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LuisRodriguez\Desktop\Cursor\Tepui Ventures Field Production App\"/>
    </mc:Choice>
  </mc:AlternateContent>
  <xr:revisionPtr revIDLastSave="0" documentId="13_ncr:1_{D6D6186A-22CB-47F3-AABE-D6BC6072CF0F}" xr6:coauthVersionLast="47" xr6:coauthVersionMax="47" xr10:uidLastSave="{00000000-0000-0000-0000-000000000000}"/>
  <bookViews>
    <workbookView xWindow="-96" yWindow="-96" windowWidth="23232" windowHeight="13872" xr2:uid="{00000000-000D-0000-FFFF-FFFF00000000}"/>
  </bookViews>
  <sheets>
    <sheet name="CF" sheetId="2" r:id="rId1"/>
    <sheet name="Undev" sheetId="7" state="hidden" r:id="rId2"/>
    <sheet name="KPI" sheetId="8" state="hidden" r:id="rId3"/>
    <sheet name="DealComps" sheetId="9" state="hidden" r:id="rId4"/>
    <sheet name="SummaryTotal" sheetId="10" state="hidden" r:id="rId5"/>
    <sheet name="ESRI_MAPINFO_SHEET" sheetId="11" state="hidden" r:id="rId6"/>
  </sheets>
  <externalReferences>
    <externalReference r:id="rId7"/>
    <externalReference r:id="rId8"/>
    <externalReference r:id="rId9"/>
    <externalReference r:id="rId10"/>
  </externalReferences>
  <definedNames>
    <definedName name="__FDS_HYPERLINK_TOGGLE_STATE__">"ON"</definedName>
    <definedName name="__FDS_UNIQUE_RANGE_ID_GENERATOR_COUNTER">1</definedName>
    <definedName name="__FDS_USED_FOR_REUSING_RANGE_IDS_RECYCLE">{3,3,3,3}</definedName>
    <definedName name="__IntlFixup">TRUE</definedName>
    <definedName name="_1__FDSAUDITLINK__">{"fdsup://IBCentral/FAT Viewer?action=UPDATE&amp;creator=factset&amp;DOC_NAME=fat:reuters_annual_pshs_src_window.fat&amp;display_string=Audit&amp;DYN_ARGS=TRUE&amp;VAR:ID1=87306E10&amp;VAR:RCODE=FDSEPSDIL&amp;VAR:SDATE=20071299&amp;VAR:FREQ=Y&amp;VAR:RELITEM=RP&amp;VAR:CURRENCY=&amp;VAR:CURRSOURCE=EX","SHARE&amp;VAR:NATFREQ=ANNUAL&amp;VAR:RFIELD=FINALIZED&amp;VAR:DB_TYPE=&amp;VAR:UNITS=M&amp;window=popup&amp;width=450&amp;height=300&amp;START_MAXIMIZED=FALSE"}</definedName>
    <definedName name="_10__FDSAUDITLINK__">{"fdsup://IBCentral/FAT Viewer?action=UPDATE&amp;creator=factset&amp;DOC_NAME=fat:reuters_annual_pshs_src_window.fat&amp;display_string=Audit&amp;DYN_ARGS=TRUE&amp;VAR:ID1=67523210&amp;VAR:RCODE=FDSEPSDIL&amp;VAR:SDATE=20071299&amp;VAR:FREQ=Y&amp;VAR:RELITEM=RP&amp;VAR:CURRENCY=&amp;VAR:CURRSOURCE=EX","SHARE&amp;VAR:NATFREQ=ANNUAL&amp;VAR:RFIELD=FINALIZED&amp;VAR:DB_TYPE=&amp;VAR:UNITS=M&amp;window=popup&amp;width=450&amp;height=300&amp;START_MAXIMIZED=FALSE"}</definedName>
    <definedName name="_11__FDSAUDITLINK__">{"fdsup://IBCentral/FAT Viewer?action=UPDATE&amp;creator=factset&amp;DOC_NAME=fat:reuters_annual_pshs_src_window.fat&amp;display_string=Audit&amp;DYN_ARGS=TRUE&amp;VAR:ID1=63707110&amp;VAR:RCODE=FDSEPSDIL&amp;VAR:SDATE=20071299&amp;VAR:FREQ=Y&amp;VAR:RELITEM=RP&amp;VAR:CURRENCY=&amp;VAR:CURRSOURCE=EX","SHARE&amp;VAR:NATFREQ=ANNUAL&amp;VAR:RFIELD=FINALIZED&amp;VAR:DB_TYPE=&amp;VAR:UNITS=M&amp;window=popup&amp;width=450&amp;height=300&amp;START_MAXIMIZED=FALSE"}</definedName>
    <definedName name="_12__FDSAUDITLINK__">{"fdsup://IBCentral/FAT Viewer?action=UPDATE&amp;creator=factset&amp;DOC_NAME=fat:reuters_annual_pshs_src_window.fat&amp;display_string=Audit&amp;DYN_ARGS=TRUE&amp;VAR:ID1=38821G10&amp;VAR:RCODE=FDSEPSDIL&amp;VAR:SDATE=20071299&amp;VAR:FREQ=Y&amp;VAR:RELITEM=RP&amp;VAR:CURRENCY=&amp;VAR:CURRSOURCE=EX","SHARE&amp;VAR:NATFREQ=ANNUAL&amp;VAR:RFIELD=FINALIZED&amp;VAR:DB_TYPE=&amp;VAR:UNITS=M&amp;window=popup&amp;width=450&amp;height=300&amp;START_MAXIMIZED=FALSE"}</definedName>
    <definedName name="_13__FDSAUDITLINK__">{"fdsup://IBCentral/FAT Viewer?action=UPDATE&amp;creator=factset&amp;DOC_NAME=fat:reuters_annual_pshs_src_window.fat&amp;display_string=Audit&amp;DYN_ARGS=TRUE&amp;VAR:ID1=NOV-OLD&amp;VAR:RCODE=FDSEPSDIL&amp;VAR:SDATE=2007&amp;VAR:FREQ=Y&amp;VAR:RELITEM=RP&amp;VAR:CURRENCY=&amp;VAR:CURRSOURCE=EXSHARE","&amp;VAR:NATFREQ=ANNUAL&amp;VAR:RFIELD=FINALIZED&amp;VAR:DB_TYPE=&amp;VAR:UNITS=M&amp;window=popup&amp;width=450&amp;height=300&amp;START_MAXIMIZED=FALSE"}</definedName>
    <definedName name="_14__FDSAUDITLINK__">{"fdsup://IBCentral/FAT Viewer?action=UPDATE&amp;creator=factset&amp;DOC_NAME=fat:reuters_annual_pshs_src_window.fat&amp;display_string=Audit&amp;DYN_ARGS=TRUE&amp;VAR:ID1=40621610&amp;VAR:RCODE=FDSEPSDIL&amp;VAR:SDATE=20071299&amp;VAR:FREQ=Y&amp;VAR:RELITEM=RP&amp;VAR:CURRENCY=&amp;VAR:CURRSOURCE=EX","SHARE&amp;VAR:NATFREQ=ANNUAL&amp;VAR:RFIELD=FINALIZED&amp;VAR:DB_TYPE=&amp;VAR:UNITS=M&amp;window=popup&amp;width=450&amp;height=300&amp;START_MAXIMIZED=FALSE"}</definedName>
    <definedName name="_15__FDSAUDITLINK__">{"fdsup://IBCentral/FAT Viewer?action=UPDATE&amp;creator=factset&amp;DOC_NAME=fat:reuters_annual_pshs_src_window.fat&amp;display_string=Audit&amp;DYN_ARGS=TRUE&amp;VAR:ID1=30249U10&amp;VAR:RCODE=FDSEPSDIL&amp;VAR:SDATE=20071299&amp;VAR:FREQ=Y&amp;VAR:RELITEM=RP&amp;VAR:CURRENCY=&amp;VAR:CURRSOURCE=EX","SHARE&amp;VAR:NATFREQ=ANNUAL&amp;VAR:RFIELD=FINALIZED&amp;VAR:DB_TYPE=&amp;VAR:UNITS=M&amp;window=popup&amp;width=450&amp;height=300&amp;START_MAXIMIZED=FALSE"}</definedName>
    <definedName name="_16__FDSAUDITLINK__">{"fdsup://IBCentral/FAT Viewer?action=UPDATE&amp;creator=factset&amp;DOC_NAME=fat:reuters_annual_pshs_src_window.fat&amp;display_string=Audit&amp;DYN_ARGS=TRUE&amp;VAR:ID1=26203710&amp;VAR:RCODE=FDSEPSDIL&amp;VAR:SDATE=20071299&amp;VAR:FREQ=Y&amp;VAR:RELITEM=RP&amp;VAR:CURRENCY=&amp;VAR:CURRSOURCE=EX","SHARE&amp;VAR:NATFREQ=ANNUAL&amp;VAR:RFIELD=FINALIZED&amp;VAR:DB_TYPE=&amp;VAR:UNITS=M&amp;window=popup&amp;width=450&amp;height=300&amp;START_MAXIMIZED=FALSE"}</definedName>
    <definedName name="_17__FDSAUDITLINK__">{"fdsup://IBCentral/FAT Viewer?action=UPDATE&amp;creator=factset&amp;DOC_NAME=fat:reuters_annual_pshs_src_window.fat&amp;display_string=Audit&amp;DYN_ARGS=TRUE&amp;VAR:ID1=13342B10&amp;VAR:RCODE=FDSEPSDIL&amp;VAR:SDATE=20071299&amp;VAR:FREQ=Y&amp;VAR:RELITEM=RP&amp;VAR:CURRENCY=&amp;VAR:CURRSOURCE=EX","SHARE&amp;VAR:NATFREQ=ANNUAL&amp;VAR:RFIELD=FINALIZED&amp;VAR:DB_TYPE=&amp;VAR:UNITS=M&amp;window=popup&amp;width=450&amp;height=300&amp;START_MAXIMIZED=FALSE"}</definedName>
    <definedName name="_18__FDSAUDITLINK__">{"fdsup://IBCentral/FAT Viewer?action=UPDATE&amp;creator=factset&amp;DOC_NAME=fat:reuters_annual_pshs_src_window.fat&amp;display_string=Audit&amp;DYN_ARGS=TRUE&amp;VAR:ID1=05722410&amp;VAR:RCODE=FDSEPSDIL&amp;VAR:SDATE=20071299&amp;VAR:FREQ=Y&amp;VAR:RELITEM=RP&amp;VAR:CURRENCY=&amp;VAR:CURRSOURCE=EX","SHARE&amp;VAR:NATFREQ=ANNUAL&amp;VAR:RFIELD=FINALIZED&amp;VAR:DB_TYPE=&amp;VAR:UNITS=M&amp;window=popup&amp;width=450&amp;height=300&amp;START_MAXIMIZED=FALSE"}</definedName>
    <definedName name="_2__FDSAUDITLINK__">{"fdsup://IBCentral/FAT Viewer?action=UPDATE&amp;creator=factset&amp;DOC_NAME=fat:reuters_annual_pshs_src_window.fat&amp;display_string=Audit&amp;DYN_ARGS=TRUE&amp;VAR:ID1=87306E10&amp;VAR:RCODE=FDSEPSDIL&amp;VAR:SDATE=20071299&amp;VAR:FREQ=Y&amp;VAR:RELITEM=RP&amp;VAR:CURRENCY=&amp;VAR:CURRSOURCE=EX","SHARE&amp;VAR:NATFREQ=ANNUAL&amp;VAR:RFIELD=FINALIZED&amp;VAR:DB_TYPE=&amp;VAR:UNITS=M&amp;window=popup&amp;width=450&amp;height=300&amp;START_MAXIMIZED=FALSE"}</definedName>
    <definedName name="_3__FDSAUDITLINK__">{"fdsup://IBCentral/FAT Viewer?action=UPDATE&amp;creator=factset&amp;DOC_NAME=fat:reuters_annual_pshs_src_window.fat&amp;display_string=Audit&amp;DYN_ARGS=TRUE&amp;VAR:ID1=87306E10&amp;VAR:RCODE=FDSEPSDIL&amp;VAR:SDATE=20071299&amp;VAR:FREQ=Y&amp;VAR:RELITEM=RP&amp;VAR:CURRENCY=&amp;VAR:CURRSOURCE=EX","SHARE&amp;VAR:NATFREQ=ANNUAL&amp;VAR:RFIELD=FINALIZED&amp;VAR:DB_TYPE=&amp;VAR:UNITS=M&amp;window=popup&amp;width=450&amp;height=300&amp;START_MAXIMIZED=FALSE"}</definedName>
    <definedName name="_4__FDSAUDITLINK__">{"fdsup://IBCentral/FAT Viewer?action=UPDATE&amp;creator=factset&amp;DOC_NAME=fat:reuters_annual_pshs_src_window.fat&amp;display_string=Audit&amp;DYN_ARGS=TRUE&amp;VAR:ID1=88157K10&amp;VAR:RCODE=FDSEPSDIL&amp;VAR:SDATE=20071299&amp;VAR:FREQ=Y&amp;VAR:RELITEM=RP&amp;VAR:CURRENCY=&amp;VAR:CURRSOURCE=EX","SHARE&amp;VAR:NATFREQ=ANNUAL&amp;VAR:RFIELD=FINALIZED&amp;VAR:DB_TYPE=&amp;VAR:UNITS=M&amp;window=popup&amp;width=450&amp;height=300&amp;START_MAXIMIZED=FALSE"}</definedName>
    <definedName name="_5__FDSAUDITLINK__">{"fdsup://IBCentral/FAT Viewer?action=UPDATE&amp;creator=factset&amp;DOC_NAME=fat:reuters_annual_pshs_src_window.fat&amp;display_string=Audit&amp;DYN_ARGS=TRUE&amp;VAR:ID1=80685710&amp;VAR:RCODE=FDSEPSDIL&amp;VAR:SDATE=20071299&amp;VAR:FREQ=Y&amp;VAR:RELITEM=RP&amp;VAR:CURRENCY=&amp;VAR:CURRSOURCE=EX","SHARE&amp;VAR:NATFREQ=ANNUAL&amp;VAR:RFIELD=FINALIZED&amp;VAR:DB_TYPE=&amp;VAR:UNITS=M&amp;window=popup&amp;width=450&amp;height=300&amp;START_MAXIMIZED=FALSE"}</definedName>
    <definedName name="_6__FDSAUDITLINK__">{"fdsup://IBCentral/FAT Viewer?action=UPDATE&amp;creator=factset&amp;DOC_NAME=fat:reuters_annual_pshs_src_window.fat&amp;display_string=Audit&amp;DYN_ARGS=TRUE&amp;VAR:ID1=83211010&amp;VAR:RCODE=FDSEPSDIL&amp;VAR:SDATE=20071299&amp;VAR:FREQ=Y&amp;VAR:RELITEM=RP&amp;VAR:CURRENCY=&amp;VAR:CURRSOURCE=EX","SHARE&amp;VAR:NATFREQ=ANNUAL&amp;VAR:RFIELD=FINALIZED&amp;VAR:DB_TYPE=&amp;VAR:UNITS=M&amp;window=popup&amp;width=450&amp;height=300&amp;START_MAXIMIZED=FALSE"}</definedName>
    <definedName name="_7__FDSAUDITLINK__">{"fdsup://IBCentral/FAT Viewer?action=UPDATE&amp;creator=factset&amp;DOC_NAME=fat:reuters_annual_pshs_src_window.fat&amp;display_string=Audit&amp;DYN_ARGS=TRUE&amp;VAR:ID1=92925E10&amp;VAR:RCODE=FDSEPSDIL&amp;VAR:SDATE=20071299&amp;VAR:FREQ=Y&amp;VAR:RELITEM=RP&amp;VAR:CURRENCY=&amp;VAR:CURRSOURCE=EX","SHARE&amp;VAR:NATFREQ=ANNUAL&amp;VAR:RFIELD=FINALIZED&amp;VAR:DB_TYPE=&amp;VAR:UNITS=M&amp;window=popup&amp;width=450&amp;height=300&amp;START_MAXIMIZED=FALSE"}</definedName>
    <definedName name="_8__FDSAUDITLINK__">{"fdsup://IBCentral/FAT Viewer?action=UPDATE&amp;creator=factset&amp;DOC_NAME=fat:reuters_annual_pshs_src_window.fat&amp;display_string=Audit&amp;DYN_ARGS=TRUE&amp;VAR:ID1=SII-OLD&amp;VAR:RCODE=FDSEPSDIL&amp;VAR:SDATE=2007&amp;VAR:FREQ=Y&amp;VAR:RELITEM=RP&amp;VAR:CURRENCY=&amp;VAR:CURRSOURCE=EXSHARE","&amp;VAR:NATFREQ=ANNUAL&amp;VAR:RFIELD=FINALIZED&amp;VAR:DB_TYPE=&amp;VAR:UNITS=M&amp;window=popup&amp;width=450&amp;height=300&amp;START_MAXIMIZED=FALSE"}</definedName>
    <definedName name="_9__FDSAUDITLINK__">{"fdsup://IBCentral/FAT Viewer?action=UPDATE&amp;creator=factset&amp;DOC_NAME=fat:reuters_annual_pshs_src_window.fat&amp;display_string=Audit&amp;DYN_ARGS=TRUE&amp;VAR:ID1=67802610&amp;VAR:RCODE=FDSEPSDIL&amp;VAR:SDATE=20071299&amp;VAR:FREQ=Y&amp;VAR:RELITEM=RP&amp;VAR:CURRENCY=&amp;VAR:CURRSOURCE=EX","SHARE&amp;VAR:NATFREQ=ANNUAL&amp;VAR:RFIELD=FINALIZED&amp;VAR:DB_TYPE=&amp;VAR:UNITS=M&amp;window=popup&amp;width=450&amp;height=300&amp;START_MAXIMIZED=FALSE"}</definedName>
    <definedName name="_bdm.05BFA5CA4E0041D9A0FCC9AB31434C4C.edm">#REF!</definedName>
    <definedName name="_bdm.0E7608A7EB894EE4A537DC6B9014EF26.edm">#REF!</definedName>
    <definedName name="_bdm.18CDD2709C854993A88FB7D1D9F211CB.edm">#REF!</definedName>
    <definedName name="_bdm.1D7C15A30D244FBFA34E7EDE5A41B553.edm">#REF!</definedName>
    <definedName name="_bdm.24D1012B99D84D0EA2C78F2654AAE9B3.edm">#REF!</definedName>
    <definedName name="_bdm.287F7921AA49434B9E87E89EFC3E3544.edm">#REF!</definedName>
    <definedName name="_bdm.29C83CDB72B14FDDB9153CB256E89E44.edm">#REF!</definedName>
    <definedName name="_bdm.2C6A130B07404F758FA346F90F84CC4C.edm">#REF!</definedName>
    <definedName name="_bdm.4280559E98A94E96922FA06120C0B917.edm">#REF!</definedName>
    <definedName name="_bdm.4DE2A5E65DDD45A09455511DCF16F34B.edm">#REF!</definedName>
    <definedName name="_bdm.534342401A914580823995BF00F171D7.edm">#REF!</definedName>
    <definedName name="_bdm.63E1B0C3322E41A5A8668699DF098F9B.edm">#REF!</definedName>
    <definedName name="_bdm.6E9842C284C443328933333ECF6F0D0F.edm">#REF!</definedName>
    <definedName name="_bdm.74EE1D1F21CC4454A4F8E1BD9ACB49CA.edm">#REF!</definedName>
    <definedName name="_bdm.7592A99AE8C34FCAAF4A126DA7C2C2D6.edm">#REF!</definedName>
    <definedName name="_bdm.7998E118EEB24F13A5A045D1D438F531.edm">#REF!</definedName>
    <definedName name="_bdm.81C5C23389B142AF9DA8FDDD0F5E3DA3.edm">#REF!</definedName>
    <definedName name="_bdm.876382B50E304D6496045886078BD6C1.edm">#REF!</definedName>
    <definedName name="_bdm.87F3DEDEA80F4524B185217D660BF7E2.edm">#REF!</definedName>
    <definedName name="_bdm.880E517643124022AA6EA1F9A69D39F2.edm">#REF!</definedName>
    <definedName name="_bdm.A17B9AB48C5141F89EA3F976C89F02EF.edm">#REF!</definedName>
    <definedName name="_bdm.A4ED4EED4F424E918C6D3C6D1F28C161.edm">#REF!</definedName>
    <definedName name="_bdm.A7AA4D8367924C8897C548947C715220.edm">#REF!</definedName>
    <definedName name="_bdm.B45AB4AF74BB431D8F2ED54E51335F6E.edm">#REF!</definedName>
    <definedName name="_bdm.B7B3FE91F0D74C24878FF0FA30B12446.edm">#REF!</definedName>
    <definedName name="_bdm.C0022A121C36433C82B8341BE25429F3.edm">#REF!</definedName>
    <definedName name="_bdm.ddd.edm">#REF!</definedName>
    <definedName name="_cc2">{"bs",#N/A,FALSE,"SCF"}</definedName>
    <definedName name="_xlnm._FilterDatabase" localSheetId="1" hidden="1">Undev!$A$76:$T$10156</definedName>
    <definedName name="_Order1">255</definedName>
    <definedName name="_Order2">0</definedName>
    <definedName name="_PRN2">{"adj95mult",#N/A,FALSE,"COMPCO";"adj95est",#N/A,FALSE,"COMPCO"}</definedName>
    <definedName name="_Regression_Int">1</definedName>
    <definedName name="_xleta.EOMONTH">#NAME?</definedName>
    <definedName name="_xleta.IF">#NAME?</definedName>
    <definedName name="_xleta.IFERROR">#NAME?</definedName>
    <definedName name="_xleta.INDEX">#NAME?</definedName>
    <definedName name="_xleta.MATCH">#NAME?</definedName>
    <definedName name="_xleta.MAX">#NAME?</definedName>
    <definedName name="_xleta.OFFSET">#NAME?</definedName>
    <definedName name="_xleta.RATE">#NAME?</definedName>
    <definedName name="_xleta.ROUND">#NAME?</definedName>
    <definedName name="_xleta.SUMIF">#NAME?</definedName>
    <definedName name="_xleta.SUMIFS">#NAME?</definedName>
    <definedName name="_xleta.TIME">#NAME?</definedName>
    <definedName name="_xleta.XIRR">#NAME?</definedName>
    <definedName name="a">{"value box",#N/A,TRUE,"DPL Inc. Fin Statements";"unlevered free cash flows",#N/A,TRUE,"DPL Inc. Fin Statements"}</definedName>
    <definedName name="aa">{"DCF1",#N/A,FALSE,"SIERRA DCF";"MATRIX1",#N/A,FALSE,"SIERRA DCF"}</definedName>
    <definedName name="aaa">{"adj95mult",#N/A,FALSE,"COMPCO";"adj95est",#N/A,FALSE,"COMPCO"}</definedName>
    <definedName name="AAA_DOCTOPS">"AAA_SET"</definedName>
    <definedName name="AAA_duser">"OFF"</definedName>
    <definedName name="aaaaaaaaaaaa">{"Page1",#N/A,FALSE,"CompCo";"Page2",#N/A,FALSE,"CompCo"}</definedName>
    <definedName name="aaaaaaaaaaaaa">{"Page1",#N/A,FALSE,"CompCo";"Page2",#N/A,FALSE,"CompCo"}</definedName>
    <definedName name="AAB_Addin5">"AAB_Description for addin 5,Description for addin 5,Description for addin 5,Description for addin 5,Description for addin 5,Description for addin 5"</definedName>
    <definedName name="adfdsaf">{"AQUIRORDCF",#N/A,FALSE,"Merger consequences";"Acquirorassns",#N/A,FALSE,"Merger consequences"}</definedName>
    <definedName name="APWREFVED">"'='Commodity Pricing - Historical'$C$7"</definedName>
    <definedName name="APWREFVFREQ">"'='Commodity Pricing - Historical'$C$8"</definedName>
    <definedName name="APWREFVID">"'='Commodity Pricing - Historical'$C$5"</definedName>
    <definedName name="APWREFVSD">"'='Commodity Pricing - Historical'$C$6"</definedName>
    <definedName name="asdf">{"bs",#N/A,FALSE,"SCF"}</definedName>
    <definedName name="asf">{"DCF1",#N/A,FALSE,"SIERRA DCF";"MATRIX1",#N/A,FALSE,"SIERRA DCF"}</definedName>
    <definedName name="b">{#N/A,#N/A,FALSE,"NAI Cash Flow"}</definedName>
    <definedName name="BaseCase">#REF!</definedName>
    <definedName name="BLANK">{"SUMMARY",#N/A,TRUE,"RIGGIN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casds">{"DCF1",#N/A,FALSE,"SIERRA DCF";"MATRIX1",#N/A,FALSE,"SIERRA DCF"}</definedName>
    <definedName name="Case">#REF!</definedName>
    <definedName name="cb_sChart10D6460A_opts">"1, 1, 1, False, 2, True, False, , 0, False, False, 1, 1"</definedName>
    <definedName name="cb_sChart10D65256_opts">"1, 1, 1, False, 2, True, False, , 0, False, False, 1, 1"</definedName>
    <definedName name="cb_sChart10D653EB_opts">"1, 1, 1, False, 2, True, False, , 0, False, False, 1, 1"</definedName>
    <definedName name="cb_sChart10D65893_opts">"1, 1, 1, False, 2, True, False, , 0, False, False, 1, 1"</definedName>
    <definedName name="cb_sChartEE4CE1B_opts">"1, 4, 1, False, 2, False, False, , 0, False, False, 1, 1"</definedName>
    <definedName name="cb_sChartEE4CF99_opts">"1, 1, 1, False, 2, False, False, , 0, False, False, 1, 1"</definedName>
    <definedName name="cb_sChartEE4DD06_opts">"1, 1, 1, False, 2, False, False, , 0, False, False, 1, 2"</definedName>
    <definedName name="cb_sChartEE4E93B_opts">"1, 1, 1, False, 2, False, False, , 0, False, False, 1, 1"</definedName>
    <definedName name="cb_sChartEE51E95_opts">"1, 1, 1, False, 2, False, False, , 0, False, False, 1, 1"</definedName>
    <definedName name="cb_sChartEED7645_opts">"1, 1, 1, False, 2, False, False, , 0, False, False, 1, 1"</definedName>
    <definedName name="cb_sChartEEDA195_opts">"1, 1, 1, False, 2, False, False, , 0, False, False, 1, 1"</definedName>
    <definedName name="cb_sChartEEDC338_opts">"1, 1, 1, False, 2, False, False, , 0, False, False, 1, 1"</definedName>
    <definedName name="cb_sChartEEDEDB8_opts">"1, 1, 1, False, 2, False, False, , 0, False, True, 1, 1"</definedName>
    <definedName name="cb_sChartEEDEE5A_opts">"1, 3, 1, False, 2, True, False, , 0, False, True, 1, 1"</definedName>
    <definedName name="cb_sChartEEDF178_opts">"1, 3, 1, False, 2, False, False, , 0, False, True, 1, 1"</definedName>
    <definedName name="cb_sChartF6A6B11_opts">"1, 1, 1, False, 2, True, False, , 0, False, False, 1, 1"</definedName>
    <definedName name="cb_sChartFD191DC_opts">"1, 3, 1, False, 2, True, False, , 0, False, True, 1, 1"</definedName>
    <definedName name="cb_sChartFD1A245_opts">"1, 3, 1, False, 2, True, False, , 0, False, True, 1, 1"</definedName>
    <definedName name="cb_sChartFD3F0E9_opts">"1, 3, 1, False, 2, True, False, , 0, False, False, 1, 1"</definedName>
    <definedName name="cb_sChartFD3F27E_opts">"1, 3, 1, False, 2, True, False, , 0, False, True, 1, 1"</definedName>
    <definedName name="cb_sChartFD58483_opts">"1, 1, 1, False, 2, True, False, , 0, False, False, 1, 1"</definedName>
    <definedName name="cb_sChartFD5C4CD_opts">"1, 1, 1, False, 2, True, False, , 0, False, False, 1, 1"</definedName>
    <definedName name="cb_sChartFD5D4CE_opts">"1, 1, 1, False, 2, True, False, , 0, False, False, 1, 1"</definedName>
    <definedName name="cb_sChartFD5DF34_opts">"1, 1, 1, False, 2, True, False, , 0, False, False, 1, 1"</definedName>
    <definedName name="cb_sChartFD5EFC0_opts">"1, 1, 1, False, 2, True, False, , 0, False, False, 1, 1"</definedName>
    <definedName name="cb_sChartFD5FDB9_opts">"1, 1, 1, False, 2, True, False, , 0, False, False, 1, 1"</definedName>
    <definedName name="cb_sChartFE54712_opts">"1, 3, 1, False, 2, True, False, , 0, False, True, 1, 1"</definedName>
    <definedName name="cc">{"bs",#N/A,FALSE,"SCF"}</definedName>
    <definedName name="Commodity_Cases">'[1]Commodity Prices'!#REF!</definedName>
    <definedName name="Commodity_Table">'[1]Commodity Prices'!#REF!</definedName>
    <definedName name="Company">[2]Inputs!$F$7</definedName>
    <definedName name="Compco1">{"Page1",#N/A,FALSE,"CompCo";"Page2",#N/A,FALSE,"CompCo"}</definedName>
    <definedName name="Compco2">{"Page1",#N/A,FALSE,"CompCo";"Page2",#N/A,FALSE,"CompCo"}</definedName>
    <definedName name="Crap">{"budget vs all page 1",#N/A,FALSE,"Budget vs All";"budget vs all page 2",#N/A,FALSE,"Budget vs All";"mv to makegood",#N/A,FALSE,"Major Variances";"mv to fy98",#N/A,FALSE,"Major Variances";#N/A,#N/A,FALSE,"Sensitivities";"mv to fc3",#N/A,FALSE,"Major Variances";"roll up cy",#N/A,FALSE,"Roll-up";"production cy",#N/A,FALSE,"Production";"waste cy",#N/A,FALSE,"Waste";"total costs cy",#N/A,FALSE,"Total Costs";"plant costs cy",#N/A,FALSE,"Plant Costs";"cmw costs cy",#N/A,FALSE,"CMW Costs";"braintree costs cy",#N/A,FALSE,"Braintree Costs";"plymouth costs cy",#N/A,FALSE,"Plymouth Costs";#N/A,#N/A,FALSE,"Labor Detail";"labor cy",#N/A,FALSE,"Labor Summary";"materials cy",#N/A,FALSE,"Materials";"services cy",#N/A,FALSE,"Maintenance Services";"transport cy",#N/A,FALSE,"Transportation";"host fees cy",#N/A,FALSE,"Host Fees";"closure cy",#N/A,FALSE,"Closure-Post Closure";"interest cy",#N/A,FALSE,"Interest";"depreciation cy",#N/A,FALSE,"Depreciation";"purchase cy",#N/A,FALSE,"Purchase Accounting";"capital cy",#N/A,FALSE,"Capital";"own bs cy",#N/A,FALSE,"OWN - BS";"own pl cy",#N/A,FALSE,"OWN - PL";"sp pl cy",#N/A,FALSE,"SP - PL";"sp bs cy",#N/A,FALSE,"SP - BS";"sp socf cy",#N/A,FALSE,"SP - SOCF";"waterfall cy",#N/A,FALSE,"SP - Waterfall";"op pl cy",#N/A,FALSE,"OP - PL";"op bs cy",#N/A,FALSE,"OP - BS";"op socf cy",#N/A,FALSE,"OP - SOCF";"plant p&amp;l cy",#N/A,FALSE,"Plant P&amp;L";"cmw p&amp;l cy",#N/A,FALSE,"CMW P&amp;L";"bts p&amp;l cy",#N/A,FALSE,"BTS P&amp;L";"pts p&amp;l cy",#N/A,FALSE,"PTS P&amp;L"}</definedName>
    <definedName name="custcharge">{"bs",#N/A,FALSE,"SCF"}</definedName>
    <definedName name="d">{#N/A,#N/A,FALSE,"Onshore 2002 Comparative Forec";#N/A,#N/A,FALSE,"Onshore Div 4";#N/A,#N/A,FALSE,"Co. 64-LaTex "}</definedName>
    <definedName name="dafd">{"bs",#N/A,FALSE,"SCF"}</definedName>
    <definedName name="dafdsf">{"qchm_dcf",#N/A,FALSE,"QCHMDCF2";"qchm_terminal",#N/A,FALSE,"QCHMDCF2"}</definedName>
    <definedName name="ddd">{"adj95mult",#N/A,FALSE,"COMPCO";"adj95est",#N/A,FALSE,"COMPCO"}</definedName>
    <definedName name="ddddd">{"bs",#N/A,FALSE,"SCF"}</definedName>
    <definedName name="dddddddddd">{"SUMMARY",#N/A,TRUE,"RIGGIN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delete1">{"bs",#N/A,FALSE,"SCF"}</definedName>
    <definedName name="delete11">{"Page1",#N/A,FALSE,"CompCo";"Page2",#N/A,FALSE,"CompCo"}</definedName>
    <definedName name="delete20">{"Page1",#N/A,FALSE,"CompCo";"Page2",#N/A,FALSE,"CompCo"}</definedName>
    <definedName name="delete5">{"Page1",#N/A,FALSE,"CompCo";"Page2",#N/A,FALSE,"CompCo"}</definedName>
    <definedName name="df">{"Matrix",#N/A,FALSE,"ACQMTRX";"Fees",#N/A,FALSE,"ACQMTRX"}</definedName>
    <definedName name="dfa">{"Acq_matrix",#N/A,FALSE,"Acquisition Matrix"}</definedName>
    <definedName name="dfdf">{"page1",#N/A,FALSE,"BHCOMPC5";"page2",#N/A,FALSE,"BHCOMPC5";"page3",#N/A,FALSE,"BHCOMPC5";"page4",#N/A,FALSE,"BHCOMPC5"}</definedName>
    <definedName name="dfhgfgdjgd">{"Matrix",#N/A,FALSE,"ACQMTRX";"Fees",#N/A,FALSE,"ACQMTRX"}</definedName>
    <definedName name="Div_Industrial">{"adj95mult",#N/A,FALSE,"COMPCO";"adj95est",#N/A,FALSE,"COMPCO"}</definedName>
    <definedName name="doug">{"budget vs all page 1",#N/A,FALSE,"Budget vs All";"budget vs all page 2",#N/A,FALSE,"Budget vs All";"mv to makegood",#N/A,FALSE,"Major Variances";"mv to fy98",#N/A,FALSE,"Major Variances";#N/A,#N/A,FALSE,"Sensitivities";"mv to fc3",#N/A,FALSE,"Major Variances";"roll up cy",#N/A,FALSE,"Roll-up";"production cy",#N/A,FALSE,"Production";"waste cy",#N/A,FALSE,"Waste";"total costs cy",#N/A,FALSE,"Total Costs";"plant costs cy",#N/A,FALSE,"Plant Costs";"cmw costs cy",#N/A,FALSE,"CMW Costs";"braintree costs cy",#N/A,FALSE,"Braintree Costs";"plymouth costs cy",#N/A,FALSE,"Plymouth Costs";#N/A,#N/A,FALSE,"Labor Detail";"labor cy",#N/A,FALSE,"Labor Summary";"materials cy",#N/A,FALSE,"Materials";"services cy",#N/A,FALSE,"Maintenance Services";"transport cy",#N/A,FALSE,"Transportation";"host fees cy",#N/A,FALSE,"Host Fees";"closure cy",#N/A,FALSE,"Closure-Post Closure";"interest cy",#N/A,FALSE,"Interest";"depreciation cy",#N/A,FALSE,"Depreciation";"purchase cy",#N/A,FALSE,"Purchase Accounting";"capital cy",#N/A,FALSE,"Capital";"own bs cy",#N/A,FALSE,"OWN - BS";"own pl cy",#N/A,FALSE,"OWN - PL";"sp pl cy",#N/A,FALSE,"SP - PL";"sp bs cy",#N/A,FALSE,"SP - BS";"sp socf cy",#N/A,FALSE,"SP - SOCF";"waterfall cy",#N/A,FALSE,"SP - Waterfall";"op pl cy",#N/A,FALSE,"OP - PL";"op bs cy",#N/A,FALSE,"OP - BS";"op socf cy",#N/A,FALSE,"OP - SOCF";"plant p&amp;l cy",#N/A,FALSE,"Plant P&amp;L";"cmw p&amp;l cy",#N/A,FALSE,"CMW P&amp;L";"bts p&amp;l cy",#N/A,FALSE,"BTS P&amp;L";"pts p&amp;l cy",#N/A,FALSE,"PTS P&amp;L"}</definedName>
    <definedName name="DOV">[2]Inputs!$F$9</definedName>
    <definedName name="e">{"adj95mult",#N/A,FALSE,"COMPCO";"adj95est",#N/A,FALSE,"COMPCO"}</definedName>
    <definedName name="Econ_Cases">'[1]Econ Assump'!$B$155:$B$185</definedName>
    <definedName name="Econ_Table">'[1]Econ Assump'!$B$155:$F$185</definedName>
    <definedName name="ev.Calculation">-4135</definedName>
    <definedName name="ev.Initialized">FALSE</definedName>
    <definedName name="f">{"Matrix",#N/A,FALSE,"ACQMTRX";"Fees",#N/A,FALSE,"ACQMTRX"}</definedName>
    <definedName name="FDD_0_0">"A30681"</definedName>
    <definedName name="FDD_0_1">"A31047"</definedName>
    <definedName name="FDD_0_10">"A34334"</definedName>
    <definedName name="FDD_0_11">"A34699"</definedName>
    <definedName name="FDD_0_12">"A35064"</definedName>
    <definedName name="FDD_0_13">"A35430"</definedName>
    <definedName name="FDD_0_14">"A35795"</definedName>
    <definedName name="FDD_0_2">"A31412"</definedName>
    <definedName name="FDD_0_3">"A31777"</definedName>
    <definedName name="FDD_0_4">"A32142"</definedName>
    <definedName name="FDD_0_5">"A32508"</definedName>
    <definedName name="FDD_0_6">"A32873"</definedName>
    <definedName name="FDD_0_7">"A33238"</definedName>
    <definedName name="FDD_0_8">"A33603"</definedName>
    <definedName name="FDD_0_9">"A33969"</definedName>
    <definedName name="FDD_1_0">"U25569"</definedName>
    <definedName name="FDD_10_0">"A25569"</definedName>
    <definedName name="FDD_100_0">"A25569"</definedName>
    <definedName name="FDD_101_0">"A25569"</definedName>
    <definedName name="FDD_102_0">"A25569"</definedName>
    <definedName name="FDD_103_0">"A25569"</definedName>
    <definedName name="FDD_104_0">"A25569"</definedName>
    <definedName name="FDD_105_0">"A25569"</definedName>
    <definedName name="FDD_106_0">"A25569"</definedName>
    <definedName name="FDD_107_0">"A25569"</definedName>
    <definedName name="FDD_108_0">"A25569"</definedName>
    <definedName name="FDD_109_0">"A25569"</definedName>
    <definedName name="FDD_11_0">"A25569"</definedName>
    <definedName name="FDD_110_0">"A25569"</definedName>
    <definedName name="FDD_111_0">"A25569"</definedName>
    <definedName name="FDD_112_0">"A25569"</definedName>
    <definedName name="FDD_113_0">"A25569"</definedName>
    <definedName name="FDD_114_0">"A25569"</definedName>
    <definedName name="FDD_115_0">"A25569"</definedName>
    <definedName name="FDD_116_0">"A25569"</definedName>
    <definedName name="FDD_117_0">"A30681"</definedName>
    <definedName name="FDD_117_1">"A31047"</definedName>
    <definedName name="FDD_117_10">"A34334"</definedName>
    <definedName name="FDD_117_11">"A34699"</definedName>
    <definedName name="FDD_117_12">"A35064"</definedName>
    <definedName name="FDD_117_13">"A35430"</definedName>
    <definedName name="FDD_117_14">"A35795"</definedName>
    <definedName name="FDD_117_2">"A31412"</definedName>
    <definedName name="FDD_117_3">"A31777"</definedName>
    <definedName name="FDD_117_4">"A32142"</definedName>
    <definedName name="FDD_117_5">"A32508"</definedName>
    <definedName name="FDD_117_6">"A32873"</definedName>
    <definedName name="FDD_117_7">"A33238"</definedName>
    <definedName name="FDD_117_8">"A33603"</definedName>
    <definedName name="FDD_117_9">"A33969"</definedName>
    <definedName name="FDD_118_0">"A30681"</definedName>
    <definedName name="FDD_118_1">"A31047"</definedName>
    <definedName name="FDD_118_10">"A34334"</definedName>
    <definedName name="FDD_118_11">"A34699"</definedName>
    <definedName name="FDD_118_12">"A35064"</definedName>
    <definedName name="FDD_118_13">"A35430"</definedName>
    <definedName name="FDD_118_14">"A35795"</definedName>
    <definedName name="FDD_118_2">"A31412"</definedName>
    <definedName name="FDD_118_3">"A31777"</definedName>
    <definedName name="FDD_118_4">"A32142"</definedName>
    <definedName name="FDD_118_5">"A32508"</definedName>
    <definedName name="FDD_118_6">"A32873"</definedName>
    <definedName name="FDD_118_7">"A33238"</definedName>
    <definedName name="FDD_118_8">"A33603"</definedName>
    <definedName name="FDD_118_9">"A33969"</definedName>
    <definedName name="FDD_119_0">"A30681"</definedName>
    <definedName name="FDD_119_1">"A31047"</definedName>
    <definedName name="FDD_119_10">"A34334"</definedName>
    <definedName name="FDD_119_11">"A34699"</definedName>
    <definedName name="FDD_119_12">"A35064"</definedName>
    <definedName name="FDD_119_13">"A35430"</definedName>
    <definedName name="FDD_119_14">"A35795"</definedName>
    <definedName name="FDD_119_2">"A31412"</definedName>
    <definedName name="FDD_119_3">"A31777"</definedName>
    <definedName name="FDD_119_4">"A32142"</definedName>
    <definedName name="FDD_119_5">"A32508"</definedName>
    <definedName name="FDD_119_6">"A32873"</definedName>
    <definedName name="FDD_119_7">"A33238"</definedName>
    <definedName name="FDD_119_8">"A33603"</definedName>
    <definedName name="FDD_119_9">"A33969"</definedName>
    <definedName name="FDD_12_0">"A25569"</definedName>
    <definedName name="FDD_120_0">"A30681"</definedName>
    <definedName name="FDD_120_1">"A31047"</definedName>
    <definedName name="FDD_120_10">"A34334"</definedName>
    <definedName name="FDD_120_11">"A34699"</definedName>
    <definedName name="FDD_120_12">"A35064"</definedName>
    <definedName name="FDD_120_13">"A35430"</definedName>
    <definedName name="FDD_120_14">"A35795"</definedName>
    <definedName name="FDD_120_2">"A31412"</definedName>
    <definedName name="FDD_120_3">"A31777"</definedName>
    <definedName name="FDD_120_4">"A32142"</definedName>
    <definedName name="FDD_120_5">"A32508"</definedName>
    <definedName name="FDD_120_6">"A32873"</definedName>
    <definedName name="FDD_120_7">"A33238"</definedName>
    <definedName name="FDD_120_8">"A33603"</definedName>
    <definedName name="FDD_120_9">"A33969"</definedName>
    <definedName name="FDD_121_0">"A30681"</definedName>
    <definedName name="FDD_121_1">"A31047"</definedName>
    <definedName name="FDD_121_10">"A34334"</definedName>
    <definedName name="FDD_121_11">"A34699"</definedName>
    <definedName name="FDD_121_12">"A35064"</definedName>
    <definedName name="FDD_121_13">"A35430"</definedName>
    <definedName name="FDD_121_14">"A35795"</definedName>
    <definedName name="FDD_121_2">"A31412"</definedName>
    <definedName name="FDD_121_3">"A31777"</definedName>
    <definedName name="FDD_121_4">"A32142"</definedName>
    <definedName name="FDD_121_5">"A32508"</definedName>
    <definedName name="FDD_121_6">"A32873"</definedName>
    <definedName name="FDD_121_7">"A33238"</definedName>
    <definedName name="FDD_121_8">"A33603"</definedName>
    <definedName name="FDD_121_9">"A33969"</definedName>
    <definedName name="FDD_122_0">"A30681"</definedName>
    <definedName name="FDD_122_1">"A31047"</definedName>
    <definedName name="FDD_122_10">"A34334"</definedName>
    <definedName name="FDD_122_11">"A34699"</definedName>
    <definedName name="FDD_122_12">"A35064"</definedName>
    <definedName name="FDD_122_13">"A35430"</definedName>
    <definedName name="FDD_122_14">"A35795"</definedName>
    <definedName name="FDD_122_2">"A31412"</definedName>
    <definedName name="FDD_122_3">"A31777"</definedName>
    <definedName name="FDD_122_4">"A32142"</definedName>
    <definedName name="FDD_122_5">"A32508"</definedName>
    <definedName name="FDD_122_6">"A32873"</definedName>
    <definedName name="FDD_122_7">"A33238"</definedName>
    <definedName name="FDD_122_8">"A33603"</definedName>
    <definedName name="FDD_122_9">"A33969"</definedName>
    <definedName name="FDD_123_0">"A30681"</definedName>
    <definedName name="FDD_123_1">"A31047"</definedName>
    <definedName name="FDD_123_10">"A34334"</definedName>
    <definedName name="FDD_123_11">"A34699"</definedName>
    <definedName name="FDD_123_12">"A35064"</definedName>
    <definedName name="FDD_123_13">"A35430"</definedName>
    <definedName name="FDD_123_14">"A35795"</definedName>
    <definedName name="FDD_123_2">"A31412"</definedName>
    <definedName name="FDD_123_3">"A31777"</definedName>
    <definedName name="FDD_123_4">"A32142"</definedName>
    <definedName name="FDD_123_5">"A32508"</definedName>
    <definedName name="FDD_123_6">"A32873"</definedName>
    <definedName name="FDD_123_7">"A33238"</definedName>
    <definedName name="FDD_123_8">"A33603"</definedName>
    <definedName name="FDD_123_9">"A33969"</definedName>
    <definedName name="FDD_124_0">"A30681"</definedName>
    <definedName name="FDD_124_1">"A31047"</definedName>
    <definedName name="FDD_124_10">"A34334"</definedName>
    <definedName name="FDD_124_11">"A34699"</definedName>
    <definedName name="FDD_124_12">"A35064"</definedName>
    <definedName name="FDD_124_13">"A35430"</definedName>
    <definedName name="FDD_124_14">"A35795"</definedName>
    <definedName name="FDD_124_2">"A31412"</definedName>
    <definedName name="FDD_124_3">"A31777"</definedName>
    <definedName name="FDD_124_4">"A32142"</definedName>
    <definedName name="FDD_124_5">"A32508"</definedName>
    <definedName name="FDD_124_6">"A32873"</definedName>
    <definedName name="FDD_124_7">"A33238"</definedName>
    <definedName name="FDD_124_8">"A33603"</definedName>
    <definedName name="FDD_124_9">"A33969"</definedName>
    <definedName name="FDD_125_0">"A30681"</definedName>
    <definedName name="FDD_125_1">"A31047"</definedName>
    <definedName name="FDD_125_10">"A34334"</definedName>
    <definedName name="FDD_125_11">"A34699"</definedName>
    <definedName name="FDD_125_12">"A35064"</definedName>
    <definedName name="FDD_125_13">"A35430"</definedName>
    <definedName name="FDD_125_14">"A35795"</definedName>
    <definedName name="FDD_125_2">"A31412"</definedName>
    <definedName name="FDD_125_3">"A31777"</definedName>
    <definedName name="FDD_125_4">"A32142"</definedName>
    <definedName name="FDD_125_5">"A32508"</definedName>
    <definedName name="FDD_125_6">"A32873"</definedName>
    <definedName name="FDD_125_7">"A33238"</definedName>
    <definedName name="FDD_125_8">"A33603"</definedName>
    <definedName name="FDD_125_9">"A33969"</definedName>
    <definedName name="FDD_126_0">"A30681"</definedName>
    <definedName name="FDD_126_1">"A31047"</definedName>
    <definedName name="FDD_126_10">"A34334"</definedName>
    <definedName name="FDD_126_11">"A34699"</definedName>
    <definedName name="FDD_126_12">"A35064"</definedName>
    <definedName name="FDD_126_13">"A35430"</definedName>
    <definedName name="FDD_126_14">"A35795"</definedName>
    <definedName name="FDD_126_2">"A31412"</definedName>
    <definedName name="FDD_126_3">"A31777"</definedName>
    <definedName name="FDD_126_4">"A32142"</definedName>
    <definedName name="FDD_126_5">"A32508"</definedName>
    <definedName name="FDD_126_6">"A32873"</definedName>
    <definedName name="FDD_126_7">"A33238"</definedName>
    <definedName name="FDD_126_8">"A33603"</definedName>
    <definedName name="FDD_126_9">"A33969"</definedName>
    <definedName name="FDD_127_0">"A30681"</definedName>
    <definedName name="FDD_127_1">"A31047"</definedName>
    <definedName name="FDD_127_10">"A34334"</definedName>
    <definedName name="FDD_127_11">"A34699"</definedName>
    <definedName name="FDD_127_12">"A35064"</definedName>
    <definedName name="FDD_127_13">"A35430"</definedName>
    <definedName name="FDD_127_14">"A35795"</definedName>
    <definedName name="FDD_127_2">"A31412"</definedName>
    <definedName name="FDD_127_3">"A31777"</definedName>
    <definedName name="FDD_127_4">"A32142"</definedName>
    <definedName name="FDD_127_5">"A32508"</definedName>
    <definedName name="FDD_127_6">"A32873"</definedName>
    <definedName name="FDD_127_7">"A33238"</definedName>
    <definedName name="FDD_127_8">"A33603"</definedName>
    <definedName name="FDD_127_9">"A33969"</definedName>
    <definedName name="FDD_128_0">"A30681"</definedName>
    <definedName name="FDD_128_1">"A31047"</definedName>
    <definedName name="FDD_128_10">"A34334"</definedName>
    <definedName name="FDD_128_11">"A34699"</definedName>
    <definedName name="FDD_128_12">"A35064"</definedName>
    <definedName name="FDD_128_13">"A35430"</definedName>
    <definedName name="FDD_128_14">"A35795"</definedName>
    <definedName name="FDD_128_2">"A31412"</definedName>
    <definedName name="FDD_128_3">"A31777"</definedName>
    <definedName name="FDD_128_4">"A32142"</definedName>
    <definedName name="FDD_128_5">"A32508"</definedName>
    <definedName name="FDD_128_6">"A32873"</definedName>
    <definedName name="FDD_128_7">"A33238"</definedName>
    <definedName name="FDD_128_8">"A33603"</definedName>
    <definedName name="FDD_128_9">"A33969"</definedName>
    <definedName name="FDD_129_0">"A30681"</definedName>
    <definedName name="FDD_129_1">"A31047"</definedName>
    <definedName name="FDD_129_10">"A34334"</definedName>
    <definedName name="FDD_129_11">"A34699"</definedName>
    <definedName name="FDD_129_12">"A35064"</definedName>
    <definedName name="FDD_129_13">"A35430"</definedName>
    <definedName name="FDD_129_14">"A35795"</definedName>
    <definedName name="FDD_129_2">"A31412"</definedName>
    <definedName name="FDD_129_3">"A31777"</definedName>
    <definedName name="FDD_129_4">"A32142"</definedName>
    <definedName name="FDD_129_5">"A32508"</definedName>
    <definedName name="FDD_129_6">"A32873"</definedName>
    <definedName name="FDD_129_7">"A33238"</definedName>
    <definedName name="FDD_129_8">"A33603"</definedName>
    <definedName name="FDD_129_9">"A33969"</definedName>
    <definedName name="FDD_13_0">"A25569"</definedName>
    <definedName name="FDD_130_0">"A30681"</definedName>
    <definedName name="FDD_130_1">"A31047"</definedName>
    <definedName name="FDD_130_10">"A34334"</definedName>
    <definedName name="FDD_130_11">"A34699"</definedName>
    <definedName name="FDD_130_12">"A35064"</definedName>
    <definedName name="FDD_130_13">"A35430"</definedName>
    <definedName name="FDD_130_14">"A35795"</definedName>
    <definedName name="FDD_130_2">"A31412"</definedName>
    <definedName name="FDD_130_3">"A31777"</definedName>
    <definedName name="FDD_130_4">"A32142"</definedName>
    <definedName name="FDD_130_5">"A32508"</definedName>
    <definedName name="FDD_130_6">"A32873"</definedName>
    <definedName name="FDD_130_7">"A33238"</definedName>
    <definedName name="FDD_130_8">"A33603"</definedName>
    <definedName name="FDD_130_9">"A33969"</definedName>
    <definedName name="FDD_131_0">"A30681"</definedName>
    <definedName name="FDD_131_1">"A31047"</definedName>
    <definedName name="FDD_131_10">"A34334"</definedName>
    <definedName name="FDD_131_11">"A34699"</definedName>
    <definedName name="FDD_131_12">"A35064"</definedName>
    <definedName name="FDD_131_13">"A35430"</definedName>
    <definedName name="FDD_131_14">"A35795"</definedName>
    <definedName name="FDD_131_2">"A31412"</definedName>
    <definedName name="FDD_131_3">"A31777"</definedName>
    <definedName name="FDD_131_4">"A32142"</definedName>
    <definedName name="FDD_131_5">"A32508"</definedName>
    <definedName name="FDD_131_6">"A32873"</definedName>
    <definedName name="FDD_131_7">"A33238"</definedName>
    <definedName name="FDD_131_8">"A33603"</definedName>
    <definedName name="FDD_131_9">"A33969"</definedName>
    <definedName name="FDD_132_0">"U30681"</definedName>
    <definedName name="FDD_132_1">"U31047"</definedName>
    <definedName name="FDD_132_10">"U34334"</definedName>
    <definedName name="FDD_132_11">"U34699"</definedName>
    <definedName name="FDD_132_12">"U35064"</definedName>
    <definedName name="FDD_132_13">"U35430"</definedName>
    <definedName name="FDD_132_14">"U35795"</definedName>
    <definedName name="FDD_132_2">"U31412"</definedName>
    <definedName name="FDD_132_3">"U31777"</definedName>
    <definedName name="FDD_132_4">"U32142"</definedName>
    <definedName name="FDD_132_5">"U32508"</definedName>
    <definedName name="FDD_132_6">"U32873"</definedName>
    <definedName name="FDD_132_7">"U33238"</definedName>
    <definedName name="FDD_132_8">"U33603"</definedName>
    <definedName name="FDD_132_9">"U33969"</definedName>
    <definedName name="FDD_133_0">"A30681"</definedName>
    <definedName name="FDD_133_1">"A31047"</definedName>
    <definedName name="FDD_133_10">"A34334"</definedName>
    <definedName name="FDD_133_11">"A34699"</definedName>
    <definedName name="FDD_133_12">"A35064"</definedName>
    <definedName name="FDD_133_13">"A35430"</definedName>
    <definedName name="FDD_133_14">"A35795"</definedName>
    <definedName name="FDD_133_2">"A31412"</definedName>
    <definedName name="FDD_133_3">"A31777"</definedName>
    <definedName name="FDD_133_4">"A32142"</definedName>
    <definedName name="FDD_133_5">"A32508"</definedName>
    <definedName name="FDD_133_6">"A32873"</definedName>
    <definedName name="FDD_133_7">"A33238"</definedName>
    <definedName name="FDD_133_8">"A33603"</definedName>
    <definedName name="FDD_133_9">"A33969"</definedName>
    <definedName name="FDD_134_0">"A30681"</definedName>
    <definedName name="FDD_134_1">"A31047"</definedName>
    <definedName name="FDD_134_10">"A34334"</definedName>
    <definedName name="FDD_134_11">"A34699"</definedName>
    <definedName name="FDD_134_12">"A35064"</definedName>
    <definedName name="FDD_134_13">"A35430"</definedName>
    <definedName name="FDD_134_14">"A35795"</definedName>
    <definedName name="FDD_134_2">"A31412"</definedName>
    <definedName name="FDD_134_3">"A31777"</definedName>
    <definedName name="FDD_134_4">"A32142"</definedName>
    <definedName name="FDD_134_5">"A32508"</definedName>
    <definedName name="FDD_134_6">"A32873"</definedName>
    <definedName name="FDD_134_7">"A33238"</definedName>
    <definedName name="FDD_134_8">"A33603"</definedName>
    <definedName name="FDD_134_9">"A33969"</definedName>
    <definedName name="FDD_135_0">"A30681"</definedName>
    <definedName name="FDD_135_1">"A31047"</definedName>
    <definedName name="FDD_135_10">"A34334"</definedName>
    <definedName name="FDD_135_11">"A34699"</definedName>
    <definedName name="FDD_135_12">"A35064"</definedName>
    <definedName name="FDD_135_13">"A35430"</definedName>
    <definedName name="FDD_135_14">"A35795"</definedName>
    <definedName name="FDD_135_2">"A31412"</definedName>
    <definedName name="FDD_135_3">"A31777"</definedName>
    <definedName name="FDD_135_4">"A32142"</definedName>
    <definedName name="FDD_135_5">"A32508"</definedName>
    <definedName name="FDD_135_6">"A32873"</definedName>
    <definedName name="FDD_135_7">"A33238"</definedName>
    <definedName name="FDD_135_8">"A33603"</definedName>
    <definedName name="FDD_135_9">"A33969"</definedName>
    <definedName name="FDD_136_0">"A30681"</definedName>
    <definedName name="FDD_136_1">"A31047"</definedName>
    <definedName name="FDD_136_10">"A34334"</definedName>
    <definedName name="FDD_136_11">"A34699"</definedName>
    <definedName name="FDD_136_12">"A35064"</definedName>
    <definedName name="FDD_136_13">"A35430"</definedName>
    <definedName name="FDD_136_14">"A35795"</definedName>
    <definedName name="FDD_136_2">"A31412"</definedName>
    <definedName name="FDD_136_3">"A31777"</definedName>
    <definedName name="FDD_136_4">"A32142"</definedName>
    <definedName name="FDD_136_5">"A32508"</definedName>
    <definedName name="FDD_136_6">"A32873"</definedName>
    <definedName name="FDD_136_7">"A33238"</definedName>
    <definedName name="FDD_136_8">"A33603"</definedName>
    <definedName name="FDD_136_9">"A33969"</definedName>
    <definedName name="FDD_137_0">"A30681"</definedName>
    <definedName name="FDD_137_1">"A31047"</definedName>
    <definedName name="FDD_137_10">"A34334"</definedName>
    <definedName name="FDD_137_11">"A34699"</definedName>
    <definedName name="FDD_137_12">"A35064"</definedName>
    <definedName name="FDD_137_13">"A35430"</definedName>
    <definedName name="FDD_137_14">"A35795"</definedName>
    <definedName name="FDD_137_2">"A31412"</definedName>
    <definedName name="FDD_137_3">"A31777"</definedName>
    <definedName name="FDD_137_4">"A32142"</definedName>
    <definedName name="FDD_137_5">"A32508"</definedName>
    <definedName name="FDD_137_6">"A32873"</definedName>
    <definedName name="FDD_137_7">"A33238"</definedName>
    <definedName name="FDD_137_8">"A33603"</definedName>
    <definedName name="FDD_137_9">"A33969"</definedName>
    <definedName name="FDD_138_0">"A30681"</definedName>
    <definedName name="FDD_138_1">"A31047"</definedName>
    <definedName name="FDD_138_10">"A34334"</definedName>
    <definedName name="FDD_138_11">"A34699"</definedName>
    <definedName name="FDD_138_12">"A35064"</definedName>
    <definedName name="FDD_138_13">"A35430"</definedName>
    <definedName name="FDD_138_14">"A35795"</definedName>
    <definedName name="FDD_138_2">"A31412"</definedName>
    <definedName name="FDD_138_3">"A31777"</definedName>
    <definedName name="FDD_138_4">"A32142"</definedName>
    <definedName name="FDD_138_5">"A32508"</definedName>
    <definedName name="FDD_138_6">"A32873"</definedName>
    <definedName name="FDD_138_7">"A33238"</definedName>
    <definedName name="FDD_138_8">"A33603"</definedName>
    <definedName name="FDD_138_9">"A33969"</definedName>
    <definedName name="FDD_139_0">"A30681"</definedName>
    <definedName name="FDD_139_1">"A31047"</definedName>
    <definedName name="FDD_139_10">"U34334"</definedName>
    <definedName name="FDD_139_11">"U34699"</definedName>
    <definedName name="FDD_139_12">"U35064"</definedName>
    <definedName name="FDD_139_13">"U35430"</definedName>
    <definedName name="FDD_139_14">"U35795"</definedName>
    <definedName name="FDD_139_2">"A31412"</definedName>
    <definedName name="FDD_139_3">"U31777"</definedName>
    <definedName name="FDD_139_4">"U32142"</definedName>
    <definedName name="FDD_139_5">"U32508"</definedName>
    <definedName name="FDD_139_6">"U32873"</definedName>
    <definedName name="FDD_139_7">"U33238"</definedName>
    <definedName name="FDD_139_8">"U33603"</definedName>
    <definedName name="FDD_139_9">"U33969"</definedName>
    <definedName name="FDD_14_0">"A25569"</definedName>
    <definedName name="FDD_140_0">"A25569"</definedName>
    <definedName name="FDD_141_0">"A30681"</definedName>
    <definedName name="FDD_141_1">"A31047"</definedName>
    <definedName name="FDD_141_10">"A34334"</definedName>
    <definedName name="FDD_141_11">"A34699"</definedName>
    <definedName name="FDD_141_12">"A35064"</definedName>
    <definedName name="FDD_141_13">"A35430"</definedName>
    <definedName name="FDD_141_14">"A35795"</definedName>
    <definedName name="FDD_141_2">"A31412"</definedName>
    <definedName name="FDD_141_3">"A31777"</definedName>
    <definedName name="FDD_141_4">"A32142"</definedName>
    <definedName name="FDD_141_5">"A32508"</definedName>
    <definedName name="FDD_141_6">"A32873"</definedName>
    <definedName name="FDD_141_7">"A33238"</definedName>
    <definedName name="FDD_141_8">"A33603"</definedName>
    <definedName name="FDD_141_9">"A33969"</definedName>
    <definedName name="FDD_142_0">"A30681"</definedName>
    <definedName name="FDD_142_1">"A31047"</definedName>
    <definedName name="FDD_142_10">"A34334"</definedName>
    <definedName name="FDD_142_11">"A34699"</definedName>
    <definedName name="FDD_142_12">"A35064"</definedName>
    <definedName name="FDD_142_13">"A35430"</definedName>
    <definedName name="FDD_142_14">"A35795"</definedName>
    <definedName name="FDD_142_2">"A31412"</definedName>
    <definedName name="FDD_142_3">"A31777"</definedName>
    <definedName name="FDD_142_4">"A32142"</definedName>
    <definedName name="FDD_142_5">"A32508"</definedName>
    <definedName name="FDD_142_6">"A32873"</definedName>
    <definedName name="FDD_142_7">"A33238"</definedName>
    <definedName name="FDD_142_8">"A33603"</definedName>
    <definedName name="FDD_142_9">"A33969"</definedName>
    <definedName name="FDD_143_0">"A30681"</definedName>
    <definedName name="FDD_143_1">"A31047"</definedName>
    <definedName name="FDD_143_10">"A34334"</definedName>
    <definedName name="FDD_143_11">"A34699"</definedName>
    <definedName name="FDD_143_12">"A35064"</definedName>
    <definedName name="FDD_143_13">"A35430"</definedName>
    <definedName name="FDD_143_14">"A35795"</definedName>
    <definedName name="FDD_143_2">"A31412"</definedName>
    <definedName name="FDD_143_3">"A31777"</definedName>
    <definedName name="FDD_143_4">"A32142"</definedName>
    <definedName name="FDD_143_5">"A32508"</definedName>
    <definedName name="FDD_143_6">"A32873"</definedName>
    <definedName name="FDD_143_7">"A33238"</definedName>
    <definedName name="FDD_143_8">"A33603"</definedName>
    <definedName name="FDD_143_9">"A33969"</definedName>
    <definedName name="FDD_144_0">"A30681"</definedName>
    <definedName name="FDD_144_1">"A31047"</definedName>
    <definedName name="FDD_144_10">"A34334"</definedName>
    <definedName name="FDD_144_11">"A34699"</definedName>
    <definedName name="FDD_144_12">"A35064"</definedName>
    <definedName name="FDD_144_13">"A35430"</definedName>
    <definedName name="FDD_144_14">"A35795"</definedName>
    <definedName name="FDD_144_2">"A31412"</definedName>
    <definedName name="FDD_144_3">"A31777"</definedName>
    <definedName name="FDD_144_4">"A32142"</definedName>
    <definedName name="FDD_144_5">"A32508"</definedName>
    <definedName name="FDD_144_6">"A32873"</definedName>
    <definedName name="FDD_144_7">"A33238"</definedName>
    <definedName name="FDD_144_8">"A33603"</definedName>
    <definedName name="FDD_144_9">"A33969"</definedName>
    <definedName name="FDD_145_0">"A30681"</definedName>
    <definedName name="FDD_145_1">"A31047"</definedName>
    <definedName name="FDD_145_10">"A34334"</definedName>
    <definedName name="FDD_145_11">"A34699"</definedName>
    <definedName name="FDD_145_12">"A35064"</definedName>
    <definedName name="FDD_145_13">"A35430"</definedName>
    <definedName name="FDD_145_14">"A35795"</definedName>
    <definedName name="FDD_145_2">"A31412"</definedName>
    <definedName name="FDD_145_3">"A31777"</definedName>
    <definedName name="FDD_145_4">"A32142"</definedName>
    <definedName name="FDD_145_5">"A32508"</definedName>
    <definedName name="FDD_145_6">"A32873"</definedName>
    <definedName name="FDD_145_7">"A33238"</definedName>
    <definedName name="FDD_145_8">"A33603"</definedName>
    <definedName name="FDD_145_9">"A33969"</definedName>
    <definedName name="FDD_146_0">"A30681"</definedName>
    <definedName name="FDD_146_1">"A31047"</definedName>
    <definedName name="FDD_146_10">"A34334"</definedName>
    <definedName name="FDD_146_11">"A34699"</definedName>
    <definedName name="FDD_146_12">"A35064"</definedName>
    <definedName name="FDD_146_13">"A35430"</definedName>
    <definedName name="FDD_146_14">"A35795"</definedName>
    <definedName name="FDD_146_2">"A31412"</definedName>
    <definedName name="FDD_146_3">"A31777"</definedName>
    <definedName name="FDD_146_4">"A32142"</definedName>
    <definedName name="FDD_146_5">"A32508"</definedName>
    <definedName name="FDD_146_6">"A32873"</definedName>
    <definedName name="FDD_146_7">"A33238"</definedName>
    <definedName name="FDD_146_8">"A33603"</definedName>
    <definedName name="FDD_146_9">"A33969"</definedName>
    <definedName name="FDD_147_0">"U30681"</definedName>
    <definedName name="FDD_147_1">"U31047"</definedName>
    <definedName name="FDD_147_10">"U34334"</definedName>
    <definedName name="FDD_147_11">"U34699"</definedName>
    <definedName name="FDD_147_12">"U35064"</definedName>
    <definedName name="FDD_147_13">"U35430"</definedName>
    <definedName name="FDD_147_14">"U35795"</definedName>
    <definedName name="FDD_147_2">"U31412"</definedName>
    <definedName name="FDD_147_3">"U31777"</definedName>
    <definedName name="FDD_147_4">"U32142"</definedName>
    <definedName name="FDD_147_5">"U32508"</definedName>
    <definedName name="FDD_147_6">"U32873"</definedName>
    <definedName name="FDD_147_7">"U33238"</definedName>
    <definedName name="FDD_147_8">"U33603"</definedName>
    <definedName name="FDD_147_9">"U33969"</definedName>
    <definedName name="FDD_148_0">"A30681"</definedName>
    <definedName name="FDD_148_1">"A31047"</definedName>
    <definedName name="FDD_148_10">"A34334"</definedName>
    <definedName name="FDD_148_11">"A34699"</definedName>
    <definedName name="FDD_148_12">"A35064"</definedName>
    <definedName name="FDD_148_13">"A35430"</definedName>
    <definedName name="FDD_148_14">"A35795"</definedName>
    <definedName name="FDD_148_2">"A31412"</definedName>
    <definedName name="FDD_148_3">"A31777"</definedName>
    <definedName name="FDD_148_4">"A32142"</definedName>
    <definedName name="FDD_148_5">"A32508"</definedName>
    <definedName name="FDD_148_6">"A32873"</definedName>
    <definedName name="FDD_148_7">"A33238"</definedName>
    <definedName name="FDD_148_8">"A33603"</definedName>
    <definedName name="FDD_148_9">"A33969"</definedName>
    <definedName name="FDD_149_0">"U30681"</definedName>
    <definedName name="FDD_149_1">"U31047"</definedName>
    <definedName name="FDD_149_10">"U34334"</definedName>
    <definedName name="FDD_149_11">"U34699"</definedName>
    <definedName name="FDD_149_12">"U35064"</definedName>
    <definedName name="FDD_149_13">"U35430"</definedName>
    <definedName name="FDD_149_14">"A35795"</definedName>
    <definedName name="FDD_149_2">"U31412"</definedName>
    <definedName name="FDD_149_3">"U31777"</definedName>
    <definedName name="FDD_149_4">"U32142"</definedName>
    <definedName name="FDD_149_5">"U32508"</definedName>
    <definedName name="FDD_149_6">"U32873"</definedName>
    <definedName name="FDD_149_7">"U33238"</definedName>
    <definedName name="FDD_149_8">"U33603"</definedName>
    <definedName name="FDD_149_9">"U33969"</definedName>
    <definedName name="FDD_15_0">"A25569"</definedName>
    <definedName name="FDD_151_0">"A30681"</definedName>
    <definedName name="FDD_151_1">"A31047"</definedName>
    <definedName name="FDD_151_10">"A34334"</definedName>
    <definedName name="FDD_151_11">"A34699"</definedName>
    <definedName name="FDD_151_12">"A35064"</definedName>
    <definedName name="FDD_151_13">"A35430"</definedName>
    <definedName name="FDD_151_14">"A35795"</definedName>
    <definedName name="FDD_151_2">"A31412"</definedName>
    <definedName name="FDD_151_3">"A31777"</definedName>
    <definedName name="FDD_151_4">"A32142"</definedName>
    <definedName name="FDD_151_5">"A32508"</definedName>
    <definedName name="FDD_151_6">"A32873"</definedName>
    <definedName name="FDD_151_7">"A33238"</definedName>
    <definedName name="FDD_151_8">"A33603"</definedName>
    <definedName name="FDD_151_9">"A33969"</definedName>
    <definedName name="FDD_152_0">"A30681"</definedName>
    <definedName name="FDD_152_1">"A31047"</definedName>
    <definedName name="FDD_152_10">"A34334"</definedName>
    <definedName name="FDD_152_11">"A34699"</definedName>
    <definedName name="FDD_152_12">"A35064"</definedName>
    <definedName name="FDD_152_13">"A35430"</definedName>
    <definedName name="FDD_152_14">"A35795"</definedName>
    <definedName name="FDD_152_15">"E36160"</definedName>
    <definedName name="FDD_152_2">"A31412"</definedName>
    <definedName name="FDD_152_3">"A31777"</definedName>
    <definedName name="FDD_152_4">"A32142"</definedName>
    <definedName name="FDD_152_5">"A32508"</definedName>
    <definedName name="FDD_152_6">"A32873"</definedName>
    <definedName name="FDD_152_7">"A33238"</definedName>
    <definedName name="FDD_152_8">"A33603"</definedName>
    <definedName name="FDD_152_9">"A33969"</definedName>
    <definedName name="FDD_153_0">"A30681"</definedName>
    <definedName name="FDD_153_1">"A31047"</definedName>
    <definedName name="FDD_153_10">"A34334"</definedName>
    <definedName name="FDD_153_11">"A34699"</definedName>
    <definedName name="FDD_153_12">"A35064"</definedName>
    <definedName name="FDD_153_13">"A35430"</definedName>
    <definedName name="FDD_153_14">"A35795"</definedName>
    <definedName name="FDD_153_2">"A31412"</definedName>
    <definedName name="FDD_153_3">"A31777"</definedName>
    <definedName name="FDD_153_4">"A32142"</definedName>
    <definedName name="FDD_153_5">"A32508"</definedName>
    <definedName name="FDD_153_6">"A32873"</definedName>
    <definedName name="FDD_153_7">"A33238"</definedName>
    <definedName name="FDD_153_8">"A33603"</definedName>
    <definedName name="FDD_153_9">"A33969"</definedName>
    <definedName name="FDD_154_0">"A30681"</definedName>
    <definedName name="FDD_154_1">"A31047"</definedName>
    <definedName name="FDD_154_10">"A34334"</definedName>
    <definedName name="FDD_154_11">"A34699"</definedName>
    <definedName name="FDD_154_12">"A35064"</definedName>
    <definedName name="FDD_154_13">"A35430"</definedName>
    <definedName name="FDD_154_14">"A35795"</definedName>
    <definedName name="FDD_154_2">"A31412"</definedName>
    <definedName name="FDD_154_3">"A31777"</definedName>
    <definedName name="FDD_154_4">"A32142"</definedName>
    <definedName name="FDD_154_5">"A32508"</definedName>
    <definedName name="FDD_154_6">"A32873"</definedName>
    <definedName name="FDD_154_7">"A33238"</definedName>
    <definedName name="FDD_154_8">"A33603"</definedName>
    <definedName name="FDD_154_9">"A33969"</definedName>
    <definedName name="FDD_155_0">"A25569"</definedName>
    <definedName name="FDD_156_0">"A30681"</definedName>
    <definedName name="FDD_156_1">"A31047"</definedName>
    <definedName name="FDD_156_10">"A34334"</definedName>
    <definedName name="FDD_156_11">"A34699"</definedName>
    <definedName name="FDD_156_12">"A35064"</definedName>
    <definedName name="FDD_156_13">"A35430"</definedName>
    <definedName name="FDD_156_14">"A35795"</definedName>
    <definedName name="FDD_156_15">"E36160"</definedName>
    <definedName name="FDD_156_2">"A31412"</definedName>
    <definedName name="FDD_156_3">"A31777"</definedName>
    <definedName name="FDD_156_4">"A32142"</definedName>
    <definedName name="FDD_156_5">"A32508"</definedName>
    <definedName name="FDD_156_6">"A32873"</definedName>
    <definedName name="FDD_156_7">"A33238"</definedName>
    <definedName name="FDD_156_8">"A33603"</definedName>
    <definedName name="FDD_156_9">"A33969"</definedName>
    <definedName name="FDD_157_0">"A30681"</definedName>
    <definedName name="FDD_157_1">"A31047"</definedName>
    <definedName name="FDD_157_10">"A34334"</definedName>
    <definedName name="FDD_157_11">"A34699"</definedName>
    <definedName name="FDD_157_12">"A35064"</definedName>
    <definedName name="FDD_157_13">"A35430"</definedName>
    <definedName name="FDD_157_14">"A35795"</definedName>
    <definedName name="FDD_157_2">"A31412"</definedName>
    <definedName name="FDD_157_3">"A31777"</definedName>
    <definedName name="FDD_157_4">"A32142"</definedName>
    <definedName name="FDD_157_5">"A32508"</definedName>
    <definedName name="FDD_157_6">"A32873"</definedName>
    <definedName name="FDD_157_7">"A33238"</definedName>
    <definedName name="FDD_157_8">"A33603"</definedName>
    <definedName name="FDD_157_9">"A33969"</definedName>
    <definedName name="FDD_158_0">"A30681"</definedName>
    <definedName name="FDD_158_1">"A31047"</definedName>
    <definedName name="FDD_158_10">"A34334"</definedName>
    <definedName name="FDD_158_11">"A34699"</definedName>
    <definedName name="FDD_158_12">"A35064"</definedName>
    <definedName name="FDD_158_13">"A35430"</definedName>
    <definedName name="FDD_158_14">"A35795"</definedName>
    <definedName name="FDD_158_15">"E36160"</definedName>
    <definedName name="FDD_158_2">"A31412"</definedName>
    <definedName name="FDD_158_3">"A31777"</definedName>
    <definedName name="FDD_158_4">"A32142"</definedName>
    <definedName name="FDD_158_5">"A32508"</definedName>
    <definedName name="FDD_158_6">"A32873"</definedName>
    <definedName name="FDD_158_7">"A33238"</definedName>
    <definedName name="FDD_158_8">"A33603"</definedName>
    <definedName name="FDD_158_9">"A33969"</definedName>
    <definedName name="FDD_159_0">"A30681"</definedName>
    <definedName name="FDD_159_1">"A31047"</definedName>
    <definedName name="FDD_159_10">"A34334"</definedName>
    <definedName name="FDD_159_11">"A34699"</definedName>
    <definedName name="FDD_159_12">"A35064"</definedName>
    <definedName name="FDD_159_13">"A35430"</definedName>
    <definedName name="FDD_159_14">"A35795"</definedName>
    <definedName name="FDD_159_2">"A31412"</definedName>
    <definedName name="FDD_159_3">"A31777"</definedName>
    <definedName name="FDD_159_4">"A32142"</definedName>
    <definedName name="FDD_159_5">"A32508"</definedName>
    <definedName name="FDD_159_6">"A32873"</definedName>
    <definedName name="FDD_159_7">"A33238"</definedName>
    <definedName name="FDD_159_8">"A33603"</definedName>
    <definedName name="FDD_159_9">"A33969"</definedName>
    <definedName name="FDD_16_0">"A25569"</definedName>
    <definedName name="FDD_160_0">"A30681"</definedName>
    <definedName name="FDD_160_1">"A31047"</definedName>
    <definedName name="FDD_160_10">"A34334"</definedName>
    <definedName name="FDD_160_11">"A34699"</definedName>
    <definedName name="FDD_160_12">"A35064"</definedName>
    <definedName name="FDD_160_13">"A35430"</definedName>
    <definedName name="FDD_160_14">"A35795"</definedName>
    <definedName name="FDD_160_15">"E36160"</definedName>
    <definedName name="FDD_160_2">"A31412"</definedName>
    <definedName name="FDD_160_3">"A31777"</definedName>
    <definedName name="FDD_160_4">"A32142"</definedName>
    <definedName name="FDD_160_5">"A32508"</definedName>
    <definedName name="FDD_160_6">"A32873"</definedName>
    <definedName name="FDD_160_7">"A33238"</definedName>
    <definedName name="FDD_160_8">"A33603"</definedName>
    <definedName name="FDD_160_9">"A33969"</definedName>
    <definedName name="FDD_161_0">"A30681"</definedName>
    <definedName name="FDD_161_1">"A31047"</definedName>
    <definedName name="FDD_161_10">"A34334"</definedName>
    <definedName name="FDD_161_11">"A34699"</definedName>
    <definedName name="FDD_161_12">"A35064"</definedName>
    <definedName name="FDD_161_13">"A35430"</definedName>
    <definedName name="FDD_161_14">"A35795"</definedName>
    <definedName name="FDD_161_2">"A31412"</definedName>
    <definedName name="FDD_161_3">"A31777"</definedName>
    <definedName name="FDD_161_4">"A32142"</definedName>
    <definedName name="FDD_161_5">"A32508"</definedName>
    <definedName name="FDD_161_6">"A32873"</definedName>
    <definedName name="FDD_161_7">"A33238"</definedName>
    <definedName name="FDD_161_8">"A33603"</definedName>
    <definedName name="FDD_161_9">"A33969"</definedName>
    <definedName name="FDD_162_0">"A30681"</definedName>
    <definedName name="FDD_162_1">"A31047"</definedName>
    <definedName name="FDD_162_10">"A34334"</definedName>
    <definedName name="FDD_162_11">"A34699"</definedName>
    <definedName name="FDD_162_12">"A35064"</definedName>
    <definedName name="FDD_162_13">"A35430"</definedName>
    <definedName name="FDD_162_14">"A35795"</definedName>
    <definedName name="FDD_162_2">"A31412"</definedName>
    <definedName name="FDD_162_3">"A31777"</definedName>
    <definedName name="FDD_162_4">"A32142"</definedName>
    <definedName name="FDD_162_5">"A32508"</definedName>
    <definedName name="FDD_162_6">"A32873"</definedName>
    <definedName name="FDD_162_7">"A33238"</definedName>
    <definedName name="FDD_162_8">"A33603"</definedName>
    <definedName name="FDD_162_9">"A33969"</definedName>
    <definedName name="FDD_163_0">"A30681"</definedName>
    <definedName name="FDD_163_1">"A31047"</definedName>
    <definedName name="FDD_163_10">"A34334"</definedName>
    <definedName name="FDD_163_11">"A34699"</definedName>
    <definedName name="FDD_163_12">"A35064"</definedName>
    <definedName name="FDD_163_13">"A35430"</definedName>
    <definedName name="FDD_163_14">"A35795"</definedName>
    <definedName name="FDD_163_2">"A31412"</definedName>
    <definedName name="FDD_163_3">"A31777"</definedName>
    <definedName name="FDD_163_4">"A32142"</definedName>
    <definedName name="FDD_163_5">"A32508"</definedName>
    <definedName name="FDD_163_6">"A32873"</definedName>
    <definedName name="FDD_163_7">"A33238"</definedName>
    <definedName name="FDD_163_8">"A33603"</definedName>
    <definedName name="FDD_163_9">"A33969"</definedName>
    <definedName name="FDD_164_0">"A25569"</definedName>
    <definedName name="FDD_165_0">"A30681"</definedName>
    <definedName name="FDD_165_1">"A31047"</definedName>
    <definedName name="FDD_165_10">"A34334"</definedName>
    <definedName name="FDD_165_11">"A34699"</definedName>
    <definedName name="FDD_165_12">"A35064"</definedName>
    <definedName name="FDD_165_13">"A35430"</definedName>
    <definedName name="FDD_165_14">"A35795"</definedName>
    <definedName name="FDD_165_2">"A31412"</definedName>
    <definedName name="FDD_165_3">"A31777"</definedName>
    <definedName name="FDD_165_4">"A32142"</definedName>
    <definedName name="FDD_165_5">"A32508"</definedName>
    <definedName name="FDD_165_6">"A32873"</definedName>
    <definedName name="FDD_165_7">"A33238"</definedName>
    <definedName name="FDD_165_8">"A33603"</definedName>
    <definedName name="FDD_165_9">"A33969"</definedName>
    <definedName name="FDD_166_0">"A30681"</definedName>
    <definedName name="FDD_166_1">"A31047"</definedName>
    <definedName name="FDD_166_10">"A34334"</definedName>
    <definedName name="FDD_166_11">"A34699"</definedName>
    <definedName name="FDD_166_12">"A35064"</definedName>
    <definedName name="FDD_166_13">"A35430"</definedName>
    <definedName name="FDD_166_14">"A35795"</definedName>
    <definedName name="FDD_166_2">"A31412"</definedName>
    <definedName name="FDD_166_3">"A31777"</definedName>
    <definedName name="FDD_166_4">"A32142"</definedName>
    <definedName name="FDD_166_5">"A32508"</definedName>
    <definedName name="FDD_166_6">"A32873"</definedName>
    <definedName name="FDD_166_7">"A33238"</definedName>
    <definedName name="FDD_166_8">"A33603"</definedName>
    <definedName name="FDD_166_9">"A33969"</definedName>
    <definedName name="FDD_167_0">"A30681"</definedName>
    <definedName name="FDD_167_1">"A31047"</definedName>
    <definedName name="FDD_167_10">"A34334"</definedName>
    <definedName name="FDD_167_11">"A34699"</definedName>
    <definedName name="FDD_167_12">"A35064"</definedName>
    <definedName name="FDD_167_13">"A35430"</definedName>
    <definedName name="FDD_167_14">"A35795"</definedName>
    <definedName name="FDD_167_2">"A31412"</definedName>
    <definedName name="FDD_167_3">"A31777"</definedName>
    <definedName name="FDD_167_4">"A32142"</definedName>
    <definedName name="FDD_167_5">"A32508"</definedName>
    <definedName name="FDD_167_6">"A32873"</definedName>
    <definedName name="FDD_167_7">"A33238"</definedName>
    <definedName name="FDD_167_8">"A33603"</definedName>
    <definedName name="FDD_167_9">"A33969"</definedName>
    <definedName name="FDD_168_0">"E36160"</definedName>
    <definedName name="FDD_168_1">"E36525"</definedName>
    <definedName name="FDD_168_2">"E36891"</definedName>
    <definedName name="FDD_169_0">"A30681"</definedName>
    <definedName name="FDD_169_1">"A31047"</definedName>
    <definedName name="FDD_169_10">"A34334"</definedName>
    <definedName name="FDD_169_11">"A34699"</definedName>
    <definedName name="FDD_169_12">"A35064"</definedName>
    <definedName name="FDD_169_13">"A35430"</definedName>
    <definedName name="FDD_169_14">"A35795"</definedName>
    <definedName name="FDD_169_2">"A31412"</definedName>
    <definedName name="FDD_169_3">"A31777"</definedName>
    <definedName name="FDD_169_4">"A32142"</definedName>
    <definedName name="FDD_169_5">"A32508"</definedName>
    <definedName name="FDD_169_6">"A32873"</definedName>
    <definedName name="FDD_169_7">"A33238"</definedName>
    <definedName name="FDD_169_8">"A33603"</definedName>
    <definedName name="FDD_169_9">"A33969"</definedName>
    <definedName name="FDD_17_0">"A25569"</definedName>
    <definedName name="FDD_170_0">"A30681"</definedName>
    <definedName name="FDD_170_1">"A31047"</definedName>
    <definedName name="FDD_170_10">"A34334"</definedName>
    <definedName name="FDD_170_11">"A34699"</definedName>
    <definedName name="FDD_170_12">"A35064"</definedName>
    <definedName name="FDD_170_13">"A35430"</definedName>
    <definedName name="FDD_170_14">"A35795"</definedName>
    <definedName name="FDD_170_2">"A31412"</definedName>
    <definedName name="FDD_170_3">"A31777"</definedName>
    <definedName name="FDD_170_4">"A32142"</definedName>
    <definedName name="FDD_170_5">"A32508"</definedName>
    <definedName name="FDD_170_6">"A32873"</definedName>
    <definedName name="FDD_170_7">"A33238"</definedName>
    <definedName name="FDD_170_8">"A33603"</definedName>
    <definedName name="FDD_170_9">"A33969"</definedName>
    <definedName name="FDD_171_0">"A30681"</definedName>
    <definedName name="FDD_171_1">"A31047"</definedName>
    <definedName name="FDD_171_10">"A34334"</definedName>
    <definedName name="FDD_171_11">"A34699"</definedName>
    <definedName name="FDD_171_12">"A35064"</definedName>
    <definedName name="FDD_171_13">"A35430"</definedName>
    <definedName name="FDD_171_14">"A35795"</definedName>
    <definedName name="FDD_171_2">"A31412"</definedName>
    <definedName name="FDD_171_3">"A31777"</definedName>
    <definedName name="FDD_171_4">"A32142"</definedName>
    <definedName name="FDD_171_5">"A32508"</definedName>
    <definedName name="FDD_171_6">"A32873"</definedName>
    <definedName name="FDD_171_7">"A33238"</definedName>
    <definedName name="FDD_171_8">"A33603"</definedName>
    <definedName name="FDD_171_9">"A33969"</definedName>
    <definedName name="FDD_172_0">"A30681"</definedName>
    <definedName name="FDD_172_1">"A31047"</definedName>
    <definedName name="FDD_172_10">"A34334"</definedName>
    <definedName name="FDD_172_11">"A34699"</definedName>
    <definedName name="FDD_172_12">"A35064"</definedName>
    <definedName name="FDD_172_13">"A35430"</definedName>
    <definedName name="FDD_172_14">"A35795"</definedName>
    <definedName name="FDD_172_2">"A31412"</definedName>
    <definedName name="FDD_172_3">"A31777"</definedName>
    <definedName name="FDD_172_4">"A32142"</definedName>
    <definedName name="FDD_172_5">"A32508"</definedName>
    <definedName name="FDD_172_6">"A32873"</definedName>
    <definedName name="FDD_172_7">"A33238"</definedName>
    <definedName name="FDD_172_8">"A33603"</definedName>
    <definedName name="FDD_172_9">"A33969"</definedName>
    <definedName name="FDD_173_0">"A30681"</definedName>
    <definedName name="FDD_173_1">"A31047"</definedName>
    <definedName name="FDD_173_10">"A34334"</definedName>
    <definedName name="FDD_173_11">"A34699"</definedName>
    <definedName name="FDD_173_12">"A35064"</definedName>
    <definedName name="FDD_173_13">"A35430"</definedName>
    <definedName name="FDD_173_14">"A35795"</definedName>
    <definedName name="FDD_173_2">"A31412"</definedName>
    <definedName name="FDD_173_3">"A31777"</definedName>
    <definedName name="FDD_173_4">"A32142"</definedName>
    <definedName name="FDD_173_5">"A32508"</definedName>
    <definedName name="FDD_173_6">"A32873"</definedName>
    <definedName name="FDD_173_7">"A33238"</definedName>
    <definedName name="FDD_173_8">"A33603"</definedName>
    <definedName name="FDD_173_9">"A33969"</definedName>
    <definedName name="FDD_174_0">"A30681"</definedName>
    <definedName name="FDD_174_1">"A31047"</definedName>
    <definedName name="FDD_174_10">"A34334"</definedName>
    <definedName name="FDD_174_11">"A34699"</definedName>
    <definedName name="FDD_174_12">"A35064"</definedName>
    <definedName name="FDD_174_13">"A35430"</definedName>
    <definedName name="FDD_174_14">"A35795"</definedName>
    <definedName name="FDD_174_2">"A31412"</definedName>
    <definedName name="FDD_174_3">"A31777"</definedName>
    <definedName name="FDD_174_4">"A32142"</definedName>
    <definedName name="FDD_174_5">"A32508"</definedName>
    <definedName name="FDD_174_6">"A32873"</definedName>
    <definedName name="FDD_174_7">"A33238"</definedName>
    <definedName name="FDD_174_8">"A33603"</definedName>
    <definedName name="FDD_174_9">"A33969"</definedName>
    <definedName name="FDD_175_0">"E36160"</definedName>
    <definedName name="FDD_175_1">"E36525"</definedName>
    <definedName name="FDD_175_2">"E36891"</definedName>
    <definedName name="FDD_176_0">"E36160"</definedName>
    <definedName name="FDD_176_1">"E36525"</definedName>
    <definedName name="FDD_176_2">"E36891"</definedName>
    <definedName name="FDD_177_0">"E36160"</definedName>
    <definedName name="FDD_177_1">"E36525"</definedName>
    <definedName name="FDD_177_2">"E36891"</definedName>
    <definedName name="FDD_178_0">"E36160"</definedName>
    <definedName name="FDD_178_1">"E36525"</definedName>
    <definedName name="FDD_178_2">"E36891"</definedName>
    <definedName name="FDD_179_0">"E36160"</definedName>
    <definedName name="FDD_179_1">"E36525"</definedName>
    <definedName name="FDD_179_2">"E36891"</definedName>
    <definedName name="FDD_18_0">"A25569"</definedName>
    <definedName name="FDD_180_0">"E36160"</definedName>
    <definedName name="FDD_180_1">"E36525"</definedName>
    <definedName name="FDD_180_2">"E36891"</definedName>
    <definedName name="FDD_181_0">"E36160"</definedName>
    <definedName name="FDD_181_1">"E36525"</definedName>
    <definedName name="FDD_181_2">"E36891"</definedName>
    <definedName name="FDD_182_0">"E36160"</definedName>
    <definedName name="FDD_182_1">"E36525"</definedName>
    <definedName name="FDD_182_2">"E36891"</definedName>
    <definedName name="FDD_183_0">"E36160"</definedName>
    <definedName name="FDD_183_1">"E36525"</definedName>
    <definedName name="FDD_183_2">"E36891"</definedName>
    <definedName name="FDD_184_0">"E36160"</definedName>
    <definedName name="FDD_184_1">"E36525"</definedName>
    <definedName name="FDD_184_2">"E36891"</definedName>
    <definedName name="FDD_185_0">"E36160"</definedName>
    <definedName name="FDD_185_1">"E36525"</definedName>
    <definedName name="FDD_185_2">"E36891"</definedName>
    <definedName name="FDD_186_0">"E36160"</definedName>
    <definedName name="FDD_186_1">"E36525"</definedName>
    <definedName name="FDD_186_2">"E36891"</definedName>
    <definedName name="FDD_187_0">"E36160"</definedName>
    <definedName name="FDD_187_1">"E36525"</definedName>
    <definedName name="FDD_187_2">"E36891"</definedName>
    <definedName name="FDD_188_0">"A30681"</definedName>
    <definedName name="FDD_188_1">"A31047"</definedName>
    <definedName name="FDD_188_10">"A34334"</definedName>
    <definedName name="FDD_188_11">"A34699"</definedName>
    <definedName name="FDD_188_12">"A35064"</definedName>
    <definedName name="FDD_188_13">"A35430"</definedName>
    <definedName name="FDD_188_14">"A35795"</definedName>
    <definedName name="FDD_188_2">"A31412"</definedName>
    <definedName name="FDD_188_3">"A31777"</definedName>
    <definedName name="FDD_188_4">"A32142"</definedName>
    <definedName name="FDD_188_5">"A32508"</definedName>
    <definedName name="FDD_188_6">"A32873"</definedName>
    <definedName name="FDD_188_7">"A33238"</definedName>
    <definedName name="FDD_188_8">"A33603"</definedName>
    <definedName name="FDD_188_9">"A33969"</definedName>
    <definedName name="FDD_189_0">"A30681"</definedName>
    <definedName name="FDD_189_1">"A31047"</definedName>
    <definedName name="FDD_189_10">"A34334"</definedName>
    <definedName name="FDD_189_11">"A34699"</definedName>
    <definedName name="FDD_189_12">"A35064"</definedName>
    <definedName name="FDD_189_13">"A35430"</definedName>
    <definedName name="FDD_189_14">"A35795"</definedName>
    <definedName name="FDD_189_2">"A31412"</definedName>
    <definedName name="FDD_189_3">"A31777"</definedName>
    <definedName name="FDD_189_4">"A32142"</definedName>
    <definedName name="FDD_189_5">"A32508"</definedName>
    <definedName name="FDD_189_6">"A32873"</definedName>
    <definedName name="FDD_189_7">"A33238"</definedName>
    <definedName name="FDD_189_8">"A33603"</definedName>
    <definedName name="FDD_189_9">"A33969"</definedName>
    <definedName name="FDD_19_0">"A25569"</definedName>
    <definedName name="FDD_190_0">"A30681"</definedName>
    <definedName name="FDD_190_1">"A31047"</definedName>
    <definedName name="FDD_190_10">"A34334"</definedName>
    <definedName name="FDD_190_11">"A34699"</definedName>
    <definedName name="FDD_190_12">"A35064"</definedName>
    <definedName name="FDD_190_13">"A35430"</definedName>
    <definedName name="FDD_190_14">"A35795"</definedName>
    <definedName name="FDD_190_2">"A31412"</definedName>
    <definedName name="FDD_190_3">"A31777"</definedName>
    <definedName name="FDD_190_4">"A32142"</definedName>
    <definedName name="FDD_190_5">"A32508"</definedName>
    <definedName name="FDD_190_6">"A32873"</definedName>
    <definedName name="FDD_190_7">"A33238"</definedName>
    <definedName name="FDD_190_8">"A33603"</definedName>
    <definedName name="FDD_190_9">"A33969"</definedName>
    <definedName name="FDD_191_0">"A30681"</definedName>
    <definedName name="FDD_191_1">"A31047"</definedName>
    <definedName name="FDD_191_10">"A34334"</definedName>
    <definedName name="FDD_191_11">"A34699"</definedName>
    <definedName name="FDD_191_12">"A35064"</definedName>
    <definedName name="FDD_191_13">"A35430"</definedName>
    <definedName name="FDD_191_14">"A35795"</definedName>
    <definedName name="FDD_191_2">"A31412"</definedName>
    <definedName name="FDD_191_3">"A31777"</definedName>
    <definedName name="FDD_191_4">"A32142"</definedName>
    <definedName name="FDD_191_5">"A32508"</definedName>
    <definedName name="FDD_191_6">"A32873"</definedName>
    <definedName name="FDD_191_7">"A33238"</definedName>
    <definedName name="FDD_191_8">"A33603"</definedName>
    <definedName name="FDD_191_9">"A33969"</definedName>
    <definedName name="FDD_192_0">"E36160"</definedName>
    <definedName name="FDD_192_1">"E36525"</definedName>
    <definedName name="FDD_192_2">"E36891"</definedName>
    <definedName name="FDD_193_0">"A30681"</definedName>
    <definedName name="FDD_193_1">"A31047"</definedName>
    <definedName name="FDD_193_10">"A34334"</definedName>
    <definedName name="FDD_193_11">"A34699"</definedName>
    <definedName name="FDD_193_12">"A35064"</definedName>
    <definedName name="FDD_193_13">"A35430"</definedName>
    <definedName name="FDD_193_14">"A35795"</definedName>
    <definedName name="FDD_193_2">"A31412"</definedName>
    <definedName name="FDD_193_3">"A31777"</definedName>
    <definedName name="FDD_193_4">"A32142"</definedName>
    <definedName name="FDD_193_5">"A32508"</definedName>
    <definedName name="FDD_193_6">"A32873"</definedName>
    <definedName name="FDD_193_7">"A33238"</definedName>
    <definedName name="FDD_193_8">"A33603"</definedName>
    <definedName name="FDD_193_9">"A33969"</definedName>
    <definedName name="FDD_194_0">"A30681"</definedName>
    <definedName name="FDD_194_1">"A31047"</definedName>
    <definedName name="FDD_194_10">"A34334"</definedName>
    <definedName name="FDD_194_11">"A34699"</definedName>
    <definedName name="FDD_194_12">"A35064"</definedName>
    <definedName name="FDD_194_13">"A35430"</definedName>
    <definedName name="FDD_194_14">"A35795"</definedName>
    <definedName name="FDD_194_2">"A31412"</definedName>
    <definedName name="FDD_194_3">"A31777"</definedName>
    <definedName name="FDD_194_4">"A32142"</definedName>
    <definedName name="FDD_194_5">"A32508"</definedName>
    <definedName name="FDD_194_6">"A32873"</definedName>
    <definedName name="FDD_194_7">"A33238"</definedName>
    <definedName name="FDD_194_8">"A33603"</definedName>
    <definedName name="FDD_194_9">"A33969"</definedName>
    <definedName name="FDD_195_0">"A30681"</definedName>
    <definedName name="FDD_195_1">"A31047"</definedName>
    <definedName name="FDD_195_10">"A34334"</definedName>
    <definedName name="FDD_195_11">"A34699"</definedName>
    <definedName name="FDD_195_12">"A35064"</definedName>
    <definedName name="FDD_195_13">"A35430"</definedName>
    <definedName name="FDD_195_14">"A35795"</definedName>
    <definedName name="FDD_195_2">"A31412"</definedName>
    <definedName name="FDD_195_3">"A31777"</definedName>
    <definedName name="FDD_195_4">"A32142"</definedName>
    <definedName name="FDD_195_5">"A32508"</definedName>
    <definedName name="FDD_195_6">"A32873"</definedName>
    <definedName name="FDD_195_7">"A33238"</definedName>
    <definedName name="FDD_195_8">"A33603"</definedName>
    <definedName name="FDD_195_9">"A33969"</definedName>
    <definedName name="FDD_196_0">"E36160"</definedName>
    <definedName name="FDD_196_1">"E36525"</definedName>
    <definedName name="FDD_196_2">"E36891"</definedName>
    <definedName name="FDD_197_0">"A30681"</definedName>
    <definedName name="FDD_197_1">"A31047"</definedName>
    <definedName name="FDD_197_10">"A34334"</definedName>
    <definedName name="FDD_197_11">"A34699"</definedName>
    <definedName name="FDD_197_12">"A35064"</definedName>
    <definedName name="FDD_197_13">"A35430"</definedName>
    <definedName name="FDD_197_14">"A35795"</definedName>
    <definedName name="FDD_197_2">"A31412"</definedName>
    <definedName name="FDD_197_3">"A31777"</definedName>
    <definedName name="FDD_197_4">"A32142"</definedName>
    <definedName name="FDD_197_5">"A32508"</definedName>
    <definedName name="FDD_197_6">"A32873"</definedName>
    <definedName name="FDD_197_7">"A33238"</definedName>
    <definedName name="FDD_197_8">"A33603"</definedName>
    <definedName name="FDD_197_9">"A33969"</definedName>
    <definedName name="FDD_198_0">"A30681"</definedName>
    <definedName name="FDD_198_1">"A31047"</definedName>
    <definedName name="FDD_198_10">"U34334"</definedName>
    <definedName name="FDD_198_11">"U34699"</definedName>
    <definedName name="FDD_198_12">"U35064"</definedName>
    <definedName name="FDD_198_13">"U35430"</definedName>
    <definedName name="FDD_198_14">"U35795"</definedName>
    <definedName name="FDD_198_2">"A31412"</definedName>
    <definedName name="FDD_198_3">"U31777"</definedName>
    <definedName name="FDD_198_4">"U32142"</definedName>
    <definedName name="FDD_198_5">"U32508"</definedName>
    <definedName name="FDD_198_6">"U32873"</definedName>
    <definedName name="FDD_198_7">"U33238"</definedName>
    <definedName name="FDD_198_8">"U33603"</definedName>
    <definedName name="FDD_198_9">"U33969"</definedName>
    <definedName name="FDD_199_0">"E36160"</definedName>
    <definedName name="FDD_199_1">"E36525"</definedName>
    <definedName name="FDD_199_2">"E36891"</definedName>
    <definedName name="FDD_2_0">"A25569"</definedName>
    <definedName name="FDD_20_0">"A25569"</definedName>
    <definedName name="FDD_200_0">"E36160"</definedName>
    <definedName name="FDD_200_1">"E36525"</definedName>
    <definedName name="FDD_200_2">"E36891"</definedName>
    <definedName name="FDD_201_0">"A30681"</definedName>
    <definedName name="FDD_201_1">"A31047"</definedName>
    <definedName name="FDD_201_10">"A34334"</definedName>
    <definedName name="FDD_201_11">"A34699"</definedName>
    <definedName name="FDD_201_12">"A35064"</definedName>
    <definedName name="FDD_201_13">"A35430"</definedName>
    <definedName name="FDD_201_14">"A35795"</definedName>
    <definedName name="FDD_201_2">"A31412"</definedName>
    <definedName name="FDD_201_3">"A31777"</definedName>
    <definedName name="FDD_201_4">"A32142"</definedName>
    <definedName name="FDD_201_5">"A32508"</definedName>
    <definedName name="FDD_201_6">"A32873"</definedName>
    <definedName name="FDD_201_7">"A33238"</definedName>
    <definedName name="FDD_201_8">"A33603"</definedName>
    <definedName name="FDD_201_9">"A33969"</definedName>
    <definedName name="FDD_202_0">"A30681"</definedName>
    <definedName name="FDD_202_1">"A31047"</definedName>
    <definedName name="FDD_202_10">"A34334"</definedName>
    <definedName name="FDD_202_11">"A34699"</definedName>
    <definedName name="FDD_202_12">"A35064"</definedName>
    <definedName name="FDD_202_13">"A35430"</definedName>
    <definedName name="FDD_202_14">"A35795"</definedName>
    <definedName name="FDD_202_2">"A31412"</definedName>
    <definedName name="FDD_202_3">"A31777"</definedName>
    <definedName name="FDD_202_4">"A32142"</definedName>
    <definedName name="FDD_202_5">"A32508"</definedName>
    <definedName name="FDD_202_6">"A32873"</definedName>
    <definedName name="FDD_202_7">"A33238"</definedName>
    <definedName name="FDD_202_8">"A33603"</definedName>
    <definedName name="FDD_202_9">"A33969"</definedName>
    <definedName name="FDD_203_0">"E36160"</definedName>
    <definedName name="FDD_203_1">"E36525"</definedName>
    <definedName name="FDD_203_2">"E36891"</definedName>
    <definedName name="FDD_204_0">"A25569"</definedName>
    <definedName name="FDD_205_0">"A25569"</definedName>
    <definedName name="FDD_206_0">"A25569"</definedName>
    <definedName name="FDD_207_0">"A25569"</definedName>
    <definedName name="FDD_208_0">"E36160"</definedName>
    <definedName name="FDD_208_1">"E36525"</definedName>
    <definedName name="FDD_208_2">"E36891"</definedName>
    <definedName name="FDD_209_0">"A25569"</definedName>
    <definedName name="FDD_21_0">"A25569"</definedName>
    <definedName name="FDD_210_0">"A25569"</definedName>
    <definedName name="FDD_211_0">"A25569"</definedName>
    <definedName name="FDD_212_0">"A25569"</definedName>
    <definedName name="FDD_213_0">"E36160"</definedName>
    <definedName name="FDD_213_1">"E36525"</definedName>
    <definedName name="FDD_213_2">"E36891"</definedName>
    <definedName name="FDD_214_0">"A25569"</definedName>
    <definedName name="FDD_215_0">"A25569"</definedName>
    <definedName name="FDD_216_0">"A25569"</definedName>
    <definedName name="FDD_217_0">"A25569"</definedName>
    <definedName name="FDD_218_0">"E36160"</definedName>
    <definedName name="FDD_218_1">"E36525"</definedName>
    <definedName name="FDD_218_2">"E36891"</definedName>
    <definedName name="FDD_219_0">"U25569"</definedName>
    <definedName name="FDD_22_0">"A25569"</definedName>
    <definedName name="FDD_220_0">"U25569"</definedName>
    <definedName name="FDD_221_0">"U25569"</definedName>
    <definedName name="FDD_222_0">"U25569"</definedName>
    <definedName name="FDD_223_0">"E36160"</definedName>
    <definedName name="FDD_223_1">"E36525"</definedName>
    <definedName name="FDD_223_2">"E36891"</definedName>
    <definedName name="FDD_224_0">"A25569"</definedName>
    <definedName name="FDD_225_0">"A25569"</definedName>
    <definedName name="FDD_226_0">"A25569"</definedName>
    <definedName name="FDD_227_0">"A25569"</definedName>
    <definedName name="FDD_228_0">"E36160"</definedName>
    <definedName name="FDD_228_1">"E36525"</definedName>
    <definedName name="FDD_228_2">"E36891"</definedName>
    <definedName name="FDD_229_0">"A25569"</definedName>
    <definedName name="FDD_23_0">"A25569"</definedName>
    <definedName name="FDD_230_0">"A25569"</definedName>
    <definedName name="FDD_231_0">"A25569"</definedName>
    <definedName name="FDD_232_0">"A25569"</definedName>
    <definedName name="FDD_233_0">"A25569"</definedName>
    <definedName name="FDD_234_0">"A25569"</definedName>
    <definedName name="FDD_235_0">"A25569"</definedName>
    <definedName name="FDD_236_0">"A25569"</definedName>
    <definedName name="FDD_237_0">"A25569"</definedName>
    <definedName name="FDD_238_0">"A30681"</definedName>
    <definedName name="FDD_238_1">"A31047"</definedName>
    <definedName name="FDD_238_10">"A34334"</definedName>
    <definedName name="FDD_238_11">"A34699"</definedName>
    <definedName name="FDD_238_12">"A35064"</definedName>
    <definedName name="FDD_238_13">"A35430"</definedName>
    <definedName name="FDD_238_14">"A35795"</definedName>
    <definedName name="FDD_238_2">"A31412"</definedName>
    <definedName name="FDD_238_3">"A31777"</definedName>
    <definedName name="FDD_238_4">"A32142"</definedName>
    <definedName name="FDD_238_5">"A32508"</definedName>
    <definedName name="FDD_238_6">"A32873"</definedName>
    <definedName name="FDD_238_7">"A33238"</definedName>
    <definedName name="FDD_238_8">"A33603"</definedName>
    <definedName name="FDD_238_9">"A33969"</definedName>
    <definedName name="FDD_24_0">"A25569"</definedName>
    <definedName name="FDD_243_0">"E36160"</definedName>
    <definedName name="FDD_243_1">"E36525"</definedName>
    <definedName name="FDD_243_2">"E36891"</definedName>
    <definedName name="FDD_244_0">"A25569"</definedName>
    <definedName name="FDD_245_0">"A25569"</definedName>
    <definedName name="FDD_246_0">"A25569"</definedName>
    <definedName name="FDD_247_0">"A25569"</definedName>
    <definedName name="FDD_248_0">"E36160"</definedName>
    <definedName name="FDD_248_1">"E36525"</definedName>
    <definedName name="FDD_248_2">"E36891"</definedName>
    <definedName name="FDD_249_0">"A25569"</definedName>
    <definedName name="FDD_25_0">"A25569"</definedName>
    <definedName name="FDD_250_0">"A25569"</definedName>
    <definedName name="FDD_251_0">"A25569"</definedName>
    <definedName name="FDD_252_0">"A25569"</definedName>
    <definedName name="FDD_253_0">"E36160"</definedName>
    <definedName name="FDD_253_1">"E36525"</definedName>
    <definedName name="FDD_253_2">"E36891"</definedName>
    <definedName name="FDD_254_0">"E36160"</definedName>
    <definedName name="FDD_254_1">"E36525"</definedName>
    <definedName name="FDD_254_2">"E36891"</definedName>
    <definedName name="FDD_255_0">"E36160"</definedName>
    <definedName name="FDD_255_1">"E36525"</definedName>
    <definedName name="FDD_255_2">"E36891"</definedName>
    <definedName name="FDD_256_0">"U36160"</definedName>
    <definedName name="FDD_256_1">"U36525"</definedName>
    <definedName name="FDD_256_2">"U36891"</definedName>
    <definedName name="FDD_257_0">"E36160"</definedName>
    <definedName name="FDD_257_1">"E36525"</definedName>
    <definedName name="FDD_257_2">"E36891"</definedName>
    <definedName name="FDD_258_0">"E36160"</definedName>
    <definedName name="FDD_258_1">"E36525"</definedName>
    <definedName name="FDD_258_2">"E36891"</definedName>
    <definedName name="FDD_259_0">"E36160"</definedName>
    <definedName name="FDD_259_1">"E36525"</definedName>
    <definedName name="FDD_259_2">"E36891"</definedName>
    <definedName name="FDD_26_0">"A25569"</definedName>
    <definedName name="FDD_260_0">"E36160"</definedName>
    <definedName name="FDD_260_1">"E36525"</definedName>
    <definedName name="FDD_260_2">"E36891"</definedName>
    <definedName name="FDD_261_0">"E36160"</definedName>
    <definedName name="FDD_261_1">"E36525"</definedName>
    <definedName name="FDD_261_2">"E36891"</definedName>
    <definedName name="FDD_264_0">"E36160"</definedName>
    <definedName name="FDD_264_1">"E36525"</definedName>
    <definedName name="FDD_264_2">"E36891"</definedName>
    <definedName name="FDD_265_0">"A25569"</definedName>
    <definedName name="FDD_266_0">"A25569"</definedName>
    <definedName name="FDD_267_0">"A25569"</definedName>
    <definedName name="FDD_268_0">"A25569"</definedName>
    <definedName name="FDD_269_0">"E36160"</definedName>
    <definedName name="FDD_269_1">"E36525"</definedName>
    <definedName name="FDD_269_2">"E36891"</definedName>
    <definedName name="FDD_27_0">"A25569"</definedName>
    <definedName name="FDD_270_0">"A25569"</definedName>
    <definedName name="FDD_271_0">"A25569"</definedName>
    <definedName name="FDD_272_0">"A25569"</definedName>
    <definedName name="FDD_273_0">"A25569"</definedName>
    <definedName name="FDD_274_0">"E36160"</definedName>
    <definedName name="FDD_274_1">"E36525"</definedName>
    <definedName name="FDD_274_2">"E36891"</definedName>
    <definedName name="FDD_275_0">"A25569"</definedName>
    <definedName name="FDD_276_0">"A25569"</definedName>
    <definedName name="FDD_277_0">"A25569"</definedName>
    <definedName name="FDD_278_0">"A25569"</definedName>
    <definedName name="FDD_279_0">"E36160"</definedName>
    <definedName name="FDD_279_1">"E36525"</definedName>
    <definedName name="FDD_279_2">"E36891"</definedName>
    <definedName name="FDD_28_0">"A25569"</definedName>
    <definedName name="FDD_280_0">"E36160"</definedName>
    <definedName name="FDD_280_1">"E36525"</definedName>
    <definedName name="FDD_280_2">"E36891"</definedName>
    <definedName name="FDD_281_0">"E36160"</definedName>
    <definedName name="FDD_281_1">"E36525"</definedName>
    <definedName name="FDD_281_2">"E36891"</definedName>
    <definedName name="FDD_282_0">"E36160"</definedName>
    <definedName name="FDD_282_1">"E36525"</definedName>
    <definedName name="FDD_282_2">"E36891"</definedName>
    <definedName name="FDD_283_0">"E36160"</definedName>
    <definedName name="FDD_283_1">"E36525"</definedName>
    <definedName name="FDD_283_2">"E36891"</definedName>
    <definedName name="FDD_284_0">"A30681"</definedName>
    <definedName name="FDD_284_1">"A31047"</definedName>
    <definedName name="FDD_284_10">"A34334"</definedName>
    <definedName name="FDD_284_11">"A34699"</definedName>
    <definedName name="FDD_284_12">"A35064"</definedName>
    <definedName name="FDD_284_13">"A35430"</definedName>
    <definedName name="FDD_284_14">"A35795"</definedName>
    <definedName name="FDD_284_2">"A31412"</definedName>
    <definedName name="FDD_284_3">"A31777"</definedName>
    <definedName name="FDD_284_4">"A32142"</definedName>
    <definedName name="FDD_284_5">"A32508"</definedName>
    <definedName name="FDD_284_6">"A32873"</definedName>
    <definedName name="FDD_284_7">"A33238"</definedName>
    <definedName name="FDD_284_8">"A33603"</definedName>
    <definedName name="FDD_284_9">"A33969"</definedName>
    <definedName name="FDD_285_0">"A35795"</definedName>
    <definedName name="FDD_285_1">"E36160"</definedName>
    <definedName name="FDD_285_10">"E39447"</definedName>
    <definedName name="FDD_285_11">"E39813"</definedName>
    <definedName name="FDD_285_12">"E40178"</definedName>
    <definedName name="FDD_285_13">"E40543"</definedName>
    <definedName name="FDD_285_14">"E40908"</definedName>
    <definedName name="FDD_285_15">"E41274"</definedName>
    <definedName name="FDD_285_16">"E41639"</definedName>
    <definedName name="FDD_285_17">"E42004"</definedName>
    <definedName name="FDD_285_18">"E42369"</definedName>
    <definedName name="FDD_285_19">"E42735"</definedName>
    <definedName name="FDD_285_2">"E36525"</definedName>
    <definedName name="FDD_285_20">"E43100"</definedName>
    <definedName name="FDD_285_21">"E43465"</definedName>
    <definedName name="FDD_285_22">"E43830"</definedName>
    <definedName name="FDD_285_23">"E44196"</definedName>
    <definedName name="FDD_285_24">"E44561"</definedName>
    <definedName name="FDD_285_25">"E44926"</definedName>
    <definedName name="FDD_285_3">"E36891"</definedName>
    <definedName name="FDD_285_4">"E37256"</definedName>
    <definedName name="FDD_285_5">"E37621"</definedName>
    <definedName name="FDD_285_6">"E37986"</definedName>
    <definedName name="FDD_285_7">"E38352"</definedName>
    <definedName name="FDD_285_8">"E38717"</definedName>
    <definedName name="FDD_285_9">"E39082"</definedName>
    <definedName name="FDD_286_0">"E36160"</definedName>
    <definedName name="FDD_286_1">"E36525"</definedName>
    <definedName name="FDD_286_10">"E39813"</definedName>
    <definedName name="FDD_286_11">"E40178"</definedName>
    <definedName name="FDD_286_12">"E40543"</definedName>
    <definedName name="FDD_286_13">"E40908"</definedName>
    <definedName name="FDD_286_14">"E41274"</definedName>
    <definedName name="FDD_286_15">"E41639"</definedName>
    <definedName name="FDD_286_16">"E42004"</definedName>
    <definedName name="FDD_286_17">"E42369"</definedName>
    <definedName name="FDD_286_18">"E42735"</definedName>
    <definedName name="FDD_286_19">"E43100"</definedName>
    <definedName name="FDD_286_2">"E36891"</definedName>
    <definedName name="FDD_286_20">"E43465"</definedName>
    <definedName name="FDD_286_21">"E43830"</definedName>
    <definedName name="FDD_286_22">"E44196"</definedName>
    <definedName name="FDD_286_23">"E44561"</definedName>
    <definedName name="FDD_286_24">"E44926"</definedName>
    <definedName name="FDD_286_3">"E37256"</definedName>
    <definedName name="FDD_286_4">"E37621"</definedName>
    <definedName name="FDD_286_5">"E37986"</definedName>
    <definedName name="FDD_286_6">"E38352"</definedName>
    <definedName name="FDD_286_7">"E38717"</definedName>
    <definedName name="FDD_286_8">"E39082"</definedName>
    <definedName name="FDD_286_9">"E39447"</definedName>
    <definedName name="FDD_287_0">"A25569"</definedName>
    <definedName name="FDD_288_0">"A25569"</definedName>
    <definedName name="FDD_289_0">"A36890"</definedName>
    <definedName name="FDD_29_0">"A25569"</definedName>
    <definedName name="FDD_290_0">"A36890"</definedName>
    <definedName name="FDD_291_0">"A25569"</definedName>
    <definedName name="FDD_295_0">"U25569"</definedName>
    <definedName name="FDD_296_0">"A25569"</definedName>
    <definedName name="FDD_297_0">"A25569"</definedName>
    <definedName name="FDD_298_0">"A25569"</definedName>
    <definedName name="FDD_299_0">"A25569"</definedName>
    <definedName name="FDD_3_0">"A25569"</definedName>
    <definedName name="FDD_30_0">"A25569"</definedName>
    <definedName name="FDD_300_0">"U25569"</definedName>
    <definedName name="FDD_301_0">"U35795"</definedName>
    <definedName name="FDD_301_1">"U36160"</definedName>
    <definedName name="FDD_301_2">"U36525"</definedName>
    <definedName name="FDD_302_0">"U35795"</definedName>
    <definedName name="FDD_302_1">"U36160"</definedName>
    <definedName name="FDD_302_2">"U36525"</definedName>
    <definedName name="FDD_303_0">"U35795"</definedName>
    <definedName name="FDD_303_1">"U36160"</definedName>
    <definedName name="FDD_303_2">"U36525"</definedName>
    <definedName name="FDD_304_0">"U35795"</definedName>
    <definedName name="FDD_304_1">"U36160"</definedName>
    <definedName name="FDD_304_2">"U36525"</definedName>
    <definedName name="FDD_305_0">"A30681"</definedName>
    <definedName name="FDD_305_1">"A31047"</definedName>
    <definedName name="FDD_305_10">"U34334"</definedName>
    <definedName name="FDD_305_11">"U34699"</definedName>
    <definedName name="FDD_305_12">"U35064"</definedName>
    <definedName name="FDD_305_13">"U35430"</definedName>
    <definedName name="FDD_305_14">"U35795"</definedName>
    <definedName name="FDD_305_2">"A31412"</definedName>
    <definedName name="FDD_305_3">"U31777"</definedName>
    <definedName name="FDD_305_4">"U32142"</definedName>
    <definedName name="FDD_305_5">"U32508"</definedName>
    <definedName name="FDD_305_6">"U32873"</definedName>
    <definedName name="FDD_305_7">"U33238"</definedName>
    <definedName name="FDD_305_8">"U33603"</definedName>
    <definedName name="FDD_305_9">"U33969"</definedName>
    <definedName name="FDD_306_0">"U35795"</definedName>
    <definedName name="FDD_306_1">"E36160"</definedName>
    <definedName name="FDD_306_2">"U36525"</definedName>
    <definedName name="FDD_307_0">"A35795"</definedName>
    <definedName name="FDD_307_1">"U36160"</definedName>
    <definedName name="FDD_307_2">"U36525"</definedName>
    <definedName name="FDD_31_0">"A25569"</definedName>
    <definedName name="FDD_32_0">"A25569"</definedName>
    <definedName name="FDD_33_0">"A25569"</definedName>
    <definedName name="FDD_34_0">"A25569"</definedName>
    <definedName name="FDD_35_0">"A25569"</definedName>
    <definedName name="FDD_36_0">"A25569"</definedName>
    <definedName name="FDD_37_0">"A25569"</definedName>
    <definedName name="FDD_38_0">"A25569"</definedName>
    <definedName name="FDD_39_0">"A25569"</definedName>
    <definedName name="FDD_4_0">"A25569"</definedName>
    <definedName name="FDD_40_0">"A25569"</definedName>
    <definedName name="FDD_41_0">"U25569"</definedName>
    <definedName name="FDD_42_0">"U25569"</definedName>
    <definedName name="FDD_43_0">"A25569"</definedName>
    <definedName name="FDD_44_0">"A30681"</definedName>
    <definedName name="FDD_44_1">"A31047"</definedName>
    <definedName name="FDD_44_10">"A34334"</definedName>
    <definedName name="FDD_44_11">"A34699"</definedName>
    <definedName name="FDD_44_12">"A35064"</definedName>
    <definedName name="FDD_44_13">"A35430"</definedName>
    <definedName name="FDD_44_14">"A35795"</definedName>
    <definedName name="FDD_44_2">"A31412"</definedName>
    <definedName name="FDD_44_3">"A31777"</definedName>
    <definedName name="FDD_44_4">"A32142"</definedName>
    <definedName name="FDD_44_5">"A32508"</definedName>
    <definedName name="FDD_44_6">"A32873"</definedName>
    <definedName name="FDD_44_7">"A33238"</definedName>
    <definedName name="FDD_44_8">"A33603"</definedName>
    <definedName name="FDD_44_9">"A33969"</definedName>
    <definedName name="FDD_45_0">"A30681"</definedName>
    <definedName name="FDD_45_1">"A31047"</definedName>
    <definedName name="FDD_45_10">"A34334"</definedName>
    <definedName name="FDD_45_11">"A34699"</definedName>
    <definedName name="FDD_45_12">"A35064"</definedName>
    <definedName name="FDD_45_13">"A35430"</definedName>
    <definedName name="FDD_45_14">"A35795"</definedName>
    <definedName name="FDD_45_2">"A31412"</definedName>
    <definedName name="FDD_45_3">"A31777"</definedName>
    <definedName name="FDD_45_4">"A32142"</definedName>
    <definedName name="FDD_45_5">"A32508"</definedName>
    <definedName name="FDD_45_6">"A32873"</definedName>
    <definedName name="FDD_45_7">"A33238"</definedName>
    <definedName name="FDD_45_8">"A33603"</definedName>
    <definedName name="FDD_45_9">"A33969"</definedName>
    <definedName name="FDD_46_0">"A30681"</definedName>
    <definedName name="FDD_46_1">"A31047"</definedName>
    <definedName name="FDD_46_10">"A34334"</definedName>
    <definedName name="FDD_46_11">"A34699"</definedName>
    <definedName name="FDD_46_12">"A35064"</definedName>
    <definedName name="FDD_46_13">"A35430"</definedName>
    <definedName name="FDD_46_14">"A35795"</definedName>
    <definedName name="FDD_46_2">"A31412"</definedName>
    <definedName name="FDD_46_3">"A31777"</definedName>
    <definedName name="FDD_46_4">"A32142"</definedName>
    <definedName name="FDD_46_5">"A32508"</definedName>
    <definedName name="FDD_46_6">"A32873"</definedName>
    <definedName name="FDD_46_7">"A33238"</definedName>
    <definedName name="FDD_46_8">"A33603"</definedName>
    <definedName name="FDD_46_9">"A33969"</definedName>
    <definedName name="FDD_47_0">"A30681"</definedName>
    <definedName name="FDD_47_1">"A31047"</definedName>
    <definedName name="FDD_47_10">"A34334"</definedName>
    <definedName name="FDD_47_11">"A34699"</definedName>
    <definedName name="FDD_47_12">"A35064"</definedName>
    <definedName name="FDD_47_13">"A35430"</definedName>
    <definedName name="FDD_47_14">"A35795"</definedName>
    <definedName name="FDD_47_2">"A31412"</definedName>
    <definedName name="FDD_47_3">"A31777"</definedName>
    <definedName name="FDD_47_4">"A32142"</definedName>
    <definedName name="FDD_47_5">"A32508"</definedName>
    <definedName name="FDD_47_6">"A32873"</definedName>
    <definedName name="FDD_47_7">"A33238"</definedName>
    <definedName name="FDD_47_8">"A33603"</definedName>
    <definedName name="FDD_47_9">"A33969"</definedName>
    <definedName name="FDD_48_0">"A30681"</definedName>
    <definedName name="FDD_48_1">"A31047"</definedName>
    <definedName name="FDD_48_10">"A34334"</definedName>
    <definedName name="FDD_48_11">"A34699"</definedName>
    <definedName name="FDD_48_12">"A35064"</definedName>
    <definedName name="FDD_48_13">"A35430"</definedName>
    <definedName name="FDD_48_14">"A35795"</definedName>
    <definedName name="FDD_48_2">"A31412"</definedName>
    <definedName name="FDD_48_3">"A31777"</definedName>
    <definedName name="FDD_48_4">"A32142"</definedName>
    <definedName name="FDD_48_5">"A32508"</definedName>
    <definedName name="FDD_48_6">"A32873"</definedName>
    <definedName name="FDD_48_7">"A33238"</definedName>
    <definedName name="FDD_48_8">"A33603"</definedName>
    <definedName name="FDD_48_9">"A33969"</definedName>
    <definedName name="FDD_49_0">"A30681"</definedName>
    <definedName name="FDD_49_1">"A31047"</definedName>
    <definedName name="FDD_49_10">"A34334"</definedName>
    <definedName name="FDD_49_11">"A34699"</definedName>
    <definedName name="FDD_49_12">"A35064"</definedName>
    <definedName name="FDD_49_13">"A35430"</definedName>
    <definedName name="FDD_49_14">"A35795"</definedName>
    <definedName name="FDD_49_2">"A31412"</definedName>
    <definedName name="FDD_49_3">"A31777"</definedName>
    <definedName name="FDD_49_4">"A32142"</definedName>
    <definedName name="FDD_49_5">"A32508"</definedName>
    <definedName name="FDD_49_6">"A32873"</definedName>
    <definedName name="FDD_49_7">"A33238"</definedName>
    <definedName name="FDD_49_8">"A33603"</definedName>
    <definedName name="FDD_49_9">"A33969"</definedName>
    <definedName name="FDD_5_0">"A25569"</definedName>
    <definedName name="FDD_50_0">"A30681"</definedName>
    <definedName name="FDD_50_1">"A31047"</definedName>
    <definedName name="FDD_50_10">"A34334"</definedName>
    <definedName name="FDD_50_11">"A34699"</definedName>
    <definedName name="FDD_50_12">"A35064"</definedName>
    <definedName name="FDD_50_13">"A35430"</definedName>
    <definedName name="FDD_50_14">"A35795"</definedName>
    <definedName name="FDD_50_2">"A31412"</definedName>
    <definedName name="FDD_50_3">"A31777"</definedName>
    <definedName name="FDD_50_4">"A32142"</definedName>
    <definedName name="FDD_50_5">"A32508"</definedName>
    <definedName name="FDD_50_6">"A32873"</definedName>
    <definedName name="FDD_50_7">"A33238"</definedName>
    <definedName name="FDD_50_8">"A33603"</definedName>
    <definedName name="FDD_50_9">"A33969"</definedName>
    <definedName name="FDD_51_0">"A30681"</definedName>
    <definedName name="FDD_51_1">"A31047"</definedName>
    <definedName name="FDD_51_10">"A34334"</definedName>
    <definedName name="FDD_51_11">"A34699"</definedName>
    <definedName name="FDD_51_12">"A35064"</definedName>
    <definedName name="FDD_51_13">"A35430"</definedName>
    <definedName name="FDD_51_14">"A35795"</definedName>
    <definedName name="FDD_51_2">"A31412"</definedName>
    <definedName name="FDD_51_3">"A31777"</definedName>
    <definedName name="FDD_51_4">"A32142"</definedName>
    <definedName name="FDD_51_5">"A32508"</definedName>
    <definedName name="FDD_51_6">"A32873"</definedName>
    <definedName name="FDD_51_7">"A33238"</definedName>
    <definedName name="FDD_51_8">"A33603"</definedName>
    <definedName name="FDD_51_9">"A33969"</definedName>
    <definedName name="FDD_52_0">"A30681"</definedName>
    <definedName name="FDD_52_1">"A31047"</definedName>
    <definedName name="FDD_52_10">"A34334"</definedName>
    <definedName name="FDD_52_11">"A34699"</definedName>
    <definedName name="FDD_52_12">"A35064"</definedName>
    <definedName name="FDD_52_13">"A35430"</definedName>
    <definedName name="FDD_52_14">"A35795"</definedName>
    <definedName name="FDD_52_2">"A31412"</definedName>
    <definedName name="FDD_52_3">"A31777"</definedName>
    <definedName name="FDD_52_4">"A32142"</definedName>
    <definedName name="FDD_52_5">"A32508"</definedName>
    <definedName name="FDD_52_6">"A32873"</definedName>
    <definedName name="FDD_52_7">"A33238"</definedName>
    <definedName name="FDD_52_8">"A33603"</definedName>
    <definedName name="FDD_52_9">"A33969"</definedName>
    <definedName name="FDD_53_0">"U30681"</definedName>
    <definedName name="FDD_53_1">"A31047"</definedName>
    <definedName name="FDD_53_10">"A34334"</definedName>
    <definedName name="FDD_53_11">"A34699"</definedName>
    <definedName name="FDD_53_12">"A35064"</definedName>
    <definedName name="FDD_53_13">"A35430"</definedName>
    <definedName name="FDD_53_14">"A35795"</definedName>
    <definedName name="FDD_53_2">"A31412"</definedName>
    <definedName name="FDD_53_3">"A31777"</definedName>
    <definedName name="FDD_53_4">"A32142"</definedName>
    <definedName name="FDD_53_5">"A32508"</definedName>
    <definedName name="FDD_53_6">"A32873"</definedName>
    <definedName name="FDD_53_7">"A33238"</definedName>
    <definedName name="FDD_53_8">"A33603"</definedName>
    <definedName name="FDD_53_9">"A33969"</definedName>
    <definedName name="FDD_54_0">"A30681"</definedName>
    <definedName name="FDD_54_1">"A31047"</definedName>
    <definedName name="FDD_54_10">"A34334"</definedName>
    <definedName name="FDD_54_11">"A34699"</definedName>
    <definedName name="FDD_54_12">"A35064"</definedName>
    <definedName name="FDD_54_13">"A35430"</definedName>
    <definedName name="FDD_54_14">"A35795"</definedName>
    <definedName name="FDD_54_2">"A31412"</definedName>
    <definedName name="FDD_54_3">"A31777"</definedName>
    <definedName name="FDD_54_4">"A32142"</definedName>
    <definedName name="FDD_54_5">"A32508"</definedName>
    <definedName name="FDD_54_6">"A32873"</definedName>
    <definedName name="FDD_54_7">"A33238"</definedName>
    <definedName name="FDD_54_8">"A33603"</definedName>
    <definedName name="FDD_54_9">"A33969"</definedName>
    <definedName name="FDD_55_0">"A30681"</definedName>
    <definedName name="FDD_55_1">"A31047"</definedName>
    <definedName name="FDD_55_10">"A34334"</definedName>
    <definedName name="FDD_55_11">"A34699"</definedName>
    <definedName name="FDD_55_12">"A35064"</definedName>
    <definedName name="FDD_55_13">"A35430"</definedName>
    <definedName name="FDD_55_14">"A35795"</definedName>
    <definedName name="FDD_55_2">"A31412"</definedName>
    <definedName name="FDD_55_3">"A31777"</definedName>
    <definedName name="FDD_55_4">"A32142"</definedName>
    <definedName name="FDD_55_5">"A32508"</definedName>
    <definedName name="FDD_55_6">"A32873"</definedName>
    <definedName name="FDD_55_7">"A33238"</definedName>
    <definedName name="FDD_55_8">"A33603"</definedName>
    <definedName name="FDD_55_9">"A33969"</definedName>
    <definedName name="FDD_56_0">"A30681"</definedName>
    <definedName name="FDD_56_1">"A31047"</definedName>
    <definedName name="FDD_56_10">"A34334"</definedName>
    <definedName name="FDD_56_11">"A34699"</definedName>
    <definedName name="FDD_56_12">"A35064"</definedName>
    <definedName name="FDD_56_13">"A35430"</definedName>
    <definedName name="FDD_56_14">"A35795"</definedName>
    <definedName name="FDD_56_2">"A31412"</definedName>
    <definedName name="FDD_56_3">"A31777"</definedName>
    <definedName name="FDD_56_4">"A32142"</definedName>
    <definedName name="FDD_56_5">"A32508"</definedName>
    <definedName name="FDD_56_6">"A32873"</definedName>
    <definedName name="FDD_56_7">"A33238"</definedName>
    <definedName name="FDD_56_8">"A33603"</definedName>
    <definedName name="FDD_56_9">"A33969"</definedName>
    <definedName name="FDD_57_0">"A30681"</definedName>
    <definedName name="FDD_57_1">"A31047"</definedName>
    <definedName name="FDD_57_10">"A34334"</definedName>
    <definedName name="FDD_57_11">"A34699"</definedName>
    <definedName name="FDD_57_12">"A35064"</definedName>
    <definedName name="FDD_57_13">"A35430"</definedName>
    <definedName name="FDD_57_14">"A35795"</definedName>
    <definedName name="FDD_57_2">"A31412"</definedName>
    <definedName name="FDD_57_3">"A31777"</definedName>
    <definedName name="FDD_57_4">"A32142"</definedName>
    <definedName name="FDD_57_5">"A32508"</definedName>
    <definedName name="FDD_57_6">"A32873"</definedName>
    <definedName name="FDD_57_7">"A33238"</definedName>
    <definedName name="FDD_57_8">"A33603"</definedName>
    <definedName name="FDD_57_9">"A33969"</definedName>
    <definedName name="FDD_58_0">"A30681"</definedName>
    <definedName name="FDD_58_1">"A31047"</definedName>
    <definedName name="FDD_58_10">"A34334"</definedName>
    <definedName name="FDD_58_11">"A34699"</definedName>
    <definedName name="FDD_58_12">"A35064"</definedName>
    <definedName name="FDD_58_13">"A35430"</definedName>
    <definedName name="FDD_58_14">"A35795"</definedName>
    <definedName name="FDD_58_2">"A31412"</definedName>
    <definedName name="FDD_58_3">"A31777"</definedName>
    <definedName name="FDD_58_4">"A32142"</definedName>
    <definedName name="FDD_58_5">"A32508"</definedName>
    <definedName name="FDD_58_6">"A32873"</definedName>
    <definedName name="FDD_58_7">"A33238"</definedName>
    <definedName name="FDD_58_8">"A33603"</definedName>
    <definedName name="FDD_58_9">"A33969"</definedName>
    <definedName name="FDD_59_0">"A30681"</definedName>
    <definedName name="FDD_59_1">"A31047"</definedName>
    <definedName name="FDD_59_10">"A34334"</definedName>
    <definedName name="FDD_59_11">"A34699"</definedName>
    <definedName name="FDD_59_12">"A35064"</definedName>
    <definedName name="FDD_59_13">"A35430"</definedName>
    <definedName name="FDD_59_14">"A35795"</definedName>
    <definedName name="FDD_59_2">"A31412"</definedName>
    <definedName name="FDD_59_3">"A31777"</definedName>
    <definedName name="FDD_59_4">"A32142"</definedName>
    <definedName name="FDD_59_5">"A32508"</definedName>
    <definedName name="FDD_59_6">"A32873"</definedName>
    <definedName name="FDD_59_7">"A33238"</definedName>
    <definedName name="FDD_59_8">"A33603"</definedName>
    <definedName name="FDD_59_9">"A33969"</definedName>
    <definedName name="FDD_6_0">"A25569"</definedName>
    <definedName name="FDD_60_0">"A30681"</definedName>
    <definedName name="FDD_60_1">"A31047"</definedName>
    <definedName name="FDD_60_10">"A34334"</definedName>
    <definedName name="FDD_60_11">"A34699"</definedName>
    <definedName name="FDD_60_12">"A35064"</definedName>
    <definedName name="FDD_60_13">"A35430"</definedName>
    <definedName name="FDD_60_14">"A35795"</definedName>
    <definedName name="FDD_60_2">"A31412"</definedName>
    <definedName name="FDD_60_3">"A31777"</definedName>
    <definedName name="FDD_60_4">"A32142"</definedName>
    <definedName name="FDD_60_5">"A32508"</definedName>
    <definedName name="FDD_60_6">"A32873"</definedName>
    <definedName name="FDD_60_7">"A33238"</definedName>
    <definedName name="FDD_60_8">"A33603"</definedName>
    <definedName name="FDD_60_9">"A33969"</definedName>
    <definedName name="FDD_61_0">"A30681"</definedName>
    <definedName name="FDD_61_1">"A31047"</definedName>
    <definedName name="FDD_61_10">"A34334"</definedName>
    <definedName name="FDD_61_11">"A34699"</definedName>
    <definedName name="FDD_61_12">"A35064"</definedName>
    <definedName name="FDD_61_13">"A35430"</definedName>
    <definedName name="FDD_61_14">"A35795"</definedName>
    <definedName name="FDD_61_2">"A31412"</definedName>
    <definedName name="FDD_61_3">"A31777"</definedName>
    <definedName name="FDD_61_4">"A32142"</definedName>
    <definedName name="FDD_61_5">"A32508"</definedName>
    <definedName name="FDD_61_6">"A32873"</definedName>
    <definedName name="FDD_61_7">"A33238"</definedName>
    <definedName name="FDD_61_8">"A33603"</definedName>
    <definedName name="FDD_61_9">"A33969"</definedName>
    <definedName name="FDD_62_0">"A30681"</definedName>
    <definedName name="FDD_62_1">"A31047"</definedName>
    <definedName name="FDD_62_10">"A34334"</definedName>
    <definedName name="FDD_62_11">"A34699"</definedName>
    <definedName name="FDD_62_12">"A35064"</definedName>
    <definedName name="FDD_62_13">"A35430"</definedName>
    <definedName name="FDD_62_14">"A35795"</definedName>
    <definedName name="FDD_62_2">"A31412"</definedName>
    <definedName name="FDD_62_3">"A31777"</definedName>
    <definedName name="FDD_62_4">"A32142"</definedName>
    <definedName name="FDD_62_5">"A32508"</definedName>
    <definedName name="FDD_62_6">"A32873"</definedName>
    <definedName name="FDD_62_7">"A33238"</definedName>
    <definedName name="FDD_62_8">"A33603"</definedName>
    <definedName name="FDD_62_9">"A33969"</definedName>
    <definedName name="FDD_63_0">"A30681"</definedName>
    <definedName name="FDD_63_1">"A31047"</definedName>
    <definedName name="FDD_63_10">"A34334"</definedName>
    <definedName name="FDD_63_11">"A34699"</definedName>
    <definedName name="FDD_63_12">"A35064"</definedName>
    <definedName name="FDD_63_13">"A35430"</definedName>
    <definedName name="FDD_63_14">"A35795"</definedName>
    <definedName name="FDD_63_2">"A31412"</definedName>
    <definedName name="FDD_63_3">"A31777"</definedName>
    <definedName name="FDD_63_4">"A32142"</definedName>
    <definedName name="FDD_63_5">"A32508"</definedName>
    <definedName name="FDD_63_6">"A32873"</definedName>
    <definedName name="FDD_63_7">"A33238"</definedName>
    <definedName name="FDD_63_8">"A33603"</definedName>
    <definedName name="FDD_63_9">"A33969"</definedName>
    <definedName name="FDD_64_0">"A30681"</definedName>
    <definedName name="FDD_64_1">"A31047"</definedName>
    <definedName name="FDD_64_10">"A34334"</definedName>
    <definedName name="FDD_64_11">"A34699"</definedName>
    <definedName name="FDD_64_12">"A35064"</definedName>
    <definedName name="FDD_64_13">"A35430"</definedName>
    <definedName name="FDD_64_14">"A35795"</definedName>
    <definedName name="FDD_64_2">"A31412"</definedName>
    <definedName name="FDD_64_3">"A31777"</definedName>
    <definedName name="FDD_64_4">"A32142"</definedName>
    <definedName name="FDD_64_5">"A32508"</definedName>
    <definedName name="FDD_64_6">"A32873"</definedName>
    <definedName name="FDD_64_7">"A33238"</definedName>
    <definedName name="FDD_64_8">"A33603"</definedName>
    <definedName name="FDD_64_9">"A33969"</definedName>
    <definedName name="FDD_65_0">"A30681"</definedName>
    <definedName name="FDD_65_1">"A31047"</definedName>
    <definedName name="FDD_65_10">"A34334"</definedName>
    <definedName name="FDD_65_11">"A34699"</definedName>
    <definedName name="FDD_65_12">"A35064"</definedName>
    <definedName name="FDD_65_13">"A35430"</definedName>
    <definedName name="FDD_65_14">"A35795"</definedName>
    <definedName name="FDD_65_2">"A31412"</definedName>
    <definedName name="FDD_65_3">"A31777"</definedName>
    <definedName name="FDD_65_4">"A32142"</definedName>
    <definedName name="FDD_65_5">"A32508"</definedName>
    <definedName name="FDD_65_6">"A32873"</definedName>
    <definedName name="FDD_65_7">"A33238"</definedName>
    <definedName name="FDD_65_8">"A33603"</definedName>
    <definedName name="FDD_65_9">"A33969"</definedName>
    <definedName name="FDD_66_0">"A30681"</definedName>
    <definedName name="FDD_66_1">"A31047"</definedName>
    <definedName name="FDD_66_10">"A34334"</definedName>
    <definedName name="FDD_66_11">"A34699"</definedName>
    <definedName name="FDD_66_12">"A35064"</definedName>
    <definedName name="FDD_66_13">"A35430"</definedName>
    <definedName name="FDD_66_14">"A35795"</definedName>
    <definedName name="FDD_66_2">"A31412"</definedName>
    <definedName name="FDD_66_3">"A31777"</definedName>
    <definedName name="FDD_66_4">"A32142"</definedName>
    <definedName name="FDD_66_5">"A32508"</definedName>
    <definedName name="FDD_66_6">"A32873"</definedName>
    <definedName name="FDD_66_7">"A33238"</definedName>
    <definedName name="FDD_66_8">"A33603"</definedName>
    <definedName name="FDD_66_9">"A33969"</definedName>
    <definedName name="FDD_67_0">"A30681"</definedName>
    <definedName name="FDD_67_1">"A31047"</definedName>
    <definedName name="FDD_67_10">"A34334"</definedName>
    <definedName name="FDD_67_11">"A34699"</definedName>
    <definedName name="FDD_67_12">"A35064"</definedName>
    <definedName name="FDD_67_13">"A35430"</definedName>
    <definedName name="FDD_67_14">"A35795"</definedName>
    <definedName name="FDD_67_2">"A31412"</definedName>
    <definedName name="FDD_67_3">"A31777"</definedName>
    <definedName name="FDD_67_4">"A32142"</definedName>
    <definedName name="FDD_67_5">"A32508"</definedName>
    <definedName name="FDD_67_6">"A32873"</definedName>
    <definedName name="FDD_67_7">"A33238"</definedName>
    <definedName name="FDD_67_8">"A33603"</definedName>
    <definedName name="FDD_67_9">"A33969"</definedName>
    <definedName name="FDD_68_0">"A30681"</definedName>
    <definedName name="FDD_68_1">"A31047"</definedName>
    <definedName name="FDD_68_10">"A34334"</definedName>
    <definedName name="FDD_68_11">"A34699"</definedName>
    <definedName name="FDD_68_12">"A35064"</definedName>
    <definedName name="FDD_68_13">"A35430"</definedName>
    <definedName name="FDD_68_14">"A35795"</definedName>
    <definedName name="FDD_68_2">"A31412"</definedName>
    <definedName name="FDD_68_3">"A31777"</definedName>
    <definedName name="FDD_68_4">"A32142"</definedName>
    <definedName name="FDD_68_5">"A32508"</definedName>
    <definedName name="FDD_68_6">"A32873"</definedName>
    <definedName name="FDD_68_7">"A33238"</definedName>
    <definedName name="FDD_68_8">"A33603"</definedName>
    <definedName name="FDD_68_9">"A33969"</definedName>
    <definedName name="FDD_69_0">"U30681"</definedName>
    <definedName name="FDD_69_1">"A31047"</definedName>
    <definedName name="FDD_69_10">"A34334"</definedName>
    <definedName name="FDD_69_11">"A34699"</definedName>
    <definedName name="FDD_69_12">"A35064"</definedName>
    <definedName name="FDD_69_13">"A35430"</definedName>
    <definedName name="FDD_69_14">"A35795"</definedName>
    <definedName name="FDD_69_2">"A31412"</definedName>
    <definedName name="FDD_69_3">"A31777"</definedName>
    <definedName name="FDD_69_4">"A32142"</definedName>
    <definedName name="FDD_69_5">"A32508"</definedName>
    <definedName name="FDD_69_6">"A32873"</definedName>
    <definedName name="FDD_69_7">"A33238"</definedName>
    <definedName name="FDD_69_8">"A33603"</definedName>
    <definedName name="FDD_69_9">"A33969"</definedName>
    <definedName name="FDD_7_0">"A25569"</definedName>
    <definedName name="FDD_70_0">"A30681"</definedName>
    <definedName name="FDD_70_1">"A31047"</definedName>
    <definedName name="FDD_70_10">"A34334"</definedName>
    <definedName name="FDD_70_11">"A34699"</definedName>
    <definedName name="FDD_70_12">"A35064"</definedName>
    <definedName name="FDD_70_13">"A35430"</definedName>
    <definedName name="FDD_70_14">"A35795"</definedName>
    <definedName name="FDD_70_2">"A31412"</definedName>
    <definedName name="FDD_70_3">"A31777"</definedName>
    <definedName name="FDD_70_4">"A32142"</definedName>
    <definedName name="FDD_70_5">"A32508"</definedName>
    <definedName name="FDD_70_6">"A32873"</definedName>
    <definedName name="FDD_70_7">"A33238"</definedName>
    <definedName name="FDD_70_8">"A33603"</definedName>
    <definedName name="FDD_70_9">"A33969"</definedName>
    <definedName name="FDD_71_0">"A30681"</definedName>
    <definedName name="FDD_71_1">"A31047"</definedName>
    <definedName name="FDD_71_10">"A34334"</definedName>
    <definedName name="FDD_71_11">"A34699"</definedName>
    <definedName name="FDD_71_12">"A35064"</definedName>
    <definedName name="FDD_71_13">"A35430"</definedName>
    <definedName name="FDD_71_14">"A35795"</definedName>
    <definedName name="FDD_71_2">"A31412"</definedName>
    <definedName name="FDD_71_3">"A31777"</definedName>
    <definedName name="FDD_71_4">"A32142"</definedName>
    <definedName name="FDD_71_5">"A32508"</definedName>
    <definedName name="FDD_71_6">"A32873"</definedName>
    <definedName name="FDD_71_7">"A33238"</definedName>
    <definedName name="FDD_71_8">"A33603"</definedName>
    <definedName name="FDD_71_9">"A33969"</definedName>
    <definedName name="FDD_72_0">"A30681"</definedName>
    <definedName name="FDD_72_1">"A31047"</definedName>
    <definedName name="FDD_72_10">"A34334"</definedName>
    <definedName name="FDD_72_11">"A34699"</definedName>
    <definedName name="FDD_72_12">"A35064"</definedName>
    <definedName name="FDD_72_13">"A35430"</definedName>
    <definedName name="FDD_72_14">"A35795"</definedName>
    <definedName name="FDD_72_2">"A31412"</definedName>
    <definedName name="FDD_72_3">"A31777"</definedName>
    <definedName name="FDD_72_4">"A32142"</definedName>
    <definedName name="FDD_72_5">"A32508"</definedName>
    <definedName name="FDD_72_6">"A32873"</definedName>
    <definedName name="FDD_72_7">"A33238"</definedName>
    <definedName name="FDD_72_8">"A33603"</definedName>
    <definedName name="FDD_72_9">"A33969"</definedName>
    <definedName name="FDD_73_0">"A30681"</definedName>
    <definedName name="FDD_73_1">"A31047"</definedName>
    <definedName name="FDD_73_10">"A34334"</definedName>
    <definedName name="FDD_73_11">"A34699"</definedName>
    <definedName name="FDD_73_12">"A35064"</definedName>
    <definedName name="FDD_73_13">"A35430"</definedName>
    <definedName name="FDD_73_14">"A35795"</definedName>
    <definedName name="FDD_73_2">"A31412"</definedName>
    <definedName name="FDD_73_3">"A31777"</definedName>
    <definedName name="FDD_73_4">"A32142"</definedName>
    <definedName name="FDD_73_5">"A32508"</definedName>
    <definedName name="FDD_73_6">"A32873"</definedName>
    <definedName name="FDD_73_7">"A33238"</definedName>
    <definedName name="FDD_73_8">"A33603"</definedName>
    <definedName name="FDD_73_9">"A33969"</definedName>
    <definedName name="FDD_74_0">"A30681"</definedName>
    <definedName name="FDD_74_1">"A31047"</definedName>
    <definedName name="FDD_74_10">"A34334"</definedName>
    <definedName name="FDD_74_11">"A34699"</definedName>
    <definedName name="FDD_74_12">"A35064"</definedName>
    <definedName name="FDD_74_13">"A35430"</definedName>
    <definedName name="FDD_74_14">"A35795"</definedName>
    <definedName name="FDD_74_2">"A31412"</definedName>
    <definedName name="FDD_74_3">"A31777"</definedName>
    <definedName name="FDD_74_4">"A32142"</definedName>
    <definedName name="FDD_74_5">"A32508"</definedName>
    <definedName name="FDD_74_6">"A32873"</definedName>
    <definedName name="FDD_74_7">"A33238"</definedName>
    <definedName name="FDD_74_8">"A33603"</definedName>
    <definedName name="FDD_74_9">"A33969"</definedName>
    <definedName name="FDD_75_0">"A30681"</definedName>
    <definedName name="FDD_75_1">"A31047"</definedName>
    <definedName name="FDD_75_10">"A34334"</definedName>
    <definedName name="FDD_75_11">"A34699"</definedName>
    <definedName name="FDD_75_12">"A35064"</definedName>
    <definedName name="FDD_75_13">"A35430"</definedName>
    <definedName name="FDD_75_14">"A35795"</definedName>
    <definedName name="FDD_75_2">"A31412"</definedName>
    <definedName name="FDD_75_3">"A31777"</definedName>
    <definedName name="FDD_75_4">"A32142"</definedName>
    <definedName name="FDD_75_5">"A32508"</definedName>
    <definedName name="FDD_75_6">"A32873"</definedName>
    <definedName name="FDD_75_7">"A33238"</definedName>
    <definedName name="FDD_75_8">"A33603"</definedName>
    <definedName name="FDD_75_9">"A33969"</definedName>
    <definedName name="FDD_76_0">"A30681"</definedName>
    <definedName name="FDD_76_1">"A31047"</definedName>
    <definedName name="FDD_76_10">"A34334"</definedName>
    <definedName name="FDD_76_11">"A34699"</definedName>
    <definedName name="FDD_76_12">"A35064"</definedName>
    <definedName name="FDD_76_13">"A35430"</definedName>
    <definedName name="FDD_76_14">"A35795"</definedName>
    <definedName name="FDD_76_2">"A31412"</definedName>
    <definedName name="FDD_76_3">"A31777"</definedName>
    <definedName name="FDD_76_4">"A32142"</definedName>
    <definedName name="FDD_76_5">"A32508"</definedName>
    <definedName name="FDD_76_6">"A32873"</definedName>
    <definedName name="FDD_76_7">"A33238"</definedName>
    <definedName name="FDD_76_8">"A33603"</definedName>
    <definedName name="FDD_76_9">"A33969"</definedName>
    <definedName name="FDD_77_0">"A30681"</definedName>
    <definedName name="FDD_77_1">"A31047"</definedName>
    <definedName name="FDD_77_10">"A34334"</definedName>
    <definedName name="FDD_77_11">"A34699"</definedName>
    <definedName name="FDD_77_12">"A35064"</definedName>
    <definedName name="FDD_77_13">"A35430"</definedName>
    <definedName name="FDD_77_14">"A35795"</definedName>
    <definedName name="FDD_77_2">"A31412"</definedName>
    <definedName name="FDD_77_3">"A31777"</definedName>
    <definedName name="FDD_77_4">"A32142"</definedName>
    <definedName name="FDD_77_5">"A32508"</definedName>
    <definedName name="FDD_77_6">"A32873"</definedName>
    <definedName name="FDD_77_7">"A33238"</definedName>
    <definedName name="FDD_77_8">"A33603"</definedName>
    <definedName name="FDD_77_9">"A33969"</definedName>
    <definedName name="FDD_78_0">"A30681"</definedName>
    <definedName name="FDD_78_1">"A31047"</definedName>
    <definedName name="FDD_78_10">"A34334"</definedName>
    <definedName name="FDD_78_11">"A34699"</definedName>
    <definedName name="FDD_78_12">"A35064"</definedName>
    <definedName name="FDD_78_13">"A35430"</definedName>
    <definedName name="FDD_78_14">"A35795"</definedName>
    <definedName name="FDD_78_2">"A31412"</definedName>
    <definedName name="FDD_78_3">"A31777"</definedName>
    <definedName name="FDD_78_4">"A32142"</definedName>
    <definedName name="FDD_78_5">"A32508"</definedName>
    <definedName name="FDD_78_6">"A32873"</definedName>
    <definedName name="FDD_78_7">"A33238"</definedName>
    <definedName name="FDD_78_8">"A33603"</definedName>
    <definedName name="FDD_78_9">"A33969"</definedName>
    <definedName name="FDD_79_0">"A30681"</definedName>
    <definedName name="FDD_79_1">"A31047"</definedName>
    <definedName name="FDD_79_10">"A34334"</definedName>
    <definedName name="FDD_79_11">"A34699"</definedName>
    <definedName name="FDD_79_12">"A35064"</definedName>
    <definedName name="FDD_79_13">"A35430"</definedName>
    <definedName name="FDD_79_14">"A35795"</definedName>
    <definedName name="FDD_79_2">"A31412"</definedName>
    <definedName name="FDD_79_3">"A31777"</definedName>
    <definedName name="FDD_79_4">"A32142"</definedName>
    <definedName name="FDD_79_5">"A32508"</definedName>
    <definedName name="FDD_79_6">"A32873"</definedName>
    <definedName name="FDD_79_7">"A33238"</definedName>
    <definedName name="FDD_79_8">"A33603"</definedName>
    <definedName name="FDD_79_9">"A33969"</definedName>
    <definedName name="FDD_8_0">"A25569"</definedName>
    <definedName name="FDD_80_0">"A30681"</definedName>
    <definedName name="FDD_80_1">"A31047"</definedName>
    <definedName name="FDD_80_10">"A34334"</definedName>
    <definedName name="FDD_80_11">"A34699"</definedName>
    <definedName name="FDD_80_12">"A35064"</definedName>
    <definedName name="FDD_80_13">"A35430"</definedName>
    <definedName name="FDD_80_14">"A35795"</definedName>
    <definedName name="FDD_80_2">"A31412"</definedName>
    <definedName name="FDD_80_3">"A31777"</definedName>
    <definedName name="FDD_80_4">"A32142"</definedName>
    <definedName name="FDD_80_5">"A32508"</definedName>
    <definedName name="FDD_80_6">"A32873"</definedName>
    <definedName name="FDD_80_7">"A33238"</definedName>
    <definedName name="FDD_80_8">"A33603"</definedName>
    <definedName name="FDD_80_9">"A33969"</definedName>
    <definedName name="FDD_81_0">"A30681"</definedName>
    <definedName name="FDD_81_1">"A31047"</definedName>
    <definedName name="FDD_81_10">"A34334"</definedName>
    <definedName name="FDD_81_11">"A34699"</definedName>
    <definedName name="FDD_81_12">"A35064"</definedName>
    <definedName name="FDD_81_13">"A35430"</definedName>
    <definedName name="FDD_81_14">"A35795"</definedName>
    <definedName name="FDD_81_2">"A31412"</definedName>
    <definedName name="FDD_81_3">"A31777"</definedName>
    <definedName name="FDD_81_4">"A32142"</definedName>
    <definedName name="FDD_81_5">"A32508"</definedName>
    <definedName name="FDD_81_6">"A32873"</definedName>
    <definedName name="FDD_81_7">"A33238"</definedName>
    <definedName name="FDD_81_8">"A33603"</definedName>
    <definedName name="FDD_81_9">"A33969"</definedName>
    <definedName name="FDD_82_0">"A30681"</definedName>
    <definedName name="FDD_82_1">"A31047"</definedName>
    <definedName name="FDD_82_10">"A34334"</definedName>
    <definedName name="FDD_82_11">"A34699"</definedName>
    <definedName name="FDD_82_12">"A35064"</definedName>
    <definedName name="FDD_82_13">"A35430"</definedName>
    <definedName name="FDD_82_14">"A35795"</definedName>
    <definedName name="FDD_82_2">"A31412"</definedName>
    <definedName name="FDD_82_3">"A31777"</definedName>
    <definedName name="FDD_82_4">"A32142"</definedName>
    <definedName name="FDD_82_5">"A32508"</definedName>
    <definedName name="FDD_82_6">"A32873"</definedName>
    <definedName name="FDD_82_7">"A33238"</definedName>
    <definedName name="FDD_82_8">"A33603"</definedName>
    <definedName name="FDD_82_9">"A33969"</definedName>
    <definedName name="FDD_83_0">"A30681"</definedName>
    <definedName name="FDD_83_1">"A31047"</definedName>
    <definedName name="FDD_83_10">"A34334"</definedName>
    <definedName name="FDD_83_11">"A34699"</definedName>
    <definedName name="FDD_83_12">"A35064"</definedName>
    <definedName name="FDD_83_13">"A35430"</definedName>
    <definedName name="FDD_83_14">"A35795"</definedName>
    <definedName name="FDD_83_2">"A31412"</definedName>
    <definedName name="FDD_83_3">"A31777"</definedName>
    <definedName name="FDD_83_4">"A32142"</definedName>
    <definedName name="FDD_83_5">"A32508"</definedName>
    <definedName name="FDD_83_6">"A32873"</definedName>
    <definedName name="FDD_83_7">"A33238"</definedName>
    <definedName name="FDD_83_8">"A33603"</definedName>
    <definedName name="FDD_83_9">"A33969"</definedName>
    <definedName name="FDD_84_0">"A30681"</definedName>
    <definedName name="FDD_84_1">"A31047"</definedName>
    <definedName name="FDD_84_10">"A34334"</definedName>
    <definedName name="FDD_84_11">"A34699"</definedName>
    <definedName name="FDD_84_12">"A35064"</definedName>
    <definedName name="FDD_84_13">"A35430"</definedName>
    <definedName name="FDD_84_14">"A35795"</definedName>
    <definedName name="FDD_84_2">"A31412"</definedName>
    <definedName name="FDD_84_3">"A31777"</definedName>
    <definedName name="FDD_84_4">"A32142"</definedName>
    <definedName name="FDD_84_5">"A32508"</definedName>
    <definedName name="FDD_84_6">"A32873"</definedName>
    <definedName name="FDD_84_7">"A33238"</definedName>
    <definedName name="FDD_84_8">"A33603"</definedName>
    <definedName name="FDD_84_9">"A33969"</definedName>
    <definedName name="FDD_85_0">"A30681"</definedName>
    <definedName name="FDD_85_1">"A31047"</definedName>
    <definedName name="FDD_85_10">"A34334"</definedName>
    <definedName name="FDD_85_11">"A34699"</definedName>
    <definedName name="FDD_85_12">"A35064"</definedName>
    <definedName name="FDD_85_13">"A35430"</definedName>
    <definedName name="FDD_85_14">"A35795"</definedName>
    <definedName name="FDD_85_2">"A31412"</definedName>
    <definedName name="FDD_85_3">"A31777"</definedName>
    <definedName name="FDD_85_4">"A32142"</definedName>
    <definedName name="FDD_85_5">"A32508"</definedName>
    <definedName name="FDD_85_6">"A32873"</definedName>
    <definedName name="FDD_85_7">"A33238"</definedName>
    <definedName name="FDD_85_8">"A33603"</definedName>
    <definedName name="FDD_85_9">"A33969"</definedName>
    <definedName name="FDD_86_0">"A30681"</definedName>
    <definedName name="FDD_86_1">"A31047"</definedName>
    <definedName name="FDD_86_10">"A34334"</definedName>
    <definedName name="FDD_86_11">"A34699"</definedName>
    <definedName name="FDD_86_12">"A35064"</definedName>
    <definedName name="FDD_86_13">"A35430"</definedName>
    <definedName name="FDD_86_14">"A35795"</definedName>
    <definedName name="FDD_86_2">"A31412"</definedName>
    <definedName name="FDD_86_3">"A31777"</definedName>
    <definedName name="FDD_86_4">"A32142"</definedName>
    <definedName name="FDD_86_5">"A32508"</definedName>
    <definedName name="FDD_86_6">"A32873"</definedName>
    <definedName name="FDD_86_7">"A33238"</definedName>
    <definedName name="FDD_86_8">"A33603"</definedName>
    <definedName name="FDD_86_9">"A33969"</definedName>
    <definedName name="FDD_87_0">"A30681"</definedName>
    <definedName name="FDD_87_1">"A31047"</definedName>
    <definedName name="FDD_87_10">"A34334"</definedName>
    <definedName name="FDD_87_11">"A34699"</definedName>
    <definedName name="FDD_87_12">"A35064"</definedName>
    <definedName name="FDD_87_13">"A35430"</definedName>
    <definedName name="FDD_87_14">"A35795"</definedName>
    <definedName name="FDD_87_2">"A31412"</definedName>
    <definedName name="FDD_87_3">"A31777"</definedName>
    <definedName name="FDD_87_4">"A32142"</definedName>
    <definedName name="FDD_87_5">"A32508"</definedName>
    <definedName name="FDD_87_6">"A32873"</definedName>
    <definedName name="FDD_87_7">"A33238"</definedName>
    <definedName name="FDD_87_8">"A33603"</definedName>
    <definedName name="FDD_87_9">"A33969"</definedName>
    <definedName name="FDD_88_0">"A30681"</definedName>
    <definedName name="FDD_88_1">"A31047"</definedName>
    <definedName name="FDD_88_10">"A34334"</definedName>
    <definedName name="FDD_88_11">"A34699"</definedName>
    <definedName name="FDD_88_12">"A35064"</definedName>
    <definedName name="FDD_88_13">"A35430"</definedName>
    <definedName name="FDD_88_14">"A35795"</definedName>
    <definedName name="FDD_88_2">"A31412"</definedName>
    <definedName name="FDD_88_3">"A31777"</definedName>
    <definedName name="FDD_88_4">"A32142"</definedName>
    <definedName name="FDD_88_5">"A32508"</definedName>
    <definedName name="FDD_88_6">"A32873"</definedName>
    <definedName name="FDD_88_7">"A33238"</definedName>
    <definedName name="FDD_88_8">"A33603"</definedName>
    <definedName name="FDD_88_9">"A33969"</definedName>
    <definedName name="FDD_89_0">"A30681"</definedName>
    <definedName name="FDD_89_1">"A31047"</definedName>
    <definedName name="FDD_89_10">"A34334"</definedName>
    <definedName name="FDD_89_11">"A34699"</definedName>
    <definedName name="FDD_89_12">"A35064"</definedName>
    <definedName name="FDD_89_13">"A35430"</definedName>
    <definedName name="FDD_89_14">"A35795"</definedName>
    <definedName name="FDD_89_2">"A31412"</definedName>
    <definedName name="FDD_89_3">"A31777"</definedName>
    <definedName name="FDD_89_4">"A32142"</definedName>
    <definedName name="FDD_89_5">"A32508"</definedName>
    <definedName name="FDD_89_6">"A32873"</definedName>
    <definedName name="FDD_89_7">"A33238"</definedName>
    <definedName name="FDD_89_8">"A33603"</definedName>
    <definedName name="FDD_89_9">"A33969"</definedName>
    <definedName name="FDD_9_0">"A25569"</definedName>
    <definedName name="FDD_90_0">"A30681"</definedName>
    <definedName name="FDD_90_1">"A31047"</definedName>
    <definedName name="FDD_90_10">"A34334"</definedName>
    <definedName name="FDD_90_11">"A34699"</definedName>
    <definedName name="FDD_90_12">"A35064"</definedName>
    <definedName name="FDD_90_13">"A35430"</definedName>
    <definedName name="FDD_90_14">"A35795"</definedName>
    <definedName name="FDD_90_2">"A31412"</definedName>
    <definedName name="FDD_90_3">"A31777"</definedName>
    <definedName name="FDD_90_4">"A32142"</definedName>
    <definedName name="FDD_90_5">"A32508"</definedName>
    <definedName name="FDD_90_6">"A32873"</definedName>
    <definedName name="FDD_90_7">"A33238"</definedName>
    <definedName name="FDD_90_8">"A33603"</definedName>
    <definedName name="FDD_90_9">"A33969"</definedName>
    <definedName name="FDD_91_0">"A30681"</definedName>
    <definedName name="FDD_91_1">"A31047"</definedName>
    <definedName name="FDD_91_10">"A34334"</definedName>
    <definedName name="FDD_91_11">"A34699"</definedName>
    <definedName name="FDD_91_12">"A35064"</definedName>
    <definedName name="FDD_91_13">"A35430"</definedName>
    <definedName name="FDD_91_14">"A35795"</definedName>
    <definedName name="FDD_91_2">"A31412"</definedName>
    <definedName name="FDD_91_3">"A31777"</definedName>
    <definedName name="FDD_91_4">"A32142"</definedName>
    <definedName name="FDD_91_5">"A32508"</definedName>
    <definedName name="FDD_91_6">"A32873"</definedName>
    <definedName name="FDD_91_7">"A33238"</definedName>
    <definedName name="FDD_91_8">"A33603"</definedName>
    <definedName name="FDD_91_9">"A33969"</definedName>
    <definedName name="FDD_92_0">"A30681"</definedName>
    <definedName name="FDD_92_1">"A31047"</definedName>
    <definedName name="FDD_92_10">"A34334"</definedName>
    <definedName name="FDD_92_11">"A34699"</definedName>
    <definedName name="FDD_92_12">"A35064"</definedName>
    <definedName name="FDD_92_13">"A35430"</definedName>
    <definedName name="FDD_92_14">"A35795"</definedName>
    <definedName name="FDD_92_2">"A31412"</definedName>
    <definedName name="FDD_92_3">"A31777"</definedName>
    <definedName name="FDD_92_4">"A32142"</definedName>
    <definedName name="FDD_92_5">"A32508"</definedName>
    <definedName name="FDD_92_6">"A32873"</definedName>
    <definedName name="FDD_92_7">"A33238"</definedName>
    <definedName name="FDD_92_8">"A33603"</definedName>
    <definedName name="FDD_92_9">"A33969"</definedName>
    <definedName name="FDD_93_0">"A30681"</definedName>
    <definedName name="FDD_93_1">"A31047"</definedName>
    <definedName name="FDD_93_10">"A34334"</definedName>
    <definedName name="FDD_93_11">"A34699"</definedName>
    <definedName name="FDD_93_12">"A35064"</definedName>
    <definedName name="FDD_93_13">"A35430"</definedName>
    <definedName name="FDD_93_14">"A35795"</definedName>
    <definedName name="FDD_93_2">"A31412"</definedName>
    <definedName name="FDD_93_3">"A31777"</definedName>
    <definedName name="FDD_93_4">"A32142"</definedName>
    <definedName name="FDD_93_5">"A32508"</definedName>
    <definedName name="FDD_93_6">"A32873"</definedName>
    <definedName name="FDD_93_7">"A33238"</definedName>
    <definedName name="FDD_93_8">"A33603"</definedName>
    <definedName name="FDD_93_9">"A33969"</definedName>
    <definedName name="FDD_94_0">"A30681"</definedName>
    <definedName name="FDD_94_1">"A31047"</definedName>
    <definedName name="FDD_94_10">"A34334"</definedName>
    <definedName name="FDD_94_11">"A34699"</definedName>
    <definedName name="FDD_94_12">"A35064"</definedName>
    <definedName name="FDD_94_13">"A35430"</definedName>
    <definedName name="FDD_94_14">"A35795"</definedName>
    <definedName name="FDD_94_2">"A31412"</definedName>
    <definedName name="FDD_94_3">"A31777"</definedName>
    <definedName name="FDD_94_4">"A32142"</definedName>
    <definedName name="FDD_94_5">"A32508"</definedName>
    <definedName name="FDD_94_6">"A32873"</definedName>
    <definedName name="FDD_94_7">"A33238"</definedName>
    <definedName name="FDD_94_8">"A33603"</definedName>
    <definedName name="FDD_94_9">"A33969"</definedName>
    <definedName name="FDD_95_0">"A30681"</definedName>
    <definedName name="FDD_95_1">"A31047"</definedName>
    <definedName name="FDD_95_10">"A34334"</definedName>
    <definedName name="FDD_95_11">"A34699"</definedName>
    <definedName name="FDD_95_12">"A35064"</definedName>
    <definedName name="FDD_95_13">"A35430"</definedName>
    <definedName name="FDD_95_14">"A35795"</definedName>
    <definedName name="FDD_95_2">"A31412"</definedName>
    <definedName name="FDD_95_3">"A31777"</definedName>
    <definedName name="FDD_95_4">"A32142"</definedName>
    <definedName name="FDD_95_5">"A32508"</definedName>
    <definedName name="FDD_95_6">"A32873"</definedName>
    <definedName name="FDD_95_7">"A33238"</definedName>
    <definedName name="FDD_95_8">"A33603"</definedName>
    <definedName name="FDD_95_9">"A33969"</definedName>
    <definedName name="FDD_96_0">"U30681"</definedName>
    <definedName name="FDD_96_1">"A31047"</definedName>
    <definedName name="FDD_96_10">"A34334"</definedName>
    <definedName name="FDD_96_11">"A34699"</definedName>
    <definedName name="FDD_96_12">"A35064"</definedName>
    <definedName name="FDD_96_13">"A35430"</definedName>
    <definedName name="FDD_96_14">"A35795"</definedName>
    <definedName name="FDD_96_2">"A31412"</definedName>
    <definedName name="FDD_96_3">"A31777"</definedName>
    <definedName name="FDD_96_4">"A32142"</definedName>
    <definedName name="FDD_96_5">"A32508"</definedName>
    <definedName name="FDD_96_6">"A32873"</definedName>
    <definedName name="FDD_96_7">"A33238"</definedName>
    <definedName name="FDD_96_8">"A33603"</definedName>
    <definedName name="FDD_96_9">"A33969"</definedName>
    <definedName name="FDD_97_0">"U30681"</definedName>
    <definedName name="FDD_97_1">"A31047"</definedName>
    <definedName name="FDD_97_10">"A34334"</definedName>
    <definedName name="FDD_97_11">"A34699"</definedName>
    <definedName name="FDD_97_12">"A35064"</definedName>
    <definedName name="FDD_97_13">"A35430"</definedName>
    <definedName name="FDD_97_14">"A35795"</definedName>
    <definedName name="FDD_97_2">"A31412"</definedName>
    <definedName name="FDD_97_3">"A31777"</definedName>
    <definedName name="FDD_97_4">"A32142"</definedName>
    <definedName name="FDD_97_5">"A32508"</definedName>
    <definedName name="FDD_97_6">"A32873"</definedName>
    <definedName name="FDD_97_7">"A33238"</definedName>
    <definedName name="FDD_97_8">"A33603"</definedName>
    <definedName name="FDD_97_9">"A33969"</definedName>
    <definedName name="FDD_98_0">"U30681"</definedName>
    <definedName name="FDD_98_1">"A31047"</definedName>
    <definedName name="FDD_98_10">"A34334"</definedName>
    <definedName name="FDD_98_11">"A34699"</definedName>
    <definedName name="FDD_98_12">"A35064"</definedName>
    <definedName name="FDD_98_13">"A35430"</definedName>
    <definedName name="FDD_98_14">"A35795"</definedName>
    <definedName name="FDD_98_2">"A31412"</definedName>
    <definedName name="FDD_98_3">"A31777"</definedName>
    <definedName name="FDD_98_4">"A32142"</definedName>
    <definedName name="FDD_98_5">"A32508"</definedName>
    <definedName name="FDD_98_6">"A32873"</definedName>
    <definedName name="FDD_98_7">"A33238"</definedName>
    <definedName name="FDD_98_8">"A33603"</definedName>
    <definedName name="FDD_98_9">"A33969"</definedName>
    <definedName name="FDD_99_0">"U30681"</definedName>
    <definedName name="FDD_99_1">"A31047"</definedName>
    <definedName name="FDD_99_10">"A34334"</definedName>
    <definedName name="FDD_99_11">"A34699"</definedName>
    <definedName name="FDD_99_12">"A35064"</definedName>
    <definedName name="FDD_99_13">"A35430"</definedName>
    <definedName name="FDD_99_14">"A35795"</definedName>
    <definedName name="FDD_99_2">"A31412"</definedName>
    <definedName name="FDD_99_3">"A31777"</definedName>
    <definedName name="FDD_99_4">"A32142"</definedName>
    <definedName name="FDD_99_5">"A32508"</definedName>
    <definedName name="FDD_99_6">"A32873"</definedName>
    <definedName name="FDD_99_7">"A33238"</definedName>
    <definedName name="FDD_99_8">"A33603"</definedName>
    <definedName name="FDD_99_9">"A33969"</definedName>
    <definedName name="fgefgef">{"qchm_dcf",#N/A,FALSE,"QCHMDCF2";"qchm_terminal",#N/A,FALSE,"QCHMDCF2"}</definedName>
    <definedName name="fhrghgrd">{"DCF1",#N/A,FALSE,"SIERRA DCF";"MATRIX1",#N/A,FALSE,"SIERRA DCF"}</definedName>
    <definedName name="FirstCase">#REF!</definedName>
    <definedName name="fsdfdfa">{"page1",#N/A,FALSE,"BHCOMPC5";"page2",#N/A,FALSE,"BHCOMPC5";"page3",#N/A,FALSE,"BHCOMPC5";"page4",#N/A,FALSE,"BHCOMPC5"}</definedName>
    <definedName name="g">{"page1",#N/A,FALSE,"BHCOMPC5";"page2",#N/A,FALSE,"BHCOMPC5";"page3",#N/A,FALSE,"BHCOMPC5";"page4",#N/A,FALSE,"BHCOMPC5"}</definedName>
    <definedName name="gb">{TRUE,TRUE,-2,-16.25,774,494.25,FALSE,TRUE,TRUE,TRUE,0,1,#N/A,1,#N/A,27.1,63.6451612903226,1,FALSE,FALSE,3,TRUE,1,FALSE,75,"Swvu.Page1.","ACwvu.Page1.",#N/A,FALSE,FALSE,0.236220472440945,0.275590551181102,0.236220472440945,0.275590551181102,2,"","",TRUE,TRUE,FALSE,FALSE,1,83,#N/A,#N/A,"=R4C1:R64C22",FALSE,"Rwvu.Page1.","Cwvu.Page1.",FALSE,FALSE,TRUE,1,#N/A,#N/A,FALSE,FALSE,TRUE,TRUE,TRUE}</definedName>
    <definedName name="gf">{TRUE,TRUE,-2,-16.25,774,494.25,FALSE,TRUE,TRUE,TRUE,0,6,#N/A,1,#N/A,33.1333333333333,63.6451612903226,1,FALSE,FALSE,3,TRUE,1,FALSE,75,"Swvu.Page2.","ACwvu.Page2.",#N/A,FALSE,FALSE,0.236220472440945,0.275590551181102,0.236220472440945,0.275590551181102,2,"","",TRUE,TRUE,FALSE,FALSE,1,83,#N/A,#N/A,"=R4C25:R64C47",FALSE,"Rwvu.Page2.","Cwvu.Page2.",FALSE,FALSE,TRUE,1,#N/A,#N/A,FALSE,FALSE,TRUE,TRUE,TRUE}</definedName>
    <definedName name="gfbngfn">{TRUE,TRUE,-2,-16.25,774,494.25,FALSE,TRUE,TRUE,TRUE,0,32,#N/A,1,#N/A,31.0666666666667,63.6451612903226,1,FALSE,FALSE,3,TRUE,1,FALSE,75,"Swvu.Page3.","ACwvu.Page3.",#N/A,FALSE,FALSE,0.236220472440945,0.275590551181102,0.236220472440945,0.275590551181102,2,"","",TRUE,TRUE,FALSE,FALSE,1,83,#N/A,#N/A,"=R4C48:R64C71",FALSE,"Rwvu.Page3.","Cwvu.Page3.",FALSE,FALSE,TRUE,1,#N/A,#N/A,FALSE,FALSE,TRUE,TRUE,TRUE}</definedName>
    <definedName name="ghf">{TRUE,TRUE,-2,-16.25,774,494.25,FALSE,TRUE,TRUE,TRUE,0,32,#N/A,1,#N/A,31.0666666666667,63.6451612903226,1,FALSE,FALSE,3,TRUE,1,FALSE,75,"Swvu.Page3.","ACwvu.Page3.",#N/A,FALSE,FALSE,0.236220472440945,0.275590551181102,0.236220472440945,0.275590551181102,2,"","",TRUE,TRUE,FALSE,FALSE,1,83,#N/A,#N/A,"=R4C48:R64C71",FALSE,"Rwvu.Page3.","Cwvu.Page3.",FALSE,FALSE,TRUE,1,#N/A,#N/A,FALSE,FALSE,TRUE,TRUE,TRUE}</definedName>
    <definedName name="gre">{TRUE,TRUE,-2,-16.25,774,494.25,FALSE,TRUE,TRUE,TRUE,0,1,#N/A,1,#N/A,27.1,63.6451612903226,1,FALSE,FALSE,3,TRUE,1,FALSE,75,"Swvu.Page1.","ACwvu.Page1.",#N/A,FALSE,FALSE,0.236220472440945,0.275590551181102,0.236220472440945,0.275590551181102,2,"","",TRUE,TRUE,FALSE,FALSE,1,83,#N/A,#N/A,"=R4C1:R64C22",FALSE,"Rwvu.Page1.","Cwvu.Page1.",FALSE,FALSE,TRUE,1,#N/A,#N/A,FALSE,FALSE,TRUE,TRUE,TRUE}</definedName>
    <definedName name="h">{TRUE,TRUE,-2,-16.25,774,494.25,FALSE,TRUE,TRUE,TRUE,0,6,#N/A,1,#N/A,33.1333333333333,63.6451612903226,1,FALSE,FALSE,3,TRUE,1,FALSE,75,"Swvu.Page2.","ACwvu.Page2.",#N/A,FALSE,FALSE,0.236220472440945,0.275590551181102,0.236220472440945,0.275590551181102,2,"","",TRUE,TRUE,FALSE,FALSE,1,83,#N/A,#N/A,"=R4C25:R64C47",FALSE,"Rwvu.Page2.","Cwvu.Page2.",FALSE,FALSE,TRUE,1,#N/A,#N/A,FALSE,FALSE,TRUE,TRUE,TRUE}</definedName>
    <definedName name="hhgjghj">{"DCF1",#N/A,FALSE,"SIERRA DCF";"MATRIX1",#N/A,FALSE,"SIERRA DCF"}</definedName>
    <definedName name="hhhhhhhhhhhhh">{"Page1",#N/A,FALSE,"CompCo";"Page2",#N/A,FALSE,"CompCo"}</definedName>
    <definedName name="hn.ModelVersion">1</definedName>
    <definedName name="hn.NoUpload">0</definedName>
    <definedName name="htgrer">{"page1",#N/A,FALSE,"BHCOMPC5";"page2",#N/A,FALSE,"BHCOMPC5";"page3",#N/A,FALSE,"BHCOMPC5";"page4",#N/A,FALSE,"BHCOMPC5"}</definedName>
    <definedName name="HTML_CodePage">1252</definedName>
    <definedName name="HTML_Control">{"'Sheet1'!$A$1:$J$121"}</definedName>
    <definedName name="HTML_Description">""</definedName>
    <definedName name="HTML_Email">""</definedName>
    <definedName name="HTML_Header">"Sheet1"</definedName>
    <definedName name="HTML_LastUpdate">"10/21/99"</definedName>
    <definedName name="HTML_LineAfter">FALSE</definedName>
    <definedName name="HTML_LineBefore">FALSE</definedName>
    <definedName name="HTML_Name">"Paulette Peoples"</definedName>
    <definedName name="HTML_OBDlg2">TRUE</definedName>
    <definedName name="HTML_OBDlg4">TRUE</definedName>
    <definedName name="HTML_OS">0</definedName>
    <definedName name="HTML_PathFile">"\\Bhincres01\groups\Mkt_Dev\EXECMKTR\RIGS\RigBible\Web NA.htm"</definedName>
    <definedName name="HTML_Title">"Total North America"</definedName>
    <definedName name="i">{"DCF1",#N/A,FALSE,"SIERRA DCF";"MATRIX1",#N/A,FALSE,"SIERRA DCF"}</definedName>
    <definedName name="IPRD_mites">{"bs",#N/A,FALSE,"SCF"}</definedName>
    <definedName name="IPRD_Pollen">{"bs",#N/A,FALSE,"SCF"}</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DIN">"AUTO"</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DAILY_VOL">"c65"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PRICE_TARGET">"c82"</definedName>
    <definedName name="IQ_AVG_SHAREOUTSTANDING">"c83"</definedName>
    <definedName name="IQ_AVG_TEV">"c84"</definedName>
    <definedName name="IQ_AVG_VOLUME">"c1346"</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UILDINGS">"c99"</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"c2076"</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INTEREST">"c120"</definedName>
    <definedName name="IQ_CASH_INVEST">"c121"</definedName>
    <definedName name="IQ_CASH_OPER">"c122"</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PAYOUT">"c3005"</definedName>
    <definedName name="IQ_DISTRIBUTABLE_CASH_SHARE">"c3003"</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INT">"c360"</definedName>
    <definedName name="IQ_EBIT_MARGIN">"c359"</definedName>
    <definedName name="IQ_EBIT_OVER_IE">"c1369"</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CAPEX_INT">"c368"</definedName>
    <definedName name="IQ_EBITDA_CAPEX_OVER_TOTAL_IE">"c1370"</definedName>
    <definedName name="IQ_EBITDA_EQ_INC">"c3496"</definedName>
    <definedName name="IQ_EBITDA_EQ_INC_EXCL_SBC">"c3500"</definedName>
    <definedName name="IQ_EBITDA_EXCL_SBC">"c3081"</definedName>
    <definedName name="IQ_EBITDA_INT">"c373"</definedName>
    <definedName name="IQ_EBITDA_MARGIN">"c372"</definedName>
    <definedName name="IQ_EBITDA_OVER_TOTAL_IE">"c1371"</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UTI">"c390"</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"IQ_EPS"</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HIGH_EST">"c400"</definedName>
    <definedName name="IQ_EPS_LOW_EST">"c401"</definedName>
    <definedName name="IQ_EPS_MEDIAN_EST">"c1661"</definedName>
    <definedName name="IQ_EPS_NORM">"c1902"</definedName>
    <definedName name="IQ_EPS_NUM_EST">"c402"</definedName>
    <definedName name="IQ_EPS_STDDEV_EST">"c403"</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DATE">"c1634"</definedName>
    <definedName name="IQ_EST_EPS_DIFF">"c1864"</definedName>
    <definedName name="IQ_EST_EPS_GROWTH_1YR">"c1636"</definedName>
    <definedName name="IQ_EST_EPS_GROWTH_5YR">"c1655"</definedName>
    <definedName name="IQ_EST_EPS_GROWTH_5YR_HIGH">"c1657"</definedName>
    <definedName name="IQ_EST_EPS_GROWTH_5YR_LOW">"c1658"</definedName>
    <definedName name="IQ_EST_EPS_GROWTH_5YR_MEDIAN">"c1656"</definedName>
    <definedName name="IQ_EST_EPS_GROWTH_5YR_NUM">"c1659"</definedName>
    <definedName name="IQ_EST_EPS_GROWTH_5YR_STDDEV">"c1660"</definedName>
    <definedName name="IQ_EST_EPS_GROWTH_Q_1YR">"c1641"</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PAYOUT_RATIO">"c3492"</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DEBT_CURRENT">"c429"</definedName>
    <definedName name="IQ_FIN_DIV_DEBT_LT">"c430"</definedName>
    <definedName name="IQ_FIN_DIV_EXP">"c431"</definedName>
    <definedName name="IQ_FIN_DIV_INT_EXP">"c432"</definedName>
    <definedName name="IQ_FIN_DIV_LIAB_CURRENT">"c433"</definedName>
    <definedName name="IQ_FIN_DIV_LIAB_LT">"c434"</definedName>
    <definedName name="IQ_FIN_DIV_LOANS_CURRENT">"c435"</definedName>
    <definedName name="IQ_FIN_DIV_LOANS_LT">"c436"</definedName>
    <definedName name="IQ_FIN_DIV_REV">"c437"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LOAT_PERCENT">"c1575"</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"LTM"</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WD_Q3">"504"</definedName>
    <definedName name="IQ_FWD_Q4">"505"</definedName>
    <definedName name="IQ_FWD_Q5">"506"</definedName>
    <definedName name="IQ_FWD_Q6">"507"</definedName>
    <definedName name="IQ_FWD_Q7">"508"</definedName>
    <definedName name="IQ_FWD1">"LTM"</definedName>
    <definedName name="IQ_FX">"c451"</definedName>
    <definedName name="IQ_FY">1000</definedName>
    <definedName name="IQ_FY_DATE">"IQ_FY_DATE"</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PRICE">"c545"</definedName>
    <definedName name="IQ_HOMEOWNERS_WRITTEN">"c546"</definedName>
    <definedName name="IQ_IMPAIR_OIL">"c547"</definedName>
    <definedName name="IQ_IMPAIRMENT_GW">"c548"</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PRD">"c644"</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"1"</definedName>
    <definedName name="IQ_LATESTK">1000</definedName>
    <definedName name="IQ_LATESTKFR">"100"</definedName>
    <definedName name="IQ_LATESTQ">500</definedName>
    <definedName name="IQ_LATESTQFR">"50"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DATE">"IQ_LTM_DATE"</definedName>
    <definedName name="IQ_LTM_REVENUE_OVER_EMPLOYEES">"c1437"</definedName>
    <definedName name="IQ_MACHINERY">"c711"</definedName>
    <definedName name="IQ_MAINT_CAPEX">"c2947"</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TARGET_PRICE">"c1650"</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M_ACCOUNT">"c743"</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TOTAL_OIL_PRODUCT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NORMALIZED">"c2207"</definedName>
    <definedName name="IQ_PE_RATIO">"c1610"</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DATE">"c1069"</definedName>
    <definedName name="IQ_PRICEDATETIME">"IQ_PRICEDATETIME"</definedName>
    <definedName name="IQ_PRICING_DATE">"c1613"</definedName>
    <definedName name="IQ_PRIMARY_INDUSTRY">"c1070"</definedName>
    <definedName name="IQ_PRINCIPAL_AMT">"c2157"</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"c2903"</definedName>
    <definedName name="IQ_RETAIL_ACQUIRED_OWNED_STORES">"c2895"</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UTI">"c1125"</definedName>
    <definedName name="IQ_REVENUE">"c1422"</definedName>
    <definedName name="IQ_REVISION_DATE_">39183.8878356482</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STDDEV">"c1654"</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MPLOYEE_AVG">"c1225"</definedName>
    <definedName name="IQ_TEV_TOTAL_REV">"c1226"</definedName>
    <definedName name="IQ_TEV_TOTAL_REV_AVG">"c1227"</definedName>
    <definedName name="IQ_TEV_TOTAL_REV_FWD">"c1228"</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ENSION_OBLIGATION">"c1292"</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DA">"c2381"</definedName>
    <definedName name="IQ_TR_ACQ_FILING_CURRENCY">"c3033"</definedName>
    <definedName name="IQ_TR_ACQ_MCAP_1DAY">"c2345"</definedName>
    <definedName name="IQ_TR_ACQ_MIN_INT">"c2374"</definedName>
    <definedName name="IQ_TR_ACQ_NET_DEBT">"c2373"</definedName>
    <definedName name="IQ_TR_ACQ_NI">"c2378"</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DA">"c2334"</definedName>
    <definedName name="IQ_TR_TARGET_FILING_CURRENCY">"c3034"</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j">{"EPS and CF",#N/A,FALSE;"Ops and Stats",#N/A,FALSE}</definedName>
    <definedName name="joe">{"DCF1",#N/A,FALSE,"SIERRA DCF";"MATRIX1",#N/A,FALSE,"SIERRA DCF"}</definedName>
    <definedName name="k">{"DCF","UPSIDE CASE",FALSE,"Sheet1";"DCF","BASE CASE",FALSE,"Sheet1";"DCF","DOWNSIDE CASE",FALSE,"Sheet1"}</definedName>
    <definedName name="llllllllllllllllll">{"SUMMARY",#N/A,TRUE,"RIGGIN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Lowes">{"background",#N/A,FALSE,"CS First Boston Merger Model";"inputs",#N/A,FALSE,"CS First Boston Merger Model"}</definedName>
    <definedName name="m">{"EPS and CF",#N/A,FALSE;"Ops and Stats",#N/A,FALSE}</definedName>
    <definedName name="M_PlaceofPath">"F:\MREGAN\win\EXL\CO\HVAC\WLV\WLV_vdf.xls"</definedName>
    <definedName name="months_year1">[3]Assumptions!$B$10</definedName>
    <definedName name="nhjythh">{"DCF","UPSIDE CASE",FALSE,"Sheet1";"DCF","BASE CASE",FALSE,"Sheet1";"DCF","DOWNSIDE CASE",FALSE,"Sheet1"}</definedName>
    <definedName name="NumberCases">#REF!</definedName>
    <definedName name="ool">{"Page1",#N/A,FALSE,"CompCo";"Page2",#N/A,FALSE,"CompCo"}</definedName>
    <definedName name="oooooooooooooooooo">{"SUMMARY",#N/A,TRUE,"RIGGIN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PDP">[4]PDP!$X$11:$Y$611</definedName>
    <definedName name="Prob">{"EPS and CF",#N/A,FALSE;"Ops and Stats",#N/A,FALSE}</definedName>
    <definedName name="QQQQQQQ">{"basic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qqqqqqqqqq">{"Page1",#N/A,FALSE,"CompCo";"Page2",#N/A,FALSE,"CompCo"}</definedName>
    <definedName name="qqqqqqqqqqqqqqq">{"Operating Data",#N/A,TRUE,"Sheet1";"Valuation Matrix",#N/A,TRUE,"Sheet1";"Sales Analysis",#N/A,TRUE,"Sheet1";"Closed Remodelled New",#N/A,TRUE,"Sheet1";"Competitive and FSP",#N/A,TRUE,"Sheet1";"Working Capital and Capex",#N/A,TRUE,"Sheet1";"depreciation",#N/A,TRUE,"Sheet1"}</definedName>
    <definedName name="qqqqqqqqqqqqqqqqqqqq">{"PA1",#N/A,FALSE,"BORDMW";"pa2",#N/A,FALSE,"BORDMW";"PA3",#N/A,FALSE,"BORDMW";"PA4",#N/A,FALSE,"BORDMW"}</definedName>
    <definedName name="qqqqqqqqqqqqqqqqqqqqqqqq">{"SUMMARY",#N/A,TRUE,"RIGGIN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rrr">{#N/A,#N/A,FALSE,"NAI Cash Flow"}</definedName>
    <definedName name="rtgh">{TRUE,TRUE,-2,-16.25,774,494.25,FALSE,TRUE,TRUE,TRUE,0,32,#N/A,1,#N/A,31.0666666666667,63.6451612903226,1,FALSE,FALSE,3,TRUE,1,FALSE,75,"Swvu.Page3.","ACwvu.Page3.",#N/A,FALSE,FALSE,0.236220472440945,0.275590551181102,0.236220472440945,0.275590551181102,2,"","",TRUE,TRUE,FALSE,FALSE,1,83,#N/A,#N/A,"=R4C48:R64C71",FALSE,"Rwvu.Page3.","Cwvu.Page3.",FALSE,FALSE,TRUE,1,#N/A,#N/A,FALSE,FALSE,TRUE,TRUE,TRUE}</definedName>
    <definedName name="s">{"adj95mult",#N/A,FALSE,"COMPCO";"adj95est",#N/A,FALSE,"COMPCO"}</definedName>
    <definedName name="sadd">{"DCF","UPSIDE CASE",FALSE,"Sheet1";"DCF","BASE CASE",FALSE,"Sheet1";"DCF","DOWNSIDE CASE",FALSE,"Sheet1"}</definedName>
    <definedName name="SAPBEXhrIndnt">1</definedName>
    <definedName name="SAPBEXrevision">1</definedName>
    <definedName name="SAPBEXsysID">"PW2"</definedName>
    <definedName name="SAPBEXwbID">"3HJAM0C8PHGQV7UK9SXG1J1DV"</definedName>
    <definedName name="sdasd">{"EVA",#N/A,FALSE,"EVA";"WACC",#N/A,FALSE,"WACC"}</definedName>
    <definedName name="segfsdvgfsd">{"page1",#N/A,FALSE,"BHCOMPC5";"page2",#N/A,FALSE,"BHCOMPC5";"page3",#N/A,FALSE,"BHCOMPC5";"page4",#N/A,FALSE,"BHCOMPC5"}</definedName>
    <definedName name="Selim">{"budget vs all page 1",#N/A,FALSE,"Budget vs All";"budget vs all page 2",#N/A,FALSE,"Budget vs All";"mv to makegood",#N/A,FALSE,"Major Variances";"mv to fy98",#N/A,FALSE,"Major Variances";#N/A,#N/A,FALSE,"Sensitivities";"mv to fc3",#N/A,FALSE,"Major Variances";"roll up cy",#N/A,FALSE,"Roll-up";"production cy",#N/A,FALSE,"Production";"waste cy",#N/A,FALSE,"Waste";"total costs cy",#N/A,FALSE,"Total Costs";"plant costs cy",#N/A,FALSE,"Plant Costs";"cmw costs cy",#N/A,FALSE,"CMW Costs";"braintree costs cy",#N/A,FALSE,"Braintree Costs";"plymouth costs cy",#N/A,FALSE,"Plymouth Costs";#N/A,#N/A,FALSE,"Labor Detail";"labor cy",#N/A,FALSE,"Labor Summary";"materials cy",#N/A,FALSE,"Materials";"services cy",#N/A,FALSE,"Maintenance Services";"transport cy",#N/A,FALSE,"Transportation";"host fees cy",#N/A,FALSE,"Host Fees";"closure cy",#N/A,FALSE,"Closure-Post Closure";"interest cy",#N/A,FALSE,"Interest";"depreciation cy",#N/A,FALSE,"Depreciation";"purchase cy",#N/A,FALSE,"Purchase Accounting";"capital cy",#N/A,FALSE,"Capital";"own bs cy",#N/A,FALSE,"OWN - BS";"own pl cy",#N/A,FALSE,"OWN - PL";"sp pl cy",#N/A,FALSE,"SP - PL";"sp bs cy",#N/A,FALSE,"SP - BS";"sp socf cy",#N/A,FALSE,"SP - SOCF";"waterfall cy",#N/A,FALSE,"SP - Waterfall";"op pl cy",#N/A,FALSE,"OP - PL";"op bs cy",#N/A,FALSE,"OP - BS";"op socf cy",#N/A,FALSE,"OP - SOCF";"plant p&amp;l cy",#N/A,FALSE,"Plant P&amp;L";"cmw p&amp;l cy",#N/A,FALSE,"CMW P&amp;L";"bts p&amp;l cy",#N/A,FALSE,"BTS P&amp;L";"pts p&amp;l cy",#N/A,FALSE,"PTS P&amp;L"}</definedName>
    <definedName name="sencount">2</definedName>
    <definedName name="sfads">{"EVA",#N/A,FALSE,"EVA";"WACC",#N/A,FALSE,"WACC"}</definedName>
    <definedName name="sgag">{"page1",#N/A,FALSE,"BHCOMPC5";"page2",#N/A,FALSE,"BHCOMPC5";"page3",#N/A,FALSE,"BHCOMPC5";"page4",#N/A,FALSE,"BHCOMPC5"}</definedName>
    <definedName name="SLEVIN">{"SUMMARY",#N/A,TRUE,"RIGGIN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olver_lin">0</definedName>
    <definedName name="solver_num">1</definedName>
    <definedName name="solver_rel1">1</definedName>
    <definedName name="solver_rhs1">0.15</definedName>
    <definedName name="solver_tmp">0.15</definedName>
    <definedName name="solver_typ">3</definedName>
    <definedName name="solver_val">0.25</definedName>
    <definedName name="ss">{"DCF1",#N/A,FALSE,"SIERRA DCF";"MATRIX1",#N/A,FALSE,"SIERRA DCF"}</definedName>
    <definedName name="ssssssss">{"PA1",#N/A,FALSE,"BORDMW";"pa2",#N/A,FALSE,"BORDMW";"PA3",#N/A,FALSE,"BORDMW";"PA4",#N/A,FALSE,"BORDMW"}</definedName>
    <definedName name="ssssssssssss">{"Operating Data",#N/A,TRUE,"Sheet1";"Valuation Matrix",#N/A,TRUE,"Sheet1";"Sales Analysis",#N/A,TRUE,"Sheet1";"Closed Remodelled New",#N/A,TRUE,"Sheet1";"Competitive and FSP",#N/A,TRUE,"Sheet1";"Working Capital and Capex",#N/A,TRUE,"Sheet1";"depreciation",#N/A,TRUE,"Sheet1"}</definedName>
    <definedName name="ssssssssssssss">{"SUMMARY",#N/A,TRUE,"RIGGIN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tart_date">[3]Assumptions!$B$9</definedName>
    <definedName name="t">{"Page 1",#N/A,FALSE;"Page 2",#N/A,FALSE}</definedName>
    <definedName name="TC_2007">'[4]2007'!$X$11:$Y$611</definedName>
    <definedName name="TC_Cases">'[1]Econ Assump'!$B$189:$B$222</definedName>
    <definedName name="test2">{"BalSht_byMonthPlan",#N/A,FALSE,"Legal Entity Bal Sht";"BalSht_byMonthPlan",#N/A,FALSE,"Lyon_Corp Bal Sht";"BalSht_byMonthPlan",#N/A,FALSE,"Fabrics Bal Sht";"BalSht_byMonthPlan",#N/A,FALSE,"Prepreg Bal Sht";"AR_byMonthPlan",#N/A,FALSE,"Legal Entity AR";"AR_byMonthPlan",#N/A,FALSE,"Fabrics AR";"AR_byMonthPlan",#N/A,FALSE,"Prepreg AR";"PPE_byMonthPlan",#N/A,FALSE,"Legal Entity PP&amp;E";"PPE_byMonthPlan",#N/A,FALSE,"Fabrics PP&amp;E";"PPE_byMonthPlan",#N/A,FALSE,"Prepreg PP&amp;E";"INV_byMonthPlan",#N/A,FALSE,"Legal Entity Inventory";"INV_byMonthPlan",#N/A,FALSE,"Fabrics Inventory";"INV_byMonthPlan",#N/A,FALSE,"Prepreg Inventory";"WC_byMonthPlan",#N/A,FALSE,"Legal Entity WC Reserves";"WC_byMonthPlan",#N/A,FALSE,"Fabrics WC Reserves";"WC_byMonthPlan",#N/A,FALSE,"Prepreg WC Reserves";"RESTR_byMonthPlan",#N/A,FALSE,"Restr. Detail";"DEBT_byMonthPlan",#N/A,FALSE,"Debt";"CF_byMonthPlan",#N/A,FALSE,"Legal Entity Cashflow";"CF_byMonthPlan",#N/A,FALSE,"Lyon_Corp Cashflow";"CF_byMonthPlan",#N/A,FALSE,"Fabrics Cashflow";"CF_byMonthPlan",#N/A,FALSE,"Prepreg Cashflow";"IS_byMonthPlan",#N/A,FALSE,"Legal Entity Inc Stmt";"IS_byMonthPlan",#N/A,FALSE,"Lyon_Corp Inc Stmt";"IS_byMonthPlan",#N/A,FALSE,"Fabrics Total Inc Stmt";"IS_byMonthPlan",#N/A,FALSE,"Architectural";"IS_byMonthPlan",#N/A,FALSE,"Reinforcement for Composites";"IS_byMonthPlan",#N/A,FALSE,"Electrical";"IS_byMonthPlan",#N/A,FALSE,"Ballistics";"IS_byMonthPlan",#N/A,FALSE,"Protection";"IS_byMonthPlan",#N/A,FALSE,"General Industrial";"IS_byMonthPlan",#N/A,FALSE,"Total Prepreg Inc Stmt";"hdcount_plan",#N/A,FALSE,"Headcount"}</definedName>
    <definedName name="test3">{"FCST_byMonth",#N/A,FALSE,"Legal Entity Inc Stmt";"FCST_Report",#N/A,FALSE,"Legal Entity Inc Stmt";"FCST_byMonth",#N/A,FALSE,"Lyon_Corp Inc Stmt";"FCST_byMonth",#N/A,FALSE,"Fabrics Total Inc Stmt";"FCST_Report",#N/A,FALSE,"Fabrics Total Inc Stmt";"FCST_byMonth",#N/A,FALSE,"Architectural";"FCST_Report",#N/A,FALSE,"Architectural";"FCST_byMonth",#N/A,FALSE,"Reinforcement for Composites";"FCST_Report",#N/A,FALSE,"Reinforcement for Composites";"FCST_byMonth",#N/A,FALSE,"Electrical";"FCST_Report",#N/A,FALSE,"Electrical";"FCST_byMonth",#N/A,FALSE,"Ballistics";"FCST_Report",#N/A,FALSE,"Ballistics";"FCST_byMonth",#N/A,FALSE,"Protection";"FCST_Report",#N/A,FALSE,"Protection";"FCST_byMonth",#N/A,FALSE,"General Industrial";"FCST_Report",#N/A,FALSE,"General Industrial";"FCST_byMonth",#N/A,FALSE,"Total Prepreg Inc Stmt";"FCST_Report",#N/A,FALSE,"Total Prepreg Inc Stmt"}</definedName>
    <definedName name="top">{"Page1",#N/A,FALSE,"CompCo";"Page2",#N/A,FALSE,"CompCo"}</definedName>
    <definedName name="Type_Curve">'[4]Offset CEG'!$X$11:$Y$611</definedName>
    <definedName name="V_SUm">{#N/A,#N/A,FALSE,"Summary";#N/A,#N/A,FALSE,"Base Materials";#N/A,#N/A,FALSE,"Construction";#N/A,#N/A,FALSE,"Packaging";#N/A,#N/A,FALSE,"Transportation"}</definedName>
    <definedName name="val">{#N/A,#N/A,FALSE,"Base Materials";#N/A,#N/A,FALSE,"Construction";#N/A,#N/A,FALSE,"Packaging";#N/A,#N/A,FALSE,"Transportation"}</definedName>
    <definedName name="vrvre">{"adj95mult",#N/A,FALSE,"COMPCO";"adj95est",#N/A,FALSE,"COMPCO"}</definedName>
    <definedName name="vv">{"adj95mult",#N/A,FALSE,"COMPCO";"adj95est",#N/A,FALSE,"COMPCO"}</definedName>
    <definedName name="VVV">#REF!</definedName>
    <definedName name="w">{"DCF1",#N/A,FALSE,"SIERRA DCF";"MATRIX1",#N/A,FALSE,"SIERRA DCF"}</definedName>
    <definedName name="WACC">[2]Inputs!$F$12</definedName>
    <definedName name="WACC3">{"adj95mult",#N/A,FALSE,"COMPCO";"adj95est",#N/A,FALSE,"COMPCO"}</definedName>
    <definedName name="wrn.3._.month._.budget.">{"roll-up 3",#N/A,FALSE,"Roll-up";"production 3",#N/A,FALSE,"Production";"waste 3",#N/A,FALSE,"Waste";"mact revenues 3",#N/A,FALSE,"MACT Revenues";"depreciation 3",#N/A,FALSE,"Depreciation";"total costs 3",#N/A,FALSE,"Total Costs";"plant costs 3",#N/A,FALSE,"Plant Costs";"cmw costs 3",#N/A,FALSE,"CMW Costs";"braintree costs 3",#N/A,FALSE,"Braintree Costs";"plymouth costs 3",#N/A,FALSE,"Plymouth Costs";"labor 3",#N/A,FALSE,"Labor Summary";"host fees 3",#N/A,FALSE,"Host Fees";"materials 3",#N/A,FALSE,"Materials";"transportation 3",#N/A,FALSE,"Transportation";"maintenance 3",#N/A,FALSE,"Maintenance Services";"closure 3",#N/A,FALSE,"Closure-Post Closure";"interest 3",#N/A,FALSE,"Interest";"purchase 3",#N/A,FALSE,"Purchase Accounting";"capital 3",#N/A,FALSE,"Capital";"own bs 3",#N/A,FALSE,"OWN - BS";"own pl 3",#N/A,FALSE,"OWN - PL";"op bs 3",#N/A,FALSE,"OP - BS";"op pl 3",#N/A,FALSE,"OP - PL";"op socf",#N/A,FALSE,"OP - SOCF";"sp bs 3",#N/A,FALSE,"SP - BS";"sp pl 3",#N/A,FALSE,"SP - PL";"sp socf 3",#N/A,FALSE,"SP - SOCF";"waterfall 3",#N/A,FALSE,"SP - Waterfall"}</definedName>
    <definedName name="wrn.Acquisition_matrix.">{"Acq_matrix",#N/A,FALSE,"Acquisition Matrix"}</definedName>
    <definedName name="wrn.adj95.">{"adj95mult",#N/A,FALSE,"COMPCO";"adj95est",#N/A,FALSE,"COMPCO"}</definedName>
    <definedName name="wrn.adj95a">{"adj95mult",#N/A,FALSE,"COMPCO";"adj95est",#N/A,FALSE,"COMPCO"}</definedName>
    <definedName name="wrn.ALAN.">{"CREDIT STATISTICS",#N/A,FALSE,"STATS";"CF_AND_IS",#N/A,FALSE,"PLAN";"DEBT SCHEDULE",#N/A,FALSE,"PLAN";"SUBSCRIBERS",#N/A,FALSE,"PLAN";"DETAIL_REV",#N/A,FALSE,"PLAN";"DETAIL_EXPENSE",#N/A,FALSE,"PLAN";"SALES_AND EXP_DRIVERS",#N/A,FALSE,"PLAN";"FIXED ASSETS",#N/A,FALSE,"PLAN";"DEPRECIATION SCHEDULE",#N/A,FALSE,"PLAN"}</definedName>
    <definedName name="wrn.ALL.">{"CS",#N/A,FALSE,"STATS";"Inc",#N/A,FALSE,"PLAN";"CASH F",#N/A,FALSE,"PLAN";"Bal S",#N/A,FALSE,"BALANCE SHEET";"Subs",#N/A,FALSE,"PLAN";"Dep",#N/A,FALSE,"PLAN";"Debt",#N/A,FALSE,"PLAN";"Sales",#N/A,FALSE,"PLAN";"FA",#N/A,FALSE,"PLAN";"Rev",#N/A,FALSE,"PLAN";"Exp",#N/A,FALSE,"PLAN"}</definedName>
    <definedName name="wrn.all._.input.">{"basic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Stock_10_12_14.">{"Has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NADARKO.">{"Table1",#N/A,FALSE,"ANADARKO";"Table2",#N/A,FALSE,"ANADARKO";"Table3",#N/A,FALSE,"ANADARKO";"Table3c",#N/A,FALSE,"ANADARKO";"Table3c2",#N/A,FALSE,"ANADARKO";"Table5",#N/A,FALSE,"ANADARKO"}</definedName>
    <definedName name="wrn.AQUIROR._.DCF.">{"AQUIRORDCF",#N/A,FALSE,"Merger consequences";"Acquirorassns",#N/A,FALSE,"Merger consequences"}</definedName>
    <definedName name="wrn.assumptions.">{"baseassum",#N/A,FALSE,"BASEDCF";"bassum2",#N/A,FALSE,"BASEDCF";"hmix",#N/A,FALSE,"BASEDCF"}</definedName>
    <definedName name="wrn.backup.">{"background",#N/A,FALSE,"CS First Boston Merger Model";"inputs",#N/A,FALSE,"CS First Boston Merger Model"}</definedName>
    <definedName name="wrn.balance._.sheet.">{"bs",#N/A,FALSE,"SCF"}</definedName>
    <definedName name="wrn.balance._.sheet2.">{"bs",#N/A,FALSE,"SCF"}</definedName>
    <definedName name="wrn.balance._.sheet3.">{"bs",#N/A,FALSE,"SCF"}</definedName>
    <definedName name="wrn.balance._.sheet4.">{"bs",#N/A,FALSE,"SCF"}</definedName>
    <definedName name="wrn.balance._sheet2.">{"bs",#N/A,FALSE,"SCF"}</definedName>
    <definedName name="wrn.BidCo.">{#N/A,#N/A,FALSE,"BidCo Assumptions";#N/A,#N/A,FALSE,"Credit Stats";#N/A,#N/A,FALSE,"Bidco Summary";#N/A,#N/A,FALSE,"BIDCO Consolidated"}</definedName>
    <definedName name="wrn.budget.">{"budget vs all page 1",#N/A,FALSE,"Budget vs All";"budget vs all page 2",#N/A,FALSE,"Budget vs All";"mv to makegood",#N/A,FALSE,"Major Variances";"mv to fc3",#N/A,FALSE,"Major Variances";"mv to fy98",#N/A,FALSE,"Major Variances";"chart 1",#N/A,FALSE,"Charts";"chart 2",#N/A,FALSE,"Charts";"chart 3",#N/A,FALSE,"Charts";"roll-up fy00",#N/A,FALSE,"Roll-up";"production fy00",#N/A,FALSE,"Production";"waste fy00",#N/A,FALSE,"Waste";"total costs fy00",#N/A,FALSE,"Total Costs";"plant costs fy00",#N/A,FALSE,"Plant Costs";"cmw costs fy00",#N/A,FALSE,"CMW Costs";"braintree costs fy00",#N/A,FALSE,"Braintree Costs";"plymouth costs fy00",#N/A,FALSE,"Plymouth Costs";"labor summary fy00",#N/A,FALSE,"Labor Summary";"materials fy00",#N/A,FALSE,"Materials";"maintenance services fy00",#N/A,FALSE,"Maintenance Services";"host fees fy00",#N/A,FALSE,"Host Fees";"close fy00",#N/A,FALSE,"Closure-Post Closure";"interest fy00",#N/A,FALSE,"Interest";"depreciation fy00",#N/A,FALSE,"Depreciation";"purchase fy00",#N/A,FALSE,"Purchase Accounting";"mact revenue fy00",#N/A,FALSE,"MACT Revenues";"mact effect",#N/A,FALSE,"MACT Revenues";"capital fy00",#N/A,FALSE,"Capital";#N/A,#N/A,FALSE,"Sensitivities";"roll-up 15",#N/A,FALSE,"Roll-up";"production 15",#N/A,FALSE,"Production";"waste 15",#N/A,FALSE,"Waste";"parent cash",#N/A,FALSE,"Parent Cash";"capital 15",#N/A,FALSE,"Capital"}</definedName>
    <definedName name="wrn.Buildups.">{"ACQ",#N/A,FALSE,"ACQUISITIONS";"ACQF",#N/A,FALSE,"ACQUISITIONS";"PF",#N/A,FALSE,"PROYECTOVILA";"PV",#N/A,FALSE,"PROYECTOVILA";"Fee Dev",#N/A,FALSE,"DEVELOPMENT GROWTH";"gd",#N/A,FALSE,"DEVELOPMENT GROWTH"}</definedName>
    <definedName name="wrn.Cash._.Flow._.LE.">{#N/A,#N/A,FALSE,"Income Statement LE";#N/A,#N/A,FALSE,"Cash Flow LE";#N/A,#N/A,FALSE,"Balance Sheet"}</definedName>
    <definedName name="wrn.Cell._.Nightmare.">{"domestic_p1",#N/A,FALSE,"Domestic";"domestic_p2",#N/A,FALSE,"Domestic";"domestic_p3",#N/A,FALSE,"Domestic";"wkly_update",#N/A,FALSE,"Comparables";"Notes",#N/A,FALSE,"Notes";"dmult_1",#N/A,FALSE,"DMult";"dmult_2",#N/A,FALSE,"DMult";"d_ltm_mult",#N/A,FALSE,"D_ltm_mult";"intl_ltm_mult",#N/A,FALSE,"Intl_ltm_mult ";"dm_stats",#N/A,FALSE,"DM_Stats";"intl_stats",#N/A,FALSE,"Intl_Stats"}</definedName>
    <definedName name="wrn.Cellular._.Nightmare.">{"domestic_p1",#N/A,FALSE,"Domestic";"domestic_p2",#N/A,FALSE,"Domestic";"domestic_p3",#N/A,FALSE,"Domestic";"wkly_update",#N/A,FALSE,"Comparables";"Notes",#N/A,FALSE,"Notes";"dmult_1",#N/A,FALSE,"DMult";"dmult_2",#N/A,FALSE,"DMult";"d_ltm_mult",#N/A,FALSE,"D_ltm_mult";"intl_ltm_mult",#N/A,FALSE,"Intl_ltm_mult ";"dm_stats",#N/A,FALSE,"DM_Stats";"intl_stats",#N/A,FALSE,"Intl_Stats"}</definedName>
    <definedName name="wrn.CHESAPEAKE.">{"CASHFLOW",#N/A,FALSE,"CHESAPEA";"ASSETVALUE",#N/A,FALSE,"CHESAPEA";"DATA",#N/A,FALSE,"CHESAPEA";"INCOME",#N/A,FALSE,"CHESAPEA"}</definedName>
    <definedName name="wrn.COMPCO.">{"Page1",#N/A,FALSE,"CompCo";"Page2",#N/A,FALSE,"CompCo"}</definedName>
    <definedName name="wrn.Compco._.Only.">{"vi1",#N/A,FALSE,"6_30_96";"vi2",#N/A,FALSE,"6_30_96";"vi3",#N/A,FALSE,"6_30_96"}</definedName>
    <definedName name="wrn.compco2">{"page1",#N/A,FALSE,"BHCOMPC5";"page2",#N/A,FALSE,"BHCOMPC5";"page3",#N/A,FALSE,"BHCOMPC5";"page4",#N/A,FALSE,"BHCOMPC5"}</definedName>
    <definedName name="wrn.consolidated.">{"income",#N/A,FALSE,"CONSOLIDATED";"value",#N/A,FALSE,"CONSOLIDATED"}</definedName>
    <definedName name="wrn.Consolidated._.Latest._.Estimates.">{#N/A,#N/A,TRUE,"NAI Consolidated w Volumes";#N/A,#N/A,TRUE,"Consolidated Samedan &amp; Subs";#N/A,#N/A,TRUE,"Onshore Consolidated";#N/A,#N/A,TRUE,"Offshore Consolidated";#N/A,#N/A,TRUE,"Int'l - Consolidated";#N/A,#N/A,TRUE,"Ardmore";#N/A,#N/A,TRUE,"NGM Consolidated";#N/A,#N/A,TRUE,"NTI";#N/A,#N/A,TRUE,"NPM Inc"}</definedName>
    <definedName name="wrn.cy._.budget.">{"budget vs all page 1",#N/A,FALSE,"Budget vs All";"budget vs all page 2",#N/A,FALSE,"Budget vs All";"mv to makegood",#N/A,FALSE,"Major Variances";"mv to fy98",#N/A,FALSE,"Major Variances";#N/A,#N/A,FALSE,"Sensitivities";"mv to fc3",#N/A,FALSE,"Major Variances";"roll up cy",#N/A,FALSE,"Roll-up";"production cy",#N/A,FALSE,"Production";"waste cy",#N/A,FALSE,"Waste";"total costs cy",#N/A,FALSE,"Total Costs";"plant costs cy",#N/A,FALSE,"Plant Costs";"cmw costs cy",#N/A,FALSE,"CMW Costs";"braintree costs cy",#N/A,FALSE,"Braintree Costs";"plymouth costs cy",#N/A,FALSE,"Plymouth Costs";#N/A,#N/A,FALSE,"Labor Detail";"labor cy",#N/A,FALSE,"Labor Summary";"materials cy",#N/A,FALSE,"Materials";"services cy",#N/A,FALSE,"Maintenance Services";"transport cy",#N/A,FALSE,"Transportation";"host fees cy",#N/A,FALSE,"Host Fees";"closure cy",#N/A,FALSE,"Closure-Post Closure";"interest cy",#N/A,FALSE,"Interest";"depreciation cy",#N/A,FALSE,"Depreciation";"purchase cy",#N/A,FALSE,"Purchase Accounting";"capital cy",#N/A,FALSE,"Capital";"own bs cy",#N/A,FALSE,"OWN - BS";"own pl cy",#N/A,FALSE,"OWN - PL";"sp pl cy",#N/A,FALSE,"SP - PL";"sp bs cy",#N/A,FALSE,"SP - BS";"sp socf cy",#N/A,FALSE,"SP - SOCF";"waterfall cy",#N/A,FALSE,"SP - Waterfall";"op pl cy",#N/A,FALSE,"OP - PL";"op bs cy",#N/A,FALSE,"OP - BS";"op socf cy",#N/A,FALSE,"OP - SOCF";"plant p&amp;l cy",#N/A,FALSE,"Plant P&amp;L";"cmw p&amp;l cy",#N/A,FALSE,"CMW P&amp;L";"bts p&amp;l cy",#N/A,FALSE,"BTS P&amp;L";"pts p&amp;l cy",#N/A,FALSE,"PTS P&amp;L"}</definedName>
    <definedName name="wrn.DATA._.SHEETS.">{"page1",#N/A,FALSE,"DATA SHEET";"page2",#N/A,FALSE,"DATA SHEET";"page3",#N/A,FALSE,"DATA SHEET"}</definedName>
    <definedName name="wrn.DCF.">{"DCF1",#N/A,FALSE,"SIERRA DCF";"MATRIX1",#N/A,FALSE,"SIERRA DCF"}</definedName>
    <definedName name="wrn.DCF._.Valuation.">{"value box",#N/A,TRUE,"DPL Inc. Fin Statements";"unlevered free cash flows",#N/A,TRUE,"DPL Inc. Fin Statements"}</definedName>
    <definedName name="wrn.DCF_Terminal_Value_qchm.">{"qchm_dcf",#N/A,FALSE,"QCHMDCF2";"qchm_terminal",#N/A,FALSE,"QCHMDCF2"}</definedName>
    <definedName name="wrn.dcf2">{"DCF1",#N/A,FALSE,"SIERRA DCF";"MATRIX1",#N/A,FALSE,"SIERRA DCF"}</definedName>
    <definedName name="wrn.Delchamps.">{"Operating Data",#N/A,TRUE,"Sheet1";"Valuation Matrix",#N/A,TRUE,"Sheet1";"Sales Analysis",#N/A,TRUE,"Sheet1";"Closed Remodelled New",#N/A,TRUE,"Sheet1";"Competitive and FSP",#N/A,TRUE,"Sheet1";"Working Capital and Capex",#N/A,TRUE,"Sheet1";"depreciation",#N/A,TRUE,"Sheet1"}</definedName>
    <definedName name="wrn.depmatrix.">{"depmatrix",#N/A,FALSE,"DECATUR-DIMMIT"}</definedName>
    <definedName name="wrn.Divisional._.IS.">{"Elkton IS",#N/A,FALSE,"Elkton IS";"Marion IS",#N/A,FALSE,"Marion IS";"Clinton IS",#N/A,FALSE,"Clinton IS";"Sebewaing IS",#N/A,FALSE,"Sebewaing IS";"T&amp;E IS",#N/A,FALSE,"T&amp;E IS";"Pedals IS",#N/A,FALSE,"Pedals IS";"Homes IS",#N/A,FALSE,"Homes IS";"Development IS",#N/A,FALSE,"Development IS"}</definedName>
    <definedName name="wrn.Economic._.Value._.Added._.Analysis.">{"EVA",#N/A,FALSE,"EVA";"WACC",#N/A,FALSE,"WACC"}</definedName>
    <definedName name="wrn.FCB.">{"FCB_ALL",#N/A,FALSE,"FCB"}</definedName>
    <definedName name="wrn.fcb2">{"FCB_ALL",#N/A,FALSE,"FCB"}</definedName>
    <definedName name="wrn.Ferro.">{"matt","zero",FALSE,"CS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inancials.">{#N/A,#N/A,TRUE,"Income Statement";#N/A,#N/A,TRUE,"Balance Sheet";#N/A,#N/A,TRUE,"Cash Flow"}</definedName>
    <definedName name="wrn.Financials_long.">{"IS",#N/A,FALSE,"Financials2 (Expanded)";"bsa",#N/A,FALSE,"Financials2 (Expanded)";"BS",#N/A,FALSE,"Financials2 (Expanded)";"CF",#N/A,FALSE,"Financials2 (Expanded)"}</definedName>
    <definedName name="wrn.FOUR._.CASES.">{"MODEL","ALL STOCK",FALSE,"CS First Boston Merger Model";"MODEL","ALL CASH",FALSE,"CS First Boston Merger Model";"MODEL","ALL CASH WITH EQUITY OFFERING",FALSE,"CS First Boston Merger Model";"MODEL","HALF CASH/HALF STOCK",FALSE,"CS First Boston Merger Model"}</definedName>
    <definedName name="wrn.Friendly.">{#N/A,#N/A,TRUE,"Julio";#N/A,#N/A,TRUE,"Agosto";#N/A,#N/A,TRUE,"BHCo";#N/A,#N/A,TRUE,"Abril";#N/A,#N/A,TRUE,"Pro Forma"}</definedName>
    <definedName name="wrn.full.">{"vi1",#N/A,FALSE,"Pagcc";"vi2",#N/A,FALSE,"Pagcc";"vi3",#N/A,FALSE,"Pagcc";"vi4",#N/A,FALSE,"Pagcc";"vi5",#N/A,FALSE,"Pagcc";#N/A,#N/A,FALSE,"Contribution"}</definedName>
    <definedName name="wrn.Full._.Monty.">{"ROIC",#N/A,FALSE,"ROIC";"Graphs",#N/A,FALSE,"TY analysis";"fcf",#N/A,FALSE,"FCF";"Matrix_2004",#N/A,FALSE,"MATRIX(2004)";"matrix_2008",#N/A,FALSE,"MATRIX(2008)";"FS_Condensed",#N/A,FALSE,"Financial Statements2";"TAXES",#N/A,FALSE,"Taxes";"DEBT_INVEST",#N/A,FALSE,"Debt&amp;Investment Schedule";"Main_menu",#N/A,FALSE,"Main Menu"}</definedName>
    <definedName name="wrn.full._.report.">{"Header",#N/A,FALSE,"Assumptions";"Header",#N/A,FALSE,"Summary";"Header",#N/A,FALSE,"Credit Stats";"Header",#N/A,FALSE,"Pro Forma BS";"Header",#N/A,FALSE,"Pro Forma Financials";"Header",#N/A,FALSE,"Consol Balance Sheet";"Header",#N/A,FALSE,"Consol Income Statement";"Header",#N/A,FALSE,"Consol Cash Flow";"Header",#N/A,FALSE,"IRR-EBITDA"}</definedName>
    <definedName name="wrn.HAMMOND.">{"INCOME",#N/A,FALSE,"HAMMOND";"VALUE",#N/A,FALSE,"HAMMOND";"ASSUM1",#N/A,FALSE,"HAMMOND";"ASSUM2",#N/A,FALSE,"HAMMOND";"ASSUM3",#N/A,FALSE,"HAMMOND";"prod1",#N/A,FALSE,"HAMMOND";"prod2",#N/A,FALSE,"HAMMOND";"prod3",#N/A,FALSE,"HAMMOND";"prod4",#N/A,FALSE,"HAMMOND";"prod5",#N/A,FALSE,"HAMMOND";"prod6",#N/A,FALSE,"HAMMOND";"prod7",#N/A,FALSE,"HAMMOND";"PROD8",#N/A,FALSE,"HAMMOND";"depmatrix",#N/A,FALSE,"HAMMOND"}</definedName>
    <definedName name="wrn.Historical._.Financials.">{"Summary PL",#N/A,FALSE,"Summary PL";"Summary BS",#N/A,FALSE,"Summary BS";"12-31-02 PL 12",#N/A,FALSE,"12-31-02 PL 12";"12-31-01 PL 12",#N/A,FALSE,"12-31-01 PL 12";"12-31-00 PL 12",#N/A,FALSE,"12-31-00 PL 12";"12-31-99 PL 12",#N/A,FALSE,"12-31-99 PL 12";"12-31-98 PL 12",#N/A,FALSE,"12-31-98 PL 12";"12-31-97 PL 6",#N/A,FALSE,"12-31-97 PL 6";"12-31-97 BS",#N/A,FALSE,"12-31-97 BS";"6-30-97 PL 12",#N/A,FALSE,"6-30-97 PL 12";"6-30-97 BS",#N/A,FALSE,"6-30-97 BS";"6-30-96 PL 12",#N/A,FALSE,"6-30-96 PL 12";"6-30-96 BS",#N/A,FALSE,"6-30-96 BS"}</definedName>
    <definedName name="wrn.Ilijan._.Print.">{#N/A,#N/A,TRUE,"CoverLetter";#N/A,#N/A,TRUE,"Scope";#N/A,#N/A,TRUE,"Table of Contents";#N/A,#N/A,TRUE,"Summary";#N/A,#N/A,TRUE,"Assumptions";#N/A,#N/A,TRUE,"OrgChart";#N/A,#N/A,TRUE,"Schedule";#N/A,#N/A,TRUE,"Mob";#N/A,#N/A,TRUE,"Spares";#N/A,#N/A,TRUE,"MobStaff";#N/A,#N/A,TRUE,"Training";#N/A,#N/A,TRUE,"MobBackup";#N/A,#N/A,TRUE,"ComOps";#N/A,#N/A,TRUE,"Staff_Yrs1,3";#N/A,#N/A,TRUE,"Staff_Yrs4,5";#N/A,#N/A,TRUE,"Staff_Yrs6+";#N/A,#N/A,TRUE,"ExpatBenefits";#N/A,#N/A,TRUE,"ContractStaff";#N/A,#N/A,TRUE,"CommOpnsBackup";#N/A,#N/A,TRUE,"MR";#N/A,#N/A,TRUE,"CTG L&amp;E";#N/A,#N/A,TRUE,"STG L&amp;E";#N/A,#N/A,TRUE,"Rotation";#N/A,#N/A,TRUE,"AvailModl";#N/A,#N/A,TRUE,"Data";#N/A,#N/A,TRUE,"Comparisons";#N/A,#N/A,TRUE,"ScopeSplit"}</definedName>
    <definedName name="wrn.INDEPS.">{"page1",#N/A,FALSE,"TIND_CC1";"page2",#N/A,FALSE,"TIND_CC1";"page3",#N/A,FALSE,"TIND_CC1";"page4",#N/A,FALSE,"TIND_CC1";"page5",#N/A,FALSE,"TIND_CC1"}</definedName>
    <definedName name="wrn.Internal.">{"EPS and CF",#N/A,FALSE;"Ops and Stats",#N/A,FALSE}</definedName>
    <definedName name="wrn.Month._.end._.call.">{#N/A,#N/A,FALSE,"Bud Month-end Call";#N/A,#N/A,FALSE,"Bud vs Actual";#N/A,#N/A,FALSE,"FC3 Month-end Call";#N/A,#N/A,FALSE,"FC3 vs Actual"}</definedName>
    <definedName name="wrn.Month._.end._.report.">{#N/A,#N/A,FALSE,"Bud Month-end Call";#N/A,#N/A,FALSE,"Bud vs Actual";#N/A,#N/A,FALSE,"Bud vs Actual Variances";#N/A,#N/A,FALSE,"FC3 Month-end Call";#N/A,#N/A,FALSE,"FC3 vs Actual";#N/A,#N/A,FALSE,"FC3 vs Actual Variances";#N/A,#N/A,FALSE,"Roll-up";#N/A,#N/A,FALSE,"Production";#N/A,#N/A,FALSE,"Waste Model";"bva costs - total",#N/A,FALSE,"Costs - Budget vs Actual";"bva costs - plant",#N/A,FALSE,"Costs - Budget vs Actual";"bva costs - cmw",#N/A,FALSE,"Costs - Budget vs Actual";"bva costs - bts",#N/A,FALSE,"Costs - Budget vs Actual";"bva costs - pts",#N/A,FALSE,"Costs - Budget vs Actual";"bva costs - transport",#N/A,FALSE,"Costs - Budget vs Actual"}</definedName>
    <definedName name="wrn.newoutput">{"DCF","UPSIDE CASE",FALSE,"Sheet1";"DCF","BASE CASE",FALSE,"Sheet1";"DCF","DOWNSIDE CASE",FALSE,"Sheet1"}</definedName>
    <definedName name="wrn.OUTPUT.">{"DCF","UPSIDE CASE",FALSE,"Sheet1";"DCF","BASE CASE",FALSE,"Sheet1";"DCF","DOWNSIDE CASE",FALSE,"Sheet1"}</definedName>
    <definedName name="wrn.Paging._.Compco.">{"financials",#N/A,TRUE,"6_30_96";"footnotes",#N/A,TRUE,"6_30_96";"valuation",#N/A,TRUE,"6_30_96"}</definedName>
    <definedName name="wrn.Print.">{"vi1",#N/A,FALSE,"Financial Statements";"vi2",#N/A,FALSE,"Financial Statements";#N/A,#N/A,FALSE,"DCF"}</definedName>
    <definedName name="wrn.Print._.All._.Output.">{"Public Market Overview",#N/A,TRUE,"PMO";"Transaction assumptions",#N/A,TRUE,"Transaction Inputs";"Pro forma I/S and S/CF",#N/A,TRUE,"IS and CF";"Goodwill calculations",#N/A,TRUE,"Asset Write-up";"Pro forma acc-dil",#N/A,TRUE,"ACC-DIL";"Public Market Overview",#N/A,TRUE,"PMO";"Trading comparables",#N/A,TRUE,"Public Market Stats";"Pro forma Credit Statistics",#N/A,TRUE,"Credit Stats";"At Various Prices (AVP)",#N/A,TRUE,"AVP";"Contribution Analysis",#N/A,TRUE,"Contribution";"Value creation",#N/A,TRUE,"Value Creation";"Trading comparables",#N/A,TRUE,"Peer Comparables Analysis"}</definedName>
    <definedName name="wrn.Print._.Table.">{#N/A,#N/A,FALSE,"Cover Page";#N/A,#N/A,FALSE,"ProductInventory";#N/A,#N/A,FALSE,"CrudeStocks";#N/A,#N/A,FALSE,"MogasStocks";#N/A,#N/A,FALSE,"LSDistStocks";#N/A,#N/A,FALSE,"HSDistStocks";#N/A,#N/A,FALSE,"Jet-Resid";#N/A,#N/A,FALSE,"Utilization";#N/A,#N/A,FALSE,"MoGas Prod";#N/A,#N/A,FALSE,"Dist Prod";#N/A,#N/A,FALSE,"Imports";#N/A,#N/A,FALSE,"ImpliedDemand";#N/A,#N/A,FALSE,"Crude Cover";#N/A,#N/A,FALSE,"MoGas Cover"}</definedName>
    <definedName name="wrn.PrintAll.">{"PA1",#N/A,TRUE,"BORDMW";"pa2",#N/A,TRUE,"BORDMW";"PA3",#N/A,TRUE,"BORDMW";"PA4",#N/A,TRUE,"BORDMW"}</definedName>
    <definedName name="wrn.Projection._.Inputs.">{"Elkton Input 3",#N/A,FALSE,"Elkton Months";"Elkton Input 1",#N/A,FALSE,"Elkton Inputs";"Elkton Input 2",#N/A,FALSE,"Elkton Inputs";"Marion Input 3",#N/A,FALSE,"Marion Months";"Marion Input 1",#N/A,FALSE,"Marion Inputs";"Marion Input 2",#N/A,FALSE,"Marion Inputs";"Clinton Input 3",#N/A,FALSE,"Clinton Months";"Clinton Input 1",#N/A,FALSE,"Clinton Inputs";"Clinton Input 2",#N/A,FALSE,"Clinton Inputs";"Sebewaing Input 3",#N/A,FALSE,"Sebewaing Months";"Sebewaing Input 1",#N/A,FALSE,"Sebewaing Inputs";"Sebewaing Input 2",#N/A,FALSE,"Sebewaing Inputs"}</definedName>
    <definedName name="wrn.Publications.">{"Page 1",#N/A,FALSE;"Page 2",#N/A,FALSE}</definedName>
    <definedName name="wrn.sales.">{"sales",#N/A,FALSE,"Sales";"sales existing",#N/A,FALSE,"Sales";"sales rd1",#N/A,FALSE,"Sales";"sales rd2",#N/A,FALSE,"Sales"}</definedName>
    <definedName name="wrn.SHORT.">{"CREDIT STATISTICS",#N/A,FALSE,"STATS";"CF_AND_IS",#N/A,FALSE,"PLAN";"BALSHEET",#N/A,FALSE,"BALANCE SHEET"}</definedName>
    <definedName name="wrn.STAND_ALONE_BOTH.">{"FCB_ALL",#N/A,FALSE,"FCB";"GREY_ALL",#N/A,FALSE,"GREY"}</definedName>
    <definedName name="wrn.SUMMARY.">{"SUMMARY",#N/A,TRUE,"RIGGIN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wrn.Summary._.output.">{#N/A,#N/A,FALSE,"Assump";#N/A,#N/A,FALSE,"Calculations";#N/A,#N/A,FALSE,"P&amp;L";#N/A,#N/A,FALSE,"BS";#N/A,#N/A,FALSE,"Credit"}</definedName>
    <definedName name="wrn.TARGET._.DCF.">{"targetdcf",#N/A,FALSE,"Merger consequences";"TARGETASSU",#N/A,FALSE,"Merger consequences";"TERMINAL VALUE",#N/A,FALSE,"Merger consequences"}</definedName>
    <definedName name="wrn.test1.">{"Income Statement",#N/A,FALSE,"CFMODEL";"Balance Sheet",#N/A,FALSE,"CFMODEL"}</definedName>
    <definedName name="wrn.test2.">{"SourcesUses",#N/A,TRUE,"CFMODEL";"TransOverview",#N/A,TRUE,"CFMODEL"}</definedName>
    <definedName name="wrn.test3.">{"SourcesUses",#N/A,TRUE,#N/A;"TransOverview",#N/A,TRUE,"CFMODEL"}</definedName>
    <definedName name="wrn.test4.">{"SourcesUses",#N/A,TRUE,"FundsFlow";"TransOverview",#N/A,TRUE,"FundsFlow"}</definedName>
    <definedName name="wrn.Textron.">{#N/A,#N/A,FALSE,"IS";#N/A,#N/A,FALSE,"SG";#N/A,#N/A,FALSE,"FF";#N/A,#N/A,FALSE,"BS";#N/A,#N/A,FALSE,"DCF";#N/A,#N/A,FALSE,"EVA";#N/A,#N/A,FALSE,"Air";#N/A,#N/A,FALSE,"Car";#N/A,#N/A,FALSE,"Ind";#N/A,#N/A,FALSE,"Sys";#N/A,#N/A,FALSE,"Fin";#N/A,#N/A,FALSE,"Ces";#N/A,#N/A,FALSE,"Bell"}</definedName>
    <definedName name="wrn.TheWholeEnchilada.">{"CSheet",#N/A,FALSE,"C";"SmCap",#N/A,FALSE,"VAL1";"GulfCoast",#N/A,FALSE,"VAL1";"nav",#N/A,FALSE,"NAV";"Summary",#N/A,FALSE,"NAV"}</definedName>
    <definedName name="wrn.three">{"EVA",#N/A,FALSE,"EVA";"WACC",#N/A,FALSE,"WACC"}</definedName>
    <definedName name="wrn.tobacco.">{"income",#N/A,FALSE,"TOBACCO";"value",#N/A,FALSE,"TOBACCO";"assum1",#N/A,FALSE,"TOBACCO";"assum2",#N/A,FALSE,"TOBACCO";"swisher",#N/A,FALSE,"TOBACCO";"martin",#N/A,FALSE,"TOBACCO";"helme1",#N/A,FALSE,"TOBACCO";"helme2",#N/A,FALSE,"TOBACCO";"HELME3",#N/A,FALSE,"TOBACCO";"depmatrix",#N/A,FALSE,"TOBACCO"}</definedName>
    <definedName name="wrn.tobsum.">{"income",#N/A,FALSE,"TOBACCO";"value",#N/A,FALSE,"TOBACCO";"assum1",#N/A,FALSE,"TOBACCO"}</definedName>
    <definedName name="wrn.TOTAL.">{"INCOME",#N/A,FALSE,"DECATUR-DIMMIT";"value",#N/A,FALSE,"DECATUR-DIMMIT";"ASSUM1",#N/A,FALSE,"DECATUR-DIMMIT";"ASSUM2",#N/A,FALSE,"DECATUR-DIMMIT";"DECP1",#N/A,FALSE,"DECATUR-DIMMIT";"DECP2",#N/A,FALSE,"DECATUR-DIMMIT";"DECP3",#N/A,FALSE,"DECATUR-DIMMIT";"DIMP1",#N/A,FALSE,"DECATUR-DIMMIT";"depmatrix",#N/A,FALSE,"DECATUR-DIMMIT"}</definedName>
    <definedName name="wrn.totalcomp.">{"comp1",#N/A,FALSE,"COMPS";"footnotes",#N/A,FALSE,"COMPS"}</definedName>
    <definedName name="wrn.U.S.._.Industries._.Inc..">{#N/A,#N/A,TRUE,"3QRpt";#N/A,#N/A,TRUE,"EST";#N/A,#N/A,TRUE,"HOUSE";#N/A,#N/A,TRUE,"REC";#N/A,#N/A,TRUE,"SHOE";#N/A,#N/A,TRUE,"BLD";#N/A,#N/A,TRUE,"IND";#N/A,#N/A,TRUE,"COMP";#N/A,#N/A,TRUE,"COMP2";#N/A,#N/A,TRUE,"KEEP";#N/A,#N/A,TRUE,"IntExp";#N/A,#N/A,TRUE,"Proceeds"}</definedName>
    <definedName name="wrn.upstairs.">{"histincome",#N/A,FALSE,"hyfins";"closing balance",#N/A,FALSE,"hyfins"}</definedName>
    <definedName name="wrn.Valuation._.Summary.">{#N/A,#N/A,FALSE,"Summary";#N/A,#N/A,FALSE,"Base Materials";#N/A,#N/A,FALSE,"Construction";#N/A,#N/A,FALSE,"Packaging";#N/A,#N/A,FALSE,"Transportation"}</definedName>
    <definedName name="wrn.Wacc.">{"Area1",#N/A,FALSE,"OREWACC";"Area2",#N/A,FALSE,"OREWACC"}</definedName>
    <definedName name="wrn.Worksheets.">{#N/A,#N/A,FALSE,"Base Materials";#N/A,#N/A,FALSE,"Construction";#N/A,#N/A,FALSE,"Packaging";#N/A,#N/A,FALSE,"Transportation"}</definedName>
    <definedName name="wrn_eva">{"EVA",#N/A,FALSE,"EVA";"WACC",#N/A,FALSE,"WACC"}</definedName>
    <definedName name="wrn_otpt">{"DCF","UPSIDE CASE",FALSE,"Sheet1";"DCF","BASE CASE",FALSE,"Sheet1";"DCF","DOWNSIDE CASE",FALSE,"Sheet1"}</definedName>
    <definedName name="wvu.Page1.">{TRUE,TRUE,-2,-16.25,774,494.25,FALSE,TRUE,TRUE,TRUE,0,1,#N/A,1,#N/A,27.1,63.6451612903226,1,FALSE,FALSE,3,TRUE,1,FALSE,75,"Swvu.Page1.","ACwvu.Page1.",#N/A,FALSE,FALSE,0.236220472440945,0.275590551181102,0.236220472440945,0.275590551181102,2,"","",TRUE,TRUE,FALSE,FALSE,1,83,#N/A,#N/A,"=R4C1:R64C22",FALSE,"Rwvu.Page1.","Cwvu.Page1.",FALSE,FALSE,TRUE,1,#N/A,#N/A,FALSE,FALSE,TRUE,TRUE,TRUE}</definedName>
    <definedName name="wvu.Page2.">{TRUE,TRUE,-2,-16.25,774,494.25,FALSE,TRUE,TRUE,TRUE,0,6,#N/A,1,#N/A,33.1333333333333,63.6451612903226,1,FALSE,FALSE,3,TRUE,1,FALSE,75,"Swvu.Page2.","ACwvu.Page2.",#N/A,FALSE,FALSE,0.236220472440945,0.275590551181102,0.236220472440945,0.275590551181102,2,"","",TRUE,TRUE,FALSE,FALSE,1,83,#N/A,#N/A,"=R4C25:R64C47",FALSE,"Rwvu.Page2.","Cwvu.Page2.",FALSE,FALSE,TRUE,1,#N/A,#N/A,FALSE,FALSE,TRUE,TRUE,TRUE}</definedName>
    <definedName name="wvu.Page3.">{TRUE,TRUE,-2,-16.25,774,494.25,FALSE,TRUE,TRUE,TRUE,0,32,#N/A,1,#N/A,31.0666666666667,63.6451612903226,1,FALSE,FALSE,3,TRUE,1,FALSE,75,"Swvu.Page3.","ACwvu.Page3.",#N/A,FALSE,FALSE,0.236220472440945,0.275590551181102,0.236220472440945,0.275590551181102,2,"","",TRUE,TRUE,FALSE,FALSE,1,83,#N/A,#N/A,"=R4C48:R64C71",FALSE,"Rwvu.Page3.","Cwvu.Page3.",FALSE,FALSE,TRUE,1,#N/A,#N/A,FALSE,FALSE,TRUE,TRUE,TRUE}</definedName>
    <definedName name="wvu.Page4.">{TRUE,TRUE,-2,-16.25,774,494.25,FALSE,TRUE,TRUE,TRUE,0,70,#N/A,1,#N/A,28.5666666666667,63.6451612903226,1,FALSE,FALSE,3,TRUE,1,FALSE,75,"Swvu.Page4.","ACwvu.Page4.",#N/A,FALSE,FALSE,0.236220472440945,0.275590551181102,0.236220472440945,0.275590551181102,2,"","",TRUE,TRUE,FALSE,FALSE,1,83,#N/A,#N/A,"=R4C72:R64C94",FALSE,"Rwvu.Page4.","Cwvu.Page4.",FALSE,FALSE,TRUE,1,#N/A,#N/A,FALSE,FALSE,TRUE,TRUE,TRUE}</definedName>
    <definedName name="wwwwwwww">{"SUMMARY",#N/A,TRUE,"RIGGIN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x">{#N/A,#N/A,FALSE,"NAI 2002 Inc Stmt";#N/A,#N/A,FALSE,"NAI 2002 Cash Flow";#N/A,#N/A,FALSE,"NAI 2002 Capex";#N/A,#N/A,FALSE,"NAI 2002 Detail of Expenses"}</definedName>
    <definedName name="xx">{#N/A,#N/A,FALSE,"NAI Cash Flow"}</definedName>
    <definedName name="xxx">{#N/A,#N/A,FALSE,"Onshore 2002 Comparative Forec";#N/A,#N/A,FALSE,"Onshore Div 4";#N/A,#N/A,FALSE,"Co. 64-LaTex "}</definedName>
    <definedName name="xxxxxx">{#N/A,#N/A,FALSE,"Offshore 2002 Comparative Fore ";#N/A,#N/A,FALSE,"Offshore Div 6";#N/A,#N/A,FALSE,"Deepwater Div 9"}</definedName>
    <definedName name="xxxxxxxxxx">{#N/A,#N/A,FALSE,"Int'l 2002 Comparative Fore";#N/A,#N/A,FALSE,"Int'l - Consolidated";#N/A,#N/A,FALSE,"Co 05 - Tunisia";#N/A,#N/A,FALSE,"Co 06 - Machala Power";#N/A,#N/A,FALSE,"Co. 07 - Samedan of  N Africa";#N/A,#N/A,FALSE,"Co. 08 - Samedan Transfer Sub";#N/A,#N/A,FALSE,"Co. 11 - Samedan Mediterranean";#N/A,#N/A,FALSE,"Co. 12 - Samedan International";#N/A,#N/A,FALSE,"Co. 13 - China";#N/A,#N/A,FALSE,"Co. 14 - EDC Portugal";#N/A,#N/A,FALSE,"Co. 17 - EDC Argentina (Home)";#N/A,#N/A,FALSE,"Co. 18 - EDC Argentina (Branch)";#N/A,#N/A,FALSE,"Co. 19 - EDC Ecuador";#N/A,#N/A,FALSE,"Co. 21 - U.K. Limited";#N/A,#N/A,FALSE,"Co. 22 - EDC Europe ";#N/A,#N/A,FALSE,"Co. 23 - EDC Australia";#N/A,#N/A,FALSE,"Co. 28 - EDC Denmark";#N/A,#N/A,FALSE,"Co. 38 - Viet Nam";#N/A,#N/A,FALSE,"Co. 39-Ireland";#N/A,#N/A,FALSE,"Co.61 - Netherlands"}</definedName>
    <definedName name="xxxxxxxxxxxx">{#N/A,#N/A,FALSE,"NGM Consolidated";#N/A,#N/A,FALSE,"NGM";#N/A,#N/A,FALSE,"NGP"}</definedName>
    <definedName name="xxxxxxxxxxxxxxxxxxxxx">{#N/A,#N/A,FALSE,"NTI";#N/A,#N/A,FALSE,"Co 04 - Pipeline Corp";#N/A,#N/A,FALSE,"Gasdel Pipeline";#N/A,#N/A,FALSE,"Producers Service Inc";#N/A,#N/A,FALSE,"HGC Inc";#N/A,#N/A,FALSE,"HIPS Inc"}</definedName>
    <definedName name="xxxxxxxxxxxxxxxxxxxxxxxxxx">{#N/A,#N/A,FALSE,"NAI";#N/A,#N/A,FALSE,"NAI Eliminations";#N/A,#N/A,FALSE,"Ardmore";#N/A,#N/A,FALSE,"NPM Inc";#N/A,#N/A,FALSE,"Co 45 - Royalty Corp";#N/A,#N/A,FALSE,"Samedan Eliminations (10-49)"}</definedName>
    <definedName name="z">{"EVA",#N/A,FALSE,"EVA";"WACC",#N/A,FALSE,"WACC"}</definedName>
    <definedName name="zfzsf">{"page1",#N/A,FALSE,"BHCOMPC5";"page2",#N/A,FALSE,"BHCOMPC5";"page3",#N/A,FALSE,"BHCOMPC5";"page4",#N/A,FALSE,"BHCOMPC5"}</definedName>
    <definedName name="zzz">{#N/A,#N/A,FALSE,"NAI 2002 Inc Stmt";#N/A,#N/A,FALSE,"NAI 2002 Cash Flow";#N/A,#N/A,FALSE,"NAI 2002 Capex";#N/A,#N/A,FALSE,"NAI 2002 Detail of Expenses"}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BFHhFyn5D6FP95VQk5bZfYiQstuS3LOpZif3GdyRQf0="/>
    </ext>
  </extLst>
</workbook>
</file>

<file path=xl/calcChain.xml><?xml version="1.0" encoding="utf-8"?>
<calcChain xmlns="http://schemas.openxmlformats.org/spreadsheetml/2006/main">
  <c r="GA93" i="2" l="1"/>
  <c r="FZ93" i="2"/>
  <c r="FY93" i="2"/>
  <c r="FX93" i="2"/>
  <c r="FW93" i="2"/>
  <c r="FV93" i="2"/>
  <c r="FU93" i="2"/>
  <c r="FT93" i="2"/>
  <c r="FS93" i="2"/>
  <c r="FR93" i="2"/>
  <c r="FQ93" i="2"/>
  <c r="FP93" i="2"/>
  <c r="FO93" i="2"/>
  <c r="FN93" i="2"/>
  <c r="FM93" i="2"/>
  <c r="FL93" i="2"/>
  <c r="FK93" i="2"/>
  <c r="FJ93" i="2"/>
  <c r="FI93" i="2"/>
  <c r="FH93" i="2"/>
  <c r="FG93" i="2"/>
  <c r="FF93" i="2"/>
  <c r="FE93" i="2"/>
  <c r="FD93" i="2"/>
  <c r="FC93" i="2"/>
  <c r="FB93" i="2"/>
  <c r="FA93" i="2"/>
  <c r="EZ93" i="2"/>
  <c r="EY93" i="2"/>
  <c r="EX93" i="2"/>
  <c r="EW93" i="2"/>
  <c r="EV93" i="2"/>
  <c r="EU93" i="2"/>
  <c r="ET93" i="2"/>
  <c r="ES93" i="2"/>
  <c r="ER93" i="2"/>
  <c r="EQ93" i="2"/>
  <c r="EP93" i="2"/>
  <c r="EO93" i="2"/>
  <c r="EN93" i="2"/>
  <c r="EM93" i="2"/>
  <c r="EL93" i="2"/>
  <c r="EK93" i="2"/>
  <c r="EJ93" i="2"/>
  <c r="EI93" i="2"/>
  <c r="EH93" i="2"/>
  <c r="EG93" i="2"/>
  <c r="EF93" i="2"/>
  <c r="EE93" i="2"/>
  <c r="ED93" i="2"/>
  <c r="EC93" i="2"/>
  <c r="EB93" i="2"/>
  <c r="EA93" i="2"/>
  <c r="DZ93" i="2"/>
  <c r="DY93" i="2"/>
  <c r="DX93" i="2"/>
  <c r="DW93" i="2"/>
  <c r="DV93" i="2"/>
  <c r="DU93" i="2"/>
  <c r="DT93" i="2"/>
  <c r="DS93" i="2"/>
  <c r="DR93" i="2"/>
  <c r="DQ93" i="2"/>
  <c r="DP93" i="2"/>
  <c r="DO93" i="2"/>
  <c r="DN93" i="2"/>
  <c r="DM93" i="2"/>
  <c r="DL93" i="2"/>
  <c r="DK93" i="2"/>
  <c r="DJ93" i="2"/>
  <c r="DI93" i="2"/>
  <c r="DH93" i="2"/>
  <c r="DG93" i="2"/>
  <c r="DF93" i="2"/>
  <c r="DE93" i="2"/>
  <c r="DD93" i="2"/>
  <c r="DC93" i="2"/>
  <c r="DB93" i="2"/>
  <c r="DA93" i="2"/>
  <c r="CZ93" i="2"/>
  <c r="CY93" i="2"/>
  <c r="CX93" i="2"/>
  <c r="CW93" i="2"/>
  <c r="CV93" i="2"/>
  <c r="CU93" i="2"/>
  <c r="CT93" i="2"/>
  <c r="CS93" i="2"/>
  <c r="CR93" i="2"/>
  <c r="CQ93" i="2"/>
  <c r="CP93" i="2"/>
  <c r="CO93" i="2"/>
  <c r="CN93" i="2"/>
  <c r="CM93" i="2"/>
  <c r="CL93" i="2"/>
  <c r="CK93" i="2"/>
  <c r="CJ93" i="2"/>
  <c r="CI93" i="2"/>
  <c r="CH93" i="2"/>
  <c r="CG93" i="2"/>
  <c r="CF93" i="2"/>
  <c r="CE93" i="2"/>
  <c r="CD93" i="2"/>
  <c r="CC93" i="2"/>
  <c r="CB93" i="2"/>
  <c r="CA93" i="2"/>
  <c r="BZ93" i="2"/>
  <c r="BY93" i="2"/>
  <c r="BX93" i="2"/>
  <c r="BW93" i="2"/>
  <c r="BV93" i="2"/>
  <c r="BU93" i="2"/>
  <c r="BT93" i="2"/>
  <c r="BS93" i="2"/>
  <c r="BR93" i="2"/>
  <c r="BQ93" i="2"/>
  <c r="BP93" i="2"/>
  <c r="BO93" i="2"/>
  <c r="BN93" i="2"/>
  <c r="BM93" i="2"/>
  <c r="BL93" i="2"/>
  <c r="BK93" i="2"/>
  <c r="BJ93" i="2"/>
  <c r="BI93" i="2"/>
  <c r="BH93" i="2"/>
  <c r="BG93" i="2"/>
  <c r="BF93" i="2"/>
  <c r="BE93" i="2"/>
  <c r="BD93" i="2"/>
  <c r="BC93" i="2"/>
  <c r="BB93" i="2"/>
  <c r="BA93" i="2"/>
  <c r="AZ93" i="2"/>
  <c r="AY93" i="2"/>
  <c r="AX93" i="2"/>
  <c r="AW93" i="2"/>
  <c r="AV93" i="2"/>
  <c r="AU93" i="2"/>
  <c r="AT93" i="2"/>
  <c r="AS93" i="2"/>
  <c r="AR93" i="2"/>
  <c r="AQ93" i="2"/>
  <c r="AP93" i="2"/>
  <c r="AO93" i="2"/>
  <c r="AN93" i="2"/>
  <c r="AM93" i="2"/>
  <c r="AL93" i="2"/>
  <c r="AK93" i="2"/>
  <c r="AJ93" i="2"/>
  <c r="AI93" i="2"/>
  <c r="AH93" i="2"/>
  <c r="AG93" i="2"/>
  <c r="AF93" i="2"/>
  <c r="AE93" i="2"/>
  <c r="AD93" i="2"/>
  <c r="AC93" i="2"/>
  <c r="AB93" i="2"/>
  <c r="AA93" i="2"/>
  <c r="Z93" i="2"/>
  <c r="Y93" i="2"/>
  <c r="X93" i="2"/>
  <c r="W93" i="2"/>
  <c r="V93" i="2"/>
  <c r="U93" i="2"/>
  <c r="T93" i="2"/>
  <c r="S93" i="2"/>
  <c r="R93" i="2"/>
  <c r="Q93" i="2"/>
  <c r="P93" i="2"/>
  <c r="O93" i="2"/>
  <c r="N93" i="2"/>
  <c r="M93" i="2"/>
  <c r="L93" i="2"/>
  <c r="K93" i="2"/>
  <c r="J93" i="2"/>
  <c r="I93" i="2"/>
  <c r="H93" i="2"/>
  <c r="G93" i="2"/>
  <c r="F93" i="2"/>
  <c r="E93" i="2"/>
  <c r="D93" i="2"/>
  <c r="C93" i="2"/>
  <c r="GA32" i="2"/>
  <c r="FZ32" i="2"/>
  <c r="FY32" i="2"/>
  <c r="FX32" i="2"/>
  <c r="FW32" i="2"/>
  <c r="FV32" i="2"/>
  <c r="FU32" i="2"/>
  <c r="FT32" i="2"/>
  <c r="FS32" i="2"/>
  <c r="FR32" i="2"/>
  <c r="FQ32" i="2"/>
  <c r="FP32" i="2"/>
  <c r="FO32" i="2"/>
  <c r="FN32" i="2"/>
  <c r="FM32" i="2"/>
  <c r="FL32" i="2"/>
  <c r="FK32" i="2"/>
  <c r="FJ32" i="2"/>
  <c r="FI32" i="2"/>
  <c r="FH32" i="2"/>
  <c r="FG32" i="2"/>
  <c r="FF32" i="2"/>
  <c r="FE32" i="2"/>
  <c r="FD32" i="2"/>
  <c r="FC32" i="2"/>
  <c r="FB32" i="2"/>
  <c r="FA32" i="2"/>
  <c r="EZ32" i="2"/>
  <c r="EY32" i="2"/>
  <c r="EX32" i="2"/>
  <c r="EW32" i="2"/>
  <c r="EV32" i="2"/>
  <c r="EU32" i="2"/>
  <c r="ET32" i="2"/>
  <c r="ES32" i="2"/>
  <c r="ER32" i="2"/>
  <c r="EQ32" i="2"/>
  <c r="EP32" i="2"/>
  <c r="EO32" i="2"/>
  <c r="EN32" i="2"/>
  <c r="EM32" i="2"/>
  <c r="EL32" i="2"/>
  <c r="EK32" i="2"/>
  <c r="EJ32" i="2"/>
  <c r="EI32" i="2"/>
  <c r="EH32" i="2"/>
  <c r="EG32" i="2"/>
  <c r="EF32" i="2"/>
  <c r="EE32" i="2"/>
  <c r="ED32" i="2"/>
  <c r="EC32" i="2"/>
  <c r="EB32" i="2"/>
  <c r="EA32" i="2"/>
  <c r="DZ32" i="2"/>
  <c r="DY32" i="2"/>
  <c r="DX32" i="2"/>
  <c r="DW32" i="2"/>
  <c r="DV32" i="2"/>
  <c r="DU32" i="2"/>
  <c r="DT32" i="2"/>
  <c r="DS32" i="2"/>
  <c r="DR32" i="2"/>
  <c r="DQ32" i="2"/>
  <c r="DP32" i="2"/>
  <c r="DO32" i="2"/>
  <c r="DN32" i="2"/>
  <c r="DM32" i="2"/>
  <c r="DL32" i="2"/>
  <c r="DK32" i="2"/>
  <c r="DJ32" i="2"/>
  <c r="DI32" i="2"/>
  <c r="DH32" i="2"/>
  <c r="DG32" i="2"/>
  <c r="DF32" i="2"/>
  <c r="DE32" i="2"/>
  <c r="DD32" i="2"/>
  <c r="DC32" i="2"/>
  <c r="DB32" i="2"/>
  <c r="DA32"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32" i="2"/>
  <c r="GA31" i="2"/>
  <c r="FZ31" i="2"/>
  <c r="FY31" i="2"/>
  <c r="FX31" i="2"/>
  <c r="FX33" i="2" s="1"/>
  <c r="FW31" i="2"/>
  <c r="FV31" i="2"/>
  <c r="FU31" i="2"/>
  <c r="FT31" i="2"/>
  <c r="FS31" i="2"/>
  <c r="FS33" i="2" s="1"/>
  <c r="FR31" i="2"/>
  <c r="FQ31" i="2"/>
  <c r="FP31" i="2"/>
  <c r="FO31" i="2"/>
  <c r="FN31" i="2"/>
  <c r="FM31" i="2"/>
  <c r="FL31" i="2"/>
  <c r="FK31" i="2"/>
  <c r="FJ31" i="2"/>
  <c r="FI31" i="2"/>
  <c r="FH31" i="2"/>
  <c r="FG31" i="2"/>
  <c r="FF31" i="2"/>
  <c r="FE31" i="2"/>
  <c r="FD31" i="2"/>
  <c r="FD33" i="2" s="1"/>
  <c r="FC31" i="2"/>
  <c r="FB31" i="2"/>
  <c r="FA31" i="2"/>
  <c r="EZ31" i="2"/>
  <c r="EY31" i="2"/>
  <c r="EY33" i="2" s="1"/>
  <c r="EX31" i="2"/>
  <c r="EW31" i="2"/>
  <c r="EV31" i="2"/>
  <c r="EU31" i="2"/>
  <c r="ET31" i="2"/>
  <c r="ES31" i="2"/>
  <c r="ER31" i="2"/>
  <c r="EQ31" i="2"/>
  <c r="EP31" i="2"/>
  <c r="EO31" i="2"/>
  <c r="EN31" i="2"/>
  <c r="EM31" i="2"/>
  <c r="EL31" i="2"/>
  <c r="EK31" i="2"/>
  <c r="EJ31" i="2"/>
  <c r="EJ33" i="2" s="1"/>
  <c r="EI31" i="2"/>
  <c r="EH31" i="2"/>
  <c r="EG31" i="2"/>
  <c r="EF31" i="2"/>
  <c r="EE31" i="2"/>
  <c r="EE33" i="2" s="1"/>
  <c r="ED31" i="2"/>
  <c r="EC31" i="2"/>
  <c r="EB31" i="2"/>
  <c r="EA31" i="2"/>
  <c r="DZ31" i="2"/>
  <c r="DY31" i="2"/>
  <c r="DX31" i="2"/>
  <c r="DW31" i="2"/>
  <c r="DV31" i="2"/>
  <c r="DU31" i="2"/>
  <c r="DT31" i="2"/>
  <c r="DS31" i="2"/>
  <c r="DR31" i="2"/>
  <c r="DQ31" i="2"/>
  <c r="DP31" i="2"/>
  <c r="DP33" i="2" s="1"/>
  <c r="DO31" i="2"/>
  <c r="DN31" i="2"/>
  <c r="DM31" i="2"/>
  <c r="DL31" i="2"/>
  <c r="DK31" i="2"/>
  <c r="DK33" i="2" s="1"/>
  <c r="DJ31" i="2"/>
  <c r="DI31" i="2"/>
  <c r="DH31" i="2"/>
  <c r="DG31" i="2"/>
  <c r="DF31" i="2"/>
  <c r="DE31" i="2"/>
  <c r="DD31" i="2"/>
  <c r="DC31" i="2"/>
  <c r="DB31" i="2"/>
  <c r="DA31" i="2"/>
  <c r="CZ31" i="2"/>
  <c r="CY31" i="2"/>
  <c r="CX31" i="2"/>
  <c r="CW31" i="2"/>
  <c r="CV31" i="2"/>
  <c r="CV33" i="2" s="1"/>
  <c r="CU31" i="2"/>
  <c r="CT31" i="2"/>
  <c r="CS31" i="2"/>
  <c r="CR31" i="2"/>
  <c r="CQ31" i="2"/>
  <c r="CQ33" i="2" s="1"/>
  <c r="CP31" i="2"/>
  <c r="CO31" i="2"/>
  <c r="CN31" i="2"/>
  <c r="CM31" i="2"/>
  <c r="CL31" i="2"/>
  <c r="CK31" i="2"/>
  <c r="CJ31" i="2"/>
  <c r="CI31" i="2"/>
  <c r="CH31" i="2"/>
  <c r="CG31" i="2"/>
  <c r="CF31" i="2"/>
  <c r="CE31" i="2"/>
  <c r="CD31" i="2"/>
  <c r="CC31" i="2"/>
  <c r="CB31" i="2"/>
  <c r="CB33" i="2" s="1"/>
  <c r="CA31" i="2"/>
  <c r="BZ31" i="2"/>
  <c r="BY31" i="2"/>
  <c r="BX31" i="2"/>
  <c r="BW31" i="2"/>
  <c r="BW33" i="2" s="1"/>
  <c r="BV31" i="2"/>
  <c r="BU31" i="2"/>
  <c r="BT31" i="2"/>
  <c r="BS31" i="2"/>
  <c r="BR31" i="2"/>
  <c r="BQ31" i="2"/>
  <c r="BP31" i="2"/>
  <c r="BO31" i="2"/>
  <c r="BN31" i="2"/>
  <c r="BM31" i="2"/>
  <c r="BL31" i="2"/>
  <c r="BK31" i="2"/>
  <c r="BJ31" i="2"/>
  <c r="BI31" i="2"/>
  <c r="BH31" i="2"/>
  <c r="BH33" i="2" s="1"/>
  <c r="BG31" i="2"/>
  <c r="BF31" i="2"/>
  <c r="BE31" i="2"/>
  <c r="BD31" i="2"/>
  <c r="BC31" i="2"/>
  <c r="BC33" i="2" s="1"/>
  <c r="BB31" i="2"/>
  <c r="BA31" i="2"/>
  <c r="AZ31" i="2"/>
  <c r="AY31" i="2"/>
  <c r="AX31" i="2"/>
  <c r="AW31" i="2"/>
  <c r="AV31" i="2"/>
  <c r="AU31" i="2"/>
  <c r="AT31" i="2"/>
  <c r="AS31" i="2"/>
  <c r="AR31" i="2"/>
  <c r="AQ31" i="2"/>
  <c r="AP31" i="2"/>
  <c r="AO31" i="2"/>
  <c r="AN31" i="2"/>
  <c r="AN33" i="2" s="1"/>
  <c r="AM31" i="2"/>
  <c r="AL31" i="2"/>
  <c r="AK31" i="2"/>
  <c r="AJ31" i="2"/>
  <c r="AI31" i="2"/>
  <c r="AI33" i="2" s="1"/>
  <c r="AH31" i="2"/>
  <c r="AG31" i="2"/>
  <c r="AF31" i="2"/>
  <c r="AE31" i="2"/>
  <c r="AD31" i="2"/>
  <c r="AC31" i="2"/>
  <c r="AB31" i="2"/>
  <c r="AA31" i="2"/>
  <c r="Z31" i="2"/>
  <c r="Y31" i="2"/>
  <c r="X31" i="2"/>
  <c r="W31" i="2"/>
  <c r="V31" i="2"/>
  <c r="U31" i="2"/>
  <c r="T31" i="2"/>
  <c r="T33" i="2" s="1"/>
  <c r="S31" i="2"/>
  <c r="R31" i="2"/>
  <c r="Q31" i="2"/>
  <c r="P31" i="2"/>
  <c r="O31" i="2"/>
  <c r="O33" i="2" s="1"/>
  <c r="N31" i="2"/>
  <c r="M31" i="2"/>
  <c r="L31" i="2"/>
  <c r="K31" i="2"/>
  <c r="J31" i="2"/>
  <c r="I31" i="2"/>
  <c r="H31" i="2"/>
  <c r="G31" i="2"/>
  <c r="F31" i="2"/>
  <c r="E31" i="2"/>
  <c r="D31" i="2"/>
  <c r="C31" i="2"/>
  <c r="GA11" i="2"/>
  <c r="FZ11" i="2"/>
  <c r="FY11" i="2"/>
  <c r="FX11" i="2"/>
  <c r="FW11" i="2"/>
  <c r="FV11" i="2"/>
  <c r="FU11" i="2"/>
  <c r="FT11" i="2"/>
  <c r="FS11" i="2"/>
  <c r="FR11" i="2"/>
  <c r="FQ11" i="2"/>
  <c r="FP11" i="2"/>
  <c r="FO11" i="2"/>
  <c r="FN11" i="2"/>
  <c r="FM11" i="2"/>
  <c r="FL11" i="2"/>
  <c r="FK11" i="2"/>
  <c r="FJ11" i="2"/>
  <c r="FI11" i="2"/>
  <c r="FH11" i="2"/>
  <c r="FG11" i="2"/>
  <c r="FF11" i="2"/>
  <c r="FE11" i="2"/>
  <c r="FD11" i="2"/>
  <c r="FC11" i="2"/>
  <c r="FB11" i="2"/>
  <c r="FA11" i="2"/>
  <c r="EZ11" i="2"/>
  <c r="EY11" i="2"/>
  <c r="EX11" i="2"/>
  <c r="EW11" i="2"/>
  <c r="EV11" i="2"/>
  <c r="EU11" i="2"/>
  <c r="ET11" i="2"/>
  <c r="ES11" i="2"/>
  <c r="ER11" i="2"/>
  <c r="EQ11" i="2"/>
  <c r="EP11" i="2"/>
  <c r="EO11" i="2"/>
  <c r="EN11" i="2"/>
  <c r="EM11" i="2"/>
  <c r="EL11" i="2"/>
  <c r="EK11" i="2"/>
  <c r="EJ11" i="2"/>
  <c r="EI11" i="2"/>
  <c r="EH11" i="2"/>
  <c r="EG11" i="2"/>
  <c r="EF11" i="2"/>
  <c r="EE11" i="2"/>
  <c r="ED11" i="2"/>
  <c r="EC11" i="2"/>
  <c r="EB11" i="2"/>
  <c r="EA11" i="2"/>
  <c r="DZ11" i="2"/>
  <c r="DY11" i="2"/>
  <c r="DX11" i="2"/>
  <c r="DW11" i="2"/>
  <c r="DV11" i="2"/>
  <c r="DU11" i="2"/>
  <c r="DT11" i="2"/>
  <c r="DS11" i="2"/>
  <c r="DR11" i="2"/>
  <c r="DQ11" i="2"/>
  <c r="DP11" i="2"/>
  <c r="DO11" i="2"/>
  <c r="DN11" i="2"/>
  <c r="DM11" i="2"/>
  <c r="DL11" i="2"/>
  <c r="DK11" i="2"/>
  <c r="DJ11" i="2"/>
  <c r="DI11" i="2"/>
  <c r="DH11" i="2"/>
  <c r="DG11" i="2"/>
  <c r="DF11" i="2"/>
  <c r="DE11" i="2"/>
  <c r="DD11" i="2"/>
  <c r="DC11" i="2"/>
  <c r="DB11" i="2"/>
  <c r="DA11" i="2"/>
  <c r="CZ11" i="2"/>
  <c r="CY11" i="2"/>
  <c r="CX11" i="2"/>
  <c r="CW11" i="2"/>
  <c r="CV11" i="2"/>
  <c r="CU11" i="2"/>
  <c r="CT11" i="2"/>
  <c r="CS11" i="2"/>
  <c r="CR11" i="2"/>
  <c r="CQ11" i="2"/>
  <c r="CP11" i="2"/>
  <c r="CO11" i="2"/>
  <c r="CN11" i="2"/>
  <c r="CM11" i="2"/>
  <c r="CL11" i="2"/>
  <c r="CK11" i="2"/>
  <c r="CJ11" i="2"/>
  <c r="CI11" i="2"/>
  <c r="CH11" i="2"/>
  <c r="CG11" i="2"/>
  <c r="CF11" i="2"/>
  <c r="CE11" i="2"/>
  <c r="CD11" i="2"/>
  <c r="CC11" i="2"/>
  <c r="CB11" i="2"/>
  <c r="CA11" i="2"/>
  <c r="BZ11" i="2"/>
  <c r="BY11" i="2"/>
  <c r="BX11" i="2"/>
  <c r="BW11" i="2"/>
  <c r="BV11" i="2"/>
  <c r="BU11" i="2"/>
  <c r="BT11" i="2"/>
  <c r="BS11" i="2"/>
  <c r="BR11" i="2"/>
  <c r="BQ11" i="2"/>
  <c r="BP11" i="2"/>
  <c r="BO11" i="2"/>
  <c r="BN11" i="2"/>
  <c r="BM11" i="2"/>
  <c r="BL11" i="2"/>
  <c r="BK11" i="2"/>
  <c r="BJ11" i="2"/>
  <c r="BI11" i="2"/>
  <c r="BH11" i="2"/>
  <c r="BG11" i="2"/>
  <c r="BF11" i="2"/>
  <c r="BE11" i="2"/>
  <c r="BD11" i="2"/>
  <c r="BC11" i="2"/>
  <c r="BB11" i="2"/>
  <c r="BA11" i="2"/>
  <c r="AZ11" i="2"/>
  <c r="AY11" i="2"/>
  <c r="AX11" i="2"/>
  <c r="AW11" i="2"/>
  <c r="AV11" i="2"/>
  <c r="AU11" i="2"/>
  <c r="AT11" i="2"/>
  <c r="AS11" i="2"/>
  <c r="AR11" i="2"/>
  <c r="AQ11" i="2"/>
  <c r="AP11" i="2"/>
  <c r="AO11" i="2"/>
  <c r="AN11" i="2"/>
  <c r="AM11" i="2"/>
  <c r="AL11" i="2"/>
  <c r="AK11" i="2"/>
  <c r="AJ11" i="2"/>
  <c r="AI11" i="2"/>
  <c r="AH11" i="2"/>
  <c r="AG11" i="2"/>
  <c r="AF11" i="2"/>
  <c r="AE11" i="2"/>
  <c r="AD11" i="2"/>
  <c r="AC11" i="2"/>
  <c r="AB11" i="2"/>
  <c r="AA11" i="2"/>
  <c r="Z11" i="2"/>
  <c r="Y11" i="2"/>
  <c r="X11" i="2"/>
  <c r="W11" i="2"/>
  <c r="V11" i="2"/>
  <c r="U11" i="2"/>
  <c r="T11" i="2"/>
  <c r="S11" i="2"/>
  <c r="R11" i="2"/>
  <c r="Q11" i="2"/>
  <c r="P11" i="2"/>
  <c r="O11" i="2"/>
  <c r="N11" i="2"/>
  <c r="M11" i="2"/>
  <c r="L11" i="2"/>
  <c r="K11" i="2"/>
  <c r="J11" i="2"/>
  <c r="I11" i="2"/>
  <c r="H11" i="2"/>
  <c r="G11" i="2"/>
  <c r="F11" i="2"/>
  <c r="E11" i="2"/>
  <c r="D11" i="2"/>
  <c r="GA10" i="2"/>
  <c r="GA12" i="2" s="1"/>
  <c r="FZ10" i="2"/>
  <c r="FZ12" i="2" s="1"/>
  <c r="FY10" i="2"/>
  <c r="FY12" i="2" s="1"/>
  <c r="FX10" i="2"/>
  <c r="FX12" i="2" s="1"/>
  <c r="FW10" i="2"/>
  <c r="FW12" i="2" s="1"/>
  <c r="FV10" i="2"/>
  <c r="FV12" i="2" s="1"/>
  <c r="FU10" i="2"/>
  <c r="FU12" i="2" s="1"/>
  <c r="FT10" i="2"/>
  <c r="FT12" i="2" s="1"/>
  <c r="FS10" i="2"/>
  <c r="FS12" i="2" s="1"/>
  <c r="FR10" i="2"/>
  <c r="FQ10" i="2"/>
  <c r="FQ12" i="2" s="1"/>
  <c r="FP10" i="2"/>
  <c r="FP12" i="2" s="1"/>
  <c r="FO10" i="2"/>
  <c r="FO12" i="2" s="1"/>
  <c r="FN10" i="2"/>
  <c r="FN12" i="2" s="1"/>
  <c r="FM10" i="2"/>
  <c r="FM12" i="2" s="1"/>
  <c r="FL10" i="2"/>
  <c r="FL12" i="2" s="1"/>
  <c r="FK10" i="2"/>
  <c r="FK12" i="2" s="1"/>
  <c r="FJ10" i="2"/>
  <c r="FJ12" i="2" s="1"/>
  <c r="FI10" i="2"/>
  <c r="FI12" i="2" s="1"/>
  <c r="FH10" i="2"/>
  <c r="FH12" i="2" s="1"/>
  <c r="FG10" i="2"/>
  <c r="FG12" i="2" s="1"/>
  <c r="FF10" i="2"/>
  <c r="FE10" i="2"/>
  <c r="FE12" i="2" s="1"/>
  <c r="FD10" i="2"/>
  <c r="FD12" i="2" s="1"/>
  <c r="FC10" i="2"/>
  <c r="FB10" i="2"/>
  <c r="FB12" i="2" s="1"/>
  <c r="FA10" i="2"/>
  <c r="FA12" i="2" s="1"/>
  <c r="EZ10" i="2"/>
  <c r="EZ12" i="2" s="1"/>
  <c r="EY10" i="2"/>
  <c r="EY12" i="2" s="1"/>
  <c r="EX10" i="2"/>
  <c r="EW10" i="2"/>
  <c r="EW12" i="2" s="1"/>
  <c r="EV10" i="2"/>
  <c r="EV12" i="2" s="1"/>
  <c r="EU10" i="2"/>
  <c r="EU12" i="2" s="1"/>
  <c r="ET10" i="2"/>
  <c r="ET12" i="2" s="1"/>
  <c r="ES10" i="2"/>
  <c r="ES12" i="2" s="1"/>
  <c r="ER10" i="2"/>
  <c r="ER12" i="2" s="1"/>
  <c r="EQ10" i="2"/>
  <c r="EQ12" i="2" s="1"/>
  <c r="EP10" i="2"/>
  <c r="EP12" i="2" s="1"/>
  <c r="EO10" i="2"/>
  <c r="EO12" i="2" s="1"/>
  <c r="EN10" i="2"/>
  <c r="EN12" i="2" s="1"/>
  <c r="EM10" i="2"/>
  <c r="EM12" i="2" s="1"/>
  <c r="EL10" i="2"/>
  <c r="EL12" i="2" s="1"/>
  <c r="EK10" i="2"/>
  <c r="EK12" i="2" s="1"/>
  <c r="EJ10" i="2"/>
  <c r="EJ12" i="2" s="1"/>
  <c r="EI10" i="2"/>
  <c r="EI12" i="2" s="1"/>
  <c r="EH10" i="2"/>
  <c r="EH12" i="2" s="1"/>
  <c r="EG10" i="2"/>
  <c r="EG12" i="2" s="1"/>
  <c r="EF10" i="2"/>
  <c r="EF12" i="2" s="1"/>
  <c r="EE10" i="2"/>
  <c r="EE12" i="2" s="1"/>
  <c r="ED10" i="2"/>
  <c r="ED12" i="2" s="1"/>
  <c r="EC10" i="2"/>
  <c r="EB10" i="2"/>
  <c r="EB12" i="2" s="1"/>
  <c r="EA10" i="2"/>
  <c r="EA12" i="2" s="1"/>
  <c r="DZ10" i="2"/>
  <c r="DZ12" i="2" s="1"/>
  <c r="DY10" i="2"/>
  <c r="DY12" i="2" s="1"/>
  <c r="DX10" i="2"/>
  <c r="DX12" i="2" s="1"/>
  <c r="DW10" i="2"/>
  <c r="DW12" i="2" s="1"/>
  <c r="DV10" i="2"/>
  <c r="DV12" i="2" s="1"/>
  <c r="DU10" i="2"/>
  <c r="DU12" i="2" s="1"/>
  <c r="DT10" i="2"/>
  <c r="DT12" i="2" s="1"/>
  <c r="DS10" i="2"/>
  <c r="DS12" i="2" s="1"/>
  <c r="DR10" i="2"/>
  <c r="DR12" i="2" s="1"/>
  <c r="DQ10" i="2"/>
  <c r="DQ12" i="2" s="1"/>
  <c r="DP10" i="2"/>
  <c r="DP12" i="2" s="1"/>
  <c r="DO10" i="2"/>
  <c r="DO12" i="2" s="1"/>
  <c r="DN10" i="2"/>
  <c r="DN12" i="2" s="1"/>
  <c r="DM10" i="2"/>
  <c r="DM12" i="2" s="1"/>
  <c r="DL10" i="2"/>
  <c r="DL12" i="2" s="1"/>
  <c r="DK10" i="2"/>
  <c r="DK12" i="2" s="1"/>
  <c r="DJ10" i="2"/>
  <c r="DJ12" i="2" s="1"/>
  <c r="DI10" i="2"/>
  <c r="DI12" i="2" s="1"/>
  <c r="DH10" i="2"/>
  <c r="DH12" i="2" s="1"/>
  <c r="DG10" i="2"/>
  <c r="DG12" i="2" s="1"/>
  <c r="DF10" i="2"/>
  <c r="DF12" i="2" s="1"/>
  <c r="DE10" i="2"/>
  <c r="DE12" i="2" s="1"/>
  <c r="DD10" i="2"/>
  <c r="DD12" i="2" s="1"/>
  <c r="DC10" i="2"/>
  <c r="DC12" i="2" s="1"/>
  <c r="DB10" i="2"/>
  <c r="DB12" i="2" s="1"/>
  <c r="DA10" i="2"/>
  <c r="DA12" i="2" s="1"/>
  <c r="CZ10" i="2"/>
  <c r="CZ12" i="2" s="1"/>
  <c r="CY10" i="2"/>
  <c r="CY12" i="2" s="1"/>
  <c r="CX10" i="2"/>
  <c r="CX12" i="2" s="1"/>
  <c r="CW10" i="2"/>
  <c r="CW12" i="2" s="1"/>
  <c r="CV10" i="2"/>
  <c r="CV12" i="2" s="1"/>
  <c r="CU10" i="2"/>
  <c r="CU12" i="2" s="1"/>
  <c r="CT10" i="2"/>
  <c r="CT12" i="2" s="1"/>
  <c r="CS10" i="2"/>
  <c r="CS12" i="2" s="1"/>
  <c r="CR10" i="2"/>
  <c r="CR12" i="2" s="1"/>
  <c r="CQ10" i="2"/>
  <c r="CQ12" i="2" s="1"/>
  <c r="CP10" i="2"/>
  <c r="CP12" i="2" s="1"/>
  <c r="CO10" i="2"/>
  <c r="CO12" i="2" s="1"/>
  <c r="CN10" i="2"/>
  <c r="CN12" i="2" s="1"/>
  <c r="CM10" i="2"/>
  <c r="CM12" i="2" s="1"/>
  <c r="CL10" i="2"/>
  <c r="CL12" i="2" s="1"/>
  <c r="CK10" i="2"/>
  <c r="CK12" i="2" s="1"/>
  <c r="CJ10" i="2"/>
  <c r="CJ12" i="2" s="1"/>
  <c r="CI10" i="2"/>
  <c r="CI12" i="2" s="1"/>
  <c r="CH10" i="2"/>
  <c r="CH12" i="2" s="1"/>
  <c r="CG10" i="2"/>
  <c r="CG12" i="2" s="1"/>
  <c r="CF10" i="2"/>
  <c r="CF12" i="2" s="1"/>
  <c r="CE10" i="2"/>
  <c r="CE12" i="2" s="1"/>
  <c r="CD10" i="2"/>
  <c r="CD12" i="2" s="1"/>
  <c r="CC10" i="2"/>
  <c r="CC12" i="2" s="1"/>
  <c r="CB10" i="2"/>
  <c r="CB12" i="2" s="1"/>
  <c r="CA10" i="2"/>
  <c r="CA12" i="2" s="1"/>
  <c r="BZ10" i="2"/>
  <c r="BZ12" i="2" s="1"/>
  <c r="BY10" i="2"/>
  <c r="BY12" i="2" s="1"/>
  <c r="BX10" i="2"/>
  <c r="BX12" i="2" s="1"/>
  <c r="BW10" i="2"/>
  <c r="BW12" i="2" s="1"/>
  <c r="BV10" i="2"/>
  <c r="BV12" i="2" s="1"/>
  <c r="BU10" i="2"/>
  <c r="BU12" i="2" s="1"/>
  <c r="BT10" i="2"/>
  <c r="BS10" i="2"/>
  <c r="BS12" i="2" s="1"/>
  <c r="BR10" i="2"/>
  <c r="BR12" i="2" s="1"/>
  <c r="BQ10" i="2"/>
  <c r="BQ12" i="2" s="1"/>
  <c r="BP10" i="2"/>
  <c r="BP12" i="2" s="1"/>
  <c r="BO10" i="2"/>
  <c r="BO12" i="2" s="1"/>
  <c r="BN10" i="2"/>
  <c r="BN12" i="2" s="1"/>
  <c r="BM10" i="2"/>
  <c r="BM12" i="2" s="1"/>
  <c r="BL10" i="2"/>
  <c r="BL12" i="2" s="1"/>
  <c r="BK10" i="2"/>
  <c r="BK12" i="2" s="1"/>
  <c r="BJ10" i="2"/>
  <c r="BJ12" i="2" s="1"/>
  <c r="BI10" i="2"/>
  <c r="BI12" i="2" s="1"/>
  <c r="BH10" i="2"/>
  <c r="BH12" i="2" s="1"/>
  <c r="BG10" i="2"/>
  <c r="BG12" i="2" s="1"/>
  <c r="BF10" i="2"/>
  <c r="BF12" i="2" s="1"/>
  <c r="BE10" i="2"/>
  <c r="BE12" i="2" s="1"/>
  <c r="BD10" i="2"/>
  <c r="BD12" i="2" s="1"/>
  <c r="BC10" i="2"/>
  <c r="BC12" i="2" s="1"/>
  <c r="BB10" i="2"/>
  <c r="BB12" i="2" s="1"/>
  <c r="BA10" i="2"/>
  <c r="BA12" i="2" s="1"/>
  <c r="AZ10" i="2"/>
  <c r="AZ12" i="2" s="1"/>
  <c r="AY10" i="2"/>
  <c r="AX10" i="2"/>
  <c r="AW10" i="2"/>
  <c r="AW12" i="2" s="1"/>
  <c r="AV10" i="2"/>
  <c r="AV12" i="2" s="1"/>
  <c r="AU10" i="2"/>
  <c r="AU12" i="2" s="1"/>
  <c r="AT10" i="2"/>
  <c r="AT12" i="2" s="1"/>
  <c r="AS10" i="2"/>
  <c r="AS12" i="2" s="1"/>
  <c r="AR10" i="2"/>
  <c r="AR12" i="2" s="1"/>
  <c r="AQ10" i="2"/>
  <c r="AQ12" i="2" s="1"/>
  <c r="AP10" i="2"/>
  <c r="AP12" i="2" s="1"/>
  <c r="AO10" i="2"/>
  <c r="AO12" i="2" s="1"/>
  <c r="AN10" i="2"/>
  <c r="AN12" i="2" s="1"/>
  <c r="AM10" i="2"/>
  <c r="AM12" i="2" s="1"/>
  <c r="AL10" i="2"/>
  <c r="AL12" i="2" s="1"/>
  <c r="AK10" i="2"/>
  <c r="AK12" i="2" s="1"/>
  <c r="AJ10" i="2"/>
  <c r="AJ12" i="2" s="1"/>
  <c r="AI10" i="2"/>
  <c r="AI12" i="2" s="1"/>
  <c r="AH10" i="2"/>
  <c r="AH12" i="2" s="1"/>
  <c r="AG10" i="2"/>
  <c r="AG12" i="2" s="1"/>
  <c r="AF10" i="2"/>
  <c r="AF12" i="2" s="1"/>
  <c r="AE10" i="2"/>
  <c r="AE12" i="2" s="1"/>
  <c r="AD10" i="2"/>
  <c r="AC10" i="2"/>
  <c r="AC12" i="2" s="1"/>
  <c r="AB10" i="2"/>
  <c r="AB12" i="2" s="1"/>
  <c r="AA10" i="2"/>
  <c r="AA12" i="2" s="1"/>
  <c r="Z10" i="2"/>
  <c r="Z12" i="2" s="1"/>
  <c r="Y10" i="2"/>
  <c r="Y12" i="2" s="1"/>
  <c r="X10" i="2"/>
  <c r="X12" i="2" s="1"/>
  <c r="W10" i="2"/>
  <c r="W12" i="2" s="1"/>
  <c r="V10" i="2"/>
  <c r="V12" i="2" s="1"/>
  <c r="U10" i="2"/>
  <c r="U12" i="2" s="1"/>
  <c r="T10" i="2"/>
  <c r="T12" i="2" s="1"/>
  <c r="S10" i="2"/>
  <c r="S12" i="2" s="1"/>
  <c r="R10" i="2"/>
  <c r="R12" i="2" s="1"/>
  <c r="Q10" i="2"/>
  <c r="Q12" i="2" s="1"/>
  <c r="P10" i="2"/>
  <c r="P12" i="2" s="1"/>
  <c r="O10" i="2"/>
  <c r="O12" i="2" s="1"/>
  <c r="N10" i="2"/>
  <c r="N12" i="2" s="1"/>
  <c r="M10" i="2"/>
  <c r="M12" i="2" s="1"/>
  <c r="L10" i="2"/>
  <c r="K10" i="2"/>
  <c r="K12" i="2" s="1"/>
  <c r="J10" i="2"/>
  <c r="J12" i="2" s="1"/>
  <c r="I10" i="2"/>
  <c r="I12" i="2" s="1"/>
  <c r="H10" i="2"/>
  <c r="H12" i="2" s="1"/>
  <c r="G10" i="2"/>
  <c r="G12" i="2" s="1"/>
  <c r="F10" i="2"/>
  <c r="F12" i="2" s="1"/>
  <c r="E10" i="2"/>
  <c r="E12" i="2" s="1"/>
  <c r="D10" i="2"/>
  <c r="D12" i="2" s="1"/>
  <c r="C11" i="2"/>
  <c r="C10" i="2"/>
  <c r="K53" i="10"/>
  <c r="J53" i="10"/>
  <c r="I53" i="10"/>
  <c r="E53" i="10"/>
  <c r="D53" i="10"/>
  <c r="K52" i="10"/>
  <c r="J52" i="10"/>
  <c r="I52" i="10"/>
  <c r="E52" i="10"/>
  <c r="D52" i="10"/>
  <c r="K51" i="10"/>
  <c r="J51" i="10"/>
  <c r="I51" i="10"/>
  <c r="E51" i="10"/>
  <c r="D51" i="10"/>
  <c r="K50" i="10"/>
  <c r="J50" i="10"/>
  <c r="I50" i="10"/>
  <c r="E50" i="10"/>
  <c r="D50" i="10"/>
  <c r="T40" i="10"/>
  <c r="S40" i="10"/>
  <c r="T39" i="10"/>
  <c r="S39" i="10"/>
  <c r="T38" i="10"/>
  <c r="S38" i="10"/>
  <c r="T37" i="10"/>
  <c r="S37" i="10"/>
  <c r="T36" i="10"/>
  <c r="S36" i="10"/>
  <c r="T35" i="10"/>
  <c r="S35" i="10"/>
  <c r="T34" i="10"/>
  <c r="S34" i="10"/>
  <c r="T32" i="10"/>
  <c r="S32" i="10"/>
  <c r="T31" i="10"/>
  <c r="S31" i="10"/>
  <c r="T30" i="10"/>
  <c r="S30" i="10"/>
  <c r="T29" i="10"/>
  <c r="S29" i="10"/>
  <c r="T28" i="10"/>
  <c r="S28" i="10"/>
  <c r="T27" i="10"/>
  <c r="S27" i="10"/>
  <c r="T26" i="10"/>
  <c r="S26" i="10"/>
  <c r="T24" i="10"/>
  <c r="S24" i="10"/>
  <c r="T23" i="10"/>
  <c r="S23" i="10"/>
  <c r="T22" i="10"/>
  <c r="S22" i="10"/>
  <c r="T20" i="10"/>
  <c r="S20" i="10"/>
  <c r="T19" i="10"/>
  <c r="S19" i="10"/>
  <c r="T18" i="10"/>
  <c r="S18" i="10"/>
  <c r="T16" i="10"/>
  <c r="S16" i="10"/>
  <c r="T15" i="10"/>
  <c r="S15" i="10"/>
  <c r="T14" i="10"/>
  <c r="S14" i="10"/>
  <c r="S7" i="10"/>
  <c r="S6" i="10"/>
  <c r="S5" i="10"/>
  <c r="S4" i="10"/>
  <c r="S3" i="10"/>
  <c r="S2" i="10"/>
  <c r="C110" i="9"/>
  <c r="C109" i="9"/>
  <c r="C108" i="9"/>
  <c r="C107" i="9"/>
  <c r="C106" i="9"/>
  <c r="C105" i="9"/>
  <c r="C104" i="9"/>
  <c r="C103" i="9"/>
  <c r="C102" i="9"/>
  <c r="C101" i="9"/>
  <c r="C100" i="9"/>
  <c r="P99" i="9"/>
  <c r="N99" i="9"/>
  <c r="K99" i="9"/>
  <c r="J99" i="9"/>
  <c r="I99" i="9"/>
  <c r="H99" i="9"/>
  <c r="G99" i="9"/>
  <c r="F99" i="9"/>
  <c r="C96" i="9"/>
  <c r="C95" i="9"/>
  <c r="I94" i="9"/>
  <c r="C94" i="9"/>
  <c r="C93" i="9"/>
  <c r="C92" i="9"/>
  <c r="I91" i="9"/>
  <c r="F91" i="9"/>
  <c r="C91" i="9"/>
  <c r="C90" i="9"/>
  <c r="C89" i="9"/>
  <c r="C88" i="9"/>
  <c r="C87" i="9"/>
  <c r="C86" i="9"/>
  <c r="P85" i="9"/>
  <c r="N85" i="9"/>
  <c r="K85" i="9"/>
  <c r="J85" i="9"/>
  <c r="I85" i="9"/>
  <c r="H85" i="9"/>
  <c r="G85" i="9"/>
  <c r="F85" i="9"/>
  <c r="N81" i="9"/>
  <c r="K81" i="9"/>
  <c r="J81" i="9"/>
  <c r="I81" i="9"/>
  <c r="K96" i="9" s="1"/>
  <c r="H81" i="9"/>
  <c r="G81" i="9"/>
  <c r="F81" i="9"/>
  <c r="H96" i="9" s="1"/>
  <c r="E81" i="9"/>
  <c r="D81" i="9"/>
  <c r="N80" i="9"/>
  <c r="K80" i="9"/>
  <c r="J80" i="9"/>
  <c r="I80" i="9"/>
  <c r="H80" i="9"/>
  <c r="G80" i="9"/>
  <c r="P80" i="9" s="1"/>
  <c r="F80" i="9"/>
  <c r="N95" i="9" s="1"/>
  <c r="E80" i="9"/>
  <c r="D80" i="9"/>
  <c r="N79" i="9"/>
  <c r="K79" i="9"/>
  <c r="J79" i="9"/>
  <c r="K94" i="9" s="1"/>
  <c r="I79" i="9"/>
  <c r="H79" i="9"/>
  <c r="G79" i="9"/>
  <c r="F79" i="9"/>
  <c r="F94" i="9" s="1"/>
  <c r="E79" i="9"/>
  <c r="D79" i="9"/>
  <c r="N78" i="9"/>
  <c r="K78" i="9"/>
  <c r="J78" i="9"/>
  <c r="I78" i="9"/>
  <c r="H78" i="9"/>
  <c r="F78" i="9"/>
  <c r="E78" i="9"/>
  <c r="D78" i="9"/>
  <c r="N77" i="9"/>
  <c r="J77" i="9"/>
  <c r="I77" i="9"/>
  <c r="H77" i="9"/>
  <c r="G77" i="9"/>
  <c r="I92" i="9" s="1"/>
  <c r="F77" i="9"/>
  <c r="E77" i="9"/>
  <c r="D77" i="9"/>
  <c r="N76" i="9"/>
  <c r="J76" i="9"/>
  <c r="I76" i="9"/>
  <c r="H76" i="9"/>
  <c r="G76" i="9"/>
  <c r="F76" i="9"/>
  <c r="E76" i="9"/>
  <c r="D76" i="9"/>
  <c r="N75" i="9"/>
  <c r="J75" i="9"/>
  <c r="I75" i="9"/>
  <c r="H75" i="9"/>
  <c r="G75" i="9"/>
  <c r="G90" i="9" s="1"/>
  <c r="F75" i="9"/>
  <c r="N90" i="9" s="1"/>
  <c r="E75" i="9"/>
  <c r="D75" i="9"/>
  <c r="N74" i="9"/>
  <c r="J74" i="9"/>
  <c r="H74" i="9"/>
  <c r="G74" i="9"/>
  <c r="D74" i="9"/>
  <c r="N73" i="9"/>
  <c r="K73" i="9"/>
  <c r="J73" i="9"/>
  <c r="H73" i="9"/>
  <c r="D73" i="9"/>
  <c r="N72" i="9"/>
  <c r="K72" i="9"/>
  <c r="I72" i="9"/>
  <c r="G72" i="9"/>
  <c r="N71" i="9"/>
  <c r="N82" i="9" s="1"/>
  <c r="K71" i="9"/>
  <c r="J71" i="9"/>
  <c r="I71" i="9"/>
  <c r="H71" i="9"/>
  <c r="D71" i="9"/>
  <c r="N65" i="9"/>
  <c r="J65" i="9"/>
  <c r="K64" i="9"/>
  <c r="K77" i="9" s="1"/>
  <c r="G64" i="9"/>
  <c r="P64" i="9" s="1"/>
  <c r="A64" i="9"/>
  <c r="P63" i="9"/>
  <c r="K63" i="9"/>
  <c r="K76" i="9" s="1"/>
  <c r="A63" i="9"/>
  <c r="P62" i="9"/>
  <c r="A62" i="9"/>
  <c r="K61" i="9"/>
  <c r="K75" i="9" s="1"/>
  <c r="G61" i="9"/>
  <c r="P61" i="9" s="1"/>
  <c r="A61" i="9"/>
  <c r="P60" i="9"/>
  <c r="A60" i="9"/>
  <c r="P59" i="9"/>
  <c r="G59" i="9"/>
  <c r="G78" i="9" s="1"/>
  <c r="A59" i="9"/>
  <c r="K58" i="9"/>
  <c r="K74" i="9" s="1"/>
  <c r="I58" i="9"/>
  <c r="I74" i="9" s="1"/>
  <c r="G58" i="9"/>
  <c r="A58" i="9"/>
  <c r="G57" i="9"/>
  <c r="G71" i="9" s="1"/>
  <c r="A57" i="9"/>
  <c r="P56" i="9"/>
  <c r="A56" i="9"/>
  <c r="I55" i="9"/>
  <c r="I73" i="9" s="1"/>
  <c r="G55" i="9"/>
  <c r="G73" i="9" s="1"/>
  <c r="A55" i="9"/>
  <c r="J54" i="9"/>
  <c r="J72" i="9" s="1"/>
  <c r="G54" i="9"/>
  <c r="G65" i="9" s="1"/>
  <c r="D54" i="9"/>
  <c r="D72" i="9" s="1"/>
  <c r="A54" i="9"/>
  <c r="N48" i="9"/>
  <c r="N47" i="9"/>
  <c r="N45" i="9"/>
  <c r="N44" i="9"/>
  <c r="N43" i="9"/>
  <c r="N41" i="9"/>
  <c r="N39" i="9"/>
  <c r="N38" i="9"/>
  <c r="N37" i="9" a="1"/>
  <c r="N37" i="9" s="1"/>
  <c r="P37" i="9" s="1"/>
  <c r="F37" i="9"/>
  <c r="N34" i="9"/>
  <c r="N33" i="9"/>
  <c r="L32" i="9"/>
  <c r="K32" i="9"/>
  <c r="J32" i="9"/>
  <c r="I32" i="9"/>
  <c r="H32" i="9"/>
  <c r="G32" i="9"/>
  <c r="E32" i="9"/>
  <c r="D32" i="9"/>
  <c r="N31" i="9"/>
  <c r="F31" i="9"/>
  <c r="P31" i="9" s="1"/>
  <c r="N30" i="9"/>
  <c r="F30" i="9"/>
  <c r="N27" i="9"/>
  <c r="N26" i="9"/>
  <c r="N25" i="9"/>
  <c r="P24" i="9"/>
  <c r="P23" i="9"/>
  <c r="F22" i="9"/>
  <c r="P22" i="9" s="1"/>
  <c r="P27" i="9" s="1"/>
  <c r="E22" i="9"/>
  <c r="D22" i="9"/>
  <c r="P21" i="9"/>
  <c r="P20" i="9"/>
  <c r="F19" i="9"/>
  <c r="P19" i="9" s="1"/>
  <c r="P26" i="9" s="1"/>
  <c r="E19" i="9"/>
  <c r="D19" i="9"/>
  <c r="P18" i="9"/>
  <c r="J17" i="9"/>
  <c r="H17" i="9"/>
  <c r="F17" i="9"/>
  <c r="P17" i="9" s="1"/>
  <c r="E17" i="9"/>
  <c r="D17" i="9"/>
  <c r="P16" i="9"/>
  <c r="P25" i="9" s="1"/>
  <c r="J16" i="9"/>
  <c r="H16" i="9"/>
  <c r="F16" i="9"/>
  <c r="E16" i="9"/>
  <c r="N14" i="9"/>
  <c r="L14" i="9"/>
  <c r="K14" i="9"/>
  <c r="I14" i="9"/>
  <c r="H14" i="9"/>
  <c r="G14" i="9"/>
  <c r="E14" i="9"/>
  <c r="D14" i="9"/>
  <c r="P13" i="9"/>
  <c r="N13" i="9"/>
  <c r="F13" i="9"/>
  <c r="N12" i="9"/>
  <c r="F12" i="9"/>
  <c r="P11" i="9"/>
  <c r="N11" i="9"/>
  <c r="F11" i="9"/>
  <c r="N10" i="9"/>
  <c r="F10" i="9"/>
  <c r="N9" i="9"/>
  <c r="N32" i="9" s="1"/>
  <c r="H9" i="9"/>
  <c r="H54" i="9" s="1"/>
  <c r="F9" i="9"/>
  <c r="A77" i="8"/>
  <c r="A76" i="8"/>
  <c r="AL69" i="8"/>
  <c r="AL68" i="8"/>
  <c r="A66" i="8"/>
  <c r="J65" i="8"/>
  <c r="K65" i="8" s="1"/>
  <c r="L65" i="8" s="1"/>
  <c r="M65" i="8" s="1"/>
  <c r="N65" i="8" s="1"/>
  <c r="O65" i="8" s="1"/>
  <c r="P65" i="8" s="1"/>
  <c r="Q65" i="8" s="1"/>
  <c r="R65" i="8" s="1"/>
  <c r="S65" i="8" s="1"/>
  <c r="T65" i="8" s="1"/>
  <c r="U65" i="8" s="1"/>
  <c r="V65" i="8" s="1"/>
  <c r="W65" i="8" s="1"/>
  <c r="X65" i="8" s="1"/>
  <c r="Y65" i="8" s="1"/>
  <c r="Z65" i="8" s="1"/>
  <c r="AA65" i="8" s="1"/>
  <c r="AB65" i="8" s="1"/>
  <c r="AC65" i="8" s="1"/>
  <c r="AD65" i="8" s="1"/>
  <c r="AE65" i="8" s="1"/>
  <c r="AF65" i="8" s="1"/>
  <c r="AG65" i="8" s="1"/>
  <c r="AH65" i="8" s="1"/>
  <c r="I65" i="8"/>
  <c r="E65" i="8"/>
  <c r="F65" i="8" s="1"/>
  <c r="G65" i="8" s="1"/>
  <c r="H65" i="8" s="1"/>
  <c r="B65" i="8"/>
  <c r="C65" i="8" s="1"/>
  <c r="D57" i="8"/>
  <c r="A57" i="8"/>
  <c r="D56" i="8"/>
  <c r="A56" i="8"/>
  <c r="AL55" i="8"/>
  <c r="AL54" i="8"/>
  <c r="AL51" i="8"/>
  <c r="A51" i="8"/>
  <c r="AL50" i="8"/>
  <c r="A50" i="8"/>
  <c r="AL49" i="8"/>
  <c r="AL48" i="8"/>
  <c r="A48" i="8"/>
  <c r="AL47" i="8"/>
  <c r="AL53" i="8" s="1"/>
  <c r="AL46" i="8"/>
  <c r="A46" i="8"/>
  <c r="AL45" i="8"/>
  <c r="E43" i="8"/>
  <c r="A43" i="8"/>
  <c r="A42" i="8"/>
  <c r="A41" i="8"/>
  <c r="A49" i="8" s="1"/>
  <c r="E40" i="8"/>
  <c r="A40" i="8"/>
  <c r="A39" i="8"/>
  <c r="A47" i="8" s="1"/>
  <c r="A38" i="8"/>
  <c r="F37" i="8"/>
  <c r="A37" i="8"/>
  <c r="A45" i="8" s="1"/>
  <c r="D35" i="8"/>
  <c r="A35" i="8"/>
  <c r="E34" i="8"/>
  <c r="A34" i="8"/>
  <c r="A33" i="8"/>
  <c r="A32" i="8"/>
  <c r="A31" i="8"/>
  <c r="D30" i="8"/>
  <c r="D23" i="8"/>
  <c r="A23" i="8"/>
  <c r="E22" i="8"/>
  <c r="D22" i="8"/>
  <c r="A22" i="8"/>
  <c r="D20" i="8"/>
  <c r="A20" i="8"/>
  <c r="D19" i="8"/>
  <c r="A19" i="8"/>
  <c r="D17" i="8"/>
  <c r="A17" i="8"/>
  <c r="D16" i="8"/>
  <c r="A16" i="8"/>
  <c r="A15" i="8"/>
  <c r="F14" i="8"/>
  <c r="D14" i="8"/>
  <c r="B14" i="8"/>
  <c r="A14" i="8"/>
  <c r="E13" i="8"/>
  <c r="D13" i="8"/>
  <c r="A13" i="8"/>
  <c r="D12" i="8"/>
  <c r="A12" i="8"/>
  <c r="F10" i="8"/>
  <c r="E10" i="8"/>
  <c r="D10" i="8"/>
  <c r="B10" i="8"/>
  <c r="A10" i="8"/>
  <c r="E9" i="8"/>
  <c r="D9" i="8"/>
  <c r="B9" i="8"/>
  <c r="A9" i="8"/>
  <c r="D8" i="8"/>
  <c r="A8" i="8"/>
  <c r="F6" i="8"/>
  <c r="D6" i="8"/>
  <c r="A6" i="8"/>
  <c r="E5" i="8"/>
  <c r="D5" i="8"/>
  <c r="A5" i="8"/>
  <c r="E4" i="8"/>
  <c r="D4" i="8"/>
  <c r="B4" i="8"/>
  <c r="A4" i="8"/>
  <c r="D3" i="8"/>
  <c r="A3" i="8"/>
  <c r="AL2" i="8"/>
  <c r="F2" i="8"/>
  <c r="E2" i="8"/>
  <c r="E31" i="8" s="1"/>
  <c r="B2" i="8"/>
  <c r="F1" i="8"/>
  <c r="E1" i="8"/>
  <c r="A1934" i="7"/>
  <c r="A1935" i="7" s="1"/>
  <c r="A1936" i="7" s="1"/>
  <c r="A1937" i="7" s="1"/>
  <c r="A1938" i="7" s="1"/>
  <c r="A1939" i="7" s="1"/>
  <c r="A1940" i="7" s="1"/>
  <c r="A1941" i="7" s="1"/>
  <c r="A1942" i="7" s="1"/>
  <c r="A1943" i="7" s="1"/>
  <c r="A1944" i="7" s="1"/>
  <c r="A1945" i="7" s="1"/>
  <c r="A1946" i="7" s="1"/>
  <c r="A1947" i="7" s="1"/>
  <c r="A1948" i="7" s="1"/>
  <c r="A1949" i="7" s="1"/>
  <c r="A1950" i="7" s="1"/>
  <c r="A1951" i="7" s="1"/>
  <c r="A1952" i="7" s="1"/>
  <c r="A1953" i="7" s="1"/>
  <c r="A1954" i="7" s="1"/>
  <c r="A1955" i="7" s="1"/>
  <c r="A1956" i="7" s="1"/>
  <c r="A1957" i="7" s="1"/>
  <c r="A1958" i="7" s="1"/>
  <c r="A1959" i="7" s="1"/>
  <c r="A1960" i="7" s="1"/>
  <c r="A1961" i="7" s="1"/>
  <c r="A1962" i="7" s="1"/>
  <c r="A1963" i="7" s="1"/>
  <c r="A1964" i="7" s="1"/>
  <c r="A1965" i="7" s="1"/>
  <c r="A1966" i="7" s="1"/>
  <c r="A1967" i="7" s="1"/>
  <c r="A1968" i="7" s="1"/>
  <c r="A1969" i="7" s="1"/>
  <c r="A1970" i="7" s="1"/>
  <c r="A1971" i="7" s="1"/>
  <c r="A1972" i="7" s="1"/>
  <c r="A1973" i="7" s="1"/>
  <c r="A1974" i="7" s="1"/>
  <c r="A1975" i="7" s="1"/>
  <c r="A1976" i="7" s="1"/>
  <c r="A1977" i="7" s="1"/>
  <c r="A1978" i="7" s="1"/>
  <c r="A1979" i="7" s="1"/>
  <c r="A1980" i="7" s="1"/>
  <c r="A1981" i="7" s="1"/>
  <c r="A1982" i="7" s="1"/>
  <c r="A1983" i="7" s="1"/>
  <c r="A1984" i="7" s="1"/>
  <c r="A1985" i="7" s="1"/>
  <c r="A1986" i="7" s="1"/>
  <c r="A1987" i="7" s="1"/>
  <c r="A1988" i="7" s="1"/>
  <c r="A1989" i="7" s="1"/>
  <c r="A1990" i="7" s="1"/>
  <c r="A1991" i="7" s="1"/>
  <c r="A1992" i="7" s="1"/>
  <c r="A1993" i="7" s="1"/>
  <c r="A1994" i="7" s="1"/>
  <c r="A1995" i="7" s="1"/>
  <c r="A1996" i="7" s="1"/>
  <c r="A1997" i="7" s="1"/>
  <c r="A1998" i="7" s="1"/>
  <c r="A1999" i="7" s="1"/>
  <c r="A2000" i="7" s="1"/>
  <c r="A2001" i="7" s="1"/>
  <c r="A2002" i="7" s="1"/>
  <c r="A2003" i="7" s="1"/>
  <c r="A2004" i="7" s="1"/>
  <c r="A2005" i="7" s="1"/>
  <c r="A2006" i="7" s="1"/>
  <c r="A2007" i="7" s="1"/>
  <c r="A2008" i="7" s="1"/>
  <c r="A2009" i="7" s="1"/>
  <c r="A2010" i="7" s="1"/>
  <c r="A2011" i="7" s="1"/>
  <c r="A2012" i="7" s="1"/>
  <c r="A2013" i="7" s="1"/>
  <c r="A2014" i="7" s="1"/>
  <c r="A2015" i="7" s="1"/>
  <c r="A2016" i="7" s="1"/>
  <c r="A2017" i="7" s="1"/>
  <c r="A2018" i="7" s="1"/>
  <c r="A2019" i="7" s="1"/>
  <c r="A2020" i="7" s="1"/>
  <c r="A2021" i="7" s="1"/>
  <c r="A2022" i="7" s="1"/>
  <c r="A2023" i="7" s="1"/>
  <c r="A2024" i="7" s="1"/>
  <c r="A2025" i="7" s="1"/>
  <c r="A2026" i="7" s="1"/>
  <c r="A2027" i="7" s="1"/>
  <c r="A2028" i="7" s="1"/>
  <c r="A2029" i="7" s="1"/>
  <c r="A2030" i="7" s="1"/>
  <c r="A2031" i="7" s="1"/>
  <c r="A2032" i="7" s="1"/>
  <c r="A2033" i="7" s="1"/>
  <c r="A2034" i="7" s="1"/>
  <c r="A2035" i="7" s="1"/>
  <c r="A2036" i="7" s="1"/>
  <c r="A2037" i="7" s="1"/>
  <c r="A2038" i="7" s="1"/>
  <c r="A2039" i="7" s="1"/>
  <c r="A2040" i="7" s="1"/>
  <c r="A2041" i="7" s="1"/>
  <c r="A2042" i="7" s="1"/>
  <c r="A2043" i="7" s="1"/>
  <c r="A2044" i="7" s="1"/>
  <c r="A2045" i="7" s="1"/>
  <c r="A2046" i="7" s="1"/>
  <c r="A2047" i="7" s="1"/>
  <c r="A2048" i="7" s="1"/>
  <c r="A2049" i="7" s="1"/>
  <c r="A2050" i="7" s="1"/>
  <c r="A2051" i="7" s="1"/>
  <c r="A2052" i="7" s="1"/>
  <c r="A2053" i="7" s="1"/>
  <c r="A2054" i="7" s="1"/>
  <c r="A2055" i="7" s="1"/>
  <c r="A2056" i="7" s="1"/>
  <c r="A2057" i="7" s="1"/>
  <c r="A2058" i="7" s="1"/>
  <c r="A2059" i="7" s="1"/>
  <c r="A2060" i="7" s="1"/>
  <c r="A2061" i="7" s="1"/>
  <c r="A2062" i="7" s="1"/>
  <c r="A2063" i="7" s="1"/>
  <c r="A2064" i="7" s="1"/>
  <c r="A2065" i="7" s="1"/>
  <c r="A2066" i="7" s="1"/>
  <c r="A2067" i="7" s="1"/>
  <c r="A2068" i="7" s="1"/>
  <c r="A2069" i="7" s="1"/>
  <c r="A2070" i="7" s="1"/>
  <c r="A2071" i="7" s="1"/>
  <c r="A2072" i="7" s="1"/>
  <c r="A2073" i="7" s="1"/>
  <c r="A2074" i="7" s="1"/>
  <c r="A2075" i="7" s="1"/>
  <c r="A2076" i="7" s="1"/>
  <c r="A2077" i="7" s="1"/>
  <c r="A2078" i="7" s="1"/>
  <c r="A2079" i="7" s="1"/>
  <c r="A2080" i="7" s="1"/>
  <c r="A2081" i="7" s="1"/>
  <c r="A2082" i="7" s="1"/>
  <c r="A2083" i="7" s="1"/>
  <c r="A2084" i="7" s="1"/>
  <c r="A2085" i="7" s="1"/>
  <c r="A2086" i="7" s="1"/>
  <c r="A2087" i="7" s="1"/>
  <c r="A2088" i="7" s="1"/>
  <c r="A2089" i="7" s="1"/>
  <c r="A2090" i="7" s="1"/>
  <c r="A2091" i="7" s="1"/>
  <c r="A2092" i="7" s="1"/>
  <c r="A2093" i="7" s="1"/>
  <c r="A2094" i="7" s="1"/>
  <c r="A2095" i="7" s="1"/>
  <c r="A2096" i="7" s="1"/>
  <c r="A2097" i="7" s="1"/>
  <c r="A2098" i="7" s="1"/>
  <c r="A2099" i="7" s="1"/>
  <c r="A2100" i="7" s="1"/>
  <c r="A2101" i="7" s="1"/>
  <c r="A2102" i="7" s="1"/>
  <c r="A2103" i="7" s="1"/>
  <c r="A2104" i="7" s="1"/>
  <c r="A2105" i="7" s="1"/>
  <c r="A2106" i="7" s="1"/>
  <c r="A2107" i="7" s="1"/>
  <c r="A2108" i="7" s="1"/>
  <c r="A2109" i="7" s="1"/>
  <c r="A2110" i="7" s="1"/>
  <c r="A2111" i="7" s="1"/>
  <c r="A2112" i="7" s="1"/>
  <c r="A2113" i="7" s="1"/>
  <c r="A2114" i="7" s="1"/>
  <c r="A2115" i="7" s="1"/>
  <c r="A2116" i="7" s="1"/>
  <c r="A2117" i="7" s="1"/>
  <c r="A2118" i="7" s="1"/>
  <c r="A2119" i="7" s="1"/>
  <c r="A2120" i="7" s="1"/>
  <c r="A2121" i="7" s="1"/>
  <c r="A2122" i="7" s="1"/>
  <c r="A2123" i="7" s="1"/>
  <c r="A2124" i="7" s="1"/>
  <c r="A2125" i="7" s="1"/>
  <c r="A2126" i="7" s="1"/>
  <c r="A2127" i="7" s="1"/>
  <c r="A2128" i="7" s="1"/>
  <c r="A2129" i="7" s="1"/>
  <c r="A2130" i="7" s="1"/>
  <c r="A2131" i="7" s="1"/>
  <c r="A2132" i="7" s="1"/>
  <c r="A2133" i="7" s="1"/>
  <c r="A2134" i="7" s="1"/>
  <c r="A2135" i="7" s="1"/>
  <c r="A2136" i="7" s="1"/>
  <c r="A2137" i="7" s="1"/>
  <c r="A2138" i="7" s="1"/>
  <c r="A2139" i="7" s="1"/>
  <c r="A2140" i="7" s="1"/>
  <c r="A2141" i="7" s="1"/>
  <c r="A2142" i="7" s="1"/>
  <c r="A2143" i="7" s="1"/>
  <c r="A2144" i="7" s="1"/>
  <c r="A2145" i="7" s="1"/>
  <c r="A2146" i="7" s="1"/>
  <c r="A2147" i="7" s="1"/>
  <c r="A2148" i="7" s="1"/>
  <c r="A2149" i="7" s="1"/>
  <c r="A2150" i="7" s="1"/>
  <c r="A2151" i="7" s="1"/>
  <c r="A2152" i="7" s="1"/>
  <c r="A2153" i="7" s="1"/>
  <c r="A2154" i="7" s="1"/>
  <c r="A2155" i="7" s="1"/>
  <c r="A2156" i="7" s="1"/>
  <c r="A2157" i="7" s="1"/>
  <c r="A2158" i="7" s="1"/>
  <c r="A2159" i="7" s="1"/>
  <c r="A2160" i="7" s="1"/>
  <c r="A2161" i="7" s="1"/>
  <c r="A2162" i="7" s="1"/>
  <c r="A2163" i="7" s="1"/>
  <c r="A2164" i="7" s="1"/>
  <c r="A2165" i="7" s="1"/>
  <c r="A2166" i="7" s="1"/>
  <c r="A2167" i="7" s="1"/>
  <c r="A2168" i="7" s="1"/>
  <c r="A2169" i="7" s="1"/>
  <c r="A2170" i="7" s="1"/>
  <c r="A2171" i="7" s="1"/>
  <c r="A2172" i="7" s="1"/>
  <c r="A2173" i="7" s="1"/>
  <c r="A2174" i="7" s="1"/>
  <c r="A2175" i="7" s="1"/>
  <c r="A2176" i="7" s="1"/>
  <c r="A2177" i="7" s="1"/>
  <c r="A2178" i="7" s="1"/>
  <c r="A2179" i="7" s="1"/>
  <c r="A2180" i="7" s="1"/>
  <c r="A2181" i="7" s="1"/>
  <c r="A2182" i="7" s="1"/>
  <c r="A2183" i="7" s="1"/>
  <c r="A2184" i="7" s="1"/>
  <c r="A2185" i="7" s="1"/>
  <c r="A2186" i="7" s="1"/>
  <c r="A2187" i="7" s="1"/>
  <c r="A2188" i="7" s="1"/>
  <c r="A2189" i="7" s="1"/>
  <c r="A2190" i="7" s="1"/>
  <c r="A2191" i="7" s="1"/>
  <c r="A2192" i="7" s="1"/>
  <c r="A2193" i="7" s="1"/>
  <c r="A2194" i="7" s="1"/>
  <c r="A2195" i="7" s="1"/>
  <c r="A2196" i="7" s="1"/>
  <c r="A2197" i="7" s="1"/>
  <c r="A2198" i="7" s="1"/>
  <c r="A2199" i="7" s="1"/>
  <c r="A2200" i="7" s="1"/>
  <c r="A2201" i="7" s="1"/>
  <c r="A2202" i="7" s="1"/>
  <c r="A2203" i="7" s="1"/>
  <c r="A2204" i="7" s="1"/>
  <c r="A2205" i="7" s="1"/>
  <c r="A2206" i="7" s="1"/>
  <c r="A2207" i="7" s="1"/>
  <c r="A2208" i="7" s="1"/>
  <c r="A2209" i="7" s="1"/>
  <c r="A2210" i="7" s="1"/>
  <c r="A2211" i="7" s="1"/>
  <c r="A2212" i="7" s="1"/>
  <c r="A2213" i="7" s="1"/>
  <c r="A2214" i="7" s="1"/>
  <c r="A2215" i="7" s="1"/>
  <c r="A2216" i="7" s="1"/>
  <c r="A2217" i="7" s="1"/>
  <c r="A2218" i="7" s="1"/>
  <c r="A2219" i="7" s="1"/>
  <c r="A2220" i="7" s="1"/>
  <c r="A2221" i="7" s="1"/>
  <c r="A2222" i="7" s="1"/>
  <c r="A2223" i="7" s="1"/>
  <c r="A2224" i="7" s="1"/>
  <c r="A2225" i="7" s="1"/>
  <c r="A2226" i="7" s="1"/>
  <c r="A2227" i="7" s="1"/>
  <c r="A2228" i="7" s="1"/>
  <c r="A2229" i="7" s="1"/>
  <c r="A2230" i="7" s="1"/>
  <c r="A2231" i="7" s="1"/>
  <c r="A2232" i="7" s="1"/>
  <c r="A2233" i="7" s="1"/>
  <c r="A2234" i="7" s="1"/>
  <c r="A2235" i="7" s="1"/>
  <c r="A2236" i="7" s="1"/>
  <c r="A2237" i="7" s="1"/>
  <c r="A2238" i="7" s="1"/>
  <c r="A2239" i="7" s="1"/>
  <c r="A2240" i="7" s="1"/>
  <c r="A2241" i="7" s="1"/>
  <c r="A2242" i="7" s="1"/>
  <c r="A2243" i="7" s="1"/>
  <c r="A2244" i="7" s="1"/>
  <c r="A2245" i="7" s="1"/>
  <c r="A2246" i="7" s="1"/>
  <c r="A2247" i="7" s="1"/>
  <c r="A2248" i="7" s="1"/>
  <c r="A2249" i="7" s="1"/>
  <c r="A2250" i="7" s="1"/>
  <c r="A2251" i="7" s="1"/>
  <c r="A2252" i="7" s="1"/>
  <c r="A2253" i="7" s="1"/>
  <c r="A2254" i="7" s="1"/>
  <c r="A2255" i="7" s="1"/>
  <c r="A2256" i="7" s="1"/>
  <c r="A2257" i="7" s="1"/>
  <c r="A2258" i="7" s="1"/>
  <c r="A2259" i="7" s="1"/>
  <c r="A2260" i="7" s="1"/>
  <c r="A2261" i="7" s="1"/>
  <c r="A2262" i="7" s="1"/>
  <c r="A2263" i="7" s="1"/>
  <c r="A2264" i="7" s="1"/>
  <c r="A2265" i="7" s="1"/>
  <c r="A2266" i="7" s="1"/>
  <c r="A2267" i="7" s="1"/>
  <c r="A2268" i="7" s="1"/>
  <c r="A2269" i="7" s="1"/>
  <c r="A2270" i="7" s="1"/>
  <c r="A2271" i="7" s="1"/>
  <c r="A2272" i="7" s="1"/>
  <c r="A2273" i="7" s="1"/>
  <c r="A2274" i="7" s="1"/>
  <c r="A2275" i="7" s="1"/>
  <c r="A2276" i="7" s="1"/>
  <c r="A2277" i="7" s="1"/>
  <c r="A2278" i="7" s="1"/>
  <c r="A2279" i="7" s="1"/>
  <c r="A2280" i="7" s="1"/>
  <c r="A2281" i="7" s="1"/>
  <c r="A2282" i="7" s="1"/>
  <c r="A2283" i="7" s="1"/>
  <c r="A2284" i="7" s="1"/>
  <c r="A2285" i="7" s="1"/>
  <c r="A2286" i="7" s="1"/>
  <c r="A1929" i="7"/>
  <c r="A1930" i="7" s="1"/>
  <c r="A1931" i="7" s="1"/>
  <c r="A1932" i="7" s="1"/>
  <c r="A1933" i="7" s="1"/>
  <c r="A1928" i="7"/>
  <c r="A1558" i="7"/>
  <c r="A1559" i="7" s="1"/>
  <c r="A1560" i="7" s="1"/>
  <c r="A1561" i="7" s="1"/>
  <c r="A1562" i="7" s="1"/>
  <c r="A1563" i="7" s="1"/>
  <c r="A1564" i="7" s="1"/>
  <c r="A1565" i="7" s="1"/>
  <c r="A1566" i="7" s="1"/>
  <c r="A1567" i="7" s="1"/>
  <c r="A1568" i="7" s="1"/>
  <c r="A1569" i="7" s="1"/>
  <c r="A1570" i="7" s="1"/>
  <c r="A1571" i="7" s="1"/>
  <c r="A1572" i="7" s="1"/>
  <c r="A1573" i="7" s="1"/>
  <c r="A1574" i="7" s="1"/>
  <c r="A1575" i="7" s="1"/>
  <c r="A1576" i="7" s="1"/>
  <c r="A1577" i="7" s="1"/>
  <c r="A1578" i="7" s="1"/>
  <c r="A1579" i="7" s="1"/>
  <c r="A1580" i="7" s="1"/>
  <c r="A1581" i="7" s="1"/>
  <c r="A1582" i="7" s="1"/>
  <c r="A1583" i="7" s="1"/>
  <c r="A1584" i="7" s="1"/>
  <c r="A1585" i="7" s="1"/>
  <c r="A1586" i="7" s="1"/>
  <c r="A1587" i="7" s="1"/>
  <c r="A1588" i="7" s="1"/>
  <c r="A1589" i="7" s="1"/>
  <c r="A1590" i="7" s="1"/>
  <c r="A1591" i="7" s="1"/>
  <c r="A1592" i="7" s="1"/>
  <c r="A1593" i="7" s="1"/>
  <c r="A1594" i="7" s="1"/>
  <c r="A1595" i="7" s="1"/>
  <c r="A1596" i="7" s="1"/>
  <c r="A1597" i="7" s="1"/>
  <c r="A1598" i="7" s="1"/>
  <c r="A1599" i="7" s="1"/>
  <c r="A1600" i="7" s="1"/>
  <c r="A1601" i="7" s="1"/>
  <c r="A1602" i="7" s="1"/>
  <c r="A1603" i="7" s="1"/>
  <c r="A1604" i="7" s="1"/>
  <c r="A1605" i="7" s="1"/>
  <c r="A1606" i="7" s="1"/>
  <c r="A1607" i="7" s="1"/>
  <c r="A1608" i="7" s="1"/>
  <c r="A1609" i="7" s="1"/>
  <c r="A1610" i="7" s="1"/>
  <c r="A1611" i="7" s="1"/>
  <c r="A1612" i="7" s="1"/>
  <c r="A1613" i="7" s="1"/>
  <c r="A1614" i="7" s="1"/>
  <c r="A1615" i="7" s="1"/>
  <c r="A1616" i="7" s="1"/>
  <c r="A1617" i="7" s="1"/>
  <c r="A1618" i="7" s="1"/>
  <c r="A1619" i="7" s="1"/>
  <c r="A1620" i="7" s="1"/>
  <c r="A1621" i="7" s="1"/>
  <c r="A1622" i="7" s="1"/>
  <c r="A1623" i="7" s="1"/>
  <c r="A1624" i="7" s="1"/>
  <c r="A1625" i="7" s="1"/>
  <c r="A1626" i="7" s="1"/>
  <c r="A1627" i="7" s="1"/>
  <c r="A1628" i="7" s="1"/>
  <c r="A1629" i="7" s="1"/>
  <c r="A1630" i="7" s="1"/>
  <c r="A1631" i="7" s="1"/>
  <c r="A1632" i="7" s="1"/>
  <c r="A1633" i="7" s="1"/>
  <c r="A1634" i="7" s="1"/>
  <c r="A1635" i="7" s="1"/>
  <c r="A1636" i="7" s="1"/>
  <c r="A1637" i="7" s="1"/>
  <c r="A1638" i="7" s="1"/>
  <c r="A1639" i="7" s="1"/>
  <c r="A1640" i="7" s="1"/>
  <c r="A1641" i="7" s="1"/>
  <c r="A1642" i="7" s="1"/>
  <c r="A1643" i="7" s="1"/>
  <c r="A1644" i="7" s="1"/>
  <c r="A1645" i="7" s="1"/>
  <c r="A1646" i="7" s="1"/>
  <c r="A1647" i="7" s="1"/>
  <c r="A1648" i="7" s="1"/>
  <c r="A1649" i="7" s="1"/>
  <c r="A1650" i="7" s="1"/>
  <c r="A1651" i="7" s="1"/>
  <c r="A1652" i="7" s="1"/>
  <c r="A1653" i="7" s="1"/>
  <c r="A1654" i="7" s="1"/>
  <c r="A1655" i="7" s="1"/>
  <c r="A1656" i="7" s="1"/>
  <c r="A1657" i="7" s="1"/>
  <c r="A1658" i="7" s="1"/>
  <c r="A1659" i="7" s="1"/>
  <c r="A1660" i="7" s="1"/>
  <c r="A1661" i="7" s="1"/>
  <c r="A1662" i="7" s="1"/>
  <c r="A1663" i="7" s="1"/>
  <c r="A1664" i="7" s="1"/>
  <c r="A1665" i="7" s="1"/>
  <c r="A1666" i="7" s="1"/>
  <c r="A1667" i="7" s="1"/>
  <c r="A1668" i="7" s="1"/>
  <c r="A1669" i="7" s="1"/>
  <c r="A1670" i="7" s="1"/>
  <c r="A1671" i="7" s="1"/>
  <c r="A1672" i="7" s="1"/>
  <c r="A1673" i="7" s="1"/>
  <c r="A1674" i="7" s="1"/>
  <c r="A1675" i="7" s="1"/>
  <c r="A1676" i="7" s="1"/>
  <c r="A1677" i="7" s="1"/>
  <c r="A1678" i="7" s="1"/>
  <c r="A1679" i="7" s="1"/>
  <c r="A1680" i="7" s="1"/>
  <c r="A1681" i="7" s="1"/>
  <c r="A1682" i="7" s="1"/>
  <c r="A1683" i="7" s="1"/>
  <c r="A1684" i="7" s="1"/>
  <c r="A1685" i="7" s="1"/>
  <c r="A1686" i="7" s="1"/>
  <c r="A1687" i="7" s="1"/>
  <c r="A1688" i="7" s="1"/>
  <c r="A1689" i="7" s="1"/>
  <c r="A1690" i="7" s="1"/>
  <c r="A1691" i="7" s="1"/>
  <c r="A1692" i="7" s="1"/>
  <c r="A1693" i="7" s="1"/>
  <c r="A1694" i="7" s="1"/>
  <c r="A1695" i="7" s="1"/>
  <c r="A1696" i="7" s="1"/>
  <c r="A1697" i="7" s="1"/>
  <c r="A1698" i="7" s="1"/>
  <c r="A1699" i="7" s="1"/>
  <c r="A1700" i="7" s="1"/>
  <c r="A1701" i="7" s="1"/>
  <c r="A1702" i="7" s="1"/>
  <c r="A1703" i="7" s="1"/>
  <c r="A1704" i="7" s="1"/>
  <c r="A1705" i="7" s="1"/>
  <c r="A1706" i="7" s="1"/>
  <c r="A1707" i="7" s="1"/>
  <c r="A1708" i="7" s="1"/>
  <c r="A1709" i="7" s="1"/>
  <c r="A1710" i="7" s="1"/>
  <c r="A1711" i="7" s="1"/>
  <c r="A1712" i="7" s="1"/>
  <c r="A1713" i="7" s="1"/>
  <c r="A1714" i="7" s="1"/>
  <c r="A1715" i="7" s="1"/>
  <c r="A1716" i="7" s="1"/>
  <c r="A1717" i="7" s="1"/>
  <c r="A1718" i="7" s="1"/>
  <c r="A1719" i="7" s="1"/>
  <c r="A1720" i="7" s="1"/>
  <c r="A1721" i="7" s="1"/>
  <c r="A1722" i="7" s="1"/>
  <c r="A1723" i="7" s="1"/>
  <c r="A1724" i="7" s="1"/>
  <c r="A1725" i="7" s="1"/>
  <c r="A1726" i="7" s="1"/>
  <c r="A1727" i="7" s="1"/>
  <c r="A1728" i="7" s="1"/>
  <c r="A1729" i="7" s="1"/>
  <c r="A1730" i="7" s="1"/>
  <c r="A1731" i="7" s="1"/>
  <c r="A1732" i="7" s="1"/>
  <c r="A1733" i="7" s="1"/>
  <c r="A1734" i="7" s="1"/>
  <c r="A1735" i="7" s="1"/>
  <c r="A1736" i="7" s="1"/>
  <c r="A1737" i="7" s="1"/>
  <c r="A1738" i="7" s="1"/>
  <c r="A1739" i="7" s="1"/>
  <c r="A1740" i="7" s="1"/>
  <c r="A1741" i="7" s="1"/>
  <c r="A1742" i="7" s="1"/>
  <c r="A1743" i="7" s="1"/>
  <c r="A1744" i="7" s="1"/>
  <c r="A1745" i="7" s="1"/>
  <c r="A1746" i="7" s="1"/>
  <c r="A1747" i="7" s="1"/>
  <c r="A1748" i="7" s="1"/>
  <c r="A1749" i="7" s="1"/>
  <c r="A1750" i="7" s="1"/>
  <c r="A1751" i="7" s="1"/>
  <c r="A1752" i="7" s="1"/>
  <c r="A1753" i="7" s="1"/>
  <c r="A1754" i="7" s="1"/>
  <c r="A1755" i="7" s="1"/>
  <c r="A1756" i="7" s="1"/>
  <c r="A1757" i="7" s="1"/>
  <c r="A1758" i="7" s="1"/>
  <c r="A1759" i="7" s="1"/>
  <c r="A1760" i="7" s="1"/>
  <c r="A1761" i="7" s="1"/>
  <c r="A1762" i="7" s="1"/>
  <c r="A1763" i="7" s="1"/>
  <c r="A1764" i="7" s="1"/>
  <c r="A1765" i="7" s="1"/>
  <c r="A1766" i="7" s="1"/>
  <c r="A1767" i="7" s="1"/>
  <c r="A1768" i="7" s="1"/>
  <c r="A1769" i="7" s="1"/>
  <c r="A1770" i="7" s="1"/>
  <c r="A1771" i="7" s="1"/>
  <c r="A1772" i="7" s="1"/>
  <c r="A1773" i="7" s="1"/>
  <c r="A1774" i="7" s="1"/>
  <c r="A1775" i="7" s="1"/>
  <c r="A1776" i="7" s="1"/>
  <c r="A1777" i="7" s="1"/>
  <c r="A1778" i="7" s="1"/>
  <c r="A1779" i="7" s="1"/>
  <c r="A1780" i="7" s="1"/>
  <c r="A1781" i="7" s="1"/>
  <c r="A1782" i="7" s="1"/>
  <c r="A1783" i="7" s="1"/>
  <c r="A1784" i="7" s="1"/>
  <c r="A1785" i="7" s="1"/>
  <c r="A1786" i="7" s="1"/>
  <c r="A1787" i="7" s="1"/>
  <c r="A1788" i="7" s="1"/>
  <c r="A1789" i="7" s="1"/>
  <c r="A1790" i="7" s="1"/>
  <c r="A1791" i="7" s="1"/>
  <c r="A1792" i="7" s="1"/>
  <c r="A1793" i="7" s="1"/>
  <c r="A1794" i="7" s="1"/>
  <c r="A1795" i="7" s="1"/>
  <c r="A1796" i="7" s="1"/>
  <c r="A1797" i="7" s="1"/>
  <c r="A1798" i="7" s="1"/>
  <c r="A1799" i="7" s="1"/>
  <c r="A1800" i="7" s="1"/>
  <c r="A1801" i="7" s="1"/>
  <c r="A1802" i="7" s="1"/>
  <c r="A1803" i="7" s="1"/>
  <c r="A1804" i="7" s="1"/>
  <c r="A1805" i="7" s="1"/>
  <c r="A1806" i="7" s="1"/>
  <c r="A1807" i="7" s="1"/>
  <c r="A1808" i="7" s="1"/>
  <c r="A1809" i="7" s="1"/>
  <c r="A1810" i="7" s="1"/>
  <c r="A1811" i="7" s="1"/>
  <c r="A1812" i="7" s="1"/>
  <c r="A1813" i="7" s="1"/>
  <c r="A1814" i="7" s="1"/>
  <c r="A1815" i="7" s="1"/>
  <c r="A1816" i="7" s="1"/>
  <c r="A1817" i="7" s="1"/>
  <c r="A1818" i="7" s="1"/>
  <c r="A1819" i="7" s="1"/>
  <c r="A1820" i="7" s="1"/>
  <c r="A1821" i="7" s="1"/>
  <c r="A1822" i="7" s="1"/>
  <c r="A1823" i="7" s="1"/>
  <c r="A1824" i="7" s="1"/>
  <c r="A1825" i="7" s="1"/>
  <c r="A1826" i="7" s="1"/>
  <c r="A1827" i="7" s="1"/>
  <c r="A1828" i="7" s="1"/>
  <c r="A1829" i="7" s="1"/>
  <c r="A1830" i="7" s="1"/>
  <c r="A1831" i="7" s="1"/>
  <c r="A1832" i="7" s="1"/>
  <c r="A1833" i="7" s="1"/>
  <c r="A1834" i="7" s="1"/>
  <c r="A1835" i="7" s="1"/>
  <c r="A1836" i="7" s="1"/>
  <c r="A1837" i="7" s="1"/>
  <c r="A1838" i="7" s="1"/>
  <c r="A1839" i="7" s="1"/>
  <c r="A1840" i="7" s="1"/>
  <c r="A1841" i="7" s="1"/>
  <c r="A1842" i="7" s="1"/>
  <c r="A1843" i="7" s="1"/>
  <c r="A1844" i="7" s="1"/>
  <c r="A1845" i="7" s="1"/>
  <c r="A1846" i="7" s="1"/>
  <c r="A1847" i="7" s="1"/>
  <c r="A1848" i="7" s="1"/>
  <c r="A1849" i="7" s="1"/>
  <c r="A1850" i="7" s="1"/>
  <c r="A1851" i="7" s="1"/>
  <c r="A1852" i="7" s="1"/>
  <c r="A1853" i="7" s="1"/>
  <c r="A1854" i="7" s="1"/>
  <c r="A1855" i="7" s="1"/>
  <c r="A1856" i="7" s="1"/>
  <c r="A1857" i="7" s="1"/>
  <c r="A1858" i="7" s="1"/>
  <c r="A1859" i="7" s="1"/>
  <c r="A1860" i="7" s="1"/>
  <c r="A1861" i="7" s="1"/>
  <c r="A1862" i="7" s="1"/>
  <c r="A1863" i="7" s="1"/>
  <c r="A1864" i="7" s="1"/>
  <c r="A1865" i="7" s="1"/>
  <c r="A1866" i="7" s="1"/>
  <c r="A1867" i="7" s="1"/>
  <c r="A1868" i="7" s="1"/>
  <c r="A1869" i="7" s="1"/>
  <c r="A1870" i="7" s="1"/>
  <c r="A1871" i="7" s="1"/>
  <c r="A1872" i="7" s="1"/>
  <c r="A1873" i="7" s="1"/>
  <c r="A1874" i="7" s="1"/>
  <c r="A1875" i="7" s="1"/>
  <c r="A1876" i="7" s="1"/>
  <c r="A1877" i="7" s="1"/>
  <c r="A1878" i="7" s="1"/>
  <c r="A1879" i="7" s="1"/>
  <c r="A1880" i="7" s="1"/>
  <c r="A1881" i="7" s="1"/>
  <c r="A1882" i="7" s="1"/>
  <c r="A1883" i="7" s="1"/>
  <c r="A1884" i="7" s="1"/>
  <c r="A1885" i="7" s="1"/>
  <c r="A1886" i="7" s="1"/>
  <c r="A1887" i="7" s="1"/>
  <c r="A1888" i="7" s="1"/>
  <c r="A1889" i="7" s="1"/>
  <c r="A1890" i="7" s="1"/>
  <c r="A1891" i="7" s="1"/>
  <c r="A1892" i="7" s="1"/>
  <c r="A1893" i="7" s="1"/>
  <c r="A1894" i="7" s="1"/>
  <c r="A1895" i="7" s="1"/>
  <c r="A1896" i="7" s="1"/>
  <c r="A1897" i="7" s="1"/>
  <c r="A1898" i="7" s="1"/>
  <c r="A1899" i="7" s="1"/>
  <c r="A1900" i="7" s="1"/>
  <c r="A1901" i="7" s="1"/>
  <c r="A1902" i="7" s="1"/>
  <c r="A1903" i="7" s="1"/>
  <c r="A1904" i="7" s="1"/>
  <c r="A1905" i="7" s="1"/>
  <c r="A1906" i="7" s="1"/>
  <c r="A1907" i="7" s="1"/>
  <c r="A1908" i="7" s="1"/>
  <c r="A1909" i="7" s="1"/>
  <c r="A1910" i="7" s="1"/>
  <c r="A1911" i="7" s="1"/>
  <c r="A1912" i="7" s="1"/>
  <c r="A1913" i="7" s="1"/>
  <c r="A1914" i="7" s="1"/>
  <c r="A1915" i="7" s="1"/>
  <c r="A1916" i="7" s="1"/>
  <c r="A1189" i="7"/>
  <c r="A1190" i="7" s="1"/>
  <c r="A1191" i="7" s="1"/>
  <c r="A1192" i="7" s="1"/>
  <c r="A1193" i="7" s="1"/>
  <c r="A1194" i="7" s="1"/>
  <c r="A1195" i="7" s="1"/>
  <c r="A1196" i="7" s="1"/>
  <c r="A1197" i="7" s="1"/>
  <c r="A1198" i="7" s="1"/>
  <c r="A1199" i="7" s="1"/>
  <c r="A1200" i="7" s="1"/>
  <c r="A1201" i="7" s="1"/>
  <c r="A1202" i="7" s="1"/>
  <c r="A1203" i="7" s="1"/>
  <c r="A1204" i="7" s="1"/>
  <c r="A1205" i="7" s="1"/>
  <c r="A1206" i="7" s="1"/>
  <c r="A1207" i="7" s="1"/>
  <c r="A1208" i="7" s="1"/>
  <c r="A1209" i="7" s="1"/>
  <c r="A1210" i="7" s="1"/>
  <c r="A1211" i="7" s="1"/>
  <c r="A1212" i="7" s="1"/>
  <c r="A1213" i="7" s="1"/>
  <c r="A1214" i="7" s="1"/>
  <c r="A1215" i="7" s="1"/>
  <c r="A1216" i="7" s="1"/>
  <c r="A1217" i="7" s="1"/>
  <c r="A1218" i="7" s="1"/>
  <c r="A1219" i="7" s="1"/>
  <c r="A1220" i="7" s="1"/>
  <c r="A1221" i="7" s="1"/>
  <c r="A1222" i="7" s="1"/>
  <c r="A1223" i="7" s="1"/>
  <c r="A1224" i="7" s="1"/>
  <c r="A1225" i="7" s="1"/>
  <c r="A1226" i="7" s="1"/>
  <c r="A1227" i="7" s="1"/>
  <c r="A1228" i="7" s="1"/>
  <c r="A1229" i="7" s="1"/>
  <c r="A1230" i="7" s="1"/>
  <c r="A1231" i="7" s="1"/>
  <c r="A1232" i="7" s="1"/>
  <c r="A1233" i="7" s="1"/>
  <c r="A1234" i="7" s="1"/>
  <c r="A1235" i="7" s="1"/>
  <c r="A1236" i="7" s="1"/>
  <c r="A1237" i="7" s="1"/>
  <c r="A1238" i="7" s="1"/>
  <c r="A1239" i="7" s="1"/>
  <c r="A1240" i="7" s="1"/>
  <c r="A1241" i="7" s="1"/>
  <c r="A1242" i="7" s="1"/>
  <c r="A1243" i="7" s="1"/>
  <c r="A1244" i="7" s="1"/>
  <c r="A1245" i="7" s="1"/>
  <c r="A1246" i="7" s="1"/>
  <c r="A1247" i="7" s="1"/>
  <c r="A1248" i="7" s="1"/>
  <c r="A1249" i="7" s="1"/>
  <c r="A1250" i="7" s="1"/>
  <c r="A1251" i="7" s="1"/>
  <c r="A1252" i="7" s="1"/>
  <c r="A1253" i="7" s="1"/>
  <c r="A1254" i="7" s="1"/>
  <c r="A1255" i="7" s="1"/>
  <c r="A1256" i="7" s="1"/>
  <c r="A1257" i="7" s="1"/>
  <c r="A1258" i="7" s="1"/>
  <c r="A1259" i="7" s="1"/>
  <c r="A1260" i="7" s="1"/>
  <c r="A1261" i="7" s="1"/>
  <c r="A1262" i="7" s="1"/>
  <c r="A1263" i="7" s="1"/>
  <c r="A1264" i="7" s="1"/>
  <c r="A1265" i="7" s="1"/>
  <c r="A1266" i="7" s="1"/>
  <c r="A1267" i="7" s="1"/>
  <c r="A1268" i="7" s="1"/>
  <c r="A1269" i="7" s="1"/>
  <c r="A1270" i="7" s="1"/>
  <c r="A1271" i="7" s="1"/>
  <c r="A1272" i="7" s="1"/>
  <c r="A1273" i="7" s="1"/>
  <c r="A1274" i="7" s="1"/>
  <c r="A1275" i="7" s="1"/>
  <c r="A1276" i="7" s="1"/>
  <c r="A1277" i="7" s="1"/>
  <c r="A1278" i="7" s="1"/>
  <c r="A1279" i="7" s="1"/>
  <c r="A1280" i="7" s="1"/>
  <c r="A1281" i="7" s="1"/>
  <c r="A1282" i="7" s="1"/>
  <c r="A1283" i="7" s="1"/>
  <c r="A1284" i="7" s="1"/>
  <c r="A1285" i="7" s="1"/>
  <c r="A1286" i="7" s="1"/>
  <c r="A1287" i="7" s="1"/>
  <c r="A1288" i="7" s="1"/>
  <c r="A1289" i="7" s="1"/>
  <c r="A1290" i="7" s="1"/>
  <c r="A1291" i="7" s="1"/>
  <c r="A1292" i="7" s="1"/>
  <c r="A1293" i="7" s="1"/>
  <c r="A1294" i="7" s="1"/>
  <c r="A1295" i="7" s="1"/>
  <c r="A1296" i="7" s="1"/>
  <c r="A1297" i="7" s="1"/>
  <c r="A1298" i="7" s="1"/>
  <c r="A1299" i="7" s="1"/>
  <c r="A1300" i="7" s="1"/>
  <c r="A1301" i="7" s="1"/>
  <c r="A1302" i="7" s="1"/>
  <c r="A1303" i="7" s="1"/>
  <c r="A1304" i="7" s="1"/>
  <c r="A1305" i="7" s="1"/>
  <c r="A1306" i="7" s="1"/>
  <c r="A1307" i="7" s="1"/>
  <c r="A1308" i="7" s="1"/>
  <c r="A1309" i="7" s="1"/>
  <c r="A1310" i="7" s="1"/>
  <c r="A1311" i="7" s="1"/>
  <c r="A1312" i="7" s="1"/>
  <c r="A1313" i="7" s="1"/>
  <c r="A1314" i="7" s="1"/>
  <c r="A1315" i="7" s="1"/>
  <c r="A1316" i="7" s="1"/>
  <c r="A1317" i="7" s="1"/>
  <c r="A1318" i="7" s="1"/>
  <c r="A1319" i="7" s="1"/>
  <c r="A1320" i="7" s="1"/>
  <c r="A1321" i="7" s="1"/>
  <c r="A1322" i="7" s="1"/>
  <c r="A1323" i="7" s="1"/>
  <c r="A1324" i="7" s="1"/>
  <c r="A1325" i="7" s="1"/>
  <c r="A1326" i="7" s="1"/>
  <c r="A1327" i="7" s="1"/>
  <c r="A1328" i="7" s="1"/>
  <c r="A1329" i="7" s="1"/>
  <c r="A1330" i="7" s="1"/>
  <c r="A1331" i="7" s="1"/>
  <c r="A1332" i="7" s="1"/>
  <c r="A1333" i="7" s="1"/>
  <c r="A1334" i="7" s="1"/>
  <c r="A1335" i="7" s="1"/>
  <c r="A1336" i="7" s="1"/>
  <c r="A1337" i="7" s="1"/>
  <c r="A1338" i="7" s="1"/>
  <c r="A1339" i="7" s="1"/>
  <c r="A1340" i="7" s="1"/>
  <c r="A1341" i="7" s="1"/>
  <c r="A1342" i="7" s="1"/>
  <c r="A1343" i="7" s="1"/>
  <c r="A1344" i="7" s="1"/>
  <c r="A1345" i="7" s="1"/>
  <c r="A1346" i="7" s="1"/>
  <c r="A1347" i="7" s="1"/>
  <c r="A1348" i="7" s="1"/>
  <c r="A1349" i="7" s="1"/>
  <c r="A1350" i="7" s="1"/>
  <c r="A1351" i="7" s="1"/>
  <c r="A1352" i="7" s="1"/>
  <c r="A1353" i="7" s="1"/>
  <c r="A1354" i="7" s="1"/>
  <c r="A1355" i="7" s="1"/>
  <c r="A1356" i="7" s="1"/>
  <c r="A1357" i="7" s="1"/>
  <c r="A1358" i="7" s="1"/>
  <c r="A1359" i="7" s="1"/>
  <c r="A1360" i="7" s="1"/>
  <c r="A1361" i="7" s="1"/>
  <c r="A1362" i="7" s="1"/>
  <c r="A1363" i="7" s="1"/>
  <c r="A1364" i="7" s="1"/>
  <c r="A1365" i="7" s="1"/>
  <c r="A1366" i="7" s="1"/>
  <c r="A1367" i="7" s="1"/>
  <c r="A1368" i="7" s="1"/>
  <c r="A1369" i="7" s="1"/>
  <c r="A1370" i="7" s="1"/>
  <c r="A1371" i="7" s="1"/>
  <c r="A1372" i="7" s="1"/>
  <c r="A1373" i="7" s="1"/>
  <c r="A1374" i="7" s="1"/>
  <c r="A1375" i="7" s="1"/>
  <c r="A1376" i="7" s="1"/>
  <c r="A1377" i="7" s="1"/>
  <c r="A1378" i="7" s="1"/>
  <c r="A1379" i="7" s="1"/>
  <c r="A1380" i="7" s="1"/>
  <c r="A1381" i="7" s="1"/>
  <c r="A1382" i="7" s="1"/>
  <c r="A1383" i="7" s="1"/>
  <c r="A1384" i="7" s="1"/>
  <c r="A1385" i="7" s="1"/>
  <c r="A1386" i="7" s="1"/>
  <c r="A1387" i="7" s="1"/>
  <c r="A1388" i="7" s="1"/>
  <c r="A1389" i="7" s="1"/>
  <c r="A1390" i="7" s="1"/>
  <c r="A1391" i="7" s="1"/>
  <c r="A1392" i="7" s="1"/>
  <c r="A1393" i="7" s="1"/>
  <c r="A1394" i="7" s="1"/>
  <c r="A1395" i="7" s="1"/>
  <c r="A1396" i="7" s="1"/>
  <c r="A1397" i="7" s="1"/>
  <c r="A1398" i="7" s="1"/>
  <c r="A1399" i="7" s="1"/>
  <c r="A1400" i="7" s="1"/>
  <c r="A1401" i="7" s="1"/>
  <c r="A1402" i="7" s="1"/>
  <c r="A1403" i="7" s="1"/>
  <c r="A1404" i="7" s="1"/>
  <c r="A1405" i="7" s="1"/>
  <c r="A1406" i="7" s="1"/>
  <c r="A1407" i="7" s="1"/>
  <c r="A1408" i="7" s="1"/>
  <c r="A1409" i="7" s="1"/>
  <c r="A1410" i="7" s="1"/>
  <c r="A1411" i="7" s="1"/>
  <c r="A1412" i="7" s="1"/>
  <c r="A1413" i="7" s="1"/>
  <c r="A1414" i="7" s="1"/>
  <c r="A1415" i="7" s="1"/>
  <c r="A1416" i="7" s="1"/>
  <c r="A1417" i="7" s="1"/>
  <c r="A1418" i="7" s="1"/>
  <c r="A1419" i="7" s="1"/>
  <c r="A1420" i="7" s="1"/>
  <c r="A1421" i="7" s="1"/>
  <c r="A1422" i="7" s="1"/>
  <c r="A1423" i="7" s="1"/>
  <c r="A1424" i="7" s="1"/>
  <c r="A1425" i="7" s="1"/>
  <c r="A1426" i="7" s="1"/>
  <c r="A1427" i="7" s="1"/>
  <c r="A1428" i="7" s="1"/>
  <c r="A1429" i="7" s="1"/>
  <c r="A1430" i="7" s="1"/>
  <c r="A1431" i="7" s="1"/>
  <c r="A1432" i="7" s="1"/>
  <c r="A1433" i="7" s="1"/>
  <c r="A1434" i="7" s="1"/>
  <c r="A1435" i="7" s="1"/>
  <c r="A1436" i="7" s="1"/>
  <c r="A1437" i="7" s="1"/>
  <c r="A1438" i="7" s="1"/>
  <c r="A1439" i="7" s="1"/>
  <c r="A1440" i="7" s="1"/>
  <c r="A1441" i="7" s="1"/>
  <c r="A1442" i="7" s="1"/>
  <c r="A1443" i="7" s="1"/>
  <c r="A1444" i="7" s="1"/>
  <c r="A1445" i="7" s="1"/>
  <c r="A1446" i="7" s="1"/>
  <c r="A1447" i="7" s="1"/>
  <c r="A1448" i="7" s="1"/>
  <c r="A1449" i="7" s="1"/>
  <c r="A1450" i="7" s="1"/>
  <c r="A1451" i="7" s="1"/>
  <c r="A1452" i="7" s="1"/>
  <c r="A1453" i="7" s="1"/>
  <c r="A1454" i="7" s="1"/>
  <c r="A1455" i="7" s="1"/>
  <c r="A1456" i="7" s="1"/>
  <c r="A1457" i="7" s="1"/>
  <c r="A1458" i="7" s="1"/>
  <c r="A1459" i="7" s="1"/>
  <c r="A1460" i="7" s="1"/>
  <c r="A1461" i="7" s="1"/>
  <c r="A1462" i="7" s="1"/>
  <c r="A1463" i="7" s="1"/>
  <c r="A1464" i="7" s="1"/>
  <c r="A1465" i="7" s="1"/>
  <c r="A1466" i="7" s="1"/>
  <c r="A1467" i="7" s="1"/>
  <c r="A1468" i="7" s="1"/>
  <c r="A1469" i="7" s="1"/>
  <c r="A1470" i="7" s="1"/>
  <c r="A1471" i="7" s="1"/>
  <c r="A1472" i="7" s="1"/>
  <c r="A1473" i="7" s="1"/>
  <c r="A1474" i="7" s="1"/>
  <c r="A1475" i="7" s="1"/>
  <c r="A1476" i="7" s="1"/>
  <c r="A1477" i="7" s="1"/>
  <c r="A1478" i="7" s="1"/>
  <c r="A1479" i="7" s="1"/>
  <c r="A1480" i="7" s="1"/>
  <c r="A1481" i="7" s="1"/>
  <c r="A1482" i="7" s="1"/>
  <c r="A1483" i="7" s="1"/>
  <c r="A1484" i="7" s="1"/>
  <c r="A1485" i="7" s="1"/>
  <c r="A1486" i="7" s="1"/>
  <c r="A1487" i="7" s="1"/>
  <c r="A1488" i="7" s="1"/>
  <c r="A1489" i="7" s="1"/>
  <c r="A1490" i="7" s="1"/>
  <c r="A1491" i="7" s="1"/>
  <c r="A1492" i="7" s="1"/>
  <c r="A1493" i="7" s="1"/>
  <c r="A1494" i="7" s="1"/>
  <c r="A1495" i="7" s="1"/>
  <c r="A1496" i="7" s="1"/>
  <c r="A1497" i="7" s="1"/>
  <c r="A1498" i="7" s="1"/>
  <c r="A1499" i="7" s="1"/>
  <c r="A1500" i="7" s="1"/>
  <c r="A1501" i="7" s="1"/>
  <c r="A1502" i="7" s="1"/>
  <c r="A1503" i="7" s="1"/>
  <c r="A1504" i="7" s="1"/>
  <c r="A1505" i="7" s="1"/>
  <c r="A1506" i="7" s="1"/>
  <c r="A1507" i="7" s="1"/>
  <c r="A1508" i="7" s="1"/>
  <c r="A1509" i="7" s="1"/>
  <c r="A1510" i="7" s="1"/>
  <c r="A1511" i="7" s="1"/>
  <c r="A1512" i="7" s="1"/>
  <c r="A1513" i="7" s="1"/>
  <c r="A1514" i="7" s="1"/>
  <c r="A1515" i="7" s="1"/>
  <c r="A1516" i="7" s="1"/>
  <c r="A1517" i="7" s="1"/>
  <c r="A1518" i="7" s="1"/>
  <c r="A1519" i="7" s="1"/>
  <c r="A1520" i="7" s="1"/>
  <c r="A1521" i="7" s="1"/>
  <c r="A1522" i="7" s="1"/>
  <c r="A1523" i="7" s="1"/>
  <c r="A1524" i="7" s="1"/>
  <c r="A1525" i="7" s="1"/>
  <c r="A1526" i="7" s="1"/>
  <c r="A1527" i="7" s="1"/>
  <c r="A1528" i="7" s="1"/>
  <c r="A1529" i="7" s="1"/>
  <c r="A1530" i="7" s="1"/>
  <c r="A1531" i="7" s="1"/>
  <c r="A1532" i="7" s="1"/>
  <c r="A1533" i="7" s="1"/>
  <c r="A1534" i="7" s="1"/>
  <c r="A1535" i="7" s="1"/>
  <c r="A1536" i="7" s="1"/>
  <c r="A1537" i="7" s="1"/>
  <c r="A1538" i="7" s="1"/>
  <c r="A1539" i="7" s="1"/>
  <c r="A1540" i="7" s="1"/>
  <c r="A1541" i="7" s="1"/>
  <c r="A1542" i="7" s="1"/>
  <c r="A1543" i="7" s="1"/>
  <c r="A1544" i="7" s="1"/>
  <c r="A1545" i="7" s="1"/>
  <c r="A1546" i="7" s="1"/>
  <c r="A1188" i="7"/>
  <c r="A852" i="7"/>
  <c r="A853" i="7" s="1"/>
  <c r="A854" i="7" s="1"/>
  <c r="A855" i="7" s="1"/>
  <c r="A856" i="7" s="1"/>
  <c r="A857" i="7" s="1"/>
  <c r="A858" i="7" s="1"/>
  <c r="A859" i="7" s="1"/>
  <c r="A860" i="7" s="1"/>
  <c r="A861" i="7" s="1"/>
  <c r="A862" i="7" s="1"/>
  <c r="A863" i="7" s="1"/>
  <c r="A864" i="7" s="1"/>
  <c r="A865" i="7" s="1"/>
  <c r="A866" i="7" s="1"/>
  <c r="A867" i="7" s="1"/>
  <c r="A868" i="7" s="1"/>
  <c r="A869" i="7" s="1"/>
  <c r="A870" i="7" s="1"/>
  <c r="A871" i="7" s="1"/>
  <c r="A872" i="7" s="1"/>
  <c r="A873" i="7" s="1"/>
  <c r="A874" i="7" s="1"/>
  <c r="A875" i="7" s="1"/>
  <c r="A876" i="7" s="1"/>
  <c r="A877" i="7" s="1"/>
  <c r="A878" i="7" s="1"/>
  <c r="A879" i="7" s="1"/>
  <c r="A880" i="7" s="1"/>
  <c r="A881" i="7" s="1"/>
  <c r="A882" i="7" s="1"/>
  <c r="A883" i="7" s="1"/>
  <c r="A884" i="7" s="1"/>
  <c r="A885" i="7" s="1"/>
  <c r="A886" i="7" s="1"/>
  <c r="A887" i="7" s="1"/>
  <c r="A888" i="7" s="1"/>
  <c r="A889" i="7" s="1"/>
  <c r="A890" i="7" s="1"/>
  <c r="A891" i="7" s="1"/>
  <c r="A892" i="7" s="1"/>
  <c r="A893" i="7" s="1"/>
  <c r="A894" i="7" s="1"/>
  <c r="A895" i="7" s="1"/>
  <c r="A896" i="7" s="1"/>
  <c r="A897" i="7" s="1"/>
  <c r="A898" i="7" s="1"/>
  <c r="A899" i="7" s="1"/>
  <c r="A900" i="7" s="1"/>
  <c r="A901" i="7" s="1"/>
  <c r="A902" i="7" s="1"/>
  <c r="A903" i="7" s="1"/>
  <c r="A904" i="7" s="1"/>
  <c r="A905" i="7" s="1"/>
  <c r="A906" i="7" s="1"/>
  <c r="A907" i="7" s="1"/>
  <c r="A908" i="7" s="1"/>
  <c r="A909" i="7" s="1"/>
  <c r="A910" i="7" s="1"/>
  <c r="A911" i="7" s="1"/>
  <c r="A912" i="7" s="1"/>
  <c r="A913" i="7" s="1"/>
  <c r="A914" i="7" s="1"/>
  <c r="A915" i="7" s="1"/>
  <c r="A916" i="7" s="1"/>
  <c r="A917" i="7" s="1"/>
  <c r="A918" i="7" s="1"/>
  <c r="A919" i="7" s="1"/>
  <c r="A920" i="7" s="1"/>
  <c r="A921" i="7" s="1"/>
  <c r="A922" i="7" s="1"/>
  <c r="A923" i="7" s="1"/>
  <c r="A924" i="7" s="1"/>
  <c r="A925" i="7" s="1"/>
  <c r="A926" i="7" s="1"/>
  <c r="A927" i="7" s="1"/>
  <c r="A928" i="7" s="1"/>
  <c r="A929" i="7" s="1"/>
  <c r="A930" i="7" s="1"/>
  <c r="A931" i="7" s="1"/>
  <c r="A932" i="7" s="1"/>
  <c r="A933" i="7" s="1"/>
  <c r="A934" i="7" s="1"/>
  <c r="A935" i="7" s="1"/>
  <c r="A936" i="7" s="1"/>
  <c r="A937" i="7" s="1"/>
  <c r="A938" i="7" s="1"/>
  <c r="A939" i="7" s="1"/>
  <c r="A940" i="7" s="1"/>
  <c r="A941" i="7" s="1"/>
  <c r="A942" i="7" s="1"/>
  <c r="A943" i="7" s="1"/>
  <c r="A944" i="7" s="1"/>
  <c r="A945" i="7" s="1"/>
  <c r="A946" i="7" s="1"/>
  <c r="A947" i="7" s="1"/>
  <c r="A948" i="7" s="1"/>
  <c r="A949" i="7" s="1"/>
  <c r="A950" i="7" s="1"/>
  <c r="A951" i="7" s="1"/>
  <c r="A952" i="7" s="1"/>
  <c r="A953" i="7" s="1"/>
  <c r="A954" i="7" s="1"/>
  <c r="A955" i="7" s="1"/>
  <c r="A956" i="7" s="1"/>
  <c r="A957" i="7" s="1"/>
  <c r="A958" i="7" s="1"/>
  <c r="A959" i="7" s="1"/>
  <c r="A960" i="7" s="1"/>
  <c r="A961" i="7" s="1"/>
  <c r="A962" i="7" s="1"/>
  <c r="A963" i="7" s="1"/>
  <c r="A964" i="7" s="1"/>
  <c r="A965" i="7" s="1"/>
  <c r="A966" i="7" s="1"/>
  <c r="A967" i="7" s="1"/>
  <c r="A968" i="7" s="1"/>
  <c r="A969" i="7" s="1"/>
  <c r="A970" i="7" s="1"/>
  <c r="A971" i="7" s="1"/>
  <c r="A972" i="7" s="1"/>
  <c r="A973" i="7" s="1"/>
  <c r="A974" i="7" s="1"/>
  <c r="A975" i="7" s="1"/>
  <c r="A976" i="7" s="1"/>
  <c r="A977" i="7" s="1"/>
  <c r="A978" i="7" s="1"/>
  <c r="A979" i="7" s="1"/>
  <c r="A980" i="7" s="1"/>
  <c r="A981" i="7" s="1"/>
  <c r="A982" i="7" s="1"/>
  <c r="A983" i="7" s="1"/>
  <c r="A984" i="7" s="1"/>
  <c r="A985" i="7" s="1"/>
  <c r="A986" i="7" s="1"/>
  <c r="A987" i="7" s="1"/>
  <c r="A988" i="7" s="1"/>
  <c r="A989" i="7" s="1"/>
  <c r="A990" i="7" s="1"/>
  <c r="A991" i="7" s="1"/>
  <c r="A992" i="7" s="1"/>
  <c r="A993" i="7" s="1"/>
  <c r="A994" i="7" s="1"/>
  <c r="A995" i="7" s="1"/>
  <c r="A996" i="7" s="1"/>
  <c r="A997" i="7" s="1"/>
  <c r="A998" i="7" s="1"/>
  <c r="A999" i="7" s="1"/>
  <c r="A1000" i="7" s="1"/>
  <c r="A1001" i="7" s="1"/>
  <c r="A1002" i="7" s="1"/>
  <c r="A1003" i="7" s="1"/>
  <c r="A1004" i="7" s="1"/>
  <c r="A1005" i="7" s="1"/>
  <c r="A1006" i="7" s="1"/>
  <c r="A1007" i="7" s="1"/>
  <c r="A1008" i="7" s="1"/>
  <c r="A1009" i="7" s="1"/>
  <c r="A1010" i="7" s="1"/>
  <c r="A1011" i="7" s="1"/>
  <c r="A1012" i="7" s="1"/>
  <c r="A1013" i="7" s="1"/>
  <c r="A1014" i="7" s="1"/>
  <c r="A1015" i="7" s="1"/>
  <c r="A1016" i="7" s="1"/>
  <c r="A1017" i="7" s="1"/>
  <c r="A1018" i="7" s="1"/>
  <c r="A1019" i="7" s="1"/>
  <c r="A1020" i="7" s="1"/>
  <c r="A1021" i="7" s="1"/>
  <c r="A1022" i="7" s="1"/>
  <c r="A1023" i="7" s="1"/>
  <c r="A1024" i="7" s="1"/>
  <c r="A1025" i="7" s="1"/>
  <c r="A1026" i="7" s="1"/>
  <c r="A1027" i="7" s="1"/>
  <c r="A1028" i="7" s="1"/>
  <c r="A1029" i="7" s="1"/>
  <c r="A1030" i="7" s="1"/>
  <c r="A1031" i="7" s="1"/>
  <c r="A1032" i="7" s="1"/>
  <c r="A1033" i="7" s="1"/>
  <c r="A1034" i="7" s="1"/>
  <c r="A1035" i="7" s="1"/>
  <c r="A1036" i="7" s="1"/>
  <c r="A1037" i="7" s="1"/>
  <c r="A1038" i="7" s="1"/>
  <c r="A1039" i="7" s="1"/>
  <c r="A1040" i="7" s="1"/>
  <c r="A1041" i="7" s="1"/>
  <c r="A1042" i="7" s="1"/>
  <c r="A1043" i="7" s="1"/>
  <c r="A1044" i="7" s="1"/>
  <c r="A1045" i="7" s="1"/>
  <c r="A1046" i="7" s="1"/>
  <c r="A1047" i="7" s="1"/>
  <c r="A1048" i="7" s="1"/>
  <c r="A1049" i="7" s="1"/>
  <c r="A1050" i="7" s="1"/>
  <c r="A1051" i="7" s="1"/>
  <c r="A1052" i="7" s="1"/>
  <c r="A1053" i="7" s="1"/>
  <c r="A1054" i="7" s="1"/>
  <c r="A1055" i="7" s="1"/>
  <c r="A1056" i="7" s="1"/>
  <c r="A1057" i="7" s="1"/>
  <c r="A1058" i="7" s="1"/>
  <c r="A1059" i="7" s="1"/>
  <c r="A1060" i="7" s="1"/>
  <c r="A1061" i="7" s="1"/>
  <c r="A1062" i="7" s="1"/>
  <c r="A1063" i="7" s="1"/>
  <c r="A1064" i="7" s="1"/>
  <c r="A1065" i="7" s="1"/>
  <c r="A1066" i="7" s="1"/>
  <c r="A1067" i="7" s="1"/>
  <c r="A1068" i="7" s="1"/>
  <c r="A1069" i="7" s="1"/>
  <c r="A1070" i="7" s="1"/>
  <c r="A1071" i="7" s="1"/>
  <c r="A1072" i="7" s="1"/>
  <c r="A1073" i="7" s="1"/>
  <c r="A1074" i="7" s="1"/>
  <c r="A1075" i="7" s="1"/>
  <c r="A1076" i="7" s="1"/>
  <c r="A1077" i="7" s="1"/>
  <c r="A1078" i="7" s="1"/>
  <c r="A1079" i="7" s="1"/>
  <c r="A1080" i="7" s="1"/>
  <c r="A1081" i="7" s="1"/>
  <c r="A1082" i="7" s="1"/>
  <c r="A1083" i="7" s="1"/>
  <c r="A1084" i="7" s="1"/>
  <c r="A1085" i="7" s="1"/>
  <c r="A1086" i="7" s="1"/>
  <c r="A1087" i="7" s="1"/>
  <c r="A1088" i="7" s="1"/>
  <c r="A1089" i="7" s="1"/>
  <c r="A1090" i="7" s="1"/>
  <c r="A1091" i="7" s="1"/>
  <c r="A1092" i="7" s="1"/>
  <c r="A1093" i="7" s="1"/>
  <c r="A1094" i="7" s="1"/>
  <c r="A1095" i="7" s="1"/>
  <c r="A1096" i="7" s="1"/>
  <c r="A1097" i="7" s="1"/>
  <c r="A1098" i="7" s="1"/>
  <c r="A1099" i="7" s="1"/>
  <c r="A1100" i="7" s="1"/>
  <c r="A1101" i="7" s="1"/>
  <c r="A1102" i="7" s="1"/>
  <c r="A1103" i="7" s="1"/>
  <c r="A1104" i="7" s="1"/>
  <c r="A1105" i="7" s="1"/>
  <c r="A1106" i="7" s="1"/>
  <c r="A1107" i="7" s="1"/>
  <c r="A1108" i="7" s="1"/>
  <c r="A1109" i="7" s="1"/>
  <c r="A1110" i="7" s="1"/>
  <c r="A1111" i="7" s="1"/>
  <c r="A1112" i="7" s="1"/>
  <c r="A1113" i="7" s="1"/>
  <c r="A1114" i="7" s="1"/>
  <c r="A1115" i="7" s="1"/>
  <c r="A1116" i="7" s="1"/>
  <c r="A1117" i="7" s="1"/>
  <c r="A1118" i="7" s="1"/>
  <c r="A1119" i="7" s="1"/>
  <c r="A1120" i="7" s="1"/>
  <c r="A1121" i="7" s="1"/>
  <c r="A1122" i="7" s="1"/>
  <c r="A1123" i="7" s="1"/>
  <c r="A1124" i="7" s="1"/>
  <c r="A1125" i="7" s="1"/>
  <c r="A1126" i="7" s="1"/>
  <c r="A1127" i="7" s="1"/>
  <c r="A1128" i="7" s="1"/>
  <c r="A1129" i="7" s="1"/>
  <c r="A1130" i="7" s="1"/>
  <c r="A1131" i="7" s="1"/>
  <c r="A1132" i="7" s="1"/>
  <c r="A1133" i="7" s="1"/>
  <c r="A1134" i="7" s="1"/>
  <c r="A1135" i="7" s="1"/>
  <c r="A1136" i="7" s="1"/>
  <c r="A1137" i="7" s="1"/>
  <c r="A1138" i="7" s="1"/>
  <c r="A1139" i="7" s="1"/>
  <c r="A1140" i="7" s="1"/>
  <c r="A1141" i="7" s="1"/>
  <c r="A1142" i="7" s="1"/>
  <c r="A1143" i="7" s="1"/>
  <c r="A1144" i="7" s="1"/>
  <c r="A1145" i="7" s="1"/>
  <c r="A1146" i="7" s="1"/>
  <c r="A1147" i="7" s="1"/>
  <c r="A1148" i="7" s="1"/>
  <c r="A1149" i="7" s="1"/>
  <c r="A1150" i="7" s="1"/>
  <c r="A1151" i="7" s="1"/>
  <c r="A1152" i="7" s="1"/>
  <c r="A1153" i="7" s="1"/>
  <c r="A1154" i="7" s="1"/>
  <c r="A1155" i="7" s="1"/>
  <c r="A1156" i="7" s="1"/>
  <c r="A1157" i="7" s="1"/>
  <c r="A1158" i="7" s="1"/>
  <c r="A1159" i="7" s="1"/>
  <c r="A1160" i="7" s="1"/>
  <c r="A1161" i="7" s="1"/>
  <c r="A1162" i="7" s="1"/>
  <c r="A1163" i="7" s="1"/>
  <c r="A1164" i="7" s="1"/>
  <c r="A1165" i="7" s="1"/>
  <c r="A1166" i="7" s="1"/>
  <c r="A1167" i="7" s="1"/>
  <c r="A1168" i="7" s="1"/>
  <c r="A1169" i="7" s="1"/>
  <c r="A1170" i="7" s="1"/>
  <c r="A1171" i="7" s="1"/>
  <c r="A1172" i="7" s="1"/>
  <c r="A1173" i="7" s="1"/>
  <c r="A1174" i="7" s="1"/>
  <c r="A1175" i="7" s="1"/>
  <c r="A1176" i="7" s="1"/>
  <c r="A822" i="7"/>
  <c r="A823" i="7" s="1"/>
  <c r="A824" i="7" s="1"/>
  <c r="A825" i="7" s="1"/>
  <c r="A826" i="7" s="1"/>
  <c r="A827" i="7" s="1"/>
  <c r="A828" i="7" s="1"/>
  <c r="A829" i="7" s="1"/>
  <c r="A830" i="7" s="1"/>
  <c r="A831" i="7" s="1"/>
  <c r="A832" i="7" s="1"/>
  <c r="A833" i="7" s="1"/>
  <c r="A834" i="7" s="1"/>
  <c r="A835" i="7" s="1"/>
  <c r="A836" i="7" s="1"/>
  <c r="A837" i="7" s="1"/>
  <c r="A838" i="7" s="1"/>
  <c r="A839" i="7" s="1"/>
  <c r="A840" i="7" s="1"/>
  <c r="A841" i="7" s="1"/>
  <c r="A842" i="7" s="1"/>
  <c r="A843" i="7" s="1"/>
  <c r="A844" i="7" s="1"/>
  <c r="A845" i="7" s="1"/>
  <c r="A846" i="7" s="1"/>
  <c r="A847" i="7" s="1"/>
  <c r="A848" i="7" s="1"/>
  <c r="A849" i="7" s="1"/>
  <c r="A850" i="7" s="1"/>
  <c r="A851" i="7" s="1"/>
  <c r="A818" i="7"/>
  <c r="A819" i="7" s="1"/>
  <c r="A820" i="7" s="1"/>
  <c r="A821" i="7" s="1"/>
  <c r="A472" i="7"/>
  <c r="A473" i="7" s="1"/>
  <c r="A474" i="7" s="1"/>
  <c r="A475" i="7" s="1"/>
  <c r="A476" i="7" s="1"/>
  <c r="A477" i="7" s="1"/>
  <c r="A478" i="7" s="1"/>
  <c r="A479" i="7" s="1"/>
  <c r="A480" i="7" s="1"/>
  <c r="A481" i="7" s="1"/>
  <c r="A482" i="7" s="1"/>
  <c r="A483" i="7" s="1"/>
  <c r="A484" i="7" s="1"/>
  <c r="A485" i="7" s="1"/>
  <c r="A486" i="7" s="1"/>
  <c r="A487" i="7" s="1"/>
  <c r="A488" i="7" s="1"/>
  <c r="A489" i="7" s="1"/>
  <c r="A490" i="7" s="1"/>
  <c r="A491" i="7" s="1"/>
  <c r="A492" i="7" s="1"/>
  <c r="A493" i="7" s="1"/>
  <c r="A494" i="7" s="1"/>
  <c r="A495" i="7" s="1"/>
  <c r="A496" i="7" s="1"/>
  <c r="A497" i="7" s="1"/>
  <c r="A498" i="7" s="1"/>
  <c r="A499" i="7" s="1"/>
  <c r="A500" i="7" s="1"/>
  <c r="A501" i="7" s="1"/>
  <c r="A502" i="7" s="1"/>
  <c r="A503" i="7" s="1"/>
  <c r="A504" i="7" s="1"/>
  <c r="A505" i="7" s="1"/>
  <c r="A506" i="7" s="1"/>
  <c r="A507" i="7" s="1"/>
  <c r="A508" i="7" s="1"/>
  <c r="A509" i="7" s="1"/>
  <c r="A510" i="7" s="1"/>
  <c r="A511" i="7" s="1"/>
  <c r="A512" i="7" s="1"/>
  <c r="A513" i="7" s="1"/>
  <c r="A514" i="7" s="1"/>
  <c r="A515" i="7" s="1"/>
  <c r="A516" i="7" s="1"/>
  <c r="A517" i="7" s="1"/>
  <c r="A518" i="7" s="1"/>
  <c r="A519" i="7" s="1"/>
  <c r="A520" i="7" s="1"/>
  <c r="A521" i="7" s="1"/>
  <c r="A522" i="7" s="1"/>
  <c r="A523" i="7" s="1"/>
  <c r="A524" i="7" s="1"/>
  <c r="A525" i="7" s="1"/>
  <c r="A526" i="7" s="1"/>
  <c r="A527" i="7" s="1"/>
  <c r="A528" i="7" s="1"/>
  <c r="A529" i="7" s="1"/>
  <c r="A530" i="7" s="1"/>
  <c r="A531" i="7" s="1"/>
  <c r="A532" i="7" s="1"/>
  <c r="A533" i="7" s="1"/>
  <c r="A534" i="7" s="1"/>
  <c r="A535" i="7" s="1"/>
  <c r="A536" i="7" s="1"/>
  <c r="A537" i="7" s="1"/>
  <c r="A538" i="7" s="1"/>
  <c r="A539" i="7" s="1"/>
  <c r="A540" i="7" s="1"/>
  <c r="A541" i="7" s="1"/>
  <c r="A542" i="7" s="1"/>
  <c r="A543" i="7" s="1"/>
  <c r="A544" i="7" s="1"/>
  <c r="A545" i="7" s="1"/>
  <c r="A546" i="7" s="1"/>
  <c r="A547" i="7" s="1"/>
  <c r="A548" i="7" s="1"/>
  <c r="A549" i="7" s="1"/>
  <c r="A550" i="7" s="1"/>
  <c r="A551" i="7" s="1"/>
  <c r="A552" i="7" s="1"/>
  <c r="A553" i="7" s="1"/>
  <c r="A554" i="7" s="1"/>
  <c r="A555" i="7" s="1"/>
  <c r="A556" i="7" s="1"/>
  <c r="A557" i="7" s="1"/>
  <c r="A558" i="7" s="1"/>
  <c r="A559" i="7" s="1"/>
  <c r="A560" i="7" s="1"/>
  <c r="A561" i="7" s="1"/>
  <c r="A562" i="7" s="1"/>
  <c r="A563" i="7" s="1"/>
  <c r="A564" i="7" s="1"/>
  <c r="A565" i="7" s="1"/>
  <c r="A566" i="7" s="1"/>
  <c r="A567" i="7" s="1"/>
  <c r="A568" i="7" s="1"/>
  <c r="A569" i="7" s="1"/>
  <c r="A570" i="7" s="1"/>
  <c r="A571" i="7" s="1"/>
  <c r="A572" i="7" s="1"/>
  <c r="A573" i="7" s="1"/>
  <c r="A574" i="7" s="1"/>
  <c r="A575" i="7" s="1"/>
  <c r="A576" i="7" s="1"/>
  <c r="A577" i="7" s="1"/>
  <c r="A578" i="7" s="1"/>
  <c r="A579" i="7" s="1"/>
  <c r="A580" i="7" s="1"/>
  <c r="A581" i="7" s="1"/>
  <c r="A582" i="7" s="1"/>
  <c r="A583" i="7" s="1"/>
  <c r="A584" i="7" s="1"/>
  <c r="A585" i="7" s="1"/>
  <c r="A586" i="7" s="1"/>
  <c r="A587" i="7" s="1"/>
  <c r="A588" i="7" s="1"/>
  <c r="A589" i="7" s="1"/>
  <c r="A590" i="7" s="1"/>
  <c r="A591" i="7" s="1"/>
  <c r="A592" i="7" s="1"/>
  <c r="A593" i="7" s="1"/>
  <c r="A594" i="7" s="1"/>
  <c r="A595" i="7" s="1"/>
  <c r="A596" i="7" s="1"/>
  <c r="A597" i="7" s="1"/>
  <c r="A598" i="7" s="1"/>
  <c r="A599" i="7" s="1"/>
  <c r="A600" i="7" s="1"/>
  <c r="A601" i="7" s="1"/>
  <c r="A602" i="7" s="1"/>
  <c r="A603" i="7" s="1"/>
  <c r="A604" i="7" s="1"/>
  <c r="A605" i="7" s="1"/>
  <c r="A606" i="7" s="1"/>
  <c r="A607" i="7" s="1"/>
  <c r="A608" i="7" s="1"/>
  <c r="A609" i="7" s="1"/>
  <c r="A610" i="7" s="1"/>
  <c r="A611" i="7" s="1"/>
  <c r="A612" i="7" s="1"/>
  <c r="A613" i="7" s="1"/>
  <c r="A614" i="7" s="1"/>
  <c r="A615" i="7" s="1"/>
  <c r="A616" i="7" s="1"/>
  <c r="A617" i="7" s="1"/>
  <c r="A618" i="7" s="1"/>
  <c r="A619" i="7" s="1"/>
  <c r="A620" i="7" s="1"/>
  <c r="A621" i="7" s="1"/>
  <c r="A622" i="7" s="1"/>
  <c r="A623" i="7" s="1"/>
  <c r="A624" i="7" s="1"/>
  <c r="A625" i="7" s="1"/>
  <c r="A626" i="7" s="1"/>
  <c r="A627" i="7" s="1"/>
  <c r="A628" i="7" s="1"/>
  <c r="A629" i="7" s="1"/>
  <c r="A630" i="7" s="1"/>
  <c r="A631" i="7" s="1"/>
  <c r="A632" i="7" s="1"/>
  <c r="A633" i="7" s="1"/>
  <c r="A634" i="7" s="1"/>
  <c r="A635" i="7" s="1"/>
  <c r="A636" i="7" s="1"/>
  <c r="A637" i="7" s="1"/>
  <c r="A638" i="7" s="1"/>
  <c r="A639" i="7" s="1"/>
  <c r="A640" i="7" s="1"/>
  <c r="A641" i="7" s="1"/>
  <c r="A642" i="7" s="1"/>
  <c r="A643" i="7" s="1"/>
  <c r="A644" i="7" s="1"/>
  <c r="A645" i="7" s="1"/>
  <c r="A646" i="7" s="1"/>
  <c r="A647" i="7" s="1"/>
  <c r="A648" i="7" s="1"/>
  <c r="A649" i="7" s="1"/>
  <c r="A650" i="7" s="1"/>
  <c r="A651" i="7" s="1"/>
  <c r="A652" i="7" s="1"/>
  <c r="A653" i="7" s="1"/>
  <c r="A654" i="7" s="1"/>
  <c r="A655" i="7" s="1"/>
  <c r="A656" i="7" s="1"/>
  <c r="A657" i="7" s="1"/>
  <c r="A658" i="7" s="1"/>
  <c r="A659" i="7" s="1"/>
  <c r="A660" i="7" s="1"/>
  <c r="A661" i="7" s="1"/>
  <c r="A662" i="7" s="1"/>
  <c r="A663" i="7" s="1"/>
  <c r="A664" i="7" s="1"/>
  <c r="A665" i="7" s="1"/>
  <c r="A666" i="7" s="1"/>
  <c r="A667" i="7" s="1"/>
  <c r="A668" i="7" s="1"/>
  <c r="A669" i="7" s="1"/>
  <c r="A670" i="7" s="1"/>
  <c r="A671" i="7" s="1"/>
  <c r="A672" i="7" s="1"/>
  <c r="A673" i="7" s="1"/>
  <c r="A674" i="7" s="1"/>
  <c r="A675" i="7" s="1"/>
  <c r="A676" i="7" s="1"/>
  <c r="A677" i="7" s="1"/>
  <c r="A678" i="7" s="1"/>
  <c r="A679" i="7" s="1"/>
  <c r="A680" i="7" s="1"/>
  <c r="A681" i="7" s="1"/>
  <c r="A682" i="7" s="1"/>
  <c r="A683" i="7" s="1"/>
  <c r="A684" i="7" s="1"/>
  <c r="A685" i="7" s="1"/>
  <c r="A686" i="7" s="1"/>
  <c r="A687" i="7" s="1"/>
  <c r="A688" i="7" s="1"/>
  <c r="A689" i="7" s="1"/>
  <c r="A690" i="7" s="1"/>
  <c r="A691" i="7" s="1"/>
  <c r="A692" i="7" s="1"/>
  <c r="A693" i="7" s="1"/>
  <c r="A694" i="7" s="1"/>
  <c r="A695" i="7" s="1"/>
  <c r="A696" i="7" s="1"/>
  <c r="A697" i="7" s="1"/>
  <c r="A698" i="7" s="1"/>
  <c r="A699" i="7" s="1"/>
  <c r="A700" i="7" s="1"/>
  <c r="A701" i="7" s="1"/>
  <c r="A702" i="7" s="1"/>
  <c r="A703" i="7" s="1"/>
  <c r="A704" i="7" s="1"/>
  <c r="A705" i="7" s="1"/>
  <c r="A706" i="7" s="1"/>
  <c r="A707" i="7" s="1"/>
  <c r="A708" i="7" s="1"/>
  <c r="A709" i="7" s="1"/>
  <c r="A710" i="7" s="1"/>
  <c r="A711" i="7" s="1"/>
  <c r="A712" i="7" s="1"/>
  <c r="A713" i="7" s="1"/>
  <c r="A714" i="7" s="1"/>
  <c r="A715" i="7" s="1"/>
  <c r="A716" i="7" s="1"/>
  <c r="A717" i="7" s="1"/>
  <c r="A718" i="7" s="1"/>
  <c r="A719" i="7" s="1"/>
  <c r="A720" i="7" s="1"/>
  <c r="A721" i="7" s="1"/>
  <c r="A722" i="7" s="1"/>
  <c r="A723" i="7" s="1"/>
  <c r="A724" i="7" s="1"/>
  <c r="A725" i="7" s="1"/>
  <c r="A726" i="7" s="1"/>
  <c r="A727" i="7" s="1"/>
  <c r="A728" i="7" s="1"/>
  <c r="A729" i="7" s="1"/>
  <c r="A730" i="7" s="1"/>
  <c r="A731" i="7" s="1"/>
  <c r="A732" i="7" s="1"/>
  <c r="A733" i="7" s="1"/>
  <c r="A734" i="7" s="1"/>
  <c r="A735" i="7" s="1"/>
  <c r="A736" i="7" s="1"/>
  <c r="A737" i="7" s="1"/>
  <c r="A738" i="7" s="1"/>
  <c r="A739" i="7" s="1"/>
  <c r="A740" i="7" s="1"/>
  <c r="A741" i="7" s="1"/>
  <c r="A742" i="7" s="1"/>
  <c r="A743" i="7" s="1"/>
  <c r="A744" i="7" s="1"/>
  <c r="A745" i="7" s="1"/>
  <c r="A746" i="7" s="1"/>
  <c r="A747" i="7" s="1"/>
  <c r="A748" i="7" s="1"/>
  <c r="A749" i="7" s="1"/>
  <c r="A750" i="7" s="1"/>
  <c r="A751" i="7" s="1"/>
  <c r="A752" i="7" s="1"/>
  <c r="A753" i="7" s="1"/>
  <c r="A754" i="7" s="1"/>
  <c r="A755" i="7" s="1"/>
  <c r="A756" i="7" s="1"/>
  <c r="A757" i="7" s="1"/>
  <c r="A758" i="7" s="1"/>
  <c r="A759" i="7" s="1"/>
  <c r="A760" i="7" s="1"/>
  <c r="A761" i="7" s="1"/>
  <c r="A762" i="7" s="1"/>
  <c r="A763" i="7" s="1"/>
  <c r="A764" i="7" s="1"/>
  <c r="A765" i="7" s="1"/>
  <c r="A766" i="7" s="1"/>
  <c r="A767" i="7" s="1"/>
  <c r="A768" i="7" s="1"/>
  <c r="A769" i="7" s="1"/>
  <c r="A770" i="7" s="1"/>
  <c r="A771" i="7" s="1"/>
  <c r="A772" i="7" s="1"/>
  <c r="A773" i="7" s="1"/>
  <c r="A774" i="7" s="1"/>
  <c r="A775" i="7" s="1"/>
  <c r="A776" i="7" s="1"/>
  <c r="A777" i="7" s="1"/>
  <c r="A778" i="7" s="1"/>
  <c r="A779" i="7" s="1"/>
  <c r="A780" i="7" s="1"/>
  <c r="A781" i="7" s="1"/>
  <c r="A782" i="7" s="1"/>
  <c r="A783" i="7" s="1"/>
  <c r="A784" i="7" s="1"/>
  <c r="A785" i="7" s="1"/>
  <c r="A786" i="7" s="1"/>
  <c r="A787" i="7" s="1"/>
  <c r="A788" i="7" s="1"/>
  <c r="A789" i="7" s="1"/>
  <c r="A790" i="7" s="1"/>
  <c r="A791" i="7" s="1"/>
  <c r="A792" i="7" s="1"/>
  <c r="A793" i="7" s="1"/>
  <c r="A794" i="7" s="1"/>
  <c r="A795" i="7" s="1"/>
  <c r="A796" i="7" s="1"/>
  <c r="A797" i="7" s="1"/>
  <c r="A798" i="7" s="1"/>
  <c r="A799" i="7" s="1"/>
  <c r="A800" i="7" s="1"/>
  <c r="A801" i="7" s="1"/>
  <c r="A802" i="7" s="1"/>
  <c r="A803" i="7" s="1"/>
  <c r="A804" i="7" s="1"/>
  <c r="A805" i="7" s="1"/>
  <c r="A806" i="7" s="1"/>
  <c r="A450" i="7"/>
  <c r="A451" i="7" s="1"/>
  <c r="A452" i="7" s="1"/>
  <c r="A453" i="7" s="1"/>
  <c r="A454" i="7" s="1"/>
  <c r="A455" i="7" s="1"/>
  <c r="A456" i="7" s="1"/>
  <c r="A457" i="7" s="1"/>
  <c r="A458" i="7" s="1"/>
  <c r="A459" i="7" s="1"/>
  <c r="A460" i="7" s="1"/>
  <c r="A461" i="7" s="1"/>
  <c r="A462" i="7" s="1"/>
  <c r="A463" i="7" s="1"/>
  <c r="A464" i="7" s="1"/>
  <c r="A465" i="7" s="1"/>
  <c r="A466" i="7" s="1"/>
  <c r="A467" i="7" s="1"/>
  <c r="A468" i="7" s="1"/>
  <c r="A469" i="7" s="1"/>
  <c r="A470" i="7" s="1"/>
  <c r="A471" i="7" s="1"/>
  <c r="A449" i="7"/>
  <c r="A448" i="7"/>
  <c r="A170" i="7"/>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A373" i="7" s="1"/>
  <c r="A374" i="7" s="1"/>
  <c r="A375" i="7" s="1"/>
  <c r="A376" i="7" s="1"/>
  <c r="A377" i="7" s="1"/>
  <c r="A378" i="7" s="1"/>
  <c r="A379" i="7" s="1"/>
  <c r="A380" i="7" s="1"/>
  <c r="A381" i="7" s="1"/>
  <c r="A382" i="7" s="1"/>
  <c r="A383" i="7" s="1"/>
  <c r="A384" i="7" s="1"/>
  <c r="A385" i="7" s="1"/>
  <c r="A386" i="7" s="1"/>
  <c r="A387" i="7" s="1"/>
  <c r="A388" i="7" s="1"/>
  <c r="A389" i="7" s="1"/>
  <c r="A390" i="7" s="1"/>
  <c r="A391" i="7" s="1"/>
  <c r="A392" i="7" s="1"/>
  <c r="A393" i="7" s="1"/>
  <c r="A394" i="7" s="1"/>
  <c r="A395" i="7" s="1"/>
  <c r="A396" i="7" s="1"/>
  <c r="A397" i="7" s="1"/>
  <c r="A398" i="7" s="1"/>
  <c r="A399" i="7" s="1"/>
  <c r="A400" i="7" s="1"/>
  <c r="A401" i="7" s="1"/>
  <c r="A402" i="7" s="1"/>
  <c r="A403" i="7" s="1"/>
  <c r="A404" i="7" s="1"/>
  <c r="A405" i="7" s="1"/>
  <c r="A406" i="7" s="1"/>
  <c r="A407" i="7" s="1"/>
  <c r="A408" i="7" s="1"/>
  <c r="A409" i="7" s="1"/>
  <c r="A410" i="7" s="1"/>
  <c r="A411" i="7" s="1"/>
  <c r="A412" i="7" s="1"/>
  <c r="A413" i="7" s="1"/>
  <c r="A414" i="7" s="1"/>
  <c r="A415" i="7" s="1"/>
  <c r="A416" i="7" s="1"/>
  <c r="A417" i="7" s="1"/>
  <c r="A418" i="7" s="1"/>
  <c r="A419" i="7" s="1"/>
  <c r="A420" i="7" s="1"/>
  <c r="A421" i="7" s="1"/>
  <c r="A422" i="7" s="1"/>
  <c r="A423" i="7" s="1"/>
  <c r="A424" i="7" s="1"/>
  <c r="A425" i="7" s="1"/>
  <c r="A426" i="7" s="1"/>
  <c r="A427" i="7" s="1"/>
  <c r="A428" i="7" s="1"/>
  <c r="A429" i="7" s="1"/>
  <c r="A430" i="7" s="1"/>
  <c r="A431" i="7" s="1"/>
  <c r="A432" i="7" s="1"/>
  <c r="A433" i="7" s="1"/>
  <c r="A434" i="7" s="1"/>
  <c r="A435" i="7" s="1"/>
  <c r="A436" i="7" s="1"/>
  <c r="A119" i="7"/>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79" i="7"/>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78" i="7"/>
  <c r="B73" i="7"/>
  <c r="MX68" i="7"/>
  <c r="MW68" i="7"/>
  <c r="MV68" i="7"/>
  <c r="MU68" i="7"/>
  <c r="MT68" i="7"/>
  <c r="MS68" i="7"/>
  <c r="MR68" i="7"/>
  <c r="MQ68" i="7"/>
  <c r="MP68" i="7"/>
  <c r="MO68" i="7"/>
  <c r="MN68" i="7"/>
  <c r="MM68" i="7"/>
  <c r="ML68" i="7"/>
  <c r="MK68" i="7"/>
  <c r="MJ68" i="7"/>
  <c r="MI68" i="7"/>
  <c r="MH68" i="7"/>
  <c r="MG68" i="7"/>
  <c r="MF68" i="7"/>
  <c r="ME68" i="7"/>
  <c r="MD68" i="7"/>
  <c r="MC68" i="7"/>
  <c r="MB68" i="7"/>
  <c r="MA68" i="7"/>
  <c r="LZ68" i="7"/>
  <c r="LY68" i="7"/>
  <c r="LX68" i="7"/>
  <c r="LW68" i="7"/>
  <c r="LV68" i="7"/>
  <c r="LU68" i="7"/>
  <c r="LT68" i="7"/>
  <c r="LS68" i="7"/>
  <c r="LR68" i="7"/>
  <c r="LQ68" i="7"/>
  <c r="LP68" i="7"/>
  <c r="LO68" i="7"/>
  <c r="LN68" i="7"/>
  <c r="LM68" i="7"/>
  <c r="LL68" i="7"/>
  <c r="LK68" i="7"/>
  <c r="LJ68" i="7"/>
  <c r="LI68" i="7"/>
  <c r="LH68" i="7"/>
  <c r="LG68" i="7"/>
  <c r="LF68" i="7"/>
  <c r="LE68" i="7"/>
  <c r="LD68" i="7"/>
  <c r="LC68" i="7"/>
  <c r="LB68" i="7"/>
  <c r="LA68" i="7"/>
  <c r="KZ68" i="7"/>
  <c r="KY68" i="7"/>
  <c r="KX68" i="7"/>
  <c r="KW68" i="7"/>
  <c r="KV68" i="7"/>
  <c r="KU68" i="7"/>
  <c r="KT68" i="7"/>
  <c r="KS68" i="7"/>
  <c r="KR68" i="7"/>
  <c r="KQ68" i="7"/>
  <c r="KP68" i="7"/>
  <c r="KO68" i="7"/>
  <c r="KN68" i="7"/>
  <c r="KM68" i="7"/>
  <c r="KL68" i="7"/>
  <c r="KK68" i="7"/>
  <c r="KJ68" i="7"/>
  <c r="KI68" i="7"/>
  <c r="KH68" i="7"/>
  <c r="KG68" i="7"/>
  <c r="KF68" i="7"/>
  <c r="KE68" i="7"/>
  <c r="KD68" i="7"/>
  <c r="KC68" i="7"/>
  <c r="KB68" i="7"/>
  <c r="KA68" i="7"/>
  <c r="JZ68" i="7"/>
  <c r="JY68" i="7"/>
  <c r="JX68" i="7"/>
  <c r="JW68" i="7"/>
  <c r="JV68" i="7"/>
  <c r="JU68" i="7"/>
  <c r="JT68" i="7"/>
  <c r="JS68" i="7"/>
  <c r="JR68" i="7"/>
  <c r="JQ68" i="7"/>
  <c r="JP68" i="7"/>
  <c r="JO68" i="7"/>
  <c r="JN68" i="7"/>
  <c r="JM68" i="7"/>
  <c r="JL68" i="7"/>
  <c r="JK68" i="7"/>
  <c r="JJ68" i="7"/>
  <c r="JI68" i="7"/>
  <c r="JH68" i="7"/>
  <c r="JG68" i="7"/>
  <c r="JF68" i="7"/>
  <c r="JE68" i="7"/>
  <c r="JD68" i="7"/>
  <c r="JC68" i="7"/>
  <c r="JB68" i="7"/>
  <c r="JA68" i="7"/>
  <c r="IZ68" i="7"/>
  <c r="IY68" i="7"/>
  <c r="IX68" i="7"/>
  <c r="IW68" i="7"/>
  <c r="IV68" i="7"/>
  <c r="IU68" i="7"/>
  <c r="IT68" i="7"/>
  <c r="IS68" i="7"/>
  <c r="IR68" i="7"/>
  <c r="IQ68" i="7"/>
  <c r="IP68" i="7"/>
  <c r="IO68" i="7"/>
  <c r="IN68" i="7"/>
  <c r="IM68" i="7"/>
  <c r="IL68" i="7"/>
  <c r="IK68" i="7"/>
  <c r="IJ68" i="7"/>
  <c r="II68" i="7"/>
  <c r="IH68" i="7"/>
  <c r="IG68" i="7"/>
  <c r="IF68" i="7"/>
  <c r="IE68" i="7"/>
  <c r="ID68" i="7"/>
  <c r="IC68" i="7"/>
  <c r="IB68" i="7"/>
  <c r="IA68" i="7"/>
  <c r="HZ68" i="7"/>
  <c r="HY68" i="7"/>
  <c r="HX68" i="7"/>
  <c r="HW68" i="7"/>
  <c r="HV68" i="7"/>
  <c r="HU68" i="7"/>
  <c r="HT68" i="7"/>
  <c r="HS68" i="7"/>
  <c r="HR68" i="7"/>
  <c r="HQ68" i="7"/>
  <c r="HP68" i="7"/>
  <c r="HO68" i="7"/>
  <c r="HN68" i="7"/>
  <c r="HM68" i="7"/>
  <c r="HL68" i="7"/>
  <c r="HK68" i="7"/>
  <c r="HJ68" i="7"/>
  <c r="HI68" i="7"/>
  <c r="HH68" i="7"/>
  <c r="HG68" i="7"/>
  <c r="HF68" i="7"/>
  <c r="HE68" i="7"/>
  <c r="HD68" i="7"/>
  <c r="HC68" i="7"/>
  <c r="HB68" i="7"/>
  <c r="HA68" i="7"/>
  <c r="GZ68" i="7"/>
  <c r="GY68" i="7"/>
  <c r="GX68" i="7"/>
  <c r="GW68" i="7"/>
  <c r="GV68" i="7"/>
  <c r="GU68" i="7"/>
  <c r="GT68" i="7"/>
  <c r="GS68" i="7"/>
  <c r="GR68" i="7"/>
  <c r="GQ68" i="7"/>
  <c r="GP68" i="7"/>
  <c r="GO68" i="7"/>
  <c r="GN68" i="7"/>
  <c r="GM68" i="7"/>
  <c r="GL68" i="7"/>
  <c r="GK68" i="7"/>
  <c r="GJ68" i="7"/>
  <c r="GI68" i="7"/>
  <c r="GH68" i="7"/>
  <c r="GG68" i="7"/>
  <c r="GF68" i="7"/>
  <c r="GE68" i="7"/>
  <c r="GD68" i="7"/>
  <c r="GC68" i="7"/>
  <c r="GB68" i="7"/>
  <c r="GA68" i="7"/>
  <c r="FZ68" i="7"/>
  <c r="FY68" i="7"/>
  <c r="FX68" i="7"/>
  <c r="FW68" i="7"/>
  <c r="FV68" i="7"/>
  <c r="FU68" i="7"/>
  <c r="FT68" i="7"/>
  <c r="FS68" i="7"/>
  <c r="FR68" i="7"/>
  <c r="FQ68" i="7"/>
  <c r="FP68" i="7"/>
  <c r="FO68" i="7"/>
  <c r="FN68" i="7"/>
  <c r="FM68" i="7"/>
  <c r="FL68" i="7"/>
  <c r="FK68" i="7"/>
  <c r="FJ68" i="7"/>
  <c r="FI68" i="7"/>
  <c r="FH68" i="7"/>
  <c r="FG68" i="7"/>
  <c r="FF68" i="7"/>
  <c r="FE68" i="7"/>
  <c r="FD68" i="7"/>
  <c r="FC68" i="7"/>
  <c r="FB68" i="7"/>
  <c r="FA68" i="7"/>
  <c r="EZ68" i="7"/>
  <c r="EY68" i="7"/>
  <c r="EX68" i="7"/>
  <c r="EW68" i="7"/>
  <c r="EV68" i="7"/>
  <c r="EU68" i="7"/>
  <c r="ET68" i="7"/>
  <c r="ES68" i="7"/>
  <c r="ER68" i="7"/>
  <c r="EQ68" i="7"/>
  <c r="EP68" i="7"/>
  <c r="EO68" i="7"/>
  <c r="EN68" i="7"/>
  <c r="EM68" i="7"/>
  <c r="EL68" i="7"/>
  <c r="EK68" i="7"/>
  <c r="EJ68" i="7"/>
  <c r="EI68" i="7"/>
  <c r="EH68" i="7"/>
  <c r="EG68" i="7"/>
  <c r="EF68" i="7"/>
  <c r="EE68" i="7"/>
  <c r="ED68" i="7"/>
  <c r="EC68" i="7"/>
  <c r="EB68" i="7"/>
  <c r="EA68" i="7"/>
  <c r="DZ68" i="7"/>
  <c r="DY68" i="7"/>
  <c r="DX68" i="7"/>
  <c r="DW68" i="7"/>
  <c r="DV68" i="7"/>
  <c r="DU68" i="7"/>
  <c r="DT68" i="7"/>
  <c r="DS68" i="7"/>
  <c r="DR68" i="7"/>
  <c r="DQ68" i="7"/>
  <c r="DP68" i="7"/>
  <c r="DO68" i="7"/>
  <c r="DN68" i="7"/>
  <c r="DM68" i="7"/>
  <c r="DL68" i="7"/>
  <c r="DK68" i="7"/>
  <c r="DJ68" i="7"/>
  <c r="DI68" i="7"/>
  <c r="DH68" i="7"/>
  <c r="DG68" i="7"/>
  <c r="DF68" i="7"/>
  <c r="DE68" i="7"/>
  <c r="DD68" i="7"/>
  <c r="DC68" i="7"/>
  <c r="DB68" i="7"/>
  <c r="DA68" i="7"/>
  <c r="CZ68" i="7"/>
  <c r="CY68" i="7"/>
  <c r="CX68" i="7"/>
  <c r="CW68" i="7"/>
  <c r="CV68" i="7"/>
  <c r="CU68" i="7"/>
  <c r="CT68" i="7"/>
  <c r="CS68" i="7"/>
  <c r="CR68" i="7"/>
  <c r="CQ68" i="7"/>
  <c r="CP68" i="7"/>
  <c r="CO68" i="7"/>
  <c r="CN68" i="7"/>
  <c r="CM68" i="7"/>
  <c r="CL68" i="7"/>
  <c r="CK68" i="7"/>
  <c r="CJ68" i="7"/>
  <c r="CI68" i="7"/>
  <c r="CH68" i="7"/>
  <c r="CG68" i="7"/>
  <c r="CF68" i="7"/>
  <c r="CE68" i="7"/>
  <c r="CD68" i="7"/>
  <c r="CC68" i="7"/>
  <c r="CB68" i="7"/>
  <c r="CA68" i="7"/>
  <c r="BZ68" i="7"/>
  <c r="BY68" i="7"/>
  <c r="BX68" i="7"/>
  <c r="BW68" i="7"/>
  <c r="BV68" i="7"/>
  <c r="BU68" i="7"/>
  <c r="BT68" i="7"/>
  <c r="BS68" i="7"/>
  <c r="BR68" i="7"/>
  <c r="BQ68" i="7"/>
  <c r="BP68" i="7"/>
  <c r="BO68" i="7"/>
  <c r="BN68" i="7"/>
  <c r="BM68" i="7"/>
  <c r="BL68" i="7"/>
  <c r="BK68" i="7"/>
  <c r="BJ68" i="7"/>
  <c r="BI68" i="7"/>
  <c r="BH68" i="7"/>
  <c r="BG68" i="7"/>
  <c r="BF68" i="7"/>
  <c r="BE68" i="7"/>
  <c r="BD68" i="7"/>
  <c r="BC68" i="7"/>
  <c r="BB68" i="7"/>
  <c r="BA68" i="7"/>
  <c r="AZ68" i="7"/>
  <c r="AY68" i="7"/>
  <c r="AX68" i="7"/>
  <c r="AW68" i="7"/>
  <c r="AV68" i="7"/>
  <c r="AU68" i="7"/>
  <c r="AT68" i="7"/>
  <c r="AS68" i="7"/>
  <c r="AR68" i="7"/>
  <c r="AQ68" i="7"/>
  <c r="AP68" i="7"/>
  <c r="AO68" i="7"/>
  <c r="AN68" i="7"/>
  <c r="AM68" i="7"/>
  <c r="AL68" i="7"/>
  <c r="AK68" i="7"/>
  <c r="AJ68" i="7"/>
  <c r="AI68" i="7"/>
  <c r="AH68" i="7"/>
  <c r="AG68" i="7"/>
  <c r="AF68" i="7"/>
  <c r="AE68" i="7"/>
  <c r="AD68" i="7"/>
  <c r="AC68" i="7"/>
  <c r="AB68" i="7"/>
  <c r="AA68" i="7"/>
  <c r="Z68" i="7"/>
  <c r="Y68" i="7"/>
  <c r="X68" i="7"/>
  <c r="W68" i="7"/>
  <c r="V68" i="7"/>
  <c r="U68" i="7"/>
  <c r="T68" i="7"/>
  <c r="S68" i="7"/>
  <c r="R68" i="7"/>
  <c r="Q68" i="7"/>
  <c r="P68" i="7"/>
  <c r="O68" i="7"/>
  <c r="N68" i="7"/>
  <c r="M68" i="7"/>
  <c r="L68" i="7"/>
  <c r="K68" i="7"/>
  <c r="J68" i="7"/>
  <c r="I68" i="7"/>
  <c r="H68" i="7"/>
  <c r="G68" i="7"/>
  <c r="F68" i="7"/>
  <c r="E68" i="7"/>
  <c r="D68" i="7"/>
  <c r="MX67" i="7"/>
  <c r="MW67" i="7"/>
  <c r="MV67" i="7"/>
  <c r="MU67" i="7"/>
  <c r="MT67" i="7"/>
  <c r="MS67" i="7"/>
  <c r="MR67" i="7"/>
  <c r="MQ67" i="7"/>
  <c r="MP67" i="7"/>
  <c r="MO67" i="7"/>
  <c r="MN67" i="7"/>
  <c r="MM67" i="7"/>
  <c r="ML67" i="7"/>
  <c r="MK67" i="7"/>
  <c r="MJ67" i="7"/>
  <c r="MI67" i="7"/>
  <c r="MH67" i="7"/>
  <c r="MG67" i="7"/>
  <c r="MF67" i="7"/>
  <c r="ME67" i="7"/>
  <c r="MD67" i="7"/>
  <c r="MC67" i="7"/>
  <c r="MB67" i="7"/>
  <c r="MA67" i="7"/>
  <c r="LZ67" i="7"/>
  <c r="LY67" i="7"/>
  <c r="LX67" i="7"/>
  <c r="LW67" i="7"/>
  <c r="LV67" i="7"/>
  <c r="LU67" i="7"/>
  <c r="LT67" i="7"/>
  <c r="LS67" i="7"/>
  <c r="LR67" i="7"/>
  <c r="LQ67" i="7"/>
  <c r="LP67" i="7"/>
  <c r="LO67" i="7"/>
  <c r="LN67" i="7"/>
  <c r="LM67" i="7"/>
  <c r="LL67" i="7"/>
  <c r="LK67" i="7"/>
  <c r="LJ67" i="7"/>
  <c r="LI67" i="7"/>
  <c r="LH67" i="7"/>
  <c r="LG67" i="7"/>
  <c r="LF67" i="7"/>
  <c r="LE67" i="7"/>
  <c r="LD67" i="7"/>
  <c r="LC67" i="7"/>
  <c r="LB67" i="7"/>
  <c r="LA67" i="7"/>
  <c r="KZ67" i="7"/>
  <c r="KY67" i="7"/>
  <c r="KX67" i="7"/>
  <c r="KW67" i="7"/>
  <c r="KV67" i="7"/>
  <c r="KU67" i="7"/>
  <c r="KT67" i="7"/>
  <c r="KS67" i="7"/>
  <c r="KR67" i="7"/>
  <c r="KQ67" i="7"/>
  <c r="KP67" i="7"/>
  <c r="KO67" i="7"/>
  <c r="KN67" i="7"/>
  <c r="KM67" i="7"/>
  <c r="KL67" i="7"/>
  <c r="KK67" i="7"/>
  <c r="KJ67" i="7"/>
  <c r="KI67" i="7"/>
  <c r="KH67" i="7"/>
  <c r="KG67" i="7"/>
  <c r="KF67" i="7"/>
  <c r="KE67" i="7"/>
  <c r="KD67" i="7"/>
  <c r="KC67" i="7"/>
  <c r="KB67" i="7"/>
  <c r="KA67" i="7"/>
  <c r="JZ67" i="7"/>
  <c r="JY67" i="7"/>
  <c r="JX67" i="7"/>
  <c r="JW67" i="7"/>
  <c r="JV67" i="7"/>
  <c r="JU67" i="7"/>
  <c r="JT67" i="7"/>
  <c r="JS67" i="7"/>
  <c r="JR67" i="7"/>
  <c r="JQ67" i="7"/>
  <c r="JP67" i="7"/>
  <c r="JO67" i="7"/>
  <c r="JN67" i="7"/>
  <c r="JM67" i="7"/>
  <c r="JL67" i="7"/>
  <c r="JK67" i="7"/>
  <c r="JJ67" i="7"/>
  <c r="JI67" i="7"/>
  <c r="JH67" i="7"/>
  <c r="JG67" i="7"/>
  <c r="JF67" i="7"/>
  <c r="JE67" i="7"/>
  <c r="JD67" i="7"/>
  <c r="JC67" i="7"/>
  <c r="JB67" i="7"/>
  <c r="JA67" i="7"/>
  <c r="IZ67" i="7"/>
  <c r="IY67" i="7"/>
  <c r="IX67" i="7"/>
  <c r="IW67" i="7"/>
  <c r="IV67" i="7"/>
  <c r="IU67" i="7"/>
  <c r="IT67" i="7"/>
  <c r="IS67" i="7"/>
  <c r="IR67" i="7"/>
  <c r="IQ67" i="7"/>
  <c r="IP67" i="7"/>
  <c r="IO67" i="7"/>
  <c r="IN67" i="7"/>
  <c r="IM67" i="7"/>
  <c r="IL67" i="7"/>
  <c r="IK67" i="7"/>
  <c r="IJ67" i="7"/>
  <c r="II67" i="7"/>
  <c r="IH67" i="7"/>
  <c r="IG67" i="7"/>
  <c r="IF67" i="7"/>
  <c r="IE67" i="7"/>
  <c r="ID67" i="7"/>
  <c r="IC67" i="7"/>
  <c r="IB67" i="7"/>
  <c r="IA67" i="7"/>
  <c r="HZ67" i="7"/>
  <c r="HY67" i="7"/>
  <c r="HX67" i="7"/>
  <c r="HW67" i="7"/>
  <c r="HV67" i="7"/>
  <c r="HU67" i="7"/>
  <c r="HT67" i="7"/>
  <c r="HS67" i="7"/>
  <c r="HR67" i="7"/>
  <c r="HQ67" i="7"/>
  <c r="HP67" i="7"/>
  <c r="HO67" i="7"/>
  <c r="HN67" i="7"/>
  <c r="HM67" i="7"/>
  <c r="HL67" i="7"/>
  <c r="HK67" i="7"/>
  <c r="HJ67" i="7"/>
  <c r="HI67" i="7"/>
  <c r="HH67" i="7"/>
  <c r="HG67" i="7"/>
  <c r="HF67" i="7"/>
  <c r="HE67" i="7"/>
  <c r="HD67" i="7"/>
  <c r="HC67" i="7"/>
  <c r="HB67" i="7"/>
  <c r="HA67" i="7"/>
  <c r="GZ67" i="7"/>
  <c r="GY67" i="7"/>
  <c r="GX67" i="7"/>
  <c r="GW67" i="7"/>
  <c r="GV67" i="7"/>
  <c r="GU67" i="7"/>
  <c r="GT67" i="7"/>
  <c r="GS67" i="7"/>
  <c r="GR67" i="7"/>
  <c r="GQ67" i="7"/>
  <c r="GP67" i="7"/>
  <c r="GO67" i="7"/>
  <c r="GN67" i="7"/>
  <c r="GM67" i="7"/>
  <c r="GL67" i="7"/>
  <c r="GK67" i="7"/>
  <c r="GJ67" i="7"/>
  <c r="GI67" i="7"/>
  <c r="GH67" i="7"/>
  <c r="GG67" i="7"/>
  <c r="GF67" i="7"/>
  <c r="GE67" i="7"/>
  <c r="GD67" i="7"/>
  <c r="GC67" i="7"/>
  <c r="GB67" i="7"/>
  <c r="GA67" i="7"/>
  <c r="FZ67" i="7"/>
  <c r="FY67" i="7"/>
  <c r="FX67" i="7"/>
  <c r="FW67" i="7"/>
  <c r="FV67" i="7"/>
  <c r="FU67" i="7"/>
  <c r="FT67" i="7"/>
  <c r="FS67" i="7"/>
  <c r="FR67" i="7"/>
  <c r="FQ67" i="7"/>
  <c r="FP67" i="7"/>
  <c r="FO67" i="7"/>
  <c r="FN67" i="7"/>
  <c r="FM67" i="7"/>
  <c r="FL67" i="7"/>
  <c r="FK67" i="7"/>
  <c r="FJ67" i="7"/>
  <c r="FI67" i="7"/>
  <c r="FH67" i="7"/>
  <c r="FG67" i="7"/>
  <c r="FF67" i="7"/>
  <c r="FE67" i="7"/>
  <c r="FD67" i="7"/>
  <c r="FC67" i="7"/>
  <c r="FB67" i="7"/>
  <c r="FA67" i="7"/>
  <c r="EZ67" i="7"/>
  <c r="EY67" i="7"/>
  <c r="EX67" i="7"/>
  <c r="EW67" i="7"/>
  <c r="EV67" i="7"/>
  <c r="EU67" i="7"/>
  <c r="ET67" i="7"/>
  <c r="ES67" i="7"/>
  <c r="ER67" i="7"/>
  <c r="EQ67" i="7"/>
  <c r="EP67" i="7"/>
  <c r="EO67" i="7"/>
  <c r="EN67" i="7"/>
  <c r="EM67" i="7"/>
  <c r="EL67" i="7"/>
  <c r="EK67" i="7"/>
  <c r="EJ67" i="7"/>
  <c r="EI67" i="7"/>
  <c r="EH67" i="7"/>
  <c r="EG67" i="7"/>
  <c r="EF67" i="7"/>
  <c r="EE67" i="7"/>
  <c r="ED67" i="7"/>
  <c r="EC67" i="7"/>
  <c r="EB67" i="7"/>
  <c r="EA67" i="7"/>
  <c r="DZ67" i="7"/>
  <c r="DY67" i="7"/>
  <c r="DX67" i="7"/>
  <c r="DW67" i="7"/>
  <c r="DV67" i="7"/>
  <c r="DU67" i="7"/>
  <c r="DT67" i="7"/>
  <c r="DS67" i="7"/>
  <c r="DR67" i="7"/>
  <c r="DQ67" i="7"/>
  <c r="DP67" i="7"/>
  <c r="DO67" i="7"/>
  <c r="DN67" i="7"/>
  <c r="DM67" i="7"/>
  <c r="DL67" i="7"/>
  <c r="DK67" i="7"/>
  <c r="DJ67" i="7"/>
  <c r="DI67" i="7"/>
  <c r="DH67" i="7"/>
  <c r="DG67" i="7"/>
  <c r="DF67" i="7"/>
  <c r="DE67" i="7"/>
  <c r="DD67" i="7"/>
  <c r="DC67" i="7"/>
  <c r="DB67" i="7"/>
  <c r="DA67" i="7"/>
  <c r="CZ67" i="7"/>
  <c r="CY67" i="7"/>
  <c r="CX67" i="7"/>
  <c r="CW67" i="7"/>
  <c r="CV67" i="7"/>
  <c r="CU67" i="7"/>
  <c r="CT67" i="7"/>
  <c r="CS67" i="7"/>
  <c r="CR67" i="7"/>
  <c r="CQ67" i="7"/>
  <c r="CP67" i="7"/>
  <c r="CO67" i="7"/>
  <c r="CN67" i="7"/>
  <c r="CM67" i="7"/>
  <c r="CL67" i="7"/>
  <c r="CK67" i="7"/>
  <c r="CJ67" i="7"/>
  <c r="CI67" i="7"/>
  <c r="CH67" i="7"/>
  <c r="CG67" i="7"/>
  <c r="CF67" i="7"/>
  <c r="CE67" i="7"/>
  <c r="CD67" i="7"/>
  <c r="CC67" i="7"/>
  <c r="CB67" i="7"/>
  <c r="CA67" i="7"/>
  <c r="BZ67" i="7"/>
  <c r="BY67" i="7"/>
  <c r="BX67" i="7"/>
  <c r="BW67" i="7"/>
  <c r="BV67" i="7"/>
  <c r="BU67" i="7"/>
  <c r="BT67" i="7"/>
  <c r="BS67" i="7"/>
  <c r="BR67" i="7"/>
  <c r="BQ67" i="7"/>
  <c r="BP67" i="7"/>
  <c r="BO67" i="7"/>
  <c r="BN67" i="7"/>
  <c r="BM67" i="7"/>
  <c r="BL67" i="7"/>
  <c r="BK67" i="7"/>
  <c r="BJ67" i="7"/>
  <c r="BI67" i="7"/>
  <c r="BH67" i="7"/>
  <c r="BG67" i="7"/>
  <c r="BF67" i="7"/>
  <c r="BE67" i="7"/>
  <c r="BD67" i="7"/>
  <c r="BC67" i="7"/>
  <c r="BB67" i="7"/>
  <c r="BA67" i="7"/>
  <c r="AZ67" i="7"/>
  <c r="AY67" i="7"/>
  <c r="AX67" i="7"/>
  <c r="AW67" i="7"/>
  <c r="AV67" i="7"/>
  <c r="AU67" i="7"/>
  <c r="AT67" i="7"/>
  <c r="AS67" i="7"/>
  <c r="AR67" i="7"/>
  <c r="AQ67" i="7"/>
  <c r="AP67" i="7"/>
  <c r="AO67" i="7"/>
  <c r="AN67" i="7"/>
  <c r="AM67" i="7"/>
  <c r="AL67" i="7"/>
  <c r="AK67" i="7"/>
  <c r="AJ67" i="7"/>
  <c r="AI67" i="7"/>
  <c r="AH67" i="7"/>
  <c r="AG67" i="7"/>
  <c r="AF67" i="7"/>
  <c r="AE67" i="7"/>
  <c r="AD67" i="7"/>
  <c r="AC67" i="7"/>
  <c r="AB67" i="7"/>
  <c r="AA67" i="7"/>
  <c r="Z67" i="7"/>
  <c r="Y67" i="7"/>
  <c r="X67" i="7"/>
  <c r="W67" i="7"/>
  <c r="V67" i="7"/>
  <c r="U67" i="7"/>
  <c r="T67" i="7"/>
  <c r="S67" i="7"/>
  <c r="R67" i="7"/>
  <c r="Q67" i="7"/>
  <c r="P67" i="7"/>
  <c r="O67" i="7"/>
  <c r="N67" i="7"/>
  <c r="M67" i="7"/>
  <c r="L67" i="7"/>
  <c r="K67" i="7"/>
  <c r="J67" i="7"/>
  <c r="I67" i="7"/>
  <c r="H67" i="7"/>
  <c r="G67" i="7"/>
  <c r="F67" i="7"/>
  <c r="E67" i="7"/>
  <c r="D67" i="7"/>
  <c r="MX66" i="7"/>
  <c r="MW66" i="7"/>
  <c r="MV66" i="7"/>
  <c r="MU66" i="7"/>
  <c r="MT66" i="7"/>
  <c r="MS66" i="7"/>
  <c r="MR66" i="7"/>
  <c r="MQ66" i="7"/>
  <c r="MP66" i="7"/>
  <c r="MO66" i="7"/>
  <c r="MN66" i="7"/>
  <c r="MM66" i="7"/>
  <c r="ML66" i="7"/>
  <c r="MK66" i="7"/>
  <c r="MJ66" i="7"/>
  <c r="MI66" i="7"/>
  <c r="MH66" i="7"/>
  <c r="MG66" i="7"/>
  <c r="MF66" i="7"/>
  <c r="ME66" i="7"/>
  <c r="MD66" i="7"/>
  <c r="MC66" i="7"/>
  <c r="MB66" i="7"/>
  <c r="MA66" i="7"/>
  <c r="LZ66" i="7"/>
  <c r="LY66" i="7"/>
  <c r="LX66" i="7"/>
  <c r="LW66" i="7"/>
  <c r="LV66" i="7"/>
  <c r="LU66" i="7"/>
  <c r="LT66" i="7"/>
  <c r="LS66" i="7"/>
  <c r="LR66" i="7"/>
  <c r="LQ66" i="7"/>
  <c r="LP66" i="7"/>
  <c r="LO66" i="7"/>
  <c r="LN66" i="7"/>
  <c r="LM66" i="7"/>
  <c r="LL66" i="7"/>
  <c r="LK66" i="7"/>
  <c r="LJ66" i="7"/>
  <c r="LI66" i="7"/>
  <c r="LH66" i="7"/>
  <c r="LG66" i="7"/>
  <c r="LF66" i="7"/>
  <c r="LE66" i="7"/>
  <c r="LD66" i="7"/>
  <c r="LC66" i="7"/>
  <c r="LB66" i="7"/>
  <c r="LA66" i="7"/>
  <c r="KZ66" i="7"/>
  <c r="KY66" i="7"/>
  <c r="KX66" i="7"/>
  <c r="KW66" i="7"/>
  <c r="KV66" i="7"/>
  <c r="KU66" i="7"/>
  <c r="KT66" i="7"/>
  <c r="KS66" i="7"/>
  <c r="KR66" i="7"/>
  <c r="KQ66" i="7"/>
  <c r="KP66" i="7"/>
  <c r="KO66" i="7"/>
  <c r="KN66" i="7"/>
  <c r="KM66" i="7"/>
  <c r="KL66" i="7"/>
  <c r="KK66" i="7"/>
  <c r="KJ66" i="7"/>
  <c r="KI66" i="7"/>
  <c r="KH66" i="7"/>
  <c r="KG66" i="7"/>
  <c r="KF66" i="7"/>
  <c r="KE66" i="7"/>
  <c r="KD66" i="7"/>
  <c r="KC66" i="7"/>
  <c r="KB66" i="7"/>
  <c r="KA66" i="7"/>
  <c r="JZ66" i="7"/>
  <c r="JY66" i="7"/>
  <c r="JX66" i="7"/>
  <c r="JW66" i="7"/>
  <c r="JV66" i="7"/>
  <c r="JU66" i="7"/>
  <c r="JT66" i="7"/>
  <c r="JS66" i="7"/>
  <c r="JR66" i="7"/>
  <c r="JQ66" i="7"/>
  <c r="JP66" i="7"/>
  <c r="JO66" i="7"/>
  <c r="JN66" i="7"/>
  <c r="JM66" i="7"/>
  <c r="JL66" i="7"/>
  <c r="JK66" i="7"/>
  <c r="JJ66" i="7"/>
  <c r="JI66" i="7"/>
  <c r="JH66" i="7"/>
  <c r="JG66" i="7"/>
  <c r="JF66" i="7"/>
  <c r="JE66" i="7"/>
  <c r="JD66" i="7"/>
  <c r="JC66" i="7"/>
  <c r="JB66" i="7"/>
  <c r="JA66" i="7"/>
  <c r="IZ66" i="7"/>
  <c r="IY66" i="7"/>
  <c r="IX66" i="7"/>
  <c r="IW66" i="7"/>
  <c r="IV66" i="7"/>
  <c r="IU66" i="7"/>
  <c r="IT66" i="7"/>
  <c r="IS66" i="7"/>
  <c r="IR66" i="7"/>
  <c r="IQ66" i="7"/>
  <c r="IP66" i="7"/>
  <c r="IO66" i="7"/>
  <c r="IN66" i="7"/>
  <c r="IM66" i="7"/>
  <c r="IL66" i="7"/>
  <c r="IK66" i="7"/>
  <c r="IJ66" i="7"/>
  <c r="II66" i="7"/>
  <c r="IH66" i="7"/>
  <c r="IG66" i="7"/>
  <c r="IF66" i="7"/>
  <c r="IE66" i="7"/>
  <c r="ID66" i="7"/>
  <c r="IC66" i="7"/>
  <c r="IB66" i="7"/>
  <c r="IA66" i="7"/>
  <c r="HZ66" i="7"/>
  <c r="HY66" i="7"/>
  <c r="HX66" i="7"/>
  <c r="HW66" i="7"/>
  <c r="HV66" i="7"/>
  <c r="HU66" i="7"/>
  <c r="HT66" i="7"/>
  <c r="HS66" i="7"/>
  <c r="HR66" i="7"/>
  <c r="HQ66" i="7"/>
  <c r="HP66" i="7"/>
  <c r="HO66" i="7"/>
  <c r="HN66" i="7"/>
  <c r="HM66" i="7"/>
  <c r="HL66" i="7"/>
  <c r="HK66" i="7"/>
  <c r="HJ66" i="7"/>
  <c r="HI66" i="7"/>
  <c r="HH66" i="7"/>
  <c r="HG66" i="7"/>
  <c r="HF66" i="7"/>
  <c r="HE66" i="7"/>
  <c r="HD66" i="7"/>
  <c r="HC66" i="7"/>
  <c r="HB66" i="7"/>
  <c r="HA66" i="7"/>
  <c r="GZ66" i="7"/>
  <c r="GY66" i="7"/>
  <c r="GX66" i="7"/>
  <c r="GW66" i="7"/>
  <c r="GV66" i="7"/>
  <c r="GU66" i="7"/>
  <c r="GT66" i="7"/>
  <c r="GS66" i="7"/>
  <c r="GR66" i="7"/>
  <c r="GQ66" i="7"/>
  <c r="GP66" i="7"/>
  <c r="GO66" i="7"/>
  <c r="GN66" i="7"/>
  <c r="GM66" i="7"/>
  <c r="GL66" i="7"/>
  <c r="GK66" i="7"/>
  <c r="GJ66" i="7"/>
  <c r="GI66" i="7"/>
  <c r="GH66" i="7"/>
  <c r="GG66" i="7"/>
  <c r="GF66" i="7"/>
  <c r="GE66" i="7"/>
  <c r="GD66" i="7"/>
  <c r="GC66" i="7"/>
  <c r="GB66" i="7"/>
  <c r="GA66" i="7"/>
  <c r="FZ66" i="7"/>
  <c r="FY66" i="7"/>
  <c r="FX66" i="7"/>
  <c r="FW66" i="7"/>
  <c r="FV66" i="7"/>
  <c r="FU66" i="7"/>
  <c r="FT66" i="7"/>
  <c r="FS66" i="7"/>
  <c r="FR66" i="7"/>
  <c r="FQ66" i="7"/>
  <c r="FP66" i="7"/>
  <c r="FO66" i="7"/>
  <c r="FN66" i="7"/>
  <c r="FM66" i="7"/>
  <c r="FL66" i="7"/>
  <c r="FK66" i="7"/>
  <c r="FJ66" i="7"/>
  <c r="FI66" i="7"/>
  <c r="FH66" i="7"/>
  <c r="FG66" i="7"/>
  <c r="FF66" i="7"/>
  <c r="FE66" i="7"/>
  <c r="FD66" i="7"/>
  <c r="FC66" i="7"/>
  <c r="FB66" i="7"/>
  <c r="FA66" i="7"/>
  <c r="EZ66" i="7"/>
  <c r="EY66" i="7"/>
  <c r="EX66" i="7"/>
  <c r="EW66" i="7"/>
  <c r="EV66" i="7"/>
  <c r="EU66" i="7"/>
  <c r="ET66" i="7"/>
  <c r="ES66" i="7"/>
  <c r="ER66" i="7"/>
  <c r="EQ66" i="7"/>
  <c r="EP66" i="7"/>
  <c r="EO66" i="7"/>
  <c r="EN66" i="7"/>
  <c r="EM66" i="7"/>
  <c r="EL66" i="7"/>
  <c r="EK66" i="7"/>
  <c r="EJ66" i="7"/>
  <c r="EI66" i="7"/>
  <c r="EH66" i="7"/>
  <c r="EG66" i="7"/>
  <c r="EF66" i="7"/>
  <c r="EE66" i="7"/>
  <c r="ED66" i="7"/>
  <c r="EC66" i="7"/>
  <c r="EB66" i="7"/>
  <c r="EA66" i="7"/>
  <c r="DZ66" i="7"/>
  <c r="DY66" i="7"/>
  <c r="DX66" i="7"/>
  <c r="DW66" i="7"/>
  <c r="DV66" i="7"/>
  <c r="DU66" i="7"/>
  <c r="DT66" i="7"/>
  <c r="DS66" i="7"/>
  <c r="DR66" i="7"/>
  <c r="DQ66" i="7"/>
  <c r="DP66" i="7"/>
  <c r="DO66" i="7"/>
  <c r="DN66" i="7"/>
  <c r="DM66" i="7"/>
  <c r="DL66" i="7"/>
  <c r="DK66" i="7"/>
  <c r="DJ66" i="7"/>
  <c r="DI66" i="7"/>
  <c r="DH66" i="7"/>
  <c r="DG66" i="7"/>
  <c r="DF66" i="7"/>
  <c r="DE66" i="7"/>
  <c r="DD66" i="7"/>
  <c r="DC66" i="7"/>
  <c r="DB66" i="7"/>
  <c r="DA66" i="7"/>
  <c r="CZ66" i="7"/>
  <c r="CY66" i="7"/>
  <c r="CX66" i="7"/>
  <c r="CW66" i="7"/>
  <c r="CV66" i="7"/>
  <c r="CU66" i="7"/>
  <c r="CT66" i="7"/>
  <c r="CS66" i="7"/>
  <c r="CR66" i="7"/>
  <c r="CQ66" i="7"/>
  <c r="CP66" i="7"/>
  <c r="CO66" i="7"/>
  <c r="CN66" i="7"/>
  <c r="CM66" i="7"/>
  <c r="CL66" i="7"/>
  <c r="CK66" i="7"/>
  <c r="CJ66" i="7"/>
  <c r="CI66" i="7"/>
  <c r="CH66" i="7"/>
  <c r="CG66" i="7"/>
  <c r="CF66" i="7"/>
  <c r="CE66" i="7"/>
  <c r="CD66" i="7"/>
  <c r="CC66" i="7"/>
  <c r="CB66" i="7"/>
  <c r="CA66" i="7"/>
  <c r="BZ66" i="7"/>
  <c r="BY66" i="7"/>
  <c r="BX66" i="7"/>
  <c r="BW66" i="7"/>
  <c r="BV66" i="7"/>
  <c r="BU66" i="7"/>
  <c r="BT66" i="7"/>
  <c r="BS66" i="7"/>
  <c r="BR66" i="7"/>
  <c r="BQ66" i="7"/>
  <c r="BP66" i="7"/>
  <c r="BO66" i="7"/>
  <c r="BN66" i="7"/>
  <c r="BM66" i="7"/>
  <c r="BL66" i="7"/>
  <c r="BK66" i="7"/>
  <c r="BJ66" i="7"/>
  <c r="BI66" i="7"/>
  <c r="BH66" i="7"/>
  <c r="BG66" i="7"/>
  <c r="BF66" i="7"/>
  <c r="BE66" i="7"/>
  <c r="BD66" i="7"/>
  <c r="BC66" i="7"/>
  <c r="BB66" i="7"/>
  <c r="BA66" i="7"/>
  <c r="AZ66" i="7"/>
  <c r="AY66" i="7"/>
  <c r="AX66" i="7"/>
  <c r="AW66" i="7"/>
  <c r="AV66" i="7"/>
  <c r="AU66" i="7"/>
  <c r="AT66" i="7"/>
  <c r="AS66" i="7"/>
  <c r="AR66" i="7"/>
  <c r="AQ66" i="7"/>
  <c r="AP66" i="7"/>
  <c r="AO66" i="7"/>
  <c r="AN66" i="7"/>
  <c r="AM66" i="7"/>
  <c r="AL66" i="7"/>
  <c r="AK66" i="7"/>
  <c r="AJ66" i="7"/>
  <c r="AI66" i="7"/>
  <c r="AH66" i="7"/>
  <c r="AG66" i="7"/>
  <c r="AF66" i="7"/>
  <c r="AE66" i="7"/>
  <c r="AD66" i="7"/>
  <c r="AC66" i="7"/>
  <c r="AB66" i="7"/>
  <c r="AA66" i="7"/>
  <c r="Z66" i="7"/>
  <c r="Y66" i="7"/>
  <c r="X66" i="7"/>
  <c r="W66" i="7"/>
  <c r="V66" i="7"/>
  <c r="U66" i="7"/>
  <c r="T66" i="7"/>
  <c r="S66" i="7"/>
  <c r="R66" i="7"/>
  <c r="Q66" i="7"/>
  <c r="P66" i="7"/>
  <c r="O66" i="7"/>
  <c r="N66" i="7"/>
  <c r="M66" i="7"/>
  <c r="L66" i="7"/>
  <c r="K66" i="7"/>
  <c r="J66" i="7"/>
  <c r="I66" i="7"/>
  <c r="H66" i="7"/>
  <c r="G66" i="7"/>
  <c r="F66" i="7"/>
  <c r="E66" i="7"/>
  <c r="D66" i="7"/>
  <c r="MX63" i="7"/>
  <c r="MW63" i="7"/>
  <c r="MV63" i="7"/>
  <c r="MU63" i="7"/>
  <c r="MT63" i="7"/>
  <c r="MS63" i="7"/>
  <c r="MR63" i="7"/>
  <c r="MQ63" i="7"/>
  <c r="MP63" i="7"/>
  <c r="MO63" i="7"/>
  <c r="MN63" i="7"/>
  <c r="MM63" i="7"/>
  <c r="ML63" i="7"/>
  <c r="MK63" i="7"/>
  <c r="MJ63" i="7"/>
  <c r="MI63" i="7"/>
  <c r="MH63" i="7"/>
  <c r="MG63" i="7"/>
  <c r="MF63" i="7"/>
  <c r="ME63" i="7"/>
  <c r="MD63" i="7"/>
  <c r="MC63" i="7"/>
  <c r="MB63" i="7"/>
  <c r="MA63" i="7"/>
  <c r="LZ63" i="7"/>
  <c r="LY63" i="7"/>
  <c r="LX63" i="7"/>
  <c r="LW63" i="7"/>
  <c r="LV63" i="7"/>
  <c r="LU63" i="7"/>
  <c r="LT63" i="7"/>
  <c r="LS63" i="7"/>
  <c r="LR63" i="7"/>
  <c r="LQ63" i="7"/>
  <c r="LP63" i="7"/>
  <c r="LO63" i="7"/>
  <c r="LN63" i="7"/>
  <c r="LM63" i="7"/>
  <c r="LL63" i="7"/>
  <c r="LK63" i="7"/>
  <c r="LJ63" i="7"/>
  <c r="LI63" i="7"/>
  <c r="LH63" i="7"/>
  <c r="LG63" i="7"/>
  <c r="LF63" i="7"/>
  <c r="LE63" i="7"/>
  <c r="LD63" i="7"/>
  <c r="LC63" i="7"/>
  <c r="LB63" i="7"/>
  <c r="LA63" i="7"/>
  <c r="KZ63" i="7"/>
  <c r="KY63" i="7"/>
  <c r="KX63" i="7"/>
  <c r="KW63" i="7"/>
  <c r="KV63" i="7"/>
  <c r="KU63" i="7"/>
  <c r="KT63" i="7"/>
  <c r="KS63" i="7"/>
  <c r="KR63" i="7"/>
  <c r="KQ63" i="7"/>
  <c r="KP63" i="7"/>
  <c r="KO63" i="7"/>
  <c r="KN63" i="7"/>
  <c r="KM63" i="7"/>
  <c r="KL63" i="7"/>
  <c r="KK63" i="7"/>
  <c r="KJ63" i="7"/>
  <c r="KI63" i="7"/>
  <c r="KH63" i="7"/>
  <c r="KG63" i="7"/>
  <c r="KF63" i="7"/>
  <c r="KE63" i="7"/>
  <c r="KD63" i="7"/>
  <c r="KC63" i="7"/>
  <c r="KB63" i="7"/>
  <c r="KA63" i="7"/>
  <c r="JZ63" i="7"/>
  <c r="JY63" i="7"/>
  <c r="JX63" i="7"/>
  <c r="JW63" i="7"/>
  <c r="JV63" i="7"/>
  <c r="JU63" i="7"/>
  <c r="JT63" i="7"/>
  <c r="JS63" i="7"/>
  <c r="JR63" i="7"/>
  <c r="JQ63" i="7"/>
  <c r="JP63" i="7"/>
  <c r="JO63" i="7"/>
  <c r="JN63" i="7"/>
  <c r="JM63" i="7"/>
  <c r="JL63" i="7"/>
  <c r="JK63" i="7"/>
  <c r="JJ63" i="7"/>
  <c r="JI63" i="7"/>
  <c r="JH63" i="7"/>
  <c r="JG63" i="7"/>
  <c r="JF63" i="7"/>
  <c r="JE63" i="7"/>
  <c r="JD63" i="7"/>
  <c r="JC63" i="7"/>
  <c r="JB63" i="7"/>
  <c r="JA63" i="7"/>
  <c r="IZ63" i="7"/>
  <c r="IY63" i="7"/>
  <c r="IX63" i="7"/>
  <c r="IW63" i="7"/>
  <c r="IV63" i="7"/>
  <c r="IU63" i="7"/>
  <c r="IT63" i="7"/>
  <c r="IS63" i="7"/>
  <c r="IR63" i="7"/>
  <c r="IQ63" i="7"/>
  <c r="IP63" i="7"/>
  <c r="IO63" i="7"/>
  <c r="IN63" i="7"/>
  <c r="IM63" i="7"/>
  <c r="IL63" i="7"/>
  <c r="IK63" i="7"/>
  <c r="IJ63" i="7"/>
  <c r="II63" i="7"/>
  <c r="IH63" i="7"/>
  <c r="IG63" i="7"/>
  <c r="IF63" i="7"/>
  <c r="IE63" i="7"/>
  <c r="ID63" i="7"/>
  <c r="IC63" i="7"/>
  <c r="IB63" i="7"/>
  <c r="IA63" i="7"/>
  <c r="HZ63" i="7"/>
  <c r="HY63" i="7"/>
  <c r="HX63" i="7"/>
  <c r="HW63" i="7"/>
  <c r="HV63" i="7"/>
  <c r="HU63" i="7"/>
  <c r="HT63" i="7"/>
  <c r="HS63" i="7"/>
  <c r="HR63" i="7"/>
  <c r="HQ63" i="7"/>
  <c r="HP63" i="7"/>
  <c r="HO63" i="7"/>
  <c r="HN63" i="7"/>
  <c r="HM63" i="7"/>
  <c r="HL63" i="7"/>
  <c r="HK63" i="7"/>
  <c r="HJ63" i="7"/>
  <c r="HI63" i="7"/>
  <c r="HH63" i="7"/>
  <c r="HG63" i="7"/>
  <c r="HF63" i="7"/>
  <c r="HE63" i="7"/>
  <c r="HD63" i="7"/>
  <c r="HC63" i="7"/>
  <c r="HB63" i="7"/>
  <c r="HA63" i="7"/>
  <c r="GZ63" i="7"/>
  <c r="GY63" i="7"/>
  <c r="GX63" i="7"/>
  <c r="GW63" i="7"/>
  <c r="GV63" i="7"/>
  <c r="GU63" i="7"/>
  <c r="GT63" i="7"/>
  <c r="GS63" i="7"/>
  <c r="GR63" i="7"/>
  <c r="GQ63" i="7"/>
  <c r="GP63" i="7"/>
  <c r="GO63" i="7"/>
  <c r="GN63" i="7"/>
  <c r="GM63" i="7"/>
  <c r="GL63" i="7"/>
  <c r="GK63" i="7"/>
  <c r="GJ63" i="7"/>
  <c r="GI63" i="7"/>
  <c r="GH63" i="7"/>
  <c r="GG63" i="7"/>
  <c r="GF63" i="7"/>
  <c r="GE63" i="7"/>
  <c r="GD63" i="7"/>
  <c r="GC63" i="7"/>
  <c r="GB63" i="7"/>
  <c r="GA63" i="7"/>
  <c r="FZ63" i="7"/>
  <c r="FY63" i="7"/>
  <c r="FX63" i="7"/>
  <c r="FW63" i="7"/>
  <c r="FV63" i="7"/>
  <c r="FU63" i="7"/>
  <c r="FT63" i="7"/>
  <c r="FS63" i="7"/>
  <c r="FR63" i="7"/>
  <c r="FQ63" i="7"/>
  <c r="FP63" i="7"/>
  <c r="FO63" i="7"/>
  <c r="FN63" i="7"/>
  <c r="FM63" i="7"/>
  <c r="FL63" i="7"/>
  <c r="FK63" i="7"/>
  <c r="FJ63" i="7"/>
  <c r="FI63" i="7"/>
  <c r="FH63" i="7"/>
  <c r="FG63" i="7"/>
  <c r="FF63" i="7"/>
  <c r="FE63" i="7"/>
  <c r="FD63" i="7"/>
  <c r="FC63" i="7"/>
  <c r="FB63" i="7"/>
  <c r="FA63" i="7"/>
  <c r="EZ63" i="7"/>
  <c r="EY63" i="7"/>
  <c r="EX63" i="7"/>
  <c r="EW63" i="7"/>
  <c r="EV63" i="7"/>
  <c r="EU63" i="7"/>
  <c r="ET63" i="7"/>
  <c r="ES63" i="7"/>
  <c r="ER63" i="7"/>
  <c r="EQ63" i="7"/>
  <c r="EP63" i="7"/>
  <c r="EO63" i="7"/>
  <c r="EN63" i="7"/>
  <c r="EM63" i="7"/>
  <c r="EL63" i="7"/>
  <c r="EK63" i="7"/>
  <c r="EJ63" i="7"/>
  <c r="EI63" i="7"/>
  <c r="EH63" i="7"/>
  <c r="EG63" i="7"/>
  <c r="EF63" i="7"/>
  <c r="EE63" i="7"/>
  <c r="ED63" i="7"/>
  <c r="EC63" i="7"/>
  <c r="EB63" i="7"/>
  <c r="EA63" i="7"/>
  <c r="DZ63" i="7"/>
  <c r="DY63" i="7"/>
  <c r="DX63" i="7"/>
  <c r="DW63" i="7"/>
  <c r="DV63" i="7"/>
  <c r="DU63" i="7"/>
  <c r="DT63" i="7"/>
  <c r="DS63" i="7"/>
  <c r="DR63" i="7"/>
  <c r="DQ63" i="7"/>
  <c r="DP63" i="7"/>
  <c r="DO63" i="7"/>
  <c r="DN63" i="7"/>
  <c r="DM63" i="7"/>
  <c r="DL63" i="7"/>
  <c r="DK63" i="7"/>
  <c r="DJ63" i="7"/>
  <c r="DI63" i="7"/>
  <c r="DH63" i="7"/>
  <c r="DG63" i="7"/>
  <c r="DF63" i="7"/>
  <c r="DE63" i="7"/>
  <c r="DD63" i="7"/>
  <c r="DC63" i="7"/>
  <c r="DB63" i="7"/>
  <c r="DA63" i="7"/>
  <c r="CZ63" i="7"/>
  <c r="CY63" i="7"/>
  <c r="CX63" i="7"/>
  <c r="CW63" i="7"/>
  <c r="CV63" i="7"/>
  <c r="CU63" i="7"/>
  <c r="CT63" i="7"/>
  <c r="CS63" i="7"/>
  <c r="CR63" i="7"/>
  <c r="CQ63" i="7"/>
  <c r="CP63" i="7"/>
  <c r="CO63" i="7"/>
  <c r="CN63" i="7"/>
  <c r="CM63" i="7"/>
  <c r="CL63" i="7"/>
  <c r="CK63" i="7"/>
  <c r="CJ63" i="7"/>
  <c r="CI63" i="7"/>
  <c r="CH63" i="7"/>
  <c r="CG63" i="7"/>
  <c r="CF63" i="7"/>
  <c r="CE63" i="7"/>
  <c r="CD63" i="7"/>
  <c r="CC63" i="7"/>
  <c r="CB63" i="7"/>
  <c r="CA63" i="7"/>
  <c r="BZ63" i="7"/>
  <c r="BY63" i="7"/>
  <c r="BX63" i="7"/>
  <c r="BW63" i="7"/>
  <c r="BV63" i="7"/>
  <c r="BU63" i="7"/>
  <c r="BT63" i="7"/>
  <c r="BS63" i="7"/>
  <c r="BR63" i="7"/>
  <c r="BQ63" i="7"/>
  <c r="BP63" i="7"/>
  <c r="BO63" i="7"/>
  <c r="BN63" i="7"/>
  <c r="BM63" i="7"/>
  <c r="BL63" i="7"/>
  <c r="BK63" i="7"/>
  <c r="BJ63" i="7"/>
  <c r="BI63" i="7"/>
  <c r="BH63" i="7"/>
  <c r="BG63" i="7"/>
  <c r="BF63" i="7"/>
  <c r="BE63" i="7"/>
  <c r="BD63" i="7"/>
  <c r="BC63" i="7"/>
  <c r="BB63" i="7"/>
  <c r="BA63" i="7"/>
  <c r="AZ63" i="7"/>
  <c r="AY63" i="7"/>
  <c r="AX63" i="7"/>
  <c r="AW63" i="7"/>
  <c r="AV63" i="7"/>
  <c r="AU63" i="7"/>
  <c r="AT63" i="7"/>
  <c r="AS63" i="7"/>
  <c r="AR63" i="7"/>
  <c r="AQ63" i="7"/>
  <c r="AP63" i="7"/>
  <c r="AO63" i="7"/>
  <c r="AN63" i="7"/>
  <c r="AM63" i="7"/>
  <c r="AL63" i="7"/>
  <c r="AK63" i="7"/>
  <c r="AJ63" i="7"/>
  <c r="AI63" i="7"/>
  <c r="AH63" i="7"/>
  <c r="AG63" i="7"/>
  <c r="AF63" i="7"/>
  <c r="AE63" i="7"/>
  <c r="AD63" i="7"/>
  <c r="AC63" i="7"/>
  <c r="AB63" i="7"/>
  <c r="AA63" i="7"/>
  <c r="Z63" i="7"/>
  <c r="Y63" i="7"/>
  <c r="X63" i="7"/>
  <c r="W63" i="7"/>
  <c r="V63" i="7"/>
  <c r="U63" i="7"/>
  <c r="T63" i="7"/>
  <c r="S63" i="7"/>
  <c r="R63" i="7"/>
  <c r="Q63" i="7"/>
  <c r="P63" i="7"/>
  <c r="O63" i="7"/>
  <c r="N63" i="7"/>
  <c r="M63" i="7"/>
  <c r="L63" i="7"/>
  <c r="K63" i="7"/>
  <c r="J63" i="7"/>
  <c r="I63" i="7"/>
  <c r="H63" i="7"/>
  <c r="G63" i="7"/>
  <c r="F63" i="7"/>
  <c r="E63" i="7"/>
  <c r="D63" i="7"/>
  <c r="MX62" i="7"/>
  <c r="MW62" i="7"/>
  <c r="MV62" i="7"/>
  <c r="MU62" i="7"/>
  <c r="MT62" i="7"/>
  <c r="MS62" i="7"/>
  <c r="MR62" i="7"/>
  <c r="MQ62" i="7"/>
  <c r="MP62" i="7"/>
  <c r="MO62" i="7"/>
  <c r="MN62" i="7"/>
  <c r="MM62" i="7"/>
  <c r="ML62" i="7"/>
  <c r="MK62" i="7"/>
  <c r="MJ62" i="7"/>
  <c r="MI62" i="7"/>
  <c r="MH62" i="7"/>
  <c r="MG62" i="7"/>
  <c r="MF62" i="7"/>
  <c r="ME62" i="7"/>
  <c r="MD62" i="7"/>
  <c r="MC62" i="7"/>
  <c r="MB62" i="7"/>
  <c r="MA62" i="7"/>
  <c r="LZ62" i="7"/>
  <c r="LY62" i="7"/>
  <c r="LX62" i="7"/>
  <c r="LW62" i="7"/>
  <c r="LV62" i="7"/>
  <c r="LU62" i="7"/>
  <c r="LT62" i="7"/>
  <c r="LS62" i="7"/>
  <c r="LR62" i="7"/>
  <c r="LQ62" i="7"/>
  <c r="LP62" i="7"/>
  <c r="LO62" i="7"/>
  <c r="LN62" i="7"/>
  <c r="LM62" i="7"/>
  <c r="LL62" i="7"/>
  <c r="LK62" i="7"/>
  <c r="LJ62" i="7"/>
  <c r="LI62" i="7"/>
  <c r="LH62" i="7"/>
  <c r="LG62" i="7"/>
  <c r="LF62" i="7"/>
  <c r="LE62" i="7"/>
  <c r="LD62" i="7"/>
  <c r="LC62" i="7"/>
  <c r="LB62" i="7"/>
  <c r="LA62" i="7"/>
  <c r="KZ62" i="7"/>
  <c r="KY62" i="7"/>
  <c r="KX62" i="7"/>
  <c r="KW62" i="7"/>
  <c r="KV62" i="7"/>
  <c r="KU62" i="7"/>
  <c r="KT62" i="7"/>
  <c r="KS62" i="7"/>
  <c r="KR62" i="7"/>
  <c r="KQ62" i="7"/>
  <c r="KP62" i="7"/>
  <c r="KO62" i="7"/>
  <c r="KN62" i="7"/>
  <c r="KM62" i="7"/>
  <c r="KL62" i="7"/>
  <c r="KK62" i="7"/>
  <c r="KJ62" i="7"/>
  <c r="KI62" i="7"/>
  <c r="KH62" i="7"/>
  <c r="KG62" i="7"/>
  <c r="KF62" i="7"/>
  <c r="KE62" i="7"/>
  <c r="KD62" i="7"/>
  <c r="KC62" i="7"/>
  <c r="KB62" i="7"/>
  <c r="KA62" i="7"/>
  <c r="JZ62" i="7"/>
  <c r="JY62" i="7"/>
  <c r="JX62" i="7"/>
  <c r="JW62" i="7"/>
  <c r="JV62" i="7"/>
  <c r="JU62" i="7"/>
  <c r="JT62" i="7"/>
  <c r="JS62" i="7"/>
  <c r="JR62" i="7"/>
  <c r="JQ62" i="7"/>
  <c r="JP62" i="7"/>
  <c r="JO62" i="7"/>
  <c r="JN62" i="7"/>
  <c r="JM62" i="7"/>
  <c r="JL62" i="7"/>
  <c r="JK62" i="7"/>
  <c r="JJ62" i="7"/>
  <c r="JI62" i="7"/>
  <c r="JH62" i="7"/>
  <c r="JG62" i="7"/>
  <c r="JF62" i="7"/>
  <c r="JE62" i="7"/>
  <c r="JD62" i="7"/>
  <c r="JC62" i="7"/>
  <c r="JB62" i="7"/>
  <c r="JA62" i="7"/>
  <c r="IZ62" i="7"/>
  <c r="IY62" i="7"/>
  <c r="IX62" i="7"/>
  <c r="IW62" i="7"/>
  <c r="IV62" i="7"/>
  <c r="IU62" i="7"/>
  <c r="IT62" i="7"/>
  <c r="IS62" i="7"/>
  <c r="IR62" i="7"/>
  <c r="IQ62" i="7"/>
  <c r="IP62" i="7"/>
  <c r="IO62" i="7"/>
  <c r="IN62" i="7"/>
  <c r="IM62" i="7"/>
  <c r="IL62" i="7"/>
  <c r="IK62" i="7"/>
  <c r="IJ62" i="7"/>
  <c r="II62" i="7"/>
  <c r="IH62" i="7"/>
  <c r="IG62" i="7"/>
  <c r="IF62" i="7"/>
  <c r="IE62" i="7"/>
  <c r="ID62" i="7"/>
  <c r="IC62" i="7"/>
  <c r="IB62" i="7"/>
  <c r="IA62" i="7"/>
  <c r="HZ62" i="7"/>
  <c r="HY62" i="7"/>
  <c r="HX62" i="7"/>
  <c r="HW62" i="7"/>
  <c r="HV62" i="7"/>
  <c r="HU62" i="7"/>
  <c r="HT62" i="7"/>
  <c r="HS62" i="7"/>
  <c r="HR62" i="7"/>
  <c r="HQ62" i="7"/>
  <c r="HP62" i="7"/>
  <c r="HO62" i="7"/>
  <c r="HN62" i="7"/>
  <c r="HM62" i="7"/>
  <c r="HL62" i="7"/>
  <c r="HK62" i="7"/>
  <c r="HJ62" i="7"/>
  <c r="HI62" i="7"/>
  <c r="HH62" i="7"/>
  <c r="HG62" i="7"/>
  <c r="HF62" i="7"/>
  <c r="HE62" i="7"/>
  <c r="HD62" i="7"/>
  <c r="HC62" i="7"/>
  <c r="HB62" i="7"/>
  <c r="HA62" i="7"/>
  <c r="GZ62" i="7"/>
  <c r="GY62" i="7"/>
  <c r="GX62" i="7"/>
  <c r="GW62" i="7"/>
  <c r="GV62" i="7"/>
  <c r="GU62" i="7"/>
  <c r="GT62" i="7"/>
  <c r="GS62" i="7"/>
  <c r="GR62" i="7"/>
  <c r="GQ62" i="7"/>
  <c r="GP62" i="7"/>
  <c r="GO62" i="7"/>
  <c r="GN62" i="7"/>
  <c r="GM62" i="7"/>
  <c r="GL62" i="7"/>
  <c r="GK62" i="7"/>
  <c r="GJ62" i="7"/>
  <c r="GI62" i="7"/>
  <c r="GH62" i="7"/>
  <c r="GG62" i="7"/>
  <c r="GF62" i="7"/>
  <c r="GE62" i="7"/>
  <c r="GD62" i="7"/>
  <c r="GC62" i="7"/>
  <c r="GB62" i="7"/>
  <c r="GA62" i="7"/>
  <c r="FZ62" i="7"/>
  <c r="FY62" i="7"/>
  <c r="FX62" i="7"/>
  <c r="FW62" i="7"/>
  <c r="FV62" i="7"/>
  <c r="FU62" i="7"/>
  <c r="FT62" i="7"/>
  <c r="FS62" i="7"/>
  <c r="FR62" i="7"/>
  <c r="FQ62" i="7"/>
  <c r="FP62" i="7"/>
  <c r="FO62" i="7"/>
  <c r="FN62" i="7"/>
  <c r="FM62" i="7"/>
  <c r="FL62" i="7"/>
  <c r="FK62" i="7"/>
  <c r="FJ62" i="7"/>
  <c r="FI62" i="7"/>
  <c r="FH62" i="7"/>
  <c r="FG62" i="7"/>
  <c r="FF62" i="7"/>
  <c r="FE62" i="7"/>
  <c r="FD62" i="7"/>
  <c r="FC62" i="7"/>
  <c r="FB62" i="7"/>
  <c r="FA62" i="7"/>
  <c r="EZ62" i="7"/>
  <c r="EY62" i="7"/>
  <c r="EX62" i="7"/>
  <c r="EW62" i="7"/>
  <c r="EV62" i="7"/>
  <c r="EU62" i="7"/>
  <c r="ET62" i="7"/>
  <c r="ES62" i="7"/>
  <c r="ER62" i="7"/>
  <c r="EQ62" i="7"/>
  <c r="EP62" i="7"/>
  <c r="EO62" i="7"/>
  <c r="EN62" i="7"/>
  <c r="EM62" i="7"/>
  <c r="EL62" i="7"/>
  <c r="EK62" i="7"/>
  <c r="EJ62" i="7"/>
  <c r="EI62" i="7"/>
  <c r="EH62" i="7"/>
  <c r="EG62" i="7"/>
  <c r="EF62" i="7"/>
  <c r="EE62" i="7"/>
  <c r="ED62" i="7"/>
  <c r="EC62" i="7"/>
  <c r="EB62" i="7"/>
  <c r="EA62" i="7"/>
  <c r="DZ62" i="7"/>
  <c r="DY62" i="7"/>
  <c r="DX62" i="7"/>
  <c r="DW62" i="7"/>
  <c r="DV62" i="7"/>
  <c r="DU62" i="7"/>
  <c r="DT62" i="7"/>
  <c r="DS62" i="7"/>
  <c r="DR62" i="7"/>
  <c r="DQ62" i="7"/>
  <c r="DP62" i="7"/>
  <c r="DO62" i="7"/>
  <c r="DN62" i="7"/>
  <c r="DM62" i="7"/>
  <c r="DL62" i="7"/>
  <c r="DK62" i="7"/>
  <c r="DJ62" i="7"/>
  <c r="DI62" i="7"/>
  <c r="DH62" i="7"/>
  <c r="DG62" i="7"/>
  <c r="DF62" i="7"/>
  <c r="DE62" i="7"/>
  <c r="DD62" i="7"/>
  <c r="DC62" i="7"/>
  <c r="DB62" i="7"/>
  <c r="DA62" i="7"/>
  <c r="CZ62" i="7"/>
  <c r="CY62" i="7"/>
  <c r="CX62" i="7"/>
  <c r="CW62" i="7"/>
  <c r="CV62" i="7"/>
  <c r="CU62" i="7"/>
  <c r="CT62" i="7"/>
  <c r="CS62" i="7"/>
  <c r="CR62" i="7"/>
  <c r="CQ62" i="7"/>
  <c r="CP62" i="7"/>
  <c r="CO62" i="7"/>
  <c r="CN62" i="7"/>
  <c r="CM62" i="7"/>
  <c r="CL62" i="7"/>
  <c r="CK62" i="7"/>
  <c r="CJ62" i="7"/>
  <c r="CI62" i="7"/>
  <c r="CH62" i="7"/>
  <c r="CG62" i="7"/>
  <c r="CF62" i="7"/>
  <c r="CE62" i="7"/>
  <c r="CD62" i="7"/>
  <c r="CC62" i="7"/>
  <c r="CB62" i="7"/>
  <c r="CA62" i="7"/>
  <c r="BZ62" i="7"/>
  <c r="BY62" i="7"/>
  <c r="BX62" i="7"/>
  <c r="BW62" i="7"/>
  <c r="BV62" i="7"/>
  <c r="BU62" i="7"/>
  <c r="BT62" i="7"/>
  <c r="BS62" i="7"/>
  <c r="BR62" i="7"/>
  <c r="BQ62" i="7"/>
  <c r="BP62" i="7"/>
  <c r="BO62" i="7"/>
  <c r="BN62" i="7"/>
  <c r="BM62" i="7"/>
  <c r="BL62" i="7"/>
  <c r="BK62" i="7"/>
  <c r="BJ62" i="7"/>
  <c r="BI62" i="7"/>
  <c r="BH62" i="7"/>
  <c r="BG62" i="7"/>
  <c r="BF62" i="7"/>
  <c r="BE62" i="7"/>
  <c r="BD62" i="7"/>
  <c r="BC62" i="7"/>
  <c r="BB62" i="7"/>
  <c r="BA62" i="7"/>
  <c r="AZ62" i="7"/>
  <c r="AY62" i="7"/>
  <c r="AX62" i="7"/>
  <c r="AW62" i="7"/>
  <c r="AV62" i="7"/>
  <c r="AU62" i="7"/>
  <c r="AT62" i="7"/>
  <c r="AS62" i="7"/>
  <c r="AR62" i="7"/>
  <c r="AQ62" i="7"/>
  <c r="AP62" i="7"/>
  <c r="AO62" i="7"/>
  <c r="AN62" i="7"/>
  <c r="AM62" i="7"/>
  <c r="AL62" i="7"/>
  <c r="AK62" i="7"/>
  <c r="AJ62" i="7"/>
  <c r="AI62" i="7"/>
  <c r="AH62" i="7"/>
  <c r="AG62" i="7"/>
  <c r="AF62" i="7"/>
  <c r="AE62" i="7"/>
  <c r="AD62" i="7"/>
  <c r="AC62" i="7"/>
  <c r="AB62" i="7"/>
  <c r="AA62" i="7"/>
  <c r="Z62" i="7"/>
  <c r="Y62" i="7"/>
  <c r="X62" i="7"/>
  <c r="W62" i="7"/>
  <c r="V62" i="7"/>
  <c r="U62" i="7"/>
  <c r="T62" i="7"/>
  <c r="S62" i="7"/>
  <c r="R62" i="7"/>
  <c r="Q62" i="7"/>
  <c r="P62" i="7"/>
  <c r="O62" i="7"/>
  <c r="N62" i="7"/>
  <c r="M62" i="7"/>
  <c r="L62" i="7"/>
  <c r="K62" i="7"/>
  <c r="J62" i="7"/>
  <c r="I62" i="7"/>
  <c r="H62" i="7"/>
  <c r="G62" i="7"/>
  <c r="F62" i="7"/>
  <c r="E62" i="7"/>
  <c r="D62" i="7"/>
  <c r="MX61" i="7"/>
  <c r="MW61" i="7"/>
  <c r="MV61" i="7"/>
  <c r="MU61" i="7"/>
  <c r="MT61" i="7"/>
  <c r="MS61" i="7"/>
  <c r="MR61" i="7"/>
  <c r="MQ61" i="7"/>
  <c r="MP61" i="7"/>
  <c r="MO61" i="7"/>
  <c r="MN61" i="7"/>
  <c r="MM61" i="7"/>
  <c r="ML61" i="7"/>
  <c r="MK61" i="7"/>
  <c r="MJ61" i="7"/>
  <c r="MI61" i="7"/>
  <c r="MH61" i="7"/>
  <c r="MG61" i="7"/>
  <c r="MF61" i="7"/>
  <c r="ME61" i="7"/>
  <c r="MD61" i="7"/>
  <c r="MC61" i="7"/>
  <c r="MB61" i="7"/>
  <c r="MA61" i="7"/>
  <c r="LZ61" i="7"/>
  <c r="LY61" i="7"/>
  <c r="LX61" i="7"/>
  <c r="LW61" i="7"/>
  <c r="LV61" i="7"/>
  <c r="LU61" i="7"/>
  <c r="LT61" i="7"/>
  <c r="LS61" i="7"/>
  <c r="LR61" i="7"/>
  <c r="LQ61" i="7"/>
  <c r="LP61" i="7"/>
  <c r="LO61" i="7"/>
  <c r="LN61" i="7"/>
  <c r="LM61" i="7"/>
  <c r="LL61" i="7"/>
  <c r="LK61" i="7"/>
  <c r="LJ61" i="7"/>
  <c r="LI61" i="7"/>
  <c r="LH61" i="7"/>
  <c r="LG61" i="7"/>
  <c r="LF61" i="7"/>
  <c r="LE61" i="7"/>
  <c r="LD61" i="7"/>
  <c r="LC61" i="7"/>
  <c r="LB61" i="7"/>
  <c r="LA61" i="7"/>
  <c r="KZ61" i="7"/>
  <c r="KY61" i="7"/>
  <c r="KX61" i="7"/>
  <c r="KW61" i="7"/>
  <c r="KV61" i="7"/>
  <c r="KU61" i="7"/>
  <c r="KT61" i="7"/>
  <c r="KS61" i="7"/>
  <c r="KR61" i="7"/>
  <c r="KQ61" i="7"/>
  <c r="KP61" i="7"/>
  <c r="KO61" i="7"/>
  <c r="KN61" i="7"/>
  <c r="KM61" i="7"/>
  <c r="KL61" i="7"/>
  <c r="KK61" i="7"/>
  <c r="KJ61" i="7"/>
  <c r="KI61" i="7"/>
  <c r="KH61" i="7"/>
  <c r="KG61" i="7"/>
  <c r="KF61" i="7"/>
  <c r="KE61" i="7"/>
  <c r="KD61" i="7"/>
  <c r="KC61" i="7"/>
  <c r="KB61" i="7"/>
  <c r="KA61" i="7"/>
  <c r="JZ61" i="7"/>
  <c r="JY61" i="7"/>
  <c r="JX61" i="7"/>
  <c r="JW61" i="7"/>
  <c r="JV61" i="7"/>
  <c r="JU61" i="7"/>
  <c r="JT61" i="7"/>
  <c r="JS61" i="7"/>
  <c r="JR61" i="7"/>
  <c r="JQ61" i="7"/>
  <c r="JP61" i="7"/>
  <c r="JO61" i="7"/>
  <c r="JN61" i="7"/>
  <c r="JM61" i="7"/>
  <c r="JL61" i="7"/>
  <c r="JK61" i="7"/>
  <c r="JJ61" i="7"/>
  <c r="JI61" i="7"/>
  <c r="JH61" i="7"/>
  <c r="JG61" i="7"/>
  <c r="JF61" i="7"/>
  <c r="JE61" i="7"/>
  <c r="JD61" i="7"/>
  <c r="JC61" i="7"/>
  <c r="JB61" i="7"/>
  <c r="JA61" i="7"/>
  <c r="IZ61" i="7"/>
  <c r="IY61" i="7"/>
  <c r="IX61" i="7"/>
  <c r="IW61" i="7"/>
  <c r="IV61" i="7"/>
  <c r="IU61" i="7"/>
  <c r="IT61" i="7"/>
  <c r="IS61" i="7"/>
  <c r="IR61" i="7"/>
  <c r="IQ61" i="7"/>
  <c r="IP61" i="7"/>
  <c r="IO61" i="7"/>
  <c r="IN61" i="7"/>
  <c r="IM61" i="7"/>
  <c r="IL61" i="7"/>
  <c r="IK61" i="7"/>
  <c r="IJ61" i="7"/>
  <c r="II61" i="7"/>
  <c r="IH61" i="7"/>
  <c r="IG61" i="7"/>
  <c r="IF61" i="7"/>
  <c r="IE61" i="7"/>
  <c r="ID61" i="7"/>
  <c r="IC61" i="7"/>
  <c r="IB61" i="7"/>
  <c r="IA61" i="7"/>
  <c r="HZ61" i="7"/>
  <c r="HY61" i="7"/>
  <c r="HX61" i="7"/>
  <c r="HW61" i="7"/>
  <c r="HV61" i="7"/>
  <c r="HU61" i="7"/>
  <c r="HT61" i="7"/>
  <c r="HS61" i="7"/>
  <c r="HR61" i="7"/>
  <c r="HQ61" i="7"/>
  <c r="HP61" i="7"/>
  <c r="HO61" i="7"/>
  <c r="HN61" i="7"/>
  <c r="HM61" i="7"/>
  <c r="HL61" i="7"/>
  <c r="HK61" i="7"/>
  <c r="HJ61" i="7"/>
  <c r="HI61" i="7"/>
  <c r="HH61" i="7"/>
  <c r="HG61" i="7"/>
  <c r="HF61" i="7"/>
  <c r="HE61" i="7"/>
  <c r="HD61" i="7"/>
  <c r="HC61" i="7"/>
  <c r="HB61" i="7"/>
  <c r="HA61" i="7"/>
  <c r="GZ61" i="7"/>
  <c r="GY61" i="7"/>
  <c r="GX61" i="7"/>
  <c r="GW61" i="7"/>
  <c r="GV61" i="7"/>
  <c r="GU61" i="7"/>
  <c r="GT61" i="7"/>
  <c r="GS61" i="7"/>
  <c r="GR61" i="7"/>
  <c r="GQ61" i="7"/>
  <c r="GP61" i="7"/>
  <c r="GO61" i="7"/>
  <c r="GN61" i="7"/>
  <c r="GM61" i="7"/>
  <c r="GL61" i="7"/>
  <c r="GK61" i="7"/>
  <c r="GJ61" i="7"/>
  <c r="GI61" i="7"/>
  <c r="GH61" i="7"/>
  <c r="GG61" i="7"/>
  <c r="GF61" i="7"/>
  <c r="GE61" i="7"/>
  <c r="GD61" i="7"/>
  <c r="GC61" i="7"/>
  <c r="GB61" i="7"/>
  <c r="GA61" i="7"/>
  <c r="FZ61" i="7"/>
  <c r="FY61" i="7"/>
  <c r="FX61" i="7"/>
  <c r="FW61" i="7"/>
  <c r="FV61" i="7"/>
  <c r="FU61" i="7"/>
  <c r="FT61" i="7"/>
  <c r="FS61" i="7"/>
  <c r="FR61" i="7"/>
  <c r="FQ61" i="7"/>
  <c r="FP61" i="7"/>
  <c r="FO61" i="7"/>
  <c r="FN61" i="7"/>
  <c r="FM61" i="7"/>
  <c r="FL61" i="7"/>
  <c r="FK61" i="7"/>
  <c r="FJ61" i="7"/>
  <c r="FI61" i="7"/>
  <c r="FH61" i="7"/>
  <c r="FG61" i="7"/>
  <c r="FF61" i="7"/>
  <c r="FE61" i="7"/>
  <c r="FD61" i="7"/>
  <c r="FC61" i="7"/>
  <c r="FB61" i="7"/>
  <c r="FA61" i="7"/>
  <c r="EZ61" i="7"/>
  <c r="EY61" i="7"/>
  <c r="EX61" i="7"/>
  <c r="EW61" i="7"/>
  <c r="EV61" i="7"/>
  <c r="EU61" i="7"/>
  <c r="ET61" i="7"/>
  <c r="ES61" i="7"/>
  <c r="ER61" i="7"/>
  <c r="EQ61" i="7"/>
  <c r="EP61" i="7"/>
  <c r="EO61" i="7"/>
  <c r="EN61" i="7"/>
  <c r="EM61" i="7"/>
  <c r="EL61" i="7"/>
  <c r="EK61" i="7"/>
  <c r="EJ61" i="7"/>
  <c r="EI61" i="7"/>
  <c r="EH61" i="7"/>
  <c r="EG61" i="7"/>
  <c r="EF61" i="7"/>
  <c r="EE61" i="7"/>
  <c r="ED61" i="7"/>
  <c r="EC61" i="7"/>
  <c r="EB61" i="7"/>
  <c r="EA61" i="7"/>
  <c r="DZ61" i="7"/>
  <c r="DY61" i="7"/>
  <c r="DX61" i="7"/>
  <c r="DW61" i="7"/>
  <c r="DV61" i="7"/>
  <c r="DU61" i="7"/>
  <c r="DT61" i="7"/>
  <c r="DS61" i="7"/>
  <c r="DR61" i="7"/>
  <c r="DQ61" i="7"/>
  <c r="DP61" i="7"/>
  <c r="DO61" i="7"/>
  <c r="DN61" i="7"/>
  <c r="DM61" i="7"/>
  <c r="DL61" i="7"/>
  <c r="DK61" i="7"/>
  <c r="DJ61" i="7"/>
  <c r="DI61" i="7"/>
  <c r="DH61" i="7"/>
  <c r="DG61" i="7"/>
  <c r="DF61" i="7"/>
  <c r="DE61" i="7"/>
  <c r="DD61" i="7"/>
  <c r="DC61" i="7"/>
  <c r="DB61" i="7"/>
  <c r="DA61" i="7"/>
  <c r="CZ61" i="7"/>
  <c r="CY61" i="7"/>
  <c r="CX61" i="7"/>
  <c r="CW61" i="7"/>
  <c r="CV61" i="7"/>
  <c r="CU61" i="7"/>
  <c r="CT61" i="7"/>
  <c r="CS61" i="7"/>
  <c r="CR61" i="7"/>
  <c r="CQ61" i="7"/>
  <c r="CP61" i="7"/>
  <c r="CO61" i="7"/>
  <c r="CN61" i="7"/>
  <c r="CM61" i="7"/>
  <c r="CL61" i="7"/>
  <c r="CK61" i="7"/>
  <c r="CJ61" i="7"/>
  <c r="CI61" i="7"/>
  <c r="CH61" i="7"/>
  <c r="CG61" i="7"/>
  <c r="CF61" i="7"/>
  <c r="CE61" i="7"/>
  <c r="CD61" i="7"/>
  <c r="CC61" i="7"/>
  <c r="CB61" i="7"/>
  <c r="CA61" i="7"/>
  <c r="BZ61" i="7"/>
  <c r="BY61" i="7"/>
  <c r="BX61" i="7"/>
  <c r="BW61" i="7"/>
  <c r="BV61" i="7"/>
  <c r="BU61" i="7"/>
  <c r="BT61" i="7"/>
  <c r="BS61" i="7"/>
  <c r="BR61" i="7"/>
  <c r="BQ61" i="7"/>
  <c r="BP61" i="7"/>
  <c r="BO61" i="7"/>
  <c r="BN61" i="7"/>
  <c r="BM61" i="7"/>
  <c r="BL61" i="7"/>
  <c r="BK61" i="7"/>
  <c r="BJ61" i="7"/>
  <c r="BI61" i="7"/>
  <c r="BH61" i="7"/>
  <c r="BG61" i="7"/>
  <c r="BF61" i="7"/>
  <c r="BE61" i="7"/>
  <c r="BD61" i="7"/>
  <c r="BC61" i="7"/>
  <c r="BB61" i="7"/>
  <c r="BA61" i="7"/>
  <c r="AZ61" i="7"/>
  <c r="AY61" i="7"/>
  <c r="AX61" i="7"/>
  <c r="AW61" i="7"/>
  <c r="AV61" i="7"/>
  <c r="AU61" i="7"/>
  <c r="AT61" i="7"/>
  <c r="AS61" i="7"/>
  <c r="AR61" i="7"/>
  <c r="AQ61" i="7"/>
  <c r="AP61" i="7"/>
  <c r="AO61" i="7"/>
  <c r="AN61" i="7"/>
  <c r="AM61" i="7"/>
  <c r="AL61" i="7"/>
  <c r="AK61" i="7"/>
  <c r="AJ61" i="7"/>
  <c r="AI61" i="7"/>
  <c r="AH61" i="7"/>
  <c r="AG61" i="7"/>
  <c r="AF61" i="7"/>
  <c r="AE61" i="7"/>
  <c r="AD61" i="7"/>
  <c r="AC61" i="7"/>
  <c r="AB61" i="7"/>
  <c r="AA61" i="7"/>
  <c r="Z61" i="7"/>
  <c r="Y61" i="7"/>
  <c r="X61" i="7"/>
  <c r="W61" i="7"/>
  <c r="V61" i="7"/>
  <c r="U61" i="7"/>
  <c r="T61" i="7"/>
  <c r="S61" i="7"/>
  <c r="R61" i="7"/>
  <c r="Q61" i="7"/>
  <c r="P61" i="7"/>
  <c r="O61" i="7"/>
  <c r="N61" i="7"/>
  <c r="M61" i="7"/>
  <c r="L61" i="7"/>
  <c r="K61" i="7"/>
  <c r="J61" i="7"/>
  <c r="I61" i="7"/>
  <c r="H61" i="7"/>
  <c r="G61" i="7"/>
  <c r="F61" i="7"/>
  <c r="E61" i="7"/>
  <c r="D61" i="7"/>
  <c r="MX60" i="7"/>
  <c r="MW60" i="7"/>
  <c r="MV60" i="7"/>
  <c r="MU60" i="7"/>
  <c r="MT60" i="7"/>
  <c r="MS60" i="7"/>
  <c r="MR60" i="7"/>
  <c r="MQ60" i="7"/>
  <c r="MP60" i="7"/>
  <c r="MO60" i="7"/>
  <c r="MN60" i="7"/>
  <c r="MM60" i="7"/>
  <c r="ML60" i="7"/>
  <c r="MK60" i="7"/>
  <c r="MJ60" i="7"/>
  <c r="MI60" i="7"/>
  <c r="MH60" i="7"/>
  <c r="MG60" i="7"/>
  <c r="MF60" i="7"/>
  <c r="ME60" i="7"/>
  <c r="MD60" i="7"/>
  <c r="MC60" i="7"/>
  <c r="MB60" i="7"/>
  <c r="MA60" i="7"/>
  <c r="LZ60" i="7"/>
  <c r="LY60" i="7"/>
  <c r="LX60" i="7"/>
  <c r="LW60" i="7"/>
  <c r="LV60" i="7"/>
  <c r="LU60" i="7"/>
  <c r="LT60" i="7"/>
  <c r="LS60" i="7"/>
  <c r="LR60" i="7"/>
  <c r="LQ60" i="7"/>
  <c r="LP60" i="7"/>
  <c r="LO60" i="7"/>
  <c r="LN60" i="7"/>
  <c r="LM60" i="7"/>
  <c r="LL60" i="7"/>
  <c r="LK60" i="7"/>
  <c r="LJ60" i="7"/>
  <c r="LI60" i="7"/>
  <c r="LH60" i="7"/>
  <c r="LG60" i="7"/>
  <c r="LF60" i="7"/>
  <c r="LE60" i="7"/>
  <c r="LD60" i="7"/>
  <c r="LC60" i="7"/>
  <c r="LB60" i="7"/>
  <c r="LA60" i="7"/>
  <c r="KZ60" i="7"/>
  <c r="KY60" i="7"/>
  <c r="KX60" i="7"/>
  <c r="KW60" i="7"/>
  <c r="KV60" i="7"/>
  <c r="KU60" i="7"/>
  <c r="KT60" i="7"/>
  <c r="KS60" i="7"/>
  <c r="KR60" i="7"/>
  <c r="KQ60" i="7"/>
  <c r="KP60" i="7"/>
  <c r="KO60" i="7"/>
  <c r="KN60" i="7"/>
  <c r="KM60" i="7"/>
  <c r="KL60" i="7"/>
  <c r="KK60" i="7"/>
  <c r="KJ60" i="7"/>
  <c r="KI60" i="7"/>
  <c r="KH60" i="7"/>
  <c r="KG60" i="7"/>
  <c r="KF60" i="7"/>
  <c r="KE60" i="7"/>
  <c r="KD60" i="7"/>
  <c r="KC60" i="7"/>
  <c r="KB60" i="7"/>
  <c r="KA60" i="7"/>
  <c r="JZ60" i="7"/>
  <c r="JY60" i="7"/>
  <c r="JX60" i="7"/>
  <c r="JW60" i="7"/>
  <c r="JV60" i="7"/>
  <c r="JU60" i="7"/>
  <c r="JT60" i="7"/>
  <c r="JS60" i="7"/>
  <c r="JR60" i="7"/>
  <c r="JQ60" i="7"/>
  <c r="JP60" i="7"/>
  <c r="JO60" i="7"/>
  <c r="JN60" i="7"/>
  <c r="JM60" i="7"/>
  <c r="JL60" i="7"/>
  <c r="JK60" i="7"/>
  <c r="JJ60" i="7"/>
  <c r="JI60" i="7"/>
  <c r="JH60" i="7"/>
  <c r="JG60" i="7"/>
  <c r="JF60" i="7"/>
  <c r="JE60" i="7"/>
  <c r="JD60" i="7"/>
  <c r="JC60" i="7"/>
  <c r="JB60" i="7"/>
  <c r="JA60" i="7"/>
  <c r="IZ60" i="7"/>
  <c r="IY60" i="7"/>
  <c r="IX60" i="7"/>
  <c r="IW60" i="7"/>
  <c r="IV60" i="7"/>
  <c r="IU60" i="7"/>
  <c r="IT60" i="7"/>
  <c r="IS60" i="7"/>
  <c r="IR60" i="7"/>
  <c r="IQ60" i="7"/>
  <c r="IP60" i="7"/>
  <c r="IO60" i="7"/>
  <c r="IN60" i="7"/>
  <c r="IM60" i="7"/>
  <c r="IL60" i="7"/>
  <c r="IK60" i="7"/>
  <c r="IJ60" i="7"/>
  <c r="II60" i="7"/>
  <c r="IH60" i="7"/>
  <c r="IG60" i="7"/>
  <c r="IF60" i="7"/>
  <c r="IE60" i="7"/>
  <c r="ID60" i="7"/>
  <c r="IC60" i="7"/>
  <c r="IB60" i="7"/>
  <c r="IA60" i="7"/>
  <c r="HZ60" i="7"/>
  <c r="HY60" i="7"/>
  <c r="HX60" i="7"/>
  <c r="HW60" i="7"/>
  <c r="HV60" i="7"/>
  <c r="HU60" i="7"/>
  <c r="HT60" i="7"/>
  <c r="HS60" i="7"/>
  <c r="HR60" i="7"/>
  <c r="HQ60" i="7"/>
  <c r="HP60" i="7"/>
  <c r="HO60" i="7"/>
  <c r="HN60" i="7"/>
  <c r="HM60" i="7"/>
  <c r="HL60" i="7"/>
  <c r="HK60" i="7"/>
  <c r="HJ60" i="7"/>
  <c r="HI60" i="7"/>
  <c r="HH60" i="7"/>
  <c r="HG60" i="7"/>
  <c r="HF60" i="7"/>
  <c r="HE60" i="7"/>
  <c r="HD60" i="7"/>
  <c r="HC60" i="7"/>
  <c r="HB60" i="7"/>
  <c r="HA60" i="7"/>
  <c r="GZ60" i="7"/>
  <c r="GY60" i="7"/>
  <c r="GX60" i="7"/>
  <c r="GW60" i="7"/>
  <c r="GV60" i="7"/>
  <c r="GU60" i="7"/>
  <c r="GT60" i="7"/>
  <c r="GS60" i="7"/>
  <c r="GR60" i="7"/>
  <c r="GQ60" i="7"/>
  <c r="GP60" i="7"/>
  <c r="GO60" i="7"/>
  <c r="GN60" i="7"/>
  <c r="GM60" i="7"/>
  <c r="GL60" i="7"/>
  <c r="GK60" i="7"/>
  <c r="GJ60" i="7"/>
  <c r="GI60" i="7"/>
  <c r="GH60" i="7"/>
  <c r="GG60" i="7"/>
  <c r="GF60" i="7"/>
  <c r="GE60" i="7"/>
  <c r="GD60" i="7"/>
  <c r="GC60" i="7"/>
  <c r="GB60" i="7"/>
  <c r="GA60" i="7"/>
  <c r="FZ60" i="7"/>
  <c r="FY60" i="7"/>
  <c r="FX60" i="7"/>
  <c r="FW60" i="7"/>
  <c r="FV60" i="7"/>
  <c r="FU60" i="7"/>
  <c r="FT60" i="7"/>
  <c r="FS60" i="7"/>
  <c r="FR60" i="7"/>
  <c r="FQ60" i="7"/>
  <c r="FP60" i="7"/>
  <c r="FO60" i="7"/>
  <c r="FN60" i="7"/>
  <c r="FM60" i="7"/>
  <c r="FL60" i="7"/>
  <c r="FK60" i="7"/>
  <c r="FJ60" i="7"/>
  <c r="FI60" i="7"/>
  <c r="FH60" i="7"/>
  <c r="FG60" i="7"/>
  <c r="FF60" i="7"/>
  <c r="FE60" i="7"/>
  <c r="FD60" i="7"/>
  <c r="FC60" i="7"/>
  <c r="FB60" i="7"/>
  <c r="FA60" i="7"/>
  <c r="EZ60" i="7"/>
  <c r="EY60" i="7"/>
  <c r="EX60" i="7"/>
  <c r="EW60" i="7"/>
  <c r="EV60" i="7"/>
  <c r="EU60" i="7"/>
  <c r="ET60" i="7"/>
  <c r="ES60" i="7"/>
  <c r="ER60" i="7"/>
  <c r="EQ60" i="7"/>
  <c r="EP60" i="7"/>
  <c r="EO60" i="7"/>
  <c r="EN60" i="7"/>
  <c r="EM60" i="7"/>
  <c r="EL60" i="7"/>
  <c r="EK60" i="7"/>
  <c r="EJ60" i="7"/>
  <c r="EI60" i="7"/>
  <c r="EH60" i="7"/>
  <c r="EG60" i="7"/>
  <c r="EF60" i="7"/>
  <c r="EE60" i="7"/>
  <c r="ED60" i="7"/>
  <c r="EC60" i="7"/>
  <c r="EB60" i="7"/>
  <c r="EA60" i="7"/>
  <c r="DZ60" i="7"/>
  <c r="DY60" i="7"/>
  <c r="DX60" i="7"/>
  <c r="DW60" i="7"/>
  <c r="DV60" i="7"/>
  <c r="DU60" i="7"/>
  <c r="DT60" i="7"/>
  <c r="DS60" i="7"/>
  <c r="DR60" i="7"/>
  <c r="DQ60" i="7"/>
  <c r="DP60" i="7"/>
  <c r="DO60" i="7"/>
  <c r="DN60" i="7"/>
  <c r="DM60" i="7"/>
  <c r="DL60" i="7"/>
  <c r="DK60" i="7"/>
  <c r="DJ60" i="7"/>
  <c r="DI60" i="7"/>
  <c r="DH60" i="7"/>
  <c r="DG60" i="7"/>
  <c r="DF60" i="7"/>
  <c r="DE60" i="7"/>
  <c r="DD60" i="7"/>
  <c r="DC60" i="7"/>
  <c r="DB60" i="7"/>
  <c r="DA60" i="7"/>
  <c r="CZ60" i="7"/>
  <c r="CY60" i="7"/>
  <c r="CX60" i="7"/>
  <c r="CW60" i="7"/>
  <c r="CV60" i="7"/>
  <c r="CU60" i="7"/>
  <c r="CT60" i="7"/>
  <c r="CS60" i="7"/>
  <c r="CR60" i="7"/>
  <c r="CQ60" i="7"/>
  <c r="CP60" i="7"/>
  <c r="CO60" i="7"/>
  <c r="CN60" i="7"/>
  <c r="CM60" i="7"/>
  <c r="CL60" i="7"/>
  <c r="CK60" i="7"/>
  <c r="CJ60" i="7"/>
  <c r="CI60" i="7"/>
  <c r="CH60" i="7"/>
  <c r="CG60" i="7"/>
  <c r="CF60" i="7"/>
  <c r="CE60" i="7"/>
  <c r="CD60" i="7"/>
  <c r="CC60" i="7"/>
  <c r="CB60" i="7"/>
  <c r="CA60" i="7"/>
  <c r="BZ60" i="7"/>
  <c r="BY60" i="7"/>
  <c r="BX60" i="7"/>
  <c r="BW60" i="7"/>
  <c r="BV60" i="7"/>
  <c r="BU60" i="7"/>
  <c r="BT60" i="7"/>
  <c r="BS60" i="7"/>
  <c r="BR60" i="7"/>
  <c r="BQ60" i="7"/>
  <c r="BP60" i="7"/>
  <c r="BO60" i="7"/>
  <c r="BN60" i="7"/>
  <c r="BM60" i="7"/>
  <c r="BL60" i="7"/>
  <c r="BK60" i="7"/>
  <c r="BJ60" i="7"/>
  <c r="BI60" i="7"/>
  <c r="BH60" i="7"/>
  <c r="BG60" i="7"/>
  <c r="BF60" i="7"/>
  <c r="BE60" i="7"/>
  <c r="BD60" i="7"/>
  <c r="BC60" i="7"/>
  <c r="BB60" i="7"/>
  <c r="BA60" i="7"/>
  <c r="AZ60" i="7"/>
  <c r="AY60" i="7"/>
  <c r="AX60" i="7"/>
  <c r="AW60" i="7"/>
  <c r="AV60" i="7"/>
  <c r="AU60" i="7"/>
  <c r="AT60" i="7"/>
  <c r="AS60" i="7"/>
  <c r="AR60" i="7"/>
  <c r="AQ60" i="7"/>
  <c r="AP60" i="7"/>
  <c r="AO60" i="7"/>
  <c r="AN60" i="7"/>
  <c r="AM60" i="7"/>
  <c r="AL60" i="7"/>
  <c r="AK60" i="7"/>
  <c r="AJ60" i="7"/>
  <c r="AI60" i="7"/>
  <c r="AH60" i="7"/>
  <c r="AG60" i="7"/>
  <c r="AF60" i="7"/>
  <c r="AE60" i="7"/>
  <c r="AD60" i="7"/>
  <c r="AC60" i="7"/>
  <c r="AB60" i="7"/>
  <c r="AA60" i="7"/>
  <c r="Z60" i="7"/>
  <c r="Y60" i="7"/>
  <c r="X60" i="7"/>
  <c r="W60" i="7"/>
  <c r="V60" i="7"/>
  <c r="U60" i="7"/>
  <c r="T60" i="7"/>
  <c r="S60" i="7"/>
  <c r="R60" i="7"/>
  <c r="Q60" i="7"/>
  <c r="P60" i="7"/>
  <c r="O60" i="7"/>
  <c r="N60" i="7"/>
  <c r="M60" i="7"/>
  <c r="L60" i="7"/>
  <c r="K60" i="7"/>
  <c r="J60" i="7"/>
  <c r="I60" i="7"/>
  <c r="H60" i="7"/>
  <c r="G60" i="7"/>
  <c r="F60" i="7"/>
  <c r="E60" i="7"/>
  <c r="D60" i="7"/>
  <c r="D55" i="7"/>
  <c r="C55" i="7"/>
  <c r="C54" i="7"/>
  <c r="MX48" i="7"/>
  <c r="MW48" i="7"/>
  <c r="MV48" i="7"/>
  <c r="MU48" i="7"/>
  <c r="MT48" i="7"/>
  <c r="MS48" i="7"/>
  <c r="MR48" i="7"/>
  <c r="MQ48" i="7"/>
  <c r="MP48" i="7"/>
  <c r="MO48" i="7"/>
  <c r="MN48" i="7"/>
  <c r="MM48" i="7"/>
  <c r="ML48" i="7"/>
  <c r="MK48" i="7"/>
  <c r="MJ48" i="7"/>
  <c r="MI48" i="7"/>
  <c r="MH48" i="7"/>
  <c r="MG48" i="7"/>
  <c r="MF48" i="7"/>
  <c r="ME48" i="7"/>
  <c r="MD48" i="7"/>
  <c r="MC48" i="7"/>
  <c r="MB48" i="7"/>
  <c r="MA48" i="7"/>
  <c r="LZ48" i="7"/>
  <c r="LY48" i="7"/>
  <c r="LX48" i="7"/>
  <c r="LW48" i="7"/>
  <c r="LV48" i="7"/>
  <c r="LU48" i="7"/>
  <c r="LT48" i="7"/>
  <c r="LS48" i="7"/>
  <c r="LR48" i="7"/>
  <c r="LQ48" i="7"/>
  <c r="LP48" i="7"/>
  <c r="LO48" i="7"/>
  <c r="LN48" i="7"/>
  <c r="LM48" i="7"/>
  <c r="LL48" i="7"/>
  <c r="LK48" i="7"/>
  <c r="LJ48" i="7"/>
  <c r="LI48" i="7"/>
  <c r="LH48" i="7"/>
  <c r="LG48" i="7"/>
  <c r="LF48" i="7"/>
  <c r="LE48" i="7"/>
  <c r="LD48" i="7"/>
  <c r="LC48" i="7"/>
  <c r="LB48" i="7"/>
  <c r="LA48" i="7"/>
  <c r="KZ48" i="7"/>
  <c r="KY48" i="7"/>
  <c r="KX48" i="7"/>
  <c r="KW48" i="7"/>
  <c r="KV48" i="7"/>
  <c r="KU48" i="7"/>
  <c r="KT48" i="7"/>
  <c r="KS48" i="7"/>
  <c r="KR48" i="7"/>
  <c r="KQ48" i="7"/>
  <c r="KP48" i="7"/>
  <c r="KO48" i="7"/>
  <c r="KN48" i="7"/>
  <c r="KM48" i="7"/>
  <c r="KL48" i="7"/>
  <c r="KK48" i="7"/>
  <c r="KJ48" i="7"/>
  <c r="KI48" i="7"/>
  <c r="KH48" i="7"/>
  <c r="KG48" i="7"/>
  <c r="KF48" i="7"/>
  <c r="KE48" i="7"/>
  <c r="KD48" i="7"/>
  <c r="KC48" i="7"/>
  <c r="KB48" i="7"/>
  <c r="KA48" i="7"/>
  <c r="JZ48" i="7"/>
  <c r="JY48" i="7"/>
  <c r="JX48" i="7"/>
  <c r="JW48" i="7"/>
  <c r="JV48" i="7"/>
  <c r="JU48" i="7"/>
  <c r="JT48" i="7"/>
  <c r="JS48" i="7"/>
  <c r="JR48" i="7"/>
  <c r="JQ48" i="7"/>
  <c r="JP48" i="7"/>
  <c r="JO48" i="7"/>
  <c r="JN48" i="7"/>
  <c r="JM48" i="7"/>
  <c r="JL48" i="7"/>
  <c r="JK48" i="7"/>
  <c r="JJ48" i="7"/>
  <c r="JI48" i="7"/>
  <c r="JH48" i="7"/>
  <c r="JG48" i="7"/>
  <c r="JF48" i="7"/>
  <c r="JE48" i="7"/>
  <c r="JD48" i="7"/>
  <c r="JC48" i="7"/>
  <c r="JB48" i="7"/>
  <c r="JA48" i="7"/>
  <c r="IZ48" i="7"/>
  <c r="IY48" i="7"/>
  <c r="IX48" i="7"/>
  <c r="IW48" i="7"/>
  <c r="IV48" i="7"/>
  <c r="IU48" i="7"/>
  <c r="IT48" i="7"/>
  <c r="IS48" i="7"/>
  <c r="IR48" i="7"/>
  <c r="IQ48" i="7"/>
  <c r="IP48" i="7"/>
  <c r="IO48" i="7"/>
  <c r="IN48" i="7"/>
  <c r="IM48" i="7"/>
  <c r="IL48" i="7"/>
  <c r="IK48" i="7"/>
  <c r="IJ48" i="7"/>
  <c r="II48" i="7"/>
  <c r="IH48" i="7"/>
  <c r="IG48" i="7"/>
  <c r="IF48" i="7"/>
  <c r="IE48" i="7"/>
  <c r="ID48" i="7"/>
  <c r="IC48" i="7"/>
  <c r="IB48" i="7"/>
  <c r="IA48" i="7"/>
  <c r="HZ48" i="7"/>
  <c r="HY48" i="7"/>
  <c r="HX48" i="7"/>
  <c r="HW48" i="7"/>
  <c r="HV48" i="7"/>
  <c r="HU48" i="7"/>
  <c r="HT48" i="7"/>
  <c r="HS48" i="7"/>
  <c r="HR48" i="7"/>
  <c r="HQ48" i="7"/>
  <c r="HP48" i="7"/>
  <c r="HO48" i="7"/>
  <c r="HN48" i="7"/>
  <c r="HM48" i="7"/>
  <c r="HL48" i="7"/>
  <c r="HK48" i="7"/>
  <c r="HJ48" i="7"/>
  <c r="HI48" i="7"/>
  <c r="HH48" i="7"/>
  <c r="HG48" i="7"/>
  <c r="HF48" i="7"/>
  <c r="HE48" i="7"/>
  <c r="HD48" i="7"/>
  <c r="HC48" i="7"/>
  <c r="HB48" i="7"/>
  <c r="HA48" i="7"/>
  <c r="GZ48" i="7"/>
  <c r="GY48" i="7"/>
  <c r="GX48" i="7"/>
  <c r="GW48" i="7"/>
  <c r="GV48" i="7"/>
  <c r="GU48" i="7"/>
  <c r="GT48" i="7"/>
  <c r="GS48" i="7"/>
  <c r="GR48" i="7"/>
  <c r="GQ48" i="7"/>
  <c r="GP48" i="7"/>
  <c r="GO48" i="7"/>
  <c r="GN48" i="7"/>
  <c r="GM48" i="7"/>
  <c r="GL48" i="7"/>
  <c r="GK48" i="7"/>
  <c r="GJ48" i="7"/>
  <c r="GI48" i="7"/>
  <c r="GH48" i="7"/>
  <c r="GG48" i="7"/>
  <c r="GF48" i="7"/>
  <c r="GE48" i="7"/>
  <c r="GD48" i="7"/>
  <c r="GC48" i="7"/>
  <c r="GB48" i="7"/>
  <c r="GA48" i="7"/>
  <c r="FZ48" i="7"/>
  <c r="FY48" i="7"/>
  <c r="FX48" i="7"/>
  <c r="FW48" i="7"/>
  <c r="FV48" i="7"/>
  <c r="FU48" i="7"/>
  <c r="FT48" i="7"/>
  <c r="FS48" i="7"/>
  <c r="FR48" i="7"/>
  <c r="FQ48" i="7"/>
  <c r="FP48" i="7"/>
  <c r="FO48" i="7"/>
  <c r="FN48" i="7"/>
  <c r="FM48" i="7"/>
  <c r="FL48" i="7"/>
  <c r="FK48" i="7"/>
  <c r="FJ48" i="7"/>
  <c r="FI48" i="7"/>
  <c r="FH48" i="7"/>
  <c r="FG48" i="7"/>
  <c r="FF48" i="7"/>
  <c r="FE48" i="7"/>
  <c r="FD48" i="7"/>
  <c r="FC48" i="7"/>
  <c r="FB48" i="7"/>
  <c r="FA48" i="7"/>
  <c r="EZ48" i="7"/>
  <c r="EY48" i="7"/>
  <c r="EX48" i="7"/>
  <c r="EW48" i="7"/>
  <c r="EV48" i="7"/>
  <c r="EU48" i="7"/>
  <c r="ET48" i="7"/>
  <c r="ES48" i="7"/>
  <c r="ER48" i="7"/>
  <c r="EQ48" i="7"/>
  <c r="EP48" i="7"/>
  <c r="EO48" i="7"/>
  <c r="EN48" i="7"/>
  <c r="EM48" i="7"/>
  <c r="EL48" i="7"/>
  <c r="EK48" i="7"/>
  <c r="EJ48" i="7"/>
  <c r="EI48" i="7"/>
  <c r="EH48" i="7"/>
  <c r="EG48" i="7"/>
  <c r="EF48" i="7"/>
  <c r="EE48" i="7"/>
  <c r="ED48" i="7"/>
  <c r="EC48" i="7"/>
  <c r="EB48" i="7"/>
  <c r="EA48" i="7"/>
  <c r="DZ48" i="7"/>
  <c r="DY48" i="7"/>
  <c r="DX48" i="7"/>
  <c r="DW48" i="7"/>
  <c r="DV48" i="7"/>
  <c r="DU48" i="7"/>
  <c r="DT48" i="7"/>
  <c r="DS48" i="7"/>
  <c r="DR48" i="7"/>
  <c r="DQ48" i="7"/>
  <c r="DP48" i="7"/>
  <c r="DO48" i="7"/>
  <c r="DN48" i="7"/>
  <c r="DM48" i="7"/>
  <c r="DL48" i="7"/>
  <c r="DK48" i="7"/>
  <c r="DJ48" i="7"/>
  <c r="DI48" i="7"/>
  <c r="DH48" i="7"/>
  <c r="DG48" i="7"/>
  <c r="DF48" i="7"/>
  <c r="DE48" i="7"/>
  <c r="DD48" i="7"/>
  <c r="DC48" i="7"/>
  <c r="DB48" i="7"/>
  <c r="DA48" i="7"/>
  <c r="CZ48" i="7"/>
  <c r="CY48" i="7"/>
  <c r="CX48" i="7"/>
  <c r="CW48" i="7"/>
  <c r="CV48" i="7"/>
  <c r="CU48" i="7"/>
  <c r="CT48" i="7"/>
  <c r="CS48" i="7"/>
  <c r="CR48" i="7"/>
  <c r="CQ48" i="7"/>
  <c r="CP48" i="7"/>
  <c r="CO48" i="7"/>
  <c r="CN48" i="7"/>
  <c r="CM48" i="7"/>
  <c r="CL48" i="7"/>
  <c r="CK48" i="7"/>
  <c r="CJ48" i="7"/>
  <c r="CI48" i="7"/>
  <c r="CH48" i="7"/>
  <c r="CG48" i="7"/>
  <c r="CF48" i="7"/>
  <c r="CE48" i="7"/>
  <c r="CD48" i="7"/>
  <c r="CC48" i="7"/>
  <c r="CB48" i="7"/>
  <c r="CA48" i="7"/>
  <c r="BZ48" i="7"/>
  <c r="BY48" i="7"/>
  <c r="BX48" i="7"/>
  <c r="BW48" i="7"/>
  <c r="BV48" i="7"/>
  <c r="BU48" i="7"/>
  <c r="BT48" i="7"/>
  <c r="BS48" i="7"/>
  <c r="BR48" i="7"/>
  <c r="BQ48" i="7"/>
  <c r="BP48" i="7"/>
  <c r="BO48" i="7"/>
  <c r="BN48" i="7"/>
  <c r="BM48" i="7"/>
  <c r="BL48" i="7"/>
  <c r="BK48" i="7"/>
  <c r="BJ48" i="7"/>
  <c r="BI48" i="7"/>
  <c r="BH48" i="7"/>
  <c r="BG48" i="7"/>
  <c r="BF48" i="7"/>
  <c r="BE48" i="7"/>
  <c r="BD48" i="7"/>
  <c r="BC48" i="7"/>
  <c r="BB48" i="7"/>
  <c r="BA48" i="7"/>
  <c r="AZ48" i="7"/>
  <c r="AY48" i="7"/>
  <c r="AX48" i="7"/>
  <c r="AW48" i="7"/>
  <c r="AV48" i="7"/>
  <c r="AU48" i="7"/>
  <c r="AT48" i="7"/>
  <c r="AS48" i="7"/>
  <c r="AR48" i="7"/>
  <c r="AQ48" i="7"/>
  <c r="AP48" i="7"/>
  <c r="AO48" i="7"/>
  <c r="AN48" i="7"/>
  <c r="AM48" i="7"/>
  <c r="AL48" i="7"/>
  <c r="AK48" i="7"/>
  <c r="AJ48" i="7"/>
  <c r="AI48" i="7"/>
  <c r="AH48" i="7"/>
  <c r="AG48" i="7"/>
  <c r="AF48" i="7"/>
  <c r="AE48" i="7"/>
  <c r="AD48" i="7"/>
  <c r="AC48" i="7"/>
  <c r="AB48" i="7"/>
  <c r="AA48" i="7"/>
  <c r="Z48" i="7"/>
  <c r="Y48" i="7"/>
  <c r="X48" i="7"/>
  <c r="W48" i="7"/>
  <c r="V48" i="7"/>
  <c r="U48" i="7"/>
  <c r="T48" i="7"/>
  <c r="S48" i="7"/>
  <c r="R48" i="7"/>
  <c r="Q48" i="7"/>
  <c r="P48" i="7"/>
  <c r="O48" i="7"/>
  <c r="N48" i="7"/>
  <c r="M48" i="7"/>
  <c r="L48" i="7"/>
  <c r="K48" i="7"/>
  <c r="J48" i="7"/>
  <c r="I48" i="7"/>
  <c r="H48" i="7"/>
  <c r="G48" i="7"/>
  <c r="F48" i="7"/>
  <c r="E48" i="7"/>
  <c r="D48" i="7"/>
  <c r="MX47" i="7"/>
  <c r="MW47" i="7"/>
  <c r="MV47" i="7"/>
  <c r="MU47" i="7"/>
  <c r="MT47" i="7"/>
  <c r="MS47" i="7"/>
  <c r="MR47" i="7"/>
  <c r="MQ47" i="7"/>
  <c r="MP47" i="7"/>
  <c r="MO47" i="7"/>
  <c r="MN47" i="7"/>
  <c r="MM47" i="7"/>
  <c r="ML47" i="7"/>
  <c r="MK47" i="7"/>
  <c r="MJ47" i="7"/>
  <c r="MI47" i="7"/>
  <c r="MH47" i="7"/>
  <c r="MG47" i="7"/>
  <c r="MF47" i="7"/>
  <c r="ME47" i="7"/>
  <c r="MD47" i="7"/>
  <c r="MC47" i="7"/>
  <c r="MB47" i="7"/>
  <c r="MA47" i="7"/>
  <c r="LZ47" i="7"/>
  <c r="LY47" i="7"/>
  <c r="LX47" i="7"/>
  <c r="LW47" i="7"/>
  <c r="LV47" i="7"/>
  <c r="LU47" i="7"/>
  <c r="LT47" i="7"/>
  <c r="LS47" i="7"/>
  <c r="LR47" i="7"/>
  <c r="LQ47" i="7"/>
  <c r="LP47" i="7"/>
  <c r="LO47" i="7"/>
  <c r="LN47" i="7"/>
  <c r="LM47" i="7"/>
  <c r="LL47" i="7"/>
  <c r="LK47" i="7"/>
  <c r="LJ47" i="7"/>
  <c r="LI47" i="7"/>
  <c r="LH47" i="7"/>
  <c r="LG47" i="7"/>
  <c r="LF47" i="7"/>
  <c r="LE47" i="7"/>
  <c r="LD47" i="7"/>
  <c r="LC47" i="7"/>
  <c r="LB47" i="7"/>
  <c r="LA47" i="7"/>
  <c r="KZ47" i="7"/>
  <c r="KY47" i="7"/>
  <c r="KX47" i="7"/>
  <c r="KW47" i="7"/>
  <c r="KV47" i="7"/>
  <c r="KU47" i="7"/>
  <c r="KT47" i="7"/>
  <c r="KS47" i="7"/>
  <c r="KR47" i="7"/>
  <c r="KQ47" i="7"/>
  <c r="KP47" i="7"/>
  <c r="KO47" i="7"/>
  <c r="KN47" i="7"/>
  <c r="KM47" i="7"/>
  <c r="KL47" i="7"/>
  <c r="KK47" i="7"/>
  <c r="KJ47" i="7"/>
  <c r="KI47" i="7"/>
  <c r="KH47" i="7"/>
  <c r="KG47" i="7"/>
  <c r="KF47" i="7"/>
  <c r="KE47" i="7"/>
  <c r="KD47" i="7"/>
  <c r="KC47" i="7"/>
  <c r="KB47" i="7"/>
  <c r="KA47" i="7"/>
  <c r="JZ47" i="7"/>
  <c r="JY47" i="7"/>
  <c r="JX47" i="7"/>
  <c r="JW47" i="7"/>
  <c r="JV47" i="7"/>
  <c r="JU47" i="7"/>
  <c r="JT47" i="7"/>
  <c r="JS47" i="7"/>
  <c r="JR47" i="7"/>
  <c r="JQ47" i="7"/>
  <c r="JP47" i="7"/>
  <c r="JO47" i="7"/>
  <c r="JN47" i="7"/>
  <c r="JM47" i="7"/>
  <c r="JL47" i="7"/>
  <c r="JK47" i="7"/>
  <c r="JJ47" i="7"/>
  <c r="JI47" i="7"/>
  <c r="JH47" i="7"/>
  <c r="JG47" i="7"/>
  <c r="JF47" i="7"/>
  <c r="JE47" i="7"/>
  <c r="JD47" i="7"/>
  <c r="JC47" i="7"/>
  <c r="JB47" i="7"/>
  <c r="JA47" i="7"/>
  <c r="IZ47" i="7"/>
  <c r="IY47" i="7"/>
  <c r="IX47" i="7"/>
  <c r="IW47" i="7"/>
  <c r="IV47" i="7"/>
  <c r="IU47" i="7"/>
  <c r="IT47" i="7"/>
  <c r="IS47" i="7"/>
  <c r="IR47" i="7"/>
  <c r="IQ47" i="7"/>
  <c r="IP47" i="7"/>
  <c r="IO47" i="7"/>
  <c r="IN47" i="7"/>
  <c r="IM47" i="7"/>
  <c r="IL47" i="7"/>
  <c r="IK47" i="7"/>
  <c r="IJ47" i="7"/>
  <c r="II47" i="7"/>
  <c r="IH47" i="7"/>
  <c r="IG47" i="7"/>
  <c r="IF47" i="7"/>
  <c r="IE47" i="7"/>
  <c r="ID47" i="7"/>
  <c r="IC47" i="7"/>
  <c r="IB47" i="7"/>
  <c r="IA47" i="7"/>
  <c r="HZ47" i="7"/>
  <c r="HY47" i="7"/>
  <c r="HX47" i="7"/>
  <c r="HW47" i="7"/>
  <c r="HV47" i="7"/>
  <c r="HU47" i="7"/>
  <c r="HT47" i="7"/>
  <c r="HS47" i="7"/>
  <c r="HR47" i="7"/>
  <c r="HQ47" i="7"/>
  <c r="HP47" i="7"/>
  <c r="HO47" i="7"/>
  <c r="HN47" i="7"/>
  <c r="HM47" i="7"/>
  <c r="HL47" i="7"/>
  <c r="HK47" i="7"/>
  <c r="HJ47" i="7"/>
  <c r="HI47" i="7"/>
  <c r="HH47" i="7"/>
  <c r="HG47" i="7"/>
  <c r="HF47" i="7"/>
  <c r="HE47" i="7"/>
  <c r="HD47" i="7"/>
  <c r="HC47" i="7"/>
  <c r="HB47" i="7"/>
  <c r="HA47" i="7"/>
  <c r="GZ47" i="7"/>
  <c r="GY47" i="7"/>
  <c r="GX47" i="7"/>
  <c r="GW47" i="7"/>
  <c r="GV47" i="7"/>
  <c r="GU47" i="7"/>
  <c r="GT47" i="7"/>
  <c r="GS47" i="7"/>
  <c r="GR47" i="7"/>
  <c r="GQ47" i="7"/>
  <c r="GP47" i="7"/>
  <c r="GO47" i="7"/>
  <c r="GN47" i="7"/>
  <c r="GM47" i="7"/>
  <c r="GL47" i="7"/>
  <c r="GK47" i="7"/>
  <c r="GJ47" i="7"/>
  <c r="GI47" i="7"/>
  <c r="GH47" i="7"/>
  <c r="GG47" i="7"/>
  <c r="GF47" i="7"/>
  <c r="GE47" i="7"/>
  <c r="GD47" i="7"/>
  <c r="GC47" i="7"/>
  <c r="GB47" i="7"/>
  <c r="GA47" i="7"/>
  <c r="FZ47" i="7"/>
  <c r="FY47" i="7"/>
  <c r="FX47" i="7"/>
  <c r="FW47" i="7"/>
  <c r="FV47" i="7"/>
  <c r="FU47" i="7"/>
  <c r="FT47" i="7"/>
  <c r="FS47" i="7"/>
  <c r="FR47" i="7"/>
  <c r="FQ47" i="7"/>
  <c r="FP47" i="7"/>
  <c r="FO47" i="7"/>
  <c r="FN47" i="7"/>
  <c r="FM47" i="7"/>
  <c r="FL47" i="7"/>
  <c r="FK47" i="7"/>
  <c r="FJ47" i="7"/>
  <c r="FI47" i="7"/>
  <c r="FH47" i="7"/>
  <c r="FG47" i="7"/>
  <c r="FF47" i="7"/>
  <c r="FE47" i="7"/>
  <c r="FD47" i="7"/>
  <c r="FC47" i="7"/>
  <c r="FB47" i="7"/>
  <c r="FA47" i="7"/>
  <c r="EZ47" i="7"/>
  <c r="EY47" i="7"/>
  <c r="EX47" i="7"/>
  <c r="EW47" i="7"/>
  <c r="EV47" i="7"/>
  <c r="EU47" i="7"/>
  <c r="ET47" i="7"/>
  <c r="ES47" i="7"/>
  <c r="ER47" i="7"/>
  <c r="EQ47" i="7"/>
  <c r="EP47" i="7"/>
  <c r="EO47" i="7"/>
  <c r="EN47" i="7"/>
  <c r="EM47" i="7"/>
  <c r="EL47" i="7"/>
  <c r="EK47" i="7"/>
  <c r="EJ47" i="7"/>
  <c r="EI47" i="7"/>
  <c r="EH47" i="7"/>
  <c r="EG47" i="7"/>
  <c r="EF47" i="7"/>
  <c r="EE47" i="7"/>
  <c r="ED47" i="7"/>
  <c r="EC47" i="7"/>
  <c r="EB47" i="7"/>
  <c r="EA47" i="7"/>
  <c r="DZ47" i="7"/>
  <c r="DY47" i="7"/>
  <c r="DX47" i="7"/>
  <c r="DW47" i="7"/>
  <c r="DV47" i="7"/>
  <c r="DU47" i="7"/>
  <c r="DT47" i="7"/>
  <c r="DS47" i="7"/>
  <c r="DR47" i="7"/>
  <c r="DQ47" i="7"/>
  <c r="DP47" i="7"/>
  <c r="DO47" i="7"/>
  <c r="DN47" i="7"/>
  <c r="DM47" i="7"/>
  <c r="DL47" i="7"/>
  <c r="DK47" i="7"/>
  <c r="DJ47" i="7"/>
  <c r="DI47" i="7"/>
  <c r="DH47" i="7"/>
  <c r="DG47" i="7"/>
  <c r="DF47" i="7"/>
  <c r="DE47" i="7"/>
  <c r="DD47" i="7"/>
  <c r="DC47" i="7"/>
  <c r="DB47" i="7"/>
  <c r="DA47" i="7"/>
  <c r="CZ47" i="7"/>
  <c r="CY47" i="7"/>
  <c r="CX47" i="7"/>
  <c r="CW47" i="7"/>
  <c r="CV47" i="7"/>
  <c r="CU47" i="7"/>
  <c r="CT47" i="7"/>
  <c r="CS47" i="7"/>
  <c r="CR47" i="7"/>
  <c r="CQ47" i="7"/>
  <c r="CP47" i="7"/>
  <c r="CO47" i="7"/>
  <c r="CN47" i="7"/>
  <c r="CM47" i="7"/>
  <c r="CL47" i="7"/>
  <c r="CK47" i="7"/>
  <c r="CJ47" i="7"/>
  <c r="CI47" i="7"/>
  <c r="CH47" i="7"/>
  <c r="CG47" i="7"/>
  <c r="CF47" i="7"/>
  <c r="CE47" i="7"/>
  <c r="CD47" i="7"/>
  <c r="CC47" i="7"/>
  <c r="CB47" i="7"/>
  <c r="CA47" i="7"/>
  <c r="BZ47" i="7"/>
  <c r="BY47" i="7"/>
  <c r="BX47" i="7"/>
  <c r="BW47" i="7"/>
  <c r="BV47" i="7"/>
  <c r="BU47" i="7"/>
  <c r="BT47" i="7"/>
  <c r="BS47" i="7"/>
  <c r="BR47" i="7"/>
  <c r="BQ47" i="7"/>
  <c r="BP47" i="7"/>
  <c r="BO47" i="7"/>
  <c r="BN47" i="7"/>
  <c r="BM47" i="7"/>
  <c r="BL47" i="7"/>
  <c r="BK47" i="7"/>
  <c r="BJ47" i="7"/>
  <c r="BI47" i="7"/>
  <c r="BH47" i="7"/>
  <c r="BG47" i="7"/>
  <c r="BF47" i="7"/>
  <c r="BE47" i="7"/>
  <c r="BD47" i="7"/>
  <c r="BC47" i="7"/>
  <c r="BB47" i="7"/>
  <c r="BA47" i="7"/>
  <c r="AZ47" i="7"/>
  <c r="AY47" i="7"/>
  <c r="AX47" i="7"/>
  <c r="AW47" i="7"/>
  <c r="AV47" i="7"/>
  <c r="AU47" i="7"/>
  <c r="AT47" i="7"/>
  <c r="AS47" i="7"/>
  <c r="AR47" i="7"/>
  <c r="AQ47" i="7"/>
  <c r="AP47" i="7"/>
  <c r="AO47" i="7"/>
  <c r="AN47" i="7"/>
  <c r="AM47" i="7"/>
  <c r="AL47" i="7"/>
  <c r="AK47" i="7"/>
  <c r="AJ47" i="7"/>
  <c r="AI47" i="7"/>
  <c r="AH47" i="7"/>
  <c r="AG47" i="7"/>
  <c r="AF47" i="7"/>
  <c r="AE47" i="7"/>
  <c r="AD47" i="7"/>
  <c r="AC47" i="7"/>
  <c r="AB47" i="7"/>
  <c r="AA47" i="7"/>
  <c r="Z47" i="7"/>
  <c r="Y47" i="7"/>
  <c r="X47" i="7"/>
  <c r="W47" i="7"/>
  <c r="V47" i="7"/>
  <c r="U47" i="7"/>
  <c r="T47" i="7"/>
  <c r="S47" i="7"/>
  <c r="R47" i="7"/>
  <c r="Q47" i="7"/>
  <c r="P47" i="7"/>
  <c r="O47" i="7"/>
  <c r="N47" i="7"/>
  <c r="M47" i="7"/>
  <c r="L47" i="7"/>
  <c r="K47" i="7"/>
  <c r="J47" i="7"/>
  <c r="I47" i="7"/>
  <c r="H47" i="7"/>
  <c r="G47" i="7"/>
  <c r="F47" i="7"/>
  <c r="E47" i="7"/>
  <c r="D47" i="7"/>
  <c r="MX46" i="7"/>
  <c r="MW46" i="7"/>
  <c r="MV46" i="7"/>
  <c r="MU46" i="7"/>
  <c r="MT46" i="7"/>
  <c r="MS46" i="7"/>
  <c r="MR46" i="7"/>
  <c r="MQ46" i="7"/>
  <c r="MP46" i="7"/>
  <c r="MO46" i="7"/>
  <c r="MN46" i="7"/>
  <c r="MM46" i="7"/>
  <c r="ML46" i="7"/>
  <c r="MK46" i="7"/>
  <c r="MJ46" i="7"/>
  <c r="MI46" i="7"/>
  <c r="MH46" i="7"/>
  <c r="MG46" i="7"/>
  <c r="MF46" i="7"/>
  <c r="ME46" i="7"/>
  <c r="MD46" i="7"/>
  <c r="MC46" i="7"/>
  <c r="MB46" i="7"/>
  <c r="MA46" i="7"/>
  <c r="LZ46" i="7"/>
  <c r="LY46" i="7"/>
  <c r="LX46" i="7"/>
  <c r="LW46" i="7"/>
  <c r="LV46" i="7"/>
  <c r="LU46" i="7"/>
  <c r="LT46" i="7"/>
  <c r="LS46" i="7"/>
  <c r="LR46" i="7"/>
  <c r="LQ46" i="7"/>
  <c r="LP46" i="7"/>
  <c r="LO46" i="7"/>
  <c r="LN46" i="7"/>
  <c r="LM46" i="7"/>
  <c r="LL46" i="7"/>
  <c r="LK46" i="7"/>
  <c r="LJ46" i="7"/>
  <c r="LI46" i="7"/>
  <c r="LH46" i="7"/>
  <c r="LG46" i="7"/>
  <c r="LF46" i="7"/>
  <c r="LE46" i="7"/>
  <c r="LD46" i="7"/>
  <c r="LC46" i="7"/>
  <c r="LB46" i="7"/>
  <c r="LA46" i="7"/>
  <c r="KZ46" i="7"/>
  <c r="KY46" i="7"/>
  <c r="KX46" i="7"/>
  <c r="KW46" i="7"/>
  <c r="KV46" i="7"/>
  <c r="KU46" i="7"/>
  <c r="KT46" i="7"/>
  <c r="KS46" i="7"/>
  <c r="KR46" i="7"/>
  <c r="KQ46" i="7"/>
  <c r="KP46" i="7"/>
  <c r="KO46" i="7"/>
  <c r="KN46" i="7"/>
  <c r="KM46" i="7"/>
  <c r="KL46" i="7"/>
  <c r="KK46" i="7"/>
  <c r="KJ46" i="7"/>
  <c r="KI46" i="7"/>
  <c r="KH46" i="7"/>
  <c r="KG46" i="7"/>
  <c r="KF46" i="7"/>
  <c r="KE46" i="7"/>
  <c r="KD46" i="7"/>
  <c r="KC46" i="7"/>
  <c r="KB46" i="7"/>
  <c r="KA46" i="7"/>
  <c r="JZ46" i="7"/>
  <c r="JY46" i="7"/>
  <c r="JX46" i="7"/>
  <c r="JW46" i="7"/>
  <c r="JV46" i="7"/>
  <c r="JU46" i="7"/>
  <c r="JT46" i="7"/>
  <c r="JS46" i="7"/>
  <c r="JR46" i="7"/>
  <c r="JQ46" i="7"/>
  <c r="JP46" i="7"/>
  <c r="JO46" i="7"/>
  <c r="JN46" i="7"/>
  <c r="JM46" i="7"/>
  <c r="JL46" i="7"/>
  <c r="JK46" i="7"/>
  <c r="JJ46" i="7"/>
  <c r="JI46" i="7"/>
  <c r="JH46" i="7"/>
  <c r="JG46" i="7"/>
  <c r="JF46" i="7"/>
  <c r="JE46" i="7"/>
  <c r="JD46" i="7"/>
  <c r="JC46" i="7"/>
  <c r="JB46" i="7"/>
  <c r="JA46" i="7"/>
  <c r="IZ46" i="7"/>
  <c r="IY46" i="7"/>
  <c r="IX46" i="7"/>
  <c r="IW46" i="7"/>
  <c r="IV46" i="7"/>
  <c r="IU46" i="7"/>
  <c r="IT46" i="7"/>
  <c r="IS46" i="7"/>
  <c r="IR46" i="7"/>
  <c r="IQ46" i="7"/>
  <c r="IP46" i="7"/>
  <c r="IO46" i="7"/>
  <c r="IN46" i="7"/>
  <c r="IM46" i="7"/>
  <c r="IL46" i="7"/>
  <c r="IK46" i="7"/>
  <c r="IJ46" i="7"/>
  <c r="II46" i="7"/>
  <c r="IH46" i="7"/>
  <c r="IG46" i="7"/>
  <c r="IF46" i="7"/>
  <c r="IE46" i="7"/>
  <c r="ID46" i="7"/>
  <c r="IC46" i="7"/>
  <c r="IB46" i="7"/>
  <c r="IA46" i="7"/>
  <c r="HZ46" i="7"/>
  <c r="HY46" i="7"/>
  <c r="HX46" i="7"/>
  <c r="HW46" i="7"/>
  <c r="HV46" i="7"/>
  <c r="HU46" i="7"/>
  <c r="HT46" i="7"/>
  <c r="HS46" i="7"/>
  <c r="HR46" i="7"/>
  <c r="HQ46" i="7"/>
  <c r="HP46" i="7"/>
  <c r="HO46" i="7"/>
  <c r="HN46" i="7"/>
  <c r="HM46" i="7"/>
  <c r="HL46" i="7"/>
  <c r="HK46" i="7"/>
  <c r="HJ46" i="7"/>
  <c r="HI46" i="7"/>
  <c r="HH46" i="7"/>
  <c r="HG46" i="7"/>
  <c r="HF46" i="7"/>
  <c r="HE46" i="7"/>
  <c r="HD46" i="7"/>
  <c r="HC46" i="7"/>
  <c r="HB46" i="7"/>
  <c r="HA46" i="7"/>
  <c r="GZ46" i="7"/>
  <c r="GY46" i="7"/>
  <c r="GX46" i="7"/>
  <c r="GW46" i="7"/>
  <c r="GV46" i="7"/>
  <c r="GU46" i="7"/>
  <c r="GT46" i="7"/>
  <c r="GS46" i="7"/>
  <c r="GR46" i="7"/>
  <c r="GQ46" i="7"/>
  <c r="GP46" i="7"/>
  <c r="GO46" i="7"/>
  <c r="GN46" i="7"/>
  <c r="GM46" i="7"/>
  <c r="GL46" i="7"/>
  <c r="GK46" i="7"/>
  <c r="GJ46" i="7"/>
  <c r="GI46" i="7"/>
  <c r="GH46" i="7"/>
  <c r="GG46" i="7"/>
  <c r="GF46" i="7"/>
  <c r="GE46" i="7"/>
  <c r="GD46" i="7"/>
  <c r="GC46" i="7"/>
  <c r="GB46" i="7"/>
  <c r="GA46" i="7"/>
  <c r="FZ46" i="7"/>
  <c r="FY46" i="7"/>
  <c r="FX46" i="7"/>
  <c r="FW46" i="7"/>
  <c r="FV46" i="7"/>
  <c r="FU46" i="7"/>
  <c r="FT46" i="7"/>
  <c r="FS46" i="7"/>
  <c r="FR46" i="7"/>
  <c r="FQ46" i="7"/>
  <c r="FP46" i="7"/>
  <c r="FO46" i="7"/>
  <c r="FN46" i="7"/>
  <c r="FM46" i="7"/>
  <c r="FL46" i="7"/>
  <c r="FK46" i="7"/>
  <c r="FJ46" i="7"/>
  <c r="FI46" i="7"/>
  <c r="FH46" i="7"/>
  <c r="FG46" i="7"/>
  <c r="FF46" i="7"/>
  <c r="FE46" i="7"/>
  <c r="FD46" i="7"/>
  <c r="FC46" i="7"/>
  <c r="FB46" i="7"/>
  <c r="FA46" i="7"/>
  <c r="EZ46" i="7"/>
  <c r="EY46" i="7"/>
  <c r="EX46" i="7"/>
  <c r="EW46" i="7"/>
  <c r="EV46" i="7"/>
  <c r="EU46" i="7"/>
  <c r="ET46" i="7"/>
  <c r="ES46" i="7"/>
  <c r="ER46" i="7"/>
  <c r="EQ46" i="7"/>
  <c r="EP46" i="7"/>
  <c r="EO46" i="7"/>
  <c r="EN46" i="7"/>
  <c r="EM46" i="7"/>
  <c r="EL46" i="7"/>
  <c r="EK46" i="7"/>
  <c r="EJ46" i="7"/>
  <c r="EI46" i="7"/>
  <c r="EH46" i="7"/>
  <c r="EG46" i="7"/>
  <c r="EF46" i="7"/>
  <c r="EE46" i="7"/>
  <c r="ED46" i="7"/>
  <c r="EC46" i="7"/>
  <c r="EB46" i="7"/>
  <c r="EA46" i="7"/>
  <c r="DZ46" i="7"/>
  <c r="DY46" i="7"/>
  <c r="DX46" i="7"/>
  <c r="DW46" i="7"/>
  <c r="DV46" i="7"/>
  <c r="DU46" i="7"/>
  <c r="DT46" i="7"/>
  <c r="DS46" i="7"/>
  <c r="DR46" i="7"/>
  <c r="DQ46" i="7"/>
  <c r="DP46" i="7"/>
  <c r="DO46" i="7"/>
  <c r="DN46" i="7"/>
  <c r="DM46" i="7"/>
  <c r="DL46" i="7"/>
  <c r="DK46" i="7"/>
  <c r="DJ46" i="7"/>
  <c r="DI46" i="7"/>
  <c r="DH46" i="7"/>
  <c r="DG46" i="7"/>
  <c r="DF46" i="7"/>
  <c r="DE46" i="7"/>
  <c r="DD46" i="7"/>
  <c r="DC46" i="7"/>
  <c r="DB46" i="7"/>
  <c r="DA46" i="7"/>
  <c r="CZ46" i="7"/>
  <c r="CY46" i="7"/>
  <c r="CX46" i="7"/>
  <c r="CW46" i="7"/>
  <c r="CV46" i="7"/>
  <c r="CU46" i="7"/>
  <c r="CT46" i="7"/>
  <c r="CS46" i="7"/>
  <c r="CR46" i="7"/>
  <c r="CQ46" i="7"/>
  <c r="CP46" i="7"/>
  <c r="CO46" i="7"/>
  <c r="CN46" i="7"/>
  <c r="CM46" i="7"/>
  <c r="CL46" i="7"/>
  <c r="CK46" i="7"/>
  <c r="CJ46" i="7"/>
  <c r="CI46" i="7"/>
  <c r="CH46" i="7"/>
  <c r="CG46" i="7"/>
  <c r="CF46" i="7"/>
  <c r="CE46" i="7"/>
  <c r="CD46" i="7"/>
  <c r="CC46" i="7"/>
  <c r="CB46" i="7"/>
  <c r="CA46" i="7"/>
  <c r="BZ46" i="7"/>
  <c r="BY46" i="7"/>
  <c r="BX46" i="7"/>
  <c r="BW46" i="7"/>
  <c r="BV46" i="7"/>
  <c r="BU46" i="7"/>
  <c r="BT46" i="7"/>
  <c r="BS46" i="7"/>
  <c r="BR46" i="7"/>
  <c r="BQ46" i="7"/>
  <c r="BP46" i="7"/>
  <c r="BO46" i="7"/>
  <c r="BN46" i="7"/>
  <c r="BM46" i="7"/>
  <c r="BL46" i="7"/>
  <c r="BK46" i="7"/>
  <c r="BJ46" i="7"/>
  <c r="BI46" i="7"/>
  <c r="BH46" i="7"/>
  <c r="BG46" i="7"/>
  <c r="BF46" i="7"/>
  <c r="BE46" i="7"/>
  <c r="BD46" i="7"/>
  <c r="BC46" i="7"/>
  <c r="BB46" i="7"/>
  <c r="BA46" i="7"/>
  <c r="AZ46" i="7"/>
  <c r="AY46" i="7"/>
  <c r="AX46" i="7"/>
  <c r="AW46" i="7"/>
  <c r="AV46" i="7"/>
  <c r="AU46" i="7"/>
  <c r="AT46" i="7"/>
  <c r="AS46" i="7"/>
  <c r="AR46" i="7"/>
  <c r="AQ46" i="7"/>
  <c r="AP46" i="7"/>
  <c r="AO46" i="7"/>
  <c r="AN46" i="7"/>
  <c r="AM46" i="7"/>
  <c r="AL46" i="7"/>
  <c r="AK46" i="7"/>
  <c r="AJ46" i="7"/>
  <c r="AI46" i="7"/>
  <c r="AH46" i="7"/>
  <c r="AG46" i="7"/>
  <c r="AF46" i="7"/>
  <c r="AE46" i="7"/>
  <c r="AD46" i="7"/>
  <c r="AC46" i="7"/>
  <c r="AB46" i="7"/>
  <c r="AA46" i="7"/>
  <c r="Z46" i="7"/>
  <c r="Y46" i="7"/>
  <c r="X46" i="7"/>
  <c r="W46" i="7"/>
  <c r="V46" i="7"/>
  <c r="U46" i="7"/>
  <c r="T46" i="7"/>
  <c r="S46" i="7"/>
  <c r="R46" i="7"/>
  <c r="Q46" i="7"/>
  <c r="P46" i="7"/>
  <c r="O46" i="7"/>
  <c r="N46" i="7"/>
  <c r="M46" i="7"/>
  <c r="L46" i="7"/>
  <c r="K46" i="7"/>
  <c r="J46" i="7"/>
  <c r="I46" i="7"/>
  <c r="H46" i="7"/>
  <c r="G46" i="7"/>
  <c r="F46" i="7"/>
  <c r="E46" i="7"/>
  <c r="D46" i="7"/>
  <c r="MX43" i="7"/>
  <c r="MW43" i="7"/>
  <c r="MV43" i="7"/>
  <c r="MU43" i="7"/>
  <c r="MT43" i="7"/>
  <c r="MS43" i="7"/>
  <c r="MR43" i="7"/>
  <c r="MQ43" i="7"/>
  <c r="MP43" i="7"/>
  <c r="MO43" i="7"/>
  <c r="MN43" i="7"/>
  <c r="MM43" i="7"/>
  <c r="ML43" i="7"/>
  <c r="MK43" i="7"/>
  <c r="MJ43" i="7"/>
  <c r="MI43" i="7"/>
  <c r="MH43" i="7"/>
  <c r="MG43" i="7"/>
  <c r="MF43" i="7"/>
  <c r="ME43" i="7"/>
  <c r="MD43" i="7"/>
  <c r="MC43" i="7"/>
  <c r="MB43" i="7"/>
  <c r="MA43" i="7"/>
  <c r="LZ43" i="7"/>
  <c r="LY43" i="7"/>
  <c r="LX43" i="7"/>
  <c r="LW43" i="7"/>
  <c r="LV43" i="7"/>
  <c r="LU43" i="7"/>
  <c r="LT43" i="7"/>
  <c r="LS43" i="7"/>
  <c r="LR43" i="7"/>
  <c r="LQ43" i="7"/>
  <c r="LP43" i="7"/>
  <c r="LO43" i="7"/>
  <c r="LN43" i="7"/>
  <c r="LM43" i="7"/>
  <c r="LL43" i="7"/>
  <c r="LK43" i="7"/>
  <c r="LJ43" i="7"/>
  <c r="LI43" i="7"/>
  <c r="LH43" i="7"/>
  <c r="LG43" i="7"/>
  <c r="LF43" i="7"/>
  <c r="LE43" i="7"/>
  <c r="LD43" i="7"/>
  <c r="LC43" i="7"/>
  <c r="LB43" i="7"/>
  <c r="LA43" i="7"/>
  <c r="KZ43" i="7"/>
  <c r="KY43" i="7"/>
  <c r="KX43" i="7"/>
  <c r="KW43" i="7"/>
  <c r="KV43" i="7"/>
  <c r="KU43" i="7"/>
  <c r="KT43" i="7"/>
  <c r="KS43" i="7"/>
  <c r="KR43" i="7"/>
  <c r="KQ43" i="7"/>
  <c r="KP43" i="7"/>
  <c r="KO43" i="7"/>
  <c r="KN43" i="7"/>
  <c r="KM43" i="7"/>
  <c r="KL43" i="7"/>
  <c r="KK43" i="7"/>
  <c r="KJ43" i="7"/>
  <c r="KI43" i="7"/>
  <c r="KH43" i="7"/>
  <c r="KG43" i="7"/>
  <c r="KF43" i="7"/>
  <c r="KE43" i="7"/>
  <c r="KD43" i="7"/>
  <c r="KC43" i="7"/>
  <c r="KB43" i="7"/>
  <c r="KA43" i="7"/>
  <c r="JZ43" i="7"/>
  <c r="JY43" i="7"/>
  <c r="JX43" i="7"/>
  <c r="JW43" i="7"/>
  <c r="JV43" i="7"/>
  <c r="JU43" i="7"/>
  <c r="JT43" i="7"/>
  <c r="JS43" i="7"/>
  <c r="JR43" i="7"/>
  <c r="JQ43" i="7"/>
  <c r="JP43" i="7"/>
  <c r="JO43" i="7"/>
  <c r="JN43" i="7"/>
  <c r="JM43" i="7"/>
  <c r="JL43" i="7"/>
  <c r="JK43" i="7"/>
  <c r="JJ43" i="7"/>
  <c r="JI43" i="7"/>
  <c r="JH43" i="7"/>
  <c r="JG43" i="7"/>
  <c r="JF43" i="7"/>
  <c r="JE43" i="7"/>
  <c r="JD43" i="7"/>
  <c r="JC43" i="7"/>
  <c r="JB43" i="7"/>
  <c r="JA43" i="7"/>
  <c r="IZ43" i="7"/>
  <c r="IY43" i="7"/>
  <c r="IX43" i="7"/>
  <c r="IW43" i="7"/>
  <c r="IV43" i="7"/>
  <c r="IU43" i="7"/>
  <c r="IT43" i="7"/>
  <c r="IS43" i="7"/>
  <c r="IR43" i="7"/>
  <c r="IQ43" i="7"/>
  <c r="IP43" i="7"/>
  <c r="IO43" i="7"/>
  <c r="IN43" i="7"/>
  <c r="IM43" i="7"/>
  <c r="IL43" i="7"/>
  <c r="IK43" i="7"/>
  <c r="IJ43" i="7"/>
  <c r="II43" i="7"/>
  <c r="IH43" i="7"/>
  <c r="IG43" i="7"/>
  <c r="IF43" i="7"/>
  <c r="IE43" i="7"/>
  <c r="ID43" i="7"/>
  <c r="IC43" i="7"/>
  <c r="IB43" i="7"/>
  <c r="IA43" i="7"/>
  <c r="HZ43" i="7"/>
  <c r="HY43" i="7"/>
  <c r="HX43" i="7"/>
  <c r="HW43" i="7"/>
  <c r="HV43" i="7"/>
  <c r="HU43" i="7"/>
  <c r="HT43" i="7"/>
  <c r="HS43" i="7"/>
  <c r="HR43" i="7"/>
  <c r="HQ43" i="7"/>
  <c r="HP43" i="7"/>
  <c r="HO43" i="7"/>
  <c r="HN43" i="7"/>
  <c r="HM43" i="7"/>
  <c r="HL43" i="7"/>
  <c r="HK43" i="7"/>
  <c r="HJ43" i="7"/>
  <c r="HI43" i="7"/>
  <c r="HH43" i="7"/>
  <c r="HG43" i="7"/>
  <c r="HF43" i="7"/>
  <c r="HE43" i="7"/>
  <c r="HD43" i="7"/>
  <c r="HC43" i="7"/>
  <c r="HB43" i="7"/>
  <c r="HA43" i="7"/>
  <c r="GZ43" i="7"/>
  <c r="GY43" i="7"/>
  <c r="GX43" i="7"/>
  <c r="GW43" i="7"/>
  <c r="GV43" i="7"/>
  <c r="GU43" i="7"/>
  <c r="GT43" i="7"/>
  <c r="GS43" i="7"/>
  <c r="GR43" i="7"/>
  <c r="GQ43" i="7"/>
  <c r="GP43" i="7"/>
  <c r="GO43" i="7"/>
  <c r="GN43" i="7"/>
  <c r="GM43" i="7"/>
  <c r="GL43" i="7"/>
  <c r="GK43" i="7"/>
  <c r="GJ43" i="7"/>
  <c r="GI43" i="7"/>
  <c r="GH43" i="7"/>
  <c r="GG43" i="7"/>
  <c r="GF43" i="7"/>
  <c r="GE43" i="7"/>
  <c r="GD43" i="7"/>
  <c r="GC43" i="7"/>
  <c r="GB43" i="7"/>
  <c r="GA43" i="7"/>
  <c r="FZ43" i="7"/>
  <c r="FY43" i="7"/>
  <c r="FX43" i="7"/>
  <c r="FW43" i="7"/>
  <c r="FV43" i="7"/>
  <c r="FU43" i="7"/>
  <c r="FT43" i="7"/>
  <c r="FS43" i="7"/>
  <c r="FR43" i="7"/>
  <c r="FQ43" i="7"/>
  <c r="FP43" i="7"/>
  <c r="FO43" i="7"/>
  <c r="FN43" i="7"/>
  <c r="FM43" i="7"/>
  <c r="FL43" i="7"/>
  <c r="FK43" i="7"/>
  <c r="FJ43" i="7"/>
  <c r="FI43" i="7"/>
  <c r="FH43" i="7"/>
  <c r="FG43" i="7"/>
  <c r="FF43" i="7"/>
  <c r="FE43" i="7"/>
  <c r="FD43" i="7"/>
  <c r="FC43" i="7"/>
  <c r="FB43" i="7"/>
  <c r="FA43" i="7"/>
  <c r="EZ43" i="7"/>
  <c r="EY43" i="7"/>
  <c r="EX43" i="7"/>
  <c r="EW43" i="7"/>
  <c r="EV43" i="7"/>
  <c r="EU43" i="7"/>
  <c r="ET43" i="7"/>
  <c r="ES43" i="7"/>
  <c r="ER43" i="7"/>
  <c r="EQ43" i="7"/>
  <c r="EP43" i="7"/>
  <c r="EO43" i="7"/>
  <c r="EN43" i="7"/>
  <c r="EM43" i="7"/>
  <c r="EL43" i="7"/>
  <c r="EK43" i="7"/>
  <c r="EJ43" i="7"/>
  <c r="EI43" i="7"/>
  <c r="EH43" i="7"/>
  <c r="EG43" i="7"/>
  <c r="EF43" i="7"/>
  <c r="EE43" i="7"/>
  <c r="ED43" i="7"/>
  <c r="EC43" i="7"/>
  <c r="EB43" i="7"/>
  <c r="EA43" i="7"/>
  <c r="DZ43" i="7"/>
  <c r="DY43" i="7"/>
  <c r="DX43" i="7"/>
  <c r="DW43" i="7"/>
  <c r="DV43" i="7"/>
  <c r="DU43" i="7"/>
  <c r="DT43" i="7"/>
  <c r="DS43" i="7"/>
  <c r="DR43" i="7"/>
  <c r="DQ43" i="7"/>
  <c r="DP43" i="7"/>
  <c r="DO43" i="7"/>
  <c r="DN43" i="7"/>
  <c r="DM43" i="7"/>
  <c r="DL43" i="7"/>
  <c r="DK43" i="7"/>
  <c r="DJ43" i="7"/>
  <c r="DI43" i="7"/>
  <c r="DH43" i="7"/>
  <c r="DG43" i="7"/>
  <c r="DF43" i="7"/>
  <c r="DE43" i="7"/>
  <c r="DD43" i="7"/>
  <c r="DC43" i="7"/>
  <c r="DB43" i="7"/>
  <c r="DA43" i="7"/>
  <c r="CZ43" i="7"/>
  <c r="CY43" i="7"/>
  <c r="CX43" i="7"/>
  <c r="CW43" i="7"/>
  <c r="CV43" i="7"/>
  <c r="CU43" i="7"/>
  <c r="CT43" i="7"/>
  <c r="CS43" i="7"/>
  <c r="CR43" i="7"/>
  <c r="CQ43" i="7"/>
  <c r="CP43" i="7"/>
  <c r="CO43" i="7"/>
  <c r="CN43" i="7"/>
  <c r="CM43" i="7"/>
  <c r="CL43" i="7"/>
  <c r="CK43" i="7"/>
  <c r="CJ43" i="7"/>
  <c r="CI43" i="7"/>
  <c r="CH43" i="7"/>
  <c r="CG43" i="7"/>
  <c r="CF43" i="7"/>
  <c r="CE43" i="7"/>
  <c r="CD43" i="7"/>
  <c r="CC43" i="7"/>
  <c r="CB43" i="7"/>
  <c r="CA43" i="7"/>
  <c r="BZ43" i="7"/>
  <c r="BY43" i="7"/>
  <c r="BX43" i="7"/>
  <c r="BW43" i="7"/>
  <c r="BV43" i="7"/>
  <c r="BU43" i="7"/>
  <c r="BT43" i="7"/>
  <c r="BS43" i="7"/>
  <c r="BR43" i="7"/>
  <c r="BQ43" i="7"/>
  <c r="BP43" i="7"/>
  <c r="BO43" i="7"/>
  <c r="BN43" i="7"/>
  <c r="BM43" i="7"/>
  <c r="BL43" i="7"/>
  <c r="BK43" i="7"/>
  <c r="BJ43" i="7"/>
  <c r="BI43" i="7"/>
  <c r="BH43" i="7"/>
  <c r="BG43" i="7"/>
  <c r="BF43" i="7"/>
  <c r="BE43" i="7"/>
  <c r="BD43" i="7"/>
  <c r="BC43" i="7"/>
  <c r="BB43" i="7"/>
  <c r="BA43" i="7"/>
  <c r="AZ43" i="7"/>
  <c r="AY43" i="7"/>
  <c r="AX43" i="7"/>
  <c r="AW43" i="7"/>
  <c r="AV43" i="7"/>
  <c r="AU43" i="7"/>
  <c r="AT43" i="7"/>
  <c r="AS43" i="7"/>
  <c r="AR43" i="7"/>
  <c r="AQ43" i="7"/>
  <c r="AP43" i="7"/>
  <c r="AO43" i="7"/>
  <c r="AN43" i="7"/>
  <c r="AM43" i="7"/>
  <c r="AL43" i="7"/>
  <c r="AK43" i="7"/>
  <c r="AJ43" i="7"/>
  <c r="AI43" i="7"/>
  <c r="AH43" i="7"/>
  <c r="AG43" i="7"/>
  <c r="AF43" i="7"/>
  <c r="AE43" i="7"/>
  <c r="AD43" i="7"/>
  <c r="AC43" i="7"/>
  <c r="AB43" i="7"/>
  <c r="AA43" i="7"/>
  <c r="Z43" i="7"/>
  <c r="Y43" i="7"/>
  <c r="X43" i="7"/>
  <c r="W43" i="7"/>
  <c r="V43" i="7"/>
  <c r="U43" i="7"/>
  <c r="T43" i="7"/>
  <c r="S43" i="7"/>
  <c r="R43" i="7"/>
  <c r="Q43" i="7"/>
  <c r="P43" i="7"/>
  <c r="O43" i="7"/>
  <c r="N43" i="7"/>
  <c r="M43" i="7"/>
  <c r="L43" i="7"/>
  <c r="K43" i="7"/>
  <c r="J43" i="7"/>
  <c r="I43" i="7"/>
  <c r="H43" i="7"/>
  <c r="G43" i="7"/>
  <c r="F43" i="7"/>
  <c r="E43" i="7"/>
  <c r="D43" i="7"/>
  <c r="MX42" i="7"/>
  <c r="MW42" i="7"/>
  <c r="MV42" i="7"/>
  <c r="MU42" i="7"/>
  <c r="MT42" i="7"/>
  <c r="MS42" i="7"/>
  <c r="MR42" i="7"/>
  <c r="MQ42" i="7"/>
  <c r="MP42" i="7"/>
  <c r="MO42" i="7"/>
  <c r="MN42" i="7"/>
  <c r="MM42" i="7"/>
  <c r="ML42" i="7"/>
  <c r="MK42" i="7"/>
  <c r="MJ42" i="7"/>
  <c r="MI42" i="7"/>
  <c r="MH42" i="7"/>
  <c r="MG42" i="7"/>
  <c r="MF42" i="7"/>
  <c r="ME42" i="7"/>
  <c r="MD42" i="7"/>
  <c r="MC42" i="7"/>
  <c r="MB42" i="7"/>
  <c r="MA42" i="7"/>
  <c r="LZ42" i="7"/>
  <c r="LY42" i="7"/>
  <c r="LX42" i="7"/>
  <c r="LW42" i="7"/>
  <c r="LV42" i="7"/>
  <c r="LU42" i="7"/>
  <c r="LT42" i="7"/>
  <c r="LS42" i="7"/>
  <c r="LR42" i="7"/>
  <c r="LQ42" i="7"/>
  <c r="LP42" i="7"/>
  <c r="LO42" i="7"/>
  <c r="LN42" i="7"/>
  <c r="LM42" i="7"/>
  <c r="LL42" i="7"/>
  <c r="LK42" i="7"/>
  <c r="LJ42" i="7"/>
  <c r="LI42" i="7"/>
  <c r="LH42" i="7"/>
  <c r="LG42" i="7"/>
  <c r="LF42" i="7"/>
  <c r="LE42" i="7"/>
  <c r="LD42" i="7"/>
  <c r="LC42" i="7"/>
  <c r="LB42" i="7"/>
  <c r="LA42" i="7"/>
  <c r="KZ42" i="7"/>
  <c r="KY42" i="7"/>
  <c r="KX42" i="7"/>
  <c r="KW42" i="7"/>
  <c r="KV42" i="7"/>
  <c r="KU42" i="7"/>
  <c r="KT42" i="7"/>
  <c r="KS42" i="7"/>
  <c r="KR42" i="7"/>
  <c r="KQ42" i="7"/>
  <c r="KP42" i="7"/>
  <c r="KO42" i="7"/>
  <c r="KN42" i="7"/>
  <c r="KM42" i="7"/>
  <c r="KL42" i="7"/>
  <c r="KK42" i="7"/>
  <c r="KJ42" i="7"/>
  <c r="KI42" i="7"/>
  <c r="KH42" i="7"/>
  <c r="KG42" i="7"/>
  <c r="KF42" i="7"/>
  <c r="KE42" i="7"/>
  <c r="KD42" i="7"/>
  <c r="KC42" i="7"/>
  <c r="KB42" i="7"/>
  <c r="KA42" i="7"/>
  <c r="JZ42" i="7"/>
  <c r="JY42" i="7"/>
  <c r="JX42" i="7"/>
  <c r="JW42" i="7"/>
  <c r="JV42" i="7"/>
  <c r="JU42" i="7"/>
  <c r="JT42" i="7"/>
  <c r="JS42" i="7"/>
  <c r="JR42" i="7"/>
  <c r="JQ42" i="7"/>
  <c r="JP42" i="7"/>
  <c r="JO42" i="7"/>
  <c r="JN42" i="7"/>
  <c r="JM42" i="7"/>
  <c r="JL42" i="7"/>
  <c r="JK42" i="7"/>
  <c r="JJ42" i="7"/>
  <c r="JI42" i="7"/>
  <c r="JH42" i="7"/>
  <c r="JG42" i="7"/>
  <c r="JF42" i="7"/>
  <c r="JE42" i="7"/>
  <c r="JD42" i="7"/>
  <c r="JC42" i="7"/>
  <c r="JB42" i="7"/>
  <c r="JA42" i="7"/>
  <c r="IZ42" i="7"/>
  <c r="IY42" i="7"/>
  <c r="IX42" i="7"/>
  <c r="IW42" i="7"/>
  <c r="IV42" i="7"/>
  <c r="IU42" i="7"/>
  <c r="IT42" i="7"/>
  <c r="IS42" i="7"/>
  <c r="IR42" i="7"/>
  <c r="IQ42" i="7"/>
  <c r="IP42" i="7"/>
  <c r="IO42" i="7"/>
  <c r="IN42" i="7"/>
  <c r="IM42" i="7"/>
  <c r="IL42" i="7"/>
  <c r="IK42" i="7"/>
  <c r="IJ42" i="7"/>
  <c r="II42" i="7"/>
  <c r="IH42" i="7"/>
  <c r="IG42" i="7"/>
  <c r="IF42" i="7"/>
  <c r="IE42" i="7"/>
  <c r="ID42" i="7"/>
  <c r="IC42" i="7"/>
  <c r="IB42" i="7"/>
  <c r="IA42" i="7"/>
  <c r="HZ42" i="7"/>
  <c r="HY42" i="7"/>
  <c r="HX42" i="7"/>
  <c r="HW42" i="7"/>
  <c r="HV42" i="7"/>
  <c r="HU42" i="7"/>
  <c r="HT42" i="7"/>
  <c r="HS42" i="7"/>
  <c r="HR42" i="7"/>
  <c r="HQ42" i="7"/>
  <c r="HP42" i="7"/>
  <c r="HO42" i="7"/>
  <c r="HN42" i="7"/>
  <c r="HM42" i="7"/>
  <c r="HL42" i="7"/>
  <c r="HK42" i="7"/>
  <c r="HJ42" i="7"/>
  <c r="HI42" i="7"/>
  <c r="HH42" i="7"/>
  <c r="HG42" i="7"/>
  <c r="HF42" i="7"/>
  <c r="HE42" i="7"/>
  <c r="HD42" i="7"/>
  <c r="HC42" i="7"/>
  <c r="HB42" i="7"/>
  <c r="HA42" i="7"/>
  <c r="GZ42" i="7"/>
  <c r="GY42" i="7"/>
  <c r="GX42" i="7"/>
  <c r="GW42" i="7"/>
  <c r="GV42" i="7"/>
  <c r="GU42" i="7"/>
  <c r="GT42" i="7"/>
  <c r="GS42" i="7"/>
  <c r="GR42" i="7"/>
  <c r="GQ42" i="7"/>
  <c r="GP42" i="7"/>
  <c r="GO42" i="7"/>
  <c r="GN42" i="7"/>
  <c r="GM42" i="7"/>
  <c r="GL42" i="7"/>
  <c r="GK42" i="7"/>
  <c r="GJ42" i="7"/>
  <c r="GI42" i="7"/>
  <c r="GH42" i="7"/>
  <c r="GG42" i="7"/>
  <c r="GF42" i="7"/>
  <c r="GE42" i="7"/>
  <c r="GD42" i="7"/>
  <c r="GC42" i="7"/>
  <c r="GB42" i="7"/>
  <c r="GA42" i="7"/>
  <c r="FZ42" i="7"/>
  <c r="FY42" i="7"/>
  <c r="FX42" i="7"/>
  <c r="FW42" i="7"/>
  <c r="FV42" i="7"/>
  <c r="FU42" i="7"/>
  <c r="FT42" i="7"/>
  <c r="FS42" i="7"/>
  <c r="FR42" i="7"/>
  <c r="FQ42" i="7"/>
  <c r="FP42" i="7"/>
  <c r="FO42" i="7"/>
  <c r="FN42" i="7"/>
  <c r="FM42" i="7"/>
  <c r="FL42" i="7"/>
  <c r="FK42" i="7"/>
  <c r="FJ42" i="7"/>
  <c r="FI42" i="7"/>
  <c r="FH42" i="7"/>
  <c r="FG42" i="7"/>
  <c r="FF42" i="7"/>
  <c r="FE42" i="7"/>
  <c r="FD42" i="7"/>
  <c r="FC42" i="7"/>
  <c r="FB42" i="7"/>
  <c r="FA42" i="7"/>
  <c r="EZ42" i="7"/>
  <c r="EY42" i="7"/>
  <c r="EX42" i="7"/>
  <c r="EW42" i="7"/>
  <c r="EV42" i="7"/>
  <c r="EU42" i="7"/>
  <c r="ET42" i="7"/>
  <c r="ES42" i="7"/>
  <c r="ER42" i="7"/>
  <c r="EQ42" i="7"/>
  <c r="EP42" i="7"/>
  <c r="EO42" i="7"/>
  <c r="EN42" i="7"/>
  <c r="EM42" i="7"/>
  <c r="EL42" i="7"/>
  <c r="EK42" i="7"/>
  <c r="EJ42" i="7"/>
  <c r="EI42" i="7"/>
  <c r="EH42" i="7"/>
  <c r="EG42" i="7"/>
  <c r="EF42" i="7"/>
  <c r="EE42" i="7"/>
  <c r="ED42" i="7"/>
  <c r="EC42" i="7"/>
  <c r="EB42" i="7"/>
  <c r="EA42" i="7"/>
  <c r="DZ42" i="7"/>
  <c r="DY42" i="7"/>
  <c r="DX42" i="7"/>
  <c r="DW42" i="7"/>
  <c r="DV42" i="7"/>
  <c r="DU42" i="7"/>
  <c r="DT42" i="7"/>
  <c r="DS42" i="7"/>
  <c r="DR42" i="7"/>
  <c r="DQ42" i="7"/>
  <c r="DP42" i="7"/>
  <c r="DO42" i="7"/>
  <c r="DN42" i="7"/>
  <c r="DM42" i="7"/>
  <c r="DL42" i="7"/>
  <c r="DK42" i="7"/>
  <c r="DJ42" i="7"/>
  <c r="DI42" i="7"/>
  <c r="DH42" i="7"/>
  <c r="DG42" i="7"/>
  <c r="DF42" i="7"/>
  <c r="DE42" i="7"/>
  <c r="DD42" i="7"/>
  <c r="DC42" i="7"/>
  <c r="DB42" i="7"/>
  <c r="DA42" i="7"/>
  <c r="CZ42" i="7"/>
  <c r="CY42" i="7"/>
  <c r="CX42" i="7"/>
  <c r="CW42" i="7"/>
  <c r="CV42" i="7"/>
  <c r="CU42" i="7"/>
  <c r="CT42" i="7"/>
  <c r="CS42" i="7"/>
  <c r="CR42" i="7"/>
  <c r="CQ42" i="7"/>
  <c r="CP42" i="7"/>
  <c r="CO42" i="7"/>
  <c r="CN42" i="7"/>
  <c r="CM42" i="7"/>
  <c r="CL42" i="7"/>
  <c r="CK42" i="7"/>
  <c r="CJ42" i="7"/>
  <c r="CI42" i="7"/>
  <c r="CH42" i="7"/>
  <c r="CG42" i="7"/>
  <c r="CF42" i="7"/>
  <c r="CE42" i="7"/>
  <c r="CD42" i="7"/>
  <c r="CC42" i="7"/>
  <c r="CB42" i="7"/>
  <c r="CA42" i="7"/>
  <c r="BZ42" i="7"/>
  <c r="BY42" i="7"/>
  <c r="BX42" i="7"/>
  <c r="BW42" i="7"/>
  <c r="BV42" i="7"/>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D42" i="7"/>
  <c r="MX41" i="7"/>
  <c r="MW41" i="7"/>
  <c r="MV41" i="7"/>
  <c r="MU41" i="7"/>
  <c r="MT41" i="7"/>
  <c r="MS41" i="7"/>
  <c r="MR41" i="7"/>
  <c r="MQ41" i="7"/>
  <c r="MP41" i="7"/>
  <c r="MO41" i="7"/>
  <c r="MN41" i="7"/>
  <c r="MM41" i="7"/>
  <c r="ML41" i="7"/>
  <c r="MK41" i="7"/>
  <c r="MJ41" i="7"/>
  <c r="MI41" i="7"/>
  <c r="MH41" i="7"/>
  <c r="MG41" i="7"/>
  <c r="MF41" i="7"/>
  <c r="ME41" i="7"/>
  <c r="MD41" i="7"/>
  <c r="MC41" i="7"/>
  <c r="MB41" i="7"/>
  <c r="MA41" i="7"/>
  <c r="LZ41" i="7"/>
  <c r="LY41" i="7"/>
  <c r="LX41" i="7"/>
  <c r="LW41" i="7"/>
  <c r="LV41" i="7"/>
  <c r="LU41" i="7"/>
  <c r="LT41" i="7"/>
  <c r="LS41" i="7"/>
  <c r="LR41" i="7"/>
  <c r="LQ41" i="7"/>
  <c r="LP41" i="7"/>
  <c r="LO41" i="7"/>
  <c r="LN41" i="7"/>
  <c r="LM41" i="7"/>
  <c r="LL41" i="7"/>
  <c r="LK41" i="7"/>
  <c r="LJ41" i="7"/>
  <c r="LI41" i="7"/>
  <c r="LH41" i="7"/>
  <c r="LG41" i="7"/>
  <c r="LF41" i="7"/>
  <c r="LE41" i="7"/>
  <c r="LD41" i="7"/>
  <c r="LC41" i="7"/>
  <c r="LB41" i="7"/>
  <c r="LA41" i="7"/>
  <c r="KZ41" i="7"/>
  <c r="KY41" i="7"/>
  <c r="KX41" i="7"/>
  <c r="KW41" i="7"/>
  <c r="KV41" i="7"/>
  <c r="KU41" i="7"/>
  <c r="KT41" i="7"/>
  <c r="KS41" i="7"/>
  <c r="KR41" i="7"/>
  <c r="KQ41" i="7"/>
  <c r="KP41" i="7"/>
  <c r="KO41" i="7"/>
  <c r="KN41" i="7"/>
  <c r="KM41" i="7"/>
  <c r="KL41" i="7"/>
  <c r="KK41" i="7"/>
  <c r="KJ41" i="7"/>
  <c r="KI41" i="7"/>
  <c r="KH41" i="7"/>
  <c r="KG41" i="7"/>
  <c r="KF41" i="7"/>
  <c r="KE41" i="7"/>
  <c r="KD41" i="7"/>
  <c r="KC41" i="7"/>
  <c r="KB41" i="7"/>
  <c r="KA41" i="7"/>
  <c r="JZ41" i="7"/>
  <c r="JY41" i="7"/>
  <c r="JX41" i="7"/>
  <c r="JW41" i="7"/>
  <c r="JV41" i="7"/>
  <c r="JU41" i="7"/>
  <c r="JT41" i="7"/>
  <c r="JS41" i="7"/>
  <c r="JR41" i="7"/>
  <c r="JQ41" i="7"/>
  <c r="JP41" i="7"/>
  <c r="JO41" i="7"/>
  <c r="JN41" i="7"/>
  <c r="JM41" i="7"/>
  <c r="JL41" i="7"/>
  <c r="JK41" i="7"/>
  <c r="JJ41" i="7"/>
  <c r="JI41" i="7"/>
  <c r="JH41" i="7"/>
  <c r="JG41" i="7"/>
  <c r="JF41" i="7"/>
  <c r="JE41" i="7"/>
  <c r="JD41" i="7"/>
  <c r="JC41" i="7"/>
  <c r="JB41" i="7"/>
  <c r="JA41" i="7"/>
  <c r="IZ41" i="7"/>
  <c r="IY41" i="7"/>
  <c r="IX41" i="7"/>
  <c r="IW41" i="7"/>
  <c r="IV41" i="7"/>
  <c r="IU41" i="7"/>
  <c r="IT41" i="7"/>
  <c r="IS41" i="7"/>
  <c r="IR41" i="7"/>
  <c r="IQ41" i="7"/>
  <c r="IP41" i="7"/>
  <c r="IO41" i="7"/>
  <c r="IN41" i="7"/>
  <c r="IM41" i="7"/>
  <c r="IL41" i="7"/>
  <c r="IK41" i="7"/>
  <c r="IJ41" i="7"/>
  <c r="II41" i="7"/>
  <c r="IH41" i="7"/>
  <c r="IG41" i="7"/>
  <c r="IF41" i="7"/>
  <c r="IE41" i="7"/>
  <c r="ID41" i="7"/>
  <c r="IC41" i="7"/>
  <c r="IB41" i="7"/>
  <c r="IA41" i="7"/>
  <c r="HZ41" i="7"/>
  <c r="HY41" i="7"/>
  <c r="HX41" i="7"/>
  <c r="HW41" i="7"/>
  <c r="HV41" i="7"/>
  <c r="HU41" i="7"/>
  <c r="HT41" i="7"/>
  <c r="HS41" i="7"/>
  <c r="HR41" i="7"/>
  <c r="HQ41" i="7"/>
  <c r="HP41" i="7"/>
  <c r="HO41" i="7"/>
  <c r="HN41" i="7"/>
  <c r="HM41" i="7"/>
  <c r="HL41" i="7"/>
  <c r="HK41" i="7"/>
  <c r="HJ41" i="7"/>
  <c r="HI41" i="7"/>
  <c r="HH41" i="7"/>
  <c r="HG41" i="7"/>
  <c r="HF41" i="7"/>
  <c r="HE41" i="7"/>
  <c r="HD41" i="7"/>
  <c r="HC41" i="7"/>
  <c r="HB41" i="7"/>
  <c r="HA41" i="7"/>
  <c r="GZ41" i="7"/>
  <c r="GY41" i="7"/>
  <c r="GX41" i="7"/>
  <c r="GW41" i="7"/>
  <c r="GV41" i="7"/>
  <c r="GU41" i="7"/>
  <c r="GT41" i="7"/>
  <c r="GS41" i="7"/>
  <c r="GR41" i="7"/>
  <c r="GQ41" i="7"/>
  <c r="GP41" i="7"/>
  <c r="GO41" i="7"/>
  <c r="GN41" i="7"/>
  <c r="GM41" i="7"/>
  <c r="GL41" i="7"/>
  <c r="GK41" i="7"/>
  <c r="GJ41" i="7"/>
  <c r="GI41" i="7"/>
  <c r="GH41" i="7"/>
  <c r="GG41" i="7"/>
  <c r="GF41" i="7"/>
  <c r="GE41" i="7"/>
  <c r="GD41" i="7"/>
  <c r="GC41" i="7"/>
  <c r="GB41" i="7"/>
  <c r="GA41" i="7"/>
  <c r="FZ41" i="7"/>
  <c r="FY41" i="7"/>
  <c r="FX41" i="7"/>
  <c r="FW41" i="7"/>
  <c r="FV41" i="7"/>
  <c r="FU41" i="7"/>
  <c r="FT41" i="7"/>
  <c r="FS41" i="7"/>
  <c r="FR41" i="7"/>
  <c r="FQ41" i="7"/>
  <c r="FP41" i="7"/>
  <c r="FO41" i="7"/>
  <c r="FN41" i="7"/>
  <c r="FM41" i="7"/>
  <c r="FL41" i="7"/>
  <c r="FK41" i="7"/>
  <c r="FJ41" i="7"/>
  <c r="FI41" i="7"/>
  <c r="FH41" i="7"/>
  <c r="FG41" i="7"/>
  <c r="FF41" i="7"/>
  <c r="FE41" i="7"/>
  <c r="FD41" i="7"/>
  <c r="FC41" i="7"/>
  <c r="FB41" i="7"/>
  <c r="FA41" i="7"/>
  <c r="EZ41" i="7"/>
  <c r="EY41" i="7"/>
  <c r="EX41" i="7"/>
  <c r="EW41" i="7"/>
  <c r="EV41" i="7"/>
  <c r="EU41" i="7"/>
  <c r="ET41" i="7"/>
  <c r="ES41" i="7"/>
  <c r="ER41" i="7"/>
  <c r="EQ41" i="7"/>
  <c r="EP41" i="7"/>
  <c r="EO41" i="7"/>
  <c r="EN41" i="7"/>
  <c r="EM41" i="7"/>
  <c r="EL41" i="7"/>
  <c r="EK41" i="7"/>
  <c r="EJ41" i="7"/>
  <c r="EI41" i="7"/>
  <c r="EH41" i="7"/>
  <c r="EG41" i="7"/>
  <c r="EF41" i="7"/>
  <c r="EE41" i="7"/>
  <c r="ED41" i="7"/>
  <c r="EC41" i="7"/>
  <c r="EB41" i="7"/>
  <c r="EA41" i="7"/>
  <c r="DZ41" i="7"/>
  <c r="DY41" i="7"/>
  <c r="DX41" i="7"/>
  <c r="DW41" i="7"/>
  <c r="DV41" i="7"/>
  <c r="DU41" i="7"/>
  <c r="DT41" i="7"/>
  <c r="DS41" i="7"/>
  <c r="DR41" i="7"/>
  <c r="DQ41" i="7"/>
  <c r="DP41" i="7"/>
  <c r="DO41" i="7"/>
  <c r="DN41" i="7"/>
  <c r="DM41" i="7"/>
  <c r="DL41" i="7"/>
  <c r="DK41" i="7"/>
  <c r="DJ41" i="7"/>
  <c r="DI41" i="7"/>
  <c r="DH41" i="7"/>
  <c r="DG41" i="7"/>
  <c r="DF41" i="7"/>
  <c r="DE41" i="7"/>
  <c r="DD41" i="7"/>
  <c r="DC41" i="7"/>
  <c r="DB41" i="7"/>
  <c r="DA41" i="7"/>
  <c r="CZ41" i="7"/>
  <c r="CY41" i="7"/>
  <c r="CX41" i="7"/>
  <c r="CW41" i="7"/>
  <c r="CV41" i="7"/>
  <c r="CU41" i="7"/>
  <c r="CT41" i="7"/>
  <c r="CS41" i="7"/>
  <c r="CR41" i="7"/>
  <c r="CQ41" i="7"/>
  <c r="CP41" i="7"/>
  <c r="CO41" i="7"/>
  <c r="CN41" i="7"/>
  <c r="CM41" i="7"/>
  <c r="CL41" i="7"/>
  <c r="CK41" i="7"/>
  <c r="CJ41" i="7"/>
  <c r="CI41" i="7"/>
  <c r="CH41" i="7"/>
  <c r="CG41" i="7"/>
  <c r="CF41" i="7"/>
  <c r="CE41" i="7"/>
  <c r="CD41" i="7"/>
  <c r="CC41" i="7"/>
  <c r="CB41" i="7"/>
  <c r="CA41" i="7"/>
  <c r="BZ41" i="7"/>
  <c r="BY41" i="7"/>
  <c r="BX41" i="7"/>
  <c r="BW41" i="7"/>
  <c r="BV41" i="7"/>
  <c r="BU41" i="7"/>
  <c r="BT41" i="7"/>
  <c r="BS41" i="7"/>
  <c r="BR41" i="7"/>
  <c r="BQ41" i="7"/>
  <c r="BP41" i="7"/>
  <c r="BO41" i="7"/>
  <c r="BN41" i="7"/>
  <c r="BM41" i="7"/>
  <c r="BL41" i="7"/>
  <c r="BK41" i="7"/>
  <c r="BJ41" i="7"/>
  <c r="BI41" i="7"/>
  <c r="BH41" i="7"/>
  <c r="BG41" i="7"/>
  <c r="BF41" i="7"/>
  <c r="BE41" i="7"/>
  <c r="BD41" i="7"/>
  <c r="BC41" i="7"/>
  <c r="BB41" i="7"/>
  <c r="BA41" i="7"/>
  <c r="AZ41" i="7"/>
  <c r="AY41" i="7"/>
  <c r="AX41" i="7"/>
  <c r="AW41" i="7"/>
  <c r="AV41" i="7"/>
  <c r="AU41" i="7"/>
  <c r="AT41" i="7"/>
  <c r="AS41" i="7"/>
  <c r="AR41" i="7"/>
  <c r="AQ41" i="7"/>
  <c r="AP41" i="7"/>
  <c r="AO41" i="7"/>
  <c r="AN41" i="7"/>
  <c r="AM41" i="7"/>
  <c r="AL41" i="7"/>
  <c r="AK41" i="7"/>
  <c r="AJ41" i="7"/>
  <c r="AI41" i="7"/>
  <c r="AH41" i="7"/>
  <c r="AG41" i="7"/>
  <c r="AF41" i="7"/>
  <c r="AE41" i="7"/>
  <c r="AD41" i="7"/>
  <c r="AC41" i="7"/>
  <c r="AB41" i="7"/>
  <c r="AA41" i="7"/>
  <c r="Z41" i="7"/>
  <c r="Y41" i="7"/>
  <c r="X41" i="7"/>
  <c r="W41" i="7"/>
  <c r="V41" i="7"/>
  <c r="U41" i="7"/>
  <c r="T41" i="7"/>
  <c r="S41" i="7"/>
  <c r="R41" i="7"/>
  <c r="Q41" i="7"/>
  <c r="P41" i="7"/>
  <c r="O41" i="7"/>
  <c r="N41" i="7"/>
  <c r="M41" i="7"/>
  <c r="L41" i="7"/>
  <c r="K41" i="7"/>
  <c r="J41" i="7"/>
  <c r="I41" i="7"/>
  <c r="H41" i="7"/>
  <c r="G41" i="7"/>
  <c r="F41" i="7"/>
  <c r="E41" i="7"/>
  <c r="D41" i="7"/>
  <c r="MX40" i="7"/>
  <c r="MW40" i="7"/>
  <c r="MV40" i="7"/>
  <c r="MU40" i="7"/>
  <c r="MT40" i="7"/>
  <c r="MS40" i="7"/>
  <c r="MR40" i="7"/>
  <c r="MQ40" i="7"/>
  <c r="MP40" i="7"/>
  <c r="MO40" i="7"/>
  <c r="MN40" i="7"/>
  <c r="MM40" i="7"/>
  <c r="ML40" i="7"/>
  <c r="MK40" i="7"/>
  <c r="MJ40" i="7"/>
  <c r="MI40" i="7"/>
  <c r="MH40" i="7"/>
  <c r="MG40" i="7"/>
  <c r="MF40" i="7"/>
  <c r="ME40" i="7"/>
  <c r="MD40" i="7"/>
  <c r="MC40" i="7"/>
  <c r="MB40" i="7"/>
  <c r="MA40" i="7"/>
  <c r="LZ40" i="7"/>
  <c r="LY40" i="7"/>
  <c r="LX40" i="7"/>
  <c r="LW40" i="7"/>
  <c r="LV40" i="7"/>
  <c r="LU40" i="7"/>
  <c r="LT40" i="7"/>
  <c r="LS40" i="7"/>
  <c r="LR40" i="7"/>
  <c r="LQ40" i="7"/>
  <c r="LP40" i="7"/>
  <c r="LO40" i="7"/>
  <c r="LN40" i="7"/>
  <c r="LM40" i="7"/>
  <c r="LL40" i="7"/>
  <c r="LK40" i="7"/>
  <c r="LJ40" i="7"/>
  <c r="LI40" i="7"/>
  <c r="LH40" i="7"/>
  <c r="LG40" i="7"/>
  <c r="LF40" i="7"/>
  <c r="LE40" i="7"/>
  <c r="LD40" i="7"/>
  <c r="LC40" i="7"/>
  <c r="LB40" i="7"/>
  <c r="LA40" i="7"/>
  <c r="KZ40" i="7"/>
  <c r="KY40" i="7"/>
  <c r="KX40" i="7"/>
  <c r="KW40" i="7"/>
  <c r="KV40" i="7"/>
  <c r="KU40" i="7"/>
  <c r="KT40" i="7"/>
  <c r="KS40" i="7"/>
  <c r="KR40" i="7"/>
  <c r="KQ40" i="7"/>
  <c r="KP40" i="7"/>
  <c r="KO40" i="7"/>
  <c r="KN40" i="7"/>
  <c r="KM40" i="7"/>
  <c r="KL40" i="7"/>
  <c r="KK40" i="7"/>
  <c r="KJ40" i="7"/>
  <c r="KI40" i="7"/>
  <c r="KH40" i="7"/>
  <c r="KG40" i="7"/>
  <c r="KF40" i="7"/>
  <c r="KE40" i="7"/>
  <c r="KD40" i="7"/>
  <c r="KC40" i="7"/>
  <c r="KB40" i="7"/>
  <c r="KA40" i="7"/>
  <c r="JZ40" i="7"/>
  <c r="JY40" i="7"/>
  <c r="JX40" i="7"/>
  <c r="JW40" i="7"/>
  <c r="JV40" i="7"/>
  <c r="JU40" i="7"/>
  <c r="JT40" i="7"/>
  <c r="JS40" i="7"/>
  <c r="JR40" i="7"/>
  <c r="JQ40" i="7"/>
  <c r="JP40" i="7"/>
  <c r="JO40" i="7"/>
  <c r="JN40" i="7"/>
  <c r="JM40" i="7"/>
  <c r="JL40" i="7"/>
  <c r="JK40" i="7"/>
  <c r="JJ40" i="7"/>
  <c r="JI40" i="7"/>
  <c r="JH40" i="7"/>
  <c r="JG40" i="7"/>
  <c r="JF40" i="7"/>
  <c r="JE40" i="7"/>
  <c r="JD40" i="7"/>
  <c r="JC40" i="7"/>
  <c r="JB40" i="7"/>
  <c r="JA40" i="7"/>
  <c r="IZ40" i="7"/>
  <c r="IY40" i="7"/>
  <c r="IX40" i="7"/>
  <c r="IW40" i="7"/>
  <c r="IV40" i="7"/>
  <c r="IU40" i="7"/>
  <c r="IT40" i="7"/>
  <c r="IS40" i="7"/>
  <c r="IR40" i="7"/>
  <c r="IQ40" i="7"/>
  <c r="IP40" i="7"/>
  <c r="IO40" i="7"/>
  <c r="IN40" i="7"/>
  <c r="IM40" i="7"/>
  <c r="IL40" i="7"/>
  <c r="IK40" i="7"/>
  <c r="IJ40" i="7"/>
  <c r="II40" i="7"/>
  <c r="IH40" i="7"/>
  <c r="IG40" i="7"/>
  <c r="IF40" i="7"/>
  <c r="IE40" i="7"/>
  <c r="ID40" i="7"/>
  <c r="IC40" i="7"/>
  <c r="IB40" i="7"/>
  <c r="IA40" i="7"/>
  <c r="HZ40" i="7"/>
  <c r="HY40" i="7"/>
  <c r="HX40" i="7"/>
  <c r="HW40" i="7"/>
  <c r="HV40" i="7"/>
  <c r="HU40" i="7"/>
  <c r="HT40" i="7"/>
  <c r="HS40" i="7"/>
  <c r="HR40" i="7"/>
  <c r="HQ40" i="7"/>
  <c r="HP40" i="7"/>
  <c r="HO40" i="7"/>
  <c r="HN40" i="7"/>
  <c r="HM40" i="7"/>
  <c r="HL40" i="7"/>
  <c r="HK40" i="7"/>
  <c r="HJ40" i="7"/>
  <c r="HI40" i="7"/>
  <c r="HH40" i="7"/>
  <c r="HG40" i="7"/>
  <c r="HF40" i="7"/>
  <c r="HE40" i="7"/>
  <c r="HD40" i="7"/>
  <c r="HC40" i="7"/>
  <c r="HB40" i="7"/>
  <c r="HA40" i="7"/>
  <c r="GZ40" i="7"/>
  <c r="GY40" i="7"/>
  <c r="GX40" i="7"/>
  <c r="GW40" i="7"/>
  <c r="GV40" i="7"/>
  <c r="GU40" i="7"/>
  <c r="GT40" i="7"/>
  <c r="GS40" i="7"/>
  <c r="GR40" i="7"/>
  <c r="GQ40" i="7"/>
  <c r="GP40" i="7"/>
  <c r="GO40" i="7"/>
  <c r="GN40" i="7"/>
  <c r="GM40" i="7"/>
  <c r="GL40" i="7"/>
  <c r="GK40" i="7"/>
  <c r="GJ40" i="7"/>
  <c r="GI40" i="7"/>
  <c r="GH40" i="7"/>
  <c r="GG40" i="7"/>
  <c r="GF40" i="7"/>
  <c r="GE40" i="7"/>
  <c r="GD40" i="7"/>
  <c r="GC40" i="7"/>
  <c r="GB40" i="7"/>
  <c r="GA40" i="7"/>
  <c r="FZ40" i="7"/>
  <c r="FY40" i="7"/>
  <c r="FX40" i="7"/>
  <c r="FW40" i="7"/>
  <c r="FV40" i="7"/>
  <c r="FU40" i="7"/>
  <c r="FT40" i="7"/>
  <c r="FS40" i="7"/>
  <c r="FR40" i="7"/>
  <c r="FQ40" i="7"/>
  <c r="FP40" i="7"/>
  <c r="FO40" i="7"/>
  <c r="FN40" i="7"/>
  <c r="FM40" i="7"/>
  <c r="FL40" i="7"/>
  <c r="FK40" i="7"/>
  <c r="FJ40" i="7"/>
  <c r="FI40" i="7"/>
  <c r="FH40" i="7"/>
  <c r="FG40" i="7"/>
  <c r="FF40" i="7"/>
  <c r="FE40" i="7"/>
  <c r="FD40" i="7"/>
  <c r="FC40" i="7"/>
  <c r="FB40" i="7"/>
  <c r="FA40" i="7"/>
  <c r="EZ40" i="7"/>
  <c r="EY40" i="7"/>
  <c r="EX40" i="7"/>
  <c r="EW40" i="7"/>
  <c r="EV40" i="7"/>
  <c r="EU40" i="7"/>
  <c r="ET40" i="7"/>
  <c r="ES40" i="7"/>
  <c r="ER40" i="7"/>
  <c r="EQ40" i="7"/>
  <c r="EP40" i="7"/>
  <c r="EO40" i="7"/>
  <c r="EN40" i="7"/>
  <c r="EM40" i="7"/>
  <c r="EL40" i="7"/>
  <c r="EK40" i="7"/>
  <c r="EJ40" i="7"/>
  <c r="EI40" i="7"/>
  <c r="EH40" i="7"/>
  <c r="EG40" i="7"/>
  <c r="EF40" i="7"/>
  <c r="EE40" i="7"/>
  <c r="ED40" i="7"/>
  <c r="EC40" i="7"/>
  <c r="EB40" i="7"/>
  <c r="EA40" i="7"/>
  <c r="DZ40" i="7"/>
  <c r="DY40" i="7"/>
  <c r="DX40" i="7"/>
  <c r="DW40" i="7"/>
  <c r="DV40" i="7"/>
  <c r="DU40" i="7"/>
  <c r="DT40" i="7"/>
  <c r="DS40" i="7"/>
  <c r="DR40" i="7"/>
  <c r="DQ40" i="7"/>
  <c r="DP40" i="7"/>
  <c r="DO40" i="7"/>
  <c r="DN40" i="7"/>
  <c r="DM40" i="7"/>
  <c r="DL40" i="7"/>
  <c r="DK40" i="7"/>
  <c r="DJ40" i="7"/>
  <c r="DI40" i="7"/>
  <c r="DH40" i="7"/>
  <c r="DG40" i="7"/>
  <c r="DF40" i="7"/>
  <c r="DE40" i="7"/>
  <c r="DD40" i="7"/>
  <c r="DC40" i="7"/>
  <c r="DB40" i="7"/>
  <c r="DA40" i="7"/>
  <c r="CZ40" i="7"/>
  <c r="CY40" i="7"/>
  <c r="CX40" i="7"/>
  <c r="CW40" i="7"/>
  <c r="CV40" i="7"/>
  <c r="CU40" i="7"/>
  <c r="CT40" i="7"/>
  <c r="CS40" i="7"/>
  <c r="CR40" i="7"/>
  <c r="CQ40" i="7"/>
  <c r="CP40" i="7"/>
  <c r="CO40" i="7"/>
  <c r="CN40" i="7"/>
  <c r="CM40" i="7"/>
  <c r="CL40" i="7"/>
  <c r="CK40" i="7"/>
  <c r="CJ40" i="7"/>
  <c r="CI40" i="7"/>
  <c r="CH40" i="7"/>
  <c r="CG40" i="7"/>
  <c r="CF40" i="7"/>
  <c r="CE40" i="7"/>
  <c r="CD40" i="7"/>
  <c r="CC40" i="7"/>
  <c r="CB40" i="7"/>
  <c r="CA40" i="7"/>
  <c r="BZ40" i="7"/>
  <c r="BY40" i="7"/>
  <c r="BX40" i="7"/>
  <c r="BW40" i="7"/>
  <c r="BV40" i="7"/>
  <c r="BU40" i="7"/>
  <c r="BT40" i="7"/>
  <c r="BS40" i="7"/>
  <c r="BR40" i="7"/>
  <c r="BQ40" i="7"/>
  <c r="BP40" i="7"/>
  <c r="BO40" i="7"/>
  <c r="BN40" i="7"/>
  <c r="BM40" i="7"/>
  <c r="BL40" i="7"/>
  <c r="BK40" i="7"/>
  <c r="BJ40" i="7"/>
  <c r="BI40" i="7"/>
  <c r="BH40" i="7"/>
  <c r="BG40" i="7"/>
  <c r="BF40" i="7"/>
  <c r="BE40" i="7"/>
  <c r="BD40" i="7"/>
  <c r="BC40" i="7"/>
  <c r="BB40" i="7"/>
  <c r="BA40" i="7"/>
  <c r="AZ40" i="7"/>
  <c r="AY40" i="7"/>
  <c r="AX40" i="7"/>
  <c r="AW40" i="7"/>
  <c r="AV40" i="7"/>
  <c r="AU40" i="7"/>
  <c r="AT40" i="7"/>
  <c r="AS40" i="7"/>
  <c r="AR40" i="7"/>
  <c r="AQ40" i="7"/>
  <c r="AP40" i="7"/>
  <c r="AO40" i="7"/>
  <c r="AN40" i="7"/>
  <c r="AM40" i="7"/>
  <c r="AL40" i="7"/>
  <c r="AK40" i="7"/>
  <c r="AJ40" i="7"/>
  <c r="AI40" i="7"/>
  <c r="AH40" i="7"/>
  <c r="AG40" i="7"/>
  <c r="AF40" i="7"/>
  <c r="AE40" i="7"/>
  <c r="AD40" i="7"/>
  <c r="AC40" i="7"/>
  <c r="AB40" i="7"/>
  <c r="AA40" i="7"/>
  <c r="Z40" i="7"/>
  <c r="Y40" i="7"/>
  <c r="X40" i="7"/>
  <c r="W40" i="7"/>
  <c r="V40" i="7"/>
  <c r="U40" i="7"/>
  <c r="T40" i="7"/>
  <c r="S40" i="7"/>
  <c r="R40" i="7"/>
  <c r="Q40" i="7"/>
  <c r="P40" i="7"/>
  <c r="O40" i="7"/>
  <c r="N40" i="7"/>
  <c r="M40" i="7"/>
  <c r="L40" i="7"/>
  <c r="K40" i="7"/>
  <c r="J40" i="7"/>
  <c r="I40" i="7"/>
  <c r="H40" i="7"/>
  <c r="G40" i="7"/>
  <c r="F40" i="7"/>
  <c r="E40" i="7"/>
  <c r="D40" i="7"/>
  <c r="C35" i="7"/>
  <c r="C34" i="7"/>
  <c r="MW31" i="7"/>
  <c r="MV31" i="7"/>
  <c r="MO31" i="7"/>
  <c r="MN31" i="7"/>
  <c r="MF31" i="7"/>
  <c r="MB31" i="7"/>
  <c r="LX31" i="7"/>
  <c r="LU31" i="7"/>
  <c r="LT31" i="7"/>
  <c r="LH31" i="7"/>
  <c r="LD31" i="7"/>
  <c r="LC31" i="7"/>
  <c r="LB31" i="7"/>
  <c r="LA31" i="7"/>
  <c r="KZ31" i="7"/>
  <c r="KR31" i="7"/>
  <c r="B29" i="7"/>
  <c r="B28" i="7"/>
  <c r="B22" i="7"/>
  <c r="B21" i="7"/>
  <c r="B20" i="7"/>
  <c r="B19" i="7"/>
  <c r="MX18" i="7"/>
  <c r="MX31" i="7" s="1"/>
  <c r="MW18" i="7"/>
  <c r="MV18" i="7"/>
  <c r="MU18" i="7"/>
  <c r="MU31" i="7" s="1"/>
  <c r="MT18" i="7"/>
  <c r="MT31" i="7" s="1"/>
  <c r="MS18" i="7"/>
  <c r="MS31" i="7" s="1"/>
  <c r="MR18" i="7"/>
  <c r="MR31" i="7" s="1"/>
  <c r="MQ18" i="7"/>
  <c r="MQ31" i="7" s="1"/>
  <c r="MP18" i="7"/>
  <c r="MP31" i="7" s="1"/>
  <c r="MO18" i="7"/>
  <c r="MN18" i="7"/>
  <c r="MM18" i="7"/>
  <c r="MM31" i="7" s="1"/>
  <c r="ML18" i="7"/>
  <c r="ML31" i="7" s="1"/>
  <c r="MK18" i="7"/>
  <c r="MK31" i="7" s="1"/>
  <c r="MJ18" i="7"/>
  <c r="MJ31" i="7" s="1"/>
  <c r="MI18" i="7"/>
  <c r="MI31" i="7" s="1"/>
  <c r="MH18" i="7"/>
  <c r="MH31" i="7" s="1"/>
  <c r="MG18" i="7"/>
  <c r="MG31" i="7" s="1"/>
  <c r="MF18" i="7"/>
  <c r="ME18" i="7"/>
  <c r="ME31" i="7" s="1"/>
  <c r="MD18" i="7"/>
  <c r="MD31" i="7" s="1"/>
  <c r="MC18" i="7"/>
  <c r="MC31" i="7" s="1"/>
  <c r="MB18" i="7"/>
  <c r="MA18" i="7"/>
  <c r="MA31" i="7" s="1"/>
  <c r="LZ18" i="7"/>
  <c r="LZ31" i="7" s="1"/>
  <c r="LY18" i="7"/>
  <c r="LY31" i="7" s="1"/>
  <c r="LX18" i="7"/>
  <c r="LW18" i="7"/>
  <c r="LW31" i="7" s="1"/>
  <c r="LV18" i="7"/>
  <c r="LV31" i="7" s="1"/>
  <c r="LU18" i="7"/>
  <c r="LT18" i="7"/>
  <c r="LS18" i="7"/>
  <c r="LS31" i="7" s="1"/>
  <c r="LR18" i="7"/>
  <c r="LR31" i="7" s="1"/>
  <c r="LQ18" i="7"/>
  <c r="LQ31" i="7" s="1"/>
  <c r="LP18" i="7"/>
  <c r="LP31" i="7" s="1"/>
  <c r="LO18" i="7"/>
  <c r="LO31" i="7" s="1"/>
  <c r="LN18" i="7"/>
  <c r="LN31" i="7" s="1"/>
  <c r="LM18" i="7"/>
  <c r="LM31" i="7" s="1"/>
  <c r="LL18" i="7"/>
  <c r="LL31" i="7" s="1"/>
  <c r="LK18" i="7"/>
  <c r="LK31" i="7" s="1"/>
  <c r="LJ18" i="7"/>
  <c r="LJ31" i="7" s="1"/>
  <c r="LI18" i="7"/>
  <c r="LI31" i="7" s="1"/>
  <c r="LH18" i="7"/>
  <c r="LG18" i="7"/>
  <c r="LG31" i="7" s="1"/>
  <c r="LF18" i="7"/>
  <c r="LF31" i="7" s="1"/>
  <c r="LE18" i="7"/>
  <c r="LE31" i="7" s="1"/>
  <c r="LD18" i="7"/>
  <c r="LC18" i="7"/>
  <c r="LB18" i="7"/>
  <c r="LA18" i="7"/>
  <c r="KZ18" i="7"/>
  <c r="KY18" i="7"/>
  <c r="KY31" i="7" s="1"/>
  <c r="KX18" i="7"/>
  <c r="KX31" i="7" s="1"/>
  <c r="KW18" i="7"/>
  <c r="KW31" i="7" s="1"/>
  <c r="KV18" i="7"/>
  <c r="KV31" i="7" s="1"/>
  <c r="KU18" i="7"/>
  <c r="KU31" i="7" s="1"/>
  <c r="KT18" i="7"/>
  <c r="KT31" i="7" s="1"/>
  <c r="KS18" i="7"/>
  <c r="KS31" i="7" s="1"/>
  <c r="KR18" i="7"/>
  <c r="KQ18" i="7"/>
  <c r="KQ31" i="7" s="1"/>
  <c r="KP18" i="7"/>
  <c r="KO18" i="7"/>
  <c r="KN18" i="7"/>
  <c r="KM18" i="7"/>
  <c r="KL18" i="7"/>
  <c r="KK18" i="7"/>
  <c r="KJ18" i="7"/>
  <c r="KI18" i="7"/>
  <c r="KH18" i="7"/>
  <c r="KG18" i="7"/>
  <c r="KF18" i="7"/>
  <c r="KE18" i="7"/>
  <c r="KD18" i="7"/>
  <c r="KC18" i="7"/>
  <c r="KB18" i="7"/>
  <c r="KA18" i="7"/>
  <c r="JZ18" i="7"/>
  <c r="JY18" i="7"/>
  <c r="JX18" i="7"/>
  <c r="JW18" i="7"/>
  <c r="JV18" i="7"/>
  <c r="JU18" i="7"/>
  <c r="JT18" i="7"/>
  <c r="JS18" i="7"/>
  <c r="JR18" i="7"/>
  <c r="JQ18" i="7"/>
  <c r="JP18" i="7"/>
  <c r="JO18" i="7"/>
  <c r="JN18" i="7"/>
  <c r="JM18" i="7"/>
  <c r="JL18" i="7"/>
  <c r="JK18" i="7"/>
  <c r="JJ18" i="7"/>
  <c r="JI18" i="7"/>
  <c r="JH18" i="7"/>
  <c r="JG18" i="7"/>
  <c r="JF18" i="7"/>
  <c r="JE18" i="7"/>
  <c r="JD18" i="7"/>
  <c r="JC18" i="7"/>
  <c r="JB18" i="7"/>
  <c r="JA18" i="7"/>
  <c r="IZ18" i="7"/>
  <c r="IY18" i="7"/>
  <c r="IX18" i="7"/>
  <c r="IW18" i="7"/>
  <c r="IV18" i="7"/>
  <c r="IU18" i="7"/>
  <c r="IT18" i="7"/>
  <c r="IS18" i="7"/>
  <c r="IR18" i="7"/>
  <c r="IQ18" i="7"/>
  <c r="IP18" i="7"/>
  <c r="IO18" i="7"/>
  <c r="IN18" i="7"/>
  <c r="IM18" i="7"/>
  <c r="IL18" i="7"/>
  <c r="IK18" i="7"/>
  <c r="IJ18" i="7"/>
  <c r="II18" i="7"/>
  <c r="IH18" i="7"/>
  <c r="IG18" i="7"/>
  <c r="IF18" i="7"/>
  <c r="IE18" i="7"/>
  <c r="ID18" i="7"/>
  <c r="IC18" i="7"/>
  <c r="IB18" i="7"/>
  <c r="IA18" i="7"/>
  <c r="HZ18" i="7"/>
  <c r="HY18" i="7"/>
  <c r="HX18" i="7"/>
  <c r="HW18" i="7"/>
  <c r="HV18" i="7"/>
  <c r="HU18" i="7"/>
  <c r="HT18" i="7"/>
  <c r="HS18" i="7"/>
  <c r="HR18" i="7"/>
  <c r="HQ18" i="7"/>
  <c r="HP18" i="7"/>
  <c r="HO18" i="7"/>
  <c r="HN18" i="7"/>
  <c r="HM18" i="7"/>
  <c r="HL18" i="7"/>
  <c r="HK18" i="7"/>
  <c r="HJ18" i="7"/>
  <c r="HI18" i="7"/>
  <c r="HH18" i="7"/>
  <c r="HG18" i="7"/>
  <c r="HF18" i="7"/>
  <c r="HE18" i="7"/>
  <c r="HD18" i="7"/>
  <c r="HC18" i="7"/>
  <c r="HB18" i="7"/>
  <c r="HA18" i="7"/>
  <c r="GZ18" i="7"/>
  <c r="GY18" i="7"/>
  <c r="GX18" i="7"/>
  <c r="GW18" i="7"/>
  <c r="GV18" i="7"/>
  <c r="GU18" i="7"/>
  <c r="GT18" i="7"/>
  <c r="GS18" i="7"/>
  <c r="GR18" i="7"/>
  <c r="GQ18" i="7"/>
  <c r="GP18" i="7"/>
  <c r="GO18" i="7"/>
  <c r="GN18" i="7"/>
  <c r="GM18" i="7"/>
  <c r="GL18" i="7"/>
  <c r="GK18" i="7"/>
  <c r="GJ18" i="7"/>
  <c r="GI18" i="7"/>
  <c r="GH18" i="7"/>
  <c r="GG18" i="7"/>
  <c r="GF18" i="7"/>
  <c r="GE18" i="7"/>
  <c r="GD18" i="7"/>
  <c r="GC18" i="7"/>
  <c r="GB18" i="7"/>
  <c r="GA18" i="7"/>
  <c r="FZ18" i="7"/>
  <c r="FY18" i="7"/>
  <c r="FX18" i="7"/>
  <c r="FW18" i="7"/>
  <c r="FV18" i="7"/>
  <c r="FU18" i="7"/>
  <c r="FT18" i="7"/>
  <c r="FS18" i="7"/>
  <c r="FR18" i="7"/>
  <c r="FQ18" i="7"/>
  <c r="FP18" i="7"/>
  <c r="FO18" i="7"/>
  <c r="FN18" i="7"/>
  <c r="FM18" i="7"/>
  <c r="FL18" i="7"/>
  <c r="FK18" i="7"/>
  <c r="FJ18" i="7"/>
  <c r="FI18" i="7"/>
  <c r="FH18" i="7"/>
  <c r="FG18" i="7"/>
  <c r="FF18" i="7"/>
  <c r="FE18" i="7"/>
  <c r="FD18" i="7"/>
  <c r="FC18" i="7"/>
  <c r="FB18" i="7"/>
  <c r="FA18" i="7"/>
  <c r="EZ18" i="7"/>
  <c r="EY18" i="7"/>
  <c r="EX18" i="7"/>
  <c r="EW18" i="7"/>
  <c r="EV18" i="7"/>
  <c r="EU18" i="7"/>
  <c r="ET18" i="7"/>
  <c r="ES18" i="7"/>
  <c r="ER18" i="7"/>
  <c r="EQ18" i="7"/>
  <c r="EP18" i="7"/>
  <c r="EO18" i="7"/>
  <c r="EN18" i="7"/>
  <c r="EM18" i="7"/>
  <c r="EL18" i="7"/>
  <c r="EK18" i="7"/>
  <c r="EJ18" i="7"/>
  <c r="EI18" i="7"/>
  <c r="EH18" i="7"/>
  <c r="EG18" i="7"/>
  <c r="EF18" i="7"/>
  <c r="EE18" i="7"/>
  <c r="ED18" i="7"/>
  <c r="EC18" i="7"/>
  <c r="EB18" i="7"/>
  <c r="EA18" i="7"/>
  <c r="DZ18" i="7"/>
  <c r="DY18" i="7"/>
  <c r="DX18" i="7"/>
  <c r="DW18" i="7"/>
  <c r="DV18" i="7"/>
  <c r="DU18" i="7"/>
  <c r="DT18" i="7"/>
  <c r="DS18" i="7"/>
  <c r="DR18" i="7"/>
  <c r="DQ18" i="7"/>
  <c r="DP18" i="7"/>
  <c r="DO18" i="7"/>
  <c r="DN18" i="7"/>
  <c r="DM18" i="7"/>
  <c r="DL18" i="7"/>
  <c r="DK18" i="7"/>
  <c r="DJ18" i="7"/>
  <c r="DI18" i="7"/>
  <c r="DH18" i="7"/>
  <c r="DG18" i="7"/>
  <c r="DF18" i="7"/>
  <c r="DE18" i="7"/>
  <c r="DD18" i="7"/>
  <c r="DC18" i="7"/>
  <c r="DB18" i="7"/>
  <c r="DA18" i="7"/>
  <c r="CZ18" i="7"/>
  <c r="CY18" i="7"/>
  <c r="CX18" i="7"/>
  <c r="CW18" i="7"/>
  <c r="CV18" i="7"/>
  <c r="CU18" i="7"/>
  <c r="CT18" i="7"/>
  <c r="CS18" i="7"/>
  <c r="CR18" i="7"/>
  <c r="CQ18" i="7"/>
  <c r="CP18" i="7"/>
  <c r="CO18" i="7"/>
  <c r="CN18" i="7"/>
  <c r="CM18" i="7"/>
  <c r="CL18" i="7"/>
  <c r="CK18" i="7"/>
  <c r="CJ18" i="7"/>
  <c r="CI18" i="7"/>
  <c r="CH18" i="7"/>
  <c r="CG18" i="7"/>
  <c r="CF18" i="7"/>
  <c r="CE18" i="7"/>
  <c r="CD18" i="7"/>
  <c r="CC18" i="7"/>
  <c r="CB18" i="7"/>
  <c r="CA18" i="7"/>
  <c r="BZ18" i="7"/>
  <c r="BY18" i="7"/>
  <c r="BX18" i="7"/>
  <c r="BW18" i="7"/>
  <c r="BV18" i="7"/>
  <c r="BU18" i="7"/>
  <c r="BT18" i="7"/>
  <c r="BS18" i="7"/>
  <c r="BR18" i="7"/>
  <c r="BQ18" i="7"/>
  <c r="BP18" i="7"/>
  <c r="BO18" i="7"/>
  <c r="BN18" i="7"/>
  <c r="BM18" i="7"/>
  <c r="BL18" i="7"/>
  <c r="BK18" i="7"/>
  <c r="BJ18" i="7"/>
  <c r="BI18" i="7"/>
  <c r="BH18" i="7"/>
  <c r="BG18" i="7"/>
  <c r="BF18" i="7"/>
  <c r="BE18" i="7"/>
  <c r="BD18" i="7"/>
  <c r="BC18" i="7"/>
  <c r="BB18" i="7"/>
  <c r="BA18" i="7"/>
  <c r="AZ18" i="7"/>
  <c r="AY18" i="7"/>
  <c r="AX18" i="7"/>
  <c r="AW18" i="7"/>
  <c r="AV18" i="7"/>
  <c r="AU18" i="7"/>
  <c r="AT18" i="7"/>
  <c r="AS18" i="7"/>
  <c r="AR18" i="7"/>
  <c r="AQ18" i="7"/>
  <c r="AP18" i="7"/>
  <c r="AO18" i="7"/>
  <c r="AN18" i="7"/>
  <c r="AM18" i="7"/>
  <c r="AL18" i="7"/>
  <c r="AK18" i="7"/>
  <c r="AJ18" i="7"/>
  <c r="AI18" i="7"/>
  <c r="AH18" i="7"/>
  <c r="AG18" i="7"/>
  <c r="AF18" i="7"/>
  <c r="AE18" i="7"/>
  <c r="AD18" i="7"/>
  <c r="AC18" i="7"/>
  <c r="AB18" i="7"/>
  <c r="AA18" i="7"/>
  <c r="Z18" i="7"/>
  <c r="Y18" i="7"/>
  <c r="X18" i="7"/>
  <c r="W18" i="7"/>
  <c r="V18" i="7"/>
  <c r="U18" i="7"/>
  <c r="T18" i="7"/>
  <c r="S18" i="7"/>
  <c r="R18" i="7"/>
  <c r="Q18" i="7"/>
  <c r="P18" i="7"/>
  <c r="O18" i="7"/>
  <c r="N18" i="7"/>
  <c r="M18" i="7"/>
  <c r="L18" i="7"/>
  <c r="K18" i="7"/>
  <c r="J18" i="7"/>
  <c r="I18" i="7"/>
  <c r="H18" i="7"/>
  <c r="G18" i="7"/>
  <c r="F18" i="7"/>
  <c r="E18" i="7"/>
  <c r="D18" i="7"/>
  <c r="C18" i="7"/>
  <c r="B17" i="7"/>
  <c r="B16" i="7"/>
  <c r="B15" i="7"/>
  <c r="C14" i="7"/>
  <c r="C9" i="7"/>
  <c r="C8" i="7"/>
  <c r="C7" i="7"/>
  <c r="C5" i="7"/>
  <c r="C4" i="7"/>
  <c r="C3" i="7"/>
  <c r="C1" i="7"/>
  <c r="GA110" i="2"/>
  <c r="FZ110" i="2"/>
  <c r="FY110" i="2"/>
  <c r="FX110" i="2"/>
  <c r="FW110" i="2"/>
  <c r="FV110" i="2"/>
  <c r="FU110" i="2"/>
  <c r="FT110" i="2"/>
  <c r="FS110" i="2"/>
  <c r="FR110" i="2"/>
  <c r="FQ110" i="2"/>
  <c r="FP110" i="2"/>
  <c r="FO110" i="2"/>
  <c r="FN110" i="2"/>
  <c r="FM110" i="2"/>
  <c r="FL110" i="2"/>
  <c r="FK110" i="2"/>
  <c r="FJ110" i="2"/>
  <c r="FI110" i="2"/>
  <c r="FH110" i="2"/>
  <c r="FG110" i="2"/>
  <c r="FF110" i="2"/>
  <c r="FE110" i="2"/>
  <c r="FD110" i="2"/>
  <c r="FC110" i="2"/>
  <c r="FB110" i="2"/>
  <c r="FA110" i="2"/>
  <c r="EZ110" i="2"/>
  <c r="EY110" i="2"/>
  <c r="EX110" i="2"/>
  <c r="EW110" i="2"/>
  <c r="EV110" i="2"/>
  <c r="EU110" i="2"/>
  <c r="ET110" i="2"/>
  <c r="ES110" i="2"/>
  <c r="ER110" i="2"/>
  <c r="EQ110" i="2"/>
  <c r="EP110" i="2"/>
  <c r="EO110" i="2"/>
  <c r="EN110" i="2"/>
  <c r="EM110" i="2"/>
  <c r="EL110" i="2"/>
  <c r="EK110" i="2"/>
  <c r="EJ110" i="2"/>
  <c r="EI110" i="2"/>
  <c r="EH110" i="2"/>
  <c r="EG110" i="2"/>
  <c r="EF110" i="2"/>
  <c r="EE110" i="2"/>
  <c r="ED110" i="2"/>
  <c r="EC110" i="2"/>
  <c r="EB110" i="2"/>
  <c r="EA110" i="2"/>
  <c r="DZ110" i="2"/>
  <c r="DY110" i="2"/>
  <c r="DX110" i="2"/>
  <c r="DW110" i="2"/>
  <c r="DV110" i="2"/>
  <c r="DU110" i="2"/>
  <c r="DT110" i="2"/>
  <c r="DS110" i="2"/>
  <c r="DR110" i="2"/>
  <c r="DQ110" i="2"/>
  <c r="DP110" i="2"/>
  <c r="DO110" i="2"/>
  <c r="DN110" i="2"/>
  <c r="DM110" i="2"/>
  <c r="DL110" i="2"/>
  <c r="DK110" i="2"/>
  <c r="DJ110" i="2"/>
  <c r="DI110" i="2"/>
  <c r="DH110" i="2"/>
  <c r="DG110" i="2"/>
  <c r="DF110" i="2"/>
  <c r="DE110" i="2"/>
  <c r="DD110" i="2"/>
  <c r="DC110" i="2"/>
  <c r="DB110" i="2"/>
  <c r="DA110" i="2"/>
  <c r="CZ110" i="2"/>
  <c r="CY110" i="2"/>
  <c r="CX110" i="2"/>
  <c r="CW110" i="2"/>
  <c r="CV110" i="2"/>
  <c r="CU110" i="2"/>
  <c r="CT110" i="2"/>
  <c r="CS110" i="2"/>
  <c r="CR110" i="2"/>
  <c r="CQ110" i="2"/>
  <c r="CP110" i="2"/>
  <c r="CO110" i="2"/>
  <c r="CN110" i="2"/>
  <c r="CM110" i="2"/>
  <c r="CL110" i="2"/>
  <c r="CK110" i="2"/>
  <c r="CJ110" i="2"/>
  <c r="CI110" i="2"/>
  <c r="CH110" i="2"/>
  <c r="CG110" i="2"/>
  <c r="CF110" i="2"/>
  <c r="CE110" i="2"/>
  <c r="CD110" i="2"/>
  <c r="CC110" i="2"/>
  <c r="CB110" i="2"/>
  <c r="CA110" i="2"/>
  <c r="BZ110" i="2"/>
  <c r="BY110" i="2"/>
  <c r="BX110" i="2"/>
  <c r="BW110" i="2"/>
  <c r="BV110" i="2"/>
  <c r="BU110" i="2"/>
  <c r="BT110" i="2"/>
  <c r="BS110" i="2"/>
  <c r="BR110" i="2"/>
  <c r="BQ110" i="2"/>
  <c r="BP110" i="2"/>
  <c r="BO110" i="2"/>
  <c r="BN110" i="2"/>
  <c r="BM110" i="2"/>
  <c r="BL110" i="2"/>
  <c r="BK110" i="2"/>
  <c r="BJ110" i="2"/>
  <c r="BI110" i="2"/>
  <c r="BH110" i="2"/>
  <c r="BG110" i="2"/>
  <c r="BF110" i="2"/>
  <c r="BE110" i="2"/>
  <c r="BD110" i="2"/>
  <c r="BC110" i="2"/>
  <c r="BB110" i="2"/>
  <c r="BA110" i="2"/>
  <c r="AZ110" i="2"/>
  <c r="AY110" i="2"/>
  <c r="AX110" i="2"/>
  <c r="AW110" i="2"/>
  <c r="AV110" i="2"/>
  <c r="AU110" i="2"/>
  <c r="AT110" i="2"/>
  <c r="AS110" i="2"/>
  <c r="AR110" i="2"/>
  <c r="AQ110" i="2"/>
  <c r="AP110" i="2"/>
  <c r="AO110" i="2"/>
  <c r="AN110" i="2"/>
  <c r="AM110" i="2"/>
  <c r="AL110" i="2"/>
  <c r="AK110" i="2"/>
  <c r="AJ110" i="2"/>
  <c r="AI110" i="2"/>
  <c r="AH110" i="2"/>
  <c r="AG110" i="2"/>
  <c r="AF110" i="2"/>
  <c r="AE110" i="2"/>
  <c r="AD110" i="2"/>
  <c r="AC110" i="2"/>
  <c r="AB110" i="2"/>
  <c r="AA110" i="2"/>
  <c r="Z110" i="2"/>
  <c r="Y110" i="2"/>
  <c r="X110" i="2"/>
  <c r="W110" i="2"/>
  <c r="V110" i="2"/>
  <c r="U110" i="2"/>
  <c r="T110" i="2"/>
  <c r="S110" i="2"/>
  <c r="R110" i="2"/>
  <c r="Q110" i="2"/>
  <c r="P110" i="2"/>
  <c r="O110" i="2"/>
  <c r="N110" i="2"/>
  <c r="M110" i="2"/>
  <c r="L110" i="2"/>
  <c r="K110" i="2"/>
  <c r="J110" i="2"/>
  <c r="I110" i="2"/>
  <c r="H110" i="2"/>
  <c r="G110" i="2"/>
  <c r="F110" i="2"/>
  <c r="E110" i="2"/>
  <c r="D110" i="2"/>
  <c r="C110" i="2"/>
  <c r="GA109" i="2"/>
  <c r="FZ109" i="2"/>
  <c r="FY109" i="2"/>
  <c r="FX109" i="2"/>
  <c r="FW109" i="2"/>
  <c r="FV109" i="2"/>
  <c r="FU109" i="2"/>
  <c r="FT109" i="2"/>
  <c r="FS109" i="2"/>
  <c r="FR109" i="2"/>
  <c r="FQ109" i="2"/>
  <c r="FP109" i="2"/>
  <c r="FO109" i="2"/>
  <c r="FN109" i="2"/>
  <c r="FM109" i="2"/>
  <c r="FL109" i="2"/>
  <c r="FK109" i="2"/>
  <c r="FJ109" i="2"/>
  <c r="FI109" i="2"/>
  <c r="FH109" i="2"/>
  <c r="FG109" i="2"/>
  <c r="FF109" i="2"/>
  <c r="FE109" i="2"/>
  <c r="FD109" i="2"/>
  <c r="FC109" i="2"/>
  <c r="FB109" i="2"/>
  <c r="FA109" i="2"/>
  <c r="EZ109" i="2"/>
  <c r="EY109" i="2"/>
  <c r="EX109" i="2"/>
  <c r="EW109" i="2"/>
  <c r="EV109" i="2"/>
  <c r="EU109" i="2"/>
  <c r="ET109" i="2"/>
  <c r="ES109" i="2"/>
  <c r="ER109" i="2"/>
  <c r="EQ109" i="2"/>
  <c r="EP109" i="2"/>
  <c r="EO109" i="2"/>
  <c r="EN109" i="2"/>
  <c r="EM109" i="2"/>
  <c r="EL109" i="2"/>
  <c r="EK109" i="2"/>
  <c r="EJ109" i="2"/>
  <c r="EI109" i="2"/>
  <c r="EH109" i="2"/>
  <c r="EG109" i="2"/>
  <c r="EF109" i="2"/>
  <c r="EE109" i="2"/>
  <c r="ED109" i="2"/>
  <c r="EC109" i="2"/>
  <c r="EB109" i="2"/>
  <c r="EA109" i="2"/>
  <c r="DZ109" i="2"/>
  <c r="DY109" i="2"/>
  <c r="DX109" i="2"/>
  <c r="DW109" i="2"/>
  <c r="DV109" i="2"/>
  <c r="DU109" i="2"/>
  <c r="DT109" i="2"/>
  <c r="DS109" i="2"/>
  <c r="DR109" i="2"/>
  <c r="DQ109" i="2"/>
  <c r="DP109" i="2"/>
  <c r="DO109" i="2"/>
  <c r="DN109" i="2"/>
  <c r="DM109" i="2"/>
  <c r="DL109" i="2"/>
  <c r="DK109" i="2"/>
  <c r="DJ109" i="2"/>
  <c r="DI109" i="2"/>
  <c r="DH109" i="2"/>
  <c r="DG109" i="2"/>
  <c r="DF109" i="2"/>
  <c r="DE109" i="2"/>
  <c r="DD109" i="2"/>
  <c r="DC109" i="2"/>
  <c r="DB109" i="2"/>
  <c r="DA109" i="2"/>
  <c r="CZ109" i="2"/>
  <c r="CY109" i="2"/>
  <c r="CX109" i="2"/>
  <c r="CW109" i="2"/>
  <c r="CV109" i="2"/>
  <c r="CU109" i="2"/>
  <c r="CT109" i="2"/>
  <c r="CS109" i="2"/>
  <c r="CR109" i="2"/>
  <c r="CQ109" i="2"/>
  <c r="CP109" i="2"/>
  <c r="CO109" i="2"/>
  <c r="CN109" i="2"/>
  <c r="CM109" i="2"/>
  <c r="CL109" i="2"/>
  <c r="CK109" i="2"/>
  <c r="CJ109" i="2"/>
  <c r="CI109" i="2"/>
  <c r="CH109" i="2"/>
  <c r="CG109" i="2"/>
  <c r="CF109" i="2"/>
  <c r="CE109" i="2"/>
  <c r="CD109" i="2"/>
  <c r="CC109" i="2"/>
  <c r="CB109" i="2"/>
  <c r="CA109" i="2"/>
  <c r="BZ109" i="2"/>
  <c r="BY109" i="2"/>
  <c r="BX109" i="2"/>
  <c r="BW109" i="2"/>
  <c r="BV109" i="2"/>
  <c r="BU109" i="2"/>
  <c r="BT109" i="2"/>
  <c r="BS109" i="2"/>
  <c r="BR109" i="2"/>
  <c r="BQ109" i="2"/>
  <c r="BP109" i="2"/>
  <c r="BO109" i="2"/>
  <c r="BN109" i="2"/>
  <c r="BM109" i="2"/>
  <c r="BL109" i="2"/>
  <c r="BK109" i="2"/>
  <c r="BJ109" i="2"/>
  <c r="BI109" i="2"/>
  <c r="BH109" i="2"/>
  <c r="BG109" i="2"/>
  <c r="BF109" i="2"/>
  <c r="BE109" i="2"/>
  <c r="BD109" i="2"/>
  <c r="BC109" i="2"/>
  <c r="BB109" i="2"/>
  <c r="BA109" i="2"/>
  <c r="AZ109" i="2"/>
  <c r="AY109" i="2"/>
  <c r="AX109" i="2"/>
  <c r="AW109" i="2"/>
  <c r="AV109" i="2"/>
  <c r="AU109" i="2"/>
  <c r="AT109" i="2"/>
  <c r="AS109" i="2"/>
  <c r="AR109" i="2"/>
  <c r="AQ109" i="2"/>
  <c r="AP109" i="2"/>
  <c r="AO109" i="2"/>
  <c r="AN109" i="2"/>
  <c r="AM109" i="2"/>
  <c r="AL109" i="2"/>
  <c r="AK109" i="2"/>
  <c r="AJ109" i="2"/>
  <c r="AI109" i="2"/>
  <c r="AH109" i="2"/>
  <c r="AG109" i="2"/>
  <c r="AF109" i="2"/>
  <c r="AE109" i="2"/>
  <c r="AD109" i="2"/>
  <c r="AC109" i="2"/>
  <c r="AB109" i="2"/>
  <c r="AA109" i="2"/>
  <c r="Z109" i="2"/>
  <c r="Y109" i="2"/>
  <c r="X109" i="2"/>
  <c r="W109" i="2"/>
  <c r="V109" i="2"/>
  <c r="U109" i="2"/>
  <c r="T109" i="2"/>
  <c r="S109" i="2"/>
  <c r="R109" i="2"/>
  <c r="Q109" i="2"/>
  <c r="P109" i="2"/>
  <c r="O109" i="2"/>
  <c r="N109" i="2"/>
  <c r="M109" i="2"/>
  <c r="L109" i="2"/>
  <c r="K109" i="2"/>
  <c r="J109" i="2"/>
  <c r="I109" i="2"/>
  <c r="H109" i="2"/>
  <c r="G109" i="2"/>
  <c r="F109" i="2"/>
  <c r="E109" i="2"/>
  <c r="D109" i="2"/>
  <c r="C109" i="2"/>
  <c r="GA108" i="2"/>
  <c r="FZ108" i="2"/>
  <c r="FY108" i="2"/>
  <c r="FX108" i="2"/>
  <c r="FW108" i="2"/>
  <c r="FV108" i="2"/>
  <c r="FU108" i="2"/>
  <c r="FT108" i="2"/>
  <c r="FS108" i="2"/>
  <c r="FR108" i="2"/>
  <c r="FQ108" i="2"/>
  <c r="FP108" i="2"/>
  <c r="FO108" i="2"/>
  <c r="FN108" i="2"/>
  <c r="FM108" i="2"/>
  <c r="FL108" i="2"/>
  <c r="FK108" i="2"/>
  <c r="FJ108" i="2"/>
  <c r="FI108" i="2"/>
  <c r="FH108" i="2"/>
  <c r="FG108" i="2"/>
  <c r="FF108" i="2"/>
  <c r="FE108" i="2"/>
  <c r="FD108" i="2"/>
  <c r="FC108" i="2"/>
  <c r="FB108" i="2"/>
  <c r="FA108" i="2"/>
  <c r="EZ108" i="2"/>
  <c r="EY108" i="2"/>
  <c r="EX108" i="2"/>
  <c r="EW108" i="2"/>
  <c r="EV108" i="2"/>
  <c r="EU108" i="2"/>
  <c r="ET108" i="2"/>
  <c r="ES108" i="2"/>
  <c r="ER108" i="2"/>
  <c r="EQ108" i="2"/>
  <c r="EP108" i="2"/>
  <c r="EO108" i="2"/>
  <c r="EN108" i="2"/>
  <c r="EM108" i="2"/>
  <c r="EL108" i="2"/>
  <c r="EK108" i="2"/>
  <c r="EJ108" i="2"/>
  <c r="EI108" i="2"/>
  <c r="EH108" i="2"/>
  <c r="EG108" i="2"/>
  <c r="EF108" i="2"/>
  <c r="EE108" i="2"/>
  <c r="ED108" i="2"/>
  <c r="EC108" i="2"/>
  <c r="EB108" i="2"/>
  <c r="EA108" i="2"/>
  <c r="DZ108" i="2"/>
  <c r="DY108" i="2"/>
  <c r="DX108" i="2"/>
  <c r="DW108" i="2"/>
  <c r="DV108" i="2"/>
  <c r="DU108" i="2"/>
  <c r="DT108" i="2"/>
  <c r="DS108" i="2"/>
  <c r="DR108" i="2"/>
  <c r="DQ108" i="2"/>
  <c r="DP108" i="2"/>
  <c r="DO108" i="2"/>
  <c r="DN108" i="2"/>
  <c r="DM108" i="2"/>
  <c r="DL108" i="2"/>
  <c r="DK108" i="2"/>
  <c r="DJ108" i="2"/>
  <c r="DI108" i="2"/>
  <c r="DH108" i="2"/>
  <c r="DG108" i="2"/>
  <c r="DF108" i="2"/>
  <c r="DE108" i="2"/>
  <c r="DD108" i="2"/>
  <c r="DC108" i="2"/>
  <c r="DB108" i="2"/>
  <c r="DA108" i="2"/>
  <c r="CZ108" i="2"/>
  <c r="CY108" i="2"/>
  <c r="CX108" i="2"/>
  <c r="CW108" i="2"/>
  <c r="CV108" i="2"/>
  <c r="CU108" i="2"/>
  <c r="CT108" i="2"/>
  <c r="CS108" i="2"/>
  <c r="CR108" i="2"/>
  <c r="CQ108" i="2"/>
  <c r="CP108" i="2"/>
  <c r="CO108" i="2"/>
  <c r="CN108" i="2"/>
  <c r="CM108" i="2"/>
  <c r="CL108" i="2"/>
  <c r="CK108" i="2"/>
  <c r="CJ108" i="2"/>
  <c r="CI108" i="2"/>
  <c r="CH108" i="2"/>
  <c r="CG108" i="2"/>
  <c r="CF108" i="2"/>
  <c r="CE108" i="2"/>
  <c r="CD108" i="2"/>
  <c r="CC108" i="2"/>
  <c r="CB108" i="2"/>
  <c r="CA108" i="2"/>
  <c r="BZ108" i="2"/>
  <c r="BY108" i="2"/>
  <c r="BX108" i="2"/>
  <c r="BW108" i="2"/>
  <c r="BV108" i="2"/>
  <c r="BU108" i="2"/>
  <c r="BT108" i="2"/>
  <c r="BS108" i="2"/>
  <c r="BR108" i="2"/>
  <c r="BQ108" i="2"/>
  <c r="BP108" i="2"/>
  <c r="BO108" i="2"/>
  <c r="BN108" i="2"/>
  <c r="BM108" i="2"/>
  <c r="BL108" i="2"/>
  <c r="BK108" i="2"/>
  <c r="BJ108" i="2"/>
  <c r="BI108" i="2"/>
  <c r="BH108" i="2"/>
  <c r="BG108" i="2"/>
  <c r="BF108" i="2"/>
  <c r="BE108" i="2"/>
  <c r="BD108" i="2"/>
  <c r="BC108" i="2"/>
  <c r="BB108" i="2"/>
  <c r="BA108" i="2"/>
  <c r="AZ108" i="2"/>
  <c r="AY108" i="2"/>
  <c r="AX108" i="2"/>
  <c r="AW108" i="2"/>
  <c r="AV108" i="2"/>
  <c r="AU108" i="2"/>
  <c r="AT108" i="2"/>
  <c r="AS108" i="2"/>
  <c r="AR108" i="2"/>
  <c r="AQ108" i="2"/>
  <c r="AP108" i="2"/>
  <c r="AO108" i="2"/>
  <c r="AN108" i="2"/>
  <c r="AM108" i="2"/>
  <c r="AL108" i="2"/>
  <c r="AK108" i="2"/>
  <c r="AJ108" i="2"/>
  <c r="AI108" i="2"/>
  <c r="AH108" i="2"/>
  <c r="AG108" i="2"/>
  <c r="AF108" i="2"/>
  <c r="AE108" i="2"/>
  <c r="AD108" i="2"/>
  <c r="AC108" i="2"/>
  <c r="AB108" i="2"/>
  <c r="AA108" i="2"/>
  <c r="Z108" i="2"/>
  <c r="Y108" i="2"/>
  <c r="X108" i="2"/>
  <c r="W108" i="2"/>
  <c r="V108" i="2"/>
  <c r="U108" i="2"/>
  <c r="T108" i="2"/>
  <c r="S108" i="2"/>
  <c r="R108" i="2"/>
  <c r="Q108" i="2"/>
  <c r="P108" i="2"/>
  <c r="O108" i="2"/>
  <c r="N108" i="2"/>
  <c r="M108" i="2"/>
  <c r="L108" i="2"/>
  <c r="K108" i="2"/>
  <c r="J108" i="2"/>
  <c r="I108" i="2"/>
  <c r="H108" i="2"/>
  <c r="G108" i="2"/>
  <c r="F108" i="2"/>
  <c r="E108" i="2"/>
  <c r="D108" i="2"/>
  <c r="C108" i="2"/>
  <c r="GA107" i="2"/>
  <c r="FZ107" i="2"/>
  <c r="FY107" i="2"/>
  <c r="FX107" i="2"/>
  <c r="FW107" i="2"/>
  <c r="FV107" i="2"/>
  <c r="FU107" i="2"/>
  <c r="FT107" i="2"/>
  <c r="FS107" i="2"/>
  <c r="FR107" i="2"/>
  <c r="FQ107" i="2"/>
  <c r="FP107" i="2"/>
  <c r="FO107" i="2"/>
  <c r="FN107" i="2"/>
  <c r="FM107" i="2"/>
  <c r="FL107" i="2"/>
  <c r="FK107" i="2"/>
  <c r="FJ107" i="2"/>
  <c r="FI107" i="2"/>
  <c r="FH107" i="2"/>
  <c r="FG107" i="2"/>
  <c r="FF107" i="2"/>
  <c r="FE107" i="2"/>
  <c r="FD107" i="2"/>
  <c r="FC107" i="2"/>
  <c r="FB107" i="2"/>
  <c r="FA107" i="2"/>
  <c r="EZ107" i="2"/>
  <c r="EY107" i="2"/>
  <c r="EX107" i="2"/>
  <c r="EW107" i="2"/>
  <c r="EV107" i="2"/>
  <c r="EU107" i="2"/>
  <c r="ET107" i="2"/>
  <c r="ES107" i="2"/>
  <c r="ER107" i="2"/>
  <c r="EQ107" i="2"/>
  <c r="EP107" i="2"/>
  <c r="EO107" i="2"/>
  <c r="EN107" i="2"/>
  <c r="EM107" i="2"/>
  <c r="EL107" i="2"/>
  <c r="EK107" i="2"/>
  <c r="EJ107" i="2"/>
  <c r="EI107" i="2"/>
  <c r="EH107" i="2"/>
  <c r="EG107" i="2"/>
  <c r="EF107" i="2"/>
  <c r="EE107" i="2"/>
  <c r="ED107" i="2"/>
  <c r="EC107" i="2"/>
  <c r="EB107" i="2"/>
  <c r="EA107" i="2"/>
  <c r="DZ107" i="2"/>
  <c r="DY107" i="2"/>
  <c r="DX107" i="2"/>
  <c r="DW107" i="2"/>
  <c r="DV107" i="2"/>
  <c r="DU107" i="2"/>
  <c r="DT107" i="2"/>
  <c r="DS107" i="2"/>
  <c r="DR107" i="2"/>
  <c r="DQ107" i="2"/>
  <c r="DP107" i="2"/>
  <c r="DO107" i="2"/>
  <c r="DN107" i="2"/>
  <c r="DM107" i="2"/>
  <c r="DL107" i="2"/>
  <c r="DK107" i="2"/>
  <c r="DJ107" i="2"/>
  <c r="DI107" i="2"/>
  <c r="DH107" i="2"/>
  <c r="DG107" i="2"/>
  <c r="DF107" i="2"/>
  <c r="DE107" i="2"/>
  <c r="DD107" i="2"/>
  <c r="DC107" i="2"/>
  <c r="DB107" i="2"/>
  <c r="DA107" i="2"/>
  <c r="CZ107" i="2"/>
  <c r="CY107" i="2"/>
  <c r="CX107" i="2"/>
  <c r="CW107" i="2"/>
  <c r="CV107" i="2"/>
  <c r="CU107" i="2"/>
  <c r="CT107" i="2"/>
  <c r="CS107" i="2"/>
  <c r="CR107" i="2"/>
  <c r="CQ107" i="2"/>
  <c r="CP107" i="2"/>
  <c r="CO107" i="2"/>
  <c r="CN107" i="2"/>
  <c r="CM107" i="2"/>
  <c r="CL107" i="2"/>
  <c r="CK107" i="2"/>
  <c r="CJ107" i="2"/>
  <c r="CI107" i="2"/>
  <c r="CH107" i="2"/>
  <c r="CG107" i="2"/>
  <c r="CF107" i="2"/>
  <c r="CE107" i="2"/>
  <c r="CD107" i="2"/>
  <c r="CC107" i="2"/>
  <c r="CB107" i="2"/>
  <c r="CA107" i="2"/>
  <c r="BZ107" i="2"/>
  <c r="BY107" i="2"/>
  <c r="BX107" i="2"/>
  <c r="BW107" i="2"/>
  <c r="BV107" i="2"/>
  <c r="BU107" i="2"/>
  <c r="BT107" i="2"/>
  <c r="BS107" i="2"/>
  <c r="BR107" i="2"/>
  <c r="BQ107" i="2"/>
  <c r="BP107" i="2"/>
  <c r="BO107" i="2"/>
  <c r="BN107" i="2"/>
  <c r="BM107" i="2"/>
  <c r="BL107" i="2"/>
  <c r="BK107" i="2"/>
  <c r="BJ107" i="2"/>
  <c r="BI107" i="2"/>
  <c r="BH107" i="2"/>
  <c r="BG107" i="2"/>
  <c r="BF107" i="2"/>
  <c r="BE107" i="2"/>
  <c r="BD107" i="2"/>
  <c r="BC107" i="2"/>
  <c r="BB107" i="2"/>
  <c r="BA107" i="2"/>
  <c r="AZ107" i="2"/>
  <c r="AY107" i="2"/>
  <c r="AX107" i="2"/>
  <c r="AW107" i="2"/>
  <c r="AV107" i="2"/>
  <c r="AU107" i="2"/>
  <c r="AT107" i="2"/>
  <c r="AS107" i="2"/>
  <c r="AR107" i="2"/>
  <c r="AQ107" i="2"/>
  <c r="AP107" i="2"/>
  <c r="AO107" i="2"/>
  <c r="AN107" i="2"/>
  <c r="AM107" i="2"/>
  <c r="AL107" i="2"/>
  <c r="AK107" i="2"/>
  <c r="AJ107" i="2"/>
  <c r="AI107" i="2"/>
  <c r="AH107" i="2"/>
  <c r="AG107" i="2"/>
  <c r="AF107" i="2"/>
  <c r="AE107" i="2"/>
  <c r="AD107" i="2"/>
  <c r="AC107" i="2"/>
  <c r="AB107" i="2"/>
  <c r="AA107" i="2"/>
  <c r="Z107" i="2"/>
  <c r="Y107" i="2"/>
  <c r="X107" i="2"/>
  <c r="W107" i="2"/>
  <c r="V107" i="2"/>
  <c r="U107" i="2"/>
  <c r="T107" i="2"/>
  <c r="S107" i="2"/>
  <c r="R107" i="2"/>
  <c r="Q107" i="2"/>
  <c r="P107" i="2"/>
  <c r="O107" i="2"/>
  <c r="N107" i="2"/>
  <c r="M107" i="2"/>
  <c r="L107" i="2"/>
  <c r="K107" i="2"/>
  <c r="J107" i="2"/>
  <c r="I107" i="2"/>
  <c r="H107" i="2"/>
  <c r="G107" i="2"/>
  <c r="F107" i="2"/>
  <c r="E107" i="2"/>
  <c r="D107" i="2"/>
  <c r="C107" i="2"/>
  <c r="B107" i="2"/>
  <c r="O88" i="2"/>
  <c r="C88" i="2"/>
  <c r="GA84" i="2"/>
  <c r="FZ84" i="2"/>
  <c r="FY84" i="2"/>
  <c r="FX84" i="2"/>
  <c r="FW84" i="2"/>
  <c r="FV84" i="2"/>
  <c r="FU84" i="2"/>
  <c r="FT84" i="2"/>
  <c r="FS84" i="2"/>
  <c r="FR84" i="2"/>
  <c r="FQ84" i="2"/>
  <c r="FP84" i="2"/>
  <c r="FO84" i="2"/>
  <c r="FN84" i="2"/>
  <c r="FM84" i="2"/>
  <c r="FL84" i="2"/>
  <c r="FK84" i="2"/>
  <c r="FJ84" i="2"/>
  <c r="FI84" i="2"/>
  <c r="FH84" i="2"/>
  <c r="FG84" i="2"/>
  <c r="FF84" i="2"/>
  <c r="FE84" i="2"/>
  <c r="FD84" i="2"/>
  <c r="FC84" i="2"/>
  <c r="FB84" i="2"/>
  <c r="FA84" i="2"/>
  <c r="EZ84" i="2"/>
  <c r="EY84" i="2"/>
  <c r="EX84" i="2"/>
  <c r="EW84" i="2"/>
  <c r="EV84" i="2"/>
  <c r="EU84" i="2"/>
  <c r="ET84" i="2"/>
  <c r="ES84" i="2"/>
  <c r="ER84" i="2"/>
  <c r="EQ84" i="2"/>
  <c r="EP84" i="2"/>
  <c r="EO84" i="2"/>
  <c r="EN84" i="2"/>
  <c r="EM84" i="2"/>
  <c r="EL84" i="2"/>
  <c r="EK84" i="2"/>
  <c r="EJ84" i="2"/>
  <c r="EI84" i="2"/>
  <c r="EH84" i="2"/>
  <c r="EG84" i="2"/>
  <c r="EF84" i="2"/>
  <c r="EE84" i="2"/>
  <c r="ED84" i="2"/>
  <c r="EC84" i="2"/>
  <c r="EB84" i="2"/>
  <c r="EA84" i="2"/>
  <c r="DZ84" i="2"/>
  <c r="DY84" i="2"/>
  <c r="DX84" i="2"/>
  <c r="DW84" i="2"/>
  <c r="DV84" i="2"/>
  <c r="DU84" i="2"/>
  <c r="DT84" i="2"/>
  <c r="DS84" i="2"/>
  <c r="DR84" i="2"/>
  <c r="DQ84" i="2"/>
  <c r="DP84" i="2"/>
  <c r="DO84" i="2"/>
  <c r="DN84" i="2"/>
  <c r="DM84" i="2"/>
  <c r="DL84" i="2"/>
  <c r="DK84" i="2"/>
  <c r="DJ84" i="2"/>
  <c r="DI84" i="2"/>
  <c r="DH84" i="2"/>
  <c r="DG84" i="2"/>
  <c r="DF84" i="2"/>
  <c r="DE84" i="2"/>
  <c r="DD84" i="2"/>
  <c r="DC84" i="2"/>
  <c r="DB84" i="2"/>
  <c r="DA84" i="2"/>
  <c r="CZ84" i="2"/>
  <c r="CY84" i="2"/>
  <c r="CX84" i="2"/>
  <c r="CW84" i="2"/>
  <c r="CV84" i="2"/>
  <c r="CU84" i="2"/>
  <c r="CT84" i="2"/>
  <c r="CS84" i="2"/>
  <c r="CR84" i="2"/>
  <c r="CQ84" i="2"/>
  <c r="CP84" i="2"/>
  <c r="CO84" i="2"/>
  <c r="CN84" i="2"/>
  <c r="CM84" i="2"/>
  <c r="CL84" i="2"/>
  <c r="CK84" i="2"/>
  <c r="CJ84" i="2"/>
  <c r="CI84" i="2"/>
  <c r="CH84" i="2"/>
  <c r="CG84" i="2"/>
  <c r="CF84" i="2"/>
  <c r="CE84" i="2"/>
  <c r="CD84" i="2"/>
  <c r="CC84" i="2"/>
  <c r="CB84" i="2"/>
  <c r="CA84" i="2"/>
  <c r="BZ84" i="2"/>
  <c r="BY84" i="2"/>
  <c r="BX84" i="2"/>
  <c r="BW84" i="2"/>
  <c r="BV84" i="2"/>
  <c r="BU84" i="2"/>
  <c r="BT84" i="2"/>
  <c r="BS84" i="2"/>
  <c r="BR84" i="2"/>
  <c r="BQ84" i="2"/>
  <c r="BP84" i="2"/>
  <c r="BO84" i="2"/>
  <c r="BN84" i="2"/>
  <c r="BM84" i="2"/>
  <c r="BL84" i="2"/>
  <c r="BK84" i="2"/>
  <c r="BJ84" i="2"/>
  <c r="BI84" i="2"/>
  <c r="BH84" i="2"/>
  <c r="BG84" i="2"/>
  <c r="BF84" i="2"/>
  <c r="BE84" i="2"/>
  <c r="BD84" i="2"/>
  <c r="BC84" i="2"/>
  <c r="BB84" i="2"/>
  <c r="BA84" i="2"/>
  <c r="AZ84" i="2"/>
  <c r="AY84" i="2"/>
  <c r="AX84" i="2"/>
  <c r="AW84" i="2"/>
  <c r="AV84" i="2"/>
  <c r="AU84" i="2"/>
  <c r="AT84" i="2"/>
  <c r="AS84" i="2"/>
  <c r="AR84" i="2"/>
  <c r="AQ84" i="2"/>
  <c r="AP84" i="2"/>
  <c r="AO84" i="2"/>
  <c r="AN84" i="2"/>
  <c r="AM84" i="2"/>
  <c r="AL84" i="2"/>
  <c r="AK84" i="2"/>
  <c r="AJ84" i="2"/>
  <c r="AI84" i="2"/>
  <c r="AH84" i="2"/>
  <c r="AG84" i="2"/>
  <c r="AF84" i="2"/>
  <c r="AE84" i="2"/>
  <c r="AD84" i="2"/>
  <c r="AC84" i="2"/>
  <c r="AB84" i="2"/>
  <c r="AA84" i="2"/>
  <c r="Z84" i="2"/>
  <c r="Y84" i="2"/>
  <c r="X84" i="2"/>
  <c r="W84" i="2"/>
  <c r="V84" i="2"/>
  <c r="U84" i="2"/>
  <c r="T84" i="2"/>
  <c r="S84" i="2"/>
  <c r="R84" i="2"/>
  <c r="Q84" i="2"/>
  <c r="P84" i="2"/>
  <c r="O84" i="2"/>
  <c r="N84" i="2"/>
  <c r="M84" i="2"/>
  <c r="L84" i="2"/>
  <c r="K84" i="2"/>
  <c r="J84" i="2"/>
  <c r="I84" i="2"/>
  <c r="H84" i="2"/>
  <c r="G84" i="2"/>
  <c r="F84" i="2"/>
  <c r="E84" i="2"/>
  <c r="D84" i="2"/>
  <c r="C84" i="2"/>
  <c r="GA83" i="2"/>
  <c r="FZ83" i="2"/>
  <c r="FY83" i="2"/>
  <c r="FX83" i="2"/>
  <c r="FW83" i="2"/>
  <c r="FV83" i="2"/>
  <c r="FU83" i="2"/>
  <c r="FT83" i="2"/>
  <c r="FS83" i="2"/>
  <c r="FR83" i="2"/>
  <c r="FQ83" i="2"/>
  <c r="FP83" i="2"/>
  <c r="FO83" i="2"/>
  <c r="FN83" i="2"/>
  <c r="FM83" i="2"/>
  <c r="FL83" i="2"/>
  <c r="FK83" i="2"/>
  <c r="FJ83" i="2"/>
  <c r="FI83" i="2"/>
  <c r="FH83" i="2"/>
  <c r="FG83" i="2"/>
  <c r="FF83" i="2"/>
  <c r="FE83" i="2"/>
  <c r="FD83" i="2"/>
  <c r="FC83" i="2"/>
  <c r="FB83" i="2"/>
  <c r="FA83" i="2"/>
  <c r="EZ83" i="2"/>
  <c r="EY83" i="2"/>
  <c r="EX83" i="2"/>
  <c r="EW83" i="2"/>
  <c r="EV83" i="2"/>
  <c r="EU83" i="2"/>
  <c r="ET83" i="2"/>
  <c r="ES83" i="2"/>
  <c r="ER83" i="2"/>
  <c r="EQ83" i="2"/>
  <c r="EP83" i="2"/>
  <c r="EO83" i="2"/>
  <c r="EN83" i="2"/>
  <c r="EM83" i="2"/>
  <c r="EL83" i="2"/>
  <c r="EK83" i="2"/>
  <c r="EJ83" i="2"/>
  <c r="EI83" i="2"/>
  <c r="EH83" i="2"/>
  <c r="EG83" i="2"/>
  <c r="EF83" i="2"/>
  <c r="EE83" i="2"/>
  <c r="ED83" i="2"/>
  <c r="EC83" i="2"/>
  <c r="EB83" i="2"/>
  <c r="EA83" i="2"/>
  <c r="DZ83" i="2"/>
  <c r="DY83" i="2"/>
  <c r="DX83" i="2"/>
  <c r="DW83" i="2"/>
  <c r="DV83" i="2"/>
  <c r="DU83" i="2"/>
  <c r="DT83" i="2"/>
  <c r="DS83" i="2"/>
  <c r="DR83" i="2"/>
  <c r="DQ83" i="2"/>
  <c r="DP83" i="2"/>
  <c r="DO83" i="2"/>
  <c r="DN83" i="2"/>
  <c r="DM83" i="2"/>
  <c r="DL83" i="2"/>
  <c r="DK83" i="2"/>
  <c r="DJ83" i="2"/>
  <c r="DI83" i="2"/>
  <c r="DH83" i="2"/>
  <c r="DG83" i="2"/>
  <c r="DF83" i="2"/>
  <c r="DE83" i="2"/>
  <c r="DD83" i="2"/>
  <c r="DC83" i="2"/>
  <c r="DB83" i="2"/>
  <c r="DA83" i="2"/>
  <c r="CZ83" i="2"/>
  <c r="CY83" i="2"/>
  <c r="CX83" i="2"/>
  <c r="CW83" i="2"/>
  <c r="CV83" i="2"/>
  <c r="CU83" i="2"/>
  <c r="CT83" i="2"/>
  <c r="CS83" i="2"/>
  <c r="CR83" i="2"/>
  <c r="CQ83" i="2"/>
  <c r="CP83" i="2"/>
  <c r="CO83" i="2"/>
  <c r="CN83" i="2"/>
  <c r="CM83" i="2"/>
  <c r="CL83" i="2"/>
  <c r="CK83" i="2"/>
  <c r="CJ83" i="2"/>
  <c r="CI83" i="2"/>
  <c r="CH83" i="2"/>
  <c r="CG83" i="2"/>
  <c r="CF83" i="2"/>
  <c r="CE83" i="2"/>
  <c r="CD83" i="2"/>
  <c r="CC83" i="2"/>
  <c r="CB83" i="2"/>
  <c r="CA83" i="2"/>
  <c r="BZ83" i="2"/>
  <c r="BY83" i="2"/>
  <c r="BX83" i="2"/>
  <c r="BW83" i="2"/>
  <c r="BV83" i="2"/>
  <c r="BU83" i="2"/>
  <c r="BT83" i="2"/>
  <c r="BS83" i="2"/>
  <c r="BR83" i="2"/>
  <c r="BQ83" i="2"/>
  <c r="BP83" i="2"/>
  <c r="BO83" i="2"/>
  <c r="BN83" i="2"/>
  <c r="BM83" i="2"/>
  <c r="BL83" i="2"/>
  <c r="BK83" i="2"/>
  <c r="BJ83" i="2"/>
  <c r="BI83" i="2"/>
  <c r="BH83" i="2"/>
  <c r="BG83" i="2"/>
  <c r="BF83" i="2"/>
  <c r="BE83" i="2"/>
  <c r="BD83" i="2"/>
  <c r="BC83" i="2"/>
  <c r="BB83" i="2"/>
  <c r="BA83" i="2"/>
  <c r="AZ83" i="2"/>
  <c r="AY83" i="2"/>
  <c r="AX83" i="2"/>
  <c r="AW83" i="2"/>
  <c r="AV83" i="2"/>
  <c r="AU83" i="2"/>
  <c r="AT83" i="2"/>
  <c r="AS83" i="2"/>
  <c r="AR83" i="2"/>
  <c r="AQ83" i="2"/>
  <c r="AP83" i="2"/>
  <c r="AO83" i="2"/>
  <c r="AN83" i="2"/>
  <c r="AM83" i="2"/>
  <c r="AL83" i="2"/>
  <c r="AK83" i="2"/>
  <c r="AJ83" i="2"/>
  <c r="AI83" i="2"/>
  <c r="AH83" i="2"/>
  <c r="AG83" i="2"/>
  <c r="AF83" i="2"/>
  <c r="AE83" i="2"/>
  <c r="AD83" i="2"/>
  <c r="AC83" i="2"/>
  <c r="AB83" i="2"/>
  <c r="AA83" i="2"/>
  <c r="Z83" i="2"/>
  <c r="Y83" i="2"/>
  <c r="X83" i="2"/>
  <c r="W83" i="2"/>
  <c r="V83" i="2"/>
  <c r="U83" i="2"/>
  <c r="T83" i="2"/>
  <c r="S83" i="2"/>
  <c r="R83" i="2"/>
  <c r="Q83" i="2"/>
  <c r="P83" i="2"/>
  <c r="O83" i="2"/>
  <c r="N83" i="2"/>
  <c r="M83" i="2"/>
  <c r="L83" i="2"/>
  <c r="K83" i="2"/>
  <c r="J83" i="2"/>
  <c r="I83" i="2"/>
  <c r="H83" i="2"/>
  <c r="G83" i="2"/>
  <c r="F83" i="2"/>
  <c r="E83" i="2"/>
  <c r="D83" i="2"/>
  <c r="C83" i="2"/>
  <c r="GA80" i="2"/>
  <c r="FZ80" i="2"/>
  <c r="FY80" i="2"/>
  <c r="FX80" i="2"/>
  <c r="FW80" i="2"/>
  <c r="FV80" i="2"/>
  <c r="FU80" i="2"/>
  <c r="FT80" i="2"/>
  <c r="FS80" i="2"/>
  <c r="FR80" i="2"/>
  <c r="FQ80" i="2"/>
  <c r="FP80" i="2"/>
  <c r="FO80" i="2"/>
  <c r="FN80" i="2"/>
  <c r="FM80" i="2"/>
  <c r="FL80" i="2"/>
  <c r="FK80" i="2"/>
  <c r="FJ80" i="2"/>
  <c r="FI80" i="2"/>
  <c r="FH80" i="2"/>
  <c r="FG80" i="2"/>
  <c r="FF80" i="2"/>
  <c r="FE80" i="2"/>
  <c r="FD80" i="2"/>
  <c r="FC80" i="2"/>
  <c r="FB80" i="2"/>
  <c r="FA80" i="2"/>
  <c r="EZ80" i="2"/>
  <c r="EY80" i="2"/>
  <c r="EX80" i="2"/>
  <c r="EW80" i="2"/>
  <c r="EV80" i="2"/>
  <c r="EU80" i="2"/>
  <c r="ET80" i="2"/>
  <c r="ES80" i="2"/>
  <c r="ER80" i="2"/>
  <c r="EQ80" i="2"/>
  <c r="EP80" i="2"/>
  <c r="EO80" i="2"/>
  <c r="EN80" i="2"/>
  <c r="EM80" i="2"/>
  <c r="EL80" i="2"/>
  <c r="EK80" i="2"/>
  <c r="EJ80" i="2"/>
  <c r="EI80" i="2"/>
  <c r="EH80" i="2"/>
  <c r="EG80" i="2"/>
  <c r="EF80" i="2"/>
  <c r="EE80" i="2"/>
  <c r="ED80" i="2"/>
  <c r="EC80" i="2"/>
  <c r="EB80" i="2"/>
  <c r="EA80" i="2"/>
  <c r="DZ80" i="2"/>
  <c r="DY80" i="2"/>
  <c r="DX80" i="2"/>
  <c r="DW80" i="2"/>
  <c r="DV80" i="2"/>
  <c r="DU80" i="2"/>
  <c r="DT80" i="2"/>
  <c r="DS80" i="2"/>
  <c r="DR80" i="2"/>
  <c r="DQ80" i="2"/>
  <c r="DP80" i="2"/>
  <c r="DO80" i="2"/>
  <c r="DN80" i="2"/>
  <c r="DM80" i="2"/>
  <c r="DL80" i="2"/>
  <c r="DK80" i="2"/>
  <c r="DJ80" i="2"/>
  <c r="DI80" i="2"/>
  <c r="DH80" i="2"/>
  <c r="DG80" i="2"/>
  <c r="DF80" i="2"/>
  <c r="DE80" i="2"/>
  <c r="DD80" i="2"/>
  <c r="DC80" i="2"/>
  <c r="DB80" i="2"/>
  <c r="DA80" i="2"/>
  <c r="CZ80" i="2"/>
  <c r="CY80" i="2"/>
  <c r="CX80" i="2"/>
  <c r="CW80" i="2"/>
  <c r="CV80" i="2"/>
  <c r="CU80" i="2"/>
  <c r="CT80" i="2"/>
  <c r="CS80" i="2"/>
  <c r="CR80" i="2"/>
  <c r="CQ80" i="2"/>
  <c r="CP80" i="2"/>
  <c r="CO80" i="2"/>
  <c r="CN80" i="2"/>
  <c r="CM80" i="2"/>
  <c r="CL80" i="2"/>
  <c r="CK80" i="2"/>
  <c r="CJ80" i="2"/>
  <c r="CI80" i="2"/>
  <c r="CH80" i="2"/>
  <c r="CG80" i="2"/>
  <c r="CF80" i="2"/>
  <c r="CE80" i="2"/>
  <c r="CD80" i="2"/>
  <c r="CC80" i="2"/>
  <c r="CB80" i="2"/>
  <c r="CA80" i="2"/>
  <c r="BZ80" i="2"/>
  <c r="BY80" i="2"/>
  <c r="BX80" i="2"/>
  <c r="BW80" i="2"/>
  <c r="BV80" i="2"/>
  <c r="BU80" i="2"/>
  <c r="BT80" i="2"/>
  <c r="BS80" i="2"/>
  <c r="BR80" i="2"/>
  <c r="BQ80" i="2"/>
  <c r="BP80" i="2"/>
  <c r="BO80" i="2"/>
  <c r="BN80" i="2"/>
  <c r="BM80" i="2"/>
  <c r="BL80" i="2"/>
  <c r="BK80" i="2"/>
  <c r="BJ80" i="2"/>
  <c r="BI80" i="2"/>
  <c r="BH80" i="2"/>
  <c r="BG80" i="2"/>
  <c r="BF80" i="2"/>
  <c r="BE80" i="2"/>
  <c r="BD80" i="2"/>
  <c r="BC80" i="2"/>
  <c r="BB80" i="2"/>
  <c r="BA80" i="2"/>
  <c r="AZ80" i="2"/>
  <c r="AY80" i="2"/>
  <c r="AX80" i="2"/>
  <c r="AW80" i="2"/>
  <c r="AV80" i="2"/>
  <c r="AU80" i="2"/>
  <c r="AT80" i="2"/>
  <c r="AS80" i="2"/>
  <c r="AR80" i="2"/>
  <c r="AQ80" i="2"/>
  <c r="AP80" i="2"/>
  <c r="AO80" i="2"/>
  <c r="AN80" i="2"/>
  <c r="AM80" i="2"/>
  <c r="AL80" i="2"/>
  <c r="AK80" i="2"/>
  <c r="AJ80" i="2"/>
  <c r="AI80" i="2"/>
  <c r="AH80" i="2"/>
  <c r="AG80" i="2"/>
  <c r="AF80" i="2"/>
  <c r="AE80" i="2"/>
  <c r="AD80" i="2"/>
  <c r="AC80" i="2"/>
  <c r="AB80" i="2"/>
  <c r="AA80" i="2"/>
  <c r="Z80" i="2"/>
  <c r="Y80" i="2"/>
  <c r="X80" i="2"/>
  <c r="W80" i="2"/>
  <c r="V80" i="2"/>
  <c r="U80" i="2"/>
  <c r="T80" i="2"/>
  <c r="S80" i="2"/>
  <c r="R80" i="2"/>
  <c r="Q80" i="2"/>
  <c r="P80" i="2"/>
  <c r="O80" i="2"/>
  <c r="N80" i="2"/>
  <c r="M80" i="2"/>
  <c r="L80" i="2"/>
  <c r="K80" i="2"/>
  <c r="J80" i="2"/>
  <c r="I80" i="2"/>
  <c r="H80" i="2"/>
  <c r="G80" i="2"/>
  <c r="F80" i="2"/>
  <c r="E80" i="2"/>
  <c r="D80" i="2"/>
  <c r="C80" i="2"/>
  <c r="GA73" i="2"/>
  <c r="FZ73" i="2"/>
  <c r="FY73" i="2"/>
  <c r="FX73" i="2"/>
  <c r="FW73" i="2"/>
  <c r="FV73" i="2"/>
  <c r="FU73" i="2"/>
  <c r="FT73" i="2"/>
  <c r="FS73" i="2"/>
  <c r="FR73" i="2"/>
  <c r="FQ73" i="2"/>
  <c r="FP73" i="2"/>
  <c r="FO73" i="2"/>
  <c r="FN73" i="2"/>
  <c r="FM73" i="2"/>
  <c r="FL73" i="2"/>
  <c r="FK73" i="2"/>
  <c r="FJ73" i="2"/>
  <c r="FI73" i="2"/>
  <c r="FH73" i="2"/>
  <c r="FG73" i="2"/>
  <c r="FF73" i="2"/>
  <c r="FE73" i="2"/>
  <c r="FD73" i="2"/>
  <c r="FC73" i="2"/>
  <c r="FB73" i="2"/>
  <c r="FA73" i="2"/>
  <c r="EZ73" i="2"/>
  <c r="EY73" i="2"/>
  <c r="EX73" i="2"/>
  <c r="EW73" i="2"/>
  <c r="EV73" i="2"/>
  <c r="EU73" i="2"/>
  <c r="ET73" i="2"/>
  <c r="ES73" i="2"/>
  <c r="ER73" i="2"/>
  <c r="EQ73" i="2"/>
  <c r="EP73" i="2"/>
  <c r="EO73" i="2"/>
  <c r="EN73" i="2"/>
  <c r="EM73" i="2"/>
  <c r="EL73" i="2"/>
  <c r="EK73" i="2"/>
  <c r="EJ73" i="2"/>
  <c r="EI73" i="2"/>
  <c r="EH73" i="2"/>
  <c r="EG73" i="2"/>
  <c r="EF73" i="2"/>
  <c r="EE73" i="2"/>
  <c r="ED73" i="2"/>
  <c r="EC73" i="2"/>
  <c r="EB73" i="2"/>
  <c r="EA73" i="2"/>
  <c r="DZ73" i="2"/>
  <c r="DY73" i="2"/>
  <c r="DX73" i="2"/>
  <c r="DW73" i="2"/>
  <c r="DV73" i="2"/>
  <c r="DU73" i="2"/>
  <c r="DT73" i="2"/>
  <c r="DS73" i="2"/>
  <c r="DR73" i="2"/>
  <c r="DQ73" i="2"/>
  <c r="DP73" i="2"/>
  <c r="DO73" i="2"/>
  <c r="DN73" i="2"/>
  <c r="DM73" i="2"/>
  <c r="DL73" i="2"/>
  <c r="DK73" i="2"/>
  <c r="DJ73" i="2"/>
  <c r="DI73" i="2"/>
  <c r="DH73" i="2"/>
  <c r="DG73" i="2"/>
  <c r="DF73" i="2"/>
  <c r="DE73" i="2"/>
  <c r="DD73" i="2"/>
  <c r="DC73" i="2"/>
  <c r="DB73" i="2"/>
  <c r="DA73" i="2"/>
  <c r="CZ73" i="2"/>
  <c r="CY73" i="2"/>
  <c r="CX73" i="2"/>
  <c r="CW73" i="2"/>
  <c r="CV73" i="2"/>
  <c r="CU73" i="2"/>
  <c r="CT73" i="2"/>
  <c r="CS73" i="2"/>
  <c r="CR73" i="2"/>
  <c r="CQ73" i="2"/>
  <c r="CP73" i="2"/>
  <c r="CO73" i="2"/>
  <c r="CN73" i="2"/>
  <c r="CM73" i="2"/>
  <c r="CL73" i="2"/>
  <c r="CK73" i="2"/>
  <c r="CJ73" i="2"/>
  <c r="CI73" i="2"/>
  <c r="CH73" i="2"/>
  <c r="CG73" i="2"/>
  <c r="CF73" i="2"/>
  <c r="CE73" i="2"/>
  <c r="CD73" i="2"/>
  <c r="CC73" i="2"/>
  <c r="CB73" i="2"/>
  <c r="CA73" i="2"/>
  <c r="BZ73" i="2"/>
  <c r="BY73" i="2"/>
  <c r="BX73" i="2"/>
  <c r="BW73" i="2"/>
  <c r="BV73" i="2"/>
  <c r="BU73" i="2"/>
  <c r="BT73" i="2"/>
  <c r="BS73" i="2"/>
  <c r="BR73" i="2"/>
  <c r="BQ73" i="2"/>
  <c r="BP73" i="2"/>
  <c r="BO73" i="2"/>
  <c r="BN73" i="2"/>
  <c r="BM73" i="2"/>
  <c r="BL73" i="2"/>
  <c r="BK73" i="2"/>
  <c r="BJ73" i="2"/>
  <c r="BI73" i="2"/>
  <c r="BH73" i="2"/>
  <c r="BG73" i="2"/>
  <c r="BF73" i="2"/>
  <c r="BE73" i="2"/>
  <c r="BD73" i="2"/>
  <c r="BC73" i="2"/>
  <c r="BB73" i="2"/>
  <c r="BA73" i="2"/>
  <c r="AZ73" i="2"/>
  <c r="AY73" i="2"/>
  <c r="AX73" i="2"/>
  <c r="AW73" i="2"/>
  <c r="AV73" i="2"/>
  <c r="AU73" i="2"/>
  <c r="AT73" i="2"/>
  <c r="AS73" i="2"/>
  <c r="AR73" i="2"/>
  <c r="AQ73" i="2"/>
  <c r="AP73" i="2"/>
  <c r="AO73" i="2"/>
  <c r="AN73" i="2"/>
  <c r="AM73" i="2"/>
  <c r="AL73" i="2"/>
  <c r="AK73" i="2"/>
  <c r="AJ73" i="2"/>
  <c r="AI73" i="2"/>
  <c r="AH73" i="2"/>
  <c r="AG73" i="2"/>
  <c r="AF73" i="2"/>
  <c r="AE73" i="2"/>
  <c r="AD73" i="2"/>
  <c r="AC73" i="2"/>
  <c r="AB73" i="2"/>
  <c r="AA73" i="2"/>
  <c r="Z73" i="2"/>
  <c r="Y73" i="2"/>
  <c r="X73" i="2"/>
  <c r="W73" i="2"/>
  <c r="V73" i="2"/>
  <c r="U73" i="2"/>
  <c r="T73" i="2"/>
  <c r="S73" i="2"/>
  <c r="R73" i="2"/>
  <c r="Q73" i="2"/>
  <c r="P73" i="2"/>
  <c r="O73" i="2"/>
  <c r="N73" i="2"/>
  <c r="M73" i="2"/>
  <c r="L73" i="2"/>
  <c r="K73" i="2"/>
  <c r="J73" i="2"/>
  <c r="I73" i="2"/>
  <c r="H73" i="2"/>
  <c r="G73" i="2"/>
  <c r="F73" i="2"/>
  <c r="E73" i="2"/>
  <c r="D73" i="2"/>
  <c r="C73" i="2"/>
  <c r="GA67" i="2"/>
  <c r="FZ67" i="2"/>
  <c r="FY67" i="2"/>
  <c r="FX67" i="2"/>
  <c r="FW67" i="2"/>
  <c r="FV67" i="2"/>
  <c r="FU67" i="2"/>
  <c r="FT67" i="2"/>
  <c r="FS67" i="2"/>
  <c r="FR67" i="2"/>
  <c r="FQ67" i="2"/>
  <c r="FP67" i="2"/>
  <c r="FO67" i="2"/>
  <c r="FN67" i="2"/>
  <c r="FM67" i="2"/>
  <c r="FL67" i="2"/>
  <c r="FK67" i="2"/>
  <c r="FJ67" i="2"/>
  <c r="FI67" i="2"/>
  <c r="FH67" i="2"/>
  <c r="FG67" i="2"/>
  <c r="FF67" i="2"/>
  <c r="FE67" i="2"/>
  <c r="FD67" i="2"/>
  <c r="FC67" i="2"/>
  <c r="FB67" i="2"/>
  <c r="FA67" i="2"/>
  <c r="EZ67" i="2"/>
  <c r="EY67" i="2"/>
  <c r="EX67" i="2"/>
  <c r="EW67" i="2"/>
  <c r="EV67" i="2"/>
  <c r="EU67" i="2"/>
  <c r="ET67" i="2"/>
  <c r="ES67" i="2"/>
  <c r="ER67" i="2"/>
  <c r="EQ67" i="2"/>
  <c r="EP67" i="2"/>
  <c r="EO67" i="2"/>
  <c r="EN67" i="2"/>
  <c r="EM67" i="2"/>
  <c r="EL67" i="2"/>
  <c r="EK67" i="2"/>
  <c r="EJ67" i="2"/>
  <c r="EI67" i="2"/>
  <c r="EH67" i="2"/>
  <c r="EG67" i="2"/>
  <c r="EF67" i="2"/>
  <c r="EE67" i="2"/>
  <c r="ED67" i="2"/>
  <c r="EC67" i="2"/>
  <c r="EB67" i="2"/>
  <c r="EA67" i="2"/>
  <c r="DZ67" i="2"/>
  <c r="DY67" i="2"/>
  <c r="DX67" i="2"/>
  <c r="DW67" i="2"/>
  <c r="DV67" i="2"/>
  <c r="DU67" i="2"/>
  <c r="DT67" i="2"/>
  <c r="DS67" i="2"/>
  <c r="DR67" i="2"/>
  <c r="DQ67" i="2"/>
  <c r="DP67" i="2"/>
  <c r="DO67" i="2"/>
  <c r="DN67" i="2"/>
  <c r="DM67" i="2"/>
  <c r="DL67" i="2"/>
  <c r="DK67" i="2"/>
  <c r="DJ67" i="2"/>
  <c r="DI67" i="2"/>
  <c r="DH67" i="2"/>
  <c r="DG67" i="2"/>
  <c r="DF67" i="2"/>
  <c r="DE67" i="2"/>
  <c r="DD67" i="2"/>
  <c r="DC67" i="2"/>
  <c r="DB67" i="2"/>
  <c r="DA67" i="2"/>
  <c r="CZ67" i="2"/>
  <c r="CY67" i="2"/>
  <c r="CX67" i="2"/>
  <c r="CW67" i="2"/>
  <c r="CV67" i="2"/>
  <c r="CU67" i="2"/>
  <c r="CT67" i="2"/>
  <c r="CS67" i="2"/>
  <c r="CR67" i="2"/>
  <c r="CQ67" i="2"/>
  <c r="CP67" i="2"/>
  <c r="CO67" i="2"/>
  <c r="CN67" i="2"/>
  <c r="CM67" i="2"/>
  <c r="CL67" i="2"/>
  <c r="CK67" i="2"/>
  <c r="CJ67" i="2"/>
  <c r="CI67" i="2"/>
  <c r="CH67" i="2"/>
  <c r="CG67" i="2"/>
  <c r="CF67" i="2"/>
  <c r="CE67" i="2"/>
  <c r="CD67" i="2"/>
  <c r="CC67" i="2"/>
  <c r="CB67" i="2"/>
  <c r="CA67" i="2"/>
  <c r="BZ67" i="2"/>
  <c r="BY67" i="2"/>
  <c r="BX67" i="2"/>
  <c r="BW67" i="2"/>
  <c r="BV67" i="2"/>
  <c r="BU67" i="2"/>
  <c r="BT67" i="2"/>
  <c r="BS67" i="2"/>
  <c r="BR67" i="2"/>
  <c r="BQ67" i="2"/>
  <c r="BP67" i="2"/>
  <c r="BO67" i="2"/>
  <c r="BN67" i="2"/>
  <c r="BM67" i="2"/>
  <c r="BL67" i="2"/>
  <c r="BK67" i="2"/>
  <c r="BJ67" i="2"/>
  <c r="BI67" i="2"/>
  <c r="BH67" i="2"/>
  <c r="BG67" i="2"/>
  <c r="BF67" i="2"/>
  <c r="BE67" i="2"/>
  <c r="BD67" i="2"/>
  <c r="BC67" i="2"/>
  <c r="BB67" i="2"/>
  <c r="BA67" i="2"/>
  <c r="AZ67" i="2"/>
  <c r="AY67" i="2"/>
  <c r="AX67" i="2"/>
  <c r="AW67" i="2"/>
  <c r="AV67" i="2"/>
  <c r="AU67" i="2"/>
  <c r="AT67" i="2"/>
  <c r="AS67" i="2"/>
  <c r="AR67" i="2"/>
  <c r="AQ67" i="2"/>
  <c r="AP67" i="2"/>
  <c r="AO67" i="2"/>
  <c r="AN67" i="2"/>
  <c r="AM67" i="2"/>
  <c r="AL67" i="2"/>
  <c r="AK67" i="2"/>
  <c r="AJ67" i="2"/>
  <c r="AI67" i="2"/>
  <c r="AH67" i="2"/>
  <c r="AG67" i="2"/>
  <c r="AF67" i="2"/>
  <c r="AE67" i="2"/>
  <c r="AD67" i="2"/>
  <c r="AC67" i="2"/>
  <c r="AB67" i="2"/>
  <c r="AA67" i="2"/>
  <c r="Z67" i="2"/>
  <c r="Y67" i="2"/>
  <c r="X67" i="2"/>
  <c r="W67" i="2"/>
  <c r="V67" i="2"/>
  <c r="U67" i="2"/>
  <c r="T67" i="2"/>
  <c r="S67" i="2"/>
  <c r="R67" i="2"/>
  <c r="Q67" i="2"/>
  <c r="P67" i="2"/>
  <c r="O67" i="2"/>
  <c r="N67" i="2"/>
  <c r="M67" i="2"/>
  <c r="L67" i="2"/>
  <c r="K67" i="2"/>
  <c r="J67" i="2"/>
  <c r="I67" i="2"/>
  <c r="H67" i="2"/>
  <c r="G67" i="2"/>
  <c r="F67" i="2"/>
  <c r="E67" i="2"/>
  <c r="D67" i="2"/>
  <c r="C67" i="2"/>
  <c r="GA66" i="2"/>
  <c r="FZ66" i="2"/>
  <c r="FY66" i="2"/>
  <c r="FX66" i="2"/>
  <c r="FW66" i="2"/>
  <c r="FV66" i="2"/>
  <c r="FU66" i="2"/>
  <c r="FT66" i="2"/>
  <c r="FS66" i="2"/>
  <c r="FR66" i="2"/>
  <c r="FQ66" i="2"/>
  <c r="FP66" i="2"/>
  <c r="FO66" i="2"/>
  <c r="FN66" i="2"/>
  <c r="FM66" i="2"/>
  <c r="FL66" i="2"/>
  <c r="FK66" i="2"/>
  <c r="FJ66" i="2"/>
  <c r="FI66" i="2"/>
  <c r="FH66" i="2"/>
  <c r="FG66" i="2"/>
  <c r="FF66" i="2"/>
  <c r="FE66" i="2"/>
  <c r="FD66" i="2"/>
  <c r="FC66" i="2"/>
  <c r="FB66" i="2"/>
  <c r="FA66" i="2"/>
  <c r="EZ66" i="2"/>
  <c r="EY66" i="2"/>
  <c r="EX66" i="2"/>
  <c r="EW66" i="2"/>
  <c r="EV66" i="2"/>
  <c r="EU66" i="2"/>
  <c r="ET66" i="2"/>
  <c r="ES66" i="2"/>
  <c r="ER66" i="2"/>
  <c r="EQ66" i="2"/>
  <c r="EP66" i="2"/>
  <c r="EO66" i="2"/>
  <c r="EN66" i="2"/>
  <c r="EM66" i="2"/>
  <c r="EL66" i="2"/>
  <c r="EK66" i="2"/>
  <c r="EJ66" i="2"/>
  <c r="EI66" i="2"/>
  <c r="EH66" i="2"/>
  <c r="EG66" i="2"/>
  <c r="EF66" i="2"/>
  <c r="EE66" i="2"/>
  <c r="ED66" i="2"/>
  <c r="EC66" i="2"/>
  <c r="EB66" i="2"/>
  <c r="EA66" i="2"/>
  <c r="DZ66" i="2"/>
  <c r="DY66" i="2"/>
  <c r="DX66" i="2"/>
  <c r="DW66" i="2"/>
  <c r="DV66" i="2"/>
  <c r="DU66" i="2"/>
  <c r="DT66" i="2"/>
  <c r="DS66" i="2"/>
  <c r="DR66" i="2"/>
  <c r="DQ66" i="2"/>
  <c r="DP66" i="2"/>
  <c r="DO66" i="2"/>
  <c r="DN66" i="2"/>
  <c r="DM66" i="2"/>
  <c r="DL66" i="2"/>
  <c r="DK66" i="2"/>
  <c r="DJ66" i="2"/>
  <c r="DI66" i="2"/>
  <c r="DH66" i="2"/>
  <c r="DG66" i="2"/>
  <c r="DF66" i="2"/>
  <c r="DE66" i="2"/>
  <c r="DD66" i="2"/>
  <c r="DC66" i="2"/>
  <c r="DB66" i="2"/>
  <c r="DA66" i="2"/>
  <c r="CZ66" i="2"/>
  <c r="CY66" i="2"/>
  <c r="CX66" i="2"/>
  <c r="CW66" i="2"/>
  <c r="CV66" i="2"/>
  <c r="CU66" i="2"/>
  <c r="CT66" i="2"/>
  <c r="CS66" i="2"/>
  <c r="CR66" i="2"/>
  <c r="CQ66" i="2"/>
  <c r="CP66" i="2"/>
  <c r="CO66" i="2"/>
  <c r="CN66" i="2"/>
  <c r="CM66" i="2"/>
  <c r="CL66" i="2"/>
  <c r="CK66" i="2"/>
  <c r="CJ66" i="2"/>
  <c r="CI66" i="2"/>
  <c r="CH66" i="2"/>
  <c r="CG66" i="2"/>
  <c r="CF66" i="2"/>
  <c r="CE66" i="2"/>
  <c r="CD66" i="2"/>
  <c r="CC66" i="2"/>
  <c r="CB66" i="2"/>
  <c r="CA66" i="2"/>
  <c r="BZ66" i="2"/>
  <c r="BY66" i="2"/>
  <c r="BX66" i="2"/>
  <c r="BW66" i="2"/>
  <c r="BV66" i="2"/>
  <c r="BU66" i="2"/>
  <c r="BT66" i="2"/>
  <c r="BS66" i="2"/>
  <c r="BR66" i="2"/>
  <c r="BQ66" i="2"/>
  <c r="BP66" i="2"/>
  <c r="BO66" i="2"/>
  <c r="BN66" i="2"/>
  <c r="BM66" i="2"/>
  <c r="BL66" i="2"/>
  <c r="BK66" i="2"/>
  <c r="BJ66" i="2"/>
  <c r="BI66" i="2"/>
  <c r="BH66" i="2"/>
  <c r="BG66" i="2"/>
  <c r="BF66" i="2"/>
  <c r="BE66" i="2"/>
  <c r="BD66" i="2"/>
  <c r="BC66" i="2"/>
  <c r="BB66" i="2"/>
  <c r="BA66" i="2"/>
  <c r="AZ66" i="2"/>
  <c r="AY66" i="2"/>
  <c r="AX66" i="2"/>
  <c r="AW66" i="2"/>
  <c r="AV66" i="2"/>
  <c r="AU66" i="2"/>
  <c r="AT66" i="2"/>
  <c r="AS66" i="2"/>
  <c r="AR66" i="2"/>
  <c r="AQ66" i="2"/>
  <c r="AP66" i="2"/>
  <c r="AO66" i="2"/>
  <c r="AN66" i="2"/>
  <c r="AM66" i="2"/>
  <c r="AL66" i="2"/>
  <c r="AK66" i="2"/>
  <c r="AJ66" i="2"/>
  <c r="AI66" i="2"/>
  <c r="AH66" i="2"/>
  <c r="AG66" i="2"/>
  <c r="AF66" i="2"/>
  <c r="AE66" i="2"/>
  <c r="AD66" i="2"/>
  <c r="AC66" i="2"/>
  <c r="AB66" i="2"/>
  <c r="AA66" i="2"/>
  <c r="Z66" i="2"/>
  <c r="Y66" i="2"/>
  <c r="X66" i="2"/>
  <c r="W66" i="2"/>
  <c r="V66" i="2"/>
  <c r="U66" i="2"/>
  <c r="T66" i="2"/>
  <c r="S66" i="2"/>
  <c r="R66" i="2"/>
  <c r="Q66" i="2"/>
  <c r="P66" i="2"/>
  <c r="O66" i="2"/>
  <c r="N66" i="2"/>
  <c r="M66" i="2"/>
  <c r="L66" i="2"/>
  <c r="K66" i="2"/>
  <c r="J66" i="2"/>
  <c r="I66" i="2"/>
  <c r="H66" i="2"/>
  <c r="G66" i="2"/>
  <c r="F66" i="2"/>
  <c r="E66" i="2"/>
  <c r="D66" i="2"/>
  <c r="GA63" i="2"/>
  <c r="FZ63" i="2"/>
  <c r="FY63" i="2"/>
  <c r="FX63" i="2"/>
  <c r="FW63" i="2"/>
  <c r="FV63" i="2"/>
  <c r="FU63" i="2"/>
  <c r="FT63" i="2"/>
  <c r="FS63" i="2"/>
  <c r="FR63" i="2"/>
  <c r="FQ63" i="2"/>
  <c r="FP63" i="2"/>
  <c r="FO63" i="2"/>
  <c r="FN63" i="2"/>
  <c r="FM63" i="2"/>
  <c r="FL63" i="2"/>
  <c r="FK63" i="2"/>
  <c r="FJ63" i="2"/>
  <c r="FI63" i="2"/>
  <c r="FH63" i="2"/>
  <c r="FG63" i="2"/>
  <c r="FF63" i="2"/>
  <c r="FE63" i="2"/>
  <c r="FD63" i="2"/>
  <c r="FC63" i="2"/>
  <c r="FB63" i="2"/>
  <c r="FA63" i="2"/>
  <c r="EZ63" i="2"/>
  <c r="EY63" i="2"/>
  <c r="EX63" i="2"/>
  <c r="EW63" i="2"/>
  <c r="EV63" i="2"/>
  <c r="EU63" i="2"/>
  <c r="ET63" i="2"/>
  <c r="ES63" i="2"/>
  <c r="ER63" i="2"/>
  <c r="EQ63" i="2"/>
  <c r="EP63" i="2"/>
  <c r="EO63" i="2"/>
  <c r="EN63" i="2"/>
  <c r="EM63" i="2"/>
  <c r="EL63" i="2"/>
  <c r="EK63" i="2"/>
  <c r="EJ63" i="2"/>
  <c r="EI63" i="2"/>
  <c r="EH63" i="2"/>
  <c r="EG63" i="2"/>
  <c r="EF63" i="2"/>
  <c r="EE63" i="2"/>
  <c r="ED63" i="2"/>
  <c r="EC63" i="2"/>
  <c r="EB63" i="2"/>
  <c r="EA63" i="2"/>
  <c r="DZ63" i="2"/>
  <c r="DY63" i="2"/>
  <c r="DX63" i="2"/>
  <c r="DW63" i="2"/>
  <c r="DV63" i="2"/>
  <c r="DU63" i="2"/>
  <c r="DT63" i="2"/>
  <c r="DS63" i="2"/>
  <c r="DR63" i="2"/>
  <c r="DQ63" i="2"/>
  <c r="DP63" i="2"/>
  <c r="DO63" i="2"/>
  <c r="DN63" i="2"/>
  <c r="DM63" i="2"/>
  <c r="DL63" i="2"/>
  <c r="DK63" i="2"/>
  <c r="DJ63" i="2"/>
  <c r="DI63" i="2"/>
  <c r="DH63" i="2"/>
  <c r="DG63" i="2"/>
  <c r="DF63" i="2"/>
  <c r="DE63" i="2"/>
  <c r="DD63" i="2"/>
  <c r="DC63" i="2"/>
  <c r="DB63" i="2"/>
  <c r="DA63" i="2"/>
  <c r="CZ63" i="2"/>
  <c r="CY63" i="2"/>
  <c r="CX63" i="2"/>
  <c r="CW63" i="2"/>
  <c r="CV63" i="2"/>
  <c r="CU63" i="2"/>
  <c r="CT63" i="2"/>
  <c r="CS63" i="2"/>
  <c r="CR63" i="2"/>
  <c r="CQ63" i="2"/>
  <c r="CP63" i="2"/>
  <c r="CO63" i="2"/>
  <c r="CN63" i="2"/>
  <c r="CM63" i="2"/>
  <c r="CL63" i="2"/>
  <c r="CK63" i="2"/>
  <c r="CJ63" i="2"/>
  <c r="CI63" i="2"/>
  <c r="CH63" i="2"/>
  <c r="CG63" i="2"/>
  <c r="CF63" i="2"/>
  <c r="CE63" i="2"/>
  <c r="CD63" i="2"/>
  <c r="CC63" i="2"/>
  <c r="CB63" i="2"/>
  <c r="CA63" i="2"/>
  <c r="BZ63" i="2"/>
  <c r="BY63" i="2"/>
  <c r="BX63" i="2"/>
  <c r="BW63" i="2"/>
  <c r="BV63" i="2"/>
  <c r="BU63" i="2"/>
  <c r="BT63" i="2"/>
  <c r="BS63" i="2"/>
  <c r="BR63" i="2"/>
  <c r="BQ63" i="2"/>
  <c r="BP63" i="2"/>
  <c r="BO63" i="2"/>
  <c r="BN63" i="2"/>
  <c r="BM63" i="2"/>
  <c r="BL63" i="2"/>
  <c r="BK63" i="2"/>
  <c r="BJ63" i="2"/>
  <c r="BI63" i="2"/>
  <c r="BH63" i="2"/>
  <c r="BG63" i="2"/>
  <c r="BF63" i="2"/>
  <c r="BE63" i="2"/>
  <c r="BD63" i="2"/>
  <c r="BC63" i="2"/>
  <c r="BB63" i="2"/>
  <c r="BA63" i="2"/>
  <c r="AZ63" i="2"/>
  <c r="AY63" i="2"/>
  <c r="AX63" i="2"/>
  <c r="AW63" i="2"/>
  <c r="AV63" i="2"/>
  <c r="AU63" i="2"/>
  <c r="AT63" i="2"/>
  <c r="AS63" i="2"/>
  <c r="AR63" i="2"/>
  <c r="AQ63" i="2"/>
  <c r="AP63" i="2"/>
  <c r="AO63" i="2"/>
  <c r="AN63" i="2"/>
  <c r="AM63" i="2"/>
  <c r="AL63" i="2"/>
  <c r="AK63" i="2"/>
  <c r="AJ63" i="2"/>
  <c r="AI63" i="2"/>
  <c r="AH63" i="2"/>
  <c r="AG63" i="2"/>
  <c r="AF63" i="2"/>
  <c r="AE63" i="2"/>
  <c r="AD63" i="2"/>
  <c r="AC63" i="2"/>
  <c r="AB63" i="2"/>
  <c r="AA63" i="2"/>
  <c r="Z63" i="2"/>
  <c r="Y63" i="2"/>
  <c r="X63" i="2"/>
  <c r="W63" i="2"/>
  <c r="V63" i="2"/>
  <c r="U63" i="2"/>
  <c r="T63" i="2"/>
  <c r="S63" i="2"/>
  <c r="R63" i="2"/>
  <c r="Q63" i="2"/>
  <c r="P63" i="2"/>
  <c r="O63" i="2"/>
  <c r="N63" i="2"/>
  <c r="M63" i="2"/>
  <c r="L63" i="2"/>
  <c r="K63" i="2"/>
  <c r="J63" i="2"/>
  <c r="I63" i="2"/>
  <c r="H63" i="2"/>
  <c r="G63" i="2"/>
  <c r="F63" i="2"/>
  <c r="E63" i="2"/>
  <c r="D63" i="2"/>
  <c r="C63" i="2"/>
  <c r="GA56" i="2"/>
  <c r="FZ56" i="2"/>
  <c r="FY56" i="2"/>
  <c r="FX56" i="2"/>
  <c r="FW56" i="2"/>
  <c r="FV56" i="2"/>
  <c r="FU56" i="2"/>
  <c r="FT56" i="2"/>
  <c r="FS56" i="2"/>
  <c r="FR56" i="2"/>
  <c r="FQ56" i="2"/>
  <c r="FP56" i="2"/>
  <c r="FO56" i="2"/>
  <c r="FN56" i="2"/>
  <c r="FM56" i="2"/>
  <c r="FL56" i="2"/>
  <c r="FK56" i="2"/>
  <c r="FJ56" i="2"/>
  <c r="FI56" i="2"/>
  <c r="FH56" i="2"/>
  <c r="FG56" i="2"/>
  <c r="FF56" i="2"/>
  <c r="FE56" i="2"/>
  <c r="FD56" i="2"/>
  <c r="FC56" i="2"/>
  <c r="FB56" i="2"/>
  <c r="FA56" i="2"/>
  <c r="EZ56" i="2"/>
  <c r="EY56" i="2"/>
  <c r="EX56" i="2"/>
  <c r="EW56" i="2"/>
  <c r="EV56" i="2"/>
  <c r="EU56" i="2"/>
  <c r="ET56" i="2"/>
  <c r="ES56" i="2"/>
  <c r="ER56" i="2"/>
  <c r="EQ56" i="2"/>
  <c r="EP56" i="2"/>
  <c r="EO56" i="2"/>
  <c r="EN56" i="2"/>
  <c r="EM56" i="2"/>
  <c r="EL56" i="2"/>
  <c r="EK56" i="2"/>
  <c r="EJ56" i="2"/>
  <c r="EI56" i="2"/>
  <c r="EH56" i="2"/>
  <c r="EG56" i="2"/>
  <c r="EF56" i="2"/>
  <c r="EE56" i="2"/>
  <c r="ED56" i="2"/>
  <c r="EC56" i="2"/>
  <c r="EB56" i="2"/>
  <c r="EA56" i="2"/>
  <c r="DZ56" i="2"/>
  <c r="DY56" i="2"/>
  <c r="DX56" i="2"/>
  <c r="DW56" i="2"/>
  <c r="DV56" i="2"/>
  <c r="DU56" i="2"/>
  <c r="DT56" i="2"/>
  <c r="DS56" i="2"/>
  <c r="DR56" i="2"/>
  <c r="DQ56" i="2"/>
  <c r="DP56" i="2"/>
  <c r="DO56" i="2"/>
  <c r="DN56" i="2"/>
  <c r="DM56" i="2"/>
  <c r="DL56" i="2"/>
  <c r="DK56" i="2"/>
  <c r="DJ56" i="2"/>
  <c r="DI56" i="2"/>
  <c r="DH56" i="2"/>
  <c r="DG56" i="2"/>
  <c r="DF56" i="2"/>
  <c r="DE56" i="2"/>
  <c r="DD56" i="2"/>
  <c r="DC56" i="2"/>
  <c r="DB56" i="2"/>
  <c r="DA56" i="2"/>
  <c r="CZ56" i="2"/>
  <c r="CY56" i="2"/>
  <c r="CX56" i="2"/>
  <c r="CW56" i="2"/>
  <c r="CV56" i="2"/>
  <c r="CU56" i="2"/>
  <c r="CT56" i="2"/>
  <c r="CS56" i="2"/>
  <c r="CR56"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BE56" i="2"/>
  <c r="BD56" i="2"/>
  <c r="BC56" i="2"/>
  <c r="BB56" i="2"/>
  <c r="BA56" i="2"/>
  <c r="AZ56" i="2"/>
  <c r="AY56" i="2"/>
  <c r="AX56" i="2"/>
  <c r="AW56" i="2"/>
  <c r="AV56" i="2"/>
  <c r="AU56" i="2"/>
  <c r="AT56" i="2"/>
  <c r="AS56" i="2"/>
  <c r="AR56" i="2"/>
  <c r="AQ56" i="2"/>
  <c r="AP56" i="2"/>
  <c r="AO56" i="2"/>
  <c r="AN56" i="2"/>
  <c r="AM56" i="2"/>
  <c r="AL56" i="2"/>
  <c r="AK56" i="2"/>
  <c r="AJ56" i="2"/>
  <c r="AI56" i="2"/>
  <c r="AH56" i="2"/>
  <c r="AG56" i="2"/>
  <c r="AF56" i="2"/>
  <c r="AE56" i="2"/>
  <c r="AD56" i="2"/>
  <c r="AC56" i="2"/>
  <c r="AB56" i="2"/>
  <c r="AA56" i="2"/>
  <c r="Z56" i="2"/>
  <c r="Y56" i="2"/>
  <c r="X56" i="2"/>
  <c r="W56" i="2"/>
  <c r="V56" i="2"/>
  <c r="U56" i="2"/>
  <c r="T56" i="2"/>
  <c r="S56" i="2"/>
  <c r="R56" i="2"/>
  <c r="Q56" i="2"/>
  <c r="P56" i="2"/>
  <c r="O56" i="2"/>
  <c r="N56" i="2"/>
  <c r="M56" i="2"/>
  <c r="L56" i="2"/>
  <c r="K56" i="2"/>
  <c r="J56" i="2"/>
  <c r="I56" i="2"/>
  <c r="H56" i="2"/>
  <c r="G56" i="2"/>
  <c r="F56" i="2"/>
  <c r="E56" i="2"/>
  <c r="D56" i="2"/>
  <c r="C56" i="2"/>
  <c r="GA38" i="2"/>
  <c r="GA71" i="2" s="1"/>
  <c r="GA77" i="2" s="1"/>
  <c r="FZ38" i="2"/>
  <c r="FZ71" i="2" s="1"/>
  <c r="FZ77" i="2" s="1"/>
  <c r="FY38" i="2"/>
  <c r="FY71" i="2" s="1"/>
  <c r="FY77" i="2" s="1"/>
  <c r="FX38" i="2"/>
  <c r="FX71" i="2" s="1"/>
  <c r="FX77" i="2" s="1"/>
  <c r="FW38" i="2"/>
  <c r="FW71" i="2" s="1"/>
  <c r="FW77" i="2" s="1"/>
  <c r="FV38" i="2"/>
  <c r="FV71" i="2" s="1"/>
  <c r="FV77" i="2" s="1"/>
  <c r="FU38" i="2"/>
  <c r="FU71" i="2" s="1"/>
  <c r="FU77" i="2" s="1"/>
  <c r="FT38" i="2"/>
  <c r="FT71" i="2" s="1"/>
  <c r="FT77" i="2" s="1"/>
  <c r="FS38" i="2"/>
  <c r="FS71" i="2" s="1"/>
  <c r="FS77" i="2" s="1"/>
  <c r="FR38" i="2"/>
  <c r="FR71" i="2" s="1"/>
  <c r="FR77" i="2" s="1"/>
  <c r="FQ38" i="2"/>
  <c r="FQ71" i="2" s="1"/>
  <c r="FQ77" i="2" s="1"/>
  <c r="FP38" i="2"/>
  <c r="FP71" i="2" s="1"/>
  <c r="FP77" i="2" s="1"/>
  <c r="FO38" i="2"/>
  <c r="FO71" i="2" s="1"/>
  <c r="FO77" i="2" s="1"/>
  <c r="FN38" i="2"/>
  <c r="FN71" i="2" s="1"/>
  <c r="FN77" i="2" s="1"/>
  <c r="FM38" i="2"/>
  <c r="FM71" i="2" s="1"/>
  <c r="FM77" i="2" s="1"/>
  <c r="FL38" i="2"/>
  <c r="FL71" i="2" s="1"/>
  <c r="FL77" i="2" s="1"/>
  <c r="FK38" i="2"/>
  <c r="FK71" i="2" s="1"/>
  <c r="FK77" i="2" s="1"/>
  <c r="FJ38" i="2"/>
  <c r="FJ71" i="2" s="1"/>
  <c r="FJ77" i="2" s="1"/>
  <c r="FI38" i="2"/>
  <c r="FI71" i="2" s="1"/>
  <c r="FI77" i="2" s="1"/>
  <c r="FH38" i="2"/>
  <c r="FH71" i="2" s="1"/>
  <c r="FH77" i="2" s="1"/>
  <c r="FG38" i="2"/>
  <c r="FG71" i="2" s="1"/>
  <c r="FG77" i="2" s="1"/>
  <c r="FF38" i="2"/>
  <c r="FF71" i="2" s="1"/>
  <c r="FF77" i="2" s="1"/>
  <c r="FE38" i="2"/>
  <c r="FE71" i="2" s="1"/>
  <c r="FE77" i="2" s="1"/>
  <c r="FD38" i="2"/>
  <c r="FD71" i="2" s="1"/>
  <c r="FD77" i="2" s="1"/>
  <c r="FC38" i="2"/>
  <c r="FC71" i="2" s="1"/>
  <c r="FC77" i="2" s="1"/>
  <c r="FB38" i="2"/>
  <c r="FB71" i="2" s="1"/>
  <c r="FB77" i="2" s="1"/>
  <c r="FA38" i="2"/>
  <c r="FA71" i="2" s="1"/>
  <c r="FA77" i="2" s="1"/>
  <c r="EZ38" i="2"/>
  <c r="EZ71" i="2" s="1"/>
  <c r="EZ77" i="2" s="1"/>
  <c r="EY38" i="2"/>
  <c r="EY71" i="2" s="1"/>
  <c r="EY77" i="2" s="1"/>
  <c r="EX38" i="2"/>
  <c r="EX71" i="2" s="1"/>
  <c r="EX77" i="2" s="1"/>
  <c r="EW38" i="2"/>
  <c r="EW71" i="2" s="1"/>
  <c r="EW77" i="2" s="1"/>
  <c r="EV38" i="2"/>
  <c r="EV71" i="2" s="1"/>
  <c r="EV77" i="2" s="1"/>
  <c r="EU38" i="2"/>
  <c r="EU71" i="2" s="1"/>
  <c r="EU77" i="2" s="1"/>
  <c r="ET38" i="2"/>
  <c r="ET71" i="2" s="1"/>
  <c r="ET77" i="2" s="1"/>
  <c r="ES38" i="2"/>
  <c r="ES71" i="2" s="1"/>
  <c r="ES77" i="2" s="1"/>
  <c r="ER38" i="2"/>
  <c r="ER71" i="2" s="1"/>
  <c r="ER77" i="2" s="1"/>
  <c r="EQ38" i="2"/>
  <c r="EQ71" i="2" s="1"/>
  <c r="EQ77" i="2" s="1"/>
  <c r="EP38" i="2"/>
  <c r="EP71" i="2" s="1"/>
  <c r="EP77" i="2" s="1"/>
  <c r="EO38" i="2"/>
  <c r="EO71" i="2" s="1"/>
  <c r="EO77" i="2" s="1"/>
  <c r="EN38" i="2"/>
  <c r="EN71" i="2" s="1"/>
  <c r="EN77" i="2" s="1"/>
  <c r="EM38" i="2"/>
  <c r="EM71" i="2" s="1"/>
  <c r="EM77" i="2" s="1"/>
  <c r="EL38" i="2"/>
  <c r="EL71" i="2" s="1"/>
  <c r="EL77" i="2" s="1"/>
  <c r="EK38" i="2"/>
  <c r="EK71" i="2" s="1"/>
  <c r="EK77" i="2" s="1"/>
  <c r="EJ38" i="2"/>
  <c r="EJ71" i="2" s="1"/>
  <c r="EJ77" i="2" s="1"/>
  <c r="EI38" i="2"/>
  <c r="EI71" i="2" s="1"/>
  <c r="EI77" i="2" s="1"/>
  <c r="EH38" i="2"/>
  <c r="EH71" i="2" s="1"/>
  <c r="EH77" i="2" s="1"/>
  <c r="EG38" i="2"/>
  <c r="EG71" i="2" s="1"/>
  <c r="EG77" i="2" s="1"/>
  <c r="EF38" i="2"/>
  <c r="EF71" i="2" s="1"/>
  <c r="EF77" i="2" s="1"/>
  <c r="EE38" i="2"/>
  <c r="EE71" i="2" s="1"/>
  <c r="EE77" i="2" s="1"/>
  <c r="ED38" i="2"/>
  <c r="ED71" i="2" s="1"/>
  <c r="ED77" i="2" s="1"/>
  <c r="EC38" i="2"/>
  <c r="EC71" i="2" s="1"/>
  <c r="EC77" i="2" s="1"/>
  <c r="EB38" i="2"/>
  <c r="EB71" i="2" s="1"/>
  <c r="EB77" i="2" s="1"/>
  <c r="EA38" i="2"/>
  <c r="EA71" i="2" s="1"/>
  <c r="EA77" i="2" s="1"/>
  <c r="DZ38" i="2"/>
  <c r="DZ71" i="2" s="1"/>
  <c r="DZ77" i="2" s="1"/>
  <c r="DY38" i="2"/>
  <c r="DY71" i="2" s="1"/>
  <c r="DY77" i="2" s="1"/>
  <c r="DX38" i="2"/>
  <c r="DX71" i="2" s="1"/>
  <c r="DX77" i="2" s="1"/>
  <c r="DW38" i="2"/>
  <c r="DW71" i="2" s="1"/>
  <c r="DW77" i="2" s="1"/>
  <c r="DV38" i="2"/>
  <c r="DV71" i="2" s="1"/>
  <c r="DV77" i="2" s="1"/>
  <c r="DU38" i="2"/>
  <c r="DU71" i="2" s="1"/>
  <c r="DU77" i="2" s="1"/>
  <c r="DT38" i="2"/>
  <c r="DT71" i="2" s="1"/>
  <c r="DT77" i="2" s="1"/>
  <c r="DS38" i="2"/>
  <c r="DS71" i="2" s="1"/>
  <c r="DS77" i="2" s="1"/>
  <c r="DR38" i="2"/>
  <c r="DR71" i="2" s="1"/>
  <c r="DR77" i="2" s="1"/>
  <c r="DQ38" i="2"/>
  <c r="DQ71" i="2" s="1"/>
  <c r="DQ77" i="2" s="1"/>
  <c r="DP38" i="2"/>
  <c r="DP71" i="2" s="1"/>
  <c r="DP77" i="2" s="1"/>
  <c r="DO38" i="2"/>
  <c r="DO71" i="2" s="1"/>
  <c r="DO77" i="2" s="1"/>
  <c r="DN38" i="2"/>
  <c r="DN71" i="2" s="1"/>
  <c r="DN77" i="2" s="1"/>
  <c r="DM38" i="2"/>
  <c r="DM71" i="2" s="1"/>
  <c r="DM77" i="2" s="1"/>
  <c r="DL38" i="2"/>
  <c r="DL71" i="2" s="1"/>
  <c r="DL77" i="2" s="1"/>
  <c r="DK38" i="2"/>
  <c r="DK71" i="2" s="1"/>
  <c r="DK77" i="2" s="1"/>
  <c r="DJ38" i="2"/>
  <c r="DJ71" i="2" s="1"/>
  <c r="DJ77" i="2" s="1"/>
  <c r="DI38" i="2"/>
  <c r="DI71" i="2" s="1"/>
  <c r="DI77" i="2" s="1"/>
  <c r="DH38" i="2"/>
  <c r="DH71" i="2" s="1"/>
  <c r="DH77" i="2" s="1"/>
  <c r="DG38" i="2"/>
  <c r="DG71" i="2" s="1"/>
  <c r="DG77" i="2" s="1"/>
  <c r="DF38" i="2"/>
  <c r="DF71" i="2" s="1"/>
  <c r="DF77" i="2" s="1"/>
  <c r="DE38" i="2"/>
  <c r="DE71" i="2" s="1"/>
  <c r="DE77" i="2" s="1"/>
  <c r="DD38" i="2"/>
  <c r="DD71" i="2" s="1"/>
  <c r="DD77" i="2" s="1"/>
  <c r="DC38" i="2"/>
  <c r="DC71" i="2" s="1"/>
  <c r="DC77" i="2" s="1"/>
  <c r="DB38" i="2"/>
  <c r="DB71" i="2" s="1"/>
  <c r="DB77" i="2" s="1"/>
  <c r="DA38" i="2"/>
  <c r="DA71" i="2" s="1"/>
  <c r="DA77" i="2" s="1"/>
  <c r="CZ38" i="2"/>
  <c r="CZ71" i="2" s="1"/>
  <c r="CZ77" i="2" s="1"/>
  <c r="CY38" i="2"/>
  <c r="CY71" i="2" s="1"/>
  <c r="CY77" i="2" s="1"/>
  <c r="CX38" i="2"/>
  <c r="CX71" i="2" s="1"/>
  <c r="CX77" i="2" s="1"/>
  <c r="CW38" i="2"/>
  <c r="CW71" i="2" s="1"/>
  <c r="CW77" i="2" s="1"/>
  <c r="CV38" i="2"/>
  <c r="CV71" i="2" s="1"/>
  <c r="CV77" i="2" s="1"/>
  <c r="CU38" i="2"/>
  <c r="CU71" i="2" s="1"/>
  <c r="CU77" i="2" s="1"/>
  <c r="CT38" i="2"/>
  <c r="CT71" i="2" s="1"/>
  <c r="CT77" i="2" s="1"/>
  <c r="CS38" i="2"/>
  <c r="CS71" i="2" s="1"/>
  <c r="CS77" i="2" s="1"/>
  <c r="CR38" i="2"/>
  <c r="CR71" i="2" s="1"/>
  <c r="CR77" i="2" s="1"/>
  <c r="CQ38" i="2"/>
  <c r="CQ71" i="2" s="1"/>
  <c r="CQ77" i="2" s="1"/>
  <c r="CP38" i="2"/>
  <c r="CP71" i="2" s="1"/>
  <c r="CP77" i="2" s="1"/>
  <c r="CO38" i="2"/>
  <c r="CO71" i="2" s="1"/>
  <c r="CO77" i="2" s="1"/>
  <c r="CN38" i="2"/>
  <c r="CN71" i="2" s="1"/>
  <c r="CN77" i="2" s="1"/>
  <c r="CM38" i="2"/>
  <c r="CM71" i="2" s="1"/>
  <c r="CM77" i="2" s="1"/>
  <c r="CL38" i="2"/>
  <c r="CL71" i="2" s="1"/>
  <c r="CL77" i="2" s="1"/>
  <c r="CK38" i="2"/>
  <c r="CK71" i="2" s="1"/>
  <c r="CK77" i="2" s="1"/>
  <c r="CJ38" i="2"/>
  <c r="CJ71" i="2" s="1"/>
  <c r="CJ77" i="2" s="1"/>
  <c r="CI38" i="2"/>
  <c r="CI71" i="2" s="1"/>
  <c r="CI77" i="2" s="1"/>
  <c r="CH38" i="2"/>
  <c r="CH71" i="2" s="1"/>
  <c r="CH77" i="2" s="1"/>
  <c r="CG38" i="2"/>
  <c r="CG71" i="2" s="1"/>
  <c r="CG77" i="2" s="1"/>
  <c r="CF38" i="2"/>
  <c r="CF71" i="2" s="1"/>
  <c r="CF77" i="2" s="1"/>
  <c r="CE38" i="2"/>
  <c r="CE71" i="2" s="1"/>
  <c r="CE77" i="2" s="1"/>
  <c r="CD38" i="2"/>
  <c r="CD71" i="2" s="1"/>
  <c r="CD77" i="2" s="1"/>
  <c r="CC38" i="2"/>
  <c r="CC71" i="2" s="1"/>
  <c r="CC77" i="2" s="1"/>
  <c r="CB38" i="2"/>
  <c r="CB71" i="2" s="1"/>
  <c r="CB77" i="2" s="1"/>
  <c r="CA38" i="2"/>
  <c r="CA71" i="2" s="1"/>
  <c r="CA77" i="2" s="1"/>
  <c r="BZ38" i="2"/>
  <c r="BZ71" i="2" s="1"/>
  <c r="BZ77" i="2" s="1"/>
  <c r="BY38" i="2"/>
  <c r="BY71" i="2" s="1"/>
  <c r="BY77" i="2" s="1"/>
  <c r="BX38" i="2"/>
  <c r="BX71" i="2" s="1"/>
  <c r="BX77" i="2" s="1"/>
  <c r="BW38" i="2"/>
  <c r="BW71" i="2" s="1"/>
  <c r="BW77" i="2" s="1"/>
  <c r="BV38" i="2"/>
  <c r="BV71" i="2" s="1"/>
  <c r="BV77" i="2" s="1"/>
  <c r="BU38" i="2"/>
  <c r="BU71" i="2" s="1"/>
  <c r="BU77" i="2" s="1"/>
  <c r="BT38" i="2"/>
  <c r="BT71" i="2" s="1"/>
  <c r="BT77" i="2" s="1"/>
  <c r="BS38" i="2"/>
  <c r="BS71" i="2" s="1"/>
  <c r="BS77" i="2" s="1"/>
  <c r="BR38" i="2"/>
  <c r="BR71" i="2" s="1"/>
  <c r="BR77" i="2" s="1"/>
  <c r="BQ38" i="2"/>
  <c r="BQ71" i="2" s="1"/>
  <c r="BQ77" i="2" s="1"/>
  <c r="BP38" i="2"/>
  <c r="BP71" i="2" s="1"/>
  <c r="BP77" i="2" s="1"/>
  <c r="BO38" i="2"/>
  <c r="BO71" i="2" s="1"/>
  <c r="BO77" i="2" s="1"/>
  <c r="BN38" i="2"/>
  <c r="BN71" i="2" s="1"/>
  <c r="BN77" i="2" s="1"/>
  <c r="BM38" i="2"/>
  <c r="BM71" i="2" s="1"/>
  <c r="BM77" i="2" s="1"/>
  <c r="BL38" i="2"/>
  <c r="BL71" i="2" s="1"/>
  <c r="BL77" i="2" s="1"/>
  <c r="BK38" i="2"/>
  <c r="BK71" i="2" s="1"/>
  <c r="BK77" i="2" s="1"/>
  <c r="BJ38" i="2"/>
  <c r="BJ71" i="2" s="1"/>
  <c r="BJ77" i="2" s="1"/>
  <c r="BI38" i="2"/>
  <c r="BI71" i="2" s="1"/>
  <c r="BI77" i="2" s="1"/>
  <c r="BH38" i="2"/>
  <c r="BH71" i="2" s="1"/>
  <c r="BH77" i="2" s="1"/>
  <c r="BG38" i="2"/>
  <c r="BG71" i="2" s="1"/>
  <c r="BG77" i="2" s="1"/>
  <c r="BF38" i="2"/>
  <c r="BF71" i="2" s="1"/>
  <c r="BF77" i="2" s="1"/>
  <c r="BE38" i="2"/>
  <c r="BE71" i="2" s="1"/>
  <c r="BE77" i="2" s="1"/>
  <c r="BD38" i="2"/>
  <c r="BD71" i="2" s="1"/>
  <c r="BD77" i="2" s="1"/>
  <c r="BC38" i="2"/>
  <c r="BC71" i="2" s="1"/>
  <c r="BC77" i="2" s="1"/>
  <c r="BB38" i="2"/>
  <c r="BB71" i="2" s="1"/>
  <c r="BB77" i="2" s="1"/>
  <c r="BA38" i="2"/>
  <c r="BA71" i="2" s="1"/>
  <c r="BA77" i="2" s="1"/>
  <c r="AZ38" i="2"/>
  <c r="AZ71" i="2" s="1"/>
  <c r="AZ77" i="2" s="1"/>
  <c r="AY38" i="2"/>
  <c r="AY71" i="2" s="1"/>
  <c r="AY77" i="2" s="1"/>
  <c r="AX38" i="2"/>
  <c r="AX71" i="2" s="1"/>
  <c r="AX77" i="2" s="1"/>
  <c r="AW38" i="2"/>
  <c r="AW71" i="2" s="1"/>
  <c r="AW77" i="2" s="1"/>
  <c r="AV38" i="2"/>
  <c r="AV71" i="2" s="1"/>
  <c r="AV77" i="2" s="1"/>
  <c r="AU38" i="2"/>
  <c r="AU71" i="2" s="1"/>
  <c r="AU77" i="2" s="1"/>
  <c r="AT38" i="2"/>
  <c r="AT71" i="2" s="1"/>
  <c r="AT77" i="2" s="1"/>
  <c r="AS38" i="2"/>
  <c r="AS71" i="2" s="1"/>
  <c r="AS77" i="2" s="1"/>
  <c r="AR38" i="2"/>
  <c r="AR71" i="2" s="1"/>
  <c r="AR77" i="2" s="1"/>
  <c r="AQ38" i="2"/>
  <c r="AQ71" i="2" s="1"/>
  <c r="AQ77" i="2" s="1"/>
  <c r="AP38" i="2"/>
  <c r="AP71" i="2" s="1"/>
  <c r="AP77" i="2" s="1"/>
  <c r="AO38" i="2"/>
  <c r="AO71" i="2" s="1"/>
  <c r="AO77" i="2" s="1"/>
  <c r="AN38" i="2"/>
  <c r="AN71" i="2" s="1"/>
  <c r="AN77" i="2" s="1"/>
  <c r="AM38" i="2"/>
  <c r="AM71" i="2" s="1"/>
  <c r="AM77" i="2" s="1"/>
  <c r="AL38" i="2"/>
  <c r="AL71" i="2" s="1"/>
  <c r="AL77" i="2" s="1"/>
  <c r="AK38" i="2"/>
  <c r="AK71" i="2" s="1"/>
  <c r="AK77" i="2" s="1"/>
  <c r="AJ38" i="2"/>
  <c r="AJ71" i="2" s="1"/>
  <c r="AJ77" i="2" s="1"/>
  <c r="AI38" i="2"/>
  <c r="AI71" i="2" s="1"/>
  <c r="AI77" i="2" s="1"/>
  <c r="AH38" i="2"/>
  <c r="AH71" i="2" s="1"/>
  <c r="AH77" i="2" s="1"/>
  <c r="AG38" i="2"/>
  <c r="AG71" i="2" s="1"/>
  <c r="AG77" i="2" s="1"/>
  <c r="AF38" i="2"/>
  <c r="AF71" i="2" s="1"/>
  <c r="AF77" i="2" s="1"/>
  <c r="AE38" i="2"/>
  <c r="AE71" i="2" s="1"/>
  <c r="AE77" i="2" s="1"/>
  <c r="AD38" i="2"/>
  <c r="AD71" i="2" s="1"/>
  <c r="AD77" i="2" s="1"/>
  <c r="AC38" i="2"/>
  <c r="AC71" i="2" s="1"/>
  <c r="AC77" i="2" s="1"/>
  <c r="AB38" i="2"/>
  <c r="AB71" i="2" s="1"/>
  <c r="AB77" i="2" s="1"/>
  <c r="AA38" i="2"/>
  <c r="AA71" i="2" s="1"/>
  <c r="AA77" i="2" s="1"/>
  <c r="Z38" i="2"/>
  <c r="Z71" i="2" s="1"/>
  <c r="Z77" i="2" s="1"/>
  <c r="Y38" i="2"/>
  <c r="Y71" i="2" s="1"/>
  <c r="Y77" i="2" s="1"/>
  <c r="X38" i="2"/>
  <c r="X71" i="2" s="1"/>
  <c r="X77" i="2" s="1"/>
  <c r="W38" i="2"/>
  <c r="W71" i="2" s="1"/>
  <c r="W77" i="2" s="1"/>
  <c r="V38" i="2"/>
  <c r="V71" i="2" s="1"/>
  <c r="V77" i="2" s="1"/>
  <c r="U38" i="2"/>
  <c r="U71" i="2" s="1"/>
  <c r="U77" i="2" s="1"/>
  <c r="T38" i="2"/>
  <c r="T71" i="2" s="1"/>
  <c r="T77" i="2" s="1"/>
  <c r="S38" i="2"/>
  <c r="S71" i="2" s="1"/>
  <c r="S77" i="2" s="1"/>
  <c r="R38" i="2"/>
  <c r="R71" i="2" s="1"/>
  <c r="R77" i="2" s="1"/>
  <c r="Q38" i="2"/>
  <c r="Q71" i="2" s="1"/>
  <c r="Q77" i="2" s="1"/>
  <c r="P38" i="2"/>
  <c r="P71" i="2" s="1"/>
  <c r="P77" i="2" s="1"/>
  <c r="O38" i="2"/>
  <c r="O71" i="2" s="1"/>
  <c r="O77" i="2" s="1"/>
  <c r="N38" i="2"/>
  <c r="N71" i="2" s="1"/>
  <c r="N77" i="2" s="1"/>
  <c r="M38" i="2"/>
  <c r="M71" i="2" s="1"/>
  <c r="M77" i="2" s="1"/>
  <c r="L38" i="2"/>
  <c r="L71" i="2" s="1"/>
  <c r="L77" i="2" s="1"/>
  <c r="K38" i="2"/>
  <c r="K71" i="2" s="1"/>
  <c r="K77" i="2" s="1"/>
  <c r="J38" i="2"/>
  <c r="J71" i="2" s="1"/>
  <c r="J77" i="2" s="1"/>
  <c r="I38" i="2"/>
  <c r="I71" i="2" s="1"/>
  <c r="I77" i="2" s="1"/>
  <c r="H38" i="2"/>
  <c r="H71" i="2" s="1"/>
  <c r="H77" i="2" s="1"/>
  <c r="G38" i="2"/>
  <c r="G71" i="2" s="1"/>
  <c r="G77" i="2" s="1"/>
  <c r="F38" i="2"/>
  <c r="F71" i="2" s="1"/>
  <c r="F77" i="2" s="1"/>
  <c r="E38" i="2"/>
  <c r="E71" i="2" s="1"/>
  <c r="E77" i="2" s="1"/>
  <c r="D38" i="2"/>
  <c r="D71" i="2" s="1"/>
  <c r="D77" i="2" s="1"/>
  <c r="C38" i="2"/>
  <c r="C71" i="2" s="1"/>
  <c r="GA17" i="2"/>
  <c r="GA54" i="2" s="1"/>
  <c r="GA60" i="2" s="1"/>
  <c r="FZ17" i="2"/>
  <c r="FZ54" i="2" s="1"/>
  <c r="FZ60" i="2" s="1"/>
  <c r="FY17" i="2"/>
  <c r="FY54" i="2" s="1"/>
  <c r="FY60" i="2" s="1"/>
  <c r="FX17" i="2"/>
  <c r="FX54" i="2" s="1"/>
  <c r="FX60" i="2" s="1"/>
  <c r="FW17" i="2"/>
  <c r="FW54" i="2" s="1"/>
  <c r="FW60" i="2" s="1"/>
  <c r="FV17" i="2"/>
  <c r="FV54" i="2" s="1"/>
  <c r="FV60" i="2" s="1"/>
  <c r="FU17" i="2"/>
  <c r="FU54" i="2" s="1"/>
  <c r="FU60" i="2" s="1"/>
  <c r="FT17" i="2"/>
  <c r="FT54" i="2" s="1"/>
  <c r="FT60" i="2" s="1"/>
  <c r="FS17" i="2"/>
  <c r="FS54" i="2" s="1"/>
  <c r="FS60" i="2" s="1"/>
  <c r="FR17" i="2"/>
  <c r="FR54" i="2" s="1"/>
  <c r="FR60" i="2" s="1"/>
  <c r="FQ17" i="2"/>
  <c r="FQ54" i="2" s="1"/>
  <c r="FQ60" i="2" s="1"/>
  <c r="FP17" i="2"/>
  <c r="FP54" i="2" s="1"/>
  <c r="FP60" i="2" s="1"/>
  <c r="FO17" i="2"/>
  <c r="FO54" i="2" s="1"/>
  <c r="FO60" i="2" s="1"/>
  <c r="FN17" i="2"/>
  <c r="FN54" i="2" s="1"/>
  <c r="FN60" i="2" s="1"/>
  <c r="FM17" i="2"/>
  <c r="FM54" i="2" s="1"/>
  <c r="FM60" i="2" s="1"/>
  <c r="FL17" i="2"/>
  <c r="FL54" i="2" s="1"/>
  <c r="FL60" i="2" s="1"/>
  <c r="FK17" i="2"/>
  <c r="FK54" i="2" s="1"/>
  <c r="FK60" i="2" s="1"/>
  <c r="FJ17" i="2"/>
  <c r="FJ54" i="2" s="1"/>
  <c r="FJ60" i="2" s="1"/>
  <c r="FI17" i="2"/>
  <c r="FI54" i="2" s="1"/>
  <c r="FI60" i="2" s="1"/>
  <c r="FH17" i="2"/>
  <c r="FH54" i="2" s="1"/>
  <c r="FH60" i="2" s="1"/>
  <c r="FG17" i="2"/>
  <c r="FG54" i="2" s="1"/>
  <c r="FG60" i="2" s="1"/>
  <c r="FF17" i="2"/>
  <c r="FF54" i="2" s="1"/>
  <c r="FF60" i="2" s="1"/>
  <c r="FE17" i="2"/>
  <c r="FE54" i="2" s="1"/>
  <c r="FE60" i="2" s="1"/>
  <c r="FD17" i="2"/>
  <c r="FD54" i="2" s="1"/>
  <c r="FD60" i="2" s="1"/>
  <c r="FC17" i="2"/>
  <c r="FC54" i="2" s="1"/>
  <c r="FC60" i="2" s="1"/>
  <c r="FB17" i="2"/>
  <c r="FB54" i="2" s="1"/>
  <c r="FB60" i="2" s="1"/>
  <c r="FA17" i="2"/>
  <c r="FA54" i="2" s="1"/>
  <c r="FA60" i="2" s="1"/>
  <c r="EZ17" i="2"/>
  <c r="EZ54" i="2" s="1"/>
  <c r="EZ60" i="2" s="1"/>
  <c r="EY17" i="2"/>
  <c r="EY54" i="2" s="1"/>
  <c r="EY60" i="2" s="1"/>
  <c r="EX17" i="2"/>
  <c r="EX54" i="2" s="1"/>
  <c r="EX60" i="2" s="1"/>
  <c r="EW17" i="2"/>
  <c r="EW54" i="2" s="1"/>
  <c r="EW60" i="2" s="1"/>
  <c r="EV17" i="2"/>
  <c r="EV54" i="2" s="1"/>
  <c r="EV60" i="2" s="1"/>
  <c r="EU17" i="2"/>
  <c r="EU54" i="2" s="1"/>
  <c r="EU60" i="2" s="1"/>
  <c r="ET17" i="2"/>
  <c r="ET54" i="2" s="1"/>
  <c r="ET60" i="2" s="1"/>
  <c r="ES17" i="2"/>
  <c r="ES54" i="2" s="1"/>
  <c r="ES60" i="2" s="1"/>
  <c r="ER17" i="2"/>
  <c r="ER54" i="2" s="1"/>
  <c r="ER60" i="2" s="1"/>
  <c r="EQ17" i="2"/>
  <c r="EQ54" i="2" s="1"/>
  <c r="EQ60" i="2" s="1"/>
  <c r="EP17" i="2"/>
  <c r="EP54" i="2" s="1"/>
  <c r="EP60" i="2" s="1"/>
  <c r="EO17" i="2"/>
  <c r="EO54" i="2" s="1"/>
  <c r="EO60" i="2" s="1"/>
  <c r="EN17" i="2"/>
  <c r="EN54" i="2" s="1"/>
  <c r="EN60" i="2" s="1"/>
  <c r="EM17" i="2"/>
  <c r="EM54" i="2" s="1"/>
  <c r="EM60" i="2" s="1"/>
  <c r="EL17" i="2"/>
  <c r="EL54" i="2" s="1"/>
  <c r="EL60" i="2" s="1"/>
  <c r="EK17" i="2"/>
  <c r="EK54" i="2" s="1"/>
  <c r="EK60" i="2" s="1"/>
  <c r="EJ17" i="2"/>
  <c r="EJ54" i="2" s="1"/>
  <c r="EJ60" i="2" s="1"/>
  <c r="EI17" i="2"/>
  <c r="EI54" i="2" s="1"/>
  <c r="EI60" i="2" s="1"/>
  <c r="EH17" i="2"/>
  <c r="EH54" i="2" s="1"/>
  <c r="EH60" i="2" s="1"/>
  <c r="EG17" i="2"/>
  <c r="EG54" i="2" s="1"/>
  <c r="EG60" i="2" s="1"/>
  <c r="EF17" i="2"/>
  <c r="EF54" i="2" s="1"/>
  <c r="EF60" i="2" s="1"/>
  <c r="EE17" i="2"/>
  <c r="EE54" i="2" s="1"/>
  <c r="EE60" i="2" s="1"/>
  <c r="ED17" i="2"/>
  <c r="ED54" i="2" s="1"/>
  <c r="ED60" i="2" s="1"/>
  <c r="EC17" i="2"/>
  <c r="EC54" i="2" s="1"/>
  <c r="EC60" i="2" s="1"/>
  <c r="EB17" i="2"/>
  <c r="EB54" i="2" s="1"/>
  <c r="EB60" i="2" s="1"/>
  <c r="EA17" i="2"/>
  <c r="EA54" i="2" s="1"/>
  <c r="EA60" i="2" s="1"/>
  <c r="DZ17" i="2"/>
  <c r="DZ54" i="2" s="1"/>
  <c r="DZ60" i="2" s="1"/>
  <c r="DY17" i="2"/>
  <c r="DY54" i="2" s="1"/>
  <c r="DY60" i="2" s="1"/>
  <c r="DX17" i="2"/>
  <c r="DX54" i="2" s="1"/>
  <c r="DX60" i="2" s="1"/>
  <c r="DW17" i="2"/>
  <c r="DW54" i="2" s="1"/>
  <c r="DW60" i="2" s="1"/>
  <c r="DV17" i="2"/>
  <c r="DV54" i="2" s="1"/>
  <c r="DV60" i="2" s="1"/>
  <c r="DU17" i="2"/>
  <c r="DU54" i="2" s="1"/>
  <c r="DU60" i="2" s="1"/>
  <c r="DT17" i="2"/>
  <c r="DT54" i="2" s="1"/>
  <c r="DT60" i="2" s="1"/>
  <c r="DS17" i="2"/>
  <c r="DS54" i="2" s="1"/>
  <c r="DS60" i="2" s="1"/>
  <c r="DR17" i="2"/>
  <c r="DR54" i="2" s="1"/>
  <c r="DR60" i="2" s="1"/>
  <c r="DQ17" i="2"/>
  <c r="DQ54" i="2" s="1"/>
  <c r="DQ60" i="2" s="1"/>
  <c r="DP17" i="2"/>
  <c r="DP54" i="2" s="1"/>
  <c r="DP60" i="2" s="1"/>
  <c r="DO17" i="2"/>
  <c r="DO54" i="2" s="1"/>
  <c r="DO60" i="2" s="1"/>
  <c r="DN17" i="2"/>
  <c r="DN54" i="2" s="1"/>
  <c r="DN60" i="2" s="1"/>
  <c r="DM17" i="2"/>
  <c r="DM54" i="2" s="1"/>
  <c r="DM60" i="2" s="1"/>
  <c r="DL17" i="2"/>
  <c r="DL54" i="2" s="1"/>
  <c r="DL60" i="2" s="1"/>
  <c r="DK17" i="2"/>
  <c r="DK54" i="2" s="1"/>
  <c r="DK60" i="2" s="1"/>
  <c r="DJ17" i="2"/>
  <c r="DJ54" i="2" s="1"/>
  <c r="DJ60" i="2" s="1"/>
  <c r="DI17" i="2"/>
  <c r="DI54" i="2" s="1"/>
  <c r="DI60" i="2" s="1"/>
  <c r="DH17" i="2"/>
  <c r="DH54" i="2" s="1"/>
  <c r="DH60" i="2" s="1"/>
  <c r="DG17" i="2"/>
  <c r="DG54" i="2" s="1"/>
  <c r="DG60" i="2" s="1"/>
  <c r="DF17" i="2"/>
  <c r="DF54" i="2" s="1"/>
  <c r="DF60" i="2" s="1"/>
  <c r="DE17" i="2"/>
  <c r="DE54" i="2" s="1"/>
  <c r="DE60" i="2" s="1"/>
  <c r="DD17" i="2"/>
  <c r="DD54" i="2" s="1"/>
  <c r="DD60" i="2" s="1"/>
  <c r="DC17" i="2"/>
  <c r="DC54" i="2" s="1"/>
  <c r="DC60" i="2" s="1"/>
  <c r="DB17" i="2"/>
  <c r="DB54" i="2" s="1"/>
  <c r="DB60" i="2" s="1"/>
  <c r="DA17" i="2"/>
  <c r="DA54" i="2" s="1"/>
  <c r="DA60" i="2" s="1"/>
  <c r="CZ17" i="2"/>
  <c r="CZ54" i="2" s="1"/>
  <c r="CZ60" i="2" s="1"/>
  <c r="CY17" i="2"/>
  <c r="CY54" i="2" s="1"/>
  <c r="CY60" i="2" s="1"/>
  <c r="CX17" i="2"/>
  <c r="CX54" i="2" s="1"/>
  <c r="CX60" i="2" s="1"/>
  <c r="CW17" i="2"/>
  <c r="CW54" i="2" s="1"/>
  <c r="CW60" i="2" s="1"/>
  <c r="CV17" i="2"/>
  <c r="CV54" i="2" s="1"/>
  <c r="CV60" i="2" s="1"/>
  <c r="CU17" i="2"/>
  <c r="CU54" i="2" s="1"/>
  <c r="CU60" i="2" s="1"/>
  <c r="CT17" i="2"/>
  <c r="CT54" i="2" s="1"/>
  <c r="CT60" i="2" s="1"/>
  <c r="CS17" i="2"/>
  <c r="CS54" i="2" s="1"/>
  <c r="CS60" i="2" s="1"/>
  <c r="CR17" i="2"/>
  <c r="CR54" i="2" s="1"/>
  <c r="CR60" i="2" s="1"/>
  <c r="CQ17" i="2"/>
  <c r="CQ54" i="2" s="1"/>
  <c r="CQ60" i="2" s="1"/>
  <c r="CP17" i="2"/>
  <c r="CP54" i="2" s="1"/>
  <c r="CP60" i="2" s="1"/>
  <c r="CO17" i="2"/>
  <c r="CO54" i="2" s="1"/>
  <c r="CO60" i="2" s="1"/>
  <c r="CN17" i="2"/>
  <c r="CN54" i="2" s="1"/>
  <c r="CN60" i="2" s="1"/>
  <c r="CM17" i="2"/>
  <c r="CM54" i="2" s="1"/>
  <c r="CM60" i="2" s="1"/>
  <c r="CL17" i="2"/>
  <c r="CL54" i="2" s="1"/>
  <c r="CL60" i="2" s="1"/>
  <c r="CK17" i="2"/>
  <c r="CK54" i="2" s="1"/>
  <c r="CK60" i="2" s="1"/>
  <c r="CJ17" i="2"/>
  <c r="CJ54" i="2" s="1"/>
  <c r="CJ60" i="2" s="1"/>
  <c r="CI17" i="2"/>
  <c r="CI54" i="2" s="1"/>
  <c r="CI60" i="2" s="1"/>
  <c r="CH17" i="2"/>
  <c r="CH54" i="2" s="1"/>
  <c r="CH60" i="2" s="1"/>
  <c r="CG17" i="2"/>
  <c r="CG54" i="2" s="1"/>
  <c r="CG60" i="2" s="1"/>
  <c r="CF17" i="2"/>
  <c r="CF54" i="2" s="1"/>
  <c r="CF60" i="2" s="1"/>
  <c r="CE17" i="2"/>
  <c r="CE54" i="2" s="1"/>
  <c r="CE60" i="2" s="1"/>
  <c r="CD17" i="2"/>
  <c r="CD54" i="2" s="1"/>
  <c r="CD60" i="2" s="1"/>
  <c r="CC17" i="2"/>
  <c r="CC54" i="2" s="1"/>
  <c r="CC60" i="2" s="1"/>
  <c r="CB17" i="2"/>
  <c r="CB54" i="2" s="1"/>
  <c r="CB60" i="2" s="1"/>
  <c r="CA17" i="2"/>
  <c r="CA54" i="2" s="1"/>
  <c r="CA60" i="2" s="1"/>
  <c r="BZ17" i="2"/>
  <c r="BZ54" i="2" s="1"/>
  <c r="BZ60" i="2" s="1"/>
  <c r="BY17" i="2"/>
  <c r="BY54" i="2" s="1"/>
  <c r="BY60" i="2" s="1"/>
  <c r="BX17" i="2"/>
  <c r="BX54" i="2" s="1"/>
  <c r="BX60" i="2" s="1"/>
  <c r="BW17" i="2"/>
  <c r="BW54" i="2" s="1"/>
  <c r="BW60" i="2" s="1"/>
  <c r="BV17" i="2"/>
  <c r="BV54" i="2" s="1"/>
  <c r="BV60" i="2" s="1"/>
  <c r="BU17" i="2"/>
  <c r="BU54" i="2" s="1"/>
  <c r="BU60" i="2" s="1"/>
  <c r="BT17" i="2"/>
  <c r="BT54" i="2" s="1"/>
  <c r="BT60" i="2" s="1"/>
  <c r="BS17" i="2"/>
  <c r="BS54" i="2" s="1"/>
  <c r="BS60" i="2" s="1"/>
  <c r="BR17" i="2"/>
  <c r="BR54" i="2" s="1"/>
  <c r="BR60" i="2" s="1"/>
  <c r="BQ17" i="2"/>
  <c r="BQ54" i="2" s="1"/>
  <c r="BQ60" i="2" s="1"/>
  <c r="BP17" i="2"/>
  <c r="BP54" i="2" s="1"/>
  <c r="BP60" i="2" s="1"/>
  <c r="BO17" i="2"/>
  <c r="BO54" i="2" s="1"/>
  <c r="BO60" i="2" s="1"/>
  <c r="BN17" i="2"/>
  <c r="BN54" i="2" s="1"/>
  <c r="BN60" i="2" s="1"/>
  <c r="BM17" i="2"/>
  <c r="BM54" i="2" s="1"/>
  <c r="BM60" i="2" s="1"/>
  <c r="BL17" i="2"/>
  <c r="BL54" i="2" s="1"/>
  <c r="BL60" i="2" s="1"/>
  <c r="BK17" i="2"/>
  <c r="BK54" i="2" s="1"/>
  <c r="BK60" i="2" s="1"/>
  <c r="BJ17" i="2"/>
  <c r="BJ54" i="2" s="1"/>
  <c r="BJ60" i="2" s="1"/>
  <c r="BI17" i="2"/>
  <c r="BI54" i="2" s="1"/>
  <c r="BI60" i="2" s="1"/>
  <c r="BH17" i="2"/>
  <c r="BH54" i="2" s="1"/>
  <c r="BH60" i="2" s="1"/>
  <c r="BG17" i="2"/>
  <c r="BG54" i="2" s="1"/>
  <c r="BG60" i="2" s="1"/>
  <c r="BF17" i="2"/>
  <c r="BF54" i="2" s="1"/>
  <c r="BF60" i="2" s="1"/>
  <c r="BE17" i="2"/>
  <c r="BE54" i="2" s="1"/>
  <c r="BE60" i="2" s="1"/>
  <c r="BD17" i="2"/>
  <c r="BD54" i="2" s="1"/>
  <c r="BD60" i="2" s="1"/>
  <c r="BC17" i="2"/>
  <c r="BC54" i="2" s="1"/>
  <c r="BC60" i="2" s="1"/>
  <c r="BB17" i="2"/>
  <c r="BB54" i="2" s="1"/>
  <c r="BB60" i="2" s="1"/>
  <c r="BA17" i="2"/>
  <c r="BA54" i="2" s="1"/>
  <c r="BA60" i="2" s="1"/>
  <c r="AZ17" i="2"/>
  <c r="AZ54" i="2" s="1"/>
  <c r="AZ60" i="2" s="1"/>
  <c r="AY17" i="2"/>
  <c r="AY54" i="2" s="1"/>
  <c r="AY60" i="2" s="1"/>
  <c r="AX17" i="2"/>
  <c r="AX54" i="2" s="1"/>
  <c r="AX60" i="2" s="1"/>
  <c r="AW17" i="2"/>
  <c r="AW54" i="2" s="1"/>
  <c r="AW60" i="2" s="1"/>
  <c r="AV17" i="2"/>
  <c r="AV54" i="2" s="1"/>
  <c r="AV60" i="2" s="1"/>
  <c r="AU17" i="2"/>
  <c r="AU54" i="2" s="1"/>
  <c r="AU60" i="2" s="1"/>
  <c r="AT17" i="2"/>
  <c r="AT54" i="2" s="1"/>
  <c r="AT60" i="2" s="1"/>
  <c r="AS17" i="2"/>
  <c r="AS54" i="2" s="1"/>
  <c r="AS60" i="2" s="1"/>
  <c r="AR17" i="2"/>
  <c r="AR54" i="2" s="1"/>
  <c r="AR60" i="2" s="1"/>
  <c r="AQ17" i="2"/>
  <c r="AQ54" i="2" s="1"/>
  <c r="AQ60" i="2" s="1"/>
  <c r="AP17" i="2"/>
  <c r="AP54" i="2" s="1"/>
  <c r="AP60" i="2" s="1"/>
  <c r="AO17" i="2"/>
  <c r="AO54" i="2" s="1"/>
  <c r="AO60" i="2" s="1"/>
  <c r="AN17" i="2"/>
  <c r="AN54" i="2" s="1"/>
  <c r="AN60" i="2" s="1"/>
  <c r="AM17" i="2"/>
  <c r="AM54" i="2" s="1"/>
  <c r="AM60" i="2" s="1"/>
  <c r="AL17" i="2"/>
  <c r="AL54" i="2" s="1"/>
  <c r="AL60" i="2" s="1"/>
  <c r="AK17" i="2"/>
  <c r="AK54" i="2" s="1"/>
  <c r="AK60" i="2" s="1"/>
  <c r="AJ17" i="2"/>
  <c r="AJ54" i="2" s="1"/>
  <c r="AJ60" i="2" s="1"/>
  <c r="AI17" i="2"/>
  <c r="AI54" i="2" s="1"/>
  <c r="AI60" i="2" s="1"/>
  <c r="AH17" i="2"/>
  <c r="AH54" i="2" s="1"/>
  <c r="AH60" i="2" s="1"/>
  <c r="AG17" i="2"/>
  <c r="AG54" i="2" s="1"/>
  <c r="AG60" i="2" s="1"/>
  <c r="AF17" i="2"/>
  <c r="AF54" i="2" s="1"/>
  <c r="AF60" i="2" s="1"/>
  <c r="AE17" i="2"/>
  <c r="AE54" i="2" s="1"/>
  <c r="AE60" i="2" s="1"/>
  <c r="AD17" i="2"/>
  <c r="AD54" i="2" s="1"/>
  <c r="AD60" i="2" s="1"/>
  <c r="AC17" i="2"/>
  <c r="AC54" i="2" s="1"/>
  <c r="AC60" i="2" s="1"/>
  <c r="AB17" i="2"/>
  <c r="AB54" i="2" s="1"/>
  <c r="AB60" i="2" s="1"/>
  <c r="AA17" i="2"/>
  <c r="AA54" i="2" s="1"/>
  <c r="AA60" i="2" s="1"/>
  <c r="Z17" i="2"/>
  <c r="Z54" i="2" s="1"/>
  <c r="Z60" i="2" s="1"/>
  <c r="Y17" i="2"/>
  <c r="Y54" i="2" s="1"/>
  <c r="Y60" i="2" s="1"/>
  <c r="X17" i="2"/>
  <c r="X54" i="2" s="1"/>
  <c r="X60" i="2" s="1"/>
  <c r="W17" i="2"/>
  <c r="W54" i="2" s="1"/>
  <c r="W60" i="2" s="1"/>
  <c r="V17" i="2"/>
  <c r="V54" i="2" s="1"/>
  <c r="V60" i="2" s="1"/>
  <c r="U17" i="2"/>
  <c r="U54" i="2" s="1"/>
  <c r="U60" i="2" s="1"/>
  <c r="T17" i="2"/>
  <c r="T54" i="2" s="1"/>
  <c r="T60" i="2" s="1"/>
  <c r="S17" i="2"/>
  <c r="S54" i="2" s="1"/>
  <c r="S60" i="2" s="1"/>
  <c r="R17" i="2"/>
  <c r="R54" i="2" s="1"/>
  <c r="R60" i="2" s="1"/>
  <c r="Q17" i="2"/>
  <c r="Q54" i="2" s="1"/>
  <c r="Q60" i="2" s="1"/>
  <c r="P17" i="2"/>
  <c r="P54" i="2" s="1"/>
  <c r="P60" i="2" s="1"/>
  <c r="O17" i="2"/>
  <c r="O54" i="2" s="1"/>
  <c r="O60" i="2" s="1"/>
  <c r="N17" i="2"/>
  <c r="N54" i="2" s="1"/>
  <c r="N60" i="2" s="1"/>
  <c r="M17" i="2"/>
  <c r="M54" i="2" s="1"/>
  <c r="M60" i="2" s="1"/>
  <c r="L17" i="2"/>
  <c r="L54" i="2" s="1"/>
  <c r="L60" i="2" s="1"/>
  <c r="K17" i="2"/>
  <c r="K54" i="2" s="1"/>
  <c r="K60" i="2" s="1"/>
  <c r="J17" i="2"/>
  <c r="J54" i="2" s="1"/>
  <c r="J60" i="2" s="1"/>
  <c r="I17" i="2"/>
  <c r="I54" i="2" s="1"/>
  <c r="I60" i="2" s="1"/>
  <c r="H17" i="2"/>
  <c r="H54" i="2" s="1"/>
  <c r="H60" i="2" s="1"/>
  <c r="G17" i="2"/>
  <c r="G54" i="2" s="1"/>
  <c r="G60" i="2" s="1"/>
  <c r="F17" i="2"/>
  <c r="F54" i="2" s="1"/>
  <c r="F60" i="2" s="1"/>
  <c r="E17" i="2"/>
  <c r="E54" i="2" s="1"/>
  <c r="E60" i="2" s="1"/>
  <c r="D17" i="2"/>
  <c r="D54" i="2" s="1"/>
  <c r="D60" i="2" s="1"/>
  <c r="C17" i="2"/>
  <c r="C54" i="2" s="1"/>
  <c r="R33" i="2" l="1"/>
  <c r="AL33" i="2"/>
  <c r="BF33" i="2"/>
  <c r="BZ33" i="2"/>
  <c r="CT33" i="2"/>
  <c r="DN33" i="2"/>
  <c r="EH33" i="2"/>
  <c r="FB33" i="2"/>
  <c r="FV33" i="2"/>
  <c r="EC12" i="2"/>
  <c r="FR12" i="2"/>
  <c r="I33" i="2"/>
  <c r="AC33" i="2"/>
  <c r="AW33" i="2"/>
  <c r="BQ33" i="2"/>
  <c r="CK33" i="2"/>
  <c r="DE33" i="2"/>
  <c r="DY33" i="2"/>
  <c r="ES33" i="2"/>
  <c r="FM33" i="2"/>
  <c r="EF33" i="2"/>
  <c r="V33" i="2"/>
  <c r="AP33" i="2"/>
  <c r="BJ33" i="2"/>
  <c r="CD33" i="2"/>
  <c r="CX33" i="2"/>
  <c r="DR33" i="2"/>
  <c r="EL33" i="2"/>
  <c r="FF33" i="2"/>
  <c r="FZ33" i="2"/>
  <c r="FC12" i="2"/>
  <c r="P33" i="2"/>
  <c r="AJ33" i="2"/>
  <c r="BD33" i="2"/>
  <c r="BX33" i="2"/>
  <c r="CR33" i="2"/>
  <c r="DL33" i="2"/>
  <c r="EZ33" i="2"/>
  <c r="FT33" i="2"/>
  <c r="EG33" i="2"/>
  <c r="G33" i="2"/>
  <c r="AA33" i="2"/>
  <c r="AU33" i="2"/>
  <c r="BO33" i="2"/>
  <c r="CI33" i="2"/>
  <c r="DC33" i="2"/>
  <c r="DW33" i="2"/>
  <c r="EQ33" i="2"/>
  <c r="K33" i="2"/>
  <c r="AE33" i="2"/>
  <c r="AY33" i="2"/>
  <c r="BS33" i="2"/>
  <c r="CM33" i="2"/>
  <c r="DG33" i="2"/>
  <c r="EA33" i="2"/>
  <c r="EU33" i="2"/>
  <c r="FO33" i="2"/>
  <c r="BE33" i="2"/>
  <c r="BY33" i="2"/>
  <c r="CS33" i="2"/>
  <c r="DM33" i="2"/>
  <c r="FA33" i="2"/>
  <c r="E33" i="2"/>
  <c r="Y33" i="2"/>
  <c r="AS33" i="2"/>
  <c r="BM33" i="2"/>
  <c r="CG33" i="2"/>
  <c r="DA33" i="2"/>
  <c r="DU33" i="2"/>
  <c r="EO33" i="2"/>
  <c r="FI33" i="2"/>
  <c r="AR33" i="2"/>
  <c r="BL33" i="2"/>
  <c r="DT33" i="2"/>
  <c r="EN33" i="2"/>
  <c r="FH33" i="2"/>
  <c r="F33" i="2"/>
  <c r="DB33" i="2"/>
  <c r="Z33" i="2"/>
  <c r="BN33" i="2"/>
  <c r="FJ33" i="2"/>
  <c r="AT33" i="2"/>
  <c r="CH33" i="2"/>
  <c r="DV33" i="2"/>
  <c r="EP33" i="2"/>
  <c r="M33" i="2"/>
  <c r="AG33" i="2"/>
  <c r="BA33" i="2"/>
  <c r="BU33" i="2"/>
  <c r="CO33" i="2"/>
  <c r="DI33" i="2"/>
  <c r="EC33" i="2"/>
  <c r="EW33" i="2"/>
  <c r="FQ33" i="2"/>
  <c r="CF33" i="2"/>
  <c r="S33" i="2"/>
  <c r="AM33" i="2"/>
  <c r="BG33" i="2"/>
  <c r="CA33" i="2"/>
  <c r="CU33" i="2"/>
  <c r="DO33" i="2"/>
  <c r="EI33" i="2"/>
  <c r="FC33" i="2"/>
  <c r="FW33" i="2"/>
  <c r="D33" i="2"/>
  <c r="X33" i="2"/>
  <c r="CZ33" i="2"/>
  <c r="H33" i="2"/>
  <c r="AB33" i="2"/>
  <c r="AV33" i="2"/>
  <c r="BP33" i="2"/>
  <c r="CJ33" i="2"/>
  <c r="DD33" i="2"/>
  <c r="DX33" i="2"/>
  <c r="ER33" i="2"/>
  <c r="FL33" i="2"/>
  <c r="N33" i="2"/>
  <c r="AH33" i="2"/>
  <c r="BB33" i="2"/>
  <c r="BV33" i="2"/>
  <c r="CP33" i="2"/>
  <c r="DJ33" i="2"/>
  <c r="ED33" i="2"/>
  <c r="EX33" i="2"/>
  <c r="FR33" i="2"/>
  <c r="U33" i="2"/>
  <c r="AO33" i="2"/>
  <c r="BI33" i="2"/>
  <c r="CC33" i="2"/>
  <c r="CW33" i="2"/>
  <c r="DQ33" i="2"/>
  <c r="EK33" i="2"/>
  <c r="FE33" i="2"/>
  <c r="FY33" i="2"/>
  <c r="C33" i="2"/>
  <c r="W33" i="2"/>
  <c r="AQ33" i="2"/>
  <c r="BK33" i="2"/>
  <c r="CE33" i="2"/>
  <c r="CY33" i="2"/>
  <c r="DS33" i="2"/>
  <c r="EM33" i="2"/>
  <c r="FG33" i="2"/>
  <c r="GA33" i="2"/>
  <c r="FK33" i="2"/>
  <c r="C12" i="2"/>
  <c r="J33" i="2"/>
  <c r="AD33" i="2"/>
  <c r="AX33" i="2"/>
  <c r="BR33" i="2"/>
  <c r="CL33" i="2"/>
  <c r="DF33" i="2"/>
  <c r="DZ33" i="2"/>
  <c r="ET33" i="2"/>
  <c r="FN33" i="2"/>
  <c r="L12" i="2"/>
  <c r="AD12" i="2"/>
  <c r="AX12" i="2"/>
  <c r="Q33" i="2"/>
  <c r="AK33" i="2"/>
  <c r="FU33" i="2"/>
  <c r="L33" i="2"/>
  <c r="AF33" i="2"/>
  <c r="AZ33" i="2"/>
  <c r="BT33" i="2"/>
  <c r="CN33" i="2"/>
  <c r="DH33" i="2"/>
  <c r="EB33" i="2"/>
  <c r="EV33" i="2"/>
  <c r="FP33" i="2"/>
  <c r="BT12" i="2"/>
  <c r="EX12" i="2"/>
  <c r="AY12" i="2"/>
  <c r="FF12" i="2"/>
  <c r="FD111" i="2"/>
  <c r="FC111" i="2"/>
  <c r="AO111" i="2"/>
  <c r="BI111" i="2"/>
  <c r="CW111" i="2"/>
  <c r="AQ111" i="2"/>
  <c r="CY111" i="2"/>
  <c r="EM111" i="2"/>
  <c r="N111" i="2"/>
  <c r="AH111" i="2"/>
  <c r="EO111" i="2"/>
  <c r="AI111" i="2"/>
  <c r="BW111" i="2"/>
  <c r="BB111" i="2"/>
  <c r="BC111" i="2"/>
  <c r="AF111" i="2"/>
  <c r="DH111" i="2"/>
  <c r="FP111" i="2"/>
  <c r="BD111" i="2"/>
  <c r="CC111" i="2"/>
  <c r="EP111" i="2"/>
  <c r="Q111" i="2"/>
  <c r="AK111" i="2"/>
  <c r="BE111" i="2"/>
  <c r="BY111" i="2"/>
  <c r="CS111" i="2"/>
  <c r="DM111" i="2"/>
  <c r="EG111" i="2"/>
  <c r="FA111" i="2"/>
  <c r="FU111" i="2"/>
  <c r="V111" i="2"/>
  <c r="BJ111" i="2"/>
  <c r="CD111" i="2"/>
  <c r="DR111" i="2"/>
  <c r="DW111" i="2"/>
  <c r="EQ111" i="2"/>
  <c r="FK111" i="2"/>
  <c r="R111" i="2"/>
  <c r="AL111" i="2"/>
  <c r="BF111" i="2"/>
  <c r="BZ111" i="2"/>
  <c r="CT111" i="2"/>
  <c r="DN111" i="2"/>
  <c r="EH111" i="2"/>
  <c r="FB111" i="2"/>
  <c r="FV111" i="2"/>
  <c r="DS111" i="2"/>
  <c r="FL111" i="2"/>
  <c r="S111" i="2"/>
  <c r="AM111" i="2"/>
  <c r="BG111" i="2"/>
  <c r="CA111" i="2"/>
  <c r="CU111" i="2"/>
  <c r="DO111" i="2"/>
  <c r="EI111" i="2"/>
  <c r="L111" i="2"/>
  <c r="CN111" i="2"/>
  <c r="EB111" i="2"/>
  <c r="T111" i="2"/>
  <c r="AN111" i="2"/>
  <c r="BH111" i="2"/>
  <c r="CB111" i="2"/>
  <c r="CV111" i="2"/>
  <c r="DP111" i="2"/>
  <c r="EJ111" i="2"/>
  <c r="FX111" i="2"/>
  <c r="AP111" i="2"/>
  <c r="CX111" i="2"/>
  <c r="C9" i="2"/>
  <c r="D111" i="2"/>
  <c r="BL111" i="2"/>
  <c r="DT111" i="2"/>
  <c r="FH111" i="2"/>
  <c r="CK111" i="2"/>
  <c r="U111" i="2"/>
  <c r="FE111" i="2"/>
  <c r="FY111" i="2"/>
  <c r="FZ111" i="2"/>
  <c r="AZ111" i="2"/>
  <c r="BT111" i="2"/>
  <c r="EV111" i="2"/>
  <c r="BK111" i="2"/>
  <c r="CE111" i="2"/>
  <c r="ER111" i="2"/>
  <c r="X111" i="2"/>
  <c r="CF111" i="2"/>
  <c r="EN111" i="2"/>
  <c r="I111" i="2"/>
  <c r="FM111" i="2"/>
  <c r="Y111" i="2"/>
  <c r="BM111" i="2"/>
  <c r="DA111" i="2"/>
  <c r="FI111" i="2"/>
  <c r="F111" i="2"/>
  <c r="Z111" i="2"/>
  <c r="AT111" i="2"/>
  <c r="BN111" i="2"/>
  <c r="CH111" i="2"/>
  <c r="DB111" i="2"/>
  <c r="DV111" i="2"/>
  <c r="FJ111" i="2"/>
  <c r="K111" i="2"/>
  <c r="AE111" i="2"/>
  <c r="AY111" i="2"/>
  <c r="BS111" i="2"/>
  <c r="CM111" i="2"/>
  <c r="EA111" i="2"/>
  <c r="EU111" i="2"/>
  <c r="FO111" i="2"/>
  <c r="CR111" i="2"/>
  <c r="G111" i="2"/>
  <c r="AA111" i="2"/>
  <c r="BO111" i="2"/>
  <c r="DC111" i="2"/>
  <c r="H111" i="2"/>
  <c r="AB111" i="2"/>
  <c r="AV111" i="2"/>
  <c r="BP111" i="2"/>
  <c r="CJ111" i="2"/>
  <c r="DD111" i="2"/>
  <c r="DX111" i="2"/>
  <c r="AR111" i="2"/>
  <c r="CZ111" i="2"/>
  <c r="DY111" i="2"/>
  <c r="E111" i="2"/>
  <c r="AS111" i="2"/>
  <c r="CG111" i="2"/>
  <c r="DU111" i="2"/>
  <c r="FW111" i="2"/>
  <c r="C77" i="2"/>
  <c r="C60" i="2"/>
  <c r="AC111" i="2"/>
  <c r="AW111" i="2"/>
  <c r="BQ111" i="2"/>
  <c r="DE111" i="2"/>
  <c r="ES111" i="2"/>
  <c r="BX111" i="2"/>
  <c r="J111" i="2"/>
  <c r="AD111" i="2"/>
  <c r="AX111" i="2"/>
  <c r="BR111" i="2"/>
  <c r="CL111" i="2"/>
  <c r="DF111" i="2"/>
  <c r="DZ111" i="2"/>
  <c r="ET111" i="2"/>
  <c r="FN111" i="2"/>
  <c r="DG111" i="2"/>
  <c r="BV111" i="2"/>
  <c r="CP111" i="2"/>
  <c r="DJ111" i="2"/>
  <c r="ED111" i="2"/>
  <c r="EX111" i="2"/>
  <c r="FR111" i="2"/>
  <c r="O111" i="2"/>
  <c r="CQ111" i="2"/>
  <c r="DK111" i="2"/>
  <c r="EE111" i="2"/>
  <c r="EY111" i="2"/>
  <c r="FS111" i="2"/>
  <c r="P111" i="2"/>
  <c r="AJ111" i="2"/>
  <c r="DL111" i="2"/>
  <c r="EF111" i="2"/>
  <c r="EZ111" i="2"/>
  <c r="FT111" i="2"/>
  <c r="DQ111" i="2"/>
  <c r="EK111" i="2"/>
  <c r="EL111" i="2"/>
  <c r="FF111" i="2"/>
  <c r="AU111" i="2"/>
  <c r="CI111" i="2"/>
  <c r="C111" i="2"/>
  <c r="W111" i="2"/>
  <c r="FG111" i="2"/>
  <c r="GA111" i="2"/>
  <c r="M111" i="2"/>
  <c r="AG111" i="2"/>
  <c r="BA111" i="2"/>
  <c r="BU111" i="2"/>
  <c r="CO111" i="2"/>
  <c r="DI111" i="2"/>
  <c r="EC111" i="2"/>
  <c r="EW111" i="2"/>
  <c r="FQ111" i="2"/>
  <c r="C31" i="7"/>
  <c r="B31" i="7" s="1"/>
  <c r="D14" i="7"/>
  <c r="D11" i="7" s="1"/>
  <c r="C11" i="7"/>
  <c r="B18" i="7"/>
  <c r="C38" i="7"/>
  <c r="C37" i="7"/>
  <c r="C43" i="7"/>
  <c r="C42" i="7"/>
  <c r="C41" i="7"/>
  <c r="C40" i="7"/>
  <c r="B27" i="7"/>
  <c r="B26" i="7"/>
  <c r="B25" i="7"/>
  <c r="C46" i="7"/>
  <c r="C69" i="7"/>
  <c r="C57" i="7"/>
  <c r="C68" i="7"/>
  <c r="C56" i="7"/>
  <c r="C67" i="7"/>
  <c r="C66" i="7"/>
  <c r="C60" i="7"/>
  <c r="C58" i="7"/>
  <c r="C48" i="7"/>
  <c r="C36" i="7"/>
  <c r="D35" i="7"/>
  <c r="D57" i="7" s="1"/>
  <c r="C63" i="7"/>
  <c r="C62" i="7"/>
  <c r="C61" i="7"/>
  <c r="C49" i="7"/>
  <c r="C47" i="7"/>
  <c r="E55" i="7"/>
  <c r="D54" i="7"/>
  <c r="C73" i="7"/>
  <c r="D69" i="7"/>
  <c r="E48" i="8"/>
  <c r="AL65" i="8"/>
  <c r="AL30" i="8"/>
  <c r="E51" i="8"/>
  <c r="B56" i="8"/>
  <c r="B66" i="8"/>
  <c r="B57" i="8"/>
  <c r="B30" i="8"/>
  <c r="C30" i="8" s="1"/>
  <c r="D1" i="8"/>
  <c r="B17" i="8"/>
  <c r="B13" i="8"/>
  <c r="B16" i="8"/>
  <c r="B12" i="8"/>
  <c r="B8" i="8"/>
  <c r="B3" i="8"/>
  <c r="B5" i="8"/>
  <c r="B23" i="8"/>
  <c r="B22" i="8"/>
  <c r="B20" i="8"/>
  <c r="B19" i="8"/>
  <c r="B6" i="8"/>
  <c r="B35" i="8"/>
  <c r="C2" i="8"/>
  <c r="F8" i="8"/>
  <c r="F35" i="8"/>
  <c r="F16" i="8"/>
  <c r="F12" i="8"/>
  <c r="F20" i="8"/>
  <c r="F9" i="8"/>
  <c r="G43" i="8"/>
  <c r="G34" i="8"/>
  <c r="F5" i="8"/>
  <c r="F56" i="8"/>
  <c r="F30" i="8"/>
  <c r="G33" i="8"/>
  <c r="F4" i="8"/>
  <c r="G37" i="8"/>
  <c r="G45" i="8" s="1"/>
  <c r="F3" i="8"/>
  <c r="G66" i="8"/>
  <c r="F23" i="8"/>
  <c r="F22" i="8"/>
  <c r="G2" i="8"/>
  <c r="G41" i="8" s="1"/>
  <c r="F19" i="8"/>
  <c r="F13" i="8"/>
  <c r="F57" i="8"/>
  <c r="G40" i="8"/>
  <c r="F17" i="8"/>
  <c r="P12" i="9"/>
  <c r="F40" i="8"/>
  <c r="F48" i="8" s="1"/>
  <c r="E57" i="8"/>
  <c r="F32" i="9"/>
  <c r="F14" i="9"/>
  <c r="F41" i="8"/>
  <c r="E8" i="8"/>
  <c r="E41" i="8"/>
  <c r="E35" i="8"/>
  <c r="E16" i="8"/>
  <c r="E12" i="8"/>
  <c r="E33" i="8"/>
  <c r="E37" i="8"/>
  <c r="E45" i="8" s="1"/>
  <c r="F32" i="8"/>
  <c r="E23" i="8"/>
  <c r="E19" i="8"/>
  <c r="E14" i="8"/>
  <c r="E6" i="8"/>
  <c r="F43" i="8"/>
  <c r="E32" i="8"/>
  <c r="E42" i="8"/>
  <c r="E50" i="8" s="1"/>
  <c r="F66" i="8"/>
  <c r="E38" i="8"/>
  <c r="E46" i="8" s="1"/>
  <c r="E66" i="8"/>
  <c r="E56" i="8"/>
  <c r="E30" i="8"/>
  <c r="E20" i="8"/>
  <c r="F33" i="8"/>
  <c r="E17" i="8"/>
  <c r="F31" i="8"/>
  <c r="E39" i="8"/>
  <c r="F39" i="8"/>
  <c r="P10" i="9"/>
  <c r="F38" i="8"/>
  <c r="I82" i="9"/>
  <c r="E3" i="8"/>
  <c r="K82" i="9"/>
  <c r="P95" i="9"/>
  <c r="F34" i="8"/>
  <c r="F45" i="8" s="1"/>
  <c r="F42" i="8"/>
  <c r="F50" i="8" s="1"/>
  <c r="P9" i="9"/>
  <c r="P32" i="9" s="1"/>
  <c r="F55" i="9"/>
  <c r="F58" i="9"/>
  <c r="F54" i="9"/>
  <c r="F57" i="9"/>
  <c r="P76" i="9"/>
  <c r="H72" i="9"/>
  <c r="H65" i="9"/>
  <c r="G82" i="9"/>
  <c r="N92" i="9"/>
  <c r="D82" i="9"/>
  <c r="H82" i="9"/>
  <c r="P30" i="9"/>
  <c r="K93" i="9"/>
  <c r="P78" i="9"/>
  <c r="H93" i="9"/>
  <c r="J82" i="9"/>
  <c r="N93" i="9"/>
  <c r="N91" i="9"/>
  <c r="G94" i="9"/>
  <c r="I96" i="9"/>
  <c r="P75" i="9"/>
  <c r="F92" i="9"/>
  <c r="H94" i="9"/>
  <c r="J96" i="9"/>
  <c r="G92" i="9"/>
  <c r="I65" i="9"/>
  <c r="P77" i="9"/>
  <c r="F90" i="9"/>
  <c r="H92" i="9"/>
  <c r="J94" i="9"/>
  <c r="N96" i="9"/>
  <c r="K65" i="9"/>
  <c r="P79" i="9"/>
  <c r="P94" i="9" s="1"/>
  <c r="H90" i="9"/>
  <c r="J92" i="9"/>
  <c r="N94" i="9"/>
  <c r="P81" i="9"/>
  <c r="I90" i="9"/>
  <c r="K92" i="9"/>
  <c r="J90" i="9"/>
  <c r="K90" i="9"/>
  <c r="F95" i="9"/>
  <c r="G95" i="9"/>
  <c r="F93" i="9"/>
  <c r="H95" i="9"/>
  <c r="G93" i="9"/>
  <c r="I95" i="9"/>
  <c r="J95" i="9"/>
  <c r="G91" i="9"/>
  <c r="I93" i="9"/>
  <c r="K95" i="9"/>
  <c r="H91" i="9"/>
  <c r="J93" i="9"/>
  <c r="J91" i="9"/>
  <c r="K91" i="9"/>
  <c r="F96" i="9"/>
  <c r="D65" i="9"/>
  <c r="G96" i="9"/>
  <c r="D9" i="2" l="1"/>
  <c r="D30" i="2" s="1"/>
  <c r="D70" i="2" s="1"/>
  <c r="D87" i="2" s="1"/>
  <c r="G55" i="8"/>
  <c r="G49" i="8"/>
  <c r="C30" i="2"/>
  <c r="C70" i="2" s="1"/>
  <c r="C87" i="2" s="1"/>
  <c r="C92" i="2" s="1"/>
  <c r="C53" i="2"/>
  <c r="C55" i="2"/>
  <c r="C72" i="2"/>
  <c r="C39" i="7"/>
  <c r="P90" i="9"/>
  <c r="D58" i="7"/>
  <c r="E14" i="7"/>
  <c r="P96" i="9"/>
  <c r="F46" i="8"/>
  <c r="P93" i="9"/>
  <c r="P55" i="9"/>
  <c r="F73" i="9"/>
  <c r="E55" i="9"/>
  <c r="E73" i="9" s="1"/>
  <c r="F49" i="8"/>
  <c r="F55" i="8"/>
  <c r="P92" i="9"/>
  <c r="E69" i="8"/>
  <c r="E68" i="8"/>
  <c r="E57" i="7"/>
  <c r="E49" i="7"/>
  <c r="E35" i="7"/>
  <c r="D37" i="7"/>
  <c r="D38" i="7"/>
  <c r="E36" i="7"/>
  <c r="D36" i="7"/>
  <c r="D9" i="7"/>
  <c r="E9" i="7" s="1"/>
  <c r="D8" i="7"/>
  <c r="D7" i="7"/>
  <c r="D34" i="7"/>
  <c r="E37" i="7"/>
  <c r="D4" i="7"/>
  <c r="D5" i="7"/>
  <c r="D3" i="7"/>
  <c r="E3" i="7" s="1"/>
  <c r="F68" i="8"/>
  <c r="F69" i="8"/>
  <c r="G51" i="8"/>
  <c r="C59" i="7"/>
  <c r="D49" i="7"/>
  <c r="F51" i="8"/>
  <c r="G48" i="8"/>
  <c r="G35" i="8"/>
  <c r="G16" i="8"/>
  <c r="G12" i="8"/>
  <c r="G20" i="8"/>
  <c r="G30" i="8"/>
  <c r="G17" i="8"/>
  <c r="G13" i="8"/>
  <c r="H2" i="8"/>
  <c r="H40" i="8" s="1"/>
  <c r="H41" i="8"/>
  <c r="G1" i="8"/>
  <c r="H43" i="8"/>
  <c r="G56" i="8"/>
  <c r="H38" i="8"/>
  <c r="G23" i="8"/>
  <c r="G22" i="8"/>
  <c r="G57" i="8"/>
  <c r="G14" i="8"/>
  <c r="G10" i="8"/>
  <c r="G6" i="8"/>
  <c r="G8" i="8"/>
  <c r="G9" i="8"/>
  <c r="G4" i="8"/>
  <c r="G19" i="8"/>
  <c r="G42" i="8"/>
  <c r="G50" i="8" s="1"/>
  <c r="G32" i="8"/>
  <c r="G5" i="8"/>
  <c r="G3" i="8"/>
  <c r="G31" i="8"/>
  <c r="P14" i="9"/>
  <c r="D66" i="8"/>
  <c r="D32" i="8"/>
  <c r="D39" i="8"/>
  <c r="D40" i="8"/>
  <c r="D31" i="8"/>
  <c r="D38" i="8"/>
  <c r="D41" i="8"/>
  <c r="D34" i="8"/>
  <c r="D43" i="8"/>
  <c r="D51" i="8" s="1"/>
  <c r="D37" i="8"/>
  <c r="D42" i="8"/>
  <c r="D33" i="8"/>
  <c r="F47" i="8"/>
  <c r="F53" i="8" s="1"/>
  <c r="F54" i="8"/>
  <c r="G39" i="8"/>
  <c r="E73" i="7"/>
  <c r="F55" i="7"/>
  <c r="E54" i="7"/>
  <c r="E47" i="8"/>
  <c r="E53" i="8" s="1"/>
  <c r="E54" i="8"/>
  <c r="G38" i="8"/>
  <c r="G46" i="8" s="1"/>
  <c r="D73" i="7"/>
  <c r="D56" i="7"/>
  <c r="F71" i="9"/>
  <c r="P57" i="9"/>
  <c r="E57" i="9"/>
  <c r="E71" i="9" s="1"/>
  <c r="P54" i="9"/>
  <c r="R81" i="9" s="1"/>
  <c r="E54" i="9"/>
  <c r="F72" i="9"/>
  <c r="F65" i="9"/>
  <c r="E55" i="8"/>
  <c r="E49" i="8"/>
  <c r="P58" i="9"/>
  <c r="R58" i="9" s="1"/>
  <c r="E58" i="9"/>
  <c r="E74" i="9" s="1"/>
  <c r="F74" i="9"/>
  <c r="P91" i="9"/>
  <c r="G69" i="8"/>
  <c r="G68" i="8"/>
  <c r="D53" i="2" l="1"/>
  <c r="E9" i="2"/>
  <c r="E30" i="2" s="1"/>
  <c r="E70" i="2" s="1"/>
  <c r="E87" i="2" s="1"/>
  <c r="E72" i="2"/>
  <c r="E74" i="2" s="1"/>
  <c r="D31" i="7"/>
  <c r="C32" i="7" s="1"/>
  <c r="D39" i="7"/>
  <c r="R55" i="9"/>
  <c r="H46" i="8"/>
  <c r="G54" i="8"/>
  <c r="G47" i="8"/>
  <c r="G53" i="8" s="1"/>
  <c r="H33" i="8"/>
  <c r="R78" i="9"/>
  <c r="D50" i="8"/>
  <c r="H66" i="8"/>
  <c r="F56" i="7"/>
  <c r="F57" i="7"/>
  <c r="F49" i="7"/>
  <c r="F35" i="7"/>
  <c r="F37" i="7" s="1"/>
  <c r="F36" i="7"/>
  <c r="F38" i="7"/>
  <c r="E34" i="7"/>
  <c r="F3" i="7"/>
  <c r="F9" i="7"/>
  <c r="F4" i="7"/>
  <c r="C52" i="7"/>
  <c r="H49" i="8"/>
  <c r="D45" i="8"/>
  <c r="D53" i="8" s="1"/>
  <c r="H39" i="8"/>
  <c r="E4" i="7"/>
  <c r="E56" i="7"/>
  <c r="K89" i="9"/>
  <c r="J89" i="9"/>
  <c r="I89" i="9"/>
  <c r="H89" i="9"/>
  <c r="G89" i="9"/>
  <c r="F89" i="9"/>
  <c r="P74" i="9"/>
  <c r="N89" i="9"/>
  <c r="E58" i="7"/>
  <c r="P73" i="9"/>
  <c r="N88" i="9"/>
  <c r="K88" i="9"/>
  <c r="J88" i="9"/>
  <c r="I88" i="9"/>
  <c r="H88" i="9"/>
  <c r="G88" i="9"/>
  <c r="F88" i="9"/>
  <c r="H20" i="8"/>
  <c r="H30" i="8"/>
  <c r="H57" i="8"/>
  <c r="I39" i="8"/>
  <c r="I31" i="8"/>
  <c r="H22" i="8"/>
  <c r="H10" i="8"/>
  <c r="H4" i="8"/>
  <c r="I43" i="8"/>
  <c r="I51" i="8" s="1"/>
  <c r="H35" i="8"/>
  <c r="I38" i="8"/>
  <c r="I46" i="8" s="1"/>
  <c r="H56" i="8"/>
  <c r="I41" i="8"/>
  <c r="H1" i="8"/>
  <c r="I37" i="8"/>
  <c r="I45" i="8" s="1"/>
  <c r="H3" i="8"/>
  <c r="I66" i="8"/>
  <c r="H23" i="8"/>
  <c r="I2" i="8"/>
  <c r="H19" i="8"/>
  <c r="H17" i="8"/>
  <c r="I40" i="8"/>
  <c r="H16" i="8"/>
  <c r="H9" i="8"/>
  <c r="I32" i="8"/>
  <c r="I33" i="8"/>
  <c r="I34" i="8"/>
  <c r="H8" i="8"/>
  <c r="H13" i="8"/>
  <c r="H6" i="8"/>
  <c r="H12" i="8"/>
  <c r="H14" i="8"/>
  <c r="I42" i="8"/>
  <c r="H5" i="8"/>
  <c r="I87" i="9"/>
  <c r="H87" i="9"/>
  <c r="G87" i="9"/>
  <c r="F87" i="9"/>
  <c r="P72" i="9"/>
  <c r="N87" i="9"/>
  <c r="K87" i="9"/>
  <c r="J87" i="9"/>
  <c r="E5" i="7"/>
  <c r="F5" i="7" s="1"/>
  <c r="E69" i="7"/>
  <c r="C74" i="2"/>
  <c r="E65" i="9"/>
  <c r="E72" i="9"/>
  <c r="D46" i="8"/>
  <c r="R63" i="9"/>
  <c r="R54" i="9"/>
  <c r="P65" i="9"/>
  <c r="R60" i="9"/>
  <c r="R56" i="9"/>
  <c r="R64" i="9"/>
  <c r="R80" i="9"/>
  <c r="R61" i="9"/>
  <c r="R59" i="9"/>
  <c r="H37" i="8"/>
  <c r="H45" i="8" s="1"/>
  <c r="E8" i="7"/>
  <c r="F8" i="7" s="1"/>
  <c r="C57" i="2"/>
  <c r="D72" i="7"/>
  <c r="D59" i="7"/>
  <c r="D55" i="8"/>
  <c r="D49" i="8"/>
  <c r="H34" i="8"/>
  <c r="H48" i="8" s="1"/>
  <c r="D48" i="8"/>
  <c r="H32" i="8"/>
  <c r="H42" i="8"/>
  <c r="H50" i="8" s="1"/>
  <c r="F14" i="7"/>
  <c r="F11" i="7"/>
  <c r="D47" i="8"/>
  <c r="D54" i="8"/>
  <c r="E7" i="7"/>
  <c r="F7" i="7" s="1"/>
  <c r="E11" i="7"/>
  <c r="R76" i="9"/>
  <c r="D92" i="2"/>
  <c r="E82" i="9"/>
  <c r="D68" i="8"/>
  <c r="D69" i="8"/>
  <c r="R77" i="9"/>
  <c r="R57" i="9"/>
  <c r="H31" i="8"/>
  <c r="R75" i="9"/>
  <c r="H51" i="8"/>
  <c r="D72" i="2"/>
  <c r="D74" i="2" s="1"/>
  <c r="D55" i="2"/>
  <c r="D57" i="2" s="1"/>
  <c r="P71" i="9"/>
  <c r="N86" i="9"/>
  <c r="K86" i="9"/>
  <c r="J86" i="9"/>
  <c r="I86" i="9"/>
  <c r="F82" i="9"/>
  <c r="H86" i="9"/>
  <c r="G86" i="9"/>
  <c r="F86" i="9"/>
  <c r="G55" i="7"/>
  <c r="F73" i="7" s="1"/>
  <c r="F54" i="7"/>
  <c r="C72" i="7"/>
  <c r="B72" i="7" s="1"/>
  <c r="E38" i="7"/>
  <c r="E53" i="2" l="1"/>
  <c r="F9" i="2"/>
  <c r="F53" i="2" s="1"/>
  <c r="E55" i="2"/>
  <c r="E57" i="2" s="1"/>
  <c r="E58" i="2" s="1"/>
  <c r="E59" i="2" s="1"/>
  <c r="E61" i="2" s="1"/>
  <c r="E64" i="2" s="1"/>
  <c r="E68" i="2" s="1"/>
  <c r="F31" i="7"/>
  <c r="E32" i="7" s="1"/>
  <c r="J102" i="9"/>
  <c r="H69" i="8"/>
  <c r="H68" i="8"/>
  <c r="R74" i="9"/>
  <c r="P89" i="9"/>
  <c r="AG75" i="7"/>
  <c r="B52" i="7"/>
  <c r="P88" i="9"/>
  <c r="R73" i="9"/>
  <c r="E39" i="7"/>
  <c r="J101" i="9"/>
  <c r="J103" i="9"/>
  <c r="D52" i="7"/>
  <c r="C53" i="7" s="1"/>
  <c r="I97" i="9"/>
  <c r="I100" i="9"/>
  <c r="D58" i="2"/>
  <c r="I103" i="9"/>
  <c r="I54" i="8"/>
  <c r="I47" i="8"/>
  <c r="I53" i="8" s="1"/>
  <c r="C58" i="2"/>
  <c r="C59" i="2" s="1"/>
  <c r="E31" i="7"/>
  <c r="D32" i="7" s="1"/>
  <c r="R72" i="9"/>
  <c r="P87" i="9"/>
  <c r="E75" i="2"/>
  <c r="C75" i="2"/>
  <c r="C76" i="2" s="1"/>
  <c r="G73" i="7"/>
  <c r="H55" i="7"/>
  <c r="G54" i="7"/>
  <c r="I48" i="8"/>
  <c r="F97" i="9"/>
  <c r="F103" i="9" s="1"/>
  <c r="H101" i="9"/>
  <c r="F72" i="2"/>
  <c r="F74" i="2" s="1"/>
  <c r="F55" i="2"/>
  <c r="F57" i="2" s="1"/>
  <c r="E59" i="7"/>
  <c r="G11" i="7"/>
  <c r="G14" i="7"/>
  <c r="I101" i="9"/>
  <c r="I30" i="8"/>
  <c r="I57" i="8"/>
  <c r="J39" i="8"/>
  <c r="J33" i="8"/>
  <c r="J32" i="8"/>
  <c r="I23" i="8"/>
  <c r="I19" i="8"/>
  <c r="I14" i="8"/>
  <c r="I6" i="8"/>
  <c r="I35" i="8"/>
  <c r="J66" i="8"/>
  <c r="I3" i="8"/>
  <c r="J37" i="8"/>
  <c r="J45" i="8" s="1"/>
  <c r="J38" i="8"/>
  <c r="I22" i="8"/>
  <c r="J2" i="8"/>
  <c r="J31" i="8"/>
  <c r="I17" i="8"/>
  <c r="I13" i="8"/>
  <c r="J40" i="8"/>
  <c r="J48" i="8" s="1"/>
  <c r="I12" i="8"/>
  <c r="I20" i="8"/>
  <c r="I10" i="8"/>
  <c r="J43" i="8"/>
  <c r="J51" i="8" s="1"/>
  <c r="I56" i="8"/>
  <c r="I8" i="8"/>
  <c r="I5" i="8"/>
  <c r="I16" i="8"/>
  <c r="I9" i="8"/>
  <c r="I4" i="8"/>
  <c r="J42" i="8"/>
  <c r="J50" i="8" s="1"/>
  <c r="J41" i="8"/>
  <c r="I1" i="8"/>
  <c r="J34" i="8"/>
  <c r="D75" i="2"/>
  <c r="D76" i="2" s="1"/>
  <c r="G97" i="9"/>
  <c r="G100" i="9"/>
  <c r="E92" i="2"/>
  <c r="F39" i="7"/>
  <c r="F52" i="7" s="1"/>
  <c r="E53" i="7" s="1"/>
  <c r="H97" i="9"/>
  <c r="H103" i="9" s="1"/>
  <c r="H100" i="9"/>
  <c r="H54" i="8"/>
  <c r="H47" i="8"/>
  <c r="H53" i="8" s="1"/>
  <c r="G35" i="7"/>
  <c r="G49" i="7" s="1"/>
  <c r="F34" i="7"/>
  <c r="J97" i="9"/>
  <c r="J100" i="9"/>
  <c r="F102" i="9"/>
  <c r="K97" i="9"/>
  <c r="K100" i="9"/>
  <c r="H55" i="8"/>
  <c r="N97" i="9"/>
  <c r="N102" i="9" s="1"/>
  <c r="H102" i="9"/>
  <c r="F58" i="7"/>
  <c r="I69" i="8"/>
  <c r="I68" i="8"/>
  <c r="R71" i="9"/>
  <c r="P82" i="9"/>
  <c r="P86" i="9"/>
  <c r="I50" i="8"/>
  <c r="I55" i="8"/>
  <c r="I49" i="8"/>
  <c r="I102" i="9"/>
  <c r="F69" i="7"/>
  <c r="F30" i="2" l="1"/>
  <c r="F70" i="2" s="1"/>
  <c r="F87" i="2" s="1"/>
  <c r="F92" i="2" s="1"/>
  <c r="G9" i="2"/>
  <c r="G53" i="2" s="1"/>
  <c r="E76" i="2"/>
  <c r="E78" i="2" s="1"/>
  <c r="E81" i="2" s="1"/>
  <c r="E85" i="2" s="1"/>
  <c r="D78" i="2"/>
  <c r="D81" i="2" s="1"/>
  <c r="D85" i="2" s="1"/>
  <c r="D59" i="2"/>
  <c r="D61" i="2" s="1"/>
  <c r="D64" i="2" s="1"/>
  <c r="D68" i="2" s="1"/>
  <c r="J69" i="8"/>
  <c r="J68" i="8"/>
  <c r="G111" i="9"/>
  <c r="G3" i="7"/>
  <c r="H3" i="7" s="1"/>
  <c r="N100" i="9"/>
  <c r="G4" i="7"/>
  <c r="J55" i="8"/>
  <c r="J49" i="8"/>
  <c r="G7" i="7"/>
  <c r="G104" i="9"/>
  <c r="G109" i="9"/>
  <c r="G107" i="9"/>
  <c r="G108" i="9"/>
  <c r="G110" i="9"/>
  <c r="G106" i="9"/>
  <c r="G105" i="9"/>
  <c r="G101" i="9"/>
  <c r="G102" i="9"/>
  <c r="G36" i="7"/>
  <c r="F100" i="9"/>
  <c r="N103" i="9"/>
  <c r="F105" i="9"/>
  <c r="F108" i="9"/>
  <c r="F104" i="9"/>
  <c r="F109" i="9"/>
  <c r="F106" i="9"/>
  <c r="F110" i="9"/>
  <c r="F107" i="9"/>
  <c r="N101" i="9"/>
  <c r="E52" i="7"/>
  <c r="D53" i="7" s="1"/>
  <c r="G37" i="7"/>
  <c r="G5" i="7"/>
  <c r="G8" i="7"/>
  <c r="G9" i="7"/>
  <c r="K110" i="9"/>
  <c r="K108" i="9"/>
  <c r="K109" i="9"/>
  <c r="K107" i="9"/>
  <c r="K105" i="9"/>
  <c r="K106" i="9"/>
  <c r="K104" i="9"/>
  <c r="G38" i="7"/>
  <c r="P97" i="9"/>
  <c r="P100" i="9"/>
  <c r="G56" i="7"/>
  <c r="P101" i="9"/>
  <c r="P102" i="9"/>
  <c r="H69" i="7"/>
  <c r="H56" i="7"/>
  <c r="H57" i="7"/>
  <c r="H49" i="7"/>
  <c r="H35" i="7"/>
  <c r="H37" i="7"/>
  <c r="H38" i="7"/>
  <c r="G34" i="7"/>
  <c r="H8" i="7"/>
  <c r="H9" i="7"/>
  <c r="H36" i="7"/>
  <c r="F59" i="7"/>
  <c r="F72" i="7" s="1"/>
  <c r="C78" i="2"/>
  <c r="J54" i="8"/>
  <c r="J47" i="8"/>
  <c r="J53" i="8" s="1"/>
  <c r="G57" i="7"/>
  <c r="G69" i="7"/>
  <c r="H14" i="7"/>
  <c r="H11" i="7"/>
  <c r="K101" i="9"/>
  <c r="K111" i="9" s="1"/>
  <c r="I105" i="9"/>
  <c r="I106" i="9"/>
  <c r="I108" i="9"/>
  <c r="I109" i="9"/>
  <c r="I110" i="9"/>
  <c r="I107" i="9"/>
  <c r="I104" i="9"/>
  <c r="I111" i="9" s="1"/>
  <c r="P103" i="9"/>
  <c r="N109" i="9"/>
  <c r="N104" i="9"/>
  <c r="N110" i="9"/>
  <c r="N107" i="9"/>
  <c r="N106" i="9"/>
  <c r="N108" i="9"/>
  <c r="N105" i="9"/>
  <c r="J57" i="8"/>
  <c r="K2" i="8"/>
  <c r="K39" i="8" s="1"/>
  <c r="K43" i="8"/>
  <c r="J9" i="8"/>
  <c r="K31" i="8"/>
  <c r="K66" i="8"/>
  <c r="J56" i="8"/>
  <c r="K40" i="8"/>
  <c r="J23" i="8"/>
  <c r="J22" i="8"/>
  <c r="J17" i="8"/>
  <c r="J19" i="8"/>
  <c r="J13" i="8"/>
  <c r="J30" i="8"/>
  <c r="J20" i="8"/>
  <c r="J16" i="8"/>
  <c r="J14" i="8"/>
  <c r="J10" i="8"/>
  <c r="K38" i="8"/>
  <c r="K42" i="8"/>
  <c r="J12" i="8"/>
  <c r="J8" i="8"/>
  <c r="J5" i="8"/>
  <c r="J3" i="8"/>
  <c r="J6" i="8"/>
  <c r="J35" i="8"/>
  <c r="J1" i="8"/>
  <c r="J4" i="8"/>
  <c r="E72" i="7"/>
  <c r="F101" i="9"/>
  <c r="C61" i="2"/>
  <c r="K102" i="9"/>
  <c r="G58" i="7"/>
  <c r="H111" i="9"/>
  <c r="J107" i="9"/>
  <c r="J106" i="9"/>
  <c r="J110" i="9"/>
  <c r="J109" i="9"/>
  <c r="J105" i="9"/>
  <c r="J108" i="9"/>
  <c r="J104" i="9"/>
  <c r="J111" i="9" s="1"/>
  <c r="H110" i="9"/>
  <c r="H104" i="9"/>
  <c r="H107" i="9"/>
  <c r="H108" i="9"/>
  <c r="H105" i="9"/>
  <c r="H106" i="9"/>
  <c r="H109" i="9"/>
  <c r="J46" i="8"/>
  <c r="F58" i="2"/>
  <c r="F59" i="2" s="1"/>
  <c r="I55" i="7"/>
  <c r="H73" i="7"/>
  <c r="K103" i="9"/>
  <c r="F75" i="2"/>
  <c r="G103" i="9"/>
  <c r="G30" i="2" l="1"/>
  <c r="G70" i="2" s="1"/>
  <c r="G87" i="2" s="1"/>
  <c r="G92" i="2" s="1"/>
  <c r="H9" i="2"/>
  <c r="H53" i="2" s="1"/>
  <c r="N111" i="9"/>
  <c r="G39" i="7"/>
  <c r="G52" i="7"/>
  <c r="F53" i="7" s="1"/>
  <c r="I73" i="7"/>
  <c r="J55" i="7"/>
  <c r="I54" i="7"/>
  <c r="K37" i="8"/>
  <c r="K45" i="8" s="1"/>
  <c r="I35" i="7"/>
  <c r="I36" i="7" s="1"/>
  <c r="I4" i="7"/>
  <c r="P108" i="9"/>
  <c r="P109" i="9"/>
  <c r="P105" i="9"/>
  <c r="P104" i="9"/>
  <c r="P111" i="9" s="1"/>
  <c r="P106" i="9"/>
  <c r="P110" i="9"/>
  <c r="P107" i="9"/>
  <c r="K68" i="8"/>
  <c r="K69" i="8"/>
  <c r="G72" i="7"/>
  <c r="G59" i="7"/>
  <c r="F61" i="2"/>
  <c r="F64" i="2" s="1"/>
  <c r="F68" i="2" s="1"/>
  <c r="K34" i="8"/>
  <c r="K47" i="8" s="1"/>
  <c r="H58" i="7"/>
  <c r="H59" i="7" s="1"/>
  <c r="G31" i="7"/>
  <c r="F32" i="7" s="1"/>
  <c r="F111" i="9"/>
  <c r="C64" i="2"/>
  <c r="I14" i="7"/>
  <c r="I11" i="7" s="1"/>
  <c r="K51" i="8"/>
  <c r="K48" i="8"/>
  <c r="F76" i="2"/>
  <c r="C81" i="2"/>
  <c r="K46" i="8"/>
  <c r="K5" i="8"/>
  <c r="K9" i="8"/>
  <c r="K17" i="8"/>
  <c r="K13" i="8"/>
  <c r="K57" i="8"/>
  <c r="K56" i="8"/>
  <c r="K8" i="8"/>
  <c r="K10" i="8"/>
  <c r="K4" i="8"/>
  <c r="K35" i="8"/>
  <c r="L43" i="8"/>
  <c r="K3" i="8"/>
  <c r="L38" i="8"/>
  <c r="L66" i="8"/>
  <c r="L2" i="8"/>
  <c r="L33" i="8" s="1"/>
  <c r="K19" i="8"/>
  <c r="K30" i="8"/>
  <c r="K20" i="8"/>
  <c r="K16" i="8"/>
  <c r="K14" i="8"/>
  <c r="K12" i="8"/>
  <c r="K6" i="8"/>
  <c r="K23" i="8"/>
  <c r="L41" i="8"/>
  <c r="K22" i="8"/>
  <c r="K1" i="8"/>
  <c r="K41" i="8"/>
  <c r="K32" i="8"/>
  <c r="G72" i="2"/>
  <c r="G55" i="2"/>
  <c r="H4" i="7"/>
  <c r="H5" i="7"/>
  <c r="H39" i="7"/>
  <c r="H52" i="7" s="1"/>
  <c r="G53" i="7" s="1"/>
  <c r="K50" i="8"/>
  <c r="K33" i="8"/>
  <c r="H7" i="7"/>
  <c r="H31" i="7" s="1"/>
  <c r="G32" i="7" s="1"/>
  <c r="H30" i="2" l="1"/>
  <c r="H70" i="2" s="1"/>
  <c r="H87" i="2" s="1"/>
  <c r="H92" i="2" s="1"/>
  <c r="I9" i="2"/>
  <c r="I30" i="2" s="1"/>
  <c r="I70" i="2" s="1"/>
  <c r="I87" i="2" s="1"/>
  <c r="L68" i="8"/>
  <c r="C85" i="2"/>
  <c r="K53" i="8"/>
  <c r="K49" i="8"/>
  <c r="K55" i="8"/>
  <c r="C68" i="2"/>
  <c r="I3" i="7"/>
  <c r="I7" i="7"/>
  <c r="H72" i="2"/>
  <c r="H74" i="2" s="1"/>
  <c r="H55" i="2"/>
  <c r="H57" i="2" s="1"/>
  <c r="I5" i="7"/>
  <c r="I9" i="7"/>
  <c r="L37" i="8"/>
  <c r="L45" i="8" s="1"/>
  <c r="L42" i="8"/>
  <c r="L50" i="8" s="1"/>
  <c r="I8" i="7"/>
  <c r="L34" i="8"/>
  <c r="L51" i="8" s="1"/>
  <c r="J69" i="7"/>
  <c r="I34" i="7"/>
  <c r="J35" i="7"/>
  <c r="J36" i="7"/>
  <c r="J9" i="7"/>
  <c r="J5" i="7"/>
  <c r="J4" i="7"/>
  <c r="J7" i="7"/>
  <c r="I38" i="7"/>
  <c r="L31" i="8"/>
  <c r="I37" i="7"/>
  <c r="L46" i="8"/>
  <c r="L39" i="8"/>
  <c r="I49" i="7"/>
  <c r="L40" i="8"/>
  <c r="L48" i="8" s="1"/>
  <c r="H72" i="7"/>
  <c r="I57" i="7"/>
  <c r="K54" i="8"/>
  <c r="I56" i="7"/>
  <c r="F78" i="2"/>
  <c r="I72" i="2"/>
  <c r="I74" i="2" s="1"/>
  <c r="I58" i="7"/>
  <c r="L32" i="8"/>
  <c r="G57" i="2"/>
  <c r="I69" i="7"/>
  <c r="J14" i="7"/>
  <c r="J11" i="7"/>
  <c r="G74" i="2"/>
  <c r="L5" i="8"/>
  <c r="L9" i="8"/>
  <c r="L17" i="8"/>
  <c r="L13" i="8"/>
  <c r="L6" i="8"/>
  <c r="M2" i="8"/>
  <c r="M42" i="8" s="1"/>
  <c r="L57" i="8"/>
  <c r="L22" i="8"/>
  <c r="L16" i="8"/>
  <c r="L12" i="8"/>
  <c r="L10" i="8"/>
  <c r="L4" i="8"/>
  <c r="L23" i="8"/>
  <c r="L19" i="8"/>
  <c r="L14" i="8"/>
  <c r="L56" i="8"/>
  <c r="L30" i="8"/>
  <c r="L20" i="8"/>
  <c r="L8" i="8"/>
  <c r="L35" i="8"/>
  <c r="L3" i="8"/>
  <c r="L1" i="8"/>
  <c r="J54" i="7"/>
  <c r="K55" i="7"/>
  <c r="J73" i="7"/>
  <c r="I53" i="2" l="1"/>
  <c r="J9" i="2"/>
  <c r="J30" i="2" s="1"/>
  <c r="J70" i="2" s="1"/>
  <c r="J87" i="2" s="1"/>
  <c r="I75" i="2"/>
  <c r="I76" i="2" s="1"/>
  <c r="K54" i="7"/>
  <c r="L55" i="7"/>
  <c r="K73" i="7" s="1"/>
  <c r="J34" i="7"/>
  <c r="K35" i="7"/>
  <c r="K58" i="7" s="1"/>
  <c r="L53" i="8"/>
  <c r="L54" i="8"/>
  <c r="L47" i="8"/>
  <c r="J38" i="7"/>
  <c r="L55" i="8"/>
  <c r="J37" i="7"/>
  <c r="L49" i="8"/>
  <c r="J49" i="7"/>
  <c r="I92" i="2"/>
  <c r="M9" i="8"/>
  <c r="N42" i="8"/>
  <c r="N37" i="8"/>
  <c r="M17" i="8"/>
  <c r="M13" i="8"/>
  <c r="N31" i="8"/>
  <c r="M22" i="8"/>
  <c r="M10" i="8"/>
  <c r="M35" i="8"/>
  <c r="M30" i="8"/>
  <c r="M20" i="8"/>
  <c r="M1" i="8"/>
  <c r="N40" i="8"/>
  <c r="M23" i="8"/>
  <c r="M19" i="8"/>
  <c r="M14" i="8"/>
  <c r="N43" i="8"/>
  <c r="M6" i="8"/>
  <c r="M3" i="8"/>
  <c r="N38" i="8"/>
  <c r="N66" i="8"/>
  <c r="N39" i="8"/>
  <c r="M16" i="8"/>
  <c r="M12" i="8"/>
  <c r="M57" i="8"/>
  <c r="N41" i="8"/>
  <c r="N33" i="8"/>
  <c r="M56" i="8"/>
  <c r="N2" i="8"/>
  <c r="N32" i="8" s="1"/>
  <c r="M4" i="8"/>
  <c r="M8" i="8"/>
  <c r="M5" i="8"/>
  <c r="M39" i="8"/>
  <c r="M37" i="8"/>
  <c r="G75" i="2"/>
  <c r="J57" i="7"/>
  <c r="I72" i="7"/>
  <c r="I59" i="7"/>
  <c r="M32" i="8"/>
  <c r="J58" i="7"/>
  <c r="F81" i="2"/>
  <c r="M31" i="8"/>
  <c r="J72" i="2"/>
  <c r="J74" i="2" s="1"/>
  <c r="J56" i="7"/>
  <c r="I31" i="7"/>
  <c r="H32" i="7" s="1"/>
  <c r="L69" i="8"/>
  <c r="M43" i="8"/>
  <c r="H75" i="2"/>
  <c r="H76" i="2" s="1"/>
  <c r="H78" i="2" s="1"/>
  <c r="H81" i="2" s="1"/>
  <c r="H85" i="2" s="1"/>
  <c r="M34" i="8"/>
  <c r="M50" i="8" s="1"/>
  <c r="I39" i="7"/>
  <c r="G58" i="2"/>
  <c r="M40" i="8"/>
  <c r="I52" i="7"/>
  <c r="H53" i="7" s="1"/>
  <c r="H58" i="2"/>
  <c r="H59" i="2" s="1"/>
  <c r="H61" i="2" s="1"/>
  <c r="H64" i="2" s="1"/>
  <c r="H68" i="2" s="1"/>
  <c r="M33" i="8"/>
  <c r="K14" i="7"/>
  <c r="K11" i="7"/>
  <c r="M66" i="8"/>
  <c r="M41" i="8"/>
  <c r="I55" i="2"/>
  <c r="J3" i="7"/>
  <c r="M38" i="8"/>
  <c r="J8" i="7"/>
  <c r="J31" i="7" s="1"/>
  <c r="I32" i="7" s="1"/>
  <c r="J53" i="2" l="1"/>
  <c r="K9" i="2"/>
  <c r="K53" i="2" s="1"/>
  <c r="J55" i="2"/>
  <c r="J57" i="2" s="1"/>
  <c r="J58" i="2" s="1"/>
  <c r="K5" i="7"/>
  <c r="K36" i="7"/>
  <c r="K37" i="7"/>
  <c r="M48" i="8"/>
  <c r="K56" i="7"/>
  <c r="J39" i="7"/>
  <c r="K57" i="7"/>
  <c r="K8" i="7"/>
  <c r="I57" i="2"/>
  <c r="G59" i="2"/>
  <c r="K49" i="7"/>
  <c r="J59" i="7"/>
  <c r="J72" i="7" s="1"/>
  <c r="M55" i="8"/>
  <c r="M49" i="8"/>
  <c r="G76" i="2"/>
  <c r="K69" i="7"/>
  <c r="N55" i="8"/>
  <c r="M46" i="8"/>
  <c r="J92" i="2"/>
  <c r="J75" i="2"/>
  <c r="J76" i="2" s="1"/>
  <c r="J78" i="2" s="1"/>
  <c r="J81" i="2" s="1"/>
  <c r="J85" i="2" s="1"/>
  <c r="I78" i="2"/>
  <c r="I81" i="2" s="1"/>
  <c r="I85" i="2" s="1"/>
  <c r="M68" i="8"/>
  <c r="M69" i="8"/>
  <c r="M45" i="8"/>
  <c r="L54" i="7"/>
  <c r="M55" i="7"/>
  <c r="L73" i="7" s="1"/>
  <c r="L69" i="7"/>
  <c r="L58" i="7"/>
  <c r="L38" i="7"/>
  <c r="L37" i="7"/>
  <c r="L49" i="7"/>
  <c r="L56" i="7"/>
  <c r="L35" i="7"/>
  <c r="K34" i="7"/>
  <c r="L9" i="7"/>
  <c r="L5" i="7"/>
  <c r="L8" i="7"/>
  <c r="L36" i="7"/>
  <c r="M51" i="8"/>
  <c r="N54" i="8"/>
  <c r="K38" i="7"/>
  <c r="N68" i="8"/>
  <c r="F85" i="2"/>
  <c r="M47" i="8"/>
  <c r="M54" i="8"/>
  <c r="K3" i="7"/>
  <c r="K7" i="7"/>
  <c r="K31" i="7" s="1"/>
  <c r="J32" i="7" s="1"/>
  <c r="O42" i="8"/>
  <c r="N17" i="8"/>
  <c r="N13" i="8"/>
  <c r="O31" i="8"/>
  <c r="N22" i="8"/>
  <c r="N19" i="8"/>
  <c r="N14" i="8"/>
  <c r="N57" i="8"/>
  <c r="N23" i="8"/>
  <c r="N6" i="8"/>
  <c r="N56" i="8"/>
  <c r="O2" i="8"/>
  <c r="O37" i="8" s="1"/>
  <c r="O39" i="8"/>
  <c r="N30" i="8"/>
  <c r="N20" i="8"/>
  <c r="N16" i="8"/>
  <c r="N12" i="8"/>
  <c r="N10" i="8"/>
  <c r="O40" i="8"/>
  <c r="N9" i="8"/>
  <c r="N8" i="8"/>
  <c r="N1" i="8"/>
  <c r="N3" i="8"/>
  <c r="N4" i="8"/>
  <c r="N35" i="8"/>
  <c r="N5" i="8"/>
  <c r="K9" i="7"/>
  <c r="L14" i="7"/>
  <c r="L11" i="7" s="1"/>
  <c r="N34" i="8"/>
  <c r="N49" i="8" s="1"/>
  <c r="K4" i="7"/>
  <c r="L4" i="7" s="1"/>
  <c r="K30" i="2" l="1"/>
  <c r="K70" i="2" s="1"/>
  <c r="K87" i="2" s="1"/>
  <c r="K92" i="2" s="1"/>
  <c r="L9" i="2"/>
  <c r="L30" i="2" s="1"/>
  <c r="L70" i="2" s="1"/>
  <c r="L87" i="2" s="1"/>
  <c r="J59" i="2"/>
  <c r="J61" i="2" s="1"/>
  <c r="J64" i="2" s="1"/>
  <c r="J68" i="2" s="1"/>
  <c r="L39" i="7"/>
  <c r="L52" i="7"/>
  <c r="K53" i="7" s="1"/>
  <c r="O41" i="8"/>
  <c r="L7" i="7"/>
  <c r="L31" i="7" s="1"/>
  <c r="K32" i="7" s="1"/>
  <c r="N51" i="8"/>
  <c r="M57" i="7"/>
  <c r="M69" i="7"/>
  <c r="M58" i="7"/>
  <c r="M37" i="7"/>
  <c r="M36" i="7"/>
  <c r="L34" i="7"/>
  <c r="M35" i="7"/>
  <c r="M9" i="7"/>
  <c r="M5" i="7"/>
  <c r="M8" i="7"/>
  <c r="M7" i="7"/>
  <c r="M4" i="7"/>
  <c r="K72" i="2"/>
  <c r="K74" i="2" s="1"/>
  <c r="K55" i="2"/>
  <c r="N48" i="8"/>
  <c r="K72" i="7"/>
  <c r="K59" i="7"/>
  <c r="J52" i="7"/>
  <c r="I53" i="7" s="1"/>
  <c r="M14" i="7"/>
  <c r="M11" i="7"/>
  <c r="O54" i="8"/>
  <c r="O47" i="8"/>
  <c r="N50" i="8"/>
  <c r="O22" i="8"/>
  <c r="O23" i="8"/>
  <c r="O57" i="8"/>
  <c r="O5" i="8"/>
  <c r="P2" i="8"/>
  <c r="P40" i="8" s="1"/>
  <c r="P37" i="8"/>
  <c r="O19" i="8"/>
  <c r="O17" i="8"/>
  <c r="O12" i="8"/>
  <c r="O14" i="8"/>
  <c r="O13" i="8"/>
  <c r="O10" i="8"/>
  <c r="O9" i="8"/>
  <c r="O8" i="8"/>
  <c r="O1" i="8"/>
  <c r="O6" i="8"/>
  <c r="O56" i="8"/>
  <c r="O30" i="8"/>
  <c r="O4" i="8"/>
  <c r="O3" i="8"/>
  <c r="O35" i="8"/>
  <c r="O16" i="8"/>
  <c r="O20" i="8"/>
  <c r="N46" i="8"/>
  <c r="G78" i="2"/>
  <c r="O43" i="8"/>
  <c r="N45" i="8"/>
  <c r="N55" i="7"/>
  <c r="M54" i="7"/>
  <c r="M73" i="7"/>
  <c r="G61" i="2"/>
  <c r="L57" i="7"/>
  <c r="K39" i="7"/>
  <c r="K52" i="7"/>
  <c r="J53" i="7" s="1"/>
  <c r="J74" i="7" s="1"/>
  <c r="N69" i="8"/>
  <c r="O32" i="8"/>
  <c r="O33" i="8"/>
  <c r="N47" i="8"/>
  <c r="O66" i="8"/>
  <c r="O38" i="8"/>
  <c r="M53" i="8"/>
  <c r="O34" i="8"/>
  <c r="O48" i="8" s="1"/>
  <c r="L3" i="7"/>
  <c r="M3" i="7" s="1"/>
  <c r="I58" i="2"/>
  <c r="I59" i="2" s="1"/>
  <c r="L53" i="2" l="1"/>
  <c r="M9" i="2"/>
  <c r="M53" i="2" s="1"/>
  <c r="I61" i="2"/>
  <c r="I64" i="2" s="1"/>
  <c r="I68" i="2" s="1"/>
  <c r="O55" i="8"/>
  <c r="O49" i="8"/>
  <c r="P34" i="8"/>
  <c r="P48" i="8" s="1"/>
  <c r="K57" i="2"/>
  <c r="P33" i="8"/>
  <c r="P39" i="8"/>
  <c r="P41" i="8"/>
  <c r="N53" i="8"/>
  <c r="P32" i="8"/>
  <c r="P43" i="8"/>
  <c r="M31" i="7"/>
  <c r="L32" i="7" s="1"/>
  <c r="L92" i="2"/>
  <c r="P66" i="8"/>
  <c r="G64" i="2"/>
  <c r="P42" i="8"/>
  <c r="N54" i="7"/>
  <c r="O55" i="7"/>
  <c r="P38" i="8"/>
  <c r="O46" i="8"/>
  <c r="O51" i="8"/>
  <c r="O68" i="8"/>
  <c r="O69" i="8"/>
  <c r="L59" i="7"/>
  <c r="L72" i="7" s="1"/>
  <c r="P31" i="8"/>
  <c r="N14" i="7"/>
  <c r="O50" i="8"/>
  <c r="M34" i="7"/>
  <c r="N35" i="7"/>
  <c r="N69" i="7" s="1"/>
  <c r="N8" i="7"/>
  <c r="N4" i="7"/>
  <c r="N7" i="7"/>
  <c r="N5" i="7"/>
  <c r="N3" i="7"/>
  <c r="K75" i="2"/>
  <c r="K76" i="2" s="1"/>
  <c r="P56" i="8"/>
  <c r="P57" i="8"/>
  <c r="P3" i="8"/>
  <c r="Q2" i="8"/>
  <c r="Q33" i="8" s="1"/>
  <c r="P35" i="8"/>
  <c r="P30" i="8"/>
  <c r="P23" i="8"/>
  <c r="P22" i="8"/>
  <c r="P20" i="8"/>
  <c r="P16" i="8"/>
  <c r="P14" i="8"/>
  <c r="P13" i="8"/>
  <c r="P10" i="8"/>
  <c r="P9" i="8"/>
  <c r="P8" i="8"/>
  <c r="P1" i="8"/>
  <c r="P5" i="8"/>
  <c r="P4" i="8"/>
  <c r="P12" i="8"/>
  <c r="P19" i="8"/>
  <c r="Q39" i="8"/>
  <c r="Q37" i="8"/>
  <c r="P6" i="8"/>
  <c r="P17" i="8"/>
  <c r="L72" i="2"/>
  <c r="L74" i="2" s="1"/>
  <c r="L55" i="2"/>
  <c r="L57" i="2" s="1"/>
  <c r="O45" i="8"/>
  <c r="O53" i="8" s="1"/>
  <c r="M49" i="7"/>
  <c r="G81" i="2"/>
  <c r="M38" i="7"/>
  <c r="M56" i="7"/>
  <c r="M30" i="2" l="1"/>
  <c r="M70" i="2" s="1"/>
  <c r="M87" i="2" s="1"/>
  <c r="M92" i="2" s="1"/>
  <c r="N9" i="2"/>
  <c r="N53" i="2" s="1"/>
  <c r="M72" i="2"/>
  <c r="M74" i="2" s="1"/>
  <c r="M55" i="2"/>
  <c r="M57" i="2" s="1"/>
  <c r="Q43" i="8"/>
  <c r="P45" i="8"/>
  <c r="G68" i="2"/>
  <c r="O14" i="7"/>
  <c r="N36" i="7"/>
  <c r="Q34" i="8"/>
  <c r="Q45" i="8" s="1"/>
  <c r="Q38" i="8"/>
  <c r="Q46" i="8" s="1"/>
  <c r="N38" i="7"/>
  <c r="K58" i="2"/>
  <c r="N37" i="7"/>
  <c r="Q3" i="8"/>
  <c r="Q9" i="8"/>
  <c r="Q56" i="8"/>
  <c r="Q4" i="8"/>
  <c r="Q35" i="8"/>
  <c r="R43" i="8"/>
  <c r="R39" i="8"/>
  <c r="Q19" i="8"/>
  <c r="Q17" i="8"/>
  <c r="Q12" i="8"/>
  <c r="Q8" i="8"/>
  <c r="Q1" i="8"/>
  <c r="Q57" i="8"/>
  <c r="Q6" i="8"/>
  <c r="Q20" i="8"/>
  <c r="Q30" i="8"/>
  <c r="Q22" i="8"/>
  <c r="Q14" i="8"/>
  <c r="Q10" i="8"/>
  <c r="Q23" i="8"/>
  <c r="R2" i="8"/>
  <c r="R32" i="8" s="1"/>
  <c r="Q5" i="8"/>
  <c r="Q16" i="8"/>
  <c r="R38" i="8"/>
  <c r="Q13" i="8"/>
  <c r="Q42" i="8"/>
  <c r="Q32" i="8"/>
  <c r="N34" i="7"/>
  <c r="O35" i="7"/>
  <c r="O49" i="7" s="1"/>
  <c r="O5" i="7"/>
  <c r="O4" i="7"/>
  <c r="O7" i="7"/>
  <c r="O8" i="7"/>
  <c r="Q41" i="8"/>
  <c r="Q66" i="8"/>
  <c r="G85" i="2"/>
  <c r="N58" i="7"/>
  <c r="Q40" i="8"/>
  <c r="N57" i="7"/>
  <c r="P51" i="8"/>
  <c r="L58" i="2"/>
  <c r="L75" i="2"/>
  <c r="L76" i="2" s="1"/>
  <c r="N56" i="7"/>
  <c r="N11" i="7"/>
  <c r="N31" i="7" s="1"/>
  <c r="M32" i="7" s="1"/>
  <c r="P46" i="8"/>
  <c r="P55" i="8"/>
  <c r="P49" i="8"/>
  <c r="N49" i="7"/>
  <c r="M39" i="7"/>
  <c r="M52" i="7" s="1"/>
  <c r="L53" i="7" s="1"/>
  <c r="P55" i="7"/>
  <c r="O54" i="7"/>
  <c r="O73" i="7"/>
  <c r="K78" i="2"/>
  <c r="P54" i="8"/>
  <c r="P47" i="8"/>
  <c r="Q54" i="8"/>
  <c r="P68" i="8"/>
  <c r="P69" i="8"/>
  <c r="N30" i="2"/>
  <c r="N70" i="2" s="1"/>
  <c r="N87" i="2" s="1"/>
  <c r="Q31" i="8"/>
  <c r="N73" i="7"/>
  <c r="M72" i="7"/>
  <c r="M59" i="7"/>
  <c r="N9" i="7"/>
  <c r="P50" i="8"/>
  <c r="O9" i="2" l="1"/>
  <c r="O30" i="2" s="1"/>
  <c r="O70" i="2" s="1"/>
  <c r="O87" i="2" s="1"/>
  <c r="K59" i="2"/>
  <c r="K61" i="2" s="1"/>
  <c r="K64" i="2" s="1"/>
  <c r="O3" i="7"/>
  <c r="R31" i="8"/>
  <c r="O9" i="7"/>
  <c r="R37" i="8"/>
  <c r="P14" i="7"/>
  <c r="P11" i="7"/>
  <c r="R54" i="8"/>
  <c r="Q48" i="8"/>
  <c r="O37" i="7"/>
  <c r="O11" i="7"/>
  <c r="R42" i="8"/>
  <c r="P69" i="7"/>
  <c r="P58" i="7"/>
  <c r="P35" i="7"/>
  <c r="P37" i="7" s="1"/>
  <c r="O34" i="7"/>
  <c r="P38" i="7"/>
  <c r="P36" i="7"/>
  <c r="Q47" i="8"/>
  <c r="Q53" i="8" s="1"/>
  <c r="P53" i="8"/>
  <c r="R66" i="8"/>
  <c r="O36" i="7"/>
  <c r="R34" i="8"/>
  <c r="R46" i="8" s="1"/>
  <c r="Q51" i="8"/>
  <c r="N59" i="7"/>
  <c r="N72" i="7" s="1"/>
  <c r="O38" i="7"/>
  <c r="R33" i="8"/>
  <c r="O58" i="7"/>
  <c r="R40" i="8"/>
  <c r="R48" i="8" s="1"/>
  <c r="N52" i="7"/>
  <c r="M53" i="7" s="1"/>
  <c r="N39" i="7"/>
  <c r="O56" i="7"/>
  <c r="R41" i="8"/>
  <c r="M58" i="2"/>
  <c r="M59" i="2" s="1"/>
  <c r="M61" i="2" s="1"/>
  <c r="M64" i="2" s="1"/>
  <c r="M68" i="2" s="1"/>
  <c r="M75" i="2"/>
  <c r="M76" i="2" s="1"/>
  <c r="O31" i="7"/>
  <c r="N32" i="7" s="1"/>
  <c r="O69" i="7"/>
  <c r="L78" i="2"/>
  <c r="L81" i="2" s="1"/>
  <c r="L85" i="2" s="1"/>
  <c r="K81" i="2"/>
  <c r="O57" i="7"/>
  <c r="N72" i="2"/>
  <c r="N74" i="2" s="1"/>
  <c r="N55" i="2"/>
  <c r="N57" i="2" s="1"/>
  <c r="L59" i="2"/>
  <c r="L61" i="2" s="1"/>
  <c r="N92" i="2"/>
  <c r="Q68" i="8"/>
  <c r="Q69" i="8"/>
  <c r="Q50" i="8"/>
  <c r="R6" i="8"/>
  <c r="R10" i="8"/>
  <c r="R17" i="8"/>
  <c r="R13" i="8"/>
  <c r="S66" i="8"/>
  <c r="R56" i="8"/>
  <c r="R8" i="8"/>
  <c r="R35" i="8"/>
  <c r="R30" i="8"/>
  <c r="R23" i="8"/>
  <c r="R22" i="8"/>
  <c r="R20" i="8"/>
  <c r="R16" i="8"/>
  <c r="S2" i="8"/>
  <c r="S31" i="8" s="1"/>
  <c r="R14" i="8"/>
  <c r="R9" i="8"/>
  <c r="S32" i="8"/>
  <c r="R57" i="8"/>
  <c r="R5" i="8"/>
  <c r="S33" i="8"/>
  <c r="R3" i="8"/>
  <c r="R12" i="8"/>
  <c r="R19" i="8"/>
  <c r="R1" i="8"/>
  <c r="R4" i="8"/>
  <c r="P54" i="7"/>
  <c r="Q55" i="7"/>
  <c r="P73" i="7" s="1"/>
  <c r="Q55" i="8"/>
  <c r="Q49" i="8"/>
  <c r="O53" i="2" l="1"/>
  <c r="P9" i="2"/>
  <c r="P30" i="2" s="1"/>
  <c r="P70" i="2" s="1"/>
  <c r="P87" i="2" s="1"/>
  <c r="L64" i="2"/>
  <c r="L68" i="2" s="1"/>
  <c r="S34" i="8"/>
  <c r="S42" i="8"/>
  <c r="S50" i="8" s="1"/>
  <c r="O92" i="2"/>
  <c r="N58" i="2"/>
  <c r="N59" i="2" s="1"/>
  <c r="N61" i="2" s="1"/>
  <c r="Q58" i="7"/>
  <c r="Q69" i="7"/>
  <c r="Q56" i="7"/>
  <c r="Q57" i="7"/>
  <c r="P34" i="7"/>
  <c r="Q35" i="7"/>
  <c r="Q37" i="7" s="1"/>
  <c r="P57" i="7"/>
  <c r="P56" i="7"/>
  <c r="O72" i="7"/>
  <c r="O59" i="7"/>
  <c r="S6" i="8"/>
  <c r="S10" i="8"/>
  <c r="S19" i="8"/>
  <c r="S14" i="8"/>
  <c r="S8" i="8"/>
  <c r="T42" i="8"/>
  <c r="S22" i="8"/>
  <c r="S5" i="8"/>
  <c r="S16" i="8"/>
  <c r="S12" i="8"/>
  <c r="S23" i="8"/>
  <c r="S57" i="8"/>
  <c r="S56" i="8"/>
  <c r="S13" i="8"/>
  <c r="S1" i="8"/>
  <c r="S4" i="8"/>
  <c r="S35" i="8"/>
  <c r="T2" i="8"/>
  <c r="T43" i="8"/>
  <c r="T38" i="8"/>
  <c r="T37" i="8"/>
  <c r="S30" i="8"/>
  <c r="S9" i="8"/>
  <c r="S17" i="8"/>
  <c r="S20" i="8"/>
  <c r="S3" i="8"/>
  <c r="N75" i="2"/>
  <c r="S40" i="8"/>
  <c r="S48" i="8" s="1"/>
  <c r="S69" i="8"/>
  <c r="S68" i="8"/>
  <c r="R47" i="8"/>
  <c r="O72" i="2"/>
  <c r="O74" i="2" s="1"/>
  <c r="O55" i="2"/>
  <c r="O57" i="2" s="1"/>
  <c r="P7" i="7"/>
  <c r="S37" i="8"/>
  <c r="S45" i="8" s="1"/>
  <c r="P8" i="7"/>
  <c r="Q8" i="7" s="1"/>
  <c r="Q14" i="7"/>
  <c r="Q11" i="7" s="1"/>
  <c r="P39" i="7"/>
  <c r="O39" i="7"/>
  <c r="O52" i="7"/>
  <c r="N53" i="7" s="1"/>
  <c r="P3" i="7"/>
  <c r="R50" i="8"/>
  <c r="R45" i="8"/>
  <c r="R53" i="8" s="1"/>
  <c r="R49" i="8"/>
  <c r="R55" i="8"/>
  <c r="S39" i="8"/>
  <c r="R51" i="8"/>
  <c r="S43" i="8"/>
  <c r="S51" i="8" s="1"/>
  <c r="M78" i="2"/>
  <c r="R68" i="8"/>
  <c r="R69" i="8"/>
  <c r="P49" i="7"/>
  <c r="K68" i="2"/>
  <c r="K85" i="2"/>
  <c r="R55" i="7"/>
  <c r="Q73" i="7"/>
  <c r="Q54" i="7"/>
  <c r="S38" i="8"/>
  <c r="S46" i="8" s="1"/>
  <c r="P9" i="7"/>
  <c r="P52" i="7" s="1"/>
  <c r="O53" i="7" s="1"/>
  <c r="P4" i="7"/>
  <c r="S41" i="8"/>
  <c r="P5" i="7"/>
  <c r="P53" i="2" l="1"/>
  <c r="Q9" i="2"/>
  <c r="N64" i="2"/>
  <c r="N76" i="2"/>
  <c r="N78" i="2" s="1"/>
  <c r="N81" i="2" s="1"/>
  <c r="N85" i="2" s="1"/>
  <c r="Q53" i="2"/>
  <c r="Q30" i="2"/>
  <c r="Q70" i="2" s="1"/>
  <c r="Q87" i="2" s="1"/>
  <c r="T10" i="8"/>
  <c r="T19" i="8"/>
  <c r="T14" i="8"/>
  <c r="U43" i="8"/>
  <c r="T23" i="8"/>
  <c r="T35" i="8"/>
  <c r="T16" i="8"/>
  <c r="T12" i="8"/>
  <c r="T56" i="8"/>
  <c r="T30" i="8"/>
  <c r="T20" i="8"/>
  <c r="T1" i="8"/>
  <c r="T57" i="8"/>
  <c r="T9" i="8"/>
  <c r="U2" i="8"/>
  <c r="U38" i="8" s="1"/>
  <c r="T17" i="8"/>
  <c r="U32" i="8"/>
  <c r="T6" i="8"/>
  <c r="T5" i="8"/>
  <c r="T4" i="8"/>
  <c r="T22" i="8"/>
  <c r="T8" i="8"/>
  <c r="T13" i="8"/>
  <c r="T3" i="8"/>
  <c r="T41" i="8"/>
  <c r="M81" i="2"/>
  <c r="T33" i="8"/>
  <c r="T40" i="8"/>
  <c r="T34" i="8"/>
  <c r="T45" i="8" s="1"/>
  <c r="Q3" i="7"/>
  <c r="Q59" i="7"/>
  <c r="R14" i="7"/>
  <c r="R11" i="7" s="1"/>
  <c r="T31" i="8"/>
  <c r="Q5" i="7"/>
  <c r="P92" i="2"/>
  <c r="Q7" i="7"/>
  <c r="Q4" i="7"/>
  <c r="R4" i="7" s="1"/>
  <c r="P31" i="7"/>
  <c r="O32" i="7" s="1"/>
  <c r="T39" i="8"/>
  <c r="Q9" i="7"/>
  <c r="P55" i="2"/>
  <c r="P57" i="2" s="1"/>
  <c r="P72" i="2"/>
  <c r="P74" i="2" s="1"/>
  <c r="P72" i="7"/>
  <c r="P59" i="7"/>
  <c r="T32" i="8"/>
  <c r="R58" i="7"/>
  <c r="R49" i="7"/>
  <c r="R35" i="7"/>
  <c r="R38" i="7" s="1"/>
  <c r="Q34" i="7"/>
  <c r="R36" i="7"/>
  <c r="R9" i="7"/>
  <c r="R5" i="7"/>
  <c r="R7" i="7"/>
  <c r="R3" i="7"/>
  <c r="R8" i="7"/>
  <c r="S47" i="8"/>
  <c r="S53" i="8" s="1"/>
  <c r="S54" i="8"/>
  <c r="O58" i="2"/>
  <c r="O59" i="2" s="1"/>
  <c r="O75" i="2"/>
  <c r="O76" i="2" s="1"/>
  <c r="O78" i="2" s="1"/>
  <c r="O81" i="2" s="1"/>
  <c r="O85" i="2" s="1"/>
  <c r="Q36" i="7"/>
  <c r="S49" i="8"/>
  <c r="S55" i="8"/>
  <c r="R54" i="7"/>
  <c r="S55" i="7"/>
  <c r="T66" i="8"/>
  <c r="Q38" i="7"/>
  <c r="Q49" i="7"/>
  <c r="R9" i="2" l="1"/>
  <c r="O61" i="2"/>
  <c r="O64" i="2" s="1"/>
  <c r="O68" i="2" s="1"/>
  <c r="U19" i="8"/>
  <c r="U14" i="8"/>
  <c r="V43" i="8"/>
  <c r="V38" i="8"/>
  <c r="U23" i="8"/>
  <c r="V66" i="8"/>
  <c r="U56" i="8"/>
  <c r="V32" i="8"/>
  <c r="U20" i="8"/>
  <c r="V34" i="8"/>
  <c r="U3" i="8"/>
  <c r="V33" i="8"/>
  <c r="U10" i="8"/>
  <c r="U6" i="8"/>
  <c r="V2" i="8"/>
  <c r="U57" i="8"/>
  <c r="U9" i="8"/>
  <c r="V31" i="8"/>
  <c r="U17" i="8"/>
  <c r="U13" i="8"/>
  <c r="U30" i="8"/>
  <c r="U22" i="8"/>
  <c r="U12" i="8"/>
  <c r="U8" i="8"/>
  <c r="V40" i="8"/>
  <c r="U5" i="8"/>
  <c r="V41" i="8"/>
  <c r="U4" i="8"/>
  <c r="V42" i="8"/>
  <c r="V37" i="8"/>
  <c r="V45" i="8" s="1"/>
  <c r="U1" i="8"/>
  <c r="U35" i="8"/>
  <c r="V39" i="8"/>
  <c r="U16" i="8"/>
  <c r="T51" i="8"/>
  <c r="Q92" i="2"/>
  <c r="T46" i="8"/>
  <c r="T48" i="8"/>
  <c r="R31" i="7"/>
  <c r="Q32" i="7" s="1"/>
  <c r="Q31" i="7"/>
  <c r="P32" i="7" s="1"/>
  <c r="Q55" i="2"/>
  <c r="Q57" i="2" s="1"/>
  <c r="Q72" i="2"/>
  <c r="Q74" i="2" s="1"/>
  <c r="T55" i="7"/>
  <c r="S54" i="7"/>
  <c r="S73" i="7"/>
  <c r="R73" i="7"/>
  <c r="P75" i="2"/>
  <c r="P76" i="2" s="1"/>
  <c r="P78" i="2" s="1"/>
  <c r="P81" i="2" s="1"/>
  <c r="P85" i="2" s="1"/>
  <c r="U39" i="8"/>
  <c r="P58" i="2"/>
  <c r="P59" i="2" s="1"/>
  <c r="P61" i="2" s="1"/>
  <c r="P64" i="2" s="1"/>
  <c r="U40" i="8"/>
  <c r="U48" i="8" s="1"/>
  <c r="R72" i="2"/>
  <c r="R74" i="2" s="1"/>
  <c r="R55" i="2"/>
  <c r="R57" i="2" s="1"/>
  <c r="T69" i="8"/>
  <c r="T68" i="8"/>
  <c r="T50" i="8"/>
  <c r="M85" i="2"/>
  <c r="U33" i="8"/>
  <c r="T55" i="8"/>
  <c r="T49" i="8"/>
  <c r="U51" i="8"/>
  <c r="R34" i="7"/>
  <c r="S35" i="7"/>
  <c r="S5" i="7" s="1"/>
  <c r="T54" i="8"/>
  <c r="T47" i="8"/>
  <c r="T53" i="8" s="1"/>
  <c r="U31" i="8"/>
  <c r="U41" i="8"/>
  <c r="R53" i="2"/>
  <c r="R30" i="2"/>
  <c r="R70" i="2" s="1"/>
  <c r="R87" i="2" s="1"/>
  <c r="Q39" i="7"/>
  <c r="Q52" i="7"/>
  <c r="P53" i="7" s="1"/>
  <c r="R37" i="7"/>
  <c r="U37" i="8"/>
  <c r="U45" i="8" s="1"/>
  <c r="U66" i="8"/>
  <c r="S14" i="7"/>
  <c r="S11" i="7" s="1"/>
  <c r="R56" i="7"/>
  <c r="R57" i="7"/>
  <c r="Q72" i="7"/>
  <c r="U42" i="8"/>
  <c r="U50" i="8" s="1"/>
  <c r="R69" i="7"/>
  <c r="U34" i="8"/>
  <c r="U46" i="8" s="1"/>
  <c r="N68" i="2"/>
  <c r="S9" i="2" l="1"/>
  <c r="S53" i="2" s="1"/>
  <c r="P68" i="2"/>
  <c r="S58" i="7"/>
  <c r="V54" i="8"/>
  <c r="V47" i="8"/>
  <c r="T35" i="7"/>
  <c r="T58" i="7" s="1"/>
  <c r="T36" i="7"/>
  <c r="S34" i="7"/>
  <c r="S38" i="7"/>
  <c r="V53" i="8"/>
  <c r="R39" i="7"/>
  <c r="R52" i="7" s="1"/>
  <c r="Q53" i="7" s="1"/>
  <c r="V50" i="8"/>
  <c r="S49" i="7"/>
  <c r="T54" i="7"/>
  <c r="T73" i="7"/>
  <c r="U55" i="7"/>
  <c r="S37" i="7"/>
  <c r="Q75" i="2"/>
  <c r="Q76" i="2" s="1"/>
  <c r="Q78" i="2" s="1"/>
  <c r="Q81" i="2" s="1"/>
  <c r="Q85" i="2" s="1"/>
  <c r="V55" i="8"/>
  <c r="V49" i="8"/>
  <c r="Q58" i="2"/>
  <c r="V68" i="8"/>
  <c r="V69" i="8"/>
  <c r="S56" i="7"/>
  <c r="V48" i="8"/>
  <c r="V46" i="8"/>
  <c r="S69" i="7"/>
  <c r="V51" i="8"/>
  <c r="R92" i="2"/>
  <c r="U49" i="8"/>
  <c r="U55" i="8"/>
  <c r="S36" i="7"/>
  <c r="R72" i="7"/>
  <c r="R59" i="7"/>
  <c r="R75" i="2"/>
  <c r="R76" i="2" s="1"/>
  <c r="T14" i="7"/>
  <c r="T11" i="7"/>
  <c r="S9" i="7"/>
  <c r="R58" i="2"/>
  <c r="R59" i="2" s="1"/>
  <c r="R61" i="2" s="1"/>
  <c r="R64" i="2" s="1"/>
  <c r="R68" i="2" s="1"/>
  <c r="S3" i="7"/>
  <c r="U54" i="8"/>
  <c r="U47" i="8"/>
  <c r="U53" i="8" s="1"/>
  <c r="W43" i="8"/>
  <c r="W38" i="8"/>
  <c r="V23" i="8"/>
  <c r="W66" i="8"/>
  <c r="V56" i="8"/>
  <c r="W32" i="8"/>
  <c r="V30" i="8"/>
  <c r="V19" i="8"/>
  <c r="V14" i="8"/>
  <c r="W31" i="8"/>
  <c r="V17" i="8"/>
  <c r="V13" i="8"/>
  <c r="W42" i="8"/>
  <c r="V22" i="8"/>
  <c r="V5" i="8"/>
  <c r="V20" i="8"/>
  <c r="V16" i="8"/>
  <c r="W39" i="8"/>
  <c r="V1" i="8"/>
  <c r="V10" i="8"/>
  <c r="V9" i="8"/>
  <c r="V57" i="8"/>
  <c r="W41" i="8"/>
  <c r="V6" i="8"/>
  <c r="W33" i="8"/>
  <c r="V4" i="8"/>
  <c r="W34" i="8"/>
  <c r="V35" i="8"/>
  <c r="V3" i="8"/>
  <c r="V8" i="8"/>
  <c r="W37" i="8"/>
  <c r="V12" i="8"/>
  <c r="W2" i="8"/>
  <c r="S57" i="7"/>
  <c r="S8" i="7"/>
  <c r="U69" i="8"/>
  <c r="U68" i="8"/>
  <c r="S7" i="7"/>
  <c r="S4" i="7"/>
  <c r="S30" i="2" l="1"/>
  <c r="S70" i="2" s="1"/>
  <c r="S87" i="2" s="1"/>
  <c r="S92" i="2" s="1"/>
  <c r="T9" i="2"/>
  <c r="T53" i="2" s="1"/>
  <c r="R78" i="2"/>
  <c r="R81" i="2" s="1"/>
  <c r="R85" i="2" s="1"/>
  <c r="T7" i="7"/>
  <c r="T38" i="7"/>
  <c r="X66" i="8"/>
  <c r="W56" i="8"/>
  <c r="W57" i="8"/>
  <c r="X39" i="8"/>
  <c r="X38" i="8"/>
  <c r="W8" i="8"/>
  <c r="X37" i="8"/>
  <c r="X43" i="8"/>
  <c r="W35" i="8"/>
  <c r="W22" i="8"/>
  <c r="W5" i="8"/>
  <c r="W12" i="8"/>
  <c r="W19" i="8"/>
  <c r="W13" i="8"/>
  <c r="W6" i="8"/>
  <c r="X33" i="8"/>
  <c r="W4" i="8"/>
  <c r="W17" i="8"/>
  <c r="W30" i="8"/>
  <c r="W14" i="8"/>
  <c r="W16" i="8"/>
  <c r="W10" i="8"/>
  <c r="W20" i="8"/>
  <c r="W1" i="8"/>
  <c r="W23" i="8"/>
  <c r="W9" i="8"/>
  <c r="W3" i="8"/>
  <c r="X2" i="8"/>
  <c r="X40" i="8" s="1"/>
  <c r="Q59" i="2"/>
  <c r="Q61" i="2" s="1"/>
  <c r="Q64" i="2" s="1"/>
  <c r="Q68" i="2" s="1"/>
  <c r="T49" i="7"/>
  <c r="T72" i="2"/>
  <c r="T74" i="2" s="1"/>
  <c r="T55" i="2"/>
  <c r="T57" i="2" s="1"/>
  <c r="T37" i="7"/>
  <c r="S59" i="7"/>
  <c r="S72" i="7" s="1"/>
  <c r="W50" i="8"/>
  <c r="W40" i="8"/>
  <c r="W48" i="8" s="1"/>
  <c r="U69" i="7"/>
  <c r="U57" i="7"/>
  <c r="U56" i="7"/>
  <c r="U58" i="7"/>
  <c r="U49" i="7"/>
  <c r="U38" i="7"/>
  <c r="U35" i="7"/>
  <c r="U37" i="7"/>
  <c r="U36" i="7"/>
  <c r="U8" i="7"/>
  <c r="T34" i="7"/>
  <c r="U4" i="7"/>
  <c r="U7" i="7"/>
  <c r="U5" i="7"/>
  <c r="W45" i="8"/>
  <c r="W53" i="8" s="1"/>
  <c r="T56" i="7"/>
  <c r="S72" i="2"/>
  <c r="S74" i="2" s="1"/>
  <c r="S55" i="2"/>
  <c r="S57" i="2" s="1"/>
  <c r="T57" i="7"/>
  <c r="U14" i="7"/>
  <c r="U11" i="7"/>
  <c r="T69" i="7"/>
  <c r="W47" i="8"/>
  <c r="W54" i="8"/>
  <c r="T30" i="2"/>
  <c r="T70" i="2" s="1"/>
  <c r="T87" i="2" s="1"/>
  <c r="V55" i="7"/>
  <c r="U73" i="7" s="1"/>
  <c r="U54" i="7"/>
  <c r="T4" i="7"/>
  <c r="S31" i="7"/>
  <c r="R32" i="7" s="1"/>
  <c r="T5" i="7"/>
  <c r="S39" i="7"/>
  <c r="S52" i="7" s="1"/>
  <c r="R53" i="7" s="1"/>
  <c r="W69" i="8"/>
  <c r="W68" i="8"/>
  <c r="W49" i="8"/>
  <c r="W55" i="8"/>
  <c r="W46" i="8"/>
  <c r="T9" i="7"/>
  <c r="U9" i="7" s="1"/>
  <c r="T8" i="7"/>
  <c r="W51" i="8"/>
  <c r="T3" i="7"/>
  <c r="U3" i="7" s="1"/>
  <c r="U9" i="2" l="1"/>
  <c r="X51" i="8"/>
  <c r="S58" i="2"/>
  <c r="T39" i="7"/>
  <c r="T52" i="7" s="1"/>
  <c r="S53" i="7" s="1"/>
  <c r="T92" i="2"/>
  <c r="S75" i="2"/>
  <c r="S76" i="2" s="1"/>
  <c r="X34" i="8"/>
  <c r="X48" i="8" s="1"/>
  <c r="X32" i="8"/>
  <c r="V14" i="7"/>
  <c r="U72" i="2"/>
  <c r="U74" i="2" s="1"/>
  <c r="U55" i="2"/>
  <c r="U57" i="2" s="1"/>
  <c r="U72" i="7"/>
  <c r="U59" i="7"/>
  <c r="T58" i="2"/>
  <c r="T59" i="2" s="1"/>
  <c r="T75" i="2"/>
  <c r="T76" i="2" s="1"/>
  <c r="T78" i="2" s="1"/>
  <c r="T81" i="2" s="1"/>
  <c r="T85" i="2" s="1"/>
  <c r="X41" i="8"/>
  <c r="T31" i="7"/>
  <c r="S32" i="7" s="1"/>
  <c r="U31" i="7"/>
  <c r="T32" i="7" s="1"/>
  <c r="T59" i="7"/>
  <c r="T72" i="7"/>
  <c r="U53" i="2"/>
  <c r="U30" i="2"/>
  <c r="U70" i="2" s="1"/>
  <c r="U87" i="2" s="1"/>
  <c r="U39" i="7"/>
  <c r="U52" i="7" s="1"/>
  <c r="T53" i="7" s="1"/>
  <c r="W55" i="7"/>
  <c r="V73" i="7"/>
  <c r="V54" i="7"/>
  <c r="X4" i="8"/>
  <c r="X8" i="8"/>
  <c r="X16" i="8"/>
  <c r="X12" i="8"/>
  <c r="X1" i="8"/>
  <c r="X56" i="8"/>
  <c r="X57" i="8"/>
  <c r="Y34" i="8"/>
  <c r="X3" i="8"/>
  <c r="X23" i="8"/>
  <c r="X17" i="8"/>
  <c r="X14" i="8"/>
  <c r="X10" i="8"/>
  <c r="X9" i="8"/>
  <c r="X5" i="8"/>
  <c r="X35" i="8"/>
  <c r="X19" i="8"/>
  <c r="X20" i="8"/>
  <c r="X22" i="8"/>
  <c r="X30" i="8"/>
  <c r="X6" i="8"/>
  <c r="X13" i="8"/>
  <c r="Y2" i="8"/>
  <c r="Y37" i="8" s="1"/>
  <c r="Y45" i="8" s="1"/>
  <c r="Y38" i="8"/>
  <c r="Y46" i="8" s="1"/>
  <c r="X47" i="8"/>
  <c r="X54" i="8"/>
  <c r="X42" i="8"/>
  <c r="X50" i="8" s="1"/>
  <c r="V56" i="7"/>
  <c r="V58" i="7"/>
  <c r="V69" i="7"/>
  <c r="V38" i="7"/>
  <c r="V36" i="7"/>
  <c r="V57" i="7"/>
  <c r="V49" i="7"/>
  <c r="V37" i="7"/>
  <c r="V35" i="7"/>
  <c r="V8" i="7"/>
  <c r="U34" i="7"/>
  <c r="V4" i="7"/>
  <c r="V7" i="7"/>
  <c r="V3" i="7"/>
  <c r="V5" i="7"/>
  <c r="V9" i="7"/>
  <c r="X31" i="8"/>
  <c r="V9" i="2" l="1"/>
  <c r="V53" i="2" s="1"/>
  <c r="T61" i="2"/>
  <c r="T64" i="2" s="1"/>
  <c r="T68" i="2" s="1"/>
  <c r="Y40" i="8"/>
  <c r="Y48" i="8" s="1"/>
  <c r="Y33" i="8"/>
  <c r="U58" i="2"/>
  <c r="S59" i="2"/>
  <c r="S61" i="2" s="1"/>
  <c r="S64" i="2" s="1"/>
  <c r="S68" i="2" s="1"/>
  <c r="V39" i="7"/>
  <c r="V52" i="7" s="1"/>
  <c r="U53" i="7" s="1"/>
  <c r="Y41" i="8"/>
  <c r="X46" i="8"/>
  <c r="V59" i="7"/>
  <c r="V72" i="7" s="1"/>
  <c r="W14" i="7"/>
  <c r="W11" i="7"/>
  <c r="X45" i="8"/>
  <c r="X53" i="8" s="1"/>
  <c r="V11" i="7"/>
  <c r="Y32" i="8"/>
  <c r="U75" i="2"/>
  <c r="Y31" i="8"/>
  <c r="W73" i="7"/>
  <c r="W54" i="7"/>
  <c r="X55" i="7"/>
  <c r="X49" i="8"/>
  <c r="X55" i="8"/>
  <c r="S78" i="2"/>
  <c r="S81" i="2" s="1"/>
  <c r="S85" i="2" s="1"/>
  <c r="Y66" i="8"/>
  <c r="V31" i="7"/>
  <c r="U32" i="7" s="1"/>
  <c r="Y42" i="8"/>
  <c r="Y50" i="8" s="1"/>
  <c r="Y39" i="8"/>
  <c r="X69" i="8"/>
  <c r="Y4" i="8"/>
  <c r="Y8" i="8"/>
  <c r="Y35" i="8"/>
  <c r="Y16" i="8"/>
  <c r="Y12" i="8"/>
  <c r="Y5" i="8"/>
  <c r="Y56" i="8"/>
  <c r="Y30" i="8"/>
  <c r="Y20" i="8"/>
  <c r="Y3" i="8"/>
  <c r="Y19" i="8"/>
  <c r="Y13" i="8"/>
  <c r="Y1" i="8"/>
  <c r="Z66" i="8"/>
  <c r="Z32" i="8"/>
  <c r="Y6" i="8"/>
  <c r="Y57" i="8"/>
  <c r="Y10" i="8"/>
  <c r="Y22" i="8"/>
  <c r="Z37" i="8"/>
  <c r="Y14" i="8"/>
  <c r="Y23" i="8"/>
  <c r="Y9" i="8"/>
  <c r="Y17" i="8"/>
  <c r="Z2" i="8"/>
  <c r="Z40" i="8" s="1"/>
  <c r="Y43" i="8"/>
  <c r="Y51" i="8" s="1"/>
  <c r="X68" i="8"/>
  <c r="W69" i="7"/>
  <c r="W57" i="7"/>
  <c r="W58" i="7"/>
  <c r="W56" i="7"/>
  <c r="W49" i="7"/>
  <c r="W36" i="7"/>
  <c r="W38" i="7"/>
  <c r="W35" i="7"/>
  <c r="W5" i="7" s="1"/>
  <c r="V34" i="7"/>
  <c r="W3" i="7"/>
  <c r="W8" i="7"/>
  <c r="W7" i="7"/>
  <c r="W9" i="7"/>
  <c r="W4" i="7"/>
  <c r="U92" i="2"/>
  <c r="V30" i="2" l="1"/>
  <c r="V70" i="2" s="1"/>
  <c r="V87" i="2" s="1"/>
  <c r="V92" i="2" s="1"/>
  <c r="W9" i="2"/>
  <c r="W53" i="2" s="1"/>
  <c r="U76" i="2"/>
  <c r="U78" i="2" s="1"/>
  <c r="U81" i="2" s="1"/>
  <c r="U85" i="2" s="1"/>
  <c r="Y49" i="8"/>
  <c r="Y55" i="8"/>
  <c r="AA41" i="8"/>
  <c r="Z8" i="8"/>
  <c r="Z35" i="8"/>
  <c r="Z16" i="8"/>
  <c r="Z12" i="8"/>
  <c r="Z20" i="8"/>
  <c r="Z9" i="8"/>
  <c r="AA33" i="8"/>
  <c r="Z4" i="8"/>
  <c r="AA40" i="8"/>
  <c r="Z57" i="8"/>
  <c r="AA34" i="8"/>
  <c r="AA31" i="8"/>
  <c r="Z14" i="8"/>
  <c r="Z10" i="8"/>
  <c r="Z17" i="8"/>
  <c r="AA66" i="8"/>
  <c r="AA32" i="8"/>
  <c r="Z13" i="8"/>
  <c r="Z3" i="8"/>
  <c r="AA37" i="8"/>
  <c r="Z22" i="8"/>
  <c r="Z56" i="8"/>
  <c r="Z6" i="8"/>
  <c r="Z30" i="8"/>
  <c r="Z19" i="8"/>
  <c r="Z23" i="8"/>
  <c r="Z5" i="8"/>
  <c r="Z1" i="8"/>
  <c r="AA2" i="8"/>
  <c r="AA39" i="8" s="1"/>
  <c r="U59" i="2"/>
  <c r="U61" i="2" s="1"/>
  <c r="U64" i="2" s="1"/>
  <c r="U68" i="2" s="1"/>
  <c r="Z34" i="8"/>
  <c r="Z69" i="8" s="1"/>
  <c r="Z39" i="8"/>
  <c r="W31" i="7"/>
  <c r="V32" i="7" s="1"/>
  <c r="V72" i="2"/>
  <c r="V74" i="2" s="1"/>
  <c r="V55" i="2"/>
  <c r="V57" i="2" s="1"/>
  <c r="Y68" i="8"/>
  <c r="Y69" i="8"/>
  <c r="Z43" i="8"/>
  <c r="X69" i="7"/>
  <c r="X56" i="7"/>
  <c r="X58" i="7"/>
  <c r="X38" i="7"/>
  <c r="X35" i="7"/>
  <c r="X49" i="7"/>
  <c r="X9" i="7"/>
  <c r="X8" i="7"/>
  <c r="X7" i="7"/>
  <c r="X36" i="7"/>
  <c r="W34" i="7"/>
  <c r="X37" i="7"/>
  <c r="X4" i="7"/>
  <c r="X3" i="7"/>
  <c r="X5" i="7"/>
  <c r="Z31" i="8"/>
  <c r="W37" i="7"/>
  <c r="W39" i="7" s="1"/>
  <c r="Z38" i="8"/>
  <c r="Z46" i="8" s="1"/>
  <c r="Z45" i="8"/>
  <c r="W55" i="2"/>
  <c r="W57" i="2" s="1"/>
  <c r="W72" i="2"/>
  <c r="W74" i="2" s="1"/>
  <c r="W59" i="7"/>
  <c r="W72" i="7" s="1"/>
  <c r="Z42" i="8"/>
  <c r="Z50" i="8" s="1"/>
  <c r="X14" i="7"/>
  <c r="X11" i="7" s="1"/>
  <c r="Z33" i="8"/>
  <c r="Z41" i="8"/>
  <c r="X73" i="7"/>
  <c r="Y55" i="7"/>
  <c r="X54" i="7"/>
  <c r="Y47" i="8"/>
  <c r="Y53" i="8" s="1"/>
  <c r="Y54" i="8"/>
  <c r="W30" i="2" l="1"/>
  <c r="W70" i="2" s="1"/>
  <c r="W87" i="2" s="1"/>
  <c r="W92" i="2" s="1"/>
  <c r="X9" i="2"/>
  <c r="X53" i="2" s="1"/>
  <c r="AA54" i="8"/>
  <c r="AA47" i="8"/>
  <c r="Z53" i="8"/>
  <c r="X59" i="7"/>
  <c r="Z51" i="8"/>
  <c r="AA43" i="8"/>
  <c r="AA51" i="8" s="1"/>
  <c r="Z48" i="8"/>
  <c r="Z55" i="7"/>
  <c r="Y54" i="7"/>
  <c r="AA35" i="8"/>
  <c r="AA16" i="8"/>
  <c r="AA12" i="8"/>
  <c r="AA20" i="8"/>
  <c r="AA30" i="8"/>
  <c r="AB42" i="8"/>
  <c r="AB50" i="8" s="1"/>
  <c r="AB37" i="8"/>
  <c r="AB45" i="8" s="1"/>
  <c r="AA17" i="8"/>
  <c r="AA13" i="8"/>
  <c r="AB41" i="8"/>
  <c r="AB40" i="8"/>
  <c r="AB48" i="8" s="1"/>
  <c r="AA57" i="8"/>
  <c r="AA9" i="8"/>
  <c r="AB38" i="8"/>
  <c r="AB46" i="8" s="1"/>
  <c r="AB66" i="8"/>
  <c r="AA1" i="8"/>
  <c r="AB32" i="8"/>
  <c r="AA8" i="8"/>
  <c r="AA6" i="8"/>
  <c r="AA5" i="8"/>
  <c r="AA4" i="8"/>
  <c r="AB34" i="8"/>
  <c r="AA3" i="8"/>
  <c r="AB43" i="8"/>
  <c r="AB51" i="8" s="1"/>
  <c r="AA56" i="8"/>
  <c r="AA14" i="8"/>
  <c r="AA23" i="8"/>
  <c r="AB33" i="8"/>
  <c r="AA22" i="8"/>
  <c r="AA10" i="8"/>
  <c r="AA19" i="8"/>
  <c r="AB2" i="8"/>
  <c r="AB39" i="8"/>
  <c r="AA38" i="8"/>
  <c r="AA46" i="8" s="1"/>
  <c r="W52" i="7"/>
  <c r="V53" i="7" s="1"/>
  <c r="V74" i="7" s="1"/>
  <c r="V58" i="2"/>
  <c r="V59" i="2" s="1"/>
  <c r="V61" i="2" s="1"/>
  <c r="V64" i="2" s="1"/>
  <c r="V68" i="2" s="1"/>
  <c r="X52" i="7"/>
  <c r="W53" i="7" s="1"/>
  <c r="X39" i="7"/>
  <c r="X31" i="7"/>
  <c r="W32" i="7" s="1"/>
  <c r="AA45" i="8"/>
  <c r="AA53" i="8" s="1"/>
  <c r="V75" i="2"/>
  <c r="V76" i="2" s="1"/>
  <c r="AA48" i="8"/>
  <c r="Y14" i="7"/>
  <c r="Y11" i="7"/>
  <c r="Z47" i="8"/>
  <c r="Z54" i="8"/>
  <c r="Z49" i="8"/>
  <c r="Z55" i="8"/>
  <c r="Z68" i="8"/>
  <c r="AA49" i="8"/>
  <c r="AA55" i="8"/>
  <c r="W75" i="2"/>
  <c r="W76" i="2" s="1"/>
  <c r="W58" i="2"/>
  <c r="W59" i="2" s="1"/>
  <c r="Y57" i="7"/>
  <c r="Y35" i="7"/>
  <c r="Y36" i="7" s="1"/>
  <c r="Y37" i="7"/>
  <c r="X34" i="7"/>
  <c r="Y5" i="7"/>
  <c r="Y3" i="7"/>
  <c r="Y9" i="7"/>
  <c r="AA69" i="8"/>
  <c r="AA68" i="8"/>
  <c r="X57" i="7"/>
  <c r="X72" i="7" s="1"/>
  <c r="AA42" i="8"/>
  <c r="AA50" i="8" s="1"/>
  <c r="Y9" i="2" l="1"/>
  <c r="Y30" i="2" s="1"/>
  <c r="Y70" i="2" s="1"/>
  <c r="Y87" i="2" s="1"/>
  <c r="X30" i="2"/>
  <c r="X70" i="2" s="1"/>
  <c r="X87" i="2" s="1"/>
  <c r="X92" i="2" s="1"/>
  <c r="W61" i="2"/>
  <c r="W64" i="2" s="1"/>
  <c r="W68" i="2" s="1"/>
  <c r="W78" i="2"/>
  <c r="W81" i="2" s="1"/>
  <c r="W85" i="2" s="1"/>
  <c r="AB55" i="8"/>
  <c r="AB49" i="8"/>
  <c r="Y4" i="7"/>
  <c r="Z4" i="7" s="1"/>
  <c r="Z14" i="7"/>
  <c r="Z11" i="7" s="1"/>
  <c r="Y8" i="7"/>
  <c r="Y7" i="7"/>
  <c r="Y31" i="7" s="1"/>
  <c r="X32" i="7" s="1"/>
  <c r="Y38" i="7"/>
  <c r="Y39" i="7" s="1"/>
  <c r="V78" i="2"/>
  <c r="V81" i="2" s="1"/>
  <c r="V85" i="2" s="1"/>
  <c r="Z73" i="7"/>
  <c r="AA55" i="7"/>
  <c r="Z54" i="7"/>
  <c r="Y73" i="7"/>
  <c r="Z69" i="7"/>
  <c r="Z56" i="7"/>
  <c r="Z58" i="7"/>
  <c r="Z57" i="7"/>
  <c r="Z36" i="7"/>
  <c r="Y34" i="7"/>
  <c r="Z35" i="7"/>
  <c r="Z8" i="7" s="1"/>
  <c r="Z9" i="7"/>
  <c r="Z38" i="7"/>
  <c r="Z37" i="7"/>
  <c r="Z3" i="7"/>
  <c r="Z5" i="7"/>
  <c r="Y49" i="7"/>
  <c r="AB68" i="8"/>
  <c r="AB69" i="8"/>
  <c r="Y58" i="7"/>
  <c r="Y56" i="7"/>
  <c r="AB54" i="8"/>
  <c r="AB47" i="8"/>
  <c r="AB53" i="8" s="1"/>
  <c r="Y69" i="7"/>
  <c r="AB20" i="8"/>
  <c r="AB30" i="8"/>
  <c r="AB57" i="8"/>
  <c r="AC39" i="8"/>
  <c r="AB22" i="8"/>
  <c r="AB10" i="8"/>
  <c r="AB6" i="8"/>
  <c r="AC2" i="8"/>
  <c r="AB17" i="8"/>
  <c r="AB13" i="8"/>
  <c r="AC38" i="8"/>
  <c r="AC66" i="8"/>
  <c r="AB1" i="8"/>
  <c r="AB56" i="8"/>
  <c r="AB9" i="8"/>
  <c r="AC33" i="8"/>
  <c r="AC34" i="8"/>
  <c r="AB35" i="8"/>
  <c r="AC37" i="8"/>
  <c r="AC45" i="8" s="1"/>
  <c r="AC41" i="8"/>
  <c r="AC43" i="8"/>
  <c r="AB19" i="8"/>
  <c r="AB5" i="8"/>
  <c r="AB23" i="8"/>
  <c r="AB16" i="8"/>
  <c r="AB3" i="8"/>
  <c r="AB12" i="8"/>
  <c r="AB14" i="8"/>
  <c r="AB8" i="8"/>
  <c r="AB4" i="8"/>
  <c r="AB31" i="8"/>
  <c r="X72" i="2"/>
  <c r="X74" i="2" s="1"/>
  <c r="X55" i="2"/>
  <c r="X57" i="2" s="1"/>
  <c r="Y53" i="2" l="1"/>
  <c r="Z9" i="2"/>
  <c r="AC46" i="8"/>
  <c r="AC30" i="8"/>
  <c r="AC57" i="8"/>
  <c r="AD39" i="8"/>
  <c r="AD33" i="8"/>
  <c r="AD37" i="8"/>
  <c r="AD45" i="8" s="1"/>
  <c r="AD32" i="8"/>
  <c r="AC23" i="8"/>
  <c r="AC19" i="8"/>
  <c r="AC14" i="8"/>
  <c r="AC22" i="8"/>
  <c r="AC5" i="8"/>
  <c r="AC56" i="8"/>
  <c r="AC8" i="8"/>
  <c r="AD40" i="8"/>
  <c r="AD41" i="8"/>
  <c r="AC4" i="8"/>
  <c r="AD34" i="8"/>
  <c r="AC3" i="8"/>
  <c r="AC35" i="8"/>
  <c r="AD38" i="8"/>
  <c r="AD46" i="8" s="1"/>
  <c r="AC12" i="8"/>
  <c r="AC16" i="8"/>
  <c r="AC9" i="8"/>
  <c r="AC13" i="8"/>
  <c r="AC6" i="8"/>
  <c r="AD31" i="8"/>
  <c r="AC17" i="8"/>
  <c r="AC1" i="8"/>
  <c r="AC20" i="8"/>
  <c r="AD2" i="8"/>
  <c r="AD66" i="8" s="1"/>
  <c r="AC10" i="8"/>
  <c r="Z72" i="2"/>
  <c r="Z74" i="2" s="1"/>
  <c r="AC69" i="8"/>
  <c r="AC68" i="8"/>
  <c r="AC32" i="8"/>
  <c r="Z55" i="2"/>
  <c r="Z57" i="2" s="1"/>
  <c r="Y59" i="7"/>
  <c r="Y72" i="7"/>
  <c r="Y52" i="7"/>
  <c r="X53" i="7" s="1"/>
  <c r="AC40" i="8"/>
  <c r="AC48" i="8" s="1"/>
  <c r="AC31" i="8"/>
  <c r="Y92" i="2"/>
  <c r="Z59" i="7"/>
  <c r="AC51" i="8"/>
  <c r="AC54" i="8"/>
  <c r="AC47" i="8"/>
  <c r="AC53" i="8" s="1"/>
  <c r="Z7" i="7"/>
  <c r="Z31" i="7" s="1"/>
  <c r="Y32" i="7" s="1"/>
  <c r="X75" i="2"/>
  <c r="X76" i="2" s="1"/>
  <c r="Z30" i="2"/>
  <c r="Z70" i="2" s="1"/>
  <c r="Z87" i="2" s="1"/>
  <c r="Z53" i="2"/>
  <c r="AC55" i="8"/>
  <c r="AC49" i="8"/>
  <c r="AC42" i="8"/>
  <c r="AC50" i="8" s="1"/>
  <c r="AA69" i="7"/>
  <c r="AA35" i="7"/>
  <c r="AA58" i="7" s="1"/>
  <c r="AA36" i="7"/>
  <c r="Z34" i="7"/>
  <c r="AA9" i="7"/>
  <c r="AA38" i="7"/>
  <c r="AA37" i="7"/>
  <c r="AA3" i="7"/>
  <c r="AA8" i="7"/>
  <c r="AA5" i="7"/>
  <c r="AA7" i="7"/>
  <c r="AA54" i="7"/>
  <c r="AB55" i="7"/>
  <c r="Z39" i="7"/>
  <c r="X58" i="2"/>
  <c r="X59" i="2" s="1"/>
  <c r="X61" i="2" s="1"/>
  <c r="X64" i="2" s="1"/>
  <c r="X68" i="2" s="1"/>
  <c r="Z49" i="7"/>
  <c r="Y72" i="2"/>
  <c r="Y74" i="2" s="1"/>
  <c r="Y55" i="2"/>
  <c r="Y57" i="2" s="1"/>
  <c r="AA14" i="7"/>
  <c r="AA9" i="2" l="1"/>
  <c r="X78" i="2"/>
  <c r="X81" i="2" s="1"/>
  <c r="X85" i="2" s="1"/>
  <c r="AD69" i="8"/>
  <c r="AD68" i="8"/>
  <c r="Z92" i="2"/>
  <c r="AD53" i="8"/>
  <c r="AA30" i="2"/>
  <c r="AA70" i="2" s="1"/>
  <c r="AA87" i="2" s="1"/>
  <c r="AA53" i="2"/>
  <c r="AD54" i="8"/>
  <c r="AD47" i="8"/>
  <c r="AB14" i="7"/>
  <c r="AB11" i="7"/>
  <c r="AA11" i="7"/>
  <c r="AA31" i="7" s="1"/>
  <c r="Z32" i="7" s="1"/>
  <c r="AD55" i="8"/>
  <c r="AD49" i="8"/>
  <c r="Y58" i="2"/>
  <c r="Y59" i="2" s="1"/>
  <c r="Z72" i="7"/>
  <c r="AD48" i="8"/>
  <c r="Z58" i="2"/>
  <c r="Y75" i="2"/>
  <c r="Y76" i="2" s="1"/>
  <c r="AD57" i="8"/>
  <c r="AE2" i="8"/>
  <c r="AE43" i="8" s="1"/>
  <c r="AE51" i="8" s="1"/>
  <c r="AD4" i="8"/>
  <c r="AE42" i="8"/>
  <c r="AE50" i="8" s="1"/>
  <c r="AE34" i="8"/>
  <c r="AD3" i="8"/>
  <c r="AD56" i="8"/>
  <c r="AD8" i="8"/>
  <c r="AE41" i="8"/>
  <c r="AD16" i="8"/>
  <c r="AD12" i="8"/>
  <c r="AE66" i="8"/>
  <c r="AD6" i="8"/>
  <c r="AD5" i="8"/>
  <c r="AD35" i="8"/>
  <c r="AE37" i="8"/>
  <c r="AE45" i="8" s="1"/>
  <c r="AD30" i="8"/>
  <c r="AD22" i="8"/>
  <c r="AD19" i="8"/>
  <c r="AD23" i="8"/>
  <c r="AD9" i="8"/>
  <c r="AE31" i="8"/>
  <c r="AE38" i="8"/>
  <c r="AE40" i="8"/>
  <c r="AE48" i="8" s="1"/>
  <c r="AD14" i="8"/>
  <c r="AD20" i="8"/>
  <c r="AD17" i="8"/>
  <c r="AD13" i="8"/>
  <c r="AD1" i="8"/>
  <c r="AE32" i="8"/>
  <c r="AD10" i="8"/>
  <c r="AA39" i="7"/>
  <c r="AA52" i="7" s="1"/>
  <c r="Z53" i="7" s="1"/>
  <c r="AB69" i="7"/>
  <c r="AB58" i="7"/>
  <c r="AB56" i="7"/>
  <c r="AB57" i="7"/>
  <c r="AB49" i="7"/>
  <c r="AB35" i="7"/>
  <c r="AB36" i="7" s="1"/>
  <c r="AA34" i="7"/>
  <c r="AB38" i="7"/>
  <c r="AB7" i="7"/>
  <c r="AB37" i="7"/>
  <c r="AB8" i="7"/>
  <c r="AB5" i="7"/>
  <c r="AB9" i="7"/>
  <c r="AB3" i="7"/>
  <c r="AB4" i="7"/>
  <c r="AA49" i="7"/>
  <c r="AA56" i="7"/>
  <c r="AA57" i="7"/>
  <c r="Z75" i="2"/>
  <c r="Z76" i="2" s="1"/>
  <c r="Z78" i="2" s="1"/>
  <c r="Z81" i="2" s="1"/>
  <c r="Z85" i="2" s="1"/>
  <c r="AC55" i="7"/>
  <c r="AB54" i="7"/>
  <c r="AB73" i="7"/>
  <c r="Z52" i="7"/>
  <c r="Y53" i="7" s="1"/>
  <c r="AA73" i="7"/>
  <c r="AD42" i="8"/>
  <c r="AD50" i="8" s="1"/>
  <c r="AA4" i="7"/>
  <c r="AD43" i="8"/>
  <c r="AD51" i="8" s="1"/>
  <c r="AB9" i="2" l="1"/>
  <c r="AB30" i="2" s="1"/>
  <c r="AB70" i="2" s="1"/>
  <c r="AB87" i="2" s="1"/>
  <c r="Y78" i="2"/>
  <c r="Y81" i="2" s="1"/>
  <c r="Y85" i="2" s="1"/>
  <c r="Y61" i="2"/>
  <c r="Y64" i="2" s="1"/>
  <c r="Y68" i="2" s="1"/>
  <c r="AB39" i="7"/>
  <c r="AB52" i="7" s="1"/>
  <c r="AA53" i="7" s="1"/>
  <c r="AC14" i="7"/>
  <c r="AA72" i="7"/>
  <c r="AA59" i="7"/>
  <c r="AA92" i="2"/>
  <c r="AA72" i="2"/>
  <c r="AA74" i="2" s="1"/>
  <c r="AA55" i="2"/>
  <c r="AA57" i="2" s="1"/>
  <c r="AE55" i="8"/>
  <c r="AE49" i="8"/>
  <c r="AD55" i="7"/>
  <c r="AC54" i="7"/>
  <c r="AB59" i="7"/>
  <c r="AB72" i="7" s="1"/>
  <c r="AB31" i="7"/>
  <c r="AA32" i="7" s="1"/>
  <c r="AE46" i="8"/>
  <c r="Z59" i="2"/>
  <c r="Z61" i="2" s="1"/>
  <c r="Z64" i="2" s="1"/>
  <c r="Z68" i="2" s="1"/>
  <c r="AB72" i="2"/>
  <c r="AB74" i="2" s="1"/>
  <c r="AB55" i="2"/>
  <c r="AB57" i="2" s="1"/>
  <c r="AE5" i="8"/>
  <c r="AE9" i="8"/>
  <c r="AE16" i="8"/>
  <c r="AE12" i="8"/>
  <c r="AE30" i="8"/>
  <c r="AE20" i="8"/>
  <c r="AF32" i="8"/>
  <c r="AE8" i="8"/>
  <c r="AF34" i="8"/>
  <c r="AF42" i="8"/>
  <c r="AF50" i="8" s="1"/>
  <c r="AE3" i="8"/>
  <c r="AE35" i="8"/>
  <c r="AF37" i="8"/>
  <c r="AF45" i="8" s="1"/>
  <c r="AF43" i="8"/>
  <c r="AF51" i="8" s="1"/>
  <c r="AE57" i="8"/>
  <c r="AE14" i="8"/>
  <c r="AE23" i="8"/>
  <c r="AE6" i="8"/>
  <c r="AE19" i="8"/>
  <c r="AE1" i="8"/>
  <c r="AE56" i="8"/>
  <c r="AF2" i="8"/>
  <c r="AE17" i="8"/>
  <c r="AE13" i="8"/>
  <c r="AE4" i="8"/>
  <c r="AE10" i="8"/>
  <c r="AE22" i="8"/>
  <c r="AF39" i="8"/>
  <c r="AE33" i="8"/>
  <c r="AE68" i="8"/>
  <c r="AE69" i="8"/>
  <c r="AC35" i="7"/>
  <c r="AC57" i="7" s="1"/>
  <c r="AC36" i="7"/>
  <c r="AB34" i="7"/>
  <c r="AC37" i="7"/>
  <c r="AC38" i="7"/>
  <c r="AC7" i="7"/>
  <c r="AC3" i="7"/>
  <c r="AC8" i="7"/>
  <c r="AC9" i="7"/>
  <c r="AC4" i="7"/>
  <c r="AC5" i="7"/>
  <c r="AE39" i="8"/>
  <c r="AB53" i="2" l="1"/>
  <c r="AC9" i="2"/>
  <c r="AC53" i="2" s="1"/>
  <c r="AE54" i="8"/>
  <c r="AE47" i="8"/>
  <c r="AE53" i="8" s="1"/>
  <c r="AE55" i="7"/>
  <c r="AD54" i="7"/>
  <c r="AC55" i="2"/>
  <c r="AC57" i="2" s="1"/>
  <c r="AB58" i="2"/>
  <c r="AB75" i="2"/>
  <c r="AB92" i="2"/>
  <c r="AC31" i="7"/>
  <c r="AB32" i="7" s="1"/>
  <c r="AF47" i="8"/>
  <c r="AF54" i="8"/>
  <c r="AA75" i="2"/>
  <c r="AA76" i="2" s="1"/>
  <c r="AA78" i="2" s="1"/>
  <c r="AA81" i="2" s="1"/>
  <c r="AA85" i="2" s="1"/>
  <c r="AF53" i="8"/>
  <c r="AC39" i="7"/>
  <c r="AD56" i="7"/>
  <c r="AD35" i="7"/>
  <c r="AD8" i="7" s="1"/>
  <c r="AD36" i="7"/>
  <c r="AC34" i="7"/>
  <c r="AD38" i="7"/>
  <c r="AD5" i="7"/>
  <c r="AD3" i="7"/>
  <c r="AD4" i="7"/>
  <c r="AD7" i="7"/>
  <c r="AF5" i="8"/>
  <c r="AF9" i="8"/>
  <c r="AG37" i="8"/>
  <c r="AG45" i="8" s="1"/>
  <c r="AF17" i="8"/>
  <c r="AF13" i="8"/>
  <c r="AG34" i="8"/>
  <c r="AF6" i="8"/>
  <c r="AF10" i="8"/>
  <c r="AF35" i="8"/>
  <c r="AG38" i="8"/>
  <c r="AG46" i="8" s="1"/>
  <c r="AF56" i="8"/>
  <c r="AF30" i="8"/>
  <c r="AF20" i="8"/>
  <c r="AG33" i="8"/>
  <c r="AF4" i="8"/>
  <c r="AF57" i="8"/>
  <c r="AF3" i="8"/>
  <c r="AG2" i="8"/>
  <c r="AG42" i="8" s="1"/>
  <c r="AG50" i="8" s="1"/>
  <c r="AF23" i="8"/>
  <c r="AF22" i="8"/>
  <c r="AF19" i="8"/>
  <c r="AF8" i="8"/>
  <c r="AF12" i="8"/>
  <c r="AF16" i="8"/>
  <c r="AF1" i="8"/>
  <c r="AF14" i="8"/>
  <c r="AF41" i="8"/>
  <c r="AC69" i="7"/>
  <c r="AF66" i="8"/>
  <c r="AC56" i="7"/>
  <c r="AF40" i="8"/>
  <c r="AF48" i="8" s="1"/>
  <c r="AD11" i="7"/>
  <c r="AD14" i="7"/>
  <c r="AA58" i="2"/>
  <c r="AA59" i="2" s="1"/>
  <c r="AC49" i="7"/>
  <c r="AC58" i="7"/>
  <c r="AF31" i="8"/>
  <c r="AF33" i="8"/>
  <c r="AC73" i="7"/>
  <c r="AC11" i="7"/>
  <c r="AC52" i="7" s="1"/>
  <c r="AB53" i="7" s="1"/>
  <c r="AF38" i="8"/>
  <c r="AF46" i="8" s="1"/>
  <c r="AC30" i="2" l="1"/>
  <c r="AC70" i="2" s="1"/>
  <c r="AC87" i="2" s="1"/>
  <c r="AD9" i="2"/>
  <c r="AD53" i="2" s="1"/>
  <c r="AA61" i="2"/>
  <c r="AA64" i="2" s="1"/>
  <c r="AA68" i="2" s="1"/>
  <c r="AC72" i="2"/>
  <c r="AC74" i="2" s="1"/>
  <c r="AC75" i="2" s="1"/>
  <c r="AC76" i="2" s="1"/>
  <c r="AC59" i="7"/>
  <c r="AC72" i="7" s="1"/>
  <c r="AD9" i="7"/>
  <c r="AD31" i="7" s="1"/>
  <c r="AC32" i="7" s="1"/>
  <c r="AC58" i="2"/>
  <c r="AC92" i="2"/>
  <c r="AB76" i="2"/>
  <c r="AB78" i="2" s="1"/>
  <c r="AB81" i="2" s="1"/>
  <c r="AB85" i="2" s="1"/>
  <c r="AF49" i="8"/>
  <c r="AF55" i="8"/>
  <c r="AG41" i="8"/>
  <c r="AE35" i="7"/>
  <c r="AE37" i="7" s="1"/>
  <c r="AE38" i="7"/>
  <c r="AE36" i="7"/>
  <c r="AD34" i="7"/>
  <c r="AE5" i="7"/>
  <c r="AE7" i="7"/>
  <c r="AE4" i="7"/>
  <c r="AE8" i="7"/>
  <c r="AE3" i="7"/>
  <c r="AG66" i="8"/>
  <c r="AG43" i="8"/>
  <c r="AG51" i="8" s="1"/>
  <c r="AG39" i="8"/>
  <c r="AD49" i="7"/>
  <c r="AB59" i="2"/>
  <c r="AB61" i="2" s="1"/>
  <c r="AB64" i="2" s="1"/>
  <c r="AB68" i="2" s="1"/>
  <c r="AG40" i="8"/>
  <c r="AG48" i="8" s="1"/>
  <c r="AD37" i="7"/>
  <c r="AF55" i="7"/>
  <c r="AE54" i="7"/>
  <c r="AG31" i="8"/>
  <c r="AD57" i="7"/>
  <c r="AD59" i="7" s="1"/>
  <c r="AD73" i="7"/>
  <c r="AD58" i="7"/>
  <c r="AG32" i="8"/>
  <c r="AD69" i="7"/>
  <c r="AG9" i="8"/>
  <c r="AH42" i="8"/>
  <c r="AH37" i="8"/>
  <c r="AG17" i="8"/>
  <c r="AG13" i="8"/>
  <c r="AH31" i="8"/>
  <c r="AG22" i="8"/>
  <c r="AG10" i="8"/>
  <c r="AH32" i="8"/>
  <c r="AG23" i="8"/>
  <c r="AG19" i="8"/>
  <c r="AG14" i="8"/>
  <c r="AG6" i="8"/>
  <c r="AH2" i="8"/>
  <c r="AG35" i="8"/>
  <c r="AH66" i="8"/>
  <c r="AG1" i="8"/>
  <c r="AG30" i="8"/>
  <c r="AH33" i="8"/>
  <c r="AG4" i="8"/>
  <c r="AG3" i="8"/>
  <c r="AH43" i="8"/>
  <c r="AH38" i="8"/>
  <c r="AH40" i="8"/>
  <c r="AH39" i="8"/>
  <c r="AG57" i="8"/>
  <c r="AH41" i="8"/>
  <c r="AG16" i="8"/>
  <c r="AG56" i="8"/>
  <c r="AH34" i="8"/>
  <c r="AG5" i="8"/>
  <c r="AG20" i="8"/>
  <c r="AG8" i="8"/>
  <c r="AG12" i="8"/>
  <c r="AE14" i="7"/>
  <c r="AE11" i="7" s="1"/>
  <c r="AF68" i="8"/>
  <c r="AF69" i="8"/>
  <c r="AE9" i="2" l="1"/>
  <c r="AE30" i="2" s="1"/>
  <c r="AE70" i="2" s="1"/>
  <c r="AE87" i="2" s="1"/>
  <c r="AD30" i="2"/>
  <c r="AD70" i="2" s="1"/>
  <c r="AD87" i="2" s="1"/>
  <c r="AD92" i="2" s="1"/>
  <c r="AC59" i="2"/>
  <c r="AC61" i="2" s="1"/>
  <c r="AC64" i="2" s="1"/>
  <c r="AC68" i="2" s="1"/>
  <c r="AG68" i="8"/>
  <c r="AG69" i="8"/>
  <c r="AH55" i="8"/>
  <c r="AH49" i="8"/>
  <c r="AH47" i="8"/>
  <c r="AH54" i="8"/>
  <c r="AH48" i="8"/>
  <c r="AE9" i="7"/>
  <c r="AE31" i="7" s="1"/>
  <c r="AD32" i="7" s="1"/>
  <c r="AC78" i="2"/>
  <c r="AC81" i="2" s="1"/>
  <c r="AC85" i="2" s="1"/>
  <c r="AE72" i="2"/>
  <c r="AE74" i="2" s="1"/>
  <c r="AE55" i="2"/>
  <c r="AE57" i="2" s="1"/>
  <c r="AH50" i="8"/>
  <c r="AG55" i="7"/>
  <c r="AF54" i="7"/>
  <c r="AF73" i="7"/>
  <c r="AE73" i="7"/>
  <c r="AH46" i="8"/>
  <c r="AH45" i="8"/>
  <c r="AH51" i="8"/>
  <c r="AG55" i="8"/>
  <c r="AG49" i="8"/>
  <c r="AE39" i="7"/>
  <c r="AD72" i="2"/>
  <c r="AD74" i="2" s="1"/>
  <c r="AD55" i="2"/>
  <c r="AD57" i="2" s="1"/>
  <c r="AG47" i="8"/>
  <c r="AG53" i="8" s="1"/>
  <c r="AG54" i="8"/>
  <c r="AF69" i="7"/>
  <c r="AF58" i="7"/>
  <c r="AF57" i="7"/>
  <c r="AF56" i="7"/>
  <c r="AF37" i="7"/>
  <c r="AF49" i="7"/>
  <c r="AF38" i="7"/>
  <c r="AF36" i="7"/>
  <c r="AE34" i="7"/>
  <c r="AF35" i="7"/>
  <c r="AF8" i="7" s="1"/>
  <c r="AF5" i="7"/>
  <c r="AF9" i="7"/>
  <c r="AF7" i="7"/>
  <c r="AF4" i="7"/>
  <c r="AE58" i="7"/>
  <c r="AE49" i="7"/>
  <c r="AE52" i="7" s="1"/>
  <c r="AD53" i="7" s="1"/>
  <c r="AH69" i="8"/>
  <c r="AH68" i="8"/>
  <c r="AD39" i="7"/>
  <c r="AD52" i="7" s="1"/>
  <c r="AC53" i="7" s="1"/>
  <c r="AE57" i="7"/>
  <c r="AD72" i="7"/>
  <c r="AF14" i="7"/>
  <c r="AF11" i="7"/>
  <c r="AH17" i="8"/>
  <c r="AH13" i="8"/>
  <c r="AH22" i="8"/>
  <c r="AH19" i="8"/>
  <c r="AH14" i="8"/>
  <c r="AH56" i="8"/>
  <c r="AH4" i="8"/>
  <c r="AH5" i="8"/>
  <c r="AH57" i="8"/>
  <c r="AH35" i="8"/>
  <c r="AH23" i="8"/>
  <c r="AH12" i="8"/>
  <c r="AH16" i="8"/>
  <c r="AH9" i="8"/>
  <c r="AH20" i="8"/>
  <c r="AH30" i="8"/>
  <c r="AH1" i="8"/>
  <c r="AH3" i="8"/>
  <c r="AH6" i="8"/>
  <c r="AH8" i="8"/>
  <c r="AH10" i="8"/>
  <c r="AE56" i="7"/>
  <c r="AE69" i="7"/>
  <c r="AE53" i="2" l="1"/>
  <c r="AF9" i="2"/>
  <c r="AF30" i="2" s="1"/>
  <c r="AF70" i="2" s="1"/>
  <c r="AF87" i="2" s="1"/>
  <c r="AG54" i="7"/>
  <c r="AH55" i="7"/>
  <c r="AG73" i="7" s="1"/>
  <c r="AF39" i="7"/>
  <c r="AF52" i="7"/>
  <c r="AE53" i="7" s="1"/>
  <c r="AF72" i="7"/>
  <c r="AF59" i="7"/>
  <c r="AD58" i="2"/>
  <c r="AD59" i="2" s="1"/>
  <c r="AF3" i="7"/>
  <c r="AE58" i="2"/>
  <c r="AE59" i="2" s="1"/>
  <c r="AE61" i="2" s="1"/>
  <c r="AE64" i="2" s="1"/>
  <c r="AE68" i="2" s="1"/>
  <c r="AD75" i="2"/>
  <c r="AD76" i="2" s="1"/>
  <c r="AD78" i="2" s="1"/>
  <c r="AD81" i="2" s="1"/>
  <c r="AD85" i="2" s="1"/>
  <c r="AE92" i="2"/>
  <c r="AH53" i="8"/>
  <c r="AE72" i="7"/>
  <c r="AE59" i="7"/>
  <c r="AF31" i="7"/>
  <c r="AE32" i="7" s="1"/>
  <c r="AE75" i="2"/>
  <c r="AE76" i="2" s="1"/>
  <c r="AG14" i="7"/>
  <c r="AG11" i="7"/>
  <c r="AG58" i="7"/>
  <c r="AG56" i="7"/>
  <c r="AG38" i="7"/>
  <c r="AG37" i="7"/>
  <c r="AG36" i="7"/>
  <c r="AF34" i="7"/>
  <c r="AG35" i="7"/>
  <c r="AG57" i="7" s="1"/>
  <c r="AG8" i="7"/>
  <c r="AG5" i="7"/>
  <c r="AG9" i="7"/>
  <c r="AG4" i="7"/>
  <c r="AG7" i="7"/>
  <c r="AG3" i="7"/>
  <c r="AF72" i="2"/>
  <c r="AF74" i="2" s="1"/>
  <c r="AF55" i="2"/>
  <c r="AF57" i="2" s="1"/>
  <c r="AF53" i="2" l="1"/>
  <c r="AG9" i="2"/>
  <c r="AG72" i="2"/>
  <c r="AG74" i="2" s="1"/>
  <c r="AE78" i="2"/>
  <c r="AE81" i="2" s="1"/>
  <c r="AE85" i="2" s="1"/>
  <c r="AD61" i="2"/>
  <c r="AD64" i="2" s="1"/>
  <c r="AD68" i="2" s="1"/>
  <c r="AH14" i="7"/>
  <c r="AG30" i="2"/>
  <c r="AG70" i="2" s="1"/>
  <c r="AG87" i="2" s="1"/>
  <c r="AG53" i="2"/>
  <c r="AG69" i="7"/>
  <c r="AH54" i="7"/>
  <c r="AI55" i="7"/>
  <c r="AH73" i="7"/>
  <c r="AF58" i="2"/>
  <c r="AF59" i="2" s="1"/>
  <c r="AG59" i="7"/>
  <c r="AG72" i="7" s="1"/>
  <c r="AF75" i="2"/>
  <c r="AG31" i="7"/>
  <c r="AF32" i="7" s="1"/>
  <c r="AF92" i="2"/>
  <c r="AH58" i="7"/>
  <c r="AH56" i="7"/>
  <c r="AH37" i="7"/>
  <c r="AH49" i="7"/>
  <c r="AH36" i="7"/>
  <c r="AG34" i="7"/>
  <c r="AH38" i="7"/>
  <c r="AH35" i="7"/>
  <c r="AH7" i="7" s="1"/>
  <c r="AH5" i="7"/>
  <c r="AH9" i="7"/>
  <c r="AH3" i="7"/>
  <c r="AH4" i="7"/>
  <c r="AH8" i="7"/>
  <c r="AG39" i="7"/>
  <c r="AG52" i="7" s="1"/>
  <c r="AF53" i="7" s="1"/>
  <c r="AG49" i="7"/>
  <c r="AH9" i="2" l="1"/>
  <c r="AH30" i="2" s="1"/>
  <c r="AH70" i="2" s="1"/>
  <c r="AH87" i="2" s="1"/>
  <c r="AG55" i="2"/>
  <c r="AG57" i="2" s="1"/>
  <c r="AG58" i="2" s="1"/>
  <c r="AG59" i="2" s="1"/>
  <c r="AG61" i="2" s="1"/>
  <c r="AG64" i="2" s="1"/>
  <c r="AG68" i="2" s="1"/>
  <c r="AH69" i="7"/>
  <c r="AF61" i="2"/>
  <c r="AF64" i="2" s="1"/>
  <c r="AF68" i="2" s="1"/>
  <c r="AI54" i="7"/>
  <c r="AJ55" i="7"/>
  <c r="AH39" i="7"/>
  <c r="AG75" i="2"/>
  <c r="AG76" i="2" s="1"/>
  <c r="AG78" i="2" s="1"/>
  <c r="AG81" i="2" s="1"/>
  <c r="AG85" i="2" s="1"/>
  <c r="AF76" i="2"/>
  <c r="AF78" i="2" s="1"/>
  <c r="AF81" i="2" s="1"/>
  <c r="AF85" i="2" s="1"/>
  <c r="AH34" i="7"/>
  <c r="AI35" i="7"/>
  <c r="AI9" i="7" s="1"/>
  <c r="AI8" i="7"/>
  <c r="AI4" i="7"/>
  <c r="AI5" i="7"/>
  <c r="AI3" i="7"/>
  <c r="AI7" i="7"/>
  <c r="AG92" i="2"/>
  <c r="AI14" i="7"/>
  <c r="AI11" i="7"/>
  <c r="AH57" i="7"/>
  <c r="AH59" i="7" s="1"/>
  <c r="AH11" i="7"/>
  <c r="AH72" i="7" s="1"/>
  <c r="AH53" i="2" l="1"/>
  <c r="AI9" i="2"/>
  <c r="AI53" i="2" s="1"/>
  <c r="AI37" i="7"/>
  <c r="AI49" i="7"/>
  <c r="AI55" i="2"/>
  <c r="AI57" i="2" s="1"/>
  <c r="AI56" i="7"/>
  <c r="AI30" i="2"/>
  <c r="AI70" i="2" s="1"/>
  <c r="AI87" i="2" s="1"/>
  <c r="AI36" i="7"/>
  <c r="AI57" i="7"/>
  <c r="AI69" i="7"/>
  <c r="AH31" i="7"/>
  <c r="AG32" i="7" s="1"/>
  <c r="AH52" i="7"/>
  <c r="AG53" i="7" s="1"/>
  <c r="AH72" i="2"/>
  <c r="AH74" i="2" s="1"/>
  <c r="AH55" i="2"/>
  <c r="AH57" i="2" s="1"/>
  <c r="AH92" i="2"/>
  <c r="AJ14" i="7"/>
  <c r="AI31" i="7"/>
  <c r="AH32" i="7" s="1"/>
  <c r="AJ35" i="7"/>
  <c r="AJ56" i="7" s="1"/>
  <c r="AJ49" i="7"/>
  <c r="AI34" i="7"/>
  <c r="AJ38" i="7"/>
  <c r="AJ37" i="7"/>
  <c r="AJ5" i="7"/>
  <c r="AJ4" i="7"/>
  <c r="AJ3" i="7"/>
  <c r="AK55" i="7"/>
  <c r="AJ54" i="7"/>
  <c r="AJ73" i="7"/>
  <c r="AI38" i="7"/>
  <c r="AI73" i="7"/>
  <c r="AI58" i="7"/>
  <c r="AJ9" i="2" l="1"/>
  <c r="AJ53" i="2" s="1"/>
  <c r="AI72" i="2"/>
  <c r="AI74" i="2" s="1"/>
  <c r="AI75" i="2" s="1"/>
  <c r="AH58" i="2"/>
  <c r="AH59" i="2" s="1"/>
  <c r="AH75" i="2"/>
  <c r="AH76" i="2" s="1"/>
  <c r="AK69" i="7"/>
  <c r="AK57" i="7"/>
  <c r="AK56" i="7"/>
  <c r="AK38" i="7"/>
  <c r="AJ34" i="7"/>
  <c r="AK35" i="7"/>
  <c r="AK5" i="7" s="1"/>
  <c r="AK7" i="7"/>
  <c r="AK8" i="7"/>
  <c r="AJ36" i="7"/>
  <c r="AJ57" i="7"/>
  <c r="AJ59" i="7" s="1"/>
  <c r="AJ58" i="7"/>
  <c r="AJ69" i="7"/>
  <c r="AK73" i="7"/>
  <c r="AK54" i="7"/>
  <c r="AL55" i="7"/>
  <c r="AJ9" i="7"/>
  <c r="AK14" i="7"/>
  <c r="AK11" i="7"/>
  <c r="AI58" i="2"/>
  <c r="AJ7" i="7"/>
  <c r="AI52" i="7"/>
  <c r="AH53" i="7" s="1"/>
  <c r="AI39" i="7"/>
  <c r="AI92" i="2"/>
  <c r="AJ8" i="7"/>
  <c r="AI72" i="7"/>
  <c r="AI59" i="7"/>
  <c r="AJ11" i="7"/>
  <c r="AJ30" i="2" l="1"/>
  <c r="AJ70" i="2" s="1"/>
  <c r="AJ87" i="2" s="1"/>
  <c r="AJ92" i="2" s="1"/>
  <c r="AK9" i="2"/>
  <c r="AK53" i="2" s="1"/>
  <c r="AJ72" i="2"/>
  <c r="AJ74" i="2" s="1"/>
  <c r="AJ75" i="2" s="1"/>
  <c r="AI76" i="2"/>
  <c r="AI78" i="2" s="1"/>
  <c r="AI81" i="2" s="1"/>
  <c r="AI85" i="2" s="1"/>
  <c r="AJ55" i="2"/>
  <c r="AJ57" i="2" s="1"/>
  <c r="AJ58" i="2" s="1"/>
  <c r="AJ59" i="2" s="1"/>
  <c r="AJ61" i="2" s="1"/>
  <c r="AJ64" i="2" s="1"/>
  <c r="AJ68" i="2" s="1"/>
  <c r="AH78" i="2"/>
  <c r="AH81" i="2" s="1"/>
  <c r="AH85" i="2" s="1"/>
  <c r="AK72" i="2"/>
  <c r="AK74" i="2" s="1"/>
  <c r="AK3" i="7"/>
  <c r="AK4" i="7"/>
  <c r="AK31" i="7"/>
  <c r="AJ32" i="7" s="1"/>
  <c r="AH61" i="2"/>
  <c r="AH64" i="2" s="1"/>
  <c r="AH68" i="2" s="1"/>
  <c r="AL14" i="7"/>
  <c r="AL57" i="7"/>
  <c r="AL58" i="7"/>
  <c r="AL35" i="7"/>
  <c r="AL37" i="7" s="1"/>
  <c r="AL49" i="7"/>
  <c r="AK34" i="7"/>
  <c r="AL38" i="7"/>
  <c r="AL9" i="7"/>
  <c r="AL4" i="7"/>
  <c r="AL7" i="7"/>
  <c r="AL8" i="7"/>
  <c r="AK9" i="7"/>
  <c r="AH74" i="7"/>
  <c r="AH75" i="7"/>
  <c r="AK36" i="7"/>
  <c r="AJ31" i="7"/>
  <c r="AI32" i="7" s="1"/>
  <c r="AK37" i="7"/>
  <c r="AI59" i="2"/>
  <c r="AI61" i="2" s="1"/>
  <c r="AI64" i="2" s="1"/>
  <c r="AI68" i="2" s="1"/>
  <c r="AK49" i="7"/>
  <c r="AK58" i="7"/>
  <c r="AL73" i="7"/>
  <c r="AL54" i="7"/>
  <c r="AM55" i="7"/>
  <c r="AJ39" i="7"/>
  <c r="AJ52" i="7" s="1"/>
  <c r="AI53" i="7" s="1"/>
  <c r="AJ72" i="7"/>
  <c r="AK30" i="2" l="1"/>
  <c r="AK70" i="2" s="1"/>
  <c r="AK87" i="2" s="1"/>
  <c r="AK92" i="2" s="1"/>
  <c r="AL9" i="2"/>
  <c r="AL53" i="2" s="1"/>
  <c r="AL55" i="2"/>
  <c r="AL57" i="2" s="1"/>
  <c r="AK55" i="2"/>
  <c r="AK57" i="2" s="1"/>
  <c r="AK58" i="2" s="1"/>
  <c r="AK59" i="2" s="1"/>
  <c r="AK61" i="2" s="1"/>
  <c r="AK64" i="2" s="1"/>
  <c r="AK68" i="2" s="1"/>
  <c r="AK72" i="7"/>
  <c r="AL56" i="7"/>
  <c r="AK75" i="2"/>
  <c r="AK76" i="2" s="1"/>
  <c r="AK78" i="2" s="1"/>
  <c r="AK81" i="2" s="1"/>
  <c r="AK85" i="2" s="1"/>
  <c r="AL69" i="7"/>
  <c r="AK39" i="7"/>
  <c r="AK52" i="7" s="1"/>
  <c r="AJ53" i="7" s="1"/>
  <c r="AJ76" i="2"/>
  <c r="AJ78" i="2" s="1"/>
  <c r="AJ81" i="2" s="1"/>
  <c r="AJ85" i="2" s="1"/>
  <c r="AL5" i="7"/>
  <c r="AL3" i="7"/>
  <c r="AM14" i="7"/>
  <c r="AM11" i="7" s="1"/>
  <c r="AM73" i="7"/>
  <c r="AN55" i="7"/>
  <c r="AM54" i="7"/>
  <c r="AL11" i="7"/>
  <c r="AL31" i="7" s="1"/>
  <c r="AK32" i="7" s="1"/>
  <c r="AK59" i="7"/>
  <c r="AL34" i="7"/>
  <c r="AM35" i="7"/>
  <c r="AM57" i="7" s="1"/>
  <c r="AM5" i="7"/>
  <c r="AM3" i="7"/>
  <c r="AM9" i="7"/>
  <c r="AM8" i="7"/>
  <c r="AL36" i="7"/>
  <c r="AL30" i="2" l="1"/>
  <c r="AL70" i="2" s="1"/>
  <c r="AL87" i="2" s="1"/>
  <c r="AL92" i="2" s="1"/>
  <c r="AM9" i="2"/>
  <c r="AM53" i="2" s="1"/>
  <c r="AL72" i="2"/>
  <c r="AL74" i="2" s="1"/>
  <c r="AM38" i="7"/>
  <c r="AM49" i="7"/>
  <c r="AM58" i="7"/>
  <c r="AM56" i="7"/>
  <c r="AN57" i="7"/>
  <c r="AN56" i="7"/>
  <c r="AN58" i="7"/>
  <c r="AN37" i="7"/>
  <c r="AN49" i="7"/>
  <c r="AM34" i="7"/>
  <c r="AN36" i="7"/>
  <c r="AN38" i="7"/>
  <c r="AN35" i="7"/>
  <c r="AN9" i="7"/>
  <c r="AN7" i="7"/>
  <c r="AN31" i="7" s="1"/>
  <c r="AM32" i="7" s="1"/>
  <c r="AN5" i="7"/>
  <c r="AN8" i="7"/>
  <c r="AN3" i="7"/>
  <c r="AM36" i="7"/>
  <c r="AN14" i="7"/>
  <c r="AN11" i="7"/>
  <c r="AM69" i="7"/>
  <c r="AL39" i="7"/>
  <c r="AL52" i="7"/>
  <c r="AK53" i="7" s="1"/>
  <c r="AL58" i="2"/>
  <c r="AM37" i="7"/>
  <c r="AM7" i="7"/>
  <c r="AM31" i="7" s="1"/>
  <c r="AL32" i="7" s="1"/>
  <c r="AL59" i="7"/>
  <c r="AL72" i="7" s="1"/>
  <c r="AM4" i="7"/>
  <c r="AN4" i="7" s="1"/>
  <c r="AN54" i="7"/>
  <c r="AO55" i="7"/>
  <c r="AN73" i="7"/>
  <c r="AN9" i="2" l="1"/>
  <c r="AN30" i="2" s="1"/>
  <c r="AN70" i="2" s="1"/>
  <c r="AN87" i="2" s="1"/>
  <c r="AM30" i="2"/>
  <c r="AM70" i="2" s="1"/>
  <c r="AM87" i="2" s="1"/>
  <c r="AM92" i="2" s="1"/>
  <c r="AL59" i="2"/>
  <c r="AL61" i="2" s="1"/>
  <c r="AL64" i="2" s="1"/>
  <c r="AL68" i="2" s="1"/>
  <c r="AL75" i="2"/>
  <c r="AL76" i="2" s="1"/>
  <c r="AL78" i="2" s="1"/>
  <c r="AL81" i="2" s="1"/>
  <c r="AL85" i="2" s="1"/>
  <c r="AN59" i="7"/>
  <c r="AN72" i="7" s="1"/>
  <c r="AM72" i="2"/>
  <c r="AM74" i="2" s="1"/>
  <c r="AM55" i="2"/>
  <c r="AM57" i="2" s="1"/>
  <c r="AM59" i="7"/>
  <c r="AM72" i="7" s="1"/>
  <c r="AM39" i="7"/>
  <c r="AM52" i="7" s="1"/>
  <c r="AL53" i="7" s="1"/>
  <c r="AN39" i="7"/>
  <c r="AN52" i="7"/>
  <c r="AM53" i="7" s="1"/>
  <c r="AP55" i="7"/>
  <c r="AO54" i="7"/>
  <c r="AO73" i="7"/>
  <c r="AO14" i="7"/>
  <c r="AO11" i="7"/>
  <c r="AO57" i="7"/>
  <c r="AO56" i="7"/>
  <c r="AO58" i="7"/>
  <c r="AO69" i="7"/>
  <c r="AN34" i="7"/>
  <c r="AO35" i="7"/>
  <c r="AO36" i="7" s="1"/>
  <c r="AO49" i="7"/>
  <c r="AO7" i="7"/>
  <c r="AO3" i="7"/>
  <c r="AO4" i="7"/>
  <c r="AO8" i="7"/>
  <c r="AO9" i="7"/>
  <c r="AO5" i="7"/>
  <c r="AN55" i="2"/>
  <c r="AN57" i="2" s="1"/>
  <c r="AN69" i="7"/>
  <c r="AO9" i="2" l="1"/>
  <c r="AO30" i="2" s="1"/>
  <c r="AO70" i="2" s="1"/>
  <c r="AO87" i="2" s="1"/>
  <c r="AN53" i="2"/>
  <c r="AN58" i="2"/>
  <c r="AN59" i="2" s="1"/>
  <c r="AN61" i="2" s="1"/>
  <c r="AN64" i="2" s="1"/>
  <c r="AN68" i="2" s="1"/>
  <c r="AO59" i="7"/>
  <c r="AO72" i="7" s="1"/>
  <c r="AQ55" i="7"/>
  <c r="AP73" i="7" s="1"/>
  <c r="AP54" i="7"/>
  <c r="AO31" i="7"/>
  <c r="AN32" i="7" s="1"/>
  <c r="AO38" i="7"/>
  <c r="AN72" i="2"/>
  <c r="AN74" i="2" s="1"/>
  <c r="AO34" i="7"/>
  <c r="AP35" i="7"/>
  <c r="AP8" i="7"/>
  <c r="AO37" i="7"/>
  <c r="AO39" i="7" s="1"/>
  <c r="AM75" i="2"/>
  <c r="AP14" i="7"/>
  <c r="AP11" i="7"/>
  <c r="AN92" i="2"/>
  <c r="AM58" i="2"/>
  <c r="AM59" i="2" s="1"/>
  <c r="AM61" i="2" s="1"/>
  <c r="AM64" i="2" s="1"/>
  <c r="AM68" i="2" s="1"/>
  <c r="AO53" i="2" l="1"/>
  <c r="AP9" i="2"/>
  <c r="AP30" i="2"/>
  <c r="AP70" i="2" s="1"/>
  <c r="AP87" i="2" s="1"/>
  <c r="AP53" i="2"/>
  <c r="AQ69" i="7"/>
  <c r="AQ57" i="7"/>
  <c r="AQ56" i="7"/>
  <c r="AQ36" i="7"/>
  <c r="AQ37" i="7"/>
  <c r="AP34" i="7"/>
  <c r="AQ35" i="7"/>
  <c r="AQ38" i="7" s="1"/>
  <c r="AQ8" i="7"/>
  <c r="AP56" i="7"/>
  <c r="AO72" i="2"/>
  <c r="AO74" i="2" s="1"/>
  <c r="AO55" i="2"/>
  <c r="AO57" i="2" s="1"/>
  <c r="AO92" i="2"/>
  <c r="AQ54" i="7"/>
  <c r="AR55" i="7"/>
  <c r="AN75" i="2"/>
  <c r="AN76" i="2" s="1"/>
  <c r="AP72" i="2"/>
  <c r="AP74" i="2" s="1"/>
  <c r="AP55" i="2"/>
  <c r="AP57" i="2" s="1"/>
  <c r="AP7" i="7"/>
  <c r="AP31" i="7" s="1"/>
  <c r="AO32" i="7" s="1"/>
  <c r="AP5" i="7"/>
  <c r="AP3" i="7"/>
  <c r="AP4" i="7"/>
  <c r="AQ4" i="7" s="1"/>
  <c r="AQ14" i="7"/>
  <c r="AQ11" i="7" s="1"/>
  <c r="AP9" i="7"/>
  <c r="AQ9" i="7" s="1"/>
  <c r="AP36" i="7"/>
  <c r="AP37" i="7"/>
  <c r="AM76" i="2"/>
  <c r="AM78" i="2" s="1"/>
  <c r="AM81" i="2" s="1"/>
  <c r="AM85" i="2" s="1"/>
  <c r="AP49" i="7"/>
  <c r="AO52" i="7"/>
  <c r="AN53" i="7" s="1"/>
  <c r="AP58" i="7"/>
  <c r="AP38" i="7"/>
  <c r="AP57" i="7"/>
  <c r="AP69" i="7"/>
  <c r="AQ9" i="2" l="1"/>
  <c r="AQ30" i="2" s="1"/>
  <c r="AQ70" i="2" s="1"/>
  <c r="AQ87" i="2" s="1"/>
  <c r="AN78" i="2"/>
  <c r="AN81" i="2" s="1"/>
  <c r="AN85" i="2" s="1"/>
  <c r="AO58" i="2"/>
  <c r="AO59" i="2" s="1"/>
  <c r="AO61" i="2" s="1"/>
  <c r="AO64" i="2" s="1"/>
  <c r="AO68" i="2" s="1"/>
  <c r="AP59" i="7"/>
  <c r="AP72" i="7" s="1"/>
  <c r="AQ5" i="7"/>
  <c r="AR14" i="7"/>
  <c r="AR11" i="7"/>
  <c r="AQ3" i="7"/>
  <c r="AR3" i="7" s="1"/>
  <c r="AQ7" i="7"/>
  <c r="AQ31" i="7" s="1"/>
  <c r="AP32" i="7" s="1"/>
  <c r="AP52" i="7"/>
  <c r="AO53" i="7" s="1"/>
  <c r="AP39" i="7"/>
  <c r="AQ72" i="2"/>
  <c r="AQ74" i="2" s="1"/>
  <c r="AQ55" i="2"/>
  <c r="AQ57" i="2" s="1"/>
  <c r="AS55" i="7"/>
  <c r="AR73" i="7" s="1"/>
  <c r="AR54" i="7"/>
  <c r="AQ49" i="7"/>
  <c r="AQ73" i="7"/>
  <c r="AR56" i="7"/>
  <c r="AR58" i="7"/>
  <c r="AR69" i="7"/>
  <c r="AR57" i="7"/>
  <c r="AR35" i="7"/>
  <c r="AR37" i="7" s="1"/>
  <c r="AR38" i="7"/>
  <c r="AQ34" i="7"/>
  <c r="AR9" i="7"/>
  <c r="AR8" i="7"/>
  <c r="AP58" i="2"/>
  <c r="AP59" i="2" s="1"/>
  <c r="AP61" i="2" s="1"/>
  <c r="AP64" i="2" s="1"/>
  <c r="AP68" i="2" s="1"/>
  <c r="AQ39" i="7"/>
  <c r="AP75" i="2"/>
  <c r="AP76" i="2" s="1"/>
  <c r="AP78" i="2" s="1"/>
  <c r="AP81" i="2" s="1"/>
  <c r="AP85" i="2" s="1"/>
  <c r="AQ58" i="7"/>
  <c r="AQ59" i="7" s="1"/>
  <c r="AQ72" i="7" s="1"/>
  <c r="AO75" i="2"/>
  <c r="AP92" i="2"/>
  <c r="AQ53" i="2" l="1"/>
  <c r="AR9" i="2"/>
  <c r="AR53" i="2" s="1"/>
  <c r="AS14" i="7"/>
  <c r="AS11" i="7"/>
  <c r="AR4" i="7"/>
  <c r="AO76" i="2"/>
  <c r="AO78" i="2" s="1"/>
  <c r="AO81" i="2" s="1"/>
  <c r="AO85" i="2" s="1"/>
  <c r="AR5" i="7"/>
  <c r="AR59" i="7"/>
  <c r="AQ52" i="7"/>
  <c r="AP53" i="7" s="1"/>
  <c r="AQ92" i="2"/>
  <c r="AR7" i="7"/>
  <c r="AR31" i="7" s="1"/>
  <c r="AQ32" i="7" s="1"/>
  <c r="AR72" i="2"/>
  <c r="AR74" i="2" s="1"/>
  <c r="AR55" i="2"/>
  <c r="AR57" i="2" s="1"/>
  <c r="AR30" i="2"/>
  <c r="AR70" i="2" s="1"/>
  <c r="AR87" i="2" s="1"/>
  <c r="AT55" i="7"/>
  <c r="AS54" i="7"/>
  <c r="AS69" i="7"/>
  <c r="AS57" i="7"/>
  <c r="AS56" i="7"/>
  <c r="AS58" i="7"/>
  <c r="AS38" i="7"/>
  <c r="AS36" i="7"/>
  <c r="AR34" i="7"/>
  <c r="AS35" i="7"/>
  <c r="AS3" i="7" s="1"/>
  <c r="AS37" i="7"/>
  <c r="AS49" i="7"/>
  <c r="AS4" i="7"/>
  <c r="AS8" i="7"/>
  <c r="AS5" i="7"/>
  <c r="AS9" i="7"/>
  <c r="AQ58" i="2"/>
  <c r="AR36" i="7"/>
  <c r="AQ75" i="2"/>
  <c r="AQ76" i="2" s="1"/>
  <c r="AR49" i="7"/>
  <c r="AS9" i="2" l="1"/>
  <c r="AS53" i="2" s="1"/>
  <c r="AR39" i="7"/>
  <c r="AR52" i="7" s="1"/>
  <c r="AQ53" i="7" s="1"/>
  <c r="AR72" i="7"/>
  <c r="AU55" i="7"/>
  <c r="AT54" i="7"/>
  <c r="AQ59" i="2"/>
  <c r="AQ61" i="2" s="1"/>
  <c r="AQ64" i="2" s="1"/>
  <c r="AQ68" i="2" s="1"/>
  <c r="AS73" i="7"/>
  <c r="AQ78" i="2"/>
  <c r="AQ81" i="2" s="1"/>
  <c r="AQ85" i="2" s="1"/>
  <c r="AR92" i="2"/>
  <c r="AR58" i="2"/>
  <c r="AR75" i="2"/>
  <c r="AS39" i="7"/>
  <c r="AS7" i="7"/>
  <c r="AS31" i="7" s="1"/>
  <c r="AR32" i="7" s="1"/>
  <c r="AS59" i="7"/>
  <c r="AS72" i="7"/>
  <c r="AS72" i="2"/>
  <c r="AS74" i="2" s="1"/>
  <c r="AS55" i="2"/>
  <c r="AS57" i="2" s="1"/>
  <c r="AT58" i="7"/>
  <c r="AT56" i="7"/>
  <c r="AT57" i="7"/>
  <c r="AT49" i="7"/>
  <c r="AT35" i="7"/>
  <c r="AT7" i="7" s="1"/>
  <c r="AT31" i="7" s="1"/>
  <c r="AS32" i="7" s="1"/>
  <c r="AT37" i="7"/>
  <c r="AS34" i="7"/>
  <c r="AT4" i="7"/>
  <c r="AT5" i="7"/>
  <c r="AT9" i="7"/>
  <c r="AT3" i="7"/>
  <c r="AT8" i="7"/>
  <c r="AT11" i="7"/>
  <c r="AT14" i="7"/>
  <c r="AT9" i="2" l="1"/>
  <c r="AT30" i="2" s="1"/>
  <c r="AT70" i="2" s="1"/>
  <c r="AT87" i="2" s="1"/>
  <c r="AS30" i="2"/>
  <c r="AS70" i="2" s="1"/>
  <c r="AS87" i="2" s="1"/>
  <c r="AS92" i="2" s="1"/>
  <c r="AR59" i="2"/>
  <c r="AR61" i="2" s="1"/>
  <c r="AR64" i="2" s="1"/>
  <c r="AR68" i="2" s="1"/>
  <c r="AS52" i="7"/>
  <c r="AR53" i="7" s="1"/>
  <c r="AS75" i="2"/>
  <c r="AS76" i="2" s="1"/>
  <c r="AS78" i="2" s="1"/>
  <c r="AS81" i="2" s="1"/>
  <c r="AS85" i="2" s="1"/>
  <c r="AS58" i="2"/>
  <c r="AV55" i="7"/>
  <c r="AU54" i="7"/>
  <c r="AT73" i="7"/>
  <c r="AU35" i="7"/>
  <c r="AU4" i="7" s="1"/>
  <c r="AU37" i="7"/>
  <c r="AT34" i="7"/>
  <c r="AU3" i="7"/>
  <c r="AU8" i="7"/>
  <c r="AR76" i="2"/>
  <c r="AR78" i="2" s="1"/>
  <c r="AR81" i="2" s="1"/>
  <c r="AR85" i="2" s="1"/>
  <c r="AT36" i="7"/>
  <c r="AT38" i="7"/>
  <c r="AT59" i="7"/>
  <c r="AT72" i="7" s="1"/>
  <c r="AU14" i="7"/>
  <c r="AU11" i="7" s="1"/>
  <c r="AT69" i="7"/>
  <c r="AU9" i="2" l="1"/>
  <c r="AU30" i="2" s="1"/>
  <c r="AU70" i="2" s="1"/>
  <c r="AU87" i="2" s="1"/>
  <c r="AT53" i="2"/>
  <c r="AT92" i="2"/>
  <c r="AU58" i="7"/>
  <c r="AT39" i="7"/>
  <c r="AT52" i="7" s="1"/>
  <c r="AS53" i="7" s="1"/>
  <c r="AU7" i="7"/>
  <c r="AU31" i="7" s="1"/>
  <c r="AT32" i="7" s="1"/>
  <c r="AV14" i="7"/>
  <c r="AV11" i="7"/>
  <c r="AU69" i="7"/>
  <c r="AU55" i="2"/>
  <c r="AU57" i="2" s="1"/>
  <c r="AU72" i="2"/>
  <c r="AU74" i="2" s="1"/>
  <c r="AU57" i="7"/>
  <c r="AV73" i="7"/>
  <c r="AW55" i="7"/>
  <c r="AV54" i="7"/>
  <c r="AU73" i="7"/>
  <c r="AU9" i="7"/>
  <c r="AU5" i="7"/>
  <c r="AS59" i="2"/>
  <c r="AS61" i="2" s="1"/>
  <c r="AS64" i="2" s="1"/>
  <c r="AS68" i="2" s="1"/>
  <c r="AV35" i="7"/>
  <c r="AV36" i="7"/>
  <c r="AV37" i="7"/>
  <c r="AV9" i="7"/>
  <c r="AU34" i="7"/>
  <c r="AV3" i="7"/>
  <c r="AU36" i="7"/>
  <c r="AT72" i="2"/>
  <c r="AT74" i="2" s="1"/>
  <c r="AT55" i="2"/>
  <c r="AT57" i="2" s="1"/>
  <c r="AU38" i="7"/>
  <c r="AU56" i="7"/>
  <c r="AU49" i="7"/>
  <c r="AU53" i="2" l="1"/>
  <c r="AV9" i="2"/>
  <c r="AV30" i="2" s="1"/>
  <c r="AV70" i="2" s="1"/>
  <c r="AV87" i="2" s="1"/>
  <c r="AW58" i="7"/>
  <c r="AW56" i="7"/>
  <c r="AW57" i="7"/>
  <c r="AW49" i="7"/>
  <c r="AW38" i="7"/>
  <c r="AV34" i="7"/>
  <c r="AW35" i="7"/>
  <c r="AW37" i="7" s="1"/>
  <c r="AW36" i="7"/>
  <c r="AW3" i="7"/>
  <c r="AV55" i="2"/>
  <c r="AV57" i="2" s="1"/>
  <c r="AT58" i="2"/>
  <c r="AT59" i="2" s="1"/>
  <c r="AT61" i="2" s="1"/>
  <c r="AT64" i="2" s="1"/>
  <c r="AT68" i="2" s="1"/>
  <c r="AX55" i="7"/>
  <c r="AW73" i="7" s="1"/>
  <c r="AW54" i="7"/>
  <c r="AU59" i="7"/>
  <c r="AU72" i="7" s="1"/>
  <c r="AV69" i="7"/>
  <c r="AT75" i="2"/>
  <c r="AT76" i="2" s="1"/>
  <c r="AT78" i="2" s="1"/>
  <c r="AT81" i="2" s="1"/>
  <c r="AT85" i="2" s="1"/>
  <c r="AU52" i="7"/>
  <c r="AT53" i="7" s="1"/>
  <c r="AU39" i="7"/>
  <c r="AV4" i="7"/>
  <c r="AU92" i="2"/>
  <c r="AU75" i="2"/>
  <c r="AU76" i="2" s="1"/>
  <c r="AU78" i="2" s="1"/>
  <c r="AU81" i="2" s="1"/>
  <c r="AU85" i="2" s="1"/>
  <c r="AV8" i="7"/>
  <c r="AW8" i="7" s="1"/>
  <c r="AV5" i="7"/>
  <c r="AW5" i="7" s="1"/>
  <c r="AV7" i="7"/>
  <c r="AV31" i="7" s="1"/>
  <c r="AU32" i="7" s="1"/>
  <c r="AV57" i="7"/>
  <c r="AV56" i="7"/>
  <c r="AW14" i="7"/>
  <c r="AW11" i="7" s="1"/>
  <c r="AU58" i="2"/>
  <c r="AU59" i="2" s="1"/>
  <c r="AV38" i="7"/>
  <c r="AV39" i="7" s="1"/>
  <c r="AV49" i="7"/>
  <c r="AV58" i="7"/>
  <c r="AV53" i="2" l="1"/>
  <c r="AW9" i="2"/>
  <c r="AW30" i="2" s="1"/>
  <c r="AW70" i="2" s="1"/>
  <c r="AW87" i="2" s="1"/>
  <c r="AV58" i="2"/>
  <c r="AV59" i="2" s="1"/>
  <c r="AV59" i="7"/>
  <c r="AV72" i="7" s="1"/>
  <c r="AV72" i="2"/>
  <c r="AV74" i="2" s="1"/>
  <c r="AW4" i="7"/>
  <c r="AX4" i="7" s="1"/>
  <c r="AU61" i="2"/>
  <c r="AU64" i="2" s="1"/>
  <c r="AU68" i="2" s="1"/>
  <c r="AW7" i="7"/>
  <c r="AW9" i="7"/>
  <c r="AX9" i="7" s="1"/>
  <c r="AW39" i="7"/>
  <c r="AX69" i="7"/>
  <c r="AX58" i="7"/>
  <c r="AX56" i="7"/>
  <c r="AX57" i="7"/>
  <c r="AX49" i="7"/>
  <c r="AX38" i="7"/>
  <c r="AX35" i="7"/>
  <c r="AX37" i="7"/>
  <c r="AW34" i="7"/>
  <c r="AX36" i="7"/>
  <c r="AX3" i="7"/>
  <c r="AX8" i="7"/>
  <c r="AX5" i="7"/>
  <c r="AW69" i="7"/>
  <c r="AW59" i="7"/>
  <c r="AX14" i="7"/>
  <c r="AV52" i="7"/>
  <c r="AU53" i="7" s="1"/>
  <c r="AY55" i="7"/>
  <c r="AX54" i="7"/>
  <c r="AX73" i="7"/>
  <c r="AV92" i="2"/>
  <c r="AW53" i="2" l="1"/>
  <c r="AX9" i="2"/>
  <c r="AX30" i="2" s="1"/>
  <c r="AX70" i="2" s="1"/>
  <c r="AX87" i="2" s="1"/>
  <c r="AW72" i="2"/>
  <c r="AW74" i="2" s="1"/>
  <c r="AW55" i="2"/>
  <c r="AW57" i="2" s="1"/>
  <c r="AV61" i="2"/>
  <c r="AV64" i="2" s="1"/>
  <c r="AV68" i="2" s="1"/>
  <c r="AV75" i="2"/>
  <c r="AV76" i="2" s="1"/>
  <c r="AY14" i="7"/>
  <c r="AX11" i="7"/>
  <c r="AX72" i="2"/>
  <c r="AX74" i="2" s="1"/>
  <c r="AX59" i="7"/>
  <c r="AW31" i="7"/>
  <c r="AV32" i="7" s="1"/>
  <c r="AX39" i="7"/>
  <c r="AW72" i="7"/>
  <c r="AW52" i="7"/>
  <c r="AV53" i="7" s="1"/>
  <c r="AZ55" i="7"/>
  <c r="AY54" i="7"/>
  <c r="AW92" i="2"/>
  <c r="AX7" i="7"/>
  <c r="AX31" i="7" s="1"/>
  <c r="AW32" i="7" s="1"/>
  <c r="AY35" i="7"/>
  <c r="AY49" i="7" s="1"/>
  <c r="AX34" i="7"/>
  <c r="AY9" i="2" l="1"/>
  <c r="AY53" i="2" s="1"/>
  <c r="AX53" i="2"/>
  <c r="AX55" i="2"/>
  <c r="AX57" i="2" s="1"/>
  <c r="AX58" i="2" s="1"/>
  <c r="AV78" i="2"/>
  <c r="AV81" i="2" s="1"/>
  <c r="AV85" i="2" s="1"/>
  <c r="AW58" i="2"/>
  <c r="AX92" i="2"/>
  <c r="AZ14" i="7"/>
  <c r="AZ11" i="7" s="1"/>
  <c r="AY11" i="7"/>
  <c r="AZ35" i="7"/>
  <c r="AZ38" i="7" s="1"/>
  <c r="AZ37" i="7"/>
  <c r="AY34" i="7"/>
  <c r="AZ7" i="7"/>
  <c r="AZ5" i="7"/>
  <c r="AZ3" i="7"/>
  <c r="AY38" i="7"/>
  <c r="AY7" i="7"/>
  <c r="AY4" i="7"/>
  <c r="AY56" i="7"/>
  <c r="AY3" i="7"/>
  <c r="AY9" i="7"/>
  <c r="AY5" i="7"/>
  <c r="AY57" i="7"/>
  <c r="AY8" i="7"/>
  <c r="AZ8" i="7" s="1"/>
  <c r="AX75" i="2"/>
  <c r="AX76" i="2" s="1"/>
  <c r="AX78" i="2" s="1"/>
  <c r="AX81" i="2" s="1"/>
  <c r="AX85" i="2" s="1"/>
  <c r="AY36" i="7"/>
  <c r="AY37" i="7"/>
  <c r="AX52" i="7"/>
  <c r="AW53" i="7" s="1"/>
  <c r="BA55" i="7"/>
  <c r="AZ54" i="7"/>
  <c r="AY73" i="7"/>
  <c r="AX72" i="7"/>
  <c r="AW75" i="2"/>
  <c r="AW76" i="2" s="1"/>
  <c r="AW78" i="2" s="1"/>
  <c r="AW81" i="2" s="1"/>
  <c r="AW85" i="2" s="1"/>
  <c r="AY69" i="7"/>
  <c r="AY58" i="7"/>
  <c r="AY30" i="2" l="1"/>
  <c r="AY70" i="2" s="1"/>
  <c r="AY87" i="2" s="1"/>
  <c r="AY92" i="2" s="1"/>
  <c r="AZ9" i="2"/>
  <c r="AZ53" i="2" s="1"/>
  <c r="AX59" i="2"/>
  <c r="AX61" i="2" s="1"/>
  <c r="AX64" i="2" s="1"/>
  <c r="AX68" i="2" s="1"/>
  <c r="AY59" i="7"/>
  <c r="AY72" i="7"/>
  <c r="BB55" i="7"/>
  <c r="BA54" i="7"/>
  <c r="BA73" i="7"/>
  <c r="AZ56" i="7"/>
  <c r="AZ73" i="7"/>
  <c r="AZ58" i="7"/>
  <c r="AZ69" i="7"/>
  <c r="AY72" i="2"/>
  <c r="AY74" i="2" s="1"/>
  <c r="AY55" i="2"/>
  <c r="AY57" i="2" s="1"/>
  <c r="AZ49" i="7"/>
  <c r="AZ9" i="7"/>
  <c r="AZ31" i="7" s="1"/>
  <c r="AY32" i="7" s="1"/>
  <c r="AY39" i="7"/>
  <c r="AY52" i="7" s="1"/>
  <c r="AX53" i="7" s="1"/>
  <c r="AZ4" i="7"/>
  <c r="BA14" i="7"/>
  <c r="BA11" i="7" s="1"/>
  <c r="AZ36" i="7"/>
  <c r="AW59" i="2"/>
  <c r="AW61" i="2" s="1"/>
  <c r="AW64" i="2" s="1"/>
  <c r="AW68" i="2" s="1"/>
  <c r="AY31" i="7"/>
  <c r="AX32" i="7" s="1"/>
  <c r="BA35" i="7"/>
  <c r="BA36" i="7" s="1"/>
  <c r="AZ34" i="7"/>
  <c r="BA3" i="7"/>
  <c r="AZ72" i="2"/>
  <c r="AZ74" i="2" s="1"/>
  <c r="AZ55" i="2"/>
  <c r="AZ57" i="2" s="1"/>
  <c r="AZ57" i="7"/>
  <c r="AZ30" i="2" l="1"/>
  <c r="AZ70" i="2" s="1"/>
  <c r="AZ87" i="2" s="1"/>
  <c r="AZ92" i="2" s="1"/>
  <c r="BA9" i="2"/>
  <c r="BA53" i="2" s="1"/>
  <c r="BA5" i="7"/>
  <c r="BB14" i="7"/>
  <c r="BB11" i="7" s="1"/>
  <c r="BA9" i="7"/>
  <c r="BB69" i="7"/>
  <c r="BB58" i="7"/>
  <c r="BB35" i="7"/>
  <c r="BB36" i="7" s="1"/>
  <c r="BA34" i="7"/>
  <c r="BB5" i="7"/>
  <c r="BB9" i="7"/>
  <c r="BB3" i="7"/>
  <c r="BA8" i="7"/>
  <c r="BB8" i="7" s="1"/>
  <c r="AZ59" i="7"/>
  <c r="AZ72" i="7" s="1"/>
  <c r="BA37" i="7"/>
  <c r="BA39" i="7" s="1"/>
  <c r="BA49" i="7"/>
  <c r="BA38" i="7"/>
  <c r="BC55" i="7"/>
  <c r="BB54" i="7"/>
  <c r="BB73" i="7"/>
  <c r="BA57" i="7"/>
  <c r="BA56" i="7"/>
  <c r="BA58" i="7"/>
  <c r="BA69" i="7"/>
  <c r="AZ39" i="7"/>
  <c r="AZ52" i="7"/>
  <c r="AY53" i="7" s="1"/>
  <c r="AY58" i="2"/>
  <c r="BA72" i="2"/>
  <c r="BA74" i="2" s="1"/>
  <c r="BA55" i="2"/>
  <c r="BA57" i="2" s="1"/>
  <c r="AZ58" i="2"/>
  <c r="AZ59" i="2" s="1"/>
  <c r="AZ61" i="2" s="1"/>
  <c r="AZ64" i="2" s="1"/>
  <c r="AZ68" i="2" s="1"/>
  <c r="AZ75" i="2"/>
  <c r="AZ76" i="2" s="1"/>
  <c r="AY75" i="2"/>
  <c r="AY76" i="2" s="1"/>
  <c r="BA4" i="7"/>
  <c r="BB4" i="7" s="1"/>
  <c r="BA7" i="7"/>
  <c r="BA31" i="7" s="1"/>
  <c r="AZ32" i="7" s="1"/>
  <c r="BA30" i="2" l="1"/>
  <c r="BA70" i="2" s="1"/>
  <c r="BA87" i="2" s="1"/>
  <c r="BA92" i="2" s="1"/>
  <c r="BB9" i="2"/>
  <c r="BB30" i="2" s="1"/>
  <c r="BB70" i="2" s="1"/>
  <c r="BB87" i="2" s="1"/>
  <c r="AZ78" i="2"/>
  <c r="AZ81" i="2" s="1"/>
  <c r="AZ85" i="2" s="1"/>
  <c r="BB7" i="7"/>
  <c r="BB31" i="7" s="1"/>
  <c r="BA32" i="7" s="1"/>
  <c r="AY78" i="2"/>
  <c r="AY81" i="2" s="1"/>
  <c r="AY85" i="2" s="1"/>
  <c r="AY59" i="2"/>
  <c r="AY61" i="2" s="1"/>
  <c r="AY64" i="2" s="1"/>
  <c r="AY68" i="2" s="1"/>
  <c r="BA59" i="7"/>
  <c r="BA72" i="7" s="1"/>
  <c r="BB38" i="7"/>
  <c r="BC14" i="7"/>
  <c r="BC11" i="7" s="1"/>
  <c r="BC35" i="7"/>
  <c r="BC56" i="7" s="1"/>
  <c r="BB34" i="7"/>
  <c r="BD55" i="7"/>
  <c r="BC73" i="7" s="1"/>
  <c r="BC54" i="7"/>
  <c r="BB49" i="7"/>
  <c r="BB37" i="7"/>
  <c r="BB39" i="7" s="1"/>
  <c r="BB57" i="7"/>
  <c r="BB72" i="2"/>
  <c r="BB74" i="2" s="1"/>
  <c r="BB55" i="2"/>
  <c r="BB57" i="2" s="1"/>
  <c r="BA58" i="2"/>
  <c r="BA59" i="2" s="1"/>
  <c r="BA75" i="2"/>
  <c r="BA76" i="2" s="1"/>
  <c r="BB56" i="7"/>
  <c r="BA52" i="7"/>
  <c r="AZ53" i="7" s="1"/>
  <c r="BB53" i="2" l="1"/>
  <c r="BC9" i="2"/>
  <c r="BC30" i="2" s="1"/>
  <c r="BC70" i="2" s="1"/>
  <c r="BC87" i="2" s="1"/>
  <c r="BA61" i="2"/>
  <c r="BA64" i="2" s="1"/>
  <c r="BA68" i="2" s="1"/>
  <c r="BC37" i="7"/>
  <c r="BA78" i="2"/>
  <c r="BA81" i="2" s="1"/>
  <c r="BA85" i="2" s="1"/>
  <c r="BC57" i="7"/>
  <c r="BC59" i="7" s="1"/>
  <c r="BD35" i="7"/>
  <c r="BD56" i="7" s="1"/>
  <c r="BC34" i="7"/>
  <c r="BC69" i="7"/>
  <c r="BC58" i="7"/>
  <c r="BC36" i="7"/>
  <c r="BB75" i="2"/>
  <c r="BB76" i="2" s="1"/>
  <c r="BB78" i="2" s="1"/>
  <c r="BB81" i="2" s="1"/>
  <c r="BB85" i="2" s="1"/>
  <c r="BD14" i="7"/>
  <c r="BD11" i="7"/>
  <c r="BC3" i="7"/>
  <c r="BB58" i="2"/>
  <c r="BB59" i="2" s="1"/>
  <c r="BB61" i="2" s="1"/>
  <c r="BB64" i="2" s="1"/>
  <c r="BB68" i="2" s="1"/>
  <c r="BC7" i="7"/>
  <c r="BC9" i="7"/>
  <c r="BB92" i="2"/>
  <c r="BC4" i="7"/>
  <c r="BB59" i="7"/>
  <c r="BB72" i="7" s="1"/>
  <c r="BD54" i="7"/>
  <c r="BE55" i="7"/>
  <c r="BD73" i="7"/>
  <c r="BC8" i="7"/>
  <c r="BC5" i="7"/>
  <c r="BC49" i="7"/>
  <c r="BC38" i="7"/>
  <c r="BB52" i="7"/>
  <c r="BA53" i="7" s="1"/>
  <c r="BC53" i="2" l="1"/>
  <c r="BD9" i="2"/>
  <c r="BD30" i="2" s="1"/>
  <c r="BD70" i="2" s="1"/>
  <c r="BD87" i="2" s="1"/>
  <c r="BD55" i="2"/>
  <c r="BD57" i="2" s="1"/>
  <c r="BC39" i="7"/>
  <c r="BC52" i="7" s="1"/>
  <c r="BB53" i="7" s="1"/>
  <c r="BD38" i="7"/>
  <c r="BD37" i="7"/>
  <c r="BD49" i="7"/>
  <c r="BD58" i="7"/>
  <c r="BD57" i="7"/>
  <c r="BD59" i="7" s="1"/>
  <c r="BD34" i="7"/>
  <c r="BE35" i="7"/>
  <c r="BE57" i="7" s="1"/>
  <c r="BE3" i="7"/>
  <c r="BC31" i="7"/>
  <c r="BB32" i="7" s="1"/>
  <c r="BD69" i="7"/>
  <c r="BC92" i="2"/>
  <c r="BD3" i="7"/>
  <c r="BD72" i="2"/>
  <c r="BD74" i="2" s="1"/>
  <c r="BD7" i="7"/>
  <c r="BD72" i="7" s="1"/>
  <c r="BC55" i="2"/>
  <c r="BC57" i="2" s="1"/>
  <c r="BC72" i="2"/>
  <c r="BC74" i="2" s="1"/>
  <c r="BD9" i="7"/>
  <c r="BD5" i="7"/>
  <c r="BD4" i="7"/>
  <c r="BD8" i="7"/>
  <c r="BE73" i="7"/>
  <c r="BE54" i="7"/>
  <c r="BF55" i="7"/>
  <c r="BD36" i="7"/>
  <c r="BE14" i="7"/>
  <c r="BE11" i="7"/>
  <c r="BC72" i="7"/>
  <c r="BD53" i="2" l="1"/>
  <c r="BE9" i="2"/>
  <c r="BE53" i="2" s="1"/>
  <c r="BD58" i="2"/>
  <c r="BD59" i="2" s="1"/>
  <c r="BE7" i="7"/>
  <c r="BE5" i="7"/>
  <c r="BE8" i="7"/>
  <c r="BE49" i="7"/>
  <c r="BC75" i="2"/>
  <c r="BC76" i="2" s="1"/>
  <c r="BC78" i="2" s="1"/>
  <c r="BC81" i="2" s="1"/>
  <c r="BC85" i="2" s="1"/>
  <c r="BE9" i="7"/>
  <c r="BD75" i="2"/>
  <c r="BE72" i="2"/>
  <c r="BE74" i="2" s="1"/>
  <c r="BE37" i="7"/>
  <c r="BF14" i="7"/>
  <c r="BF11" i="7" s="1"/>
  <c r="BE38" i="7"/>
  <c r="BC58" i="2"/>
  <c r="BC59" i="2" s="1"/>
  <c r="BC61" i="2" s="1"/>
  <c r="BC64" i="2" s="1"/>
  <c r="BC68" i="2" s="1"/>
  <c r="BE36" i="7"/>
  <c r="BE56" i="7"/>
  <c r="BF69" i="7"/>
  <c r="BF57" i="7"/>
  <c r="BF35" i="7"/>
  <c r="BE34" i="7"/>
  <c r="BF38" i="7"/>
  <c r="BF37" i="7"/>
  <c r="BF49" i="7"/>
  <c r="BF36" i="7"/>
  <c r="BF8" i="7"/>
  <c r="BF5" i="7"/>
  <c r="BF9" i="7"/>
  <c r="BF3" i="7"/>
  <c r="BF7" i="7"/>
  <c r="BD92" i="2"/>
  <c r="BD39" i="7"/>
  <c r="BD52" i="7"/>
  <c r="BC53" i="7" s="1"/>
  <c r="BE69" i="7"/>
  <c r="BE58" i="7"/>
  <c r="BE4" i="7"/>
  <c r="BF4" i="7" s="1"/>
  <c r="BF54" i="7"/>
  <c r="BG55" i="7"/>
  <c r="BF73" i="7"/>
  <c r="BD31" i="7"/>
  <c r="BC32" i="7" s="1"/>
  <c r="BE30" i="2" l="1"/>
  <c r="BE70" i="2" s="1"/>
  <c r="BE87" i="2" s="1"/>
  <c r="BE92" i="2" s="1"/>
  <c r="BF9" i="2"/>
  <c r="BF30" i="2" s="1"/>
  <c r="BF70" i="2" s="1"/>
  <c r="BF87" i="2" s="1"/>
  <c r="BD61" i="2"/>
  <c r="BD64" i="2" s="1"/>
  <c r="BD68" i="2" s="1"/>
  <c r="BE55" i="2"/>
  <c r="BE57" i="2" s="1"/>
  <c r="BE75" i="2"/>
  <c r="BH55" i="7"/>
  <c r="BG54" i="7"/>
  <c r="BG73" i="7"/>
  <c r="BF31" i="7"/>
  <c r="BE32" i="7" s="1"/>
  <c r="BG14" i="7"/>
  <c r="BE31" i="7"/>
  <c r="BD32" i="7" s="1"/>
  <c r="BF52" i="7"/>
  <c r="BE53" i="7" s="1"/>
  <c r="BF39" i="7"/>
  <c r="BD76" i="2"/>
  <c r="BD78" i="2" s="1"/>
  <c r="BD81" i="2" s="1"/>
  <c r="BD85" i="2" s="1"/>
  <c r="BE59" i="7"/>
  <c r="BE72" i="7" s="1"/>
  <c r="BE39" i="7"/>
  <c r="BE52" i="7" s="1"/>
  <c r="BD53" i="7" s="1"/>
  <c r="BF34" i="7"/>
  <c r="BG35" i="7"/>
  <c r="BG37" i="7"/>
  <c r="BG5" i="7"/>
  <c r="BF58" i="7"/>
  <c r="BF56" i="7"/>
  <c r="BF53" i="2" l="1"/>
  <c r="BG9" i="2"/>
  <c r="BG53" i="2" s="1"/>
  <c r="BE58" i="2"/>
  <c r="BE59" i="2" s="1"/>
  <c r="BE61" i="2" s="1"/>
  <c r="BE64" i="2" s="1"/>
  <c r="BE68" i="2" s="1"/>
  <c r="BH69" i="7"/>
  <c r="BH56" i="7"/>
  <c r="BH49" i="7"/>
  <c r="BH58" i="7"/>
  <c r="BH37" i="7"/>
  <c r="BG34" i="7"/>
  <c r="BH35" i="7"/>
  <c r="BH38" i="7"/>
  <c r="BH36" i="7"/>
  <c r="BH8" i="7"/>
  <c r="BH9" i="7"/>
  <c r="BH5" i="7"/>
  <c r="BH14" i="7"/>
  <c r="BH11" i="7" s="1"/>
  <c r="BG11" i="7"/>
  <c r="BF92" i="2"/>
  <c r="BG7" i="7"/>
  <c r="BG31" i="7" s="1"/>
  <c r="BF32" i="7" s="1"/>
  <c r="BG57" i="7"/>
  <c r="BG8" i="7"/>
  <c r="BG9" i="7"/>
  <c r="BH54" i="7"/>
  <c r="BI55" i="7"/>
  <c r="BF59" i="7"/>
  <c r="BF72" i="7" s="1"/>
  <c r="BG3" i="7"/>
  <c r="BH3" i="7" s="1"/>
  <c r="BG4" i="7"/>
  <c r="BH4" i="7" s="1"/>
  <c r="BG49" i="7"/>
  <c r="BG38" i="7"/>
  <c r="BE76" i="2"/>
  <c r="BE78" i="2" s="1"/>
  <c r="BE81" i="2" s="1"/>
  <c r="BE85" i="2" s="1"/>
  <c r="BG36" i="7"/>
  <c r="BG58" i="7"/>
  <c r="BF72" i="2"/>
  <c r="BF74" i="2" s="1"/>
  <c r="BF55" i="2"/>
  <c r="BF57" i="2" s="1"/>
  <c r="BG56" i="7"/>
  <c r="BG69" i="7"/>
  <c r="BG72" i="2"/>
  <c r="BG74" i="2" s="1"/>
  <c r="BG30" i="2" l="1"/>
  <c r="BG70" i="2" s="1"/>
  <c r="BG87" i="2" s="1"/>
  <c r="BG92" i="2" s="1"/>
  <c r="BH9" i="2"/>
  <c r="BH53" i="2" s="1"/>
  <c r="BG75" i="2"/>
  <c r="BG76" i="2" s="1"/>
  <c r="BG78" i="2" s="1"/>
  <c r="BG81" i="2" s="1"/>
  <c r="BG85" i="2" s="1"/>
  <c r="BH7" i="7"/>
  <c r="BH31" i="7" s="1"/>
  <c r="BG32" i="7" s="1"/>
  <c r="BF58" i="2"/>
  <c r="BF59" i="2" s="1"/>
  <c r="BF61" i="2" s="1"/>
  <c r="BF64" i="2" s="1"/>
  <c r="BF68" i="2" s="1"/>
  <c r="BI14" i="7"/>
  <c r="BH52" i="7"/>
  <c r="BG53" i="7" s="1"/>
  <c r="BH39" i="7"/>
  <c r="BG39" i="7"/>
  <c r="BG52" i="7" s="1"/>
  <c r="BF53" i="7" s="1"/>
  <c r="BH34" i="7"/>
  <c r="BI35" i="7"/>
  <c r="BI38" i="7" s="1"/>
  <c r="BG72" i="7"/>
  <c r="BG59" i="7"/>
  <c r="BH57" i="7"/>
  <c r="BF75" i="2"/>
  <c r="BF76" i="2" s="1"/>
  <c r="BG55" i="2"/>
  <c r="BG57" i="2" s="1"/>
  <c r="BI54" i="7"/>
  <c r="BJ55" i="7"/>
  <c r="BI73" i="7"/>
  <c r="BH73" i="7"/>
  <c r="BH30" i="2" l="1"/>
  <c r="BH70" i="2" s="1"/>
  <c r="BH87" i="2" s="1"/>
  <c r="BH92" i="2" s="1"/>
  <c r="BI9" i="2"/>
  <c r="BI53" i="2" s="1"/>
  <c r="BI36" i="7"/>
  <c r="BI49" i="7"/>
  <c r="BJ56" i="7"/>
  <c r="BJ69" i="7"/>
  <c r="BJ58" i="7"/>
  <c r="BJ38" i="7"/>
  <c r="BI34" i="7"/>
  <c r="BJ35" i="7"/>
  <c r="BJ36" i="7" s="1"/>
  <c r="BJ7" i="7"/>
  <c r="BI58" i="7"/>
  <c r="BI37" i="7"/>
  <c r="BI56" i="7"/>
  <c r="BI57" i="7"/>
  <c r="BJ14" i="7"/>
  <c r="BH59" i="7"/>
  <c r="BH72" i="7" s="1"/>
  <c r="BI69" i="7"/>
  <c r="BI11" i="7"/>
  <c r="BI72" i="2"/>
  <c r="BI74" i="2" s="1"/>
  <c r="BI55" i="2"/>
  <c r="BI57" i="2" s="1"/>
  <c r="BK55" i="7"/>
  <c r="BJ73" i="7"/>
  <c r="BJ54" i="7"/>
  <c r="BI3" i="7"/>
  <c r="BI8" i="7"/>
  <c r="BJ8" i="7" s="1"/>
  <c r="BI4" i="7"/>
  <c r="BJ4" i="7" s="1"/>
  <c r="BG58" i="2"/>
  <c r="BG59" i="2" s="1"/>
  <c r="BI9" i="7"/>
  <c r="BF78" i="2"/>
  <c r="BF81" i="2" s="1"/>
  <c r="BF85" i="2" s="1"/>
  <c r="BI5" i="7"/>
  <c r="BJ5" i="7" s="1"/>
  <c r="BH72" i="2"/>
  <c r="BH74" i="2" s="1"/>
  <c r="BH55" i="2"/>
  <c r="BH57" i="2" s="1"/>
  <c r="BI7" i="7"/>
  <c r="BI30" i="2" l="1"/>
  <c r="BI70" i="2" s="1"/>
  <c r="BI87" i="2" s="1"/>
  <c r="BI92" i="2" s="1"/>
  <c r="BJ9" i="2"/>
  <c r="BJ30" i="2" s="1"/>
  <c r="BJ70" i="2" s="1"/>
  <c r="BJ87" i="2" s="1"/>
  <c r="BH75" i="2"/>
  <c r="BH76" i="2" s="1"/>
  <c r="BH78" i="2" s="1"/>
  <c r="BH81" i="2" s="1"/>
  <c r="BH85" i="2" s="1"/>
  <c r="BG61" i="2"/>
  <c r="BG64" i="2" s="1"/>
  <c r="BG68" i="2" s="1"/>
  <c r="BI58" i="2"/>
  <c r="BI59" i="2" s="1"/>
  <c r="BI61" i="2" s="1"/>
  <c r="BI64" i="2" s="1"/>
  <c r="BI68" i="2" s="1"/>
  <c r="BI39" i="7"/>
  <c r="BI52" i="7"/>
  <c r="BH53" i="7" s="1"/>
  <c r="BH58" i="2"/>
  <c r="BH59" i="2" s="1"/>
  <c r="BJ3" i="7"/>
  <c r="BJ9" i="7"/>
  <c r="BJ72" i="2"/>
  <c r="BJ74" i="2" s="1"/>
  <c r="BJ55" i="2"/>
  <c r="BJ57" i="2" s="1"/>
  <c r="BK69" i="7"/>
  <c r="BK35" i="7"/>
  <c r="BK49" i="7" s="1"/>
  <c r="BJ34" i="7"/>
  <c r="BK8" i="7"/>
  <c r="BK4" i="7"/>
  <c r="BK3" i="7"/>
  <c r="BK5" i="7"/>
  <c r="BK9" i="7"/>
  <c r="BK7" i="7"/>
  <c r="BK14" i="7"/>
  <c r="BK11" i="7"/>
  <c r="BJ49" i="7"/>
  <c r="BK54" i="7"/>
  <c r="BL55" i="7"/>
  <c r="BI75" i="2"/>
  <c r="BI76" i="2" s="1"/>
  <c r="BI31" i="7"/>
  <c r="BH32" i="7" s="1"/>
  <c r="BJ11" i="7"/>
  <c r="BJ37" i="7"/>
  <c r="BJ39" i="7" s="1"/>
  <c r="BI72" i="7"/>
  <c r="BI59" i="7"/>
  <c r="BJ57" i="7"/>
  <c r="BJ59" i="7" s="1"/>
  <c r="BJ53" i="2" l="1"/>
  <c r="BK9" i="2"/>
  <c r="BK30" i="2" s="1"/>
  <c r="BK70" i="2" s="1"/>
  <c r="BK87" i="2" s="1"/>
  <c r="BI78" i="2"/>
  <c r="BI81" i="2" s="1"/>
  <c r="BI85" i="2" s="1"/>
  <c r="BH61" i="2"/>
  <c r="BH64" i="2" s="1"/>
  <c r="BH68" i="2" s="1"/>
  <c r="BJ52" i="7"/>
  <c r="BI53" i="7" s="1"/>
  <c r="BK56" i="7"/>
  <c r="BL14" i="7"/>
  <c r="BL11" i="7"/>
  <c r="BK31" i="7"/>
  <c r="BJ32" i="7" s="1"/>
  <c r="BL69" i="7"/>
  <c r="BL56" i="7"/>
  <c r="BL57" i="7"/>
  <c r="BL35" i="7"/>
  <c r="BL9" i="7" s="1"/>
  <c r="BL36" i="7"/>
  <c r="BL49" i="7"/>
  <c r="BL38" i="7"/>
  <c r="BL8" i="7"/>
  <c r="BK34" i="7"/>
  <c r="BL4" i="7"/>
  <c r="BL3" i="7"/>
  <c r="BL5" i="7"/>
  <c r="BM55" i="7"/>
  <c r="BL73" i="7"/>
  <c r="BL54" i="7"/>
  <c r="BK58" i="7"/>
  <c r="BK73" i="7"/>
  <c r="BK57" i="7"/>
  <c r="BK55" i="2"/>
  <c r="BK57" i="2" s="1"/>
  <c r="BK72" i="2"/>
  <c r="BK74" i="2" s="1"/>
  <c r="BJ58" i="2"/>
  <c r="BJ92" i="2"/>
  <c r="BJ75" i="2"/>
  <c r="BJ76" i="2" s="1"/>
  <c r="BJ78" i="2" s="1"/>
  <c r="BJ81" i="2" s="1"/>
  <c r="BJ85" i="2" s="1"/>
  <c r="BK37" i="7"/>
  <c r="BJ72" i="7"/>
  <c r="BK38" i="7"/>
  <c r="BK36" i="7"/>
  <c r="BJ31" i="7"/>
  <c r="BI32" i="7" s="1"/>
  <c r="BL9" i="2" l="1"/>
  <c r="BL30" i="2" s="1"/>
  <c r="BL70" i="2" s="1"/>
  <c r="BL87" i="2" s="1"/>
  <c r="BK53" i="2"/>
  <c r="BJ59" i="2"/>
  <c r="BJ61" i="2" s="1"/>
  <c r="BJ64" i="2" s="1"/>
  <c r="BJ68" i="2" s="1"/>
  <c r="BL37" i="7"/>
  <c r="BK92" i="2"/>
  <c r="BL7" i="7"/>
  <c r="BL31" i="7" s="1"/>
  <c r="BK32" i="7" s="1"/>
  <c r="BK58" i="2"/>
  <c r="BK59" i="2" s="1"/>
  <c r="BK39" i="7"/>
  <c r="BK52" i="7" s="1"/>
  <c r="BJ53" i="7" s="1"/>
  <c r="BK75" i="2"/>
  <c r="BK76" i="2" s="1"/>
  <c r="BK78" i="2" s="1"/>
  <c r="BK81" i="2" s="1"/>
  <c r="BK85" i="2" s="1"/>
  <c r="BM14" i="7"/>
  <c r="BM11" i="7"/>
  <c r="BK59" i="7"/>
  <c r="BK72" i="7" s="1"/>
  <c r="BM54" i="7"/>
  <c r="BN55" i="7"/>
  <c r="BM58" i="7"/>
  <c r="BM57" i="7"/>
  <c r="BM69" i="7"/>
  <c r="BM49" i="7"/>
  <c r="BL34" i="7"/>
  <c r="BM37" i="7"/>
  <c r="BM38" i="7"/>
  <c r="BM7" i="7"/>
  <c r="BM35" i="7"/>
  <c r="BM56" i="7" s="1"/>
  <c r="BM4" i="7"/>
  <c r="BL58" i="7"/>
  <c r="BL59" i="7" s="1"/>
  <c r="BL53" i="2" l="1"/>
  <c r="BM9" i="2"/>
  <c r="BM30" i="2" s="1"/>
  <c r="BM70" i="2" s="1"/>
  <c r="BM87" i="2" s="1"/>
  <c r="BK61" i="2"/>
  <c r="BK64" i="2" s="1"/>
  <c r="BK68" i="2" s="1"/>
  <c r="BM59" i="7"/>
  <c r="BL92" i="2"/>
  <c r="BM36" i="7"/>
  <c r="BL72" i="2"/>
  <c r="BL74" i="2" s="1"/>
  <c r="BL55" i="2"/>
  <c r="BL57" i="2" s="1"/>
  <c r="BN35" i="7"/>
  <c r="BN56" i="7" s="1"/>
  <c r="BN37" i="7"/>
  <c r="BM34" i="7"/>
  <c r="BN3" i="7"/>
  <c r="BL39" i="7"/>
  <c r="BL52" i="7" s="1"/>
  <c r="BK53" i="7" s="1"/>
  <c r="BM5" i="7"/>
  <c r="BL72" i="7"/>
  <c r="BM53" i="2"/>
  <c r="BN54" i="7"/>
  <c r="BO55" i="7"/>
  <c r="BM73" i="7"/>
  <c r="BM3" i="7"/>
  <c r="BN14" i="7"/>
  <c r="BN11" i="7"/>
  <c r="BM9" i="7"/>
  <c r="BM8" i="7"/>
  <c r="BM72" i="7" s="1"/>
  <c r="BN9" i="2" l="1"/>
  <c r="BN53" i="2" s="1"/>
  <c r="BL58" i="2"/>
  <c r="BL59" i="2" s="1"/>
  <c r="BL61" i="2" s="1"/>
  <c r="BL64" i="2" s="1"/>
  <c r="BL68" i="2" s="1"/>
  <c r="BM92" i="2"/>
  <c r="BN69" i="7"/>
  <c r="BM31" i="7"/>
  <c r="BL32" i="7" s="1"/>
  <c r="BN34" i="7"/>
  <c r="BO35" i="7"/>
  <c r="BO3" i="7" s="1"/>
  <c r="BO8" i="7"/>
  <c r="BN49" i="7"/>
  <c r="BL75" i="2"/>
  <c r="BM39" i="7"/>
  <c r="BM52" i="7" s="1"/>
  <c r="BL53" i="7" s="1"/>
  <c r="BN5" i="7"/>
  <c r="BN8" i="7"/>
  <c r="BN58" i="7"/>
  <c r="BN38" i="7"/>
  <c r="BO14" i="7"/>
  <c r="BO11" i="7"/>
  <c r="BN57" i="7"/>
  <c r="BN59" i="7" s="1"/>
  <c r="BN7" i="7"/>
  <c r="BN31" i="7" s="1"/>
  <c r="BM32" i="7" s="1"/>
  <c r="BM72" i="2"/>
  <c r="BM74" i="2" s="1"/>
  <c r="BM55" i="2"/>
  <c r="BM57" i="2" s="1"/>
  <c r="BO54" i="7"/>
  <c r="BP55" i="7"/>
  <c r="BO73" i="7"/>
  <c r="BN9" i="7"/>
  <c r="BN4" i="7"/>
  <c r="BN73" i="7"/>
  <c r="BN36" i="7"/>
  <c r="BN30" i="2" l="1"/>
  <c r="BN70" i="2" s="1"/>
  <c r="BN87" i="2" s="1"/>
  <c r="BN92" i="2" s="1"/>
  <c r="BO9" i="2"/>
  <c r="BO53" i="2" s="1"/>
  <c r="BO72" i="2"/>
  <c r="BO74" i="2" s="1"/>
  <c r="BL76" i="2"/>
  <c r="BL78" i="2" s="1"/>
  <c r="BL81" i="2" s="1"/>
  <c r="BL85" i="2" s="1"/>
  <c r="BO5" i="7"/>
  <c r="BO4" i="7"/>
  <c r="BO9" i="7"/>
  <c r="BM75" i="2"/>
  <c r="BM76" i="2" s="1"/>
  <c r="BM78" i="2" s="1"/>
  <c r="BM81" i="2" s="1"/>
  <c r="BM85" i="2" s="1"/>
  <c r="BP14" i="7"/>
  <c r="BP11" i="7" s="1"/>
  <c r="BO34" i="7"/>
  <c r="BP35" i="7"/>
  <c r="BP56" i="7" s="1"/>
  <c r="BP3" i="7"/>
  <c r="BP7" i="7"/>
  <c r="BP4" i="7"/>
  <c r="BP8" i="7"/>
  <c r="BP5" i="7"/>
  <c r="BO36" i="7"/>
  <c r="BN52" i="7"/>
  <c r="BM53" i="7" s="1"/>
  <c r="BN39" i="7"/>
  <c r="BO7" i="7"/>
  <c r="BO37" i="7"/>
  <c r="BQ55" i="7"/>
  <c r="BP54" i="7"/>
  <c r="BO49" i="7"/>
  <c r="BO58" i="7"/>
  <c r="BO38" i="7"/>
  <c r="BN72" i="2"/>
  <c r="BN74" i="2" s="1"/>
  <c r="BN55" i="2"/>
  <c r="BN57" i="2" s="1"/>
  <c r="BO56" i="7"/>
  <c r="BO57" i="7"/>
  <c r="BN72" i="7"/>
  <c r="BO55" i="2"/>
  <c r="BO57" i="2" s="1"/>
  <c r="BM58" i="2"/>
  <c r="BM59" i="2" s="1"/>
  <c r="BO69" i="7"/>
  <c r="BO30" i="2" l="1"/>
  <c r="BO70" i="2" s="1"/>
  <c r="BO87" i="2" s="1"/>
  <c r="BO92" i="2" s="1"/>
  <c r="BP9" i="2"/>
  <c r="BP53" i="2" s="1"/>
  <c r="BM61" i="2"/>
  <c r="BM64" i="2" s="1"/>
  <c r="BM68" i="2" s="1"/>
  <c r="BN58" i="2"/>
  <c r="BP36" i="7"/>
  <c r="BP37" i="7"/>
  <c r="BP38" i="7"/>
  <c r="BP9" i="7"/>
  <c r="BP31" i="7"/>
  <c r="BO32" i="7" s="1"/>
  <c r="BO59" i="7"/>
  <c r="BO72" i="7" s="1"/>
  <c r="BO39" i="7"/>
  <c r="BO52" i="7" s="1"/>
  <c r="BN53" i="7" s="1"/>
  <c r="BP34" i="7"/>
  <c r="BQ35" i="7"/>
  <c r="BQ9" i="7" s="1"/>
  <c r="BQ73" i="7"/>
  <c r="BQ54" i="7"/>
  <c r="BR55" i="7"/>
  <c r="BP57" i="7"/>
  <c r="BP55" i="2"/>
  <c r="BP57" i="2" s="1"/>
  <c r="BO31" i="7"/>
  <c r="BN32" i="7" s="1"/>
  <c r="BN75" i="2"/>
  <c r="BN76" i="2" s="1"/>
  <c r="BN78" i="2" s="1"/>
  <c r="BN81" i="2" s="1"/>
  <c r="BN85" i="2" s="1"/>
  <c r="BO58" i="2"/>
  <c r="BO59" i="2" s="1"/>
  <c r="BO75" i="2"/>
  <c r="BO76" i="2" s="1"/>
  <c r="BO78" i="2" s="1"/>
  <c r="BO81" i="2" s="1"/>
  <c r="BO85" i="2" s="1"/>
  <c r="BP73" i="7"/>
  <c r="BP49" i="7"/>
  <c r="BP69" i="7"/>
  <c r="BP58" i="7"/>
  <c r="BQ14" i="7"/>
  <c r="BQ11" i="7"/>
  <c r="BP30" i="2" l="1"/>
  <c r="BP70" i="2" s="1"/>
  <c r="BP87" i="2" s="1"/>
  <c r="BP92" i="2" s="1"/>
  <c r="BQ9" i="2"/>
  <c r="BQ53" i="2" s="1"/>
  <c r="BP72" i="2"/>
  <c r="BP74" i="2" s="1"/>
  <c r="BN59" i="2"/>
  <c r="BN61" i="2" s="1"/>
  <c r="BN64" i="2" s="1"/>
  <c r="BN68" i="2" s="1"/>
  <c r="BQ8" i="7"/>
  <c r="BQ4" i="7"/>
  <c r="BP39" i="7"/>
  <c r="BP52" i="7" s="1"/>
  <c r="BO53" i="7" s="1"/>
  <c r="BQ34" i="7"/>
  <c r="BR35" i="7"/>
  <c r="BR49" i="7" s="1"/>
  <c r="BR7" i="7"/>
  <c r="BQ7" i="7"/>
  <c r="BQ36" i="7"/>
  <c r="BQ5" i="7"/>
  <c r="BQ3" i="7"/>
  <c r="BO61" i="2"/>
  <c r="BO64" i="2" s="1"/>
  <c r="BO68" i="2" s="1"/>
  <c r="BR14" i="7"/>
  <c r="BQ38" i="7"/>
  <c r="BQ37" i="7"/>
  <c r="BQ56" i="7"/>
  <c r="BQ69" i="7"/>
  <c r="BQ49" i="7"/>
  <c r="BQ58" i="7"/>
  <c r="BP59" i="7"/>
  <c r="BP72" i="7" s="1"/>
  <c r="BP58" i="2"/>
  <c r="BP59" i="2" s="1"/>
  <c r="BP61" i="2" s="1"/>
  <c r="BP64" i="2" s="1"/>
  <c r="BP68" i="2" s="1"/>
  <c r="BQ57" i="7"/>
  <c r="BS55" i="7"/>
  <c r="BR54" i="7"/>
  <c r="BQ30" i="2" l="1"/>
  <c r="BQ70" i="2" s="1"/>
  <c r="BQ87" i="2" s="1"/>
  <c r="BQ92" i="2" s="1"/>
  <c r="BR9" i="2"/>
  <c r="BR53" i="2" s="1"/>
  <c r="BP75" i="2"/>
  <c r="BR38" i="7"/>
  <c r="BR34" i="7"/>
  <c r="BS35" i="7"/>
  <c r="BS3" i="7" s="1"/>
  <c r="BS38" i="7"/>
  <c r="BQ72" i="2"/>
  <c r="BQ74" i="2" s="1"/>
  <c r="BQ55" i="2"/>
  <c r="BQ57" i="2" s="1"/>
  <c r="BR69" i="7"/>
  <c r="BQ39" i="7"/>
  <c r="BQ52" i="7" s="1"/>
  <c r="BP53" i="7" s="1"/>
  <c r="BR56" i="7"/>
  <c r="BQ31" i="7"/>
  <c r="BP32" i="7" s="1"/>
  <c r="BS14" i="7"/>
  <c r="BS11" i="7" s="1"/>
  <c r="BR11" i="7"/>
  <c r="BR31" i="7" s="1"/>
  <c r="BQ32" i="7" s="1"/>
  <c r="BR37" i="7"/>
  <c r="BR57" i="7"/>
  <c r="BR8" i="7"/>
  <c r="BR36" i="7"/>
  <c r="BT55" i="7"/>
  <c r="BS54" i="7"/>
  <c r="BR3" i="7"/>
  <c r="BR73" i="7"/>
  <c r="BR4" i="7"/>
  <c r="BR58" i="7"/>
  <c r="BR5" i="7"/>
  <c r="BQ59" i="7"/>
  <c r="BQ72" i="7" s="1"/>
  <c r="BR9" i="7"/>
  <c r="BR30" i="2" l="1"/>
  <c r="BR70" i="2" s="1"/>
  <c r="BR87" i="2" s="1"/>
  <c r="BR92" i="2" s="1"/>
  <c r="BS9" i="2"/>
  <c r="BS30" i="2" s="1"/>
  <c r="BS70" i="2" s="1"/>
  <c r="BS87" i="2" s="1"/>
  <c r="BS92" i="2" s="1"/>
  <c r="BP76" i="2"/>
  <c r="BP78" i="2" s="1"/>
  <c r="BP81" i="2" s="1"/>
  <c r="BP85" i="2" s="1"/>
  <c r="BU55" i="7"/>
  <c r="BT54" i="7"/>
  <c r="BR39" i="7"/>
  <c r="BR52" i="7" s="1"/>
  <c r="BQ53" i="7" s="1"/>
  <c r="BS37" i="7"/>
  <c r="BS56" i="7"/>
  <c r="BR59" i="7"/>
  <c r="BR72" i="7" s="1"/>
  <c r="BS57" i="7"/>
  <c r="BS69" i="7"/>
  <c r="BS49" i="7"/>
  <c r="BQ58" i="2"/>
  <c r="BQ59" i="2" s="1"/>
  <c r="BS36" i="7"/>
  <c r="BQ75" i="2"/>
  <c r="BS4" i="7"/>
  <c r="BR55" i="2"/>
  <c r="BR57" i="2" s="1"/>
  <c r="BR72" i="2"/>
  <c r="BR74" i="2" s="1"/>
  <c r="BS58" i="7"/>
  <c r="BS5" i="7"/>
  <c r="BS8" i="7"/>
  <c r="BT69" i="7"/>
  <c r="BT35" i="7"/>
  <c r="BS34" i="7"/>
  <c r="BT36" i="7"/>
  <c r="BT7" i="7"/>
  <c r="BT5" i="7"/>
  <c r="BT8" i="7"/>
  <c r="BT9" i="7"/>
  <c r="BT38" i="7"/>
  <c r="BT4" i="7"/>
  <c r="BT3" i="7"/>
  <c r="BT14" i="7"/>
  <c r="BT11" i="7"/>
  <c r="BS55" i="2"/>
  <c r="BS57" i="2" s="1"/>
  <c r="BS72" i="2"/>
  <c r="BS74" i="2" s="1"/>
  <c r="BS7" i="7"/>
  <c r="BS73" i="7"/>
  <c r="BS9" i="7"/>
  <c r="BS53" i="2" l="1"/>
  <c r="BT9" i="2"/>
  <c r="BT30" i="2" s="1"/>
  <c r="BT70" i="2" s="1"/>
  <c r="BT87" i="2" s="1"/>
  <c r="BT92" i="2" s="1"/>
  <c r="BS59" i="7"/>
  <c r="BS72" i="7"/>
  <c r="BT55" i="2"/>
  <c r="BT57" i="2" s="1"/>
  <c r="BT72" i="2"/>
  <c r="BT74" i="2" s="1"/>
  <c r="BS58" i="2"/>
  <c r="BS59" i="2" s="1"/>
  <c r="BU14" i="7"/>
  <c r="BU11" i="7" s="1"/>
  <c r="BT31" i="7"/>
  <c r="BS32" i="7" s="1"/>
  <c r="BR58" i="2"/>
  <c r="BS75" i="2"/>
  <c r="BS76" i="2" s="1"/>
  <c r="BS78" i="2" s="1"/>
  <c r="BS81" i="2" s="1"/>
  <c r="BS85" i="2" s="1"/>
  <c r="BQ61" i="2"/>
  <c r="BQ64" i="2" s="1"/>
  <c r="BQ68" i="2" s="1"/>
  <c r="BU58" i="7"/>
  <c r="BT34" i="7"/>
  <c r="BU35" i="7"/>
  <c r="BU7" i="7"/>
  <c r="BU5" i="7"/>
  <c r="BU9" i="7"/>
  <c r="BU4" i="7"/>
  <c r="BU8" i="7"/>
  <c r="BU3" i="7"/>
  <c r="BT49" i="7"/>
  <c r="BT57" i="7"/>
  <c r="BQ76" i="2"/>
  <c r="BQ78" i="2" s="1"/>
  <c r="BQ81" i="2" s="1"/>
  <c r="BQ85" i="2" s="1"/>
  <c r="BU54" i="7"/>
  <c r="BV55" i="7"/>
  <c r="BU73" i="7" s="1"/>
  <c r="BS39" i="7"/>
  <c r="BS52" i="7" s="1"/>
  <c r="BR53" i="7" s="1"/>
  <c r="BR75" i="2"/>
  <c r="BR76" i="2" s="1"/>
  <c r="BT37" i="7"/>
  <c r="BT56" i="7"/>
  <c r="BS31" i="7"/>
  <c r="BR32" i="7" s="1"/>
  <c r="BT58" i="7"/>
  <c r="BT73" i="7"/>
  <c r="BT53" i="2" l="1"/>
  <c r="BU9" i="2"/>
  <c r="BU30" i="2" s="1"/>
  <c r="BU70" i="2" s="1"/>
  <c r="BU87" i="2" s="1"/>
  <c r="BU92" i="2" s="1"/>
  <c r="BT59" i="7"/>
  <c r="BT72" i="7" s="1"/>
  <c r="BR78" i="2"/>
  <c r="BR81" i="2" s="1"/>
  <c r="BR85" i="2" s="1"/>
  <c r="BU31" i="7"/>
  <c r="BT32" i="7" s="1"/>
  <c r="BR59" i="2"/>
  <c r="BR61" i="2" s="1"/>
  <c r="BR64" i="2" s="1"/>
  <c r="BR68" i="2" s="1"/>
  <c r="BV35" i="7"/>
  <c r="BV69" i="7" s="1"/>
  <c r="BV38" i="7"/>
  <c r="BU34" i="7"/>
  <c r="BV36" i="7"/>
  <c r="BV5" i="7"/>
  <c r="BV8" i="7"/>
  <c r="BV7" i="7"/>
  <c r="BV4" i="7"/>
  <c r="BV9" i="7"/>
  <c r="BV3" i="7"/>
  <c r="BU36" i="7"/>
  <c r="BS61" i="2"/>
  <c r="BS64" i="2" s="1"/>
  <c r="BS68" i="2" s="1"/>
  <c r="BU38" i="7"/>
  <c r="BU37" i="7"/>
  <c r="BV14" i="7"/>
  <c r="BV11" i="7"/>
  <c r="BW55" i="7"/>
  <c r="BV54" i="7"/>
  <c r="BV73" i="7"/>
  <c r="BU49" i="7"/>
  <c r="BU57" i="7"/>
  <c r="BT39" i="7"/>
  <c r="BT52" i="7" s="1"/>
  <c r="BS53" i="7" s="1"/>
  <c r="BU69" i="7"/>
  <c r="BT75" i="2"/>
  <c r="BT76" i="2" s="1"/>
  <c r="BU56" i="7"/>
  <c r="BT58" i="2"/>
  <c r="BT59" i="2" s="1"/>
  <c r="BU53" i="2" l="1"/>
  <c r="BV9" i="2"/>
  <c r="BV53" i="2" s="1"/>
  <c r="BT61" i="2"/>
  <c r="BT64" i="2" s="1"/>
  <c r="BT68" i="2" s="1"/>
  <c r="BU59" i="7"/>
  <c r="BU72" i="7" s="1"/>
  <c r="BT78" i="2"/>
  <c r="BT81" i="2" s="1"/>
  <c r="BT85" i="2" s="1"/>
  <c r="BU39" i="7"/>
  <c r="BU52" i="7" s="1"/>
  <c r="BT53" i="7" s="1"/>
  <c r="BV31" i="7"/>
  <c r="BU32" i="7" s="1"/>
  <c r="BU55" i="2"/>
  <c r="BU57" i="2" s="1"/>
  <c r="BU72" i="2"/>
  <c r="BU74" i="2" s="1"/>
  <c r="BV72" i="2"/>
  <c r="BV74" i="2" s="1"/>
  <c r="BV57" i="7"/>
  <c r="BV37" i="7"/>
  <c r="BV39" i="7" s="1"/>
  <c r="BV58" i="7"/>
  <c r="BX55" i="7"/>
  <c r="BW54" i="7"/>
  <c r="BW73" i="7"/>
  <c r="BV56" i="7"/>
  <c r="BW14" i="7"/>
  <c r="BW35" i="7"/>
  <c r="BW49" i="7" s="1"/>
  <c r="BV34" i="7"/>
  <c r="BW5" i="7"/>
  <c r="BW8" i="7"/>
  <c r="BW4" i="7"/>
  <c r="BV49" i="7"/>
  <c r="BV30" i="2" l="1"/>
  <c r="BV70" i="2" s="1"/>
  <c r="BV87" i="2" s="1"/>
  <c r="BV92" i="2" s="1"/>
  <c r="BW9" i="2"/>
  <c r="BW30" i="2" s="1"/>
  <c r="BW70" i="2" s="1"/>
  <c r="BW87" i="2" s="1"/>
  <c r="BW92" i="2" s="1"/>
  <c r="BV75" i="2"/>
  <c r="BV76" i="2" s="1"/>
  <c r="BV78" i="2" s="1"/>
  <c r="BV81" i="2" s="1"/>
  <c r="BV85" i="2" s="1"/>
  <c r="BW7" i="7"/>
  <c r="BW37" i="7"/>
  <c r="BX35" i="7"/>
  <c r="BX38" i="7" s="1"/>
  <c r="BX49" i="7"/>
  <c r="BX37" i="7"/>
  <c r="BW34" i="7"/>
  <c r="BV52" i="7"/>
  <c r="BU53" i="7" s="1"/>
  <c r="BU75" i="2"/>
  <c r="BU76" i="2" s="1"/>
  <c r="BU78" i="2" s="1"/>
  <c r="BU81" i="2" s="1"/>
  <c r="BU85" i="2" s="1"/>
  <c r="BW56" i="7"/>
  <c r="BW58" i="7"/>
  <c r="BW69" i="7"/>
  <c r="BX14" i="7"/>
  <c r="BX11" i="7" s="1"/>
  <c r="BV55" i="2"/>
  <c r="BV57" i="2" s="1"/>
  <c r="BW57" i="7"/>
  <c r="BW36" i="7"/>
  <c r="BW11" i="7"/>
  <c r="BU58" i="2"/>
  <c r="BU59" i="2" s="1"/>
  <c r="BW9" i="7"/>
  <c r="BW3" i="7"/>
  <c r="BV72" i="7"/>
  <c r="BV59" i="7"/>
  <c r="BW38" i="7"/>
  <c r="BY55" i="7"/>
  <c r="BX54" i="7"/>
  <c r="BX73" i="7"/>
  <c r="BW53" i="2" l="1"/>
  <c r="BX9" i="2"/>
  <c r="BX30" i="2" s="1"/>
  <c r="BX70" i="2" s="1"/>
  <c r="BX87" i="2" s="1"/>
  <c r="BX92" i="2" s="1"/>
  <c r="BX36" i="7"/>
  <c r="BX34" i="7"/>
  <c r="BY35" i="7"/>
  <c r="BY36" i="7" s="1"/>
  <c r="BX57" i="7"/>
  <c r="BX72" i="2"/>
  <c r="BX74" i="2" s="1"/>
  <c r="BU61" i="2"/>
  <c r="BU64" i="2" s="1"/>
  <c r="BU68" i="2" s="1"/>
  <c r="BX56" i="7"/>
  <c r="BX58" i="7"/>
  <c r="BX69" i="7"/>
  <c r="BW55" i="2"/>
  <c r="BW57" i="2" s="1"/>
  <c r="BW72" i="2"/>
  <c r="BW74" i="2" s="1"/>
  <c r="BW52" i="7"/>
  <c r="BV53" i="7" s="1"/>
  <c r="BW39" i="7"/>
  <c r="BV58" i="2"/>
  <c r="BX7" i="7"/>
  <c r="BW31" i="7"/>
  <c r="BV32" i="7" s="1"/>
  <c r="BX3" i="7"/>
  <c r="BY14" i="7"/>
  <c r="BY11" i="7"/>
  <c r="BX4" i="7"/>
  <c r="BX9" i="7"/>
  <c r="BZ55" i="7"/>
  <c r="BY54" i="7"/>
  <c r="BY73" i="7"/>
  <c r="BX8" i="7"/>
  <c r="BW72" i="7"/>
  <c r="BW59" i="7"/>
  <c r="BX5" i="7"/>
  <c r="BX53" i="2" l="1"/>
  <c r="BY9" i="2"/>
  <c r="BY53" i="2" s="1"/>
  <c r="BX55" i="2"/>
  <c r="BX57" i="2" s="1"/>
  <c r="BX58" i="2" s="1"/>
  <c r="BX59" i="2" s="1"/>
  <c r="BX61" i="2" s="1"/>
  <c r="BX64" i="2" s="1"/>
  <c r="BX68" i="2" s="1"/>
  <c r="BX75" i="2"/>
  <c r="BX76" i="2" s="1"/>
  <c r="BY8" i="7"/>
  <c r="BZ49" i="7"/>
  <c r="BZ35" i="7"/>
  <c r="BZ36" i="7"/>
  <c r="BZ38" i="7"/>
  <c r="BY34" i="7"/>
  <c r="BZ37" i="7"/>
  <c r="BZ5" i="7"/>
  <c r="BY37" i="7"/>
  <c r="BY39" i="7" s="1"/>
  <c r="BY56" i="7"/>
  <c r="BY49" i="7"/>
  <c r="BY9" i="7"/>
  <c r="BY57" i="7"/>
  <c r="BY38" i="7"/>
  <c r="BY69" i="7"/>
  <c r="BY58" i="7"/>
  <c r="BX59" i="7"/>
  <c r="BX72" i="7"/>
  <c r="BW75" i="2"/>
  <c r="BW76" i="2" s="1"/>
  <c r="BX31" i="7"/>
  <c r="BW32" i="7" s="1"/>
  <c r="BY5" i="7"/>
  <c r="BY3" i="7"/>
  <c r="BZ54" i="7"/>
  <c r="CA55" i="7"/>
  <c r="BV59" i="2"/>
  <c r="BV61" i="2" s="1"/>
  <c r="BV64" i="2" s="1"/>
  <c r="BV68" i="2" s="1"/>
  <c r="BY7" i="7"/>
  <c r="BY31" i="7" s="1"/>
  <c r="BX32" i="7" s="1"/>
  <c r="BW58" i="2"/>
  <c r="BZ14" i="7"/>
  <c r="BX39" i="7"/>
  <c r="BX52" i="7" s="1"/>
  <c r="BW53" i="7" s="1"/>
  <c r="BY4" i="7"/>
  <c r="BY30" i="2" l="1"/>
  <c r="BY70" i="2" s="1"/>
  <c r="BY87" i="2" s="1"/>
  <c r="BY92" i="2" s="1"/>
  <c r="BZ9" i="2"/>
  <c r="BZ30" i="2" s="1"/>
  <c r="BZ70" i="2" s="1"/>
  <c r="BZ87" i="2" s="1"/>
  <c r="BZ92" i="2" s="1"/>
  <c r="BX78" i="2"/>
  <c r="BX81" i="2" s="1"/>
  <c r="BX85" i="2" s="1"/>
  <c r="BZ39" i="7"/>
  <c r="BZ34" i="7"/>
  <c r="CA35" i="7"/>
  <c r="CA5" i="7"/>
  <c r="CA4" i="7"/>
  <c r="CA3" i="7"/>
  <c r="CA37" i="7"/>
  <c r="BZ58" i="7"/>
  <c r="CA14" i="7"/>
  <c r="BZ57" i="7"/>
  <c r="BZ69" i="7"/>
  <c r="BZ11" i="7"/>
  <c r="BZ52" i="7" s="1"/>
  <c r="BY53" i="7" s="1"/>
  <c r="BW59" i="2"/>
  <c r="BW61" i="2" s="1"/>
  <c r="BW64" i="2" s="1"/>
  <c r="BW68" i="2" s="1"/>
  <c r="BY72" i="2"/>
  <c r="BY74" i="2" s="1"/>
  <c r="BY55" i="2"/>
  <c r="BY57" i="2" s="1"/>
  <c r="BY59" i="7"/>
  <c r="BY72" i="7" s="1"/>
  <c r="BY52" i="7"/>
  <c r="BX53" i="7" s="1"/>
  <c r="BZ9" i="7"/>
  <c r="CB55" i="7"/>
  <c r="CA73" i="7"/>
  <c r="CA54" i="7"/>
  <c r="BZ3" i="7"/>
  <c r="BZ73" i="7"/>
  <c r="BZ7" i="7"/>
  <c r="BZ4" i="7"/>
  <c r="BW78" i="2"/>
  <c r="BW81" i="2" s="1"/>
  <c r="BW85" i="2" s="1"/>
  <c r="BZ56" i="7"/>
  <c r="BZ8" i="7"/>
  <c r="BZ53" i="2" l="1"/>
  <c r="CA9" i="2"/>
  <c r="CA30" i="2" s="1"/>
  <c r="CA70" i="2" s="1"/>
  <c r="CA87" i="2" s="1"/>
  <c r="CA92" i="2" s="1"/>
  <c r="BZ72" i="2"/>
  <c r="BZ74" i="2" s="1"/>
  <c r="BZ55" i="2"/>
  <c r="BZ57" i="2" s="1"/>
  <c r="CB35" i="7"/>
  <c r="CB56" i="7" s="1"/>
  <c r="CB38" i="7"/>
  <c r="CB37" i="7"/>
  <c r="CB4" i="7"/>
  <c r="CA34" i="7"/>
  <c r="CB3" i="7"/>
  <c r="CB7" i="7"/>
  <c r="CA57" i="7"/>
  <c r="BY58" i="2"/>
  <c r="BY59" i="2" s="1"/>
  <c r="BZ59" i="7"/>
  <c r="BZ72" i="7" s="1"/>
  <c r="CB14" i="7"/>
  <c r="CB11" i="7"/>
  <c r="CA38" i="7"/>
  <c r="BY75" i="2"/>
  <c r="BY76" i="2" s="1"/>
  <c r="CA58" i="7"/>
  <c r="CB54" i="7"/>
  <c r="CC55" i="7"/>
  <c r="CA72" i="2"/>
  <c r="CA74" i="2" s="1"/>
  <c r="CA55" i="2"/>
  <c r="CA57" i="2" s="1"/>
  <c r="CA7" i="7"/>
  <c r="CA36" i="7"/>
  <c r="CA49" i="7"/>
  <c r="CA69" i="7"/>
  <c r="CA56" i="7"/>
  <c r="CA9" i="7"/>
  <c r="CB9" i="7" s="1"/>
  <c r="CA11" i="7"/>
  <c r="BZ31" i="7"/>
  <c r="BY32" i="7" s="1"/>
  <c r="CA8" i="7"/>
  <c r="CB8" i="7" s="1"/>
  <c r="CA53" i="2" l="1"/>
  <c r="CB9" i="2"/>
  <c r="CB30" i="2" s="1"/>
  <c r="CB70" i="2" s="1"/>
  <c r="CB87" i="2" s="1"/>
  <c r="CB92" i="2" s="1"/>
  <c r="CC54" i="7"/>
  <c r="CD55" i="7"/>
  <c r="CA75" i="2"/>
  <c r="CB73" i="7"/>
  <c r="BY61" i="2"/>
  <c r="BY64" i="2" s="1"/>
  <c r="BY68" i="2" s="1"/>
  <c r="CB31" i="7"/>
  <c r="CA32" i="7" s="1"/>
  <c r="BY78" i="2"/>
  <c r="BY81" i="2" s="1"/>
  <c r="BY85" i="2" s="1"/>
  <c r="CB5" i="7"/>
  <c r="CA59" i="7"/>
  <c r="CA72" i="7" s="1"/>
  <c r="CB36" i="7"/>
  <c r="CB49" i="7"/>
  <c r="CB69" i="7"/>
  <c r="CB72" i="2"/>
  <c r="CB74" i="2" s="1"/>
  <c r="CB55" i="2"/>
  <c r="CB57" i="2" s="1"/>
  <c r="CC35" i="7"/>
  <c r="CC56" i="7" s="1"/>
  <c r="CC8" i="7"/>
  <c r="CC4" i="7"/>
  <c r="CC3" i="7"/>
  <c r="CC9" i="7"/>
  <c r="CB34" i="7"/>
  <c r="CC5" i="7"/>
  <c r="CA52" i="7"/>
  <c r="BZ53" i="7" s="1"/>
  <c r="CA39" i="7"/>
  <c r="CB57" i="7"/>
  <c r="CB53" i="2"/>
  <c r="CB58" i="7"/>
  <c r="CC14" i="7"/>
  <c r="CC11" i="7"/>
  <c r="BZ58" i="2"/>
  <c r="BZ59" i="2" s="1"/>
  <c r="CA31" i="7"/>
  <c r="BZ32" i="7" s="1"/>
  <c r="CA58" i="2"/>
  <c r="CA59" i="2" s="1"/>
  <c r="BZ75" i="2"/>
  <c r="CC9" i="2" l="1"/>
  <c r="CC53" i="2" s="1"/>
  <c r="BZ61" i="2"/>
  <c r="BZ64" i="2" s="1"/>
  <c r="BZ68" i="2" s="1"/>
  <c r="BZ76" i="2"/>
  <c r="BZ78" i="2" s="1"/>
  <c r="BZ81" i="2" s="1"/>
  <c r="BZ85" i="2" s="1"/>
  <c r="CB72" i="7"/>
  <c r="CA61" i="2"/>
  <c r="CA64" i="2" s="1"/>
  <c r="CA68" i="2" s="1"/>
  <c r="CB39" i="7"/>
  <c r="CB52" i="7" s="1"/>
  <c r="CA53" i="7" s="1"/>
  <c r="CC36" i="7"/>
  <c r="CC38" i="7"/>
  <c r="CC69" i="7"/>
  <c r="CE55" i="7"/>
  <c r="CD54" i="7"/>
  <c r="CD73" i="7"/>
  <c r="CC34" i="7"/>
  <c r="CD35" i="7"/>
  <c r="CD49" i="7" s="1"/>
  <c r="CD5" i="7"/>
  <c r="CD8" i="7"/>
  <c r="CD4" i="7"/>
  <c r="CD9" i="7"/>
  <c r="CD3" i="7"/>
  <c r="CB58" i="2"/>
  <c r="CB59" i="7"/>
  <c r="CB75" i="2"/>
  <c r="CB76" i="2" s="1"/>
  <c r="CB78" i="2" s="1"/>
  <c r="CB81" i="2" s="1"/>
  <c r="CB85" i="2" s="1"/>
  <c r="CA76" i="2"/>
  <c r="CA78" i="2" s="1"/>
  <c r="CA81" i="2" s="1"/>
  <c r="CA85" i="2" s="1"/>
  <c r="CC37" i="7"/>
  <c r="CC49" i="7"/>
  <c r="CD14" i="7"/>
  <c r="CC58" i="7"/>
  <c r="CC72" i="2"/>
  <c r="CC74" i="2" s="1"/>
  <c r="CC55" i="2"/>
  <c r="CC57" i="2" s="1"/>
  <c r="CC57" i="7"/>
  <c r="CC59" i="7" s="1"/>
  <c r="CC73" i="7"/>
  <c r="CC7" i="7"/>
  <c r="CC31" i="7" s="1"/>
  <c r="CB32" i="7" s="1"/>
  <c r="CD9" i="2" l="1"/>
  <c r="CD53" i="2" s="1"/>
  <c r="CC30" i="2"/>
  <c r="CC70" i="2" s="1"/>
  <c r="CC87" i="2" s="1"/>
  <c r="CC92" i="2" s="1"/>
  <c r="CB59" i="2"/>
  <c r="CB61" i="2" s="1"/>
  <c r="CB64" i="2" s="1"/>
  <c r="CB68" i="2" s="1"/>
  <c r="CD72" i="2"/>
  <c r="CD74" i="2" s="1"/>
  <c r="CD7" i="7"/>
  <c r="CD31" i="7" s="1"/>
  <c r="CC32" i="7" s="1"/>
  <c r="CE54" i="7"/>
  <c r="CF55" i="7"/>
  <c r="CC58" i="2"/>
  <c r="CC59" i="2" s="1"/>
  <c r="CE35" i="7"/>
  <c r="CE49" i="7"/>
  <c r="CD34" i="7"/>
  <c r="CE5" i="7"/>
  <c r="CE7" i="7"/>
  <c r="CC75" i="2"/>
  <c r="CE14" i="7"/>
  <c r="CD11" i="7"/>
  <c r="CD36" i="7"/>
  <c r="CC39" i="7"/>
  <c r="CC52" i="7" s="1"/>
  <c r="CB53" i="7" s="1"/>
  <c r="CD37" i="7"/>
  <c r="CD38" i="7"/>
  <c r="CD57" i="7"/>
  <c r="CD58" i="7"/>
  <c r="CD56" i="7"/>
  <c r="CD69" i="7"/>
  <c r="CC72" i="7"/>
  <c r="CD30" i="2" l="1"/>
  <c r="CD70" i="2" s="1"/>
  <c r="CD87" i="2" s="1"/>
  <c r="CD92" i="2" s="1"/>
  <c r="CE9" i="2"/>
  <c r="CD55" i="2"/>
  <c r="CD57" i="2" s="1"/>
  <c r="CD58" i="2" s="1"/>
  <c r="CD59" i="2" s="1"/>
  <c r="CD61" i="2" s="1"/>
  <c r="CD64" i="2" s="1"/>
  <c r="CD68" i="2" s="1"/>
  <c r="CC61" i="2"/>
  <c r="CC64" i="2" s="1"/>
  <c r="CC68" i="2" s="1"/>
  <c r="CD39" i="7"/>
  <c r="CD52" i="7"/>
  <c r="CC53" i="7" s="1"/>
  <c r="CG55" i="7"/>
  <c r="CF73" i="7"/>
  <c r="CF54" i="7"/>
  <c r="CF56" i="7"/>
  <c r="CF58" i="7"/>
  <c r="CF57" i="7"/>
  <c r="CF35" i="7"/>
  <c r="CF38" i="7"/>
  <c r="CE34" i="7"/>
  <c r="CF49" i="7"/>
  <c r="CF36" i="7"/>
  <c r="CF9" i="7"/>
  <c r="CF7" i="7"/>
  <c r="CF37" i="7"/>
  <c r="CF4" i="7"/>
  <c r="CF5" i="7"/>
  <c r="CE30" i="2"/>
  <c r="CE70" i="2" s="1"/>
  <c r="CE87" i="2" s="1"/>
  <c r="CE92" i="2" s="1"/>
  <c r="CE53" i="2"/>
  <c r="CD59" i="7"/>
  <c r="CD72" i="7" s="1"/>
  <c r="CD75" i="2"/>
  <c r="CD76" i="2" s="1"/>
  <c r="CD78" i="2" s="1"/>
  <c r="CD81" i="2" s="1"/>
  <c r="CD85" i="2" s="1"/>
  <c r="CE58" i="7"/>
  <c r="CE57" i="7"/>
  <c r="CE73" i="7"/>
  <c r="CE55" i="2"/>
  <c r="CE57" i="2" s="1"/>
  <c r="CE72" i="2"/>
  <c r="CE74" i="2" s="1"/>
  <c r="CE37" i="7"/>
  <c r="CE56" i="7"/>
  <c r="CF14" i="7"/>
  <c r="CF11" i="7"/>
  <c r="CE69" i="7"/>
  <c r="CE11" i="7"/>
  <c r="CC76" i="2"/>
  <c r="CC78" i="2" s="1"/>
  <c r="CC81" i="2" s="1"/>
  <c r="CC85" i="2" s="1"/>
  <c r="CE4" i="7"/>
  <c r="CE9" i="7"/>
  <c r="CE8" i="7"/>
  <c r="CF8" i="7" s="1"/>
  <c r="CE3" i="7"/>
  <c r="CF3" i="7" s="1"/>
  <c r="CE36" i="7"/>
  <c r="CE38" i="7"/>
  <c r="CF9" i="2" l="1"/>
  <c r="CF30" i="2" s="1"/>
  <c r="CF70" i="2" s="1"/>
  <c r="CF87" i="2" s="1"/>
  <c r="CF92" i="2" s="1"/>
  <c r="CE31" i="7"/>
  <c r="CD32" i="7" s="1"/>
  <c r="CF31" i="7"/>
  <c r="CE32" i="7" s="1"/>
  <c r="CF39" i="7"/>
  <c r="CF52" i="7" s="1"/>
  <c r="CE53" i="7" s="1"/>
  <c r="CF34" i="7"/>
  <c r="CG49" i="7"/>
  <c r="CG35" i="7"/>
  <c r="CG3" i="7" s="1"/>
  <c r="CG14" i="7"/>
  <c r="CF59" i="7"/>
  <c r="CE59" i="7"/>
  <c r="CE72" i="7" s="1"/>
  <c r="CF69" i="7"/>
  <c r="CF72" i="7" s="1"/>
  <c r="CE52" i="7"/>
  <c r="CD53" i="7" s="1"/>
  <c r="CE39" i="7"/>
  <c r="CH55" i="7"/>
  <c r="CG54" i="7"/>
  <c r="CG73" i="7"/>
  <c r="CE75" i="2"/>
  <c r="CE58" i="2"/>
  <c r="CE59" i="2" s="1"/>
  <c r="CE61" i="2" s="1"/>
  <c r="CE64" i="2" s="1"/>
  <c r="CE68" i="2" s="1"/>
  <c r="CF53" i="2" l="1"/>
  <c r="CG9" i="2"/>
  <c r="CG53" i="2" s="1"/>
  <c r="CF72" i="2"/>
  <c r="CF74" i="2" s="1"/>
  <c r="CF75" i="2" s="1"/>
  <c r="CF55" i="2"/>
  <c r="CF57" i="2" s="1"/>
  <c r="CF58" i="2" s="1"/>
  <c r="CF59" i="2" s="1"/>
  <c r="CE76" i="2"/>
  <c r="CE78" i="2" s="1"/>
  <c r="CE81" i="2" s="1"/>
  <c r="CE85" i="2" s="1"/>
  <c r="CG37" i="7"/>
  <c r="CG72" i="2"/>
  <c r="CG74" i="2" s="1"/>
  <c r="CG55" i="2"/>
  <c r="CG57" i="2" s="1"/>
  <c r="CG69" i="7"/>
  <c r="CG57" i="7"/>
  <c r="CG56" i="7"/>
  <c r="CG5" i="7"/>
  <c r="CG38" i="7"/>
  <c r="CG7" i="7"/>
  <c r="CG31" i="7" s="1"/>
  <c r="CF32" i="7" s="1"/>
  <c r="CH58" i="7"/>
  <c r="CH56" i="7"/>
  <c r="CH69" i="7"/>
  <c r="CG34" i="7"/>
  <c r="CH35" i="7"/>
  <c r="CH3" i="7"/>
  <c r="CH38" i="7"/>
  <c r="CH4" i="7"/>
  <c r="CH5" i="7"/>
  <c r="CG36" i="7"/>
  <c r="CG58" i="7"/>
  <c r="CG4" i="7"/>
  <c r="CH54" i="7"/>
  <c r="CI55" i="7"/>
  <c r="CH73" i="7"/>
  <c r="CH14" i="7"/>
  <c r="CH11" i="7"/>
  <c r="CG9" i="7"/>
  <c r="CH9" i="7" s="1"/>
  <c r="CG11" i="7"/>
  <c r="CG8" i="7"/>
  <c r="CH8" i="7" s="1"/>
  <c r="CG30" i="2" l="1"/>
  <c r="CG70" i="2" s="1"/>
  <c r="CG87" i="2" s="1"/>
  <c r="CG92" i="2" s="1"/>
  <c r="CH9" i="2"/>
  <c r="CH30" i="2" s="1"/>
  <c r="CH70" i="2" s="1"/>
  <c r="CH87" i="2" s="1"/>
  <c r="CH92" i="2" s="1"/>
  <c r="CF61" i="2"/>
  <c r="CF64" i="2" s="1"/>
  <c r="CF68" i="2" s="1"/>
  <c r="CF76" i="2"/>
  <c r="CF78" i="2" s="1"/>
  <c r="CF81" i="2" s="1"/>
  <c r="CF85" i="2" s="1"/>
  <c r="CI14" i="7"/>
  <c r="CG58" i="2"/>
  <c r="CH72" i="2"/>
  <c r="CH74" i="2" s="1"/>
  <c r="CH55" i="2"/>
  <c r="CH57" i="2" s="1"/>
  <c r="CG39" i="7"/>
  <c r="CG52" i="7"/>
  <c r="CF53" i="7" s="1"/>
  <c r="CG59" i="7"/>
  <c r="CG72" i="7" s="1"/>
  <c r="CH7" i="7"/>
  <c r="CH31" i="7" s="1"/>
  <c r="CG32" i="7" s="1"/>
  <c r="CI73" i="7"/>
  <c r="CI54" i="7"/>
  <c r="CJ55" i="7"/>
  <c r="CH34" i="7"/>
  <c r="CI35" i="7"/>
  <c r="CI38" i="7"/>
  <c r="CI36" i="7"/>
  <c r="CI8" i="7"/>
  <c r="CI4" i="7"/>
  <c r="CI3" i="7"/>
  <c r="CH37" i="7"/>
  <c r="CH36" i="7"/>
  <c r="CG75" i="2"/>
  <c r="CG76" i="2" s="1"/>
  <c r="CH49" i="7"/>
  <c r="CH57" i="7"/>
  <c r="CH59" i="7" s="1"/>
  <c r="CH53" i="2" l="1"/>
  <c r="CI9" i="2"/>
  <c r="CI30" i="2" s="1"/>
  <c r="CI70" i="2" s="1"/>
  <c r="CI87" i="2" s="1"/>
  <c r="CI92" i="2" s="1"/>
  <c r="CJ14" i="7"/>
  <c r="CJ11" i="7" s="1"/>
  <c r="CJ69" i="7"/>
  <c r="CJ35" i="7"/>
  <c r="CJ37" i="7" s="1"/>
  <c r="CJ7" i="7"/>
  <c r="CJ36" i="7"/>
  <c r="CJ3" i="7"/>
  <c r="CJ5" i="7"/>
  <c r="CJ8" i="7"/>
  <c r="CI34" i="7"/>
  <c r="CI37" i="7"/>
  <c r="CI39" i="7" s="1"/>
  <c r="CH72" i="7"/>
  <c r="CI49" i="7"/>
  <c r="CI57" i="7"/>
  <c r="CH58" i="2"/>
  <c r="CH59" i="2" s="1"/>
  <c r="CI69" i="7"/>
  <c r="CH75" i="2"/>
  <c r="CH76" i="2" s="1"/>
  <c r="CH78" i="2" s="1"/>
  <c r="CH81" i="2" s="1"/>
  <c r="CH85" i="2" s="1"/>
  <c r="CI55" i="2"/>
  <c r="CI57" i="2" s="1"/>
  <c r="CI72" i="2"/>
  <c r="CI74" i="2" s="1"/>
  <c r="CG78" i="2"/>
  <c r="CG81" i="2" s="1"/>
  <c r="CG85" i="2" s="1"/>
  <c r="CJ54" i="7"/>
  <c r="CK55" i="7"/>
  <c r="CG59" i="2"/>
  <c r="CG61" i="2" s="1"/>
  <c r="CG64" i="2" s="1"/>
  <c r="CG68" i="2" s="1"/>
  <c r="CI11" i="7"/>
  <c r="CI58" i="7"/>
  <c r="CH39" i="7"/>
  <c r="CH52" i="7" s="1"/>
  <c r="CG53" i="7" s="1"/>
  <c r="CI56" i="7"/>
  <c r="CI7" i="7"/>
  <c r="CI31" i="7" s="1"/>
  <c r="CH32" i="7" s="1"/>
  <c r="CI5" i="7"/>
  <c r="CI9" i="7"/>
  <c r="CJ9" i="7" s="1"/>
  <c r="CI53" i="2" l="1"/>
  <c r="CJ9" i="2"/>
  <c r="CJ53" i="2" s="1"/>
  <c r="CH61" i="2"/>
  <c r="CH64" i="2" s="1"/>
  <c r="CH68" i="2" s="1"/>
  <c r="CI75" i="2"/>
  <c r="CI76" i="2" s="1"/>
  <c r="CI58" i="2"/>
  <c r="CK69" i="7"/>
  <c r="CK56" i="7"/>
  <c r="CK35" i="7"/>
  <c r="CK37" i="7"/>
  <c r="CJ34" i="7"/>
  <c r="CK3" i="7"/>
  <c r="CK7" i="7"/>
  <c r="CK36" i="7"/>
  <c r="CK5" i="7"/>
  <c r="CK8" i="7"/>
  <c r="CK9" i="7"/>
  <c r="CJ38" i="7"/>
  <c r="CJ49" i="7"/>
  <c r="CJ57" i="7"/>
  <c r="CJ31" i="7"/>
  <c r="CI32" i="7" s="1"/>
  <c r="CJ72" i="2"/>
  <c r="CJ74" i="2" s="1"/>
  <c r="CJ55" i="2"/>
  <c r="CJ57" i="2" s="1"/>
  <c r="CJ58" i="7"/>
  <c r="CJ56" i="7"/>
  <c r="CK14" i="7"/>
  <c r="CK11" i="7"/>
  <c r="CK54" i="7"/>
  <c r="CL55" i="7"/>
  <c r="CI59" i="7"/>
  <c r="CI72" i="7" s="1"/>
  <c r="CI52" i="7"/>
  <c r="CH53" i="7" s="1"/>
  <c r="CJ73" i="7"/>
  <c r="CJ4" i="7"/>
  <c r="CK4" i="7" s="1"/>
  <c r="CJ30" i="2" l="1"/>
  <c r="CJ70" i="2" s="1"/>
  <c r="CJ87" i="2" s="1"/>
  <c r="CJ92" i="2" s="1"/>
  <c r="CK9" i="2"/>
  <c r="CK30" i="2" s="1"/>
  <c r="CK70" i="2" s="1"/>
  <c r="CK87" i="2" s="1"/>
  <c r="CK92" i="2" s="1"/>
  <c r="CI59" i="2"/>
  <c r="CI61" i="2" s="1"/>
  <c r="CI64" i="2" s="1"/>
  <c r="CI68" i="2" s="1"/>
  <c r="CI78" i="2"/>
  <c r="CI81" i="2" s="1"/>
  <c r="CI85" i="2" s="1"/>
  <c r="CJ58" i="2"/>
  <c r="CL54" i="7"/>
  <c r="CM55" i="7"/>
  <c r="CL73" i="7" s="1"/>
  <c r="CK73" i="7"/>
  <c r="CJ39" i="7"/>
  <c r="CJ52" i="7" s="1"/>
  <c r="CI53" i="7" s="1"/>
  <c r="CL69" i="7"/>
  <c r="CL58" i="7"/>
  <c r="CL35" i="7"/>
  <c r="CL56" i="7" s="1"/>
  <c r="CK34" i="7"/>
  <c r="CL3" i="7"/>
  <c r="CL9" i="7"/>
  <c r="CL7" i="7"/>
  <c r="CL5" i="7"/>
  <c r="CL4" i="7"/>
  <c r="CL8" i="7"/>
  <c r="CJ75" i="2"/>
  <c r="CJ76" i="2" s="1"/>
  <c r="CK31" i="7"/>
  <c r="CJ32" i="7" s="1"/>
  <c r="CL14" i="7"/>
  <c r="CL11" i="7"/>
  <c r="CJ59" i="7"/>
  <c r="CJ72" i="7" s="1"/>
  <c r="CK58" i="7"/>
  <c r="CK38" i="7"/>
  <c r="CK49" i="7"/>
  <c r="CK55" i="2"/>
  <c r="CK57" i="2" s="1"/>
  <c r="CK57" i="7"/>
  <c r="CK59" i="7" s="1"/>
  <c r="CL9" i="2" l="1"/>
  <c r="CL30" i="2" s="1"/>
  <c r="CL70" i="2" s="1"/>
  <c r="CL87" i="2" s="1"/>
  <c r="CL92" i="2" s="1"/>
  <c r="CK53" i="2"/>
  <c r="CJ78" i="2"/>
  <c r="CJ81" i="2" s="1"/>
  <c r="CJ85" i="2" s="1"/>
  <c r="CK58" i="2"/>
  <c r="CK59" i="2" s="1"/>
  <c r="CJ59" i="2"/>
  <c r="CJ61" i="2" s="1"/>
  <c r="CJ64" i="2" s="1"/>
  <c r="CJ68" i="2" s="1"/>
  <c r="CL37" i="7"/>
  <c r="CK72" i="7"/>
  <c r="CK39" i="7"/>
  <c r="CK52" i="7" s="1"/>
  <c r="CJ53" i="7" s="1"/>
  <c r="CK72" i="2"/>
  <c r="CK74" i="2" s="1"/>
  <c r="CL72" i="2"/>
  <c r="CL74" i="2" s="1"/>
  <c r="CL55" i="2"/>
  <c r="CL57" i="2" s="1"/>
  <c r="CL31" i="7"/>
  <c r="CK32" i="7" s="1"/>
  <c r="CN55" i="7"/>
  <c r="CM54" i="7"/>
  <c r="CM35" i="7"/>
  <c r="CL34" i="7"/>
  <c r="CM38" i="7"/>
  <c r="CL36" i="7"/>
  <c r="CL49" i="7"/>
  <c r="CM14" i="7"/>
  <c r="CM11" i="7" s="1"/>
  <c r="CL38" i="7"/>
  <c r="CL57" i="7"/>
  <c r="CL53" i="2" l="1"/>
  <c r="CM9" i="2"/>
  <c r="CL58" i="2"/>
  <c r="CM30" i="2"/>
  <c r="CM70" i="2" s="1"/>
  <c r="CM87" i="2" s="1"/>
  <c r="CM92" i="2" s="1"/>
  <c r="CM53" i="2"/>
  <c r="CO55" i="7"/>
  <c r="CN54" i="7"/>
  <c r="CN73" i="7"/>
  <c r="CN69" i="7"/>
  <c r="CN58" i="7"/>
  <c r="CN57" i="7"/>
  <c r="CN56" i="7"/>
  <c r="CN49" i="7"/>
  <c r="CN36" i="7"/>
  <c r="CN37" i="7"/>
  <c r="CN35" i="7"/>
  <c r="CM34" i="7"/>
  <c r="CN38" i="7"/>
  <c r="CK75" i="2"/>
  <c r="CM58" i="7"/>
  <c r="CM56" i="7"/>
  <c r="CM49" i="7"/>
  <c r="CM69" i="7"/>
  <c r="CN14" i="7"/>
  <c r="CN11" i="7"/>
  <c r="CM37" i="7"/>
  <c r="CM57" i="7"/>
  <c r="CL39" i="7"/>
  <c r="CL52" i="7" s="1"/>
  <c r="CK53" i="7" s="1"/>
  <c r="CM3" i="7"/>
  <c r="CN3" i="7" s="1"/>
  <c r="CK61" i="2"/>
  <c r="CK64" i="2" s="1"/>
  <c r="CK68" i="2" s="1"/>
  <c r="CM5" i="7"/>
  <c r="CN5" i="7" s="1"/>
  <c r="CL75" i="2"/>
  <c r="CM8" i="7"/>
  <c r="CN8" i="7" s="1"/>
  <c r="CM4" i="7"/>
  <c r="CN4" i="7" s="1"/>
  <c r="CM36" i="7"/>
  <c r="CM9" i="7"/>
  <c r="CN9" i="7" s="1"/>
  <c r="CL59" i="7"/>
  <c r="CL72" i="7" s="1"/>
  <c r="CM73" i="7"/>
  <c r="CM72" i="2"/>
  <c r="CM74" i="2" s="1"/>
  <c r="CM55" i="2"/>
  <c r="CM57" i="2" s="1"/>
  <c r="CM7" i="7"/>
  <c r="CM31" i="7" s="1"/>
  <c r="CL32" i="7" s="1"/>
  <c r="CN9" i="2" l="1"/>
  <c r="CN30" i="2" s="1"/>
  <c r="CN70" i="2" s="1"/>
  <c r="CN87" i="2" s="1"/>
  <c r="CN92" i="2" s="1"/>
  <c r="CM75" i="2"/>
  <c r="CL76" i="2"/>
  <c r="CL78" i="2" s="1"/>
  <c r="CL81" i="2" s="1"/>
  <c r="CL85" i="2" s="1"/>
  <c r="CK76" i="2"/>
  <c r="CK78" i="2" s="1"/>
  <c r="CK81" i="2" s="1"/>
  <c r="CK85" i="2" s="1"/>
  <c r="CP55" i="7"/>
  <c r="CO54" i="7"/>
  <c r="CM59" i="7"/>
  <c r="CM72" i="7" s="1"/>
  <c r="CN59" i="7"/>
  <c r="CN72" i="7"/>
  <c r="CN72" i="2"/>
  <c r="CN74" i="2" s="1"/>
  <c r="CN55" i="2"/>
  <c r="CN57" i="2" s="1"/>
  <c r="CL59" i="2"/>
  <c r="CL61" i="2" s="1"/>
  <c r="CL64" i="2" s="1"/>
  <c r="CL68" i="2" s="1"/>
  <c r="CN7" i="7"/>
  <c r="CN31" i="7" s="1"/>
  <c r="CM32" i="7" s="1"/>
  <c r="CN53" i="2"/>
  <c r="CN39" i="7"/>
  <c r="CM58" i="2"/>
  <c r="CM59" i="2" s="1"/>
  <c r="CM39" i="7"/>
  <c r="CM52" i="7" s="1"/>
  <c r="CL53" i="7" s="1"/>
  <c r="CO14" i="7"/>
  <c r="CO11" i="7"/>
  <c r="CO35" i="7"/>
  <c r="CO69" i="7" s="1"/>
  <c r="CO49" i="7"/>
  <c r="CN34" i="7"/>
  <c r="CO9" i="7"/>
  <c r="CO7" i="7"/>
  <c r="CO5" i="7"/>
  <c r="CO3" i="7"/>
  <c r="CO8" i="7"/>
  <c r="CO4" i="7"/>
  <c r="CO9" i="2" l="1"/>
  <c r="CO72" i="2"/>
  <c r="CO74" i="2" s="1"/>
  <c r="CO55" i="2"/>
  <c r="CO57" i="2" s="1"/>
  <c r="CO30" i="2"/>
  <c r="CO70" i="2" s="1"/>
  <c r="CO87" i="2" s="1"/>
  <c r="CO92" i="2" s="1"/>
  <c r="CO53" i="2"/>
  <c r="CP14" i="7"/>
  <c r="CP11" i="7"/>
  <c r="CO31" i="7"/>
  <c r="CN32" i="7" s="1"/>
  <c r="CP54" i="7"/>
  <c r="CQ55" i="7"/>
  <c r="CP73" i="7"/>
  <c r="CO73" i="7"/>
  <c r="CO36" i="7"/>
  <c r="CM76" i="2"/>
  <c r="CM78" i="2" s="1"/>
  <c r="CM81" i="2" s="1"/>
  <c r="CM85" i="2" s="1"/>
  <c r="CM61" i="2"/>
  <c r="CM64" i="2" s="1"/>
  <c r="CM68" i="2" s="1"/>
  <c r="CN75" i="2"/>
  <c r="CN76" i="2" s="1"/>
  <c r="CN78" i="2" s="1"/>
  <c r="CN81" i="2" s="1"/>
  <c r="CN85" i="2" s="1"/>
  <c r="CO57" i="7"/>
  <c r="CN52" i="7"/>
  <c r="CM53" i="7" s="1"/>
  <c r="CP35" i="7"/>
  <c r="CP69" i="7" s="1"/>
  <c r="CO34" i="7"/>
  <c r="CP38" i="7"/>
  <c r="CP5" i="7"/>
  <c r="CP3" i="7"/>
  <c r="CP9" i="7"/>
  <c r="CP7" i="7"/>
  <c r="CP4" i="7"/>
  <c r="CP8" i="7"/>
  <c r="CO37" i="7"/>
  <c r="CO38" i="7"/>
  <c r="CO56" i="7"/>
  <c r="CN58" i="2"/>
  <c r="CN59" i="2" s="1"/>
  <c r="CN61" i="2" s="1"/>
  <c r="CN64" i="2" s="1"/>
  <c r="CN68" i="2" s="1"/>
  <c r="CO58" i="7"/>
  <c r="CP9" i="2" l="1"/>
  <c r="CP31" i="7"/>
  <c r="CO32" i="7" s="1"/>
  <c r="CP30" i="2"/>
  <c r="CP70" i="2" s="1"/>
  <c r="CP87" i="2" s="1"/>
  <c r="CP92" i="2" s="1"/>
  <c r="CP53" i="2"/>
  <c r="CP36" i="7"/>
  <c r="CQ14" i="7"/>
  <c r="CQ11" i="7" s="1"/>
  <c r="CO39" i="7"/>
  <c r="CO52" i="7" s="1"/>
  <c r="CN53" i="7" s="1"/>
  <c r="CP37" i="7"/>
  <c r="CP57" i="7"/>
  <c r="CO75" i="2"/>
  <c r="CO76" i="2" s="1"/>
  <c r="CO59" i="7"/>
  <c r="CO72" i="7" s="1"/>
  <c r="CQ58" i="7"/>
  <c r="CQ69" i="7"/>
  <c r="CQ57" i="7"/>
  <c r="CP34" i="7"/>
  <c r="CQ35" i="7"/>
  <c r="CQ7" i="7"/>
  <c r="CQ5" i="7"/>
  <c r="CQ8" i="7"/>
  <c r="CQ3" i="7"/>
  <c r="CQ4" i="7"/>
  <c r="CP49" i="7"/>
  <c r="CP58" i="7"/>
  <c r="CO58" i="2"/>
  <c r="CO59" i="2" s="1"/>
  <c r="CP56" i="7"/>
  <c r="CR55" i="7"/>
  <c r="CQ54" i="7"/>
  <c r="CP55" i="2"/>
  <c r="CP57" i="2" s="1"/>
  <c r="CQ9" i="2" l="1"/>
  <c r="CO61" i="2"/>
  <c r="CO64" i="2" s="1"/>
  <c r="CO68" i="2" s="1"/>
  <c r="CP58" i="2"/>
  <c r="CP59" i="2" s="1"/>
  <c r="CP61" i="2" s="1"/>
  <c r="CP64" i="2" s="1"/>
  <c r="CP68" i="2" s="1"/>
  <c r="CP59" i="7"/>
  <c r="CP72" i="7" s="1"/>
  <c r="CQ30" i="2"/>
  <c r="CQ70" i="2" s="1"/>
  <c r="CQ87" i="2" s="1"/>
  <c r="CQ92" i="2" s="1"/>
  <c r="CQ53" i="2"/>
  <c r="CR35" i="7"/>
  <c r="CR57" i="7" s="1"/>
  <c r="CQ34" i="7"/>
  <c r="CQ38" i="7"/>
  <c r="CP72" i="2"/>
  <c r="CP74" i="2" s="1"/>
  <c r="CP39" i="7"/>
  <c r="CP52" i="7"/>
  <c r="CO53" i="7" s="1"/>
  <c r="CS55" i="7"/>
  <c r="CR54" i="7"/>
  <c r="CR73" i="7"/>
  <c r="CQ31" i="7"/>
  <c r="CP32" i="7" s="1"/>
  <c r="CQ9" i="7"/>
  <c r="CQ73" i="7"/>
  <c r="CQ49" i="7"/>
  <c r="CO78" i="2"/>
  <c r="CO81" i="2" s="1"/>
  <c r="CO85" i="2" s="1"/>
  <c r="CR14" i="7"/>
  <c r="CR11" i="7"/>
  <c r="CQ37" i="7"/>
  <c r="CQ36" i="7"/>
  <c r="CQ56" i="7"/>
  <c r="CR9" i="2" l="1"/>
  <c r="CR56" i="7"/>
  <c r="CT55" i="7"/>
  <c r="CS54" i="7"/>
  <c r="CS73" i="7"/>
  <c r="CR69" i="7"/>
  <c r="CR49" i="7"/>
  <c r="CS69" i="7"/>
  <c r="CR34" i="7"/>
  <c r="CS35" i="7"/>
  <c r="CS36" i="7" s="1"/>
  <c r="CS38" i="7"/>
  <c r="CS9" i="7"/>
  <c r="CS8" i="7"/>
  <c r="CS4" i="7"/>
  <c r="CQ55" i="2"/>
  <c r="CQ57" i="2" s="1"/>
  <c r="CQ72" i="2"/>
  <c r="CQ74" i="2" s="1"/>
  <c r="CR9" i="7"/>
  <c r="CQ59" i="7"/>
  <c r="CQ72" i="7"/>
  <c r="CR8" i="7"/>
  <c r="CR53" i="2"/>
  <c r="CR30" i="2"/>
  <c r="CR70" i="2" s="1"/>
  <c r="CR87" i="2" s="1"/>
  <c r="CR92" i="2" s="1"/>
  <c r="CR4" i="7"/>
  <c r="CQ39" i="7"/>
  <c r="CQ52" i="7"/>
  <c r="CP53" i="7" s="1"/>
  <c r="CR37" i="7"/>
  <c r="CR58" i="7"/>
  <c r="CP75" i="2"/>
  <c r="CP76" i="2" s="1"/>
  <c r="CS14" i="7"/>
  <c r="CS11" i="7"/>
  <c r="CR3" i="7"/>
  <c r="CS3" i="7" s="1"/>
  <c r="CR38" i="7"/>
  <c r="CR5" i="7"/>
  <c r="CS5" i="7" s="1"/>
  <c r="CR7" i="7"/>
  <c r="CR31" i="7" s="1"/>
  <c r="CQ32" i="7" s="1"/>
  <c r="CR36" i="7"/>
  <c r="CS9" i="2" l="1"/>
  <c r="CS30" i="2" s="1"/>
  <c r="CS70" i="2" s="1"/>
  <c r="CS87" i="2" s="1"/>
  <c r="CS92" i="2" s="1"/>
  <c r="CP78" i="2"/>
  <c r="CP81" i="2" s="1"/>
  <c r="CP85" i="2" s="1"/>
  <c r="CR39" i="7"/>
  <c r="CR52" i="7" s="1"/>
  <c r="CQ53" i="7" s="1"/>
  <c r="CQ58" i="2"/>
  <c r="CQ59" i="2" s="1"/>
  <c r="CQ61" i="2" s="1"/>
  <c r="CQ64" i="2" s="1"/>
  <c r="CQ68" i="2" s="1"/>
  <c r="CR55" i="2"/>
  <c r="CR57" i="2" s="1"/>
  <c r="CR72" i="2"/>
  <c r="CR74" i="2" s="1"/>
  <c r="CT69" i="7"/>
  <c r="CT57" i="7"/>
  <c r="CT35" i="7"/>
  <c r="CS34" i="7"/>
  <c r="CT38" i="7"/>
  <c r="CT8" i="7"/>
  <c r="CT7" i="7"/>
  <c r="CT4" i="7"/>
  <c r="CT36" i="7"/>
  <c r="CT3" i="7"/>
  <c r="CT5" i="7"/>
  <c r="CT9" i="7"/>
  <c r="CS37" i="7"/>
  <c r="CT14" i="7"/>
  <c r="CT11" i="7"/>
  <c r="CS49" i="7"/>
  <c r="CS56" i="7"/>
  <c r="CQ75" i="2"/>
  <c r="CS7" i="7"/>
  <c r="CS31" i="7" s="1"/>
  <c r="CR32" i="7" s="1"/>
  <c r="CS57" i="7"/>
  <c r="CU55" i="7"/>
  <c r="CT54" i="7"/>
  <c r="CT73" i="7"/>
  <c r="CS58" i="7"/>
  <c r="CR59" i="7"/>
  <c r="CR72" i="7"/>
  <c r="CS53" i="2" l="1"/>
  <c r="CT9" i="2"/>
  <c r="CT30" i="2" s="1"/>
  <c r="CT70" i="2" s="1"/>
  <c r="CT87" i="2" s="1"/>
  <c r="CT92" i="2" s="1"/>
  <c r="CS59" i="7"/>
  <c r="CS72" i="7" s="1"/>
  <c r="CR75" i="2"/>
  <c r="CS39" i="7"/>
  <c r="CS52" i="7" s="1"/>
  <c r="CR53" i="7" s="1"/>
  <c r="CT31" i="7"/>
  <c r="CS32" i="7" s="1"/>
  <c r="CS72" i="2"/>
  <c r="CS74" i="2" s="1"/>
  <c r="CS55" i="2"/>
  <c r="CS57" i="2" s="1"/>
  <c r="CU73" i="7"/>
  <c r="CV55" i="7"/>
  <c r="CU54" i="7"/>
  <c r="CU14" i="7"/>
  <c r="CU11" i="7"/>
  <c r="CR58" i="2"/>
  <c r="CR59" i="2" s="1"/>
  <c r="CT72" i="2"/>
  <c r="CT74" i="2" s="1"/>
  <c r="CT55" i="2"/>
  <c r="CT57" i="2" s="1"/>
  <c r="CT34" i="7"/>
  <c r="CU35" i="7"/>
  <c r="CT37" i="7"/>
  <c r="CQ76" i="2"/>
  <c r="CQ78" i="2" s="1"/>
  <c r="CQ81" i="2" s="1"/>
  <c r="CQ85" i="2" s="1"/>
  <c r="CT49" i="7"/>
  <c r="CT58" i="7"/>
  <c r="CT56" i="7"/>
  <c r="CT53" i="2" l="1"/>
  <c r="CU9" i="2"/>
  <c r="CR76" i="2"/>
  <c r="CR78" i="2" s="1"/>
  <c r="CR81" i="2" s="1"/>
  <c r="CR85" i="2" s="1"/>
  <c r="CV35" i="7"/>
  <c r="CU34" i="7"/>
  <c r="CV38" i="7"/>
  <c r="CV36" i="7"/>
  <c r="CV5" i="7"/>
  <c r="CV4" i="7"/>
  <c r="CV9" i="7"/>
  <c r="CV7" i="7"/>
  <c r="CU49" i="7"/>
  <c r="CU38" i="7"/>
  <c r="CU37" i="7"/>
  <c r="CU57" i="7"/>
  <c r="CU69" i="7"/>
  <c r="CT39" i="7"/>
  <c r="CT52" i="7" s="1"/>
  <c r="CS53" i="7" s="1"/>
  <c r="CT75" i="2"/>
  <c r="CT76" i="2" s="1"/>
  <c r="CT78" i="2" s="1"/>
  <c r="CT81" i="2" s="1"/>
  <c r="CT85" i="2" s="1"/>
  <c r="CR61" i="2"/>
  <c r="CR64" i="2" s="1"/>
  <c r="CR68" i="2" s="1"/>
  <c r="CU5" i="7"/>
  <c r="CV54" i="7"/>
  <c r="CW55" i="7"/>
  <c r="CV73" i="7" s="1"/>
  <c r="CU30" i="2"/>
  <c r="CU70" i="2" s="1"/>
  <c r="CU87" i="2" s="1"/>
  <c r="CU92" i="2" s="1"/>
  <c r="CU53" i="2"/>
  <c r="CU72" i="2"/>
  <c r="CU74" i="2" s="1"/>
  <c r="CU55" i="2"/>
  <c r="CU57" i="2" s="1"/>
  <c r="CU58" i="7"/>
  <c r="CT58" i="2"/>
  <c r="CS58" i="2"/>
  <c r="CS59" i="2" s="1"/>
  <c r="CU3" i="7"/>
  <c r="CV3" i="7" s="1"/>
  <c r="CU4" i="7"/>
  <c r="CU36" i="7"/>
  <c r="CS75" i="2"/>
  <c r="CS76" i="2" s="1"/>
  <c r="CU7" i="7"/>
  <c r="CU9" i="7"/>
  <c r="CT59" i="7"/>
  <c r="CT72" i="7" s="1"/>
  <c r="CU56" i="7"/>
  <c r="CU8" i="7"/>
  <c r="CV8" i="7" s="1"/>
  <c r="CV14" i="7"/>
  <c r="CV11" i="7"/>
  <c r="CV9" i="2" l="1"/>
  <c r="CS78" i="2"/>
  <c r="CS81" i="2" s="1"/>
  <c r="CS85" i="2" s="1"/>
  <c r="CV55" i="2"/>
  <c r="CV57" i="2" s="1"/>
  <c r="CW35" i="7"/>
  <c r="CW7" i="7" s="1"/>
  <c r="CV34" i="7"/>
  <c r="CW5" i="7"/>
  <c r="CW8" i="7"/>
  <c r="CV30" i="2"/>
  <c r="CV70" i="2" s="1"/>
  <c r="CV87" i="2" s="1"/>
  <c r="CV92" i="2" s="1"/>
  <c r="CV53" i="2"/>
  <c r="CT59" i="2"/>
  <c r="CT61" i="2" s="1"/>
  <c r="CT64" i="2" s="1"/>
  <c r="CT68" i="2" s="1"/>
  <c r="CV58" i="7"/>
  <c r="CV49" i="7"/>
  <c r="CV69" i="7"/>
  <c r="CU59" i="7"/>
  <c r="CU72" i="7" s="1"/>
  <c r="CS61" i="2"/>
  <c r="CS64" i="2" s="1"/>
  <c r="CS68" i="2" s="1"/>
  <c r="CU58" i="2"/>
  <c r="CU75" i="2"/>
  <c r="CU76" i="2" s="1"/>
  <c r="CU78" i="2" s="1"/>
  <c r="CU81" i="2" s="1"/>
  <c r="CU85" i="2" s="1"/>
  <c r="CX55" i="7"/>
  <c r="CW73" i="7"/>
  <c r="CW54" i="7"/>
  <c r="CV56" i="7"/>
  <c r="CV57" i="7"/>
  <c r="CV31" i="7"/>
  <c r="CU32" i="7" s="1"/>
  <c r="CU31" i="7"/>
  <c r="CT32" i="7" s="1"/>
  <c r="CV72" i="2"/>
  <c r="CV74" i="2" s="1"/>
  <c r="CV37" i="7"/>
  <c r="CU39" i="7"/>
  <c r="CU52" i="7" s="1"/>
  <c r="CT53" i="7" s="1"/>
  <c r="CW14" i="7"/>
  <c r="CW9" i="2" l="1"/>
  <c r="CV75" i="2"/>
  <c r="CV76" i="2" s="1"/>
  <c r="CU59" i="2"/>
  <c r="CU61" i="2" s="1"/>
  <c r="CU64" i="2" s="1"/>
  <c r="CU68" i="2" s="1"/>
  <c r="CX14" i="7"/>
  <c r="CX11" i="7" s="1"/>
  <c r="CW58" i="7"/>
  <c r="CW56" i="7"/>
  <c r="CW37" i="7"/>
  <c r="CW49" i="7"/>
  <c r="CW38" i="7"/>
  <c r="CW69" i="7"/>
  <c r="CV39" i="7"/>
  <c r="CV52" i="7" s="1"/>
  <c r="CU53" i="7" s="1"/>
  <c r="CV59" i="7"/>
  <c r="CV72" i="7" s="1"/>
  <c r="CW30" i="2"/>
  <c r="CW70" i="2" s="1"/>
  <c r="CW87" i="2" s="1"/>
  <c r="CW92" i="2" s="1"/>
  <c r="CW53" i="2"/>
  <c r="CY55" i="7"/>
  <c r="CX73" i="7"/>
  <c r="CX54" i="7"/>
  <c r="CW3" i="7"/>
  <c r="CW72" i="2"/>
  <c r="CW74" i="2" s="1"/>
  <c r="CW55" i="2"/>
  <c r="CW57" i="2" s="1"/>
  <c r="CW57" i="7"/>
  <c r="CX35" i="7"/>
  <c r="CX58" i="7" s="1"/>
  <c r="CW34" i="7"/>
  <c r="CX36" i="7"/>
  <c r="CX8" i="7"/>
  <c r="CX4" i="7"/>
  <c r="CX5" i="7"/>
  <c r="CX9" i="7"/>
  <c r="CW11" i="7"/>
  <c r="CW31" i="7" s="1"/>
  <c r="CV32" i="7" s="1"/>
  <c r="CW36" i="7"/>
  <c r="CW9" i="7"/>
  <c r="CV58" i="2"/>
  <c r="CV59" i="2" s="1"/>
  <c r="CV61" i="2" s="1"/>
  <c r="CV64" i="2" s="1"/>
  <c r="CV68" i="2" s="1"/>
  <c r="CW4" i="7"/>
  <c r="CX9" i="2" l="1"/>
  <c r="CV78" i="2"/>
  <c r="CV81" i="2" s="1"/>
  <c r="CV85" i="2" s="1"/>
  <c r="CW59" i="7"/>
  <c r="CW72" i="7" s="1"/>
  <c r="CX49" i="7"/>
  <c r="CX57" i="7"/>
  <c r="CX37" i="7"/>
  <c r="CX39" i="7" s="1"/>
  <c r="CX38" i="7"/>
  <c r="CY14" i="7"/>
  <c r="CY11" i="7"/>
  <c r="CY35" i="7"/>
  <c r="CY69" i="7" s="1"/>
  <c r="CX34" i="7"/>
  <c r="CX30" i="2"/>
  <c r="CX70" i="2" s="1"/>
  <c r="CX87" i="2" s="1"/>
  <c r="CX92" i="2" s="1"/>
  <c r="CX53" i="2"/>
  <c r="CW75" i="2"/>
  <c r="CX69" i="7"/>
  <c r="CX56" i="7"/>
  <c r="CW58" i="2"/>
  <c r="CX72" i="2"/>
  <c r="CX74" i="2" s="1"/>
  <c r="CX55" i="2"/>
  <c r="CX57" i="2" s="1"/>
  <c r="CW39" i="7"/>
  <c r="CW52" i="7"/>
  <c r="CV53" i="7" s="1"/>
  <c r="CX3" i="7"/>
  <c r="CY54" i="7"/>
  <c r="CZ55" i="7"/>
  <c r="CY73" i="7"/>
  <c r="CX7" i="7"/>
  <c r="CX31" i="7" s="1"/>
  <c r="CW32" i="7" s="1"/>
  <c r="CY9" i="2" l="1"/>
  <c r="CY30" i="2" s="1"/>
  <c r="CY70" i="2" s="1"/>
  <c r="CY87" i="2" s="1"/>
  <c r="CY92" i="2" s="1"/>
  <c r="CW59" i="2"/>
  <c r="CW61" i="2" s="1"/>
  <c r="CW64" i="2" s="1"/>
  <c r="CW68" i="2" s="1"/>
  <c r="CW76" i="2"/>
  <c r="CW78" i="2" s="1"/>
  <c r="CW81" i="2" s="1"/>
  <c r="CW85" i="2" s="1"/>
  <c r="CY37" i="7"/>
  <c r="CY56" i="7"/>
  <c r="CZ35" i="7"/>
  <c r="CZ49" i="7" s="1"/>
  <c r="CZ38" i="7"/>
  <c r="CY34" i="7"/>
  <c r="CZ36" i="7"/>
  <c r="CZ3" i="7"/>
  <c r="CZ5" i="7"/>
  <c r="CY49" i="7"/>
  <c r="CZ14" i="7"/>
  <c r="CZ11" i="7"/>
  <c r="CX58" i="2"/>
  <c r="CX59" i="2" s="1"/>
  <c r="CX75" i="2"/>
  <c r="CY8" i="7"/>
  <c r="CZ8" i="7" s="1"/>
  <c r="CY4" i="7"/>
  <c r="CZ4" i="7" s="1"/>
  <c r="CY5" i="7"/>
  <c r="CX59" i="7"/>
  <c r="CX72" i="7" s="1"/>
  <c r="CY58" i="7"/>
  <c r="CY57" i="7"/>
  <c r="CY9" i="7"/>
  <c r="CY3" i="7"/>
  <c r="CX52" i="7"/>
  <c r="CW53" i="7" s="1"/>
  <c r="CY7" i="7"/>
  <c r="CY31" i="7" s="1"/>
  <c r="CX32" i="7" s="1"/>
  <c r="DA55" i="7"/>
  <c r="CZ73" i="7"/>
  <c r="CZ54" i="7"/>
  <c r="CY36" i="7"/>
  <c r="CY38" i="7"/>
  <c r="CY53" i="2" l="1"/>
  <c r="CZ9" i="2"/>
  <c r="CX61" i="2"/>
  <c r="CX64" i="2" s="1"/>
  <c r="CX68" i="2" s="1"/>
  <c r="CZ7" i="7"/>
  <c r="CX76" i="2"/>
  <c r="CX78" i="2" s="1"/>
  <c r="CX81" i="2" s="1"/>
  <c r="CX85" i="2" s="1"/>
  <c r="CZ34" i="7"/>
  <c r="DA35" i="7"/>
  <c r="DA49" i="7"/>
  <c r="DA38" i="7"/>
  <c r="DA36" i="7"/>
  <c r="DA4" i="7"/>
  <c r="DA3" i="7"/>
  <c r="DA9" i="7"/>
  <c r="CZ57" i="7"/>
  <c r="CZ56" i="7"/>
  <c r="CY52" i="7"/>
  <c r="CX53" i="7" s="1"/>
  <c r="CY39" i="7"/>
  <c r="CZ37" i="7"/>
  <c r="CZ39" i="7" s="1"/>
  <c r="CY59" i="7"/>
  <c r="CY72" i="7" s="1"/>
  <c r="CZ9" i="7"/>
  <c r="CZ53" i="2"/>
  <c r="CZ30" i="2"/>
  <c r="CZ70" i="2" s="1"/>
  <c r="CZ87" i="2" s="1"/>
  <c r="CZ92" i="2" s="1"/>
  <c r="CZ69" i="7"/>
  <c r="DB55" i="7"/>
  <c r="DA73" i="7"/>
  <c r="DA54" i="7"/>
  <c r="CZ58" i="7"/>
  <c r="DA14" i="7"/>
  <c r="DA11" i="7"/>
  <c r="CY55" i="2"/>
  <c r="CY57" i="2" s="1"/>
  <c r="CY72" i="2"/>
  <c r="CY74" i="2" s="1"/>
  <c r="DA9" i="2" l="1"/>
  <c r="DA30" i="2" s="1"/>
  <c r="DA70" i="2" s="1"/>
  <c r="DA87" i="2" s="1"/>
  <c r="DA92" i="2" s="1"/>
  <c r="CZ52" i="7"/>
  <c r="CY53" i="7" s="1"/>
  <c r="DB69" i="7"/>
  <c r="DB58" i="7"/>
  <c r="DB57" i="7"/>
  <c r="DB56" i="7"/>
  <c r="DB36" i="7"/>
  <c r="DB38" i="7"/>
  <c r="DB35" i="7"/>
  <c r="DB49" i="7"/>
  <c r="DA34" i="7"/>
  <c r="DB37" i="7"/>
  <c r="DB4" i="7"/>
  <c r="DB3" i="7"/>
  <c r="DB9" i="7"/>
  <c r="DA37" i="7"/>
  <c r="DA39" i="7" s="1"/>
  <c r="CY58" i="2"/>
  <c r="CY59" i="2" s="1"/>
  <c r="DA58" i="7"/>
  <c r="CZ59" i="7"/>
  <c r="CZ72" i="7" s="1"/>
  <c r="DA53" i="2"/>
  <c r="DB54" i="7"/>
  <c r="DB73" i="7"/>
  <c r="DC55" i="7"/>
  <c r="CZ72" i="2"/>
  <c r="CZ74" i="2" s="1"/>
  <c r="CZ55" i="2"/>
  <c r="CZ57" i="2" s="1"/>
  <c r="DA69" i="7"/>
  <c r="DB14" i="7"/>
  <c r="DB11" i="7"/>
  <c r="DA7" i="7"/>
  <c r="DA31" i="7" s="1"/>
  <c r="CZ32" i="7" s="1"/>
  <c r="DA56" i="7"/>
  <c r="DA57" i="7"/>
  <c r="CZ31" i="7"/>
  <c r="CY32" i="7" s="1"/>
  <c r="DA8" i="7"/>
  <c r="DB8" i="7" s="1"/>
  <c r="CY75" i="2"/>
  <c r="CY76" i="2" s="1"/>
  <c r="CY78" i="2" s="1"/>
  <c r="CY81" i="2" s="1"/>
  <c r="CY85" i="2" s="1"/>
  <c r="DA5" i="7"/>
  <c r="DB5" i="7" s="1"/>
  <c r="DB9" i="2" l="1"/>
  <c r="DB53" i="2" s="1"/>
  <c r="CY61" i="2"/>
  <c r="CY64" i="2" s="1"/>
  <c r="CY68" i="2" s="1"/>
  <c r="DB39" i="7"/>
  <c r="DA59" i="7"/>
  <c r="DA72" i="7"/>
  <c r="DB59" i="7"/>
  <c r="DB72" i="7" s="1"/>
  <c r="DB72" i="2"/>
  <c r="DB74" i="2" s="1"/>
  <c r="DB55" i="2"/>
  <c r="DB57" i="2" s="1"/>
  <c r="DB7" i="7"/>
  <c r="DB31" i="7" s="1"/>
  <c r="DA32" i="7" s="1"/>
  <c r="DC14" i="7"/>
  <c r="DA52" i="7"/>
  <c r="CZ53" i="7" s="1"/>
  <c r="CZ58" i="2"/>
  <c r="CZ59" i="2" s="1"/>
  <c r="CZ75" i="2"/>
  <c r="DC54" i="7"/>
  <c r="DD55" i="7"/>
  <c r="DA72" i="2"/>
  <c r="DA74" i="2" s="1"/>
  <c r="DA55" i="2"/>
  <c r="DA57" i="2" s="1"/>
  <c r="DC58" i="7"/>
  <c r="DC69" i="7"/>
  <c r="DC56" i="7"/>
  <c r="DC57" i="7"/>
  <c r="DC49" i="7"/>
  <c r="DC36" i="7"/>
  <c r="DB34" i="7"/>
  <c r="DC38" i="7"/>
  <c r="DC35" i="7"/>
  <c r="DC3" i="7"/>
  <c r="DC5" i="7"/>
  <c r="DC7" i="7"/>
  <c r="DC4" i="7"/>
  <c r="DC9" i="2" l="1"/>
  <c r="DC53" i="2" s="1"/>
  <c r="DB30" i="2"/>
  <c r="DB70" i="2" s="1"/>
  <c r="DB87" i="2" s="1"/>
  <c r="DB92" i="2" s="1"/>
  <c r="DD54" i="7"/>
  <c r="DE55" i="7"/>
  <c r="CZ76" i="2"/>
  <c r="CZ78" i="2" s="1"/>
  <c r="CZ81" i="2" s="1"/>
  <c r="CZ85" i="2" s="1"/>
  <c r="CZ61" i="2"/>
  <c r="CZ64" i="2" s="1"/>
  <c r="CZ68" i="2" s="1"/>
  <c r="DD14" i="7"/>
  <c r="DD11" i="7"/>
  <c r="DC73" i="7"/>
  <c r="DC72" i="2"/>
  <c r="DC74" i="2" s="1"/>
  <c r="DC59" i="7"/>
  <c r="DA75" i="2"/>
  <c r="DA76" i="2" s="1"/>
  <c r="DD69" i="7"/>
  <c r="DD58" i="7"/>
  <c r="DD56" i="7"/>
  <c r="DD57" i="7"/>
  <c r="DD49" i="7"/>
  <c r="DC34" i="7"/>
  <c r="DD35" i="7"/>
  <c r="DD37" i="7" s="1"/>
  <c r="DD4" i="7"/>
  <c r="DD3" i="7"/>
  <c r="DD7" i="7"/>
  <c r="DD5" i="7"/>
  <c r="DC11" i="7"/>
  <c r="DC72" i="7" s="1"/>
  <c r="DC9" i="7"/>
  <c r="DD9" i="7" s="1"/>
  <c r="DA58" i="2"/>
  <c r="DA59" i="2" s="1"/>
  <c r="DB52" i="7"/>
  <c r="DA53" i="7" s="1"/>
  <c r="DB58" i="2"/>
  <c r="DB59" i="2" s="1"/>
  <c r="DB75" i="2"/>
  <c r="DB76" i="2" s="1"/>
  <c r="DB78" i="2" s="1"/>
  <c r="DB81" i="2" s="1"/>
  <c r="DB85" i="2" s="1"/>
  <c r="DC8" i="7"/>
  <c r="DD8" i="7" s="1"/>
  <c r="DC37" i="7"/>
  <c r="DC39" i="7" s="1"/>
  <c r="DC30" i="2" l="1"/>
  <c r="DC70" i="2" s="1"/>
  <c r="DC87" i="2" s="1"/>
  <c r="DC92" i="2" s="1"/>
  <c r="DD9" i="2"/>
  <c r="DB61" i="2"/>
  <c r="DB64" i="2" s="1"/>
  <c r="DB68" i="2" s="1"/>
  <c r="DA61" i="2"/>
  <c r="DA64" i="2" s="1"/>
  <c r="DA68" i="2" s="1"/>
  <c r="DC75" i="2"/>
  <c r="DC76" i="2" s="1"/>
  <c r="DC78" i="2" s="1"/>
  <c r="DC81" i="2" s="1"/>
  <c r="DC85" i="2" s="1"/>
  <c r="DD31" i="7"/>
  <c r="DC32" i="7" s="1"/>
  <c r="DD30" i="2"/>
  <c r="DD70" i="2" s="1"/>
  <c r="DD87" i="2" s="1"/>
  <c r="DD92" i="2" s="1"/>
  <c r="DD53" i="2"/>
  <c r="DC55" i="2"/>
  <c r="DC57" i="2" s="1"/>
  <c r="DE14" i="7"/>
  <c r="DE11" i="7"/>
  <c r="DE54" i="7"/>
  <c r="DF55" i="7"/>
  <c r="DC31" i="7"/>
  <c r="DB32" i="7" s="1"/>
  <c r="DA78" i="2"/>
  <c r="DA81" i="2" s="1"/>
  <c r="DA85" i="2" s="1"/>
  <c r="DD59" i="7"/>
  <c r="DD72" i="7" s="1"/>
  <c r="DC52" i="7"/>
  <c r="DB53" i="7" s="1"/>
  <c r="DE69" i="7"/>
  <c r="DE58" i="7"/>
  <c r="DD34" i="7"/>
  <c r="DE35" i="7"/>
  <c r="DE36" i="7" s="1"/>
  <c r="DE8" i="7"/>
  <c r="DE9" i="7"/>
  <c r="DE7" i="7"/>
  <c r="DE31" i="7" s="1"/>
  <c r="DD32" i="7" s="1"/>
  <c r="DE4" i="7"/>
  <c r="DE3" i="7"/>
  <c r="DE5" i="7"/>
  <c r="DD38" i="7"/>
  <c r="DD36" i="7"/>
  <c r="DD73" i="7"/>
  <c r="DE9" i="2" l="1"/>
  <c r="DE53" i="2" s="1"/>
  <c r="DD39" i="7"/>
  <c r="DD52" i="7" s="1"/>
  <c r="DC53" i="7" s="1"/>
  <c r="DF54" i="7"/>
  <c r="DG55" i="7"/>
  <c r="DF14" i="7"/>
  <c r="DF11" i="7" s="1"/>
  <c r="DD72" i="2"/>
  <c r="DD74" i="2" s="1"/>
  <c r="DD55" i="2"/>
  <c r="DD57" i="2" s="1"/>
  <c r="DF58" i="7"/>
  <c r="DF69" i="7"/>
  <c r="DF56" i="7"/>
  <c r="DF57" i="7"/>
  <c r="DF49" i="7"/>
  <c r="DF38" i="7"/>
  <c r="DE34" i="7"/>
  <c r="DF37" i="7"/>
  <c r="DF36" i="7"/>
  <c r="DF35" i="7"/>
  <c r="DF3" i="7"/>
  <c r="DF9" i="7"/>
  <c r="DF4" i="7"/>
  <c r="DF5" i="7"/>
  <c r="DF7" i="7"/>
  <c r="DF8" i="7"/>
  <c r="DE73" i="7"/>
  <c r="DC58" i="2"/>
  <c r="DE37" i="7"/>
  <c r="DE38" i="7"/>
  <c r="DE49" i="7"/>
  <c r="DE57" i="7"/>
  <c r="DE56" i="7"/>
  <c r="DF9" i="2" l="1"/>
  <c r="DE30" i="2"/>
  <c r="DE70" i="2" s="1"/>
  <c r="DE87" i="2" s="1"/>
  <c r="DE92" i="2" s="1"/>
  <c r="DC59" i="2"/>
  <c r="DC61" i="2" s="1"/>
  <c r="DC64" i="2" s="1"/>
  <c r="DC68" i="2" s="1"/>
  <c r="DF53" i="2"/>
  <c r="DF30" i="2"/>
  <c r="DF70" i="2" s="1"/>
  <c r="DF87" i="2" s="1"/>
  <c r="DF92" i="2" s="1"/>
  <c r="DF59" i="7"/>
  <c r="DF72" i="7"/>
  <c r="DH55" i="7"/>
  <c r="DG54" i="7"/>
  <c r="DG73" i="7"/>
  <c r="DF39" i="7"/>
  <c r="DF52" i="7" s="1"/>
  <c r="DE53" i="7" s="1"/>
  <c r="DG14" i="7"/>
  <c r="DG11" i="7"/>
  <c r="DE72" i="2"/>
  <c r="DE74" i="2" s="1"/>
  <c r="DE55" i="2"/>
  <c r="DE57" i="2" s="1"/>
  <c r="DD75" i="2"/>
  <c r="DD76" i="2" s="1"/>
  <c r="DD78" i="2" s="1"/>
  <c r="DD81" i="2" s="1"/>
  <c r="DD85" i="2" s="1"/>
  <c r="DF31" i="7"/>
  <c r="DE32" i="7" s="1"/>
  <c r="DF73" i="7"/>
  <c r="DE39" i="7"/>
  <c r="DE52" i="7" s="1"/>
  <c r="DD53" i="7" s="1"/>
  <c r="DD58" i="2"/>
  <c r="DD59" i="2" s="1"/>
  <c r="DE59" i="7"/>
  <c r="DE72" i="7" s="1"/>
  <c r="DG58" i="7"/>
  <c r="DG69" i="7"/>
  <c r="DG56" i="7"/>
  <c r="DG49" i="7"/>
  <c r="DF34" i="7"/>
  <c r="DG35" i="7"/>
  <c r="DG8" i="7"/>
  <c r="DG3" i="7"/>
  <c r="DG9" i="7"/>
  <c r="DG7" i="7"/>
  <c r="DG31" i="7" s="1"/>
  <c r="DF32" i="7" s="1"/>
  <c r="DG5" i="7"/>
  <c r="DG4" i="7"/>
  <c r="DG9" i="2" l="1"/>
  <c r="DG53" i="2" s="1"/>
  <c r="DD61" i="2"/>
  <c r="DD64" i="2" s="1"/>
  <c r="DD68" i="2" s="1"/>
  <c r="DG72" i="2"/>
  <c r="DG74" i="2" s="1"/>
  <c r="DG55" i="2"/>
  <c r="DG57" i="2" s="1"/>
  <c r="DH38" i="7"/>
  <c r="DG34" i="7"/>
  <c r="DH35" i="7"/>
  <c r="DH7" i="7"/>
  <c r="DG37" i="7"/>
  <c r="DF72" i="2"/>
  <c r="DF74" i="2" s="1"/>
  <c r="DF55" i="2"/>
  <c r="DF57" i="2" s="1"/>
  <c r="DH54" i="7"/>
  <c r="DI55" i="7"/>
  <c r="DH73" i="7"/>
  <c r="DE58" i="2"/>
  <c r="DE75" i="2"/>
  <c r="DH11" i="7"/>
  <c r="DH14" i="7"/>
  <c r="DG36" i="7"/>
  <c r="DG38" i="7"/>
  <c r="DG57" i="7"/>
  <c r="DG30" i="2" l="1"/>
  <c r="DG70" i="2" s="1"/>
  <c r="DG87" i="2" s="1"/>
  <c r="DG92" i="2" s="1"/>
  <c r="DH9" i="2"/>
  <c r="DI35" i="7"/>
  <c r="DI58" i="7" s="1"/>
  <c r="DH34" i="7"/>
  <c r="DI9" i="7"/>
  <c r="DI7" i="7"/>
  <c r="DI4" i="7"/>
  <c r="DI5" i="7"/>
  <c r="DE59" i="2"/>
  <c r="DE61" i="2" s="1"/>
  <c r="DE64" i="2" s="1"/>
  <c r="DE68" i="2" s="1"/>
  <c r="DH37" i="7"/>
  <c r="DE76" i="2"/>
  <c r="DE78" i="2" s="1"/>
  <c r="DE81" i="2" s="1"/>
  <c r="DE85" i="2" s="1"/>
  <c r="DG39" i="7"/>
  <c r="DG52" i="7" s="1"/>
  <c r="DF53" i="7" s="1"/>
  <c r="DG58" i="2"/>
  <c r="DG59" i="2" s="1"/>
  <c r="DG61" i="2" s="1"/>
  <c r="DG64" i="2" s="1"/>
  <c r="DG68" i="2" s="1"/>
  <c r="DH72" i="2"/>
  <c r="DH74" i="2" s="1"/>
  <c r="DH55" i="2"/>
  <c r="DH57" i="2" s="1"/>
  <c r="DF75" i="2"/>
  <c r="DG59" i="7"/>
  <c r="DG72" i="7" s="1"/>
  <c r="DI14" i="7"/>
  <c r="DI11" i="7" s="1"/>
  <c r="DH49" i="7"/>
  <c r="DH69" i="7"/>
  <c r="DG75" i="2"/>
  <c r="DG76" i="2" s="1"/>
  <c r="DH4" i="7"/>
  <c r="DH8" i="7"/>
  <c r="DH31" i="7" s="1"/>
  <c r="DG32" i="7" s="1"/>
  <c r="DH5" i="7"/>
  <c r="DH36" i="7"/>
  <c r="DH56" i="7"/>
  <c r="DH57" i="7"/>
  <c r="DI54" i="7"/>
  <c r="DJ55" i="7"/>
  <c r="DI73" i="7"/>
  <c r="DH58" i="7"/>
  <c r="DF58" i="2"/>
  <c r="DF59" i="2" s="1"/>
  <c r="DH3" i="7"/>
  <c r="DI3" i="7" s="1"/>
  <c r="DH53" i="2"/>
  <c r="DH30" i="2"/>
  <c r="DH70" i="2" s="1"/>
  <c r="DH87" i="2" s="1"/>
  <c r="DH92" i="2" s="1"/>
  <c r="DH9" i="7"/>
  <c r="DI9" i="2" l="1"/>
  <c r="DF76" i="2"/>
  <c r="DF78" i="2" s="1"/>
  <c r="DF81" i="2" s="1"/>
  <c r="DF85" i="2" s="1"/>
  <c r="DG78" i="2"/>
  <c r="DG81" i="2" s="1"/>
  <c r="DG85" i="2" s="1"/>
  <c r="DI36" i="7"/>
  <c r="DI8" i="7"/>
  <c r="DI37" i="7"/>
  <c r="DI56" i="7"/>
  <c r="DI57" i="7"/>
  <c r="DI69" i="7"/>
  <c r="DI49" i="7"/>
  <c r="DJ54" i="7"/>
  <c r="DK55" i="7"/>
  <c r="DH58" i="2"/>
  <c r="DI53" i="2"/>
  <c r="DI30" i="2"/>
  <c r="DI70" i="2" s="1"/>
  <c r="DI87" i="2" s="1"/>
  <c r="DI92" i="2" s="1"/>
  <c r="DJ35" i="7"/>
  <c r="DJ3" i="7" s="1"/>
  <c r="DJ36" i="7"/>
  <c r="DJ9" i="7"/>
  <c r="DJ7" i="7"/>
  <c r="DJ5" i="7"/>
  <c r="DI34" i="7"/>
  <c r="DJ14" i="7"/>
  <c r="DH75" i="2"/>
  <c r="DH76" i="2" s="1"/>
  <c r="DI31" i="7"/>
  <c r="DH32" i="7" s="1"/>
  <c r="DF61" i="2"/>
  <c r="DF64" i="2" s="1"/>
  <c r="DF68" i="2" s="1"/>
  <c r="DI38" i="7"/>
  <c r="DH59" i="7"/>
  <c r="DH72" i="7" s="1"/>
  <c r="DH39" i="7"/>
  <c r="DH52" i="7" s="1"/>
  <c r="DG53" i="7" s="1"/>
  <c r="DJ9" i="2" l="1"/>
  <c r="DJ53" i="2" s="1"/>
  <c r="DI59" i="7"/>
  <c r="DI72" i="7" s="1"/>
  <c r="DH78" i="2"/>
  <c r="DH81" i="2" s="1"/>
  <c r="DH85" i="2" s="1"/>
  <c r="DK14" i="7"/>
  <c r="DK11" i="7" s="1"/>
  <c r="DJ11" i="7"/>
  <c r="DH59" i="2"/>
  <c r="DH61" i="2" s="1"/>
  <c r="DH64" i="2" s="1"/>
  <c r="DH68" i="2" s="1"/>
  <c r="DJ37" i="7"/>
  <c r="DI72" i="2"/>
  <c r="DI74" i="2" s="1"/>
  <c r="DI55" i="2"/>
  <c r="DI57" i="2" s="1"/>
  <c r="DL55" i="7"/>
  <c r="DK54" i="7"/>
  <c r="DK69" i="7"/>
  <c r="DK58" i="7"/>
  <c r="DK35" i="7"/>
  <c r="DK9" i="7" s="1"/>
  <c r="DJ34" i="7"/>
  <c r="DK7" i="7"/>
  <c r="DK5" i="7"/>
  <c r="DK3" i="7"/>
  <c r="DK8" i="7"/>
  <c r="DK4" i="7"/>
  <c r="DJ38" i="7"/>
  <c r="DJ57" i="7"/>
  <c r="DI39" i="7"/>
  <c r="DI52" i="7" s="1"/>
  <c r="DH53" i="7" s="1"/>
  <c r="DJ49" i="7"/>
  <c r="DJ56" i="7"/>
  <c r="DJ58" i="7"/>
  <c r="DJ30" i="2"/>
  <c r="DJ70" i="2" s="1"/>
  <c r="DJ87" i="2" s="1"/>
  <c r="DJ92" i="2" s="1"/>
  <c r="DJ69" i="7"/>
  <c r="DJ4" i="7"/>
  <c r="DJ8" i="7"/>
  <c r="DJ31" i="7" s="1"/>
  <c r="DI32" i="7" s="1"/>
  <c r="DJ73" i="7"/>
  <c r="DK9" i="2" l="1"/>
  <c r="DK53" i="2" s="1"/>
  <c r="DM55" i="7"/>
  <c r="DL54" i="7"/>
  <c r="DL73" i="7"/>
  <c r="DK30" i="2"/>
  <c r="DK70" i="2" s="1"/>
  <c r="DK87" i="2" s="1"/>
  <c r="DK92" i="2" s="1"/>
  <c r="DI58" i="2"/>
  <c r="DK31" i="7"/>
  <c r="DJ32" i="7" s="1"/>
  <c r="DL35" i="7"/>
  <c r="DL38" i="7" s="1"/>
  <c r="DL37" i="7"/>
  <c r="DK34" i="7"/>
  <c r="DL7" i="7"/>
  <c r="DL5" i="7"/>
  <c r="DL9" i="7"/>
  <c r="DL4" i="7"/>
  <c r="DL3" i="7"/>
  <c r="DL8" i="7"/>
  <c r="DJ59" i="7"/>
  <c r="DJ72" i="7"/>
  <c r="DK73" i="7"/>
  <c r="DK37" i="7"/>
  <c r="DK49" i="7"/>
  <c r="DI75" i="2"/>
  <c r="DI76" i="2" s="1"/>
  <c r="DK38" i="7"/>
  <c r="DJ72" i="2"/>
  <c r="DJ74" i="2" s="1"/>
  <c r="DJ55" i="2"/>
  <c r="DJ57" i="2" s="1"/>
  <c r="DK36" i="7"/>
  <c r="DL14" i="7"/>
  <c r="DK57" i="7"/>
  <c r="DK72" i="2"/>
  <c r="DK74" i="2" s="1"/>
  <c r="DJ39" i="7"/>
  <c r="DJ52" i="7" s="1"/>
  <c r="DI53" i="7" s="1"/>
  <c r="DK56" i="7"/>
  <c r="DL9" i="2" l="1"/>
  <c r="DL30" i="2" s="1"/>
  <c r="DL70" i="2" s="1"/>
  <c r="DL87" i="2" s="1"/>
  <c r="DL92" i="2" s="1"/>
  <c r="DK55" i="2"/>
  <c r="DK57" i="2" s="1"/>
  <c r="DK58" i="2" s="1"/>
  <c r="DK59" i="2" s="1"/>
  <c r="DK61" i="2" s="1"/>
  <c r="DK64" i="2" s="1"/>
  <c r="DK68" i="2" s="1"/>
  <c r="DK75" i="2"/>
  <c r="DI59" i="2"/>
  <c r="DI61" i="2" s="1"/>
  <c r="DI64" i="2" s="1"/>
  <c r="DI68" i="2" s="1"/>
  <c r="DM14" i="7"/>
  <c r="DM11" i="7"/>
  <c r="DM58" i="7"/>
  <c r="DL34" i="7"/>
  <c r="DM35" i="7"/>
  <c r="DM38" i="7" s="1"/>
  <c r="DM5" i="7"/>
  <c r="DM3" i="7"/>
  <c r="DM8" i="7"/>
  <c r="DK39" i="7"/>
  <c r="DK52" i="7"/>
  <c r="DJ53" i="7" s="1"/>
  <c r="DN55" i="7"/>
  <c r="DM54" i="7"/>
  <c r="DM73" i="7"/>
  <c r="DL49" i="7"/>
  <c r="DL56" i="7"/>
  <c r="DK59" i="7"/>
  <c r="DK72" i="7"/>
  <c r="DL36" i="7"/>
  <c r="DJ58" i="2"/>
  <c r="DJ59" i="2" s="1"/>
  <c r="DJ61" i="2" s="1"/>
  <c r="DJ64" i="2" s="1"/>
  <c r="DJ68" i="2" s="1"/>
  <c r="DL58" i="7"/>
  <c r="DJ75" i="2"/>
  <c r="DJ76" i="2" s="1"/>
  <c r="DJ78" i="2" s="1"/>
  <c r="DJ81" i="2" s="1"/>
  <c r="DJ85" i="2" s="1"/>
  <c r="DL57" i="7"/>
  <c r="DI78" i="2"/>
  <c r="DI81" i="2" s="1"/>
  <c r="DI85" i="2" s="1"/>
  <c r="DL69" i="7"/>
  <c r="DL11" i="7"/>
  <c r="DL31" i="7"/>
  <c r="DK32" i="7" s="1"/>
  <c r="DL55" i="2"/>
  <c r="DL57" i="2" s="1"/>
  <c r="DL53" i="2" l="1"/>
  <c r="DM9" i="2"/>
  <c r="DL58" i="2"/>
  <c r="DL59" i="2" s="1"/>
  <c r="DM36" i="7"/>
  <c r="DL39" i="7"/>
  <c r="DL52" i="7"/>
  <c r="DK53" i="7" s="1"/>
  <c r="DK76" i="2"/>
  <c r="DK78" i="2" s="1"/>
  <c r="DK81" i="2" s="1"/>
  <c r="DK85" i="2" s="1"/>
  <c r="DN35" i="7"/>
  <c r="DN49" i="7" s="1"/>
  <c r="DN38" i="7"/>
  <c r="DM34" i="7"/>
  <c r="DN9" i="7"/>
  <c r="DM9" i="7"/>
  <c r="DN14" i="7"/>
  <c r="DN11" i="7" s="1"/>
  <c r="DM49" i="7"/>
  <c r="DM37" i="7"/>
  <c r="DM7" i="7"/>
  <c r="DM31" i="7" s="1"/>
  <c r="DL32" i="7" s="1"/>
  <c r="DL59" i="7"/>
  <c r="DL72" i="7"/>
  <c r="DM56" i="7"/>
  <c r="DL72" i="2"/>
  <c r="DL74" i="2" s="1"/>
  <c r="DM57" i="7"/>
  <c r="DM53" i="2"/>
  <c r="DM30" i="2"/>
  <c r="DM70" i="2" s="1"/>
  <c r="DM87" i="2" s="1"/>
  <c r="DM92" i="2" s="1"/>
  <c r="DM4" i="7"/>
  <c r="DO55" i="7"/>
  <c r="DN54" i="7"/>
  <c r="DN73" i="7"/>
  <c r="DM69" i="7"/>
  <c r="DN9" i="2" l="1"/>
  <c r="DN30" i="2" s="1"/>
  <c r="DN70" i="2" s="1"/>
  <c r="DN87" i="2" s="1"/>
  <c r="DN92" i="2" s="1"/>
  <c r="DM72" i="2"/>
  <c r="DM74" i="2" s="1"/>
  <c r="DM55" i="2"/>
  <c r="DM57" i="2" s="1"/>
  <c r="DN34" i="7"/>
  <c r="DO35" i="7"/>
  <c r="DO49" i="7" s="1"/>
  <c r="DO5" i="7"/>
  <c r="DO3" i="7"/>
  <c r="DO8" i="7"/>
  <c r="DO9" i="7"/>
  <c r="DO7" i="7"/>
  <c r="DN57" i="7"/>
  <c r="DN36" i="7"/>
  <c r="DM59" i="7"/>
  <c r="DM72" i="7" s="1"/>
  <c r="DP55" i="7"/>
  <c r="DO54" i="7"/>
  <c r="DO73" i="7"/>
  <c r="DM39" i="7"/>
  <c r="DM52" i="7" s="1"/>
  <c r="DL53" i="7" s="1"/>
  <c r="DL75" i="2"/>
  <c r="DL76" i="2" s="1"/>
  <c r="DN37" i="7"/>
  <c r="DN3" i="7"/>
  <c r="DN56" i="7"/>
  <c r="DN58" i="7"/>
  <c r="DN69" i="7"/>
  <c r="DN4" i="7"/>
  <c r="DO4" i="7" s="1"/>
  <c r="DO14" i="7"/>
  <c r="DN8" i="7"/>
  <c r="DN5" i="7"/>
  <c r="DL61" i="2"/>
  <c r="DL64" i="2" s="1"/>
  <c r="DL68" i="2" s="1"/>
  <c r="DN7" i="7"/>
  <c r="DN31" i="7" s="1"/>
  <c r="DM32" i="7" s="1"/>
  <c r="DN53" i="2" l="1"/>
  <c r="DO9" i="2"/>
  <c r="DO53" i="2" s="1"/>
  <c r="DL78" i="2"/>
  <c r="DL81" i="2" s="1"/>
  <c r="DL85" i="2" s="1"/>
  <c r="DO38" i="7"/>
  <c r="DN39" i="7"/>
  <c r="DN52" i="7" s="1"/>
  <c r="DM53" i="7" s="1"/>
  <c r="DO56" i="7"/>
  <c r="DO57" i="7"/>
  <c r="DO69" i="7"/>
  <c r="DN72" i="2"/>
  <c r="DN74" i="2" s="1"/>
  <c r="DN55" i="2"/>
  <c r="DN57" i="2" s="1"/>
  <c r="DO36" i="7"/>
  <c r="DO72" i="2"/>
  <c r="DO74" i="2" s="1"/>
  <c r="DO55" i="2"/>
  <c r="DO57" i="2" s="1"/>
  <c r="DP14" i="7"/>
  <c r="DP11" i="7"/>
  <c r="DN59" i="7"/>
  <c r="DN72" i="7" s="1"/>
  <c r="DO58" i="7"/>
  <c r="DO30" i="2"/>
  <c r="DO70" i="2" s="1"/>
  <c r="DO87" i="2" s="1"/>
  <c r="DO92" i="2" s="1"/>
  <c r="DM58" i="2"/>
  <c r="DP69" i="7"/>
  <c r="DP57" i="7"/>
  <c r="DP56" i="7"/>
  <c r="DP58" i="7"/>
  <c r="DO34" i="7"/>
  <c r="DP38" i="7"/>
  <c r="DP35" i="7"/>
  <c r="DP4" i="7" s="1"/>
  <c r="DP8" i="7"/>
  <c r="DP7" i="7"/>
  <c r="DP3" i="7"/>
  <c r="DP5" i="7"/>
  <c r="DP9" i="7"/>
  <c r="DM75" i="2"/>
  <c r="DQ55" i="7"/>
  <c r="DP54" i="7"/>
  <c r="DP73" i="7"/>
  <c r="DO37" i="7"/>
  <c r="DO11" i="7"/>
  <c r="DO31" i="7" s="1"/>
  <c r="DN32" i="7" s="1"/>
  <c r="DP9" i="2" l="1"/>
  <c r="DP53" i="2" s="1"/>
  <c r="DM76" i="2"/>
  <c r="DM78" i="2" s="1"/>
  <c r="DM81" i="2" s="1"/>
  <c r="DM85" i="2" s="1"/>
  <c r="DN58" i="2"/>
  <c r="DN59" i="2" s="1"/>
  <c r="DN61" i="2" s="1"/>
  <c r="DN64" i="2" s="1"/>
  <c r="DN68" i="2" s="1"/>
  <c r="DN75" i="2"/>
  <c r="DN76" i="2" s="1"/>
  <c r="DP30" i="2"/>
  <c r="DP70" i="2" s="1"/>
  <c r="DP87" i="2" s="1"/>
  <c r="DP92" i="2" s="1"/>
  <c r="DO72" i="7"/>
  <c r="DO59" i="7"/>
  <c r="DP31" i="7"/>
  <c r="DO32" i="7" s="1"/>
  <c r="DQ14" i="7"/>
  <c r="DQ11" i="7" s="1"/>
  <c r="DQ35" i="7"/>
  <c r="DQ38" i="7" s="1"/>
  <c r="DQ49" i="7"/>
  <c r="DP34" i="7"/>
  <c r="DQ37" i="7"/>
  <c r="DQ9" i="7"/>
  <c r="DQ7" i="7"/>
  <c r="DQ5" i="7"/>
  <c r="DQ4" i="7"/>
  <c r="DQ8" i="7"/>
  <c r="DQ3" i="7"/>
  <c r="DP37" i="7"/>
  <c r="DP49" i="7"/>
  <c r="DO58" i="2"/>
  <c r="DO59" i="2" s="1"/>
  <c r="DP59" i="7"/>
  <c r="DP72" i="7" s="1"/>
  <c r="DO75" i="2"/>
  <c r="DO76" i="2" s="1"/>
  <c r="DM59" i="2"/>
  <c r="DM61" i="2" s="1"/>
  <c r="DM64" i="2" s="1"/>
  <c r="DM68" i="2" s="1"/>
  <c r="DR55" i="7"/>
  <c r="DQ73" i="7"/>
  <c r="DQ54" i="7"/>
  <c r="DP36" i="7"/>
  <c r="DO52" i="7"/>
  <c r="DN53" i="7" s="1"/>
  <c r="DO39" i="7"/>
  <c r="DQ9" i="2" l="1"/>
  <c r="DQ30" i="2" s="1"/>
  <c r="DQ70" i="2" s="1"/>
  <c r="DQ87" i="2" s="1"/>
  <c r="DQ92" i="2" s="1"/>
  <c r="DN78" i="2"/>
  <c r="DN81" i="2" s="1"/>
  <c r="DN85" i="2" s="1"/>
  <c r="DO78" i="2"/>
  <c r="DO81" i="2" s="1"/>
  <c r="DO85" i="2" s="1"/>
  <c r="DQ31" i="7"/>
  <c r="DP32" i="7" s="1"/>
  <c r="DR36" i="7"/>
  <c r="DR35" i="7"/>
  <c r="DR58" i="7" s="1"/>
  <c r="DQ34" i="7"/>
  <c r="DR37" i="7"/>
  <c r="DR5" i="7"/>
  <c r="DR4" i="7"/>
  <c r="DR9" i="7"/>
  <c r="DR8" i="7"/>
  <c r="DR3" i="7"/>
  <c r="DR7" i="7"/>
  <c r="DP39" i="7"/>
  <c r="DP52" i="7"/>
  <c r="DO53" i="7" s="1"/>
  <c r="DR14" i="7"/>
  <c r="DQ72" i="2"/>
  <c r="DQ74" i="2" s="1"/>
  <c r="DQ55" i="2"/>
  <c r="DQ57" i="2" s="1"/>
  <c r="DS55" i="7"/>
  <c r="DR73" i="7"/>
  <c r="DR54" i="7"/>
  <c r="DQ36" i="7"/>
  <c r="DQ56" i="7"/>
  <c r="DP72" i="2"/>
  <c r="DP74" i="2" s="1"/>
  <c r="DP55" i="2"/>
  <c r="DP57" i="2" s="1"/>
  <c r="DQ58" i="7"/>
  <c r="DO61" i="2"/>
  <c r="DO64" i="2" s="1"/>
  <c r="DO68" i="2" s="1"/>
  <c r="DQ57" i="7"/>
  <c r="DQ69" i="7"/>
  <c r="DQ53" i="2" l="1"/>
  <c r="DR9" i="2"/>
  <c r="DR30" i="2" s="1"/>
  <c r="DR70" i="2" s="1"/>
  <c r="DR87" i="2" s="1"/>
  <c r="DR92" i="2" s="1"/>
  <c r="DP75" i="2"/>
  <c r="DP76" i="2" s="1"/>
  <c r="DP78" i="2" s="1"/>
  <c r="DP81" i="2" s="1"/>
  <c r="DP85" i="2" s="1"/>
  <c r="DQ39" i="7"/>
  <c r="DQ52" i="7"/>
  <c r="DP53" i="7" s="1"/>
  <c r="DS14" i="7"/>
  <c r="DS11" i="7"/>
  <c r="DP58" i="2"/>
  <c r="DP59" i="2" s="1"/>
  <c r="DS69" i="7"/>
  <c r="DS57" i="7"/>
  <c r="DS56" i="7"/>
  <c r="DS35" i="7"/>
  <c r="DS37" i="7"/>
  <c r="DS58" i="7"/>
  <c r="DS36" i="7"/>
  <c r="DS38" i="7"/>
  <c r="DR34" i="7"/>
  <c r="DS4" i="7"/>
  <c r="DS8" i="7"/>
  <c r="DS9" i="7"/>
  <c r="DS7" i="7"/>
  <c r="DS31" i="7" s="1"/>
  <c r="DR32" i="7" s="1"/>
  <c r="DS3" i="7"/>
  <c r="DS5" i="7"/>
  <c r="DR49" i="7"/>
  <c r="DS54" i="7"/>
  <c r="DT55" i="7"/>
  <c r="DR57" i="7"/>
  <c r="DQ59" i="7"/>
  <c r="DQ72" i="7" s="1"/>
  <c r="DR38" i="7"/>
  <c r="DR39" i="7" s="1"/>
  <c r="DQ58" i="2"/>
  <c r="DQ59" i="2" s="1"/>
  <c r="DQ61" i="2" s="1"/>
  <c r="DQ64" i="2" s="1"/>
  <c r="DQ68" i="2" s="1"/>
  <c r="DR69" i="7"/>
  <c r="DQ75" i="2"/>
  <c r="DQ76" i="2" s="1"/>
  <c r="DR56" i="7"/>
  <c r="DR11" i="7"/>
  <c r="DR53" i="2" l="1"/>
  <c r="DS9" i="2"/>
  <c r="DR52" i="7"/>
  <c r="DQ53" i="7" s="1"/>
  <c r="DT14" i="7"/>
  <c r="DT11" i="7" s="1"/>
  <c r="DR72" i="2"/>
  <c r="DR74" i="2" s="1"/>
  <c r="DR55" i="2"/>
  <c r="DR57" i="2" s="1"/>
  <c r="DQ78" i="2"/>
  <c r="DQ81" i="2" s="1"/>
  <c r="DQ85" i="2" s="1"/>
  <c r="DS59" i="7"/>
  <c r="DS72" i="7" s="1"/>
  <c r="DU55" i="7"/>
  <c r="DT73" i="7" s="1"/>
  <c r="DT54" i="7"/>
  <c r="DR72" i="7"/>
  <c r="DR59" i="7"/>
  <c r="DS39" i="7"/>
  <c r="DS52" i="7" s="1"/>
  <c r="DR53" i="7" s="1"/>
  <c r="DS73" i="7"/>
  <c r="DS30" i="2"/>
  <c r="DS70" i="2" s="1"/>
  <c r="DS87" i="2" s="1"/>
  <c r="DS92" i="2" s="1"/>
  <c r="DS53" i="2"/>
  <c r="DR31" i="7"/>
  <c r="DQ32" i="7" s="1"/>
  <c r="DP61" i="2"/>
  <c r="DP64" i="2" s="1"/>
  <c r="DP68" i="2" s="1"/>
  <c r="DT35" i="7"/>
  <c r="DT69" i="7" s="1"/>
  <c r="DT58" i="7"/>
  <c r="DT38" i="7"/>
  <c r="DT36" i="7"/>
  <c r="DT9" i="7"/>
  <c r="DS34" i="7"/>
  <c r="DS49" i="7"/>
  <c r="DT9" i="2" l="1"/>
  <c r="DT72" i="2"/>
  <c r="DT74" i="2" s="1"/>
  <c r="DR58" i="2"/>
  <c r="DR59" i="2" s="1"/>
  <c r="DT30" i="2"/>
  <c r="DT70" i="2" s="1"/>
  <c r="DT87" i="2" s="1"/>
  <c r="DT92" i="2" s="1"/>
  <c r="DT53" i="2"/>
  <c r="DR75" i="2"/>
  <c r="DR76" i="2" s="1"/>
  <c r="DT57" i="7"/>
  <c r="DT39" i="7"/>
  <c r="DT52" i="7" s="1"/>
  <c r="DS53" i="7" s="1"/>
  <c r="DU14" i="7"/>
  <c r="DU11" i="7"/>
  <c r="DU57" i="7"/>
  <c r="DU56" i="7"/>
  <c r="DT34" i="7"/>
  <c r="DU35" i="7"/>
  <c r="DU7" i="7" s="1"/>
  <c r="DU38" i="7"/>
  <c r="DU5" i="7"/>
  <c r="DT56" i="7"/>
  <c r="DT37" i="7"/>
  <c r="DU54" i="7"/>
  <c r="DV55" i="7"/>
  <c r="DU73" i="7"/>
  <c r="DT5" i="7"/>
  <c r="DT3" i="7"/>
  <c r="DT4" i="7"/>
  <c r="DU4" i="7" s="1"/>
  <c r="DS55" i="2"/>
  <c r="DS57" i="2" s="1"/>
  <c r="DS72" i="2"/>
  <c r="DS74" i="2" s="1"/>
  <c r="DT49" i="7"/>
  <c r="DT7" i="7"/>
  <c r="DT8" i="7"/>
  <c r="DU9" i="2" l="1"/>
  <c r="DU30" i="2" s="1"/>
  <c r="DU70" i="2" s="1"/>
  <c r="DU87" i="2" s="1"/>
  <c r="DU92" i="2" s="1"/>
  <c r="DR78" i="2"/>
  <c r="DR81" i="2" s="1"/>
  <c r="DR85" i="2" s="1"/>
  <c r="DT55" i="2"/>
  <c r="DT57" i="2" s="1"/>
  <c r="DT58" i="2" s="1"/>
  <c r="DT59" i="2" s="1"/>
  <c r="DU72" i="2"/>
  <c r="DU74" i="2" s="1"/>
  <c r="DU55" i="2"/>
  <c r="DU57" i="2" s="1"/>
  <c r="DT72" i="7"/>
  <c r="DT59" i="7"/>
  <c r="DU9" i="7"/>
  <c r="DU8" i="7"/>
  <c r="DU31" i="7" s="1"/>
  <c r="DT32" i="7" s="1"/>
  <c r="DS58" i="2"/>
  <c r="DU3" i="7"/>
  <c r="DV3" i="7" s="1"/>
  <c r="DT31" i="7"/>
  <c r="DS32" i="7" s="1"/>
  <c r="DS75" i="2"/>
  <c r="DV11" i="7"/>
  <c r="DV14" i="7"/>
  <c r="DV35" i="7"/>
  <c r="DV38" i="7" s="1"/>
  <c r="DU34" i="7"/>
  <c r="DV4" i="7"/>
  <c r="DV8" i="7"/>
  <c r="DV7" i="7"/>
  <c r="DV5" i="7"/>
  <c r="DV9" i="7"/>
  <c r="DU49" i="7"/>
  <c r="DW55" i="7"/>
  <c r="DV73" i="7"/>
  <c r="DV54" i="7"/>
  <c r="DU36" i="7"/>
  <c r="DR61" i="2"/>
  <c r="DR64" i="2" s="1"/>
  <c r="DR68" i="2" s="1"/>
  <c r="DU37" i="7"/>
  <c r="DU58" i="7"/>
  <c r="DU59" i="7" s="1"/>
  <c r="DU69" i="7"/>
  <c r="DT75" i="2"/>
  <c r="DU53" i="2" l="1"/>
  <c r="DV9" i="2"/>
  <c r="DV53" i="2" s="1"/>
  <c r="DS59" i="2"/>
  <c r="DS61" i="2" s="1"/>
  <c r="DS64" i="2" s="1"/>
  <c r="DS68" i="2" s="1"/>
  <c r="DT61" i="2"/>
  <c r="DT64" i="2" s="1"/>
  <c r="DT68" i="2" s="1"/>
  <c r="DS76" i="2"/>
  <c r="DS78" i="2" s="1"/>
  <c r="DS81" i="2" s="1"/>
  <c r="DS85" i="2" s="1"/>
  <c r="DU39" i="7"/>
  <c r="DU52" i="7" s="1"/>
  <c r="DT53" i="7" s="1"/>
  <c r="DU75" i="2"/>
  <c r="DU76" i="2" s="1"/>
  <c r="DV58" i="7"/>
  <c r="DV57" i="7"/>
  <c r="DX55" i="7"/>
  <c r="DW54" i="7"/>
  <c r="DV37" i="7"/>
  <c r="DU72" i="7"/>
  <c r="DV31" i="7"/>
  <c r="DU32" i="7" s="1"/>
  <c r="DW69" i="7"/>
  <c r="DW57" i="7"/>
  <c r="DW58" i="7"/>
  <c r="DW56" i="7"/>
  <c r="DW35" i="7"/>
  <c r="DV34" i="7"/>
  <c r="DW37" i="7"/>
  <c r="DW8" i="7"/>
  <c r="DW38" i="7"/>
  <c r="DW4" i="7"/>
  <c r="DW3" i="7"/>
  <c r="DW7" i="7"/>
  <c r="DW5" i="7"/>
  <c r="DW9" i="7"/>
  <c r="DV72" i="2"/>
  <c r="DV74" i="2" s="1"/>
  <c r="DV55" i="2"/>
  <c r="DV57" i="2" s="1"/>
  <c r="DT76" i="2"/>
  <c r="DT78" i="2" s="1"/>
  <c r="DT81" i="2" s="1"/>
  <c r="DT85" i="2" s="1"/>
  <c r="DV56" i="7"/>
  <c r="DV36" i="7"/>
  <c r="DV49" i="7"/>
  <c r="DU58" i="2"/>
  <c r="DU59" i="2" s="1"/>
  <c r="DV69" i="7"/>
  <c r="DW14" i="7"/>
  <c r="DV30" i="2" l="1"/>
  <c r="DV70" i="2" s="1"/>
  <c r="DV87" i="2" s="1"/>
  <c r="DV92" i="2" s="1"/>
  <c r="DW9" i="2"/>
  <c r="DU61" i="2"/>
  <c r="DU64" i="2" s="1"/>
  <c r="DU68" i="2" s="1"/>
  <c r="DX54" i="7"/>
  <c r="DY55" i="7"/>
  <c r="DW53" i="2"/>
  <c r="DW30" i="2"/>
  <c r="DW70" i="2" s="1"/>
  <c r="DW87" i="2" s="1"/>
  <c r="DW92" i="2" s="1"/>
  <c r="DW72" i="2"/>
  <c r="DW74" i="2" s="1"/>
  <c r="DW55" i="2"/>
  <c r="DW57" i="2" s="1"/>
  <c r="DW31" i="7"/>
  <c r="DV32" i="7" s="1"/>
  <c r="DV59" i="7"/>
  <c r="DV72" i="7" s="1"/>
  <c r="DV58" i="2"/>
  <c r="DV59" i="2" s="1"/>
  <c r="DV61" i="2" s="1"/>
  <c r="DV64" i="2" s="1"/>
  <c r="DV68" i="2" s="1"/>
  <c r="DX14" i="7"/>
  <c r="DX11" i="7"/>
  <c r="DW11" i="7"/>
  <c r="DU78" i="2"/>
  <c r="DU81" i="2" s="1"/>
  <c r="DU85" i="2" s="1"/>
  <c r="DW73" i="7"/>
  <c r="DX35" i="7"/>
  <c r="DX37" i="7"/>
  <c r="DW34" i="7"/>
  <c r="DX8" i="7"/>
  <c r="DX3" i="7"/>
  <c r="DX4" i="7"/>
  <c r="DX5" i="7"/>
  <c r="DW49" i="7"/>
  <c r="DW59" i="7"/>
  <c r="DW72" i="7" s="1"/>
  <c r="DV75" i="2"/>
  <c r="DV52" i="7"/>
  <c r="DU53" i="7" s="1"/>
  <c r="DV39" i="7"/>
  <c r="DW36" i="7"/>
  <c r="DX9" i="2" l="1"/>
  <c r="DX30" i="2" s="1"/>
  <c r="DX70" i="2" s="1"/>
  <c r="DX87" i="2" s="1"/>
  <c r="DX92" i="2" s="1"/>
  <c r="DX72" i="2"/>
  <c r="DX74" i="2" s="1"/>
  <c r="DY35" i="7"/>
  <c r="DY69" i="7" s="1"/>
  <c r="DY37" i="7"/>
  <c r="DX34" i="7"/>
  <c r="DY38" i="7"/>
  <c r="DY36" i="7"/>
  <c r="DY9" i="7"/>
  <c r="DY4" i="7"/>
  <c r="DY3" i="7"/>
  <c r="DY8" i="7"/>
  <c r="DY5" i="7"/>
  <c r="DY7" i="7"/>
  <c r="DX38" i="7"/>
  <c r="DX36" i="7"/>
  <c r="DV76" i="2"/>
  <c r="DV78" i="2" s="1"/>
  <c r="DV81" i="2" s="1"/>
  <c r="DV85" i="2" s="1"/>
  <c r="DX56" i="7"/>
  <c r="DX53" i="2"/>
  <c r="DX69" i="7"/>
  <c r="DW75" i="2"/>
  <c r="DW76" i="2" s="1"/>
  <c r="DX49" i="7"/>
  <c r="DX58" i="7"/>
  <c r="DW58" i="2"/>
  <c r="DW59" i="2" s="1"/>
  <c r="DW61" i="2" s="1"/>
  <c r="DW64" i="2" s="1"/>
  <c r="DW68" i="2" s="1"/>
  <c r="DY54" i="7"/>
  <c r="DZ55" i="7"/>
  <c r="DX57" i="7"/>
  <c r="DW39" i="7"/>
  <c r="DW52" i="7"/>
  <c r="DV53" i="7" s="1"/>
  <c r="DX9" i="7"/>
  <c r="DX7" i="7"/>
  <c r="DX31" i="7" s="1"/>
  <c r="DW32" i="7" s="1"/>
  <c r="DY14" i="7"/>
  <c r="DX73" i="7"/>
  <c r="DY9" i="2" l="1"/>
  <c r="DY30" i="2" s="1"/>
  <c r="DY70" i="2" s="1"/>
  <c r="DY87" i="2" s="1"/>
  <c r="DY92" i="2" s="1"/>
  <c r="DX55" i="2"/>
  <c r="DX57" i="2" s="1"/>
  <c r="DW78" i="2"/>
  <c r="DW81" i="2" s="1"/>
  <c r="DW85" i="2" s="1"/>
  <c r="DX59" i="7"/>
  <c r="DX72" i="7" s="1"/>
  <c r="DY57" i="7"/>
  <c r="DZ14" i="7"/>
  <c r="DY39" i="7"/>
  <c r="DX52" i="7"/>
  <c r="DW53" i="7" s="1"/>
  <c r="DX39" i="7"/>
  <c r="DY56" i="7"/>
  <c r="EA55" i="7"/>
  <c r="DZ54" i="7"/>
  <c r="DY73" i="7"/>
  <c r="DY11" i="7"/>
  <c r="DY31" i="7" s="1"/>
  <c r="DX32" i="7" s="1"/>
  <c r="DZ35" i="7"/>
  <c r="DZ9" i="7" s="1"/>
  <c r="DZ37" i="7"/>
  <c r="DY34" i="7"/>
  <c r="DZ38" i="7"/>
  <c r="DX75" i="2"/>
  <c r="DX76" i="2" s="1"/>
  <c r="DX78" i="2" s="1"/>
  <c r="DX81" i="2" s="1"/>
  <c r="DX85" i="2" s="1"/>
  <c r="DY49" i="7"/>
  <c r="DY52" i="7" s="1"/>
  <c r="DX53" i="7" s="1"/>
  <c r="DY58" i="7"/>
  <c r="DX58" i="2"/>
  <c r="DX59" i="2" s="1"/>
  <c r="DX61" i="2" s="1"/>
  <c r="DX64" i="2" s="1"/>
  <c r="DX68" i="2" s="1"/>
  <c r="DY53" i="2" l="1"/>
  <c r="DZ9" i="2"/>
  <c r="DZ30" i="2" s="1"/>
  <c r="DZ70" i="2" s="1"/>
  <c r="DZ87" i="2" s="1"/>
  <c r="DZ92" i="2" s="1"/>
  <c r="EA14" i="7"/>
  <c r="EA11" i="7"/>
  <c r="DZ57" i="7"/>
  <c r="DZ11" i="7"/>
  <c r="DZ56" i="7"/>
  <c r="DZ58" i="7"/>
  <c r="DZ69" i="7"/>
  <c r="EA69" i="7"/>
  <c r="EA49" i="7"/>
  <c r="EA57" i="7"/>
  <c r="DZ34" i="7"/>
  <c r="EA35" i="7"/>
  <c r="EA58" i="7" s="1"/>
  <c r="EA36" i="7"/>
  <c r="EA3" i="7"/>
  <c r="EA9" i="7"/>
  <c r="EA7" i="7"/>
  <c r="EA5" i="7"/>
  <c r="DZ49" i="7"/>
  <c r="EA54" i="7"/>
  <c r="EB55" i="7"/>
  <c r="DZ72" i="2"/>
  <c r="DZ74" i="2" s="1"/>
  <c r="DZ55" i="2"/>
  <c r="DZ57" i="2" s="1"/>
  <c r="DY59" i="7"/>
  <c r="DY72" i="7"/>
  <c r="DZ73" i="7"/>
  <c r="DZ7" i="7"/>
  <c r="DZ3" i="7"/>
  <c r="DZ5" i="7"/>
  <c r="DZ4" i="7"/>
  <c r="EA4" i="7" s="1"/>
  <c r="DZ8" i="7"/>
  <c r="EA8" i="7" s="1"/>
  <c r="DY72" i="2"/>
  <c r="DY74" i="2" s="1"/>
  <c r="DY55" i="2"/>
  <c r="DY57" i="2" s="1"/>
  <c r="DZ36" i="7"/>
  <c r="EA9" i="2" l="1"/>
  <c r="EA30" i="2" s="1"/>
  <c r="EA70" i="2" s="1"/>
  <c r="EA87" i="2" s="1"/>
  <c r="EA92" i="2" s="1"/>
  <c r="DZ53" i="2"/>
  <c r="DZ58" i="2"/>
  <c r="DZ59" i="2" s="1"/>
  <c r="DZ75" i="2"/>
  <c r="DZ76" i="2" s="1"/>
  <c r="DY58" i="2"/>
  <c r="DY59" i="2" s="1"/>
  <c r="EA31" i="7"/>
  <c r="DZ32" i="7" s="1"/>
  <c r="EA55" i="2"/>
  <c r="EA57" i="2" s="1"/>
  <c r="DY75" i="2"/>
  <c r="DY76" i="2" s="1"/>
  <c r="DY78" i="2" s="1"/>
  <c r="DY81" i="2" s="1"/>
  <c r="DY85" i="2" s="1"/>
  <c r="EB73" i="7"/>
  <c r="EC55" i="7"/>
  <c r="EB54" i="7"/>
  <c r="EB14" i="7"/>
  <c r="EB11" i="7"/>
  <c r="DZ31" i="7"/>
  <c r="DY32" i="7" s="1"/>
  <c r="EA37" i="7"/>
  <c r="EA39" i="7" s="1"/>
  <c r="EA38" i="7"/>
  <c r="DZ52" i="7"/>
  <c r="DY53" i="7" s="1"/>
  <c r="DZ39" i="7"/>
  <c r="EA73" i="7"/>
  <c r="DZ59" i="7"/>
  <c r="DZ72" i="7" s="1"/>
  <c r="EA34" i="7"/>
  <c r="EB35" i="7"/>
  <c r="EB36" i="7" s="1"/>
  <c r="EA56" i="7"/>
  <c r="EA53" i="2" l="1"/>
  <c r="EB9" i="2"/>
  <c r="EB30" i="2" s="1"/>
  <c r="EB70" i="2" s="1"/>
  <c r="EB87" i="2" s="1"/>
  <c r="EB92" i="2" s="1"/>
  <c r="DZ78" i="2"/>
  <c r="DZ81" i="2" s="1"/>
  <c r="DZ85" i="2" s="1"/>
  <c r="DY61" i="2"/>
  <c r="DY64" i="2" s="1"/>
  <c r="DY68" i="2" s="1"/>
  <c r="DZ61" i="2"/>
  <c r="DZ64" i="2" s="1"/>
  <c r="DZ68" i="2" s="1"/>
  <c r="EA72" i="2"/>
  <c r="EA74" i="2" s="1"/>
  <c r="EA75" i="2" s="1"/>
  <c r="EB72" i="2"/>
  <c r="EB74" i="2" s="1"/>
  <c r="EB4" i="7"/>
  <c r="EB7" i="7"/>
  <c r="EB37" i="7"/>
  <c r="EB39" i="7" s="1"/>
  <c r="EA52" i="7"/>
  <c r="DZ53" i="7" s="1"/>
  <c r="EB9" i="7"/>
  <c r="EC9" i="7" s="1"/>
  <c r="EB3" i="7"/>
  <c r="EC3" i="7" s="1"/>
  <c r="EA58" i="2"/>
  <c r="EA59" i="2" s="1"/>
  <c r="EA61" i="2" s="1"/>
  <c r="EA64" i="2" s="1"/>
  <c r="EA68" i="2" s="1"/>
  <c r="EB58" i="7"/>
  <c r="EA59" i="7"/>
  <c r="EA72" i="7"/>
  <c r="EB8" i="7"/>
  <c r="ED55" i="7"/>
  <c r="EC73" i="7" s="1"/>
  <c r="EC54" i="7"/>
  <c r="EC58" i="7"/>
  <c r="EC56" i="7"/>
  <c r="EC57" i="7"/>
  <c r="EC69" i="7"/>
  <c r="EC38" i="7"/>
  <c r="EB34" i="7"/>
  <c r="EC35" i="7"/>
  <c r="EC7" i="7" s="1"/>
  <c r="EC31" i="7" s="1"/>
  <c r="EB32" i="7" s="1"/>
  <c r="EC36" i="7"/>
  <c r="EC8" i="7"/>
  <c r="EC4" i="7"/>
  <c r="EC14" i="7"/>
  <c r="EC11" i="7"/>
  <c r="EB38" i="7"/>
  <c r="EB49" i="7"/>
  <c r="EB57" i="7"/>
  <c r="EB5" i="7"/>
  <c r="EC5" i="7" s="1"/>
  <c r="EB56" i="7"/>
  <c r="EB69" i="7"/>
  <c r="EB53" i="2" l="1"/>
  <c r="EC9" i="2"/>
  <c r="EC53" i="2" s="1"/>
  <c r="EB55" i="2"/>
  <c r="EB57" i="2" s="1"/>
  <c r="EB58" i="2" s="1"/>
  <c r="EA76" i="2"/>
  <c r="EA78" i="2" s="1"/>
  <c r="EA81" i="2" s="1"/>
  <c r="EA85" i="2" s="1"/>
  <c r="EB59" i="7"/>
  <c r="EB72" i="7" s="1"/>
  <c r="EC59" i="7"/>
  <c r="EC72" i="7" s="1"/>
  <c r="EC72" i="2"/>
  <c r="EC74" i="2" s="1"/>
  <c r="EC55" i="2"/>
  <c r="EC57" i="2" s="1"/>
  <c r="EE55" i="7"/>
  <c r="ED54" i="7"/>
  <c r="ED73" i="7"/>
  <c r="ED14" i="7"/>
  <c r="ED36" i="7"/>
  <c r="ED35" i="7"/>
  <c r="ED38" i="7" s="1"/>
  <c r="EC34" i="7"/>
  <c r="ED3" i="7"/>
  <c r="ED9" i="7"/>
  <c r="ED8" i="7"/>
  <c r="ED7" i="7"/>
  <c r="ED5" i="7"/>
  <c r="ED4" i="7"/>
  <c r="EB31" i="7"/>
  <c r="EA32" i="7" s="1"/>
  <c r="EC37" i="7"/>
  <c r="EB75" i="2"/>
  <c r="EB76" i="2" s="1"/>
  <c r="EC49" i="7"/>
  <c r="EB52" i="7"/>
  <c r="EA53" i="7" s="1"/>
  <c r="EC30" i="2" l="1"/>
  <c r="EC70" i="2" s="1"/>
  <c r="EC87" i="2" s="1"/>
  <c r="EC92" i="2" s="1"/>
  <c r="ED9" i="2"/>
  <c r="ED30" i="2" s="1"/>
  <c r="ED70" i="2" s="1"/>
  <c r="ED87" i="2" s="1"/>
  <c r="ED92" i="2" s="1"/>
  <c r="EB78" i="2"/>
  <c r="EB81" i="2" s="1"/>
  <c r="EB85" i="2" s="1"/>
  <c r="EE14" i="7"/>
  <c r="EE11" i="7"/>
  <c r="ED49" i="7"/>
  <c r="EC58" i="2"/>
  <c r="ED56" i="7"/>
  <c r="EE49" i="7"/>
  <c r="EE35" i="7"/>
  <c r="ED34" i="7"/>
  <c r="EE37" i="7"/>
  <c r="EE8" i="7"/>
  <c r="EE9" i="7"/>
  <c r="ED37" i="7"/>
  <c r="ED39" i="7" s="1"/>
  <c r="ED57" i="7"/>
  <c r="EB59" i="2"/>
  <c r="EB61" i="2" s="1"/>
  <c r="EB64" i="2" s="1"/>
  <c r="EB68" i="2" s="1"/>
  <c r="EE54" i="7"/>
  <c r="EF55" i="7"/>
  <c r="EC75" i="2"/>
  <c r="EC76" i="2" s="1"/>
  <c r="EC39" i="7"/>
  <c r="EC52" i="7" s="1"/>
  <c r="EB53" i="7" s="1"/>
  <c r="ED58" i="7"/>
  <c r="ED69" i="7"/>
  <c r="ED11" i="7"/>
  <c r="ED52" i="7" s="1"/>
  <c r="EC53" i="7" s="1"/>
  <c r="EE9" i="2" l="1"/>
  <c r="EE53" i="2" s="1"/>
  <c r="ED53" i="2"/>
  <c r="EC59" i="2"/>
  <c r="EC61" i="2" s="1"/>
  <c r="EC64" i="2" s="1"/>
  <c r="EC68" i="2" s="1"/>
  <c r="EC78" i="2"/>
  <c r="EC81" i="2" s="1"/>
  <c r="EC85" i="2" s="1"/>
  <c r="EF35" i="7"/>
  <c r="EF69" i="7" s="1"/>
  <c r="EF37" i="7"/>
  <c r="EF49" i="7"/>
  <c r="EE34" i="7"/>
  <c r="EF9" i="7"/>
  <c r="EF36" i="7"/>
  <c r="EF38" i="7"/>
  <c r="EF7" i="7"/>
  <c r="EF5" i="7"/>
  <c r="EF3" i="7"/>
  <c r="EF8" i="7"/>
  <c r="EF4" i="7"/>
  <c r="EE56" i="7"/>
  <c r="EE38" i="7"/>
  <c r="EF54" i="7"/>
  <c r="EG55" i="7"/>
  <c r="EF73" i="7"/>
  <c r="EE36" i="7"/>
  <c r="EE69" i="7"/>
  <c r="EE58" i="7"/>
  <c r="EE30" i="2"/>
  <c r="EE70" i="2" s="1"/>
  <c r="EE87" i="2" s="1"/>
  <c r="EE92" i="2" s="1"/>
  <c r="ED31" i="7"/>
  <c r="EC32" i="7" s="1"/>
  <c r="EF14" i="7"/>
  <c r="EF11" i="7" s="1"/>
  <c r="EE73" i="7"/>
  <c r="ED72" i="2"/>
  <c r="ED74" i="2" s="1"/>
  <c r="ED55" i="2"/>
  <c r="ED57" i="2" s="1"/>
  <c r="EE4" i="7"/>
  <c r="EE57" i="7"/>
  <c r="ED59" i="7"/>
  <c r="ED72" i="7" s="1"/>
  <c r="EE3" i="7"/>
  <c r="EE5" i="7"/>
  <c r="EE7" i="7"/>
  <c r="EE31" i="7" s="1"/>
  <c r="ED32" i="7" s="1"/>
  <c r="EF9" i="2" l="1"/>
  <c r="EF30" i="2" s="1"/>
  <c r="EF70" i="2" s="1"/>
  <c r="EF87" i="2" s="1"/>
  <c r="EF92" i="2" s="1"/>
  <c r="EE59" i="7"/>
  <c r="EE72" i="7"/>
  <c r="EE55" i="2"/>
  <c r="EE57" i="2" s="1"/>
  <c r="EE72" i="2"/>
  <c r="EE74" i="2" s="1"/>
  <c r="ED75" i="2"/>
  <c r="ED76" i="2" s="1"/>
  <c r="EG54" i="7"/>
  <c r="EH55" i="7"/>
  <c r="EG73" i="7" s="1"/>
  <c r="EF39" i="7"/>
  <c r="EF52" i="7" s="1"/>
  <c r="EE53" i="7" s="1"/>
  <c r="EF58" i="7"/>
  <c r="EE52" i="7"/>
  <c r="ED53" i="7" s="1"/>
  <c r="EE39" i="7"/>
  <c r="EF31" i="7"/>
  <c r="EE32" i="7" s="1"/>
  <c r="ED58" i="2"/>
  <c r="ED59" i="2" s="1"/>
  <c r="ED61" i="2" s="1"/>
  <c r="ED64" i="2" s="1"/>
  <c r="ED68" i="2" s="1"/>
  <c r="EF34" i="7"/>
  <c r="EG35" i="7"/>
  <c r="EG8" i="7"/>
  <c r="EG3" i="7"/>
  <c r="EG4" i="7"/>
  <c r="EF57" i="7"/>
  <c r="EF56" i="7"/>
  <c r="EG14" i="7"/>
  <c r="EG11" i="7"/>
  <c r="EF53" i="2" l="1"/>
  <c r="EG9" i="2"/>
  <c r="EH35" i="7"/>
  <c r="EH37" i="7"/>
  <c r="EG34" i="7"/>
  <c r="EH36" i="7"/>
  <c r="EH38" i="7"/>
  <c r="EH7" i="7"/>
  <c r="EH5" i="7"/>
  <c r="EH4" i="7"/>
  <c r="EH8" i="7"/>
  <c r="EH3" i="7"/>
  <c r="EG37" i="7"/>
  <c r="ED78" i="2"/>
  <c r="ED81" i="2" s="1"/>
  <c r="ED85" i="2" s="1"/>
  <c r="EG56" i="7"/>
  <c r="EG36" i="7"/>
  <c r="EG9" i="7"/>
  <c r="EH9" i="7" s="1"/>
  <c r="EG53" i="2"/>
  <c r="EG30" i="2"/>
  <c r="EG70" i="2" s="1"/>
  <c r="EG87" i="2" s="1"/>
  <c r="EG92" i="2" s="1"/>
  <c r="EF72" i="2"/>
  <c r="EF74" i="2" s="1"/>
  <c r="EF55" i="2"/>
  <c r="EF57" i="2" s="1"/>
  <c r="EG49" i="7"/>
  <c r="EG57" i="7"/>
  <c r="EH14" i="7"/>
  <c r="EH11" i="7"/>
  <c r="EG69" i="7"/>
  <c r="EG58" i="7"/>
  <c r="EE75" i="2"/>
  <c r="EE76" i="2" s="1"/>
  <c r="EE58" i="2"/>
  <c r="EE59" i="2"/>
  <c r="EE61" i="2" s="1"/>
  <c r="EE64" i="2" s="1"/>
  <c r="EE68" i="2" s="1"/>
  <c r="EF59" i="7"/>
  <c r="EF72" i="7" s="1"/>
  <c r="EG5" i="7"/>
  <c r="EG7" i="7"/>
  <c r="EG38" i="7"/>
  <c r="EH54" i="7"/>
  <c r="EI55" i="7"/>
  <c r="EH9" i="2" l="1"/>
  <c r="EG39" i="7"/>
  <c r="EG52" i="7" s="1"/>
  <c r="EF53" i="7" s="1"/>
  <c r="EH31" i="7"/>
  <c r="EG32" i="7" s="1"/>
  <c r="EG59" i="7"/>
  <c r="EG72" i="7" s="1"/>
  <c r="EG72" i="2"/>
  <c r="EG74" i="2" s="1"/>
  <c r="EG55" i="2"/>
  <c r="EG57" i="2" s="1"/>
  <c r="EE78" i="2"/>
  <c r="EE81" i="2" s="1"/>
  <c r="EE85" i="2" s="1"/>
  <c r="EH72" i="2"/>
  <c r="EH74" i="2" s="1"/>
  <c r="EH55" i="2"/>
  <c r="EH57" i="2" s="1"/>
  <c r="EI69" i="7"/>
  <c r="EI57" i="7"/>
  <c r="EH34" i="7"/>
  <c r="EI5" i="7"/>
  <c r="EI4" i="7"/>
  <c r="EI3" i="7"/>
  <c r="EI35" i="7"/>
  <c r="EI7" i="7"/>
  <c r="EI9" i="7"/>
  <c r="EI8" i="7"/>
  <c r="EJ55" i="7"/>
  <c r="EI54" i="7"/>
  <c r="EH49" i="7"/>
  <c r="EG31" i="7"/>
  <c r="EF32" i="7" s="1"/>
  <c r="EH56" i="7"/>
  <c r="EH39" i="7"/>
  <c r="EH52" i="7" s="1"/>
  <c r="EG53" i="7" s="1"/>
  <c r="EH57" i="7"/>
  <c r="EH73" i="7"/>
  <c r="EF58" i="2"/>
  <c r="EF59" i="2" s="1"/>
  <c r="EF61" i="2" s="1"/>
  <c r="EF64" i="2" s="1"/>
  <c r="EF68" i="2" s="1"/>
  <c r="EH58" i="7"/>
  <c r="EH69" i="7"/>
  <c r="EI14" i="7"/>
  <c r="EI11" i="7"/>
  <c r="EH30" i="2"/>
  <c r="EH70" i="2" s="1"/>
  <c r="EH87" i="2" s="1"/>
  <c r="EH92" i="2" s="1"/>
  <c r="EH53" i="2"/>
  <c r="EF75" i="2"/>
  <c r="EI9" i="2" l="1"/>
  <c r="EF76" i="2"/>
  <c r="EF78" i="2" s="1"/>
  <c r="EF81" i="2" s="1"/>
  <c r="EF85" i="2" s="1"/>
  <c r="EG75" i="2"/>
  <c r="EH75" i="2"/>
  <c r="EH76" i="2" s="1"/>
  <c r="EJ14" i="7"/>
  <c r="EJ11" i="7" s="1"/>
  <c r="EI31" i="7"/>
  <c r="EH32" i="7" s="1"/>
  <c r="EJ57" i="7"/>
  <c r="EJ35" i="7"/>
  <c r="EJ58" i="7" s="1"/>
  <c r="EI34" i="7"/>
  <c r="EJ36" i="7"/>
  <c r="EJ8" i="7"/>
  <c r="EJ5" i="7"/>
  <c r="EJ9" i="7"/>
  <c r="EJ4" i="7"/>
  <c r="EJ7" i="7"/>
  <c r="EJ3" i="7"/>
  <c r="EI55" i="2"/>
  <c r="EI57" i="2" s="1"/>
  <c r="EI72" i="2"/>
  <c r="EI74" i="2" s="1"/>
  <c r="EH72" i="7"/>
  <c r="EH59" i="7"/>
  <c r="EI37" i="7"/>
  <c r="EI36" i="7"/>
  <c r="EI38" i="7"/>
  <c r="EK55" i="7"/>
  <c r="EJ54" i="7"/>
  <c r="EJ73" i="7"/>
  <c r="EG58" i="2"/>
  <c r="EG59" i="2" s="1"/>
  <c r="EH58" i="2"/>
  <c r="EI30" i="2"/>
  <c r="EI70" i="2" s="1"/>
  <c r="EI87" i="2" s="1"/>
  <c r="EI92" i="2" s="1"/>
  <c r="EI53" i="2"/>
  <c r="EI49" i="7"/>
  <c r="EI73" i="7"/>
  <c r="EI58" i="7"/>
  <c r="EI56" i="7"/>
  <c r="EJ9" i="2" l="1"/>
  <c r="EJ53" i="2" s="1"/>
  <c r="EH78" i="2"/>
  <c r="EH81" i="2" s="1"/>
  <c r="EH85" i="2" s="1"/>
  <c r="EI59" i="7"/>
  <c r="EI72" i="7" s="1"/>
  <c r="EJ31" i="7"/>
  <c r="EI32" i="7" s="1"/>
  <c r="EG76" i="2"/>
  <c r="EG78" i="2" s="1"/>
  <c r="EG81" i="2" s="1"/>
  <c r="EG85" i="2" s="1"/>
  <c r="EG61" i="2"/>
  <c r="EG64" i="2" s="1"/>
  <c r="EG68" i="2" s="1"/>
  <c r="EI39" i="7"/>
  <c r="EI52" i="7" s="1"/>
  <c r="EH53" i="7" s="1"/>
  <c r="EJ69" i="7"/>
  <c r="EI75" i="2"/>
  <c r="EJ55" i="2"/>
  <c r="EJ57" i="2" s="1"/>
  <c r="EJ72" i="2"/>
  <c r="EJ74" i="2" s="1"/>
  <c r="EJ49" i="7"/>
  <c r="EI58" i="2"/>
  <c r="EI59" i="2" s="1"/>
  <c r="EH59" i="2"/>
  <c r="EH61" i="2" s="1"/>
  <c r="EH64" i="2" s="1"/>
  <c r="EH68" i="2" s="1"/>
  <c r="EK14" i="7"/>
  <c r="EJ34" i="7"/>
  <c r="EK35" i="7"/>
  <c r="EK69" i="7" s="1"/>
  <c r="EK7" i="7"/>
  <c r="EK9" i="7"/>
  <c r="EK4" i="7"/>
  <c r="EK5" i="7"/>
  <c r="EK8" i="7"/>
  <c r="EK3" i="7"/>
  <c r="EL55" i="7"/>
  <c r="EK54" i="7"/>
  <c r="EJ38" i="7"/>
  <c r="EJ37" i="7"/>
  <c r="EJ56" i="7"/>
  <c r="EJ30" i="2" l="1"/>
  <c r="EJ70" i="2" s="1"/>
  <c r="EJ87" i="2" s="1"/>
  <c r="EJ92" i="2" s="1"/>
  <c r="EK9" i="2"/>
  <c r="EK53" i="2" s="1"/>
  <c r="EI76" i="2"/>
  <c r="EI78" i="2" s="1"/>
  <c r="EI81" i="2" s="1"/>
  <c r="EI85" i="2" s="1"/>
  <c r="EM55" i="7"/>
  <c r="EL54" i="7"/>
  <c r="EL73" i="7"/>
  <c r="EJ58" i="2"/>
  <c r="EJ59" i="2" s="1"/>
  <c r="EJ61" i="2" s="1"/>
  <c r="EJ64" i="2" s="1"/>
  <c r="EJ68" i="2" s="1"/>
  <c r="EJ39" i="7"/>
  <c r="EJ52" i="7" s="1"/>
  <c r="EI53" i="7" s="1"/>
  <c r="EI61" i="2"/>
  <c r="EI64" i="2" s="1"/>
  <c r="EI68" i="2" s="1"/>
  <c r="EK38" i="7"/>
  <c r="EL14" i="7"/>
  <c r="EK58" i="7"/>
  <c r="EK37" i="7"/>
  <c r="EK49" i="7"/>
  <c r="EJ59" i="7"/>
  <c r="EJ72" i="7" s="1"/>
  <c r="EK36" i="7"/>
  <c r="EK56" i="7"/>
  <c r="EK57" i="7"/>
  <c r="EJ75" i="2"/>
  <c r="EJ76" i="2" s="1"/>
  <c r="EJ78" i="2" s="1"/>
  <c r="EJ81" i="2" s="1"/>
  <c r="EJ85" i="2" s="1"/>
  <c r="EK31" i="7"/>
  <c r="EJ32" i="7" s="1"/>
  <c r="EL69" i="7"/>
  <c r="EL56" i="7"/>
  <c r="EL58" i="7"/>
  <c r="EL38" i="7"/>
  <c r="EL49" i="7"/>
  <c r="EL36" i="7"/>
  <c r="EK34" i="7"/>
  <c r="EL35" i="7"/>
  <c r="EL7" i="7"/>
  <c r="EL5" i="7"/>
  <c r="EL4" i="7"/>
  <c r="EL8" i="7"/>
  <c r="EL3" i="7"/>
  <c r="EL9" i="7"/>
  <c r="EK73" i="7"/>
  <c r="EK11" i="7"/>
  <c r="EK30" i="2" l="1"/>
  <c r="EK70" i="2" s="1"/>
  <c r="EK87" i="2" s="1"/>
  <c r="EK92" i="2" s="1"/>
  <c r="EL9" i="2"/>
  <c r="EK59" i="7"/>
  <c r="EK72" i="7" s="1"/>
  <c r="EM14" i="7"/>
  <c r="EM11" i="7" s="1"/>
  <c r="EL11" i="7"/>
  <c r="EL52" i="7" s="1"/>
  <c r="EK53" i="7" s="1"/>
  <c r="EK72" i="2"/>
  <c r="EK74" i="2" s="1"/>
  <c r="EK55" i="2"/>
  <c r="EK57" i="2" s="1"/>
  <c r="EL55" i="2"/>
  <c r="EL57" i="2" s="1"/>
  <c r="EL72" i="2"/>
  <c r="EL74" i="2" s="1"/>
  <c r="EK39" i="7"/>
  <c r="EK52" i="7"/>
  <c r="EJ53" i="7" s="1"/>
  <c r="EM35" i="7"/>
  <c r="EM8" i="7" s="1"/>
  <c r="EM49" i="7"/>
  <c r="EM36" i="7"/>
  <c r="EM38" i="7"/>
  <c r="EL34" i="7"/>
  <c r="EM37" i="7"/>
  <c r="EM5" i="7"/>
  <c r="EM9" i="7"/>
  <c r="EM4" i="7"/>
  <c r="EL30" i="2"/>
  <c r="EL70" i="2" s="1"/>
  <c r="EL87" i="2" s="1"/>
  <c r="EL92" i="2" s="1"/>
  <c r="EL53" i="2"/>
  <c r="EL37" i="7"/>
  <c r="EL39" i="7" s="1"/>
  <c r="EM54" i="7"/>
  <c r="EN55" i="7"/>
  <c r="EM73" i="7"/>
  <c r="EL31" i="7"/>
  <c r="EK32" i="7" s="1"/>
  <c r="EL57" i="7"/>
  <c r="EM9" i="2" l="1"/>
  <c r="EM53" i="2" s="1"/>
  <c r="EL59" i="7"/>
  <c r="EL72" i="7" s="1"/>
  <c r="EO55" i="7"/>
  <c r="EN54" i="7"/>
  <c r="EK58" i="2"/>
  <c r="EK59" i="2" s="1"/>
  <c r="EK61" i="2" s="1"/>
  <c r="EK64" i="2" s="1"/>
  <c r="EK68" i="2" s="1"/>
  <c r="EL58" i="2"/>
  <c r="EM56" i="7"/>
  <c r="EM58" i="7"/>
  <c r="EM39" i="7"/>
  <c r="EN35" i="7"/>
  <c r="EN56" i="7" s="1"/>
  <c r="EN37" i="7"/>
  <c r="EN38" i="7"/>
  <c r="EN57" i="7"/>
  <c r="EM34" i="7"/>
  <c r="EN9" i="7"/>
  <c r="EN8" i="7"/>
  <c r="EN36" i="7"/>
  <c r="EN4" i="7"/>
  <c r="EN5" i="7"/>
  <c r="EN3" i="7"/>
  <c r="EN14" i="7"/>
  <c r="EL75" i="2"/>
  <c r="EK75" i="2"/>
  <c r="EK76" i="2" s="1"/>
  <c r="EM57" i="7"/>
  <c r="EM69" i="7"/>
  <c r="EM7" i="7"/>
  <c r="EM31" i="7" s="1"/>
  <c r="EL32" i="7" s="1"/>
  <c r="EM3" i="7"/>
  <c r="EM30" i="2" l="1"/>
  <c r="EM70" i="2" s="1"/>
  <c r="EM87" i="2" s="1"/>
  <c r="EM92" i="2" s="1"/>
  <c r="EN9" i="2"/>
  <c r="EK78" i="2"/>
  <c r="EK81" i="2" s="1"/>
  <c r="EK85" i="2" s="1"/>
  <c r="EO14" i="7"/>
  <c r="EO54" i="7"/>
  <c r="EP55" i="7"/>
  <c r="EM59" i="7"/>
  <c r="EM72" i="7" s="1"/>
  <c r="EN39" i="7"/>
  <c r="EN73" i="7"/>
  <c r="EL59" i="2"/>
  <c r="EL61" i="2" s="1"/>
  <c r="EL64" i="2" s="1"/>
  <c r="EL68" i="2" s="1"/>
  <c r="EN7" i="7"/>
  <c r="EN34" i="7"/>
  <c r="EO49" i="7"/>
  <c r="EO35" i="7"/>
  <c r="EO69" i="7" s="1"/>
  <c r="EO7" i="7"/>
  <c r="EO5" i="7"/>
  <c r="EO9" i="7"/>
  <c r="EO4" i="7"/>
  <c r="EO8" i="7"/>
  <c r="EO3" i="7"/>
  <c r="EN58" i="7"/>
  <c r="EN59" i="7" s="1"/>
  <c r="EM52" i="7"/>
  <c r="EL53" i="7" s="1"/>
  <c r="EN30" i="2"/>
  <c r="EN70" i="2" s="1"/>
  <c r="EN87" i="2" s="1"/>
  <c r="EN92" i="2" s="1"/>
  <c r="EN53" i="2"/>
  <c r="EL76" i="2"/>
  <c r="EL78" i="2" s="1"/>
  <c r="EL81" i="2" s="1"/>
  <c r="EL85" i="2" s="1"/>
  <c r="EN49" i="7"/>
  <c r="EN69" i="7"/>
  <c r="EM55" i="2"/>
  <c r="EM57" i="2" s="1"/>
  <c r="EM72" i="2"/>
  <c r="EM74" i="2" s="1"/>
  <c r="EN11" i="7"/>
  <c r="EN52" i="7" s="1"/>
  <c r="EM53" i="7" s="1"/>
  <c r="EO9" i="2" l="1"/>
  <c r="EO53" i="2" s="1"/>
  <c r="EM58" i="2"/>
  <c r="EM59" i="2" s="1"/>
  <c r="EM61" i="2" s="1"/>
  <c r="EM64" i="2" s="1"/>
  <c r="EM68" i="2" s="1"/>
  <c r="EO72" i="2"/>
  <c r="EO74" i="2" s="1"/>
  <c r="EO55" i="2"/>
  <c r="EO57" i="2" s="1"/>
  <c r="EO38" i="7"/>
  <c r="EN55" i="2"/>
  <c r="EN57" i="2" s="1"/>
  <c r="EN72" i="2"/>
  <c r="EN74" i="2" s="1"/>
  <c r="EO36" i="7"/>
  <c r="EP73" i="7"/>
  <c r="EP54" i="7"/>
  <c r="EQ55" i="7"/>
  <c r="EP14" i="7"/>
  <c r="EP11" i="7" s="1"/>
  <c r="EO56" i="7"/>
  <c r="EO58" i="7"/>
  <c r="EO73" i="7"/>
  <c r="EM75" i="2"/>
  <c r="EM76" i="2" s="1"/>
  <c r="EP35" i="7"/>
  <c r="EO34" i="7"/>
  <c r="EP7" i="7"/>
  <c r="EP3" i="7"/>
  <c r="EP8" i="7"/>
  <c r="EP4" i="7"/>
  <c r="EP9" i="7"/>
  <c r="EP5" i="7"/>
  <c r="EO37" i="7"/>
  <c r="EO57" i="7"/>
  <c r="EO11" i="7"/>
  <c r="EO31" i="7" s="1"/>
  <c r="EN32" i="7" s="1"/>
  <c r="EN31" i="7"/>
  <c r="EM32" i="7" s="1"/>
  <c r="EN72" i="7"/>
  <c r="EO30" i="2" l="1"/>
  <c r="EO70" i="2" s="1"/>
  <c r="EO87" i="2" s="1"/>
  <c r="EO92" i="2" s="1"/>
  <c r="EP9" i="2"/>
  <c r="EN75" i="2"/>
  <c r="EN76" i="2" s="1"/>
  <c r="EQ35" i="7"/>
  <c r="EP34" i="7"/>
  <c r="EP38" i="7"/>
  <c r="EP56" i="7"/>
  <c r="EP30" i="2"/>
  <c r="EP70" i="2" s="1"/>
  <c r="EP87" i="2" s="1"/>
  <c r="EP92" i="2" s="1"/>
  <c r="EP53" i="2"/>
  <c r="EM78" i="2"/>
  <c r="EM81" i="2" s="1"/>
  <c r="EM85" i="2" s="1"/>
  <c r="EN58" i="2"/>
  <c r="EN59" i="2" s="1"/>
  <c r="EN61" i="2" s="1"/>
  <c r="EN64" i="2" s="1"/>
  <c r="EN68" i="2" s="1"/>
  <c r="EP57" i="7"/>
  <c r="EP58" i="7"/>
  <c r="EO75" i="2"/>
  <c r="EO76" i="2" s="1"/>
  <c r="EO39" i="7"/>
  <c r="EO52" i="7"/>
  <c r="EN53" i="7" s="1"/>
  <c r="EP31" i="7"/>
  <c r="EO32" i="7" s="1"/>
  <c r="EP36" i="7"/>
  <c r="EO59" i="7"/>
  <c r="EO72" i="7"/>
  <c r="EP49" i="7"/>
  <c r="EO58" i="2"/>
  <c r="EQ14" i="7"/>
  <c r="EQ11" i="7" s="1"/>
  <c r="EP37" i="7"/>
  <c r="EP69" i="7"/>
  <c r="EQ54" i="7"/>
  <c r="ER55" i="7"/>
  <c r="EQ9" i="2" l="1"/>
  <c r="EN78" i="2"/>
  <c r="EN81" i="2" s="1"/>
  <c r="EN85" i="2" s="1"/>
  <c r="EP39" i="7"/>
  <c r="EP52" i="7" s="1"/>
  <c r="EO53" i="7" s="1"/>
  <c r="ER38" i="7"/>
  <c r="ER35" i="7"/>
  <c r="ER37" i="7"/>
  <c r="ER49" i="7"/>
  <c r="ER8" i="7"/>
  <c r="EQ34" i="7"/>
  <c r="ER4" i="7"/>
  <c r="ER3" i="7"/>
  <c r="ER5" i="7"/>
  <c r="EP59" i="7"/>
  <c r="EP72" i="7"/>
  <c r="EQ38" i="7"/>
  <c r="EQ49" i="7"/>
  <c r="EQ57" i="7"/>
  <c r="EO78" i="2"/>
  <c r="EO81" i="2" s="1"/>
  <c r="EO85" i="2" s="1"/>
  <c r="EQ58" i="7"/>
  <c r="EQ56" i="7"/>
  <c r="EQ69" i="7"/>
  <c r="EQ30" i="2"/>
  <c r="EQ70" i="2" s="1"/>
  <c r="EQ87" i="2" s="1"/>
  <c r="EQ92" i="2" s="1"/>
  <c r="EQ53" i="2"/>
  <c r="EP72" i="2"/>
  <c r="EP74" i="2" s="1"/>
  <c r="EP55" i="2"/>
  <c r="EP57" i="2" s="1"/>
  <c r="EQ37" i="7"/>
  <c r="ES55" i="7"/>
  <c r="ER73" i="7"/>
  <c r="ER54" i="7"/>
  <c r="EQ36" i="7"/>
  <c r="EQ73" i="7"/>
  <c r="EQ7" i="7"/>
  <c r="ER14" i="7"/>
  <c r="EQ3" i="7"/>
  <c r="EQ8" i="7"/>
  <c r="EQ5" i="7"/>
  <c r="EO59" i="2"/>
  <c r="EO61" i="2" s="1"/>
  <c r="EO64" i="2" s="1"/>
  <c r="EO68" i="2" s="1"/>
  <c r="EQ4" i="7"/>
  <c r="EQ9" i="7"/>
  <c r="ER9" i="2" l="1"/>
  <c r="EQ59" i="7"/>
  <c r="EQ72" i="7" s="1"/>
  <c r="ES35" i="7"/>
  <c r="ES36" i="7" s="1"/>
  <c r="ER34" i="7"/>
  <c r="EQ39" i="7"/>
  <c r="EQ52" i="7" s="1"/>
  <c r="EP53" i="7" s="1"/>
  <c r="ER36" i="7"/>
  <c r="EQ72" i="2"/>
  <c r="EQ74" i="2" s="1"/>
  <c r="EQ55" i="2"/>
  <c r="EQ57" i="2" s="1"/>
  <c r="ER72" i="2"/>
  <c r="ER74" i="2" s="1"/>
  <c r="ER55" i="2"/>
  <c r="ER57" i="2" s="1"/>
  <c r="ER53" i="2"/>
  <c r="ER30" i="2"/>
  <c r="ER70" i="2" s="1"/>
  <c r="ER87" i="2" s="1"/>
  <c r="ER92" i="2" s="1"/>
  <c r="ER57" i="7"/>
  <c r="ET55" i="7"/>
  <c r="ES73" i="7" s="1"/>
  <c r="ES54" i="7"/>
  <c r="ER56" i="7"/>
  <c r="ES14" i="7"/>
  <c r="EP75" i="2"/>
  <c r="EP76" i="2" s="1"/>
  <c r="ER58" i="7"/>
  <c r="ER69" i="7"/>
  <c r="ER11" i="7"/>
  <c r="EQ31" i="7"/>
  <c r="EP32" i="7" s="1"/>
  <c r="EP58" i="2"/>
  <c r="EP59" i="2" s="1"/>
  <c r="ER7" i="7"/>
  <c r="ER9" i="7"/>
  <c r="ES9" i="2" l="1"/>
  <c r="ES30" i="2" s="1"/>
  <c r="ES70" i="2" s="1"/>
  <c r="ES87" i="2" s="1"/>
  <c r="ES92" i="2" s="1"/>
  <c r="ER59" i="7"/>
  <c r="ER72" i="7" s="1"/>
  <c r="ES49" i="7"/>
  <c r="ES58" i="7"/>
  <c r="ET14" i="7"/>
  <c r="ET11" i="7"/>
  <c r="ES37" i="7"/>
  <c r="ES39" i="7" s="1"/>
  <c r="EP61" i="2"/>
  <c r="EP64" i="2" s="1"/>
  <c r="EP68" i="2" s="1"/>
  <c r="ES69" i="7"/>
  <c r="ES56" i="7"/>
  <c r="ES11" i="7"/>
  <c r="ES38" i="7"/>
  <c r="ES8" i="7"/>
  <c r="ET8" i="7" s="1"/>
  <c r="ET54" i="7"/>
  <c r="EU55" i="7"/>
  <c r="ES55" i="2"/>
  <c r="ES57" i="2" s="1"/>
  <c r="ET69" i="7"/>
  <c r="ET57" i="7"/>
  <c r="ET58" i="7"/>
  <c r="ET56" i="7"/>
  <c r="ET38" i="7"/>
  <c r="ET36" i="7"/>
  <c r="ET35" i="7"/>
  <c r="ET49" i="7"/>
  <c r="ET37" i="7"/>
  <c r="ES34" i="7"/>
  <c r="ET9" i="7"/>
  <c r="ER31" i="7"/>
  <c r="EQ32" i="7" s="1"/>
  <c r="ES57" i="7"/>
  <c r="EQ58" i="2"/>
  <c r="EQ59" i="2" s="1"/>
  <c r="ES5" i="7"/>
  <c r="ET5" i="7" s="1"/>
  <c r="ER58" i="2"/>
  <c r="ES7" i="7"/>
  <c r="ER75" i="2"/>
  <c r="ER76" i="2" s="1"/>
  <c r="ER78" i="2" s="1"/>
  <c r="ER81" i="2" s="1"/>
  <c r="ER85" i="2" s="1"/>
  <c r="EP78" i="2"/>
  <c r="EP81" i="2" s="1"/>
  <c r="EP85" i="2" s="1"/>
  <c r="EQ75" i="2"/>
  <c r="ES3" i="7"/>
  <c r="ET3" i="7" s="1"/>
  <c r="ES53" i="2"/>
  <c r="ER52" i="7"/>
  <c r="EQ53" i="7" s="1"/>
  <c r="ER39" i="7"/>
  <c r="ES4" i="7"/>
  <c r="ET4" i="7" s="1"/>
  <c r="ES9" i="7"/>
  <c r="ET9" i="2" l="1"/>
  <c r="EQ76" i="2"/>
  <c r="EQ78" i="2" s="1"/>
  <c r="EQ81" i="2" s="1"/>
  <c r="EQ85" i="2" s="1"/>
  <c r="ES58" i="2"/>
  <c r="ES59" i="2" s="1"/>
  <c r="ET59" i="7"/>
  <c r="ET72" i="7" s="1"/>
  <c r="ES72" i="2"/>
  <c r="ES74" i="2" s="1"/>
  <c r="EQ61" i="2"/>
  <c r="EQ64" i="2" s="1"/>
  <c r="EQ68" i="2" s="1"/>
  <c r="EV55" i="7"/>
  <c r="EU54" i="7"/>
  <c r="ES31" i="7"/>
  <c r="ER32" i="7" s="1"/>
  <c r="ET7" i="7"/>
  <c r="ET31" i="7" s="1"/>
  <c r="ES32" i="7" s="1"/>
  <c r="ER59" i="2"/>
  <c r="ER61" i="2" s="1"/>
  <c r="ER64" i="2" s="1"/>
  <c r="ER68" i="2" s="1"/>
  <c r="ES59" i="7"/>
  <c r="ES72" i="7" s="1"/>
  <c r="EU14" i="7"/>
  <c r="EU11" i="7"/>
  <c r="ET53" i="2"/>
  <c r="ET30" i="2"/>
  <c r="ET70" i="2" s="1"/>
  <c r="ET87" i="2" s="1"/>
  <c r="ET92" i="2" s="1"/>
  <c r="ET73" i="7"/>
  <c r="EU35" i="7"/>
  <c r="EU49" i="7" s="1"/>
  <c r="EU37" i="7"/>
  <c r="EU38" i="7"/>
  <c r="ET34" i="7"/>
  <c r="EU9" i="7"/>
  <c r="EU8" i="7"/>
  <c r="EU7" i="7"/>
  <c r="EU31" i="7" s="1"/>
  <c r="ET32" i="7" s="1"/>
  <c r="EU4" i="7"/>
  <c r="EU3" i="7"/>
  <c r="EU5" i="7"/>
  <c r="ET39" i="7"/>
  <c r="ET52" i="7" s="1"/>
  <c r="ES53" i="7" s="1"/>
  <c r="ES52" i="7"/>
  <c r="ER53" i="7" s="1"/>
  <c r="EU9" i="2" l="1"/>
  <c r="EU53" i="2" s="1"/>
  <c r="ES61" i="2"/>
  <c r="ES64" i="2" s="1"/>
  <c r="ES68" i="2" s="1"/>
  <c r="EV54" i="7"/>
  <c r="EW55" i="7"/>
  <c r="EU36" i="7"/>
  <c r="EU56" i="7"/>
  <c r="EU72" i="2"/>
  <c r="EU74" i="2" s="1"/>
  <c r="EU55" i="2"/>
  <c r="EU57" i="2" s="1"/>
  <c r="ES75" i="2"/>
  <c r="ES76" i="2" s="1"/>
  <c r="EV35" i="7"/>
  <c r="EV57" i="7" s="1"/>
  <c r="EU34" i="7"/>
  <c r="EV37" i="7"/>
  <c r="EV36" i="7"/>
  <c r="EV38" i="7"/>
  <c r="EV3" i="7"/>
  <c r="EV8" i="7"/>
  <c r="EV7" i="7"/>
  <c r="EV9" i="7"/>
  <c r="EU57" i="7"/>
  <c r="EU69" i="7"/>
  <c r="EU58" i="7"/>
  <c r="EU73" i="7"/>
  <c r="EV14" i="7"/>
  <c r="EV11" i="7" s="1"/>
  <c r="ET72" i="2"/>
  <c r="ET74" i="2" s="1"/>
  <c r="ET55" i="2"/>
  <c r="ET57" i="2" s="1"/>
  <c r="EU30" i="2" l="1"/>
  <c r="EU70" i="2" s="1"/>
  <c r="EU87" i="2" s="1"/>
  <c r="EU92" i="2" s="1"/>
  <c r="EV9" i="2"/>
  <c r="EU75" i="2"/>
  <c r="EU76" i="2" s="1"/>
  <c r="EU59" i="7"/>
  <c r="EU72" i="7" s="1"/>
  <c r="EU58" i="2"/>
  <c r="EV39" i="7"/>
  <c r="EW14" i="7"/>
  <c r="EW35" i="7"/>
  <c r="EW56" i="7" s="1"/>
  <c r="EV34" i="7"/>
  <c r="EW37" i="7"/>
  <c r="EW36" i="7"/>
  <c r="EW3" i="7"/>
  <c r="EW8" i="7"/>
  <c r="EW5" i="7"/>
  <c r="EW7" i="7"/>
  <c r="EV31" i="7"/>
  <c r="EU32" i="7" s="1"/>
  <c r="EV58" i="7"/>
  <c r="ES78" i="2"/>
  <c r="ES81" i="2" s="1"/>
  <c r="ES85" i="2" s="1"/>
  <c r="EX55" i="7"/>
  <c r="EW54" i="7"/>
  <c r="EV73" i="7"/>
  <c r="EU39" i="7"/>
  <c r="EU52" i="7"/>
  <c r="ET53" i="7" s="1"/>
  <c r="EV72" i="2"/>
  <c r="EV74" i="2" s="1"/>
  <c r="EV55" i="2"/>
  <c r="EV57" i="2" s="1"/>
  <c r="EV69" i="7"/>
  <c r="EV5" i="7"/>
  <c r="EV49" i="7"/>
  <c r="EV52" i="7" s="1"/>
  <c r="EU53" i="7" s="1"/>
  <c r="EV56" i="7"/>
  <c r="EV30" i="2"/>
  <c r="EV70" i="2" s="1"/>
  <c r="EV87" i="2" s="1"/>
  <c r="EV92" i="2" s="1"/>
  <c r="EV53" i="2"/>
  <c r="ET58" i="2"/>
  <c r="ET59" i="2" s="1"/>
  <c r="ET75" i="2"/>
  <c r="ET76" i="2" s="1"/>
  <c r="EV4" i="7"/>
  <c r="EW9" i="2" l="1"/>
  <c r="ET61" i="2"/>
  <c r="ET64" i="2" s="1"/>
  <c r="ET68" i="2" s="1"/>
  <c r="EW72" i="2"/>
  <c r="EW74" i="2" s="1"/>
  <c r="EW55" i="2"/>
  <c r="EW57" i="2" s="1"/>
  <c r="EV59" i="7"/>
  <c r="EV72" i="7" s="1"/>
  <c r="EW57" i="7"/>
  <c r="EW59" i="7" s="1"/>
  <c r="ET78" i="2"/>
  <c r="ET81" i="2" s="1"/>
  <c r="ET85" i="2" s="1"/>
  <c r="EW53" i="2"/>
  <c r="EW30" i="2"/>
  <c r="EW70" i="2" s="1"/>
  <c r="EW87" i="2" s="1"/>
  <c r="EW92" i="2" s="1"/>
  <c r="EW38" i="7"/>
  <c r="EX11" i="7"/>
  <c r="EX14" i="7"/>
  <c r="EW69" i="7"/>
  <c r="EU59" i="2"/>
  <c r="EU61" i="2" s="1"/>
  <c r="EU64" i="2" s="1"/>
  <c r="EU68" i="2" s="1"/>
  <c r="EW11" i="7"/>
  <c r="EW72" i="7" s="1"/>
  <c r="EY55" i="7"/>
  <c r="EX54" i="7"/>
  <c r="EW49" i="7"/>
  <c r="EW73" i="7"/>
  <c r="EU78" i="2"/>
  <c r="EU81" i="2" s="1"/>
  <c r="EU85" i="2" s="1"/>
  <c r="EW31" i="7"/>
  <c r="EV32" i="7" s="1"/>
  <c r="EX35" i="7"/>
  <c r="EW34" i="7"/>
  <c r="EX49" i="7"/>
  <c r="EX36" i="7"/>
  <c r="EX7" i="7"/>
  <c r="EX8" i="7"/>
  <c r="EX5" i="7"/>
  <c r="EX9" i="7"/>
  <c r="EX4" i="7"/>
  <c r="EX3" i="7"/>
  <c r="EV58" i="2"/>
  <c r="EV75" i="2"/>
  <c r="EW58" i="7"/>
  <c r="EW4" i="7"/>
  <c r="EW9" i="7"/>
  <c r="EX9" i="2" l="1"/>
  <c r="EX53" i="2" s="1"/>
  <c r="EY58" i="7"/>
  <c r="EY69" i="7"/>
  <c r="EY56" i="7"/>
  <c r="EY57" i="7"/>
  <c r="EY49" i="7"/>
  <c r="EY36" i="7"/>
  <c r="EY38" i="7"/>
  <c r="EX34" i="7"/>
  <c r="EY35" i="7"/>
  <c r="EY3" i="7"/>
  <c r="EY7" i="7"/>
  <c r="EY8" i="7"/>
  <c r="EY5" i="7"/>
  <c r="EY4" i="7"/>
  <c r="EY9" i="7"/>
  <c r="EW75" i="2"/>
  <c r="EW76" i="2" s="1"/>
  <c r="EX31" i="7"/>
  <c r="EW32" i="7" s="1"/>
  <c r="EX55" i="2"/>
  <c r="EX57" i="2" s="1"/>
  <c r="EW39" i="7"/>
  <c r="EW52" i="7" s="1"/>
  <c r="EV53" i="7" s="1"/>
  <c r="EX38" i="7"/>
  <c r="EX69" i="7"/>
  <c r="EW58" i="2"/>
  <c r="EW59" i="2" s="1"/>
  <c r="EX37" i="7"/>
  <c r="EX39" i="7" s="1"/>
  <c r="EX56" i="7"/>
  <c r="EZ55" i="7"/>
  <c r="EY54" i="7"/>
  <c r="EY73" i="7"/>
  <c r="EV76" i="2"/>
  <c r="EV78" i="2" s="1"/>
  <c r="EV81" i="2" s="1"/>
  <c r="EV85" i="2" s="1"/>
  <c r="EX57" i="7"/>
  <c r="EX73" i="7"/>
  <c r="EX58" i="7"/>
  <c r="EV59" i="2"/>
  <c r="EV61" i="2" s="1"/>
  <c r="EV64" i="2" s="1"/>
  <c r="EV68" i="2" s="1"/>
  <c r="EY14" i="7"/>
  <c r="EX30" i="2" l="1"/>
  <c r="EX70" i="2" s="1"/>
  <c r="EX87" i="2" s="1"/>
  <c r="EX92" i="2" s="1"/>
  <c r="EY9" i="2"/>
  <c r="EY30" i="2" s="1"/>
  <c r="EY70" i="2" s="1"/>
  <c r="EY87" i="2" s="1"/>
  <c r="EY92" i="2" s="1"/>
  <c r="EX72" i="2"/>
  <c r="EX74" i="2" s="1"/>
  <c r="EX75" i="2" s="1"/>
  <c r="EX76" i="2" s="1"/>
  <c r="EX78" i="2" s="1"/>
  <c r="EX81" i="2" s="1"/>
  <c r="EX85" i="2" s="1"/>
  <c r="EW61" i="2"/>
  <c r="EW64" i="2" s="1"/>
  <c r="EW68" i="2" s="1"/>
  <c r="EY59" i="7"/>
  <c r="EX59" i="7"/>
  <c r="EX72" i="7"/>
  <c r="EW78" i="2"/>
  <c r="EW81" i="2" s="1"/>
  <c r="EW85" i="2" s="1"/>
  <c r="EX52" i="7"/>
  <c r="EW53" i="7" s="1"/>
  <c r="EX58" i="2"/>
  <c r="EX59" i="2" s="1"/>
  <c r="EX61" i="2" s="1"/>
  <c r="EX64" i="2" s="1"/>
  <c r="EX68" i="2" s="1"/>
  <c r="EZ14" i="7"/>
  <c r="EZ11" i="7"/>
  <c r="EZ58" i="7"/>
  <c r="EZ69" i="7"/>
  <c r="EZ56" i="7"/>
  <c r="EZ35" i="7"/>
  <c r="EZ49" i="7"/>
  <c r="EY34" i="7"/>
  <c r="EZ37" i="7"/>
  <c r="EZ36" i="7"/>
  <c r="EZ8" i="7"/>
  <c r="EZ5" i="7"/>
  <c r="EZ7" i="7"/>
  <c r="EZ9" i="7"/>
  <c r="EZ4" i="7"/>
  <c r="EZ3" i="7"/>
  <c r="EY37" i="7"/>
  <c r="EY39" i="7" s="1"/>
  <c r="EY52" i="7" s="1"/>
  <c r="EX53" i="7" s="1"/>
  <c r="EY11" i="7"/>
  <c r="EY72" i="7" s="1"/>
  <c r="EY31" i="7"/>
  <c r="EX32" i="7" s="1"/>
  <c r="FA55" i="7"/>
  <c r="EZ54" i="7"/>
  <c r="EZ73" i="7"/>
  <c r="EZ9" i="2" l="1"/>
  <c r="EZ30" i="2" s="1"/>
  <c r="EZ70" i="2" s="1"/>
  <c r="EZ87" i="2" s="1"/>
  <c r="EZ92" i="2" s="1"/>
  <c r="EY53" i="2"/>
  <c r="EY72" i="2"/>
  <c r="EY74" i="2" s="1"/>
  <c r="EY55" i="2"/>
  <c r="EY57" i="2" s="1"/>
  <c r="EZ31" i="7"/>
  <c r="EY32" i="7" s="1"/>
  <c r="FA14" i="7"/>
  <c r="FA11" i="7"/>
  <c r="EZ34" i="7"/>
  <c r="FA36" i="7"/>
  <c r="FA35" i="7"/>
  <c r="FA38" i="7" s="1"/>
  <c r="FA5" i="7"/>
  <c r="FA4" i="7"/>
  <c r="FB55" i="7"/>
  <c r="FA73" i="7" s="1"/>
  <c r="FA54" i="7"/>
  <c r="EZ38" i="7"/>
  <c r="EZ57" i="7"/>
  <c r="EZ59" i="7" s="1"/>
  <c r="EZ53" i="2" l="1"/>
  <c r="FA9" i="2"/>
  <c r="FA30" i="2" s="1"/>
  <c r="FA70" i="2" s="1"/>
  <c r="FA87" i="2" s="1"/>
  <c r="FA92" i="2" s="1"/>
  <c r="FB14" i="7"/>
  <c r="FB35" i="7"/>
  <c r="FB38" i="7" s="1"/>
  <c r="FA34" i="7"/>
  <c r="FB8" i="7"/>
  <c r="FB5" i="7"/>
  <c r="FB7" i="7"/>
  <c r="FA53" i="2"/>
  <c r="FA8" i="7"/>
  <c r="EZ72" i="7"/>
  <c r="FA9" i="7"/>
  <c r="EY75" i="2"/>
  <c r="EY76" i="2" s="1"/>
  <c r="EZ72" i="2"/>
  <c r="EZ74" i="2" s="1"/>
  <c r="EZ55" i="2"/>
  <c r="EZ57" i="2" s="1"/>
  <c r="EY58" i="2"/>
  <c r="EY59" i="2" s="1"/>
  <c r="EY61" i="2" s="1"/>
  <c r="EY64" i="2" s="1"/>
  <c r="EY68" i="2" s="1"/>
  <c r="FA57" i="7"/>
  <c r="FA69" i="7"/>
  <c r="EZ39" i="7"/>
  <c r="EZ52" i="7" s="1"/>
  <c r="EY53" i="7" s="1"/>
  <c r="FA49" i="7"/>
  <c r="FA37" i="7"/>
  <c r="FA39" i="7" s="1"/>
  <c r="FA56" i="7"/>
  <c r="FA58" i="7"/>
  <c r="FC55" i="7"/>
  <c r="FB54" i="7"/>
  <c r="FA7" i="7"/>
  <c r="FA31" i="7" s="1"/>
  <c r="EZ32" i="7" s="1"/>
  <c r="FA3" i="7"/>
  <c r="FB9" i="2" l="1"/>
  <c r="FB53" i="2" s="1"/>
  <c r="FB37" i="7"/>
  <c r="FB58" i="7"/>
  <c r="EZ75" i="2"/>
  <c r="FB57" i="7"/>
  <c r="EZ58" i="2"/>
  <c r="EZ59" i="2" s="1"/>
  <c r="EZ61" i="2" s="1"/>
  <c r="EZ64" i="2" s="1"/>
  <c r="EZ68" i="2" s="1"/>
  <c r="FA59" i="7"/>
  <c r="FA72" i="7" s="1"/>
  <c r="FB72" i="2"/>
  <c r="FB74" i="2" s="1"/>
  <c r="FB55" i="2"/>
  <c r="FB57" i="2" s="1"/>
  <c r="FB34" i="7"/>
  <c r="FC35" i="7"/>
  <c r="FC49" i="7" s="1"/>
  <c r="FC3" i="7"/>
  <c r="FC9" i="7"/>
  <c r="FC7" i="7"/>
  <c r="FA52" i="7"/>
  <c r="EZ53" i="7" s="1"/>
  <c r="FB36" i="7"/>
  <c r="EY78" i="2"/>
  <c r="EY81" i="2" s="1"/>
  <c r="EY85" i="2" s="1"/>
  <c r="FA72" i="2"/>
  <c r="FA74" i="2" s="1"/>
  <c r="FA55" i="2"/>
  <c r="FA57" i="2" s="1"/>
  <c r="FC14" i="7"/>
  <c r="FB69" i="7"/>
  <c r="FB4" i="7"/>
  <c r="FC4" i="7" s="1"/>
  <c r="FB11" i="7"/>
  <c r="FB31" i="7" s="1"/>
  <c r="FA32" i="7" s="1"/>
  <c r="FD55" i="7"/>
  <c r="FC54" i="7"/>
  <c r="FB73" i="7"/>
  <c r="FB49" i="7"/>
  <c r="FB56" i="7"/>
  <c r="FB3" i="7"/>
  <c r="FB9" i="7"/>
  <c r="FB30" i="2" l="1"/>
  <c r="FB70" i="2" s="1"/>
  <c r="FB87" i="2" s="1"/>
  <c r="FB92" i="2" s="1"/>
  <c r="FC9" i="2"/>
  <c r="FC72" i="2"/>
  <c r="FC74" i="2" s="1"/>
  <c r="FC55" i="2"/>
  <c r="FC57" i="2" s="1"/>
  <c r="FD69" i="7"/>
  <c r="FD57" i="7"/>
  <c r="FD56" i="7"/>
  <c r="FD58" i="7"/>
  <c r="FD49" i="7"/>
  <c r="FD37" i="7"/>
  <c r="FD36" i="7"/>
  <c r="FD38" i="7"/>
  <c r="FD35" i="7"/>
  <c r="FC34" i="7"/>
  <c r="FD9" i="7"/>
  <c r="FD8" i="7"/>
  <c r="FD5" i="7"/>
  <c r="FD7" i="7"/>
  <c r="FD4" i="7"/>
  <c r="FD3" i="7"/>
  <c r="FC38" i="7"/>
  <c r="FC36" i="7"/>
  <c r="FD14" i="7"/>
  <c r="FA58" i="2"/>
  <c r="FA59" i="2" s="1"/>
  <c r="FC58" i="7"/>
  <c r="FA75" i="2"/>
  <c r="FA76" i="2" s="1"/>
  <c r="FC69" i="7"/>
  <c r="FB58" i="2"/>
  <c r="FB59" i="2" s="1"/>
  <c r="FB61" i="2" s="1"/>
  <c r="FB64" i="2" s="1"/>
  <c r="FB68" i="2" s="1"/>
  <c r="FC37" i="7"/>
  <c r="FB59" i="7"/>
  <c r="FB72" i="7" s="1"/>
  <c r="FB75" i="2"/>
  <c r="FB76" i="2" s="1"/>
  <c r="FC5" i="7"/>
  <c r="EZ76" i="2"/>
  <c r="EZ78" i="2" s="1"/>
  <c r="EZ81" i="2" s="1"/>
  <c r="EZ85" i="2" s="1"/>
  <c r="FC53" i="2"/>
  <c r="FC30" i="2"/>
  <c r="FC70" i="2" s="1"/>
  <c r="FC87" i="2" s="1"/>
  <c r="FC92" i="2" s="1"/>
  <c r="FC11" i="7"/>
  <c r="FC31" i="7" s="1"/>
  <c r="FB32" i="7" s="1"/>
  <c r="FC56" i="7"/>
  <c r="FC57" i="7"/>
  <c r="FB39" i="7"/>
  <c r="FB52" i="7" s="1"/>
  <c r="FA53" i="7" s="1"/>
  <c r="FE55" i="7"/>
  <c r="FD54" i="7"/>
  <c r="FD73" i="7"/>
  <c r="FC73" i="7"/>
  <c r="FC8" i="7"/>
  <c r="FD9" i="2" l="1"/>
  <c r="FD30" i="2" s="1"/>
  <c r="FD70" i="2" s="1"/>
  <c r="FD87" i="2" s="1"/>
  <c r="FD92" i="2" s="1"/>
  <c r="FA61" i="2"/>
  <c r="FA64" i="2" s="1"/>
  <c r="FA68" i="2" s="1"/>
  <c r="FE14" i="7"/>
  <c r="FC59" i="7"/>
  <c r="FC72" i="7" s="1"/>
  <c r="FB78" i="2"/>
  <c r="FB81" i="2" s="1"/>
  <c r="FB85" i="2" s="1"/>
  <c r="FA78" i="2"/>
  <c r="FA81" i="2" s="1"/>
  <c r="FA85" i="2" s="1"/>
  <c r="FC39" i="7"/>
  <c r="FC52" i="7" s="1"/>
  <c r="FB53" i="7" s="1"/>
  <c r="FD31" i="7"/>
  <c r="FC32" i="7" s="1"/>
  <c r="FD39" i="7"/>
  <c r="FD52" i="7" s="1"/>
  <c r="FC53" i="7" s="1"/>
  <c r="FF55" i="7"/>
  <c r="FE54" i="7"/>
  <c r="FD59" i="7"/>
  <c r="FD11" i="7"/>
  <c r="FD72" i="7" s="1"/>
  <c r="FC58" i="2"/>
  <c r="FC59" i="2" s="1"/>
  <c r="FC61" i="2" s="1"/>
  <c r="FC64" i="2" s="1"/>
  <c r="FC68" i="2" s="1"/>
  <c r="FC75" i="2"/>
  <c r="FD72" i="2"/>
  <c r="FD74" i="2" s="1"/>
  <c r="FD55" i="2"/>
  <c r="FD57" i="2" s="1"/>
  <c r="FE69" i="7"/>
  <c r="FE57" i="7"/>
  <c r="FE56" i="7"/>
  <c r="FE58" i="7"/>
  <c r="FE49" i="7"/>
  <c r="FE37" i="7"/>
  <c r="FE35" i="7"/>
  <c r="FD34" i="7"/>
  <c r="FE5" i="7"/>
  <c r="FE7" i="7"/>
  <c r="FE8" i="7"/>
  <c r="FE4" i="7"/>
  <c r="FE9" i="7"/>
  <c r="FE3" i="7"/>
  <c r="FE9" i="2" l="1"/>
  <c r="FE30" i="2" s="1"/>
  <c r="FE70" i="2" s="1"/>
  <c r="FE87" i="2" s="1"/>
  <c r="FE92" i="2" s="1"/>
  <c r="FD53" i="2"/>
  <c r="FC76" i="2"/>
  <c r="FC78" i="2" s="1"/>
  <c r="FC81" i="2" s="1"/>
  <c r="FC85" i="2" s="1"/>
  <c r="FG55" i="7"/>
  <c r="FF73" i="7"/>
  <c r="FF54" i="7"/>
  <c r="FF14" i="7"/>
  <c r="FE59" i="7"/>
  <c r="FE72" i="7" s="1"/>
  <c r="FD75" i="2"/>
  <c r="FD76" i="2" s="1"/>
  <c r="FD78" i="2" s="1"/>
  <c r="FD81" i="2" s="1"/>
  <c r="FD85" i="2" s="1"/>
  <c r="FF35" i="7"/>
  <c r="FE34" i="7"/>
  <c r="FF8" i="7"/>
  <c r="FF7" i="7"/>
  <c r="FF9" i="7"/>
  <c r="FF4" i="7"/>
  <c r="FF3" i="7"/>
  <c r="FE73" i="7"/>
  <c r="FD58" i="2"/>
  <c r="FD59" i="2" s="1"/>
  <c r="FD61" i="2" s="1"/>
  <c r="FD64" i="2" s="1"/>
  <c r="FD68" i="2" s="1"/>
  <c r="FE11" i="7"/>
  <c r="FE31" i="7" s="1"/>
  <c r="FD32" i="7" s="1"/>
  <c r="FE38" i="7"/>
  <c r="FE36" i="7"/>
  <c r="FF9" i="2" l="1"/>
  <c r="FF30" i="2" s="1"/>
  <c r="FF70" i="2" s="1"/>
  <c r="FF87" i="2" s="1"/>
  <c r="FF92" i="2" s="1"/>
  <c r="FE53" i="2"/>
  <c r="FE39" i="7"/>
  <c r="FE52" i="7"/>
  <c r="FD53" i="7" s="1"/>
  <c r="FG58" i="7"/>
  <c r="FG35" i="7"/>
  <c r="FG49" i="7"/>
  <c r="FG37" i="7"/>
  <c r="FG36" i="7"/>
  <c r="FG38" i="7"/>
  <c r="FF34" i="7"/>
  <c r="FG5" i="7"/>
  <c r="FG9" i="7"/>
  <c r="FG4" i="7"/>
  <c r="FG8" i="7"/>
  <c r="FF49" i="7"/>
  <c r="FF36" i="7"/>
  <c r="FF58" i="7"/>
  <c r="FF57" i="7"/>
  <c r="FF31" i="7"/>
  <c r="FE32" i="7" s="1"/>
  <c r="FF72" i="2"/>
  <c r="FF74" i="2" s="1"/>
  <c r="FF55" i="2"/>
  <c r="FF57" i="2" s="1"/>
  <c r="FF38" i="7"/>
  <c r="FG14" i="7"/>
  <c r="FF56" i="7"/>
  <c r="FF11" i="7"/>
  <c r="FF37" i="7"/>
  <c r="FE72" i="2"/>
  <c r="FE74" i="2" s="1"/>
  <c r="FE55" i="2"/>
  <c r="FE57" i="2" s="1"/>
  <c r="FF69" i="7"/>
  <c r="FF5" i="7"/>
  <c r="FG54" i="7"/>
  <c r="FH55" i="7"/>
  <c r="FG9" i="2" l="1"/>
  <c r="FG30" i="2" s="1"/>
  <c r="FG70" i="2" s="1"/>
  <c r="FG87" i="2" s="1"/>
  <c r="FG92" i="2" s="1"/>
  <c r="FF53" i="2"/>
  <c r="FF59" i="7"/>
  <c r="FF72" i="7" s="1"/>
  <c r="FH35" i="7"/>
  <c r="FH58" i="7" s="1"/>
  <c r="FH49" i="7"/>
  <c r="FH38" i="7"/>
  <c r="FH9" i="7"/>
  <c r="FH8" i="7"/>
  <c r="FH7" i="7"/>
  <c r="FH31" i="7" s="1"/>
  <c r="FG32" i="7" s="1"/>
  <c r="FH5" i="7"/>
  <c r="FH37" i="7"/>
  <c r="FG34" i="7"/>
  <c r="FF58" i="2"/>
  <c r="FF59" i="2" s="1"/>
  <c r="FG57" i="7"/>
  <c r="FH14" i="7"/>
  <c r="FH11" i="7"/>
  <c r="FG11" i="7"/>
  <c r="FF39" i="7"/>
  <c r="FF52" i="7" s="1"/>
  <c r="FE53" i="7" s="1"/>
  <c r="FG69" i="7"/>
  <c r="FG39" i="7"/>
  <c r="FG52" i="7" s="1"/>
  <c r="FF53" i="7" s="1"/>
  <c r="FF75" i="2"/>
  <c r="FF76" i="2" s="1"/>
  <c r="FG3" i="7"/>
  <c r="FG56" i="7"/>
  <c r="FI55" i="7"/>
  <c r="FH54" i="7"/>
  <c r="FG73" i="7"/>
  <c r="FE58" i="2"/>
  <c r="FE59" i="2" s="1"/>
  <c r="FE61" i="2" s="1"/>
  <c r="FE64" i="2" s="1"/>
  <c r="FE68" i="2" s="1"/>
  <c r="FE75" i="2"/>
  <c r="FE76" i="2" s="1"/>
  <c r="FG7" i="7"/>
  <c r="FG31" i="7" s="1"/>
  <c r="FF32" i="7" s="1"/>
  <c r="FG53" i="2" l="1"/>
  <c r="FH9" i="2"/>
  <c r="FE78" i="2"/>
  <c r="FE81" i="2" s="1"/>
  <c r="FE85" i="2" s="1"/>
  <c r="FF61" i="2"/>
  <c r="FF64" i="2" s="1"/>
  <c r="FF68" i="2" s="1"/>
  <c r="FH57" i="7"/>
  <c r="FI14" i="7"/>
  <c r="FI11" i="7" s="1"/>
  <c r="FH69" i="7"/>
  <c r="FF78" i="2"/>
  <c r="FF81" i="2" s="1"/>
  <c r="FF85" i="2" s="1"/>
  <c r="FI69" i="7"/>
  <c r="FI56" i="7"/>
  <c r="FI57" i="7"/>
  <c r="FH34" i="7"/>
  <c r="FI37" i="7"/>
  <c r="FI38" i="7"/>
  <c r="FI36" i="7"/>
  <c r="FI35" i="7"/>
  <c r="FI5" i="7"/>
  <c r="FI7" i="7"/>
  <c r="FI4" i="7"/>
  <c r="FI9" i="7"/>
  <c r="FI8" i="7"/>
  <c r="FI3" i="7"/>
  <c r="FG55" i="2"/>
  <c r="FG57" i="2" s="1"/>
  <c r="FG72" i="2"/>
  <c r="FG74" i="2" s="1"/>
  <c r="FG59" i="7"/>
  <c r="FG72" i="7" s="1"/>
  <c r="FH3" i="7"/>
  <c r="FH36" i="7"/>
  <c r="FH56" i="7"/>
  <c r="FI54" i="7"/>
  <c r="FJ55" i="7"/>
  <c r="FI73" i="7" s="1"/>
  <c r="FH73" i="7"/>
  <c r="FH30" i="2"/>
  <c r="FH70" i="2" s="1"/>
  <c r="FH87" i="2" s="1"/>
  <c r="FH92" i="2" s="1"/>
  <c r="FH53" i="2"/>
  <c r="FH4" i="7"/>
  <c r="FI9" i="2" l="1"/>
  <c r="FI53" i="2"/>
  <c r="FI30" i="2"/>
  <c r="FI70" i="2" s="1"/>
  <c r="FI87" i="2" s="1"/>
  <c r="FI92" i="2" s="1"/>
  <c r="FG75" i="2"/>
  <c r="FG76" i="2" s="1"/>
  <c r="FK55" i="7"/>
  <c r="FJ54" i="7"/>
  <c r="FJ73" i="7"/>
  <c r="FH52" i="7"/>
  <c r="FG53" i="7" s="1"/>
  <c r="FH39" i="7"/>
  <c r="FI31" i="7"/>
  <c r="FH32" i="7" s="1"/>
  <c r="FJ69" i="7"/>
  <c r="FJ56" i="7"/>
  <c r="FJ58" i="7"/>
  <c r="FJ35" i="7"/>
  <c r="FJ38" i="7"/>
  <c r="FI34" i="7"/>
  <c r="FJ36" i="7"/>
  <c r="FJ7" i="7"/>
  <c r="FJ4" i="7"/>
  <c r="FJ9" i="7"/>
  <c r="FJ3" i="7"/>
  <c r="FJ8" i="7"/>
  <c r="FJ5" i="7"/>
  <c r="FH59" i="7"/>
  <c r="FH72" i="7" s="1"/>
  <c r="FH72" i="2"/>
  <c r="FH74" i="2" s="1"/>
  <c r="FH55" i="2"/>
  <c r="FH57" i="2" s="1"/>
  <c r="FJ14" i="7"/>
  <c r="FJ11" i="7"/>
  <c r="FG58" i="2"/>
  <c r="FI58" i="7"/>
  <c r="FI59" i="7" s="1"/>
  <c r="FI39" i="7"/>
  <c r="FI52" i="7" s="1"/>
  <c r="FH53" i="7" s="1"/>
  <c r="FI49" i="7"/>
  <c r="FJ9" i="2" l="1"/>
  <c r="FI72" i="7"/>
  <c r="FH58" i="2"/>
  <c r="FH59" i="2" s="1"/>
  <c r="FH61" i="2" s="1"/>
  <c r="FH64" i="2" s="1"/>
  <c r="FH68" i="2" s="1"/>
  <c r="FH75" i="2"/>
  <c r="FK69" i="7"/>
  <c r="FJ34" i="7"/>
  <c r="FK35" i="7"/>
  <c r="FK36" i="7"/>
  <c r="FK5" i="7"/>
  <c r="FK9" i="7"/>
  <c r="FK3" i="7"/>
  <c r="FK4" i="7"/>
  <c r="FK8" i="7"/>
  <c r="FG78" i="2"/>
  <c r="FG81" i="2" s="1"/>
  <c r="FG85" i="2" s="1"/>
  <c r="FJ31" i="7"/>
  <c r="FI32" i="7" s="1"/>
  <c r="FG59" i="2"/>
  <c r="FG61" i="2" s="1"/>
  <c r="FG64" i="2" s="1"/>
  <c r="FG68" i="2" s="1"/>
  <c r="FJ49" i="7"/>
  <c r="FJ30" i="2"/>
  <c r="FJ70" i="2" s="1"/>
  <c r="FJ87" i="2" s="1"/>
  <c r="FJ92" i="2" s="1"/>
  <c r="FJ53" i="2"/>
  <c r="FJ37" i="7"/>
  <c r="FJ39" i="7" s="1"/>
  <c r="FK14" i="7"/>
  <c r="FL55" i="7"/>
  <c r="FK54" i="7"/>
  <c r="FI72" i="2"/>
  <c r="FI74" i="2" s="1"/>
  <c r="FI55" i="2"/>
  <c r="FI57" i="2" s="1"/>
  <c r="FJ57" i="7"/>
  <c r="FK9" i="2" l="1"/>
  <c r="FJ72" i="7"/>
  <c r="FJ52" i="7"/>
  <c r="FI53" i="7" s="1"/>
  <c r="FH76" i="2"/>
  <c r="FH78" i="2" s="1"/>
  <c r="FH81" i="2" s="1"/>
  <c r="FH85" i="2" s="1"/>
  <c r="FL69" i="7"/>
  <c r="FL58" i="7"/>
  <c r="FL57" i="7"/>
  <c r="FL56" i="7"/>
  <c r="FL49" i="7"/>
  <c r="FL38" i="7"/>
  <c r="FL36" i="7"/>
  <c r="FL35" i="7"/>
  <c r="FK34" i="7"/>
  <c r="FL4" i="7"/>
  <c r="FL3" i="7"/>
  <c r="FL9" i="7"/>
  <c r="FL5" i="7"/>
  <c r="FL8" i="7"/>
  <c r="FI75" i="2"/>
  <c r="FI76" i="2" s="1"/>
  <c r="FK7" i="7"/>
  <c r="FK31" i="7" s="1"/>
  <c r="FJ32" i="7" s="1"/>
  <c r="FK38" i="7"/>
  <c r="FL14" i="7"/>
  <c r="FL11" i="7"/>
  <c r="FJ59" i="7"/>
  <c r="FK11" i="7"/>
  <c r="FM55" i="7"/>
  <c r="FL73" i="7" s="1"/>
  <c r="FL54" i="7"/>
  <c r="FK73" i="7"/>
  <c r="FK37" i="7"/>
  <c r="FK39" i="7" s="1"/>
  <c r="FI58" i="2"/>
  <c r="FK72" i="2"/>
  <c r="FK74" i="2" s="1"/>
  <c r="FK30" i="2"/>
  <c r="FK70" i="2" s="1"/>
  <c r="FK87" i="2" s="1"/>
  <c r="FK92" i="2" s="1"/>
  <c r="FK53" i="2"/>
  <c r="FK49" i="7"/>
  <c r="FK58" i="7"/>
  <c r="FK56" i="7"/>
  <c r="FJ72" i="2"/>
  <c r="FJ74" i="2" s="1"/>
  <c r="FJ55" i="2"/>
  <c r="FJ57" i="2" s="1"/>
  <c r="FK57" i="7"/>
  <c r="FL9" i="2" l="1"/>
  <c r="FI78" i="2"/>
  <c r="FI81" i="2" s="1"/>
  <c r="FI85" i="2" s="1"/>
  <c r="FK75" i="2"/>
  <c r="FK76" i="2" s="1"/>
  <c r="FK78" i="2" s="1"/>
  <c r="FK81" i="2" s="1"/>
  <c r="FK85" i="2" s="1"/>
  <c r="FL30" i="2"/>
  <c r="FL70" i="2" s="1"/>
  <c r="FL87" i="2" s="1"/>
  <c r="FL92" i="2" s="1"/>
  <c r="FL53" i="2"/>
  <c r="FI59" i="2"/>
  <c r="FI61" i="2" s="1"/>
  <c r="FI64" i="2" s="1"/>
  <c r="FI68" i="2" s="1"/>
  <c r="FL59" i="7"/>
  <c r="FL72" i="7" s="1"/>
  <c r="FJ75" i="2"/>
  <c r="FJ76" i="2" s="1"/>
  <c r="FJ58" i="2"/>
  <c r="FJ59" i="2" s="1"/>
  <c r="FN55" i="7"/>
  <c r="FM54" i="7"/>
  <c r="FM73" i="7"/>
  <c r="FL7" i="7"/>
  <c r="FL31" i="7" s="1"/>
  <c r="FK32" i="7" s="1"/>
  <c r="FK55" i="2"/>
  <c r="FK57" i="2" s="1"/>
  <c r="FK72" i="7"/>
  <c r="FK59" i="7"/>
  <c r="FK52" i="7"/>
  <c r="FJ53" i="7" s="1"/>
  <c r="FM14" i="7"/>
  <c r="FM11" i="7" s="1"/>
  <c r="FM35" i="7"/>
  <c r="FM57" i="7" s="1"/>
  <c r="FM38" i="7"/>
  <c r="FL34" i="7"/>
  <c r="FM7" i="7"/>
  <c r="FM4" i="7"/>
  <c r="FM9" i="7"/>
  <c r="FL37" i="7"/>
  <c r="FL39" i="7" s="1"/>
  <c r="FM9" i="2" l="1"/>
  <c r="FJ78" i="2"/>
  <c r="FJ81" i="2" s="1"/>
  <c r="FJ85" i="2" s="1"/>
  <c r="FM49" i="7"/>
  <c r="FM69" i="7"/>
  <c r="FM36" i="7"/>
  <c r="FK58" i="2"/>
  <c r="FK59" i="2" s="1"/>
  <c r="FJ61" i="2"/>
  <c r="FJ64" i="2" s="1"/>
  <c r="FJ68" i="2" s="1"/>
  <c r="FN35" i="7"/>
  <c r="FN69" i="7" s="1"/>
  <c r="FM34" i="7"/>
  <c r="FN8" i="7"/>
  <c r="FN9" i="7"/>
  <c r="FN3" i="7"/>
  <c r="FN4" i="7"/>
  <c r="FM37" i="7"/>
  <c r="FM56" i="7"/>
  <c r="FM30" i="2"/>
  <c r="FM70" i="2" s="1"/>
  <c r="FM87" i="2" s="1"/>
  <c r="FM92" i="2" s="1"/>
  <c r="FM53" i="2"/>
  <c r="FM8" i="7"/>
  <c r="FM31" i="7" s="1"/>
  <c r="FL32" i="7" s="1"/>
  <c r="FM58" i="7"/>
  <c r="FL52" i="7"/>
  <c r="FK53" i="7" s="1"/>
  <c r="FL72" i="2"/>
  <c r="FL74" i="2" s="1"/>
  <c r="FL55" i="2"/>
  <c r="FL57" i="2" s="1"/>
  <c r="FM5" i="7"/>
  <c r="FN14" i="7"/>
  <c r="FM3" i="7"/>
  <c r="FN54" i="7"/>
  <c r="FO55" i="7"/>
  <c r="FN73" i="7"/>
  <c r="FN9" i="2" l="1"/>
  <c r="FM55" i="2"/>
  <c r="FM57" i="2" s="1"/>
  <c r="FM58" i="2" s="1"/>
  <c r="FM72" i="2"/>
  <c r="FM74" i="2" s="1"/>
  <c r="FM75" i="2" s="1"/>
  <c r="FN53" i="2"/>
  <c r="FN30" i="2"/>
  <c r="FN70" i="2" s="1"/>
  <c r="FN87" i="2" s="1"/>
  <c r="FN92" i="2" s="1"/>
  <c r="FO54" i="7"/>
  <c r="FP55" i="7"/>
  <c r="FN37" i="7"/>
  <c r="FN36" i="7"/>
  <c r="FN49" i="7"/>
  <c r="FM39" i="7"/>
  <c r="FM52" i="7" s="1"/>
  <c r="FL53" i="7" s="1"/>
  <c r="FO14" i="7"/>
  <c r="FO11" i="7" s="1"/>
  <c r="FN57" i="7"/>
  <c r="FN38" i="7"/>
  <c r="FL58" i="2"/>
  <c r="FL59" i="2" s="1"/>
  <c r="FL61" i="2" s="1"/>
  <c r="FL64" i="2" s="1"/>
  <c r="FL68" i="2" s="1"/>
  <c r="FN58" i="7"/>
  <c r="FL75" i="2"/>
  <c r="FO35" i="7"/>
  <c r="FO49" i="7" s="1"/>
  <c r="FO38" i="7"/>
  <c r="FN34" i="7"/>
  <c r="FO8" i="7"/>
  <c r="FO36" i="7"/>
  <c r="FO4" i="7"/>
  <c r="FO3" i="7"/>
  <c r="FO7" i="7"/>
  <c r="FO5" i="7"/>
  <c r="FO9" i="7"/>
  <c r="FN11" i="7"/>
  <c r="FN56" i="7"/>
  <c r="FM72" i="7"/>
  <c r="FM59" i="7"/>
  <c r="FN7" i="7"/>
  <c r="FK61" i="2"/>
  <c r="FK64" i="2" s="1"/>
  <c r="FK68" i="2" s="1"/>
  <c r="FN5" i="7"/>
  <c r="FO9" i="2" l="1"/>
  <c r="FO31" i="7"/>
  <c r="FN32" i="7" s="1"/>
  <c r="FL76" i="2"/>
  <c r="FL78" i="2" s="1"/>
  <c r="FL81" i="2" s="1"/>
  <c r="FL85" i="2" s="1"/>
  <c r="FM76" i="2"/>
  <c r="FM78" i="2" s="1"/>
  <c r="FM81" i="2" s="1"/>
  <c r="FM85" i="2" s="1"/>
  <c r="FN39" i="7"/>
  <c r="FN52" i="7" s="1"/>
  <c r="FM53" i="7" s="1"/>
  <c r="FQ55" i="7"/>
  <c r="FP54" i="7"/>
  <c r="FN72" i="2"/>
  <c r="FN74" i="2" s="1"/>
  <c r="FN55" i="2"/>
  <c r="FN57" i="2" s="1"/>
  <c r="FO57" i="7"/>
  <c r="FN31" i="7"/>
  <c r="FM32" i="7" s="1"/>
  <c r="FO53" i="2"/>
  <c r="FO30" i="2"/>
  <c r="FO70" i="2" s="1"/>
  <c r="FO87" i="2" s="1"/>
  <c r="FO92" i="2" s="1"/>
  <c r="FP14" i="7"/>
  <c r="FP35" i="7"/>
  <c r="FP57" i="7" s="1"/>
  <c r="FP49" i="7"/>
  <c r="FO34" i="7"/>
  <c r="FP37" i="7"/>
  <c r="FP9" i="7"/>
  <c r="FP8" i="7"/>
  <c r="FP7" i="7"/>
  <c r="FP5" i="7"/>
  <c r="FP4" i="7"/>
  <c r="FP3" i="7"/>
  <c r="FO56" i="7"/>
  <c r="FO58" i="7"/>
  <c r="FM59" i="2"/>
  <c r="FM61" i="2" s="1"/>
  <c r="FM64" i="2" s="1"/>
  <c r="FM68" i="2" s="1"/>
  <c r="FO73" i="7"/>
  <c r="FO69" i="7"/>
  <c r="FO37" i="7"/>
  <c r="FN59" i="7"/>
  <c r="FN72" i="7" s="1"/>
  <c r="FO72" i="2"/>
  <c r="FO74" i="2" s="1"/>
  <c r="FP9" i="2" l="1"/>
  <c r="FO75" i="2"/>
  <c r="FO76" i="2" s="1"/>
  <c r="FO78" i="2" s="1"/>
  <c r="FO81" i="2" s="1"/>
  <c r="FO85" i="2" s="1"/>
  <c r="FP72" i="2"/>
  <c r="FP74" i="2" s="1"/>
  <c r="FP55" i="2"/>
  <c r="FP57" i="2" s="1"/>
  <c r="FN75" i="2"/>
  <c r="FN76" i="2" s="1"/>
  <c r="FN78" i="2" s="1"/>
  <c r="FN81" i="2" s="1"/>
  <c r="FN85" i="2" s="1"/>
  <c r="FP53" i="2"/>
  <c r="FP30" i="2"/>
  <c r="FP70" i="2" s="1"/>
  <c r="FP87" i="2" s="1"/>
  <c r="FP92" i="2" s="1"/>
  <c r="FR55" i="7"/>
  <c r="FQ73" i="7"/>
  <c r="FQ54" i="7"/>
  <c r="FO55" i="2"/>
  <c r="FO57" i="2" s="1"/>
  <c r="FQ14" i="7"/>
  <c r="FO39" i="7"/>
  <c r="FO52" i="7" s="1"/>
  <c r="FN53" i="7" s="1"/>
  <c r="FQ69" i="7"/>
  <c r="FQ57" i="7"/>
  <c r="FQ58" i="7"/>
  <c r="FQ56" i="7"/>
  <c r="FQ49" i="7"/>
  <c r="FP34" i="7"/>
  <c r="FQ35" i="7"/>
  <c r="FQ9" i="7"/>
  <c r="FQ3" i="7"/>
  <c r="FQ8" i="7"/>
  <c r="FQ7" i="7"/>
  <c r="FQ37" i="7"/>
  <c r="FQ5" i="7"/>
  <c r="FQ4" i="7"/>
  <c r="FP36" i="7"/>
  <c r="FP38" i="7"/>
  <c r="FP56" i="7"/>
  <c r="FP58" i="7"/>
  <c r="FO59" i="7"/>
  <c r="FO72" i="7" s="1"/>
  <c r="FN58" i="2"/>
  <c r="FN59" i="2" s="1"/>
  <c r="FP69" i="7"/>
  <c r="FP73" i="7"/>
  <c r="FP11" i="7"/>
  <c r="FP31" i="7" s="1"/>
  <c r="FO32" i="7" s="1"/>
  <c r="FQ9" i="2" l="1"/>
  <c r="FN61" i="2"/>
  <c r="FN64" i="2" s="1"/>
  <c r="FN68" i="2" s="1"/>
  <c r="FP59" i="7"/>
  <c r="FP72" i="7" s="1"/>
  <c r="FQ59" i="7"/>
  <c r="FP39" i="7"/>
  <c r="FP52" i="7"/>
  <c r="FO53" i="7" s="1"/>
  <c r="FP75" i="2"/>
  <c r="FP76" i="2" s="1"/>
  <c r="FP78" i="2" s="1"/>
  <c r="FP81" i="2" s="1"/>
  <c r="FP85" i="2" s="1"/>
  <c r="FQ31" i="7"/>
  <c r="FP32" i="7" s="1"/>
  <c r="FQ53" i="2"/>
  <c r="FQ30" i="2"/>
  <c r="FQ70" i="2" s="1"/>
  <c r="FQ87" i="2" s="1"/>
  <c r="FQ92" i="2" s="1"/>
  <c r="FR14" i="7"/>
  <c r="FR35" i="7"/>
  <c r="FR36" i="7" s="1"/>
  <c r="FR38" i="7"/>
  <c r="FR57" i="7"/>
  <c r="FQ34" i="7"/>
  <c r="FR9" i="7"/>
  <c r="FR3" i="7"/>
  <c r="FR5" i="7"/>
  <c r="FR8" i="7"/>
  <c r="FR7" i="7"/>
  <c r="FR4" i="7"/>
  <c r="FP58" i="2"/>
  <c r="FQ11" i="7"/>
  <c r="FQ72" i="7" s="1"/>
  <c r="FO58" i="2"/>
  <c r="FQ36" i="7"/>
  <c r="FQ38" i="7"/>
  <c r="FS55" i="7"/>
  <c r="FR73" i="7"/>
  <c r="FR54" i="7"/>
  <c r="FR9" i="2" l="1"/>
  <c r="FR30" i="2" s="1"/>
  <c r="FR70" i="2" s="1"/>
  <c r="FR87" i="2" s="1"/>
  <c r="FR92" i="2" s="1"/>
  <c r="FP59" i="2"/>
  <c r="FP61" i="2" s="1"/>
  <c r="FP64" i="2" s="1"/>
  <c r="FP68" i="2" s="1"/>
  <c r="FR72" i="2"/>
  <c r="FR74" i="2" s="1"/>
  <c r="FQ39" i="7"/>
  <c r="FQ52" i="7"/>
  <c r="FP53" i="7" s="1"/>
  <c r="FQ72" i="2"/>
  <c r="FQ74" i="2" s="1"/>
  <c r="FQ55" i="2"/>
  <c r="FQ57" i="2" s="1"/>
  <c r="FS54" i="7"/>
  <c r="FT55" i="7"/>
  <c r="FS73" i="7" s="1"/>
  <c r="FS58" i="7"/>
  <c r="FS35" i="7"/>
  <c r="FS56" i="7" s="1"/>
  <c r="FR34" i="7"/>
  <c r="FS37" i="7"/>
  <c r="FS38" i="7"/>
  <c r="FS7" i="7"/>
  <c r="FS8" i="7"/>
  <c r="FS5" i="7"/>
  <c r="FS9" i="7"/>
  <c r="FS4" i="7"/>
  <c r="FS3" i="7"/>
  <c r="FO59" i="2"/>
  <c r="FO61" i="2" s="1"/>
  <c r="FO64" i="2" s="1"/>
  <c r="FO68" i="2" s="1"/>
  <c r="FR56" i="7"/>
  <c r="FS14" i="7"/>
  <c r="FR37" i="7"/>
  <c r="FR39" i="7" s="1"/>
  <c r="FR49" i="7"/>
  <c r="FR58" i="7"/>
  <c r="FR69" i="7"/>
  <c r="FR11" i="7"/>
  <c r="FR52" i="7" s="1"/>
  <c r="FQ53" i="7" s="1"/>
  <c r="FR53" i="2" l="1"/>
  <c r="FS9" i="2"/>
  <c r="FS30" i="2" s="1"/>
  <c r="FS70" i="2" s="1"/>
  <c r="FS87" i="2" s="1"/>
  <c r="FS92" i="2" s="1"/>
  <c r="FR75" i="2"/>
  <c r="FR76" i="2" s="1"/>
  <c r="FR78" i="2" s="1"/>
  <c r="FR81" i="2" s="1"/>
  <c r="FR85" i="2" s="1"/>
  <c r="FR31" i="7"/>
  <c r="FQ32" i="7" s="1"/>
  <c r="FS72" i="2"/>
  <c r="FS74" i="2" s="1"/>
  <c r="FQ75" i="2"/>
  <c r="FQ76" i="2" s="1"/>
  <c r="FQ78" i="2" s="1"/>
  <c r="FQ81" i="2" s="1"/>
  <c r="FQ85" i="2" s="1"/>
  <c r="FQ58" i="2"/>
  <c r="FS31" i="7"/>
  <c r="FR32" i="7" s="1"/>
  <c r="FR55" i="2"/>
  <c r="FR57" i="2" s="1"/>
  <c r="FR59" i="7"/>
  <c r="FR72" i="7" s="1"/>
  <c r="FS49" i="7"/>
  <c r="FS36" i="7"/>
  <c r="FU55" i="7"/>
  <c r="FT54" i="7"/>
  <c r="FT73" i="7"/>
  <c r="FT57" i="7"/>
  <c r="FT35" i="7"/>
  <c r="FT8" i="7" s="1"/>
  <c r="FS34" i="7"/>
  <c r="FT14" i="7"/>
  <c r="FT11" i="7"/>
  <c r="FS69" i="7"/>
  <c r="FS11" i="7"/>
  <c r="FS57" i="7"/>
  <c r="FS59" i="7" s="1"/>
  <c r="FT9" i="2" l="1"/>
  <c r="FT53" i="2" s="1"/>
  <c r="FS53" i="2"/>
  <c r="FQ59" i="2"/>
  <c r="FQ61" i="2" s="1"/>
  <c r="FQ64" i="2" s="1"/>
  <c r="FQ68" i="2" s="1"/>
  <c r="FS72" i="7"/>
  <c r="FS75" i="2"/>
  <c r="FS76" i="2" s="1"/>
  <c r="FS78" i="2" s="1"/>
  <c r="FS81" i="2" s="1"/>
  <c r="FS85" i="2" s="1"/>
  <c r="FR58" i="2"/>
  <c r="FR59" i="2" s="1"/>
  <c r="FR61" i="2" s="1"/>
  <c r="FR64" i="2" s="1"/>
  <c r="FR68" i="2" s="1"/>
  <c r="FT69" i="7"/>
  <c r="FT38" i="7"/>
  <c r="FT56" i="7"/>
  <c r="FT7" i="7"/>
  <c r="FS55" i="2"/>
  <c r="FS57" i="2" s="1"/>
  <c r="FU49" i="7"/>
  <c r="FT34" i="7"/>
  <c r="FU35" i="7"/>
  <c r="FU3" i="7" s="1"/>
  <c r="FT58" i="7"/>
  <c r="FU14" i="7"/>
  <c r="FU54" i="7"/>
  <c r="FV55" i="7"/>
  <c r="FU73" i="7"/>
  <c r="FT4" i="7"/>
  <c r="FT5" i="7"/>
  <c r="FT3" i="7"/>
  <c r="FT37" i="7"/>
  <c r="FT49" i="7"/>
  <c r="FT72" i="2"/>
  <c r="FT74" i="2" s="1"/>
  <c r="FS39" i="7"/>
  <c r="FS52" i="7" s="1"/>
  <c r="FR53" i="7" s="1"/>
  <c r="FT9" i="7"/>
  <c r="FT36" i="7"/>
  <c r="FU9" i="2" l="1"/>
  <c r="FU30" i="2" s="1"/>
  <c r="FU70" i="2" s="1"/>
  <c r="FU87" i="2" s="1"/>
  <c r="FU92" i="2" s="1"/>
  <c r="FT30" i="2"/>
  <c r="FT70" i="2" s="1"/>
  <c r="FT87" i="2" s="1"/>
  <c r="FT92" i="2" s="1"/>
  <c r="FT75" i="2"/>
  <c r="FT76" i="2" s="1"/>
  <c r="FS58" i="2"/>
  <c r="FS59" i="2" s="1"/>
  <c r="FS61" i="2" s="1"/>
  <c r="FS64" i="2" s="1"/>
  <c r="FS68" i="2" s="1"/>
  <c r="FU36" i="7"/>
  <c r="FU57" i="7"/>
  <c r="FT39" i="7"/>
  <c r="FT52" i="7" s="1"/>
  <c r="FS53" i="7" s="1"/>
  <c r="FV14" i="7"/>
  <c r="FV11" i="7" s="1"/>
  <c r="FU38" i="7"/>
  <c r="FV73" i="7"/>
  <c r="FV54" i="7"/>
  <c r="FW55" i="7"/>
  <c r="FU11" i="7"/>
  <c r="FU58" i="7"/>
  <c r="FT31" i="7"/>
  <c r="FS32" i="7" s="1"/>
  <c r="FU55" i="2"/>
  <c r="FU57" i="2" s="1"/>
  <c r="FU4" i="7"/>
  <c r="FU7" i="7"/>
  <c r="FU31" i="7" s="1"/>
  <c r="FT32" i="7" s="1"/>
  <c r="FT59" i="7"/>
  <c r="FT72" i="7"/>
  <c r="FU5" i="7"/>
  <c r="FT55" i="2"/>
  <c r="FT57" i="2" s="1"/>
  <c r="FV35" i="7"/>
  <c r="FV57" i="7" s="1"/>
  <c r="FU34" i="7"/>
  <c r="FU56" i="7"/>
  <c r="FU69" i="7"/>
  <c r="FU37" i="7"/>
  <c r="FU8" i="7"/>
  <c r="FU9" i="7"/>
  <c r="FU53" i="2" l="1"/>
  <c r="FV9" i="2"/>
  <c r="FV30" i="2" s="1"/>
  <c r="FV70" i="2" s="1"/>
  <c r="FV87" i="2" s="1"/>
  <c r="FV92" i="2" s="1"/>
  <c r="FU72" i="2"/>
  <c r="FU74" i="2" s="1"/>
  <c r="FU75" i="2" s="1"/>
  <c r="FU76" i="2" s="1"/>
  <c r="FU58" i="2"/>
  <c r="FU59" i="2" s="1"/>
  <c r="FV69" i="7"/>
  <c r="FU39" i="7"/>
  <c r="FU52" i="7" s="1"/>
  <c r="FT53" i="7" s="1"/>
  <c r="FV3" i="7"/>
  <c r="FT58" i="2"/>
  <c r="FT59" i="2" s="1"/>
  <c r="FV4" i="7"/>
  <c r="FV9" i="7"/>
  <c r="FV56" i="7"/>
  <c r="FV58" i="7"/>
  <c r="FV34" i="7"/>
  <c r="FW35" i="7"/>
  <c r="FV49" i="7"/>
  <c r="FW14" i="7"/>
  <c r="FV72" i="2"/>
  <c r="FV74" i="2" s="1"/>
  <c r="FV55" i="2"/>
  <c r="FV57" i="2" s="1"/>
  <c r="FV7" i="7"/>
  <c r="FT78" i="2"/>
  <c r="FT81" i="2" s="1"/>
  <c r="FT85" i="2" s="1"/>
  <c r="FV38" i="7"/>
  <c r="FU59" i="7"/>
  <c r="FU72" i="7" s="1"/>
  <c r="FV5" i="7"/>
  <c r="FV8" i="7"/>
  <c r="FV36" i="7"/>
  <c r="FV37" i="7"/>
  <c r="FX55" i="7"/>
  <c r="FW54" i="7"/>
  <c r="FW9" i="2" l="1"/>
  <c r="FV53" i="2"/>
  <c r="FT61" i="2"/>
  <c r="FT64" i="2" s="1"/>
  <c r="FT68" i="2" s="1"/>
  <c r="FU61" i="2"/>
  <c r="FU64" i="2" s="1"/>
  <c r="FU68" i="2" s="1"/>
  <c r="FX35" i="7"/>
  <c r="FW34" i="7"/>
  <c r="FX38" i="7"/>
  <c r="FX36" i="7"/>
  <c r="FX8" i="7"/>
  <c r="FX4" i="7"/>
  <c r="FX3" i="7"/>
  <c r="FX7" i="7"/>
  <c r="FX9" i="7"/>
  <c r="FV58" i="2"/>
  <c r="FV59" i="2" s="1"/>
  <c r="FV61" i="2" s="1"/>
  <c r="FV64" i="2" s="1"/>
  <c r="FV68" i="2" s="1"/>
  <c r="FW53" i="2"/>
  <c r="FW30" i="2"/>
  <c r="FW70" i="2" s="1"/>
  <c r="FW87" i="2" s="1"/>
  <c r="FW92" i="2" s="1"/>
  <c r="FV39" i="7"/>
  <c r="FV52" i="7" s="1"/>
  <c r="FU53" i="7" s="1"/>
  <c r="FX14" i="7"/>
  <c r="FW11" i="7"/>
  <c r="FW56" i="7"/>
  <c r="FU78" i="2"/>
  <c r="FU81" i="2" s="1"/>
  <c r="FU85" i="2" s="1"/>
  <c r="FY55" i="7"/>
  <c r="FX54" i="7"/>
  <c r="FX73" i="7"/>
  <c r="FW49" i="7"/>
  <c r="FW58" i="7"/>
  <c r="FW69" i="7"/>
  <c r="FW57" i="7"/>
  <c r="FW4" i="7"/>
  <c r="FW3" i="7"/>
  <c r="FV59" i="7"/>
  <c r="FV72" i="7" s="1"/>
  <c r="FV75" i="2"/>
  <c r="FV76" i="2" s="1"/>
  <c r="FV78" i="2" s="1"/>
  <c r="FV81" i="2" s="1"/>
  <c r="FV85" i="2" s="1"/>
  <c r="FW8" i="7"/>
  <c r="FW73" i="7"/>
  <c r="FW37" i="7"/>
  <c r="FW38" i="7"/>
  <c r="FV31" i="7"/>
  <c r="FU32" i="7" s="1"/>
  <c r="FW9" i="7"/>
  <c r="FW7" i="7"/>
  <c r="FW5" i="7"/>
  <c r="FX5" i="7" s="1"/>
  <c r="FW36" i="7"/>
  <c r="FX9" i="2" l="1"/>
  <c r="FX53" i="2" s="1"/>
  <c r="FY14" i="7"/>
  <c r="FY11" i="7"/>
  <c r="FX11" i="7"/>
  <c r="FX31" i="7" s="1"/>
  <c r="FW32" i="7" s="1"/>
  <c r="FY69" i="7"/>
  <c r="FY57" i="7"/>
  <c r="FY56" i="7"/>
  <c r="FY58" i="7"/>
  <c r="FY49" i="7"/>
  <c r="FX34" i="7"/>
  <c r="FY38" i="7"/>
  <c r="FY36" i="7"/>
  <c r="FY35" i="7"/>
  <c r="FY7" i="7" s="1"/>
  <c r="FY8" i="7"/>
  <c r="FX56" i="7"/>
  <c r="FX30" i="2"/>
  <c r="FX70" i="2" s="1"/>
  <c r="FX87" i="2" s="1"/>
  <c r="FX92" i="2" s="1"/>
  <c r="FX49" i="7"/>
  <c r="FX69" i="7"/>
  <c r="FZ55" i="7"/>
  <c r="FY54" i="7"/>
  <c r="FY73" i="7"/>
  <c r="FX57" i="7"/>
  <c r="FX37" i="7"/>
  <c r="FX55" i="2"/>
  <c r="FX57" i="2" s="1"/>
  <c r="FX58" i="7"/>
  <c r="FW39" i="7"/>
  <c r="FW52" i="7" s="1"/>
  <c r="FV53" i="7" s="1"/>
  <c r="FW31" i="7"/>
  <c r="FV32" i="7" s="1"/>
  <c r="FW59" i="7"/>
  <c r="FW72" i="7"/>
  <c r="FW72" i="2"/>
  <c r="FW74" i="2" s="1"/>
  <c r="FW55" i="2"/>
  <c r="FW57" i="2" s="1"/>
  <c r="FY9" i="2" l="1"/>
  <c r="FY53" i="2" s="1"/>
  <c r="FX58" i="2"/>
  <c r="FX59" i="2" s="1"/>
  <c r="FW75" i="2"/>
  <c r="FW76" i="2" s="1"/>
  <c r="FY3" i="7"/>
  <c r="FZ3" i="7" s="1"/>
  <c r="FX39" i="7"/>
  <c r="FX52" i="7" s="1"/>
  <c r="FW53" i="7" s="1"/>
  <c r="FW58" i="2"/>
  <c r="FW59" i="2" s="1"/>
  <c r="FW61" i="2" s="1"/>
  <c r="FW64" i="2" s="1"/>
  <c r="FW68" i="2" s="1"/>
  <c r="FY59" i="7"/>
  <c r="FX72" i="2"/>
  <c r="FX74" i="2" s="1"/>
  <c r="FX72" i="7"/>
  <c r="FX59" i="7"/>
  <c r="FZ11" i="7"/>
  <c r="FZ14" i="7"/>
  <c r="FY34" i="7"/>
  <c r="FZ35" i="7"/>
  <c r="FZ57" i="7" s="1"/>
  <c r="FZ7" i="7"/>
  <c r="FZ4" i="7"/>
  <c r="FY4" i="7"/>
  <c r="GA55" i="7"/>
  <c r="FZ54" i="7"/>
  <c r="FZ73" i="7"/>
  <c r="FY5" i="7"/>
  <c r="FY37" i="7"/>
  <c r="FY39" i="7" s="1"/>
  <c r="FY9" i="7"/>
  <c r="FY31" i="7" s="1"/>
  <c r="FX32" i="7" s="1"/>
  <c r="FY30" i="2" l="1"/>
  <c r="FY70" i="2" s="1"/>
  <c r="FY87" i="2" s="1"/>
  <c r="FY92" i="2" s="1"/>
  <c r="FZ9" i="2"/>
  <c r="FW78" i="2"/>
  <c r="FW81" i="2" s="1"/>
  <c r="FW85" i="2" s="1"/>
  <c r="FZ30" i="2"/>
  <c r="FZ70" i="2" s="1"/>
  <c r="FZ87" i="2" s="1"/>
  <c r="FZ92" i="2" s="1"/>
  <c r="FZ53" i="2"/>
  <c r="FY72" i="7"/>
  <c r="FZ36" i="7"/>
  <c r="FY52" i="7"/>
  <c r="FX53" i="7" s="1"/>
  <c r="FY72" i="2"/>
  <c r="FY74" i="2" s="1"/>
  <c r="FY55" i="2"/>
  <c r="FY57" i="2" s="1"/>
  <c r="FZ38" i="7"/>
  <c r="GA54" i="7"/>
  <c r="GB55" i="7"/>
  <c r="GA73" i="7" s="1"/>
  <c r="FZ49" i="7"/>
  <c r="FZ58" i="7"/>
  <c r="FZ37" i="7"/>
  <c r="GA35" i="7"/>
  <c r="GA58" i="7" s="1"/>
  <c r="GA36" i="7"/>
  <c r="GA38" i="7"/>
  <c r="GA49" i="7"/>
  <c r="GA37" i="7"/>
  <c r="FZ34" i="7"/>
  <c r="GA8" i="7"/>
  <c r="FZ56" i="7"/>
  <c r="FX61" i="2"/>
  <c r="FX64" i="2" s="1"/>
  <c r="FX68" i="2" s="1"/>
  <c r="FZ5" i="7"/>
  <c r="FZ8" i="7"/>
  <c r="FZ31" i="7" s="1"/>
  <c r="FY32" i="7" s="1"/>
  <c r="FZ9" i="7"/>
  <c r="FZ69" i="7"/>
  <c r="FX75" i="2"/>
  <c r="FX76" i="2" s="1"/>
  <c r="FX78" i="2" s="1"/>
  <c r="FX81" i="2" s="1"/>
  <c r="FX85" i="2" s="1"/>
  <c r="GA14" i="7"/>
  <c r="GA9" i="2" l="1"/>
  <c r="FZ39" i="7"/>
  <c r="FZ52" i="7" s="1"/>
  <c r="FY53" i="7" s="1"/>
  <c r="FY75" i="2"/>
  <c r="FY76" i="2" s="1"/>
  <c r="GB14" i="7"/>
  <c r="GB11" i="7"/>
  <c r="GA11" i="7"/>
  <c r="GA56" i="7"/>
  <c r="GA39" i="7"/>
  <c r="GA30" i="2"/>
  <c r="GA70" i="2" s="1"/>
  <c r="GA87" i="2" s="1"/>
  <c r="GA92" i="2" s="1"/>
  <c r="GA53" i="2"/>
  <c r="FZ72" i="2"/>
  <c r="FZ74" i="2" s="1"/>
  <c r="FZ55" i="2"/>
  <c r="FZ57" i="2" s="1"/>
  <c r="FZ59" i="7"/>
  <c r="FZ72" i="7" s="1"/>
  <c r="GB35" i="7"/>
  <c r="GB38" i="7" s="1"/>
  <c r="GB49" i="7"/>
  <c r="GB37" i="7"/>
  <c r="GB8" i="7"/>
  <c r="GB36" i="7"/>
  <c r="GB4" i="7"/>
  <c r="GB3" i="7"/>
  <c r="GA34" i="7"/>
  <c r="GA57" i="7"/>
  <c r="GA69" i="7"/>
  <c r="FY58" i="2"/>
  <c r="FY59" i="2" s="1"/>
  <c r="GA9" i="7"/>
  <c r="GC55" i="7"/>
  <c r="GB73" i="7"/>
  <c r="GB54" i="7"/>
  <c r="GA3" i="7"/>
  <c r="GA4" i="7"/>
  <c r="GA7" i="7"/>
  <c r="GA5" i="7"/>
  <c r="GB5" i="7" s="1"/>
  <c r="FY78" i="2" l="1"/>
  <c r="FY81" i="2" s="1"/>
  <c r="FY85" i="2" s="1"/>
  <c r="GC14" i="7"/>
  <c r="GA31" i="7"/>
  <c r="FZ32" i="7" s="1"/>
  <c r="GB39" i="7"/>
  <c r="GB52" i="7" s="1"/>
  <c r="GA53" i="7" s="1"/>
  <c r="GA52" i="7"/>
  <c r="FZ53" i="7" s="1"/>
  <c r="GC54" i="7"/>
  <c r="GC73" i="7"/>
  <c r="GD55" i="7"/>
  <c r="GB9" i="7"/>
  <c r="FZ58" i="2"/>
  <c r="FZ59" i="2" s="1"/>
  <c r="GB7" i="7"/>
  <c r="GB31" i="7" s="1"/>
  <c r="GA32" i="7" s="1"/>
  <c r="FY61" i="2"/>
  <c r="FY64" i="2" s="1"/>
  <c r="FY68" i="2" s="1"/>
  <c r="FZ75" i="2"/>
  <c r="GC58" i="7"/>
  <c r="GC56" i="7"/>
  <c r="GC69" i="7"/>
  <c r="GC57" i="7"/>
  <c r="GB34" i="7"/>
  <c r="GC36" i="7"/>
  <c r="GC38" i="7"/>
  <c r="GC49" i="7"/>
  <c r="GC35" i="7"/>
  <c r="GC8" i="7"/>
  <c r="GC4" i="7"/>
  <c r="GC9" i="7"/>
  <c r="GC5" i="7"/>
  <c r="GC3" i="7"/>
  <c r="GA55" i="2"/>
  <c r="GA57" i="2" s="1"/>
  <c r="GA72" i="2"/>
  <c r="GA74" i="2" s="1"/>
  <c r="GB57" i="7"/>
  <c r="GB58" i="7"/>
  <c r="GB56" i="7"/>
  <c r="GB69" i="7"/>
  <c r="GA59" i="7"/>
  <c r="GA72" i="7" s="1"/>
  <c r="FZ61" i="2" l="1"/>
  <c r="FZ64" i="2" s="1"/>
  <c r="FZ68" i="2" s="1"/>
  <c r="FZ76" i="2"/>
  <c r="FZ78" i="2" s="1"/>
  <c r="FZ81" i="2" s="1"/>
  <c r="FZ85" i="2" s="1"/>
  <c r="GA75" i="2"/>
  <c r="GA76" i="2" s="1"/>
  <c r="GA58" i="2"/>
  <c r="GA59" i="2" s="1"/>
  <c r="GA61" i="2" s="1"/>
  <c r="GA64" i="2" s="1"/>
  <c r="GA68" i="2" s="1"/>
  <c r="GC59" i="7"/>
  <c r="GB72" i="7"/>
  <c r="GB59" i="7"/>
  <c r="GD14" i="7"/>
  <c r="GD11" i="7"/>
  <c r="GC11" i="7"/>
  <c r="GC7" i="7"/>
  <c r="GC72" i="7" s="1"/>
  <c r="GC34" i="7"/>
  <c r="GD35" i="7"/>
  <c r="GD57" i="7" s="1"/>
  <c r="GD7" i="7"/>
  <c r="GD4" i="7"/>
  <c r="GC37" i="7"/>
  <c r="GC39" i="7" s="1"/>
  <c r="GE55" i="7"/>
  <c r="GD73" i="7"/>
  <c r="GD54" i="7"/>
  <c r="GA78" i="2" l="1"/>
  <c r="GA81" i="2" s="1"/>
  <c r="GA85" i="2" s="1"/>
  <c r="GD5" i="7"/>
  <c r="GE11" i="7"/>
  <c r="GE14" i="7"/>
  <c r="GC31" i="7"/>
  <c r="GB32" i="7" s="1"/>
  <c r="GD37" i="7"/>
  <c r="GE35" i="7"/>
  <c r="GE9" i="7" s="1"/>
  <c r="GD34" i="7"/>
  <c r="GD38" i="7"/>
  <c r="GC52" i="7"/>
  <c r="GB53" i="7" s="1"/>
  <c r="GD31" i="7"/>
  <c r="GC32" i="7" s="1"/>
  <c r="GD36" i="7"/>
  <c r="GD58" i="7"/>
  <c r="GE54" i="7"/>
  <c r="GF55" i="7"/>
  <c r="GE73" i="7"/>
  <c r="GD56" i="7"/>
  <c r="GD3" i="7"/>
  <c r="GD49" i="7"/>
  <c r="GD69" i="7"/>
  <c r="GD8" i="7"/>
  <c r="GD9" i="7"/>
  <c r="GE57" i="7" l="1"/>
  <c r="GF14" i="7"/>
  <c r="GF69" i="7"/>
  <c r="GF56" i="7"/>
  <c r="GF35" i="7"/>
  <c r="GE34" i="7"/>
  <c r="GF38" i="7"/>
  <c r="GF9" i="7"/>
  <c r="GF5" i="7"/>
  <c r="GF8" i="7"/>
  <c r="GE7" i="7"/>
  <c r="GE31" i="7" s="1"/>
  <c r="GD32" i="7" s="1"/>
  <c r="GE3" i="7"/>
  <c r="GF3" i="7" s="1"/>
  <c r="GE49" i="7"/>
  <c r="GE37" i="7"/>
  <c r="GE56" i="7"/>
  <c r="GE5" i="7"/>
  <c r="GE8" i="7"/>
  <c r="GF54" i="7"/>
  <c r="GG55" i="7"/>
  <c r="GE36" i="7"/>
  <c r="GE58" i="7"/>
  <c r="GE69" i="7"/>
  <c r="GD39" i="7"/>
  <c r="GD52" i="7" s="1"/>
  <c r="GC53" i="7" s="1"/>
  <c r="GE4" i="7"/>
  <c r="GF4" i="7" s="1"/>
  <c r="GD59" i="7"/>
  <c r="GD72" i="7" s="1"/>
  <c r="GE38" i="7"/>
  <c r="GG14" i="7" l="1"/>
  <c r="GG11" i="7"/>
  <c r="GE39" i="7"/>
  <c r="GE52" i="7"/>
  <c r="GD53" i="7" s="1"/>
  <c r="GG54" i="7"/>
  <c r="GH55" i="7"/>
  <c r="GG73" i="7"/>
  <c r="GF11" i="7"/>
  <c r="GF7" i="7"/>
  <c r="GF31" i="7" s="1"/>
  <c r="GE32" i="7" s="1"/>
  <c r="GG35" i="7"/>
  <c r="GG58" i="7" s="1"/>
  <c r="GF34" i="7"/>
  <c r="GF36" i="7"/>
  <c r="GF49" i="7"/>
  <c r="GF73" i="7"/>
  <c r="GF37" i="7"/>
  <c r="GE59" i="7"/>
  <c r="GE72" i="7" s="1"/>
  <c r="GF57" i="7"/>
  <c r="GF59" i="7" s="1"/>
  <c r="GF58" i="7"/>
  <c r="GH14" i="7" l="1"/>
  <c r="GH11" i="7"/>
  <c r="GG37" i="7"/>
  <c r="GG57" i="7"/>
  <c r="GH58" i="7"/>
  <c r="GH57" i="7"/>
  <c r="GH69" i="7"/>
  <c r="GH56" i="7"/>
  <c r="GH36" i="7"/>
  <c r="GH38" i="7"/>
  <c r="GH49" i="7"/>
  <c r="GH37" i="7"/>
  <c r="GH35" i="7"/>
  <c r="GG34" i="7"/>
  <c r="GF52" i="7"/>
  <c r="GE53" i="7" s="1"/>
  <c r="GF39" i="7"/>
  <c r="GI55" i="7"/>
  <c r="GH73" i="7"/>
  <c r="GH54" i="7"/>
  <c r="GF72" i="7"/>
  <c r="GG8" i="7"/>
  <c r="GH8" i="7" s="1"/>
  <c r="GG3" i="7"/>
  <c r="GH3" i="7" s="1"/>
  <c r="GG69" i="7"/>
  <c r="GG4" i="7"/>
  <c r="GH4" i="7" s="1"/>
  <c r="GG7" i="7"/>
  <c r="GG31" i="7" s="1"/>
  <c r="GF32" i="7" s="1"/>
  <c r="GG56" i="7"/>
  <c r="GG5" i="7"/>
  <c r="GH5" i="7" s="1"/>
  <c r="GG36" i="7"/>
  <c r="GG49" i="7"/>
  <c r="GG9" i="7"/>
  <c r="GH9" i="7" s="1"/>
  <c r="GG38" i="7"/>
  <c r="GH59" i="7" l="1"/>
  <c r="GJ55" i="7"/>
  <c r="GI73" i="7" s="1"/>
  <c r="GI54" i="7"/>
  <c r="GG39" i="7"/>
  <c r="GG52" i="7" s="1"/>
  <c r="GF53" i="7" s="1"/>
  <c r="GI14" i="7"/>
  <c r="GI11" i="7"/>
  <c r="GH39" i="7"/>
  <c r="GH52" i="7" s="1"/>
  <c r="GG53" i="7" s="1"/>
  <c r="GH7" i="7"/>
  <c r="GH31" i="7" s="1"/>
  <c r="GG32" i="7" s="1"/>
  <c r="GG59" i="7"/>
  <c r="GG72" i="7" s="1"/>
  <c r="GI58" i="7"/>
  <c r="GI69" i="7"/>
  <c r="GI56" i="7"/>
  <c r="GI49" i="7"/>
  <c r="GI35" i="7"/>
  <c r="GI37" i="7" s="1"/>
  <c r="GH34" i="7"/>
  <c r="GI38" i="7"/>
  <c r="GI9" i="7"/>
  <c r="GI3" i="7"/>
  <c r="GI5" i="7"/>
  <c r="GI8" i="7"/>
  <c r="GI4" i="7"/>
  <c r="GI7" i="7"/>
  <c r="GH72" i="7" l="1"/>
  <c r="GK55" i="7"/>
  <c r="GJ54" i="7"/>
  <c r="GI31" i="7"/>
  <c r="GH32" i="7" s="1"/>
  <c r="GJ14" i="7"/>
  <c r="GJ35" i="7"/>
  <c r="GI34" i="7"/>
  <c r="GJ8" i="7"/>
  <c r="GJ7" i="7"/>
  <c r="GJ4" i="7"/>
  <c r="GJ9" i="7"/>
  <c r="GI36" i="7"/>
  <c r="GI57" i="7"/>
  <c r="GK35" i="7" l="1"/>
  <c r="GK5" i="7" s="1"/>
  <c r="GJ34" i="7"/>
  <c r="GJ36" i="7"/>
  <c r="GJ37" i="7"/>
  <c r="GI59" i="7"/>
  <c r="GI72" i="7" s="1"/>
  <c r="GJ56" i="7"/>
  <c r="GJ69" i="7"/>
  <c r="GJ49" i="7"/>
  <c r="GJ31" i="7"/>
  <c r="GI32" i="7" s="1"/>
  <c r="GJ38" i="7"/>
  <c r="GJ58" i="7"/>
  <c r="GJ57" i="7"/>
  <c r="GK14" i="7"/>
  <c r="GJ11" i="7"/>
  <c r="GL55" i="7"/>
  <c r="GK73" i="7" s="1"/>
  <c r="GK54" i="7"/>
  <c r="GJ73" i="7"/>
  <c r="GJ5" i="7"/>
  <c r="GI39" i="7"/>
  <c r="GI52" i="7" s="1"/>
  <c r="GH53" i="7" s="1"/>
  <c r="GJ3" i="7"/>
  <c r="GK56" i="7" l="1"/>
  <c r="GK57" i="7"/>
  <c r="GK69" i="7"/>
  <c r="GK36" i="7"/>
  <c r="GK49" i="7"/>
  <c r="GK38" i="7"/>
  <c r="GK37" i="7"/>
  <c r="GK9" i="7"/>
  <c r="GL14" i="7"/>
  <c r="GL11" i="7"/>
  <c r="GK7" i="7"/>
  <c r="GJ59" i="7"/>
  <c r="GJ72" i="7"/>
  <c r="GK11" i="7"/>
  <c r="GK4" i="7"/>
  <c r="GK3" i="7"/>
  <c r="GK58" i="7"/>
  <c r="GL73" i="7"/>
  <c r="GM55" i="7"/>
  <c r="GL54" i="7"/>
  <c r="GL35" i="7"/>
  <c r="GL37" i="7" s="1"/>
  <c r="GK34" i="7"/>
  <c r="GL38" i="7"/>
  <c r="GL9" i="7"/>
  <c r="GL3" i="7"/>
  <c r="GL4" i="7"/>
  <c r="GL8" i="7"/>
  <c r="GL7" i="7"/>
  <c r="GL31" i="7" s="1"/>
  <c r="GK32" i="7" s="1"/>
  <c r="GL5" i="7"/>
  <c r="GJ39" i="7"/>
  <c r="GJ52" i="7" s="1"/>
  <c r="GI53" i="7" s="1"/>
  <c r="GK8" i="7"/>
  <c r="GK31" i="7" l="1"/>
  <c r="GJ32" i="7" s="1"/>
  <c r="GK39" i="7"/>
  <c r="GK52" i="7"/>
  <c r="GJ53" i="7" s="1"/>
  <c r="GM36" i="7"/>
  <c r="GM35" i="7"/>
  <c r="GM58" i="7" s="1"/>
  <c r="GL34" i="7"/>
  <c r="GM37" i="7"/>
  <c r="GM9" i="7"/>
  <c r="GM3" i="7"/>
  <c r="GM8" i="7"/>
  <c r="GM7" i="7"/>
  <c r="GM5" i="7"/>
  <c r="GM4" i="7"/>
  <c r="GK59" i="7"/>
  <c r="GK72" i="7" s="1"/>
  <c r="GL36" i="7"/>
  <c r="GL49" i="7"/>
  <c r="GL57" i="7"/>
  <c r="GL58" i="7"/>
  <c r="GM14" i="7"/>
  <c r="GL56" i="7"/>
  <c r="GL69" i="7"/>
  <c r="GM54" i="7"/>
  <c r="GN55" i="7"/>
  <c r="GM73" i="7"/>
  <c r="GM38" i="7" l="1"/>
  <c r="GM57" i="7"/>
  <c r="GM56" i="7"/>
  <c r="GN54" i="7"/>
  <c r="GO55" i="7"/>
  <c r="GN73" i="7"/>
  <c r="GM69" i="7"/>
  <c r="GM39" i="7"/>
  <c r="GM52" i="7" s="1"/>
  <c r="GL53" i="7" s="1"/>
  <c r="GM31" i="7"/>
  <c r="GL32" i="7" s="1"/>
  <c r="GN14" i="7"/>
  <c r="GN11" i="7"/>
  <c r="GL39" i="7"/>
  <c r="GL52" i="7"/>
  <c r="GK53" i="7" s="1"/>
  <c r="GN58" i="7"/>
  <c r="GN56" i="7"/>
  <c r="GN57" i="7"/>
  <c r="GN35" i="7"/>
  <c r="GN49" i="7" s="1"/>
  <c r="GM34" i="7"/>
  <c r="GN4" i="7"/>
  <c r="GN8" i="7"/>
  <c r="GN3" i="7"/>
  <c r="GN5" i="7"/>
  <c r="GM49" i="7"/>
  <c r="GL72" i="7"/>
  <c r="GL59" i="7"/>
  <c r="GM11" i="7"/>
  <c r="GN59" i="7" l="1"/>
  <c r="GM59" i="7"/>
  <c r="GM72" i="7" s="1"/>
  <c r="GN38" i="7"/>
  <c r="GN9" i="7"/>
  <c r="GN7" i="7"/>
  <c r="GN31" i="7" s="1"/>
  <c r="GM32" i="7" s="1"/>
  <c r="GN37" i="7"/>
  <c r="GN36" i="7"/>
  <c r="GO14" i="7"/>
  <c r="GO11" i="7"/>
  <c r="GO54" i="7"/>
  <c r="GP55" i="7"/>
  <c r="GO73" i="7"/>
  <c r="GN34" i="7"/>
  <c r="GO35" i="7"/>
  <c r="GN69" i="7"/>
  <c r="GN72" i="7" s="1"/>
  <c r="GP58" i="7" l="1"/>
  <c r="GP38" i="7"/>
  <c r="GP35" i="7"/>
  <c r="GP49" i="7"/>
  <c r="GP36" i="7"/>
  <c r="GO34" i="7"/>
  <c r="GP37" i="7"/>
  <c r="GP5" i="7"/>
  <c r="GP8" i="7"/>
  <c r="GP3" i="7"/>
  <c r="GP7" i="7"/>
  <c r="GP31" i="7" s="1"/>
  <c r="GO32" i="7" s="1"/>
  <c r="GP4" i="7"/>
  <c r="GP9" i="7"/>
  <c r="GN39" i="7"/>
  <c r="GN52" i="7" s="1"/>
  <c r="GM53" i="7" s="1"/>
  <c r="GP54" i="7"/>
  <c r="GQ55" i="7"/>
  <c r="GP73" i="7"/>
  <c r="GO4" i="7"/>
  <c r="GO37" i="7"/>
  <c r="GO38" i="7"/>
  <c r="GO49" i="7"/>
  <c r="GO56" i="7"/>
  <c r="GO69" i="7"/>
  <c r="GO57" i="7"/>
  <c r="GO58" i="7"/>
  <c r="GO7" i="7"/>
  <c r="GP14" i="7"/>
  <c r="GP11" i="7"/>
  <c r="GO5" i="7"/>
  <c r="GO3" i="7"/>
  <c r="GO8" i="7"/>
  <c r="GO9" i="7"/>
  <c r="GO36" i="7"/>
  <c r="GP34" i="7" l="1"/>
  <c r="GQ35" i="7"/>
  <c r="GQ58" i="7" s="1"/>
  <c r="GQ3" i="7"/>
  <c r="GQ9" i="7"/>
  <c r="GQ8" i="7"/>
  <c r="GQ7" i="7"/>
  <c r="GQ5" i="7"/>
  <c r="GP56" i="7"/>
  <c r="GP57" i="7"/>
  <c r="GR55" i="7"/>
  <c r="GQ54" i="7"/>
  <c r="GP69" i="7"/>
  <c r="GO59" i="7"/>
  <c r="GO72" i="7" s="1"/>
  <c r="GP39" i="7"/>
  <c r="GP52" i="7" s="1"/>
  <c r="GO53" i="7" s="1"/>
  <c r="GQ14" i="7"/>
  <c r="GO52" i="7"/>
  <c r="GN53" i="7" s="1"/>
  <c r="GO39" i="7"/>
  <c r="GO31" i="7"/>
  <c r="GN32" i="7" s="1"/>
  <c r="GQ37" i="7" l="1"/>
  <c r="GQ49" i="7"/>
  <c r="GQ4" i="7"/>
  <c r="GQ56" i="7"/>
  <c r="GR14" i="7"/>
  <c r="GQ36" i="7"/>
  <c r="GQ69" i="7"/>
  <c r="GS55" i="7"/>
  <c r="GR54" i="7"/>
  <c r="GR73" i="7"/>
  <c r="GQ11" i="7"/>
  <c r="GQ31" i="7" s="1"/>
  <c r="GP32" i="7" s="1"/>
  <c r="GQ73" i="7"/>
  <c r="GR35" i="7"/>
  <c r="GR37" i="7" s="1"/>
  <c r="GQ34" i="7"/>
  <c r="GP59" i="7"/>
  <c r="GP72" i="7" s="1"/>
  <c r="GQ38" i="7"/>
  <c r="GQ57" i="7"/>
  <c r="GQ59" i="7" l="1"/>
  <c r="GQ72" i="7" s="1"/>
  <c r="GS14" i="7"/>
  <c r="GR11" i="7"/>
  <c r="GS35" i="7"/>
  <c r="GS57" i="7" s="1"/>
  <c r="GR34" i="7"/>
  <c r="GS8" i="7"/>
  <c r="GS7" i="7"/>
  <c r="GR36" i="7"/>
  <c r="GR69" i="7"/>
  <c r="GR49" i="7"/>
  <c r="GR57" i="7"/>
  <c r="GR9" i="7"/>
  <c r="GT55" i="7"/>
  <c r="GS54" i="7"/>
  <c r="GS73" i="7"/>
  <c r="GR38" i="7"/>
  <c r="GR58" i="7"/>
  <c r="GR56" i="7"/>
  <c r="GR5" i="7"/>
  <c r="GS5" i="7" s="1"/>
  <c r="GR8" i="7"/>
  <c r="GQ39" i="7"/>
  <c r="GQ52" i="7" s="1"/>
  <c r="GP53" i="7" s="1"/>
  <c r="GR7" i="7"/>
  <c r="GR31" i="7" s="1"/>
  <c r="GQ32" i="7" s="1"/>
  <c r="GR3" i="7"/>
  <c r="GR4" i="7"/>
  <c r="GS56" i="7" l="1"/>
  <c r="GS37" i="7"/>
  <c r="GT11" i="7"/>
  <c r="GT14" i="7"/>
  <c r="GR59" i="7"/>
  <c r="GR72" i="7" s="1"/>
  <c r="GT57" i="7"/>
  <c r="GT56" i="7"/>
  <c r="GT69" i="7"/>
  <c r="GT58" i="7"/>
  <c r="GT38" i="7"/>
  <c r="GT36" i="7"/>
  <c r="GT35" i="7"/>
  <c r="GS34" i="7"/>
  <c r="GT49" i="7"/>
  <c r="GT37" i="7"/>
  <c r="GT8" i="7"/>
  <c r="GT5" i="7"/>
  <c r="GT7" i="7"/>
  <c r="GT4" i="7"/>
  <c r="GT9" i="7"/>
  <c r="GS11" i="7"/>
  <c r="GS31" i="7" s="1"/>
  <c r="GR32" i="7" s="1"/>
  <c r="GR39" i="7"/>
  <c r="GR52" i="7" s="1"/>
  <c r="GQ53" i="7" s="1"/>
  <c r="GS3" i="7"/>
  <c r="GT3" i="7" s="1"/>
  <c r="GS36" i="7"/>
  <c r="GU55" i="7"/>
  <c r="GT54" i="7"/>
  <c r="GS58" i="7"/>
  <c r="GS38" i="7"/>
  <c r="GS49" i="7"/>
  <c r="GS69" i="7"/>
  <c r="GS9" i="7"/>
  <c r="GS4" i="7"/>
  <c r="GT52" i="7" l="1"/>
  <c r="GS53" i="7" s="1"/>
  <c r="GT39" i="7"/>
  <c r="GS59" i="7"/>
  <c r="GS72" i="7" s="1"/>
  <c r="GU14" i="7"/>
  <c r="GU11" i="7" s="1"/>
  <c r="GU54" i="7"/>
  <c r="GV55" i="7"/>
  <c r="GU73" i="7"/>
  <c r="GT31" i="7"/>
  <c r="GS32" i="7" s="1"/>
  <c r="GS39" i="7"/>
  <c r="GS52" i="7" s="1"/>
  <c r="GR53" i="7" s="1"/>
  <c r="GT72" i="7"/>
  <c r="GT59" i="7"/>
  <c r="GT73" i="7"/>
  <c r="GU35" i="7"/>
  <c r="GU9" i="7" s="1"/>
  <c r="GT34" i="7"/>
  <c r="GU56" i="7" l="1"/>
  <c r="GU49" i="7"/>
  <c r="GU69" i="7"/>
  <c r="GV14" i="7"/>
  <c r="GV11" i="7"/>
  <c r="GU4" i="7"/>
  <c r="GU57" i="7"/>
  <c r="GU5" i="7"/>
  <c r="GV5" i="7" s="1"/>
  <c r="GV69" i="7"/>
  <c r="GV57" i="7"/>
  <c r="GV56" i="7"/>
  <c r="GV58" i="7"/>
  <c r="GV35" i="7"/>
  <c r="GV9" i="7" s="1"/>
  <c r="GV49" i="7"/>
  <c r="GV36" i="7"/>
  <c r="GU34" i="7"/>
  <c r="GV7" i="7"/>
  <c r="GV37" i="7"/>
  <c r="GV38" i="7"/>
  <c r="GV4" i="7"/>
  <c r="GU3" i="7"/>
  <c r="GV3" i="7" s="1"/>
  <c r="GU8" i="7"/>
  <c r="GV8" i="7" s="1"/>
  <c r="GU36" i="7"/>
  <c r="GW55" i="7"/>
  <c r="GV54" i="7"/>
  <c r="GV73" i="7"/>
  <c r="GU58" i="7"/>
  <c r="GU37" i="7"/>
  <c r="GU7" i="7"/>
  <c r="GU38" i="7"/>
  <c r="GW54" i="7" l="1"/>
  <c r="GX55" i="7"/>
  <c r="GW73" i="7" s="1"/>
  <c r="GU52" i="7"/>
  <c r="GT53" i="7" s="1"/>
  <c r="GU39" i="7"/>
  <c r="GV31" i="7"/>
  <c r="GU32" i="7" s="1"/>
  <c r="GV72" i="7"/>
  <c r="GV59" i="7"/>
  <c r="GU31" i="7"/>
  <c r="GT32" i="7" s="1"/>
  <c r="GW11" i="7"/>
  <c r="GW14" i="7"/>
  <c r="GU59" i="7"/>
  <c r="GU72" i="7" s="1"/>
  <c r="GV39" i="7"/>
  <c r="GV52" i="7" s="1"/>
  <c r="GU53" i="7" s="1"/>
  <c r="GV34" i="7"/>
  <c r="GW35" i="7"/>
  <c r="GW3" i="7" s="1"/>
  <c r="GW58" i="7" l="1"/>
  <c r="GX14" i="7"/>
  <c r="GW37" i="7"/>
  <c r="GX69" i="7"/>
  <c r="GX57" i="7"/>
  <c r="GX35" i="7"/>
  <c r="GX37" i="7" s="1"/>
  <c r="GW34" i="7"/>
  <c r="GX38" i="7"/>
  <c r="GX49" i="7"/>
  <c r="GX8" i="7"/>
  <c r="GX5" i="7"/>
  <c r="GX4" i="7"/>
  <c r="GX7" i="7"/>
  <c r="GX9" i="7"/>
  <c r="GX3" i="7"/>
  <c r="GW49" i="7"/>
  <c r="GW57" i="7"/>
  <c r="GW7" i="7"/>
  <c r="GW69" i="7"/>
  <c r="GY55" i="7"/>
  <c r="GX54" i="7"/>
  <c r="GW56" i="7"/>
  <c r="GW4" i="7"/>
  <c r="GW5" i="7"/>
  <c r="GW8" i="7"/>
  <c r="GW9" i="7"/>
  <c r="GW38" i="7"/>
  <c r="GW36" i="7"/>
  <c r="GY73" i="7" l="1"/>
  <c r="GZ55" i="7"/>
  <c r="GY54" i="7"/>
  <c r="GY14" i="7"/>
  <c r="GY69" i="7"/>
  <c r="GY57" i="7"/>
  <c r="GY56" i="7"/>
  <c r="GY49" i="7"/>
  <c r="GX34" i="7"/>
  <c r="GY35" i="7"/>
  <c r="GY37" i="7" s="1"/>
  <c r="GY7" i="7"/>
  <c r="GY9" i="7"/>
  <c r="GY5" i="7"/>
  <c r="GY3" i="7"/>
  <c r="GX56" i="7"/>
  <c r="GX73" i="7"/>
  <c r="GW59" i="7"/>
  <c r="GW72" i="7" s="1"/>
  <c r="GX36" i="7"/>
  <c r="GW39" i="7"/>
  <c r="GW52" i="7" s="1"/>
  <c r="GV53" i="7" s="1"/>
  <c r="GX11" i="7"/>
  <c r="GX31" i="7" s="1"/>
  <c r="GW32" i="7" s="1"/>
  <c r="GW31" i="7"/>
  <c r="GV32" i="7" s="1"/>
  <c r="GX58" i="7"/>
  <c r="GZ14" i="7" l="1"/>
  <c r="GZ11" i="7" s="1"/>
  <c r="GY11" i="7"/>
  <c r="GY72" i="7" s="1"/>
  <c r="GZ54" i="7"/>
  <c r="HA55" i="7"/>
  <c r="GX59" i="7"/>
  <c r="GX72" i="7" s="1"/>
  <c r="GY8" i="7"/>
  <c r="GX52" i="7"/>
  <c r="GW53" i="7" s="1"/>
  <c r="GX39" i="7"/>
  <c r="GY36" i="7"/>
  <c r="GY4" i="7"/>
  <c r="GY38" i="7"/>
  <c r="GY34" i="7"/>
  <c r="GZ35" i="7"/>
  <c r="GZ69" i="7" s="1"/>
  <c r="GZ5" i="7"/>
  <c r="GZ4" i="7"/>
  <c r="GY58" i="7"/>
  <c r="GY59" i="7" s="1"/>
  <c r="GZ49" i="7" l="1"/>
  <c r="GZ56" i="7"/>
  <c r="GY31" i="7"/>
  <c r="GX32" i="7" s="1"/>
  <c r="HA69" i="7"/>
  <c r="HA56" i="7"/>
  <c r="HA57" i="7"/>
  <c r="HA37" i="7"/>
  <c r="GZ34" i="7"/>
  <c r="HA35" i="7"/>
  <c r="HA38" i="7"/>
  <c r="HA36" i="7"/>
  <c r="HA5" i="7"/>
  <c r="HA3" i="7"/>
  <c r="HA4" i="7"/>
  <c r="HB55" i="7"/>
  <c r="HA54" i="7"/>
  <c r="HA73" i="7"/>
  <c r="GZ36" i="7"/>
  <c r="GZ3" i="7"/>
  <c r="HA14" i="7"/>
  <c r="GY39" i="7"/>
  <c r="GY52" i="7" s="1"/>
  <c r="GX53" i="7" s="1"/>
  <c r="GZ73" i="7"/>
  <c r="GZ38" i="7"/>
  <c r="GZ58" i="7"/>
  <c r="GZ37" i="7"/>
  <c r="GZ57" i="7"/>
  <c r="GZ9" i="7"/>
  <c r="HA9" i="7" s="1"/>
  <c r="GZ8" i="7"/>
  <c r="HA8" i="7" s="1"/>
  <c r="GZ7" i="7"/>
  <c r="GZ59" i="7" l="1"/>
  <c r="GZ72" i="7" s="1"/>
  <c r="HB14" i="7"/>
  <c r="GZ31" i="7"/>
  <c r="GY32" i="7" s="1"/>
  <c r="HC55" i="7"/>
  <c r="HB73" i="7" s="1"/>
  <c r="HB54" i="7"/>
  <c r="HA11" i="7"/>
  <c r="HB69" i="7"/>
  <c r="HB58" i="7"/>
  <c r="HB57" i="7"/>
  <c r="HB56" i="7"/>
  <c r="HB49" i="7"/>
  <c r="HB38" i="7"/>
  <c r="HA34" i="7"/>
  <c r="HB35" i="7"/>
  <c r="HB8" i="7"/>
  <c r="HB4" i="7"/>
  <c r="HB3" i="7"/>
  <c r="HB36" i="7"/>
  <c r="HB9" i="7"/>
  <c r="HB5" i="7"/>
  <c r="HA7" i="7"/>
  <c r="HA31" i="7" s="1"/>
  <c r="GZ32" i="7" s="1"/>
  <c r="HA39" i="7"/>
  <c r="HA52" i="7"/>
  <c r="GZ53" i="7" s="1"/>
  <c r="HA49" i="7"/>
  <c r="GZ39" i="7"/>
  <c r="GZ52" i="7" s="1"/>
  <c r="GY53" i="7" s="1"/>
  <c r="HA58" i="7"/>
  <c r="HA59" i="7" s="1"/>
  <c r="HC14" i="7" l="1"/>
  <c r="HC11" i="7"/>
  <c r="HB7" i="7"/>
  <c r="HC54" i="7"/>
  <c r="HD55" i="7"/>
  <c r="HA72" i="7"/>
  <c r="HB11" i="7"/>
  <c r="HC49" i="7"/>
  <c r="HC69" i="7"/>
  <c r="HC58" i="7"/>
  <c r="HB34" i="7"/>
  <c r="HC35" i="7"/>
  <c r="HC38" i="7" s="1"/>
  <c r="HC37" i="7"/>
  <c r="HC5" i="7"/>
  <c r="HC4" i="7"/>
  <c r="HC3" i="7"/>
  <c r="HC9" i="7"/>
  <c r="HC7" i="7"/>
  <c r="HC8" i="7"/>
  <c r="HB59" i="7"/>
  <c r="HB72" i="7"/>
  <c r="HB37" i="7"/>
  <c r="HB39" i="7" s="1"/>
  <c r="HC31" i="7" l="1"/>
  <c r="HB32" i="7" s="1"/>
  <c r="HD54" i="7"/>
  <c r="HE55" i="7"/>
  <c r="HB31" i="7"/>
  <c r="HA32" i="7" s="1"/>
  <c r="HC73" i="7"/>
  <c r="HD69" i="7"/>
  <c r="HD58" i="7"/>
  <c r="HD56" i="7"/>
  <c r="HD49" i="7"/>
  <c r="HD36" i="7"/>
  <c r="HD38" i="7"/>
  <c r="HD57" i="7"/>
  <c r="HD35" i="7"/>
  <c r="HD37" i="7"/>
  <c r="HC34" i="7"/>
  <c r="HD8" i="7"/>
  <c r="HD7" i="7"/>
  <c r="HD3" i="7"/>
  <c r="HD9" i="7"/>
  <c r="HD5" i="7"/>
  <c r="HD4" i="7"/>
  <c r="HB52" i="7"/>
  <c r="HA53" i="7" s="1"/>
  <c r="HC36" i="7"/>
  <c r="HC57" i="7"/>
  <c r="HD14" i="7"/>
  <c r="HD11" i="7"/>
  <c r="HC56" i="7"/>
  <c r="HD59" i="7" l="1"/>
  <c r="HD72" i="7" s="1"/>
  <c r="HC39" i="7"/>
  <c r="HC52" i="7" s="1"/>
  <c r="HB53" i="7" s="1"/>
  <c r="HD39" i="7"/>
  <c r="HD52" i="7" s="1"/>
  <c r="HC53" i="7" s="1"/>
  <c r="HD31" i="7"/>
  <c r="HC32" i="7" s="1"/>
  <c r="HF55" i="7"/>
  <c r="HE54" i="7"/>
  <c r="HC72" i="7"/>
  <c r="HC59" i="7"/>
  <c r="HE14" i="7"/>
  <c r="HE11" i="7"/>
  <c r="HE56" i="7"/>
  <c r="HE69" i="7"/>
  <c r="HE57" i="7"/>
  <c r="HE38" i="7"/>
  <c r="HE49" i="7"/>
  <c r="HE58" i="7"/>
  <c r="HD34" i="7"/>
  <c r="HE35" i="7"/>
  <c r="HE36" i="7"/>
  <c r="HE4" i="7"/>
  <c r="HE7" i="7"/>
  <c r="HE3" i="7"/>
  <c r="HE9" i="7"/>
  <c r="HE8" i="7"/>
  <c r="HE5" i="7"/>
  <c r="HD73" i="7"/>
  <c r="HE72" i="7" l="1"/>
  <c r="HE59" i="7"/>
  <c r="HF14" i="7"/>
  <c r="HE31" i="7"/>
  <c r="HD32" i="7" s="1"/>
  <c r="HG55" i="7"/>
  <c r="HF54" i="7"/>
  <c r="HF38" i="7"/>
  <c r="HF35" i="7"/>
  <c r="HF56" i="7" s="1"/>
  <c r="HF8" i="7"/>
  <c r="HF5" i="7"/>
  <c r="HF9" i="7"/>
  <c r="HE34" i="7"/>
  <c r="HF7" i="7"/>
  <c r="HF3" i="7"/>
  <c r="HF4" i="7"/>
  <c r="HE37" i="7"/>
  <c r="HE73" i="7"/>
  <c r="HH55" i="7" l="1"/>
  <c r="HG54" i="7"/>
  <c r="HF31" i="7"/>
  <c r="HE32" i="7" s="1"/>
  <c r="HF49" i="7"/>
  <c r="HF58" i="7"/>
  <c r="HF57" i="7"/>
  <c r="HF59" i="7" s="1"/>
  <c r="HF37" i="7"/>
  <c r="HF69" i="7"/>
  <c r="HE39" i="7"/>
  <c r="HE52" i="7" s="1"/>
  <c r="HD53" i="7" s="1"/>
  <c r="HG14" i="7"/>
  <c r="HF73" i="7"/>
  <c r="HG69" i="7"/>
  <c r="HG57" i="7"/>
  <c r="HG56" i="7"/>
  <c r="HG35" i="7"/>
  <c r="HF34" i="7"/>
  <c r="HG7" i="7"/>
  <c r="HG3" i="7"/>
  <c r="HG9" i="7"/>
  <c r="HG5" i="7"/>
  <c r="HG4" i="7"/>
  <c r="HF11" i="7"/>
  <c r="HF36" i="7"/>
  <c r="HF72" i="7" l="1"/>
  <c r="HI55" i="7"/>
  <c r="HH54" i="7"/>
  <c r="HH49" i="7"/>
  <c r="HH35" i="7"/>
  <c r="HH38" i="7"/>
  <c r="HH57" i="7"/>
  <c r="HH37" i="7"/>
  <c r="HG34" i="7"/>
  <c r="HH36" i="7"/>
  <c r="HH3" i="7"/>
  <c r="HH9" i="7"/>
  <c r="HH8" i="7"/>
  <c r="HH5" i="7"/>
  <c r="HH4" i="7"/>
  <c r="HH7" i="7"/>
  <c r="HH14" i="7"/>
  <c r="HG11" i="7"/>
  <c r="HG37" i="7"/>
  <c r="HG38" i="7"/>
  <c r="HF39" i="7"/>
  <c r="HF52" i="7" s="1"/>
  <c r="HE53" i="7" s="1"/>
  <c r="HG73" i="7"/>
  <c r="HG58" i="7"/>
  <c r="HG59" i="7" s="1"/>
  <c r="HG8" i="7"/>
  <c r="HG31" i="7" s="1"/>
  <c r="HF32" i="7" s="1"/>
  <c r="HG36" i="7"/>
  <c r="HG49" i="7"/>
  <c r="HG72" i="7" l="1"/>
  <c r="HI14" i="7"/>
  <c r="HI11" i="7" s="1"/>
  <c r="HI54" i="7"/>
  <c r="HJ55" i="7"/>
  <c r="HH39" i="7"/>
  <c r="HG39" i="7"/>
  <c r="HG52" i="7"/>
  <c r="HF53" i="7" s="1"/>
  <c r="HI58" i="7"/>
  <c r="HI69" i="7"/>
  <c r="HI56" i="7"/>
  <c r="HI57" i="7"/>
  <c r="HI38" i="7"/>
  <c r="HH34" i="7"/>
  <c r="HI37" i="7"/>
  <c r="HI9" i="7"/>
  <c r="HI8" i="7"/>
  <c r="HI7" i="7"/>
  <c r="HI35" i="7"/>
  <c r="HI49" i="7"/>
  <c r="HI36" i="7"/>
  <c r="HI5" i="7"/>
  <c r="HI4" i="7"/>
  <c r="HI3" i="7"/>
  <c r="HH56" i="7"/>
  <c r="HH58" i="7"/>
  <c r="HH69" i="7"/>
  <c r="HH11" i="7"/>
  <c r="HH31" i="7" s="1"/>
  <c r="HG32" i="7" s="1"/>
  <c r="HH73" i="7"/>
  <c r="HI59" i="7" l="1"/>
  <c r="HI72" i="7" s="1"/>
  <c r="HH59" i="7"/>
  <c r="HH72" i="7"/>
  <c r="HK55" i="7"/>
  <c r="HJ54" i="7"/>
  <c r="HI73" i="7"/>
  <c r="HH52" i="7"/>
  <c r="HG53" i="7" s="1"/>
  <c r="HI39" i="7"/>
  <c r="HI52" i="7" s="1"/>
  <c r="HH53" i="7" s="1"/>
  <c r="HJ14" i="7"/>
  <c r="HI31" i="7"/>
  <c r="HH32" i="7" s="1"/>
  <c r="HJ35" i="7"/>
  <c r="HJ37" i="7" s="1"/>
  <c r="HJ38" i="7"/>
  <c r="HJ36" i="7"/>
  <c r="HI34" i="7"/>
  <c r="HJ9" i="7"/>
  <c r="HJ3" i="7"/>
  <c r="HJ8" i="7"/>
  <c r="HJ7" i="7"/>
  <c r="HJ5" i="7"/>
  <c r="HJ4" i="7"/>
  <c r="HK14" i="7" l="1"/>
  <c r="HK11" i="7"/>
  <c r="HJ39" i="7"/>
  <c r="HJ11" i="7"/>
  <c r="HJ31" i="7" s="1"/>
  <c r="HI32" i="7" s="1"/>
  <c r="HJ34" i="7"/>
  <c r="HK35" i="7"/>
  <c r="HK58" i="7" s="1"/>
  <c r="HK3" i="7"/>
  <c r="HK9" i="7"/>
  <c r="HK7" i="7"/>
  <c r="HJ56" i="7"/>
  <c r="HJ58" i="7"/>
  <c r="HJ57" i="7"/>
  <c r="HJ49" i="7"/>
  <c r="HL55" i="7"/>
  <c r="HK54" i="7"/>
  <c r="HJ73" i="7"/>
  <c r="HJ69" i="7"/>
  <c r="HK4" i="7" l="1"/>
  <c r="HK57" i="7"/>
  <c r="HK69" i="7"/>
  <c r="HK56" i="7"/>
  <c r="HJ72" i="7"/>
  <c r="HJ59" i="7"/>
  <c r="HK34" i="7"/>
  <c r="HL35" i="7"/>
  <c r="HL69" i="7" s="1"/>
  <c r="HK36" i="7"/>
  <c r="HK38" i="7"/>
  <c r="HK37" i="7"/>
  <c r="HK8" i="7"/>
  <c r="HK31" i="7" s="1"/>
  <c r="HJ32" i="7" s="1"/>
  <c r="HJ52" i="7"/>
  <c r="HI53" i="7" s="1"/>
  <c r="HK5" i="7"/>
  <c r="HL14" i="7"/>
  <c r="HL11" i="7" s="1"/>
  <c r="HM55" i="7"/>
  <c r="HL54" i="7"/>
  <c r="HL73" i="7"/>
  <c r="HK73" i="7"/>
  <c r="HK49" i="7"/>
  <c r="HL49" i="7" l="1"/>
  <c r="HL37" i="7"/>
  <c r="HL58" i="7"/>
  <c r="HL36" i="7"/>
  <c r="HM14" i="7"/>
  <c r="HM11" i="7"/>
  <c r="HL34" i="7"/>
  <c r="HM35" i="7"/>
  <c r="HM9" i="7"/>
  <c r="HM4" i="7"/>
  <c r="HM3" i="7"/>
  <c r="HM7" i="7"/>
  <c r="HM8" i="7"/>
  <c r="HL38" i="7"/>
  <c r="HL57" i="7"/>
  <c r="HL56" i="7"/>
  <c r="HL9" i="7"/>
  <c r="HL8" i="7"/>
  <c r="HK59" i="7"/>
  <c r="HK72" i="7" s="1"/>
  <c r="HL3" i="7"/>
  <c r="HK52" i="7"/>
  <c r="HJ53" i="7" s="1"/>
  <c r="HK39" i="7"/>
  <c r="HN55" i="7"/>
  <c r="HM54" i="7"/>
  <c r="HL4" i="7"/>
  <c r="HL7" i="7"/>
  <c r="HL31" i="7" s="1"/>
  <c r="HK32" i="7" s="1"/>
  <c r="HL5" i="7"/>
  <c r="HM5" i="7" s="1"/>
  <c r="HO55" i="7" l="1"/>
  <c r="HN54" i="7"/>
  <c r="HN58" i="7"/>
  <c r="HN56" i="7"/>
  <c r="HN57" i="7"/>
  <c r="HN69" i="7"/>
  <c r="HN38" i="7"/>
  <c r="HN49" i="7"/>
  <c r="HN35" i="7"/>
  <c r="HN36" i="7" s="1"/>
  <c r="HM34" i="7"/>
  <c r="HN5" i="7"/>
  <c r="HN9" i="7"/>
  <c r="HN4" i="7"/>
  <c r="HN3" i="7"/>
  <c r="HN8" i="7"/>
  <c r="HN7" i="7"/>
  <c r="HM36" i="7"/>
  <c r="HL39" i="7"/>
  <c r="HL52" i="7" s="1"/>
  <c r="HK53" i="7" s="1"/>
  <c r="HM58" i="7"/>
  <c r="HM31" i="7"/>
  <c r="HL32" i="7" s="1"/>
  <c r="HM37" i="7"/>
  <c r="HM38" i="7"/>
  <c r="HM69" i="7"/>
  <c r="HM73" i="7"/>
  <c r="HM49" i="7"/>
  <c r="HM57" i="7"/>
  <c r="HN14" i="7"/>
  <c r="HM56" i="7"/>
  <c r="HL59" i="7"/>
  <c r="HL72" i="7" s="1"/>
  <c r="HO14" i="7" l="1"/>
  <c r="HO11" i="7" s="1"/>
  <c r="HO54" i="7"/>
  <c r="HP55" i="7"/>
  <c r="HO73" i="7"/>
  <c r="HN72" i="7"/>
  <c r="HN59" i="7"/>
  <c r="HN73" i="7"/>
  <c r="HN31" i="7"/>
  <c r="HM32" i="7" s="1"/>
  <c r="HM59" i="7"/>
  <c r="HM72" i="7" s="1"/>
  <c r="HM39" i="7"/>
  <c r="HM52" i="7" s="1"/>
  <c r="HL53" i="7" s="1"/>
  <c r="HO35" i="7"/>
  <c r="HO58" i="7" s="1"/>
  <c r="HO36" i="7"/>
  <c r="HO49" i="7"/>
  <c r="HO37" i="7"/>
  <c r="HN34" i="7"/>
  <c r="HO4" i="7"/>
  <c r="HO8" i="7"/>
  <c r="HO9" i="7"/>
  <c r="HO3" i="7"/>
  <c r="HO5" i="7"/>
  <c r="HO7" i="7"/>
  <c r="HN11" i="7"/>
  <c r="HN37" i="7"/>
  <c r="HN39" i="7" s="1"/>
  <c r="HN52" i="7" l="1"/>
  <c r="HM53" i="7" s="1"/>
  <c r="HQ55" i="7"/>
  <c r="HP54" i="7"/>
  <c r="HP73" i="7"/>
  <c r="HO31" i="7"/>
  <c r="HN32" i="7" s="1"/>
  <c r="HP35" i="7"/>
  <c r="HP56" i="7" s="1"/>
  <c r="HP37" i="7"/>
  <c r="HO34" i="7"/>
  <c r="HP36" i="7"/>
  <c r="HP9" i="7"/>
  <c r="HP8" i="7"/>
  <c r="HP7" i="7"/>
  <c r="HP5" i="7"/>
  <c r="HP4" i="7"/>
  <c r="HP3" i="7"/>
  <c r="HO38" i="7"/>
  <c r="HO56" i="7"/>
  <c r="HO57" i="7"/>
  <c r="HO69" i="7"/>
  <c r="HP14" i="7"/>
  <c r="HQ11" i="7" l="1"/>
  <c r="HQ14" i="7"/>
  <c r="HP11" i="7"/>
  <c r="HO72" i="7"/>
  <c r="HO59" i="7"/>
  <c r="HP49" i="7"/>
  <c r="HQ54" i="7"/>
  <c r="HR55" i="7"/>
  <c r="HP69" i="7"/>
  <c r="HP38" i="7"/>
  <c r="HP58" i="7"/>
  <c r="HO39" i="7"/>
  <c r="HO52" i="7" s="1"/>
  <c r="HN53" i="7" s="1"/>
  <c r="HP34" i="7"/>
  <c r="HQ35" i="7"/>
  <c r="HQ57" i="7" s="1"/>
  <c r="HQ49" i="7"/>
  <c r="HQ9" i="7"/>
  <c r="HQ5" i="7"/>
  <c r="HQ4" i="7"/>
  <c r="HQ8" i="7"/>
  <c r="HP57" i="7"/>
  <c r="HP59" i="7" s="1"/>
  <c r="HP72" i="7" l="1"/>
  <c r="HQ38" i="7"/>
  <c r="HS55" i="7"/>
  <c r="HR54" i="7"/>
  <c r="HQ56" i="7"/>
  <c r="HP31" i="7"/>
  <c r="HO32" i="7" s="1"/>
  <c r="HP39" i="7"/>
  <c r="HP52" i="7" s="1"/>
  <c r="HO53" i="7" s="1"/>
  <c r="HQ69" i="7"/>
  <c r="HQ37" i="7"/>
  <c r="HR69" i="7"/>
  <c r="HR56" i="7"/>
  <c r="HR58" i="7"/>
  <c r="HR57" i="7"/>
  <c r="HQ34" i="7"/>
  <c r="HR36" i="7"/>
  <c r="HR35" i="7"/>
  <c r="HR49" i="7"/>
  <c r="HR38" i="7"/>
  <c r="HR37" i="7"/>
  <c r="HR9" i="7"/>
  <c r="HR5" i="7"/>
  <c r="HR4" i="7"/>
  <c r="HR7" i="7"/>
  <c r="HR8" i="7"/>
  <c r="HQ36" i="7"/>
  <c r="HQ58" i="7"/>
  <c r="HQ3" i="7"/>
  <c r="HR3" i="7" s="1"/>
  <c r="HQ7" i="7"/>
  <c r="HQ31" i="7" s="1"/>
  <c r="HP32" i="7" s="1"/>
  <c r="HQ73" i="7"/>
  <c r="HR14" i="7"/>
  <c r="HQ59" i="7" l="1"/>
  <c r="HQ72" i="7" s="1"/>
  <c r="HS14" i="7"/>
  <c r="HR11" i="7"/>
  <c r="HR31" i="7" s="1"/>
  <c r="HQ32" i="7" s="1"/>
  <c r="HT55" i="7"/>
  <c r="HS54" i="7"/>
  <c r="HS73" i="7"/>
  <c r="HQ52" i="7"/>
  <c r="HP53" i="7" s="1"/>
  <c r="HQ39" i="7"/>
  <c r="HR73" i="7"/>
  <c r="HR52" i="7"/>
  <c r="HQ53" i="7" s="1"/>
  <c r="HR39" i="7"/>
  <c r="HR59" i="7"/>
  <c r="HR34" i="7"/>
  <c r="HS35" i="7"/>
  <c r="HS36" i="7" s="1"/>
  <c r="HS37" i="7"/>
  <c r="HS38" i="7" l="1"/>
  <c r="HS39" i="7" s="1"/>
  <c r="HS4" i="7"/>
  <c r="HS5" i="7"/>
  <c r="HS9" i="7"/>
  <c r="HT14" i="7"/>
  <c r="HS57" i="7"/>
  <c r="HS11" i="7"/>
  <c r="HS56" i="7"/>
  <c r="HS34" i="7"/>
  <c r="HT35" i="7"/>
  <c r="HT9" i="7"/>
  <c r="HT5" i="7"/>
  <c r="HT4" i="7"/>
  <c r="HT8" i="7"/>
  <c r="HT7" i="7"/>
  <c r="HR72" i="7"/>
  <c r="HU55" i="7"/>
  <c r="HT54" i="7"/>
  <c r="HT73" i="7"/>
  <c r="HS49" i="7"/>
  <c r="HS58" i="7"/>
  <c r="HS69" i="7"/>
  <c r="HS3" i="7"/>
  <c r="HT3" i="7" s="1"/>
  <c r="HS7" i="7"/>
  <c r="HS52" i="7" s="1"/>
  <c r="HR53" i="7" s="1"/>
  <c r="HS8" i="7"/>
  <c r="HU49" i="7" l="1"/>
  <c r="HU35" i="7"/>
  <c r="HU38" i="7" s="1"/>
  <c r="HT34" i="7"/>
  <c r="HU8" i="7"/>
  <c r="HU5" i="7"/>
  <c r="HU4" i="7"/>
  <c r="HU7" i="7"/>
  <c r="HU9" i="7"/>
  <c r="HU3" i="7"/>
  <c r="HS59" i="7"/>
  <c r="HS72" i="7" s="1"/>
  <c r="HT57" i="7"/>
  <c r="HT36" i="7"/>
  <c r="HV55" i="7"/>
  <c r="HU73" i="7" s="1"/>
  <c r="HU54" i="7"/>
  <c r="HT37" i="7"/>
  <c r="HT38" i="7"/>
  <c r="HU14" i="7"/>
  <c r="HT49" i="7"/>
  <c r="HT58" i="7"/>
  <c r="HT56" i="7"/>
  <c r="HT11" i="7"/>
  <c r="HT31" i="7" s="1"/>
  <c r="HS32" i="7" s="1"/>
  <c r="HT69" i="7"/>
  <c r="HS31" i="7"/>
  <c r="HR32" i="7" s="1"/>
  <c r="HV35" i="7" l="1"/>
  <c r="HV7" i="7" s="1"/>
  <c r="HU34" i="7"/>
  <c r="HU36" i="7"/>
  <c r="HV11" i="7"/>
  <c r="HV14" i="7"/>
  <c r="HU37" i="7"/>
  <c r="HU11" i="7"/>
  <c r="HU31" i="7" s="1"/>
  <c r="HT32" i="7" s="1"/>
  <c r="HU57" i="7"/>
  <c r="HU56" i="7"/>
  <c r="HT39" i="7"/>
  <c r="HT52" i="7" s="1"/>
  <c r="HS53" i="7" s="1"/>
  <c r="HU58" i="7"/>
  <c r="HV54" i="7"/>
  <c r="HW55" i="7"/>
  <c r="HV73" i="7"/>
  <c r="HU69" i="7"/>
  <c r="HT72" i="7"/>
  <c r="HT59" i="7"/>
  <c r="HV38" i="7" l="1"/>
  <c r="HV49" i="7"/>
  <c r="HV37" i="7"/>
  <c r="HU72" i="7"/>
  <c r="HU59" i="7"/>
  <c r="HW14" i="7"/>
  <c r="HW11" i="7" s="1"/>
  <c r="HV57" i="7"/>
  <c r="HV69" i="7"/>
  <c r="HV9" i="7"/>
  <c r="HV36" i="7"/>
  <c r="HV4" i="7"/>
  <c r="HV58" i="7"/>
  <c r="HX55" i="7"/>
  <c r="HW54" i="7"/>
  <c r="HV3" i="7"/>
  <c r="HW3" i="7" s="1"/>
  <c r="HV5" i="7"/>
  <c r="HW5" i="7" s="1"/>
  <c r="HV8" i="7"/>
  <c r="HV31" i="7" s="1"/>
  <c r="HU32" i="7" s="1"/>
  <c r="HW69" i="7"/>
  <c r="HW58" i="7"/>
  <c r="HW57" i="7"/>
  <c r="HV34" i="7"/>
  <c r="HW35" i="7"/>
  <c r="HW36" i="7" s="1"/>
  <c r="HW4" i="7"/>
  <c r="HW7" i="7"/>
  <c r="HW9" i="7"/>
  <c r="HV56" i="7"/>
  <c r="HU39" i="7"/>
  <c r="HU52" i="7" s="1"/>
  <c r="HT53" i="7" s="1"/>
  <c r="HW31" i="7" l="1"/>
  <c r="HV32" i="7" s="1"/>
  <c r="HW8" i="7"/>
  <c r="HV59" i="7"/>
  <c r="HV72" i="7" s="1"/>
  <c r="HX54" i="7"/>
  <c r="HY55" i="7"/>
  <c r="HW73" i="7"/>
  <c r="HW37" i="7"/>
  <c r="HW39" i="7" s="1"/>
  <c r="HX69" i="7"/>
  <c r="HX58" i="7"/>
  <c r="HX56" i="7"/>
  <c r="HW34" i="7"/>
  <c r="HX35" i="7"/>
  <c r="HX37" i="7"/>
  <c r="HX5" i="7"/>
  <c r="HX4" i="7"/>
  <c r="HX8" i="7"/>
  <c r="HX7" i="7"/>
  <c r="HX3" i="7"/>
  <c r="HX9" i="7"/>
  <c r="HW38" i="7"/>
  <c r="HV39" i="7"/>
  <c r="HV52" i="7"/>
  <c r="HU53" i="7" s="1"/>
  <c r="HX11" i="7"/>
  <c r="HX14" i="7"/>
  <c r="HW56" i="7"/>
  <c r="HW49" i="7"/>
  <c r="HY54" i="7" l="1"/>
  <c r="HZ55" i="7"/>
  <c r="HX73" i="7"/>
  <c r="HW52" i="7"/>
  <c r="HV53" i="7" s="1"/>
  <c r="HX31" i="7"/>
  <c r="HW32" i="7" s="1"/>
  <c r="HX34" i="7"/>
  <c r="HY35" i="7"/>
  <c r="HY57" i="7" s="1"/>
  <c r="HY37" i="7"/>
  <c r="HY7" i="7"/>
  <c r="HY3" i="7"/>
  <c r="HY9" i="7"/>
  <c r="HX38" i="7"/>
  <c r="HW72" i="7"/>
  <c r="HW59" i="7"/>
  <c r="HX36" i="7"/>
  <c r="HX49" i="7"/>
  <c r="HY14" i="7"/>
  <c r="HY11" i="7" s="1"/>
  <c r="HX57" i="7"/>
  <c r="HX59" i="7" s="1"/>
  <c r="HX52" i="7" l="1"/>
  <c r="HW53" i="7" s="1"/>
  <c r="HX39" i="7"/>
  <c r="HZ69" i="7"/>
  <c r="HZ58" i="7"/>
  <c r="HZ57" i="7"/>
  <c r="HY34" i="7"/>
  <c r="HZ35" i="7"/>
  <c r="HZ49" i="7" s="1"/>
  <c r="HZ5" i="7"/>
  <c r="HZ7" i="7"/>
  <c r="HZ9" i="7"/>
  <c r="HY38" i="7"/>
  <c r="HX72" i="7"/>
  <c r="HZ54" i="7"/>
  <c r="IA55" i="7"/>
  <c r="HZ73" i="7"/>
  <c r="HY49" i="7"/>
  <c r="HY58" i="7"/>
  <c r="HY73" i="7"/>
  <c r="HY31" i="7"/>
  <c r="HX32" i="7" s="1"/>
  <c r="HZ14" i="7"/>
  <c r="HZ11" i="7" s="1"/>
  <c r="HY36" i="7"/>
  <c r="HY56" i="7"/>
  <c r="HY69" i="7"/>
  <c r="HY8" i="7"/>
  <c r="HY4" i="7"/>
  <c r="HY5" i="7"/>
  <c r="HZ3" i="7" l="1"/>
  <c r="HZ8" i="7"/>
  <c r="HZ31" i="7" s="1"/>
  <c r="HY32" i="7" s="1"/>
  <c r="HZ4" i="7"/>
  <c r="IA54" i="7"/>
  <c r="IB55" i="7"/>
  <c r="HZ36" i="7"/>
  <c r="HY72" i="7"/>
  <c r="HY59" i="7"/>
  <c r="HZ38" i="7"/>
  <c r="HY39" i="7"/>
  <c r="HY52" i="7" s="1"/>
  <c r="HX53" i="7" s="1"/>
  <c r="HZ34" i="7"/>
  <c r="IA35" i="7"/>
  <c r="IA69" i="7" s="1"/>
  <c r="IA9" i="7"/>
  <c r="HZ37" i="7"/>
  <c r="IA14" i="7"/>
  <c r="IA11" i="7" s="1"/>
  <c r="HZ56" i="7"/>
  <c r="IA56" i="7" l="1"/>
  <c r="IA36" i="7"/>
  <c r="HZ39" i="7"/>
  <c r="HZ52" i="7" s="1"/>
  <c r="HY53" i="7" s="1"/>
  <c r="IA8" i="7"/>
  <c r="IA7" i="7"/>
  <c r="IA31" i="7" s="1"/>
  <c r="HZ32" i="7" s="1"/>
  <c r="IA57" i="7"/>
  <c r="HZ59" i="7"/>
  <c r="HZ72" i="7" s="1"/>
  <c r="IB54" i="7"/>
  <c r="IC55" i="7"/>
  <c r="IB73" i="7" s="1"/>
  <c r="IB35" i="7"/>
  <c r="IB57" i="7" s="1"/>
  <c r="IB37" i="7"/>
  <c r="IA34" i="7"/>
  <c r="IB38" i="7"/>
  <c r="IB36" i="7"/>
  <c r="IB8" i="7"/>
  <c r="IB7" i="7"/>
  <c r="IB3" i="7"/>
  <c r="IB9" i="7"/>
  <c r="IB4" i="7"/>
  <c r="IB5" i="7"/>
  <c r="IA38" i="7"/>
  <c r="IA58" i="7"/>
  <c r="IA73" i="7"/>
  <c r="IA5" i="7"/>
  <c r="IA37" i="7"/>
  <c r="IB14" i="7"/>
  <c r="IB11" i="7"/>
  <c r="IA49" i="7"/>
  <c r="IA4" i="7"/>
  <c r="IA3" i="7"/>
  <c r="IB39" i="7" l="1"/>
  <c r="IB52" i="7" s="1"/>
  <c r="IA53" i="7" s="1"/>
  <c r="IB49" i="7"/>
  <c r="IA59" i="7"/>
  <c r="IA72" i="7" s="1"/>
  <c r="IA39" i="7"/>
  <c r="IA52" i="7" s="1"/>
  <c r="HZ53" i="7" s="1"/>
  <c r="IB69" i="7"/>
  <c r="IB56" i="7"/>
  <c r="IC14" i="7"/>
  <c r="IC11" i="7"/>
  <c r="IB58" i="7"/>
  <c r="ID55" i="7"/>
  <c r="IC73" i="7" s="1"/>
  <c r="IC54" i="7"/>
  <c r="IB31" i="7"/>
  <c r="IA32" i="7" s="1"/>
  <c r="IC69" i="7"/>
  <c r="IC58" i="7"/>
  <c r="IC56" i="7"/>
  <c r="IC49" i="7"/>
  <c r="IC57" i="7"/>
  <c r="IC38" i="7"/>
  <c r="IB34" i="7"/>
  <c r="IC35" i="7"/>
  <c r="IC9" i="7"/>
  <c r="IC8" i="7"/>
  <c r="IC3" i="7"/>
  <c r="IC5" i="7"/>
  <c r="IC4" i="7"/>
  <c r="IC7" i="7"/>
  <c r="IC31" i="7" s="1"/>
  <c r="IB32" i="7" s="1"/>
  <c r="IC59" i="7" l="1"/>
  <c r="IC72" i="7" s="1"/>
  <c r="ID14" i="7"/>
  <c r="ID11" i="7" s="1"/>
  <c r="IB59" i="7"/>
  <c r="IB72" i="7" s="1"/>
  <c r="ID54" i="7"/>
  <c r="IE55" i="7"/>
  <c r="ID73" i="7"/>
  <c r="ID35" i="7"/>
  <c r="ID49" i="7" s="1"/>
  <c r="IC34" i="7"/>
  <c r="IC36" i="7"/>
  <c r="IC37" i="7"/>
  <c r="ID34" i="7" l="1"/>
  <c r="IE35" i="7"/>
  <c r="IE37" i="7"/>
  <c r="IE4" i="7"/>
  <c r="IE3" i="7"/>
  <c r="IE9" i="7"/>
  <c r="IE5" i="7"/>
  <c r="IE8" i="7"/>
  <c r="ID58" i="7"/>
  <c r="ID9" i="7"/>
  <c r="IE14" i="7"/>
  <c r="IC39" i="7"/>
  <c r="IC52" i="7" s="1"/>
  <c r="IB53" i="7" s="1"/>
  <c r="ID4" i="7"/>
  <c r="ID3" i="7"/>
  <c r="ID5" i="7"/>
  <c r="ID56" i="7"/>
  <c r="ID57" i="7"/>
  <c r="ID69" i="7"/>
  <c r="ID7" i="7"/>
  <c r="ID31" i="7" s="1"/>
  <c r="IC32" i="7" s="1"/>
  <c r="ID8" i="7"/>
  <c r="ID38" i="7"/>
  <c r="IF55" i="7"/>
  <c r="IE73" i="7" s="1"/>
  <c r="IE54" i="7"/>
  <c r="ID37" i="7"/>
  <c r="ID36" i="7"/>
  <c r="IF14" i="7" l="1"/>
  <c r="IE11" i="7"/>
  <c r="IF35" i="7"/>
  <c r="IF56" i="7" s="1"/>
  <c r="IE34" i="7"/>
  <c r="IF36" i="7"/>
  <c r="IF37" i="7"/>
  <c r="IF9" i="7"/>
  <c r="IF8" i="7"/>
  <c r="IF3" i="7"/>
  <c r="IF38" i="7"/>
  <c r="ID59" i="7"/>
  <c r="ID72" i="7"/>
  <c r="IE36" i="7"/>
  <c r="ID39" i="7"/>
  <c r="ID52" i="7" s="1"/>
  <c r="IC53" i="7" s="1"/>
  <c r="IE38" i="7"/>
  <c r="IG55" i="7"/>
  <c r="IF54" i="7"/>
  <c r="IF73" i="7"/>
  <c r="IE49" i="7"/>
  <c r="IE7" i="7"/>
  <c r="IE57" i="7"/>
  <c r="IE69" i="7"/>
  <c r="IE56" i="7"/>
  <c r="IE58" i="7"/>
  <c r="IF57" i="7" l="1"/>
  <c r="IF59" i="7" s="1"/>
  <c r="IF39" i="7"/>
  <c r="IF69" i="7"/>
  <c r="IG58" i="7"/>
  <c r="IG56" i="7"/>
  <c r="IG69" i="7"/>
  <c r="IG57" i="7"/>
  <c r="IG37" i="7"/>
  <c r="IG38" i="7"/>
  <c r="IF34" i="7"/>
  <c r="IG35" i="7"/>
  <c r="IG36" i="7" s="1"/>
  <c r="IG9" i="7"/>
  <c r="IG3" i="7"/>
  <c r="IG8" i="7"/>
  <c r="IG7" i="7"/>
  <c r="IF58" i="7"/>
  <c r="IG14" i="7"/>
  <c r="IG11" i="7" s="1"/>
  <c r="IE59" i="7"/>
  <c r="IE72" i="7"/>
  <c r="IE39" i="7"/>
  <c r="IE52" i="7"/>
  <c r="ID53" i="7" s="1"/>
  <c r="IE31" i="7"/>
  <c r="ID32" i="7" s="1"/>
  <c r="IF11" i="7"/>
  <c r="IF52" i="7" s="1"/>
  <c r="IE53" i="7" s="1"/>
  <c r="IF5" i="7"/>
  <c r="IG5" i="7" s="1"/>
  <c r="IF49" i="7"/>
  <c r="IF7" i="7"/>
  <c r="IH55" i="7"/>
  <c r="IG73" i="7"/>
  <c r="IG54" i="7"/>
  <c r="IF4" i="7"/>
  <c r="IG4" i="7" s="1"/>
  <c r="IG39" i="7" l="1"/>
  <c r="IH14" i="7"/>
  <c r="IH11" i="7" s="1"/>
  <c r="IG59" i="7"/>
  <c r="IG72" i="7" s="1"/>
  <c r="IG31" i="7"/>
  <c r="IF32" i="7" s="1"/>
  <c r="II55" i="7"/>
  <c r="IH54" i="7"/>
  <c r="IH73" i="7"/>
  <c r="IF31" i="7"/>
  <c r="IE32" i="7" s="1"/>
  <c r="IG34" i="7"/>
  <c r="IH35" i="7"/>
  <c r="IH57" i="7" s="1"/>
  <c r="IH9" i="7"/>
  <c r="IG49" i="7"/>
  <c r="IG52" i="7" s="1"/>
  <c r="IF53" i="7" s="1"/>
  <c r="IF72" i="7"/>
  <c r="IH58" i="7" l="1"/>
  <c r="IH37" i="7"/>
  <c r="II35" i="7"/>
  <c r="II69" i="7" s="1"/>
  <c r="II37" i="7"/>
  <c r="IH34" i="7"/>
  <c r="II36" i="7"/>
  <c r="II5" i="7"/>
  <c r="II9" i="7"/>
  <c r="IH49" i="7"/>
  <c r="IH69" i="7"/>
  <c r="II54" i="7"/>
  <c r="II73" i="7"/>
  <c r="IJ55" i="7"/>
  <c r="IH36" i="7"/>
  <c r="IH5" i="7"/>
  <c r="IH7" i="7"/>
  <c r="IH38" i="7"/>
  <c r="IH56" i="7"/>
  <c r="IH8" i="7"/>
  <c r="II14" i="7"/>
  <c r="IH3" i="7"/>
  <c r="IH4" i="7"/>
  <c r="II38" i="7" l="1"/>
  <c r="II56" i="7"/>
  <c r="IH39" i="7"/>
  <c r="IH52" i="7" s="1"/>
  <c r="IG53" i="7" s="1"/>
  <c r="II57" i="7"/>
  <c r="II58" i="7"/>
  <c r="IK55" i="7"/>
  <c r="IJ73" i="7"/>
  <c r="IJ54" i="7"/>
  <c r="IJ58" i="7"/>
  <c r="IJ35" i="7"/>
  <c r="IJ4" i="7" s="1"/>
  <c r="IJ38" i="7"/>
  <c r="IJ49" i="7"/>
  <c r="IJ36" i="7"/>
  <c r="IJ37" i="7"/>
  <c r="IJ9" i="7"/>
  <c r="IJ8" i="7"/>
  <c r="IJ7" i="7"/>
  <c r="IJ31" i="7" s="1"/>
  <c r="II32" i="7" s="1"/>
  <c r="II34" i="7"/>
  <c r="II39" i="7"/>
  <c r="II52" i="7" s="1"/>
  <c r="IH53" i="7" s="1"/>
  <c r="II49" i="7"/>
  <c r="II3" i="7"/>
  <c r="IH59" i="7"/>
  <c r="IH72" i="7" s="1"/>
  <c r="II4" i="7"/>
  <c r="IJ14" i="7"/>
  <c r="IJ11" i="7"/>
  <c r="II7" i="7"/>
  <c r="IH31" i="7"/>
  <c r="IG32" i="7" s="1"/>
  <c r="II11" i="7"/>
  <c r="II8" i="7"/>
  <c r="IJ39" i="7" l="1"/>
  <c r="IJ52" i="7" s="1"/>
  <c r="II53" i="7" s="1"/>
  <c r="IJ69" i="7"/>
  <c r="II59" i="7"/>
  <c r="II72" i="7" s="1"/>
  <c r="IJ57" i="7"/>
  <c r="IK54" i="7"/>
  <c r="IL55" i="7"/>
  <c r="IK73" i="7"/>
  <c r="II31" i="7"/>
  <c r="IH32" i="7" s="1"/>
  <c r="IJ3" i="7"/>
  <c r="IK69" i="7"/>
  <c r="IK56" i="7"/>
  <c r="IK57" i="7"/>
  <c r="IK49" i="7"/>
  <c r="IK58" i="7"/>
  <c r="IJ34" i="7"/>
  <c r="IK38" i="7"/>
  <c r="IK37" i="7"/>
  <c r="IK36" i="7"/>
  <c r="IK35" i="7"/>
  <c r="IK9" i="7"/>
  <c r="IK5" i="7"/>
  <c r="IK8" i="7"/>
  <c r="IK7" i="7"/>
  <c r="IK3" i="7"/>
  <c r="IK4" i="7"/>
  <c r="IK14" i="7"/>
  <c r="IJ56" i="7"/>
  <c r="IJ5" i="7"/>
  <c r="IK59" i="7" l="1"/>
  <c r="IL14" i="7"/>
  <c r="IL11" i="7" s="1"/>
  <c r="IK39" i="7"/>
  <c r="IK11" i="7"/>
  <c r="IK52" i="7" s="1"/>
  <c r="IJ53" i="7" s="1"/>
  <c r="IJ59" i="7"/>
  <c r="IJ72" i="7" s="1"/>
  <c r="IL57" i="7"/>
  <c r="IL35" i="7"/>
  <c r="IL49" i="7" s="1"/>
  <c r="IK34" i="7"/>
  <c r="IM55" i="7"/>
  <c r="IL54" i="7"/>
  <c r="IL73" i="7"/>
  <c r="IL56" i="7" l="1"/>
  <c r="IM14" i="7"/>
  <c r="IM11" i="7"/>
  <c r="IM69" i="7"/>
  <c r="IM56" i="7"/>
  <c r="IM57" i="7"/>
  <c r="IL34" i="7"/>
  <c r="IM35" i="7"/>
  <c r="IM38" i="7"/>
  <c r="IM9" i="7"/>
  <c r="IM4" i="7"/>
  <c r="IM7" i="7"/>
  <c r="IM3" i="7"/>
  <c r="IM5" i="7"/>
  <c r="IL37" i="7"/>
  <c r="IL38" i="7"/>
  <c r="IL58" i="7"/>
  <c r="IL7" i="7"/>
  <c r="IL36" i="7"/>
  <c r="IL3" i="7"/>
  <c r="IL69" i="7"/>
  <c r="IK31" i="7"/>
  <c r="IJ32" i="7" s="1"/>
  <c r="IL9" i="7"/>
  <c r="IL8" i="7"/>
  <c r="IM8" i="7" s="1"/>
  <c r="IL5" i="7"/>
  <c r="IL4" i="7"/>
  <c r="IK72" i="7"/>
  <c r="IM54" i="7"/>
  <c r="IN55" i="7"/>
  <c r="IN73" i="7" l="1"/>
  <c r="IO55" i="7"/>
  <c r="IN54" i="7"/>
  <c r="IM73" i="7"/>
  <c r="IM31" i="7"/>
  <c r="IL32" i="7" s="1"/>
  <c r="IL39" i="7"/>
  <c r="IL52" i="7" s="1"/>
  <c r="IK53" i="7" s="1"/>
  <c r="IN14" i="7"/>
  <c r="IM34" i="7"/>
  <c r="IN38" i="7"/>
  <c r="IN35" i="7"/>
  <c r="IN4" i="7"/>
  <c r="IN5" i="7"/>
  <c r="IL31" i="7"/>
  <c r="IK32" i="7" s="1"/>
  <c r="IM36" i="7"/>
  <c r="IL59" i="7"/>
  <c r="IL72" i="7" s="1"/>
  <c r="IM37" i="7"/>
  <c r="IM49" i="7"/>
  <c r="IM58" i="7"/>
  <c r="IN34" i="7" l="1"/>
  <c r="IO35" i="7"/>
  <c r="IO5" i="7"/>
  <c r="IO7" i="7"/>
  <c r="IO3" i="7"/>
  <c r="IO8" i="7"/>
  <c r="IN49" i="7"/>
  <c r="IN58" i="7"/>
  <c r="IM59" i="7"/>
  <c r="IM72" i="7" s="1"/>
  <c r="IN37" i="7"/>
  <c r="IN36" i="7"/>
  <c r="IN57" i="7"/>
  <c r="IO14" i="7"/>
  <c r="IO11" i="7" s="1"/>
  <c r="IM39" i="7"/>
  <c r="IM52" i="7" s="1"/>
  <c r="IL53" i="7" s="1"/>
  <c r="IP55" i="7"/>
  <c r="IO54" i="7"/>
  <c r="IN11" i="7"/>
  <c r="IN56" i="7"/>
  <c r="IN69" i="7"/>
  <c r="IN9" i="7"/>
  <c r="IN8" i="7"/>
  <c r="IN3" i="7"/>
  <c r="IN7" i="7"/>
  <c r="IO34" i="7" l="1"/>
  <c r="IP35" i="7"/>
  <c r="IP36" i="7"/>
  <c r="IO56" i="7"/>
  <c r="IP14" i="7"/>
  <c r="IP11" i="7"/>
  <c r="IO4" i="7"/>
  <c r="IO38" i="7"/>
  <c r="IO37" i="7"/>
  <c r="IP73" i="7"/>
  <c r="IQ55" i="7"/>
  <c r="IP54" i="7"/>
  <c r="IO49" i="7"/>
  <c r="IN59" i="7"/>
  <c r="IN72" i="7" s="1"/>
  <c r="IO9" i="7"/>
  <c r="IO31" i="7" s="1"/>
  <c r="IN32" i="7" s="1"/>
  <c r="IO36" i="7"/>
  <c r="IO57" i="7"/>
  <c r="IO58" i="7"/>
  <c r="IN31" i="7"/>
  <c r="IM32" i="7" s="1"/>
  <c r="IO69" i="7"/>
  <c r="IN52" i="7"/>
  <c r="IM53" i="7" s="1"/>
  <c r="IN39" i="7"/>
  <c r="IO73" i="7"/>
  <c r="IP34" i="7" l="1"/>
  <c r="IQ38" i="7"/>
  <c r="IQ35" i="7"/>
  <c r="IQ36" i="7"/>
  <c r="IQ8" i="7"/>
  <c r="IQ7" i="7"/>
  <c r="IQ5" i="7"/>
  <c r="IQ3" i="7"/>
  <c r="IP38" i="7"/>
  <c r="IO39" i="7"/>
  <c r="IO52" i="7" s="1"/>
  <c r="IN53" i="7" s="1"/>
  <c r="IP37" i="7"/>
  <c r="IP39" i="7" s="1"/>
  <c r="IO59" i="7"/>
  <c r="IO72" i="7" s="1"/>
  <c r="IP49" i="7"/>
  <c r="IP56" i="7"/>
  <c r="IP3" i="7"/>
  <c r="IP58" i="7"/>
  <c r="IP69" i="7"/>
  <c r="IQ14" i="7"/>
  <c r="IP7" i="7"/>
  <c r="IQ73" i="7"/>
  <c r="IR55" i="7"/>
  <c r="IQ54" i="7"/>
  <c r="IP8" i="7"/>
  <c r="IP9" i="7"/>
  <c r="IP5" i="7"/>
  <c r="IP4" i="7"/>
  <c r="IP57" i="7"/>
  <c r="IR35" i="7" l="1"/>
  <c r="IR49" i="7"/>
  <c r="IR9" i="7"/>
  <c r="IR4" i="7"/>
  <c r="IR5" i="7"/>
  <c r="IQ34" i="7"/>
  <c r="IQ37" i="7"/>
  <c r="IQ39" i="7" s="1"/>
  <c r="IQ57" i="7"/>
  <c r="IQ56" i="7"/>
  <c r="IQ49" i="7"/>
  <c r="IR14" i="7"/>
  <c r="IQ58" i="7"/>
  <c r="IQ69" i="7"/>
  <c r="IQ11" i="7"/>
  <c r="IP31" i="7"/>
  <c r="IO32" i="7" s="1"/>
  <c r="IQ4" i="7"/>
  <c r="IP52" i="7"/>
  <c r="IO53" i="7" s="1"/>
  <c r="IS55" i="7"/>
  <c r="IR54" i="7"/>
  <c r="IP59" i="7"/>
  <c r="IP72" i="7" s="1"/>
  <c r="IQ9" i="7"/>
  <c r="IQ52" i="7" l="1"/>
  <c r="IP53" i="7" s="1"/>
  <c r="IS35" i="7"/>
  <c r="IS49" i="7"/>
  <c r="IS9" i="7"/>
  <c r="IS4" i="7"/>
  <c r="IS7" i="7"/>
  <c r="IS8" i="7"/>
  <c r="IR34" i="7"/>
  <c r="IS5" i="7"/>
  <c r="IR56" i="7"/>
  <c r="IR36" i="7"/>
  <c r="IR57" i="7"/>
  <c r="IR69" i="7"/>
  <c r="IR38" i="7"/>
  <c r="IT55" i="7"/>
  <c r="IS73" i="7" s="1"/>
  <c r="IS54" i="7"/>
  <c r="IR37" i="7"/>
  <c r="IQ31" i="7"/>
  <c r="IP32" i="7" s="1"/>
  <c r="IS14" i="7"/>
  <c r="IR58" i="7"/>
  <c r="IR11" i="7"/>
  <c r="IR8" i="7"/>
  <c r="IQ59" i="7"/>
  <c r="IQ72" i="7" s="1"/>
  <c r="IR7" i="7"/>
  <c r="IR73" i="7"/>
  <c r="IR3" i="7"/>
  <c r="IS3" i="7" s="1"/>
  <c r="IT35" i="7" l="1"/>
  <c r="IT49" i="7"/>
  <c r="IT38" i="7"/>
  <c r="IT5" i="7"/>
  <c r="IT3" i="7"/>
  <c r="IT7" i="7"/>
  <c r="IT8" i="7"/>
  <c r="IS34" i="7"/>
  <c r="IT9" i="7"/>
  <c r="IT4" i="7"/>
  <c r="IS37" i="7"/>
  <c r="IS36" i="7"/>
  <c r="IS38" i="7"/>
  <c r="IS58" i="7"/>
  <c r="IS57" i="7"/>
  <c r="IU55" i="7"/>
  <c r="IT54" i="7"/>
  <c r="IT73" i="7"/>
  <c r="IS56" i="7"/>
  <c r="IS69" i="7"/>
  <c r="IT14" i="7"/>
  <c r="IT11" i="7" s="1"/>
  <c r="IS11" i="7"/>
  <c r="IS31" i="7" s="1"/>
  <c r="IR32" i="7" s="1"/>
  <c r="IR39" i="7"/>
  <c r="IR52" i="7" s="1"/>
  <c r="IQ53" i="7" s="1"/>
  <c r="IR31" i="7"/>
  <c r="IQ32" i="7" s="1"/>
  <c r="IR59" i="7"/>
  <c r="IR72" i="7" s="1"/>
  <c r="IT31" i="7" l="1"/>
  <c r="IS32" i="7" s="1"/>
  <c r="IS72" i="7"/>
  <c r="IS59" i="7"/>
  <c r="IS39" i="7"/>
  <c r="IS52" i="7" s="1"/>
  <c r="IR53" i="7" s="1"/>
  <c r="IU14" i="7"/>
  <c r="IU11" i="7" s="1"/>
  <c r="IU69" i="7"/>
  <c r="IU56" i="7"/>
  <c r="IU58" i="7"/>
  <c r="IU57" i="7"/>
  <c r="IU36" i="7"/>
  <c r="IU49" i="7"/>
  <c r="IU37" i="7"/>
  <c r="IT34" i="7"/>
  <c r="IU35" i="7"/>
  <c r="IU4" i="7"/>
  <c r="IU5" i="7"/>
  <c r="IU3" i="7"/>
  <c r="IU7" i="7"/>
  <c r="IU8" i="7"/>
  <c r="IU38" i="7"/>
  <c r="IU9" i="7"/>
  <c r="IT58" i="7"/>
  <c r="IV55" i="7"/>
  <c r="IU54" i="7"/>
  <c r="IT36" i="7"/>
  <c r="IT37" i="7"/>
  <c r="IT57" i="7"/>
  <c r="IT69" i="7"/>
  <c r="IT56" i="7"/>
  <c r="IW55" i="7" l="1"/>
  <c r="IV54" i="7"/>
  <c r="IV73" i="7"/>
  <c r="IU73" i="7"/>
  <c r="IU39" i="7"/>
  <c r="IU52" i="7" s="1"/>
  <c r="IT53" i="7" s="1"/>
  <c r="IU59" i="7"/>
  <c r="IU72" i="7"/>
  <c r="IV14" i="7"/>
  <c r="IV11" i="7" s="1"/>
  <c r="IU31" i="7"/>
  <c r="IT32" i="7" s="1"/>
  <c r="IT59" i="7"/>
  <c r="IT72" i="7" s="1"/>
  <c r="IT52" i="7"/>
  <c r="IS53" i="7" s="1"/>
  <c r="IT39" i="7"/>
  <c r="IV35" i="7"/>
  <c r="IV58" i="7" s="1"/>
  <c r="IV49" i="7"/>
  <c r="IV36" i="7"/>
  <c r="IV37" i="7"/>
  <c r="IU34" i="7"/>
  <c r="IV38" i="7"/>
  <c r="IV5" i="7"/>
  <c r="IV69" i="7" l="1"/>
  <c r="IV56" i="7"/>
  <c r="IV39" i="7"/>
  <c r="IW14" i="7"/>
  <c r="IW11" i="7"/>
  <c r="IW58" i="7"/>
  <c r="IW57" i="7"/>
  <c r="IW69" i="7"/>
  <c r="IW56" i="7"/>
  <c r="IW49" i="7"/>
  <c r="IV34" i="7"/>
  <c r="IW38" i="7"/>
  <c r="IW36" i="7"/>
  <c r="IW37" i="7"/>
  <c r="IW9" i="7"/>
  <c r="IW8" i="7"/>
  <c r="IW35" i="7"/>
  <c r="IW5" i="7"/>
  <c r="IV4" i="7"/>
  <c r="IW4" i="7" s="1"/>
  <c r="IV3" i="7"/>
  <c r="IW3" i="7" s="1"/>
  <c r="IV57" i="7"/>
  <c r="IV9" i="7"/>
  <c r="IV52" i="7" s="1"/>
  <c r="IU53" i="7" s="1"/>
  <c r="IV8" i="7"/>
  <c r="IV7" i="7"/>
  <c r="IW7" i="7" s="1"/>
  <c r="IW31" i="7" s="1"/>
  <c r="IV32" i="7" s="1"/>
  <c r="IX55" i="7"/>
  <c r="IW54" i="7"/>
  <c r="IY55" i="7" l="1"/>
  <c r="IX54" i="7"/>
  <c r="IX73" i="7"/>
  <c r="IW59" i="7"/>
  <c r="IW72" i="7" s="1"/>
  <c r="IX14" i="7"/>
  <c r="IW39" i="7"/>
  <c r="IW52" i="7" s="1"/>
  <c r="IV53" i="7" s="1"/>
  <c r="IW73" i="7"/>
  <c r="IV59" i="7"/>
  <c r="IV72" i="7"/>
  <c r="IV31" i="7"/>
  <c r="IU32" i="7" s="1"/>
  <c r="IX69" i="7"/>
  <c r="IX57" i="7"/>
  <c r="IX58" i="7"/>
  <c r="IX56" i="7"/>
  <c r="IX35" i="7"/>
  <c r="IX36" i="7"/>
  <c r="IX37" i="7"/>
  <c r="IW34" i="7"/>
  <c r="IX38" i="7"/>
  <c r="IX5" i="7"/>
  <c r="IX3" i="7"/>
  <c r="IX7" i="7"/>
  <c r="IX8" i="7"/>
  <c r="IX9" i="7"/>
  <c r="IX4" i="7"/>
  <c r="IX59" i="7" l="1"/>
  <c r="IY14" i="7"/>
  <c r="IY11" i="7" s="1"/>
  <c r="IZ55" i="7"/>
  <c r="IY54" i="7"/>
  <c r="IY73" i="7"/>
  <c r="IX31" i="7"/>
  <c r="IW32" i="7" s="1"/>
  <c r="IX11" i="7"/>
  <c r="IX72" i="7" s="1"/>
  <c r="IX39" i="7"/>
  <c r="IX52" i="7" s="1"/>
  <c r="IW53" i="7" s="1"/>
  <c r="IX34" i="7"/>
  <c r="IY8" i="7"/>
  <c r="IY35" i="7"/>
  <c r="IY9" i="7"/>
  <c r="IX49" i="7"/>
  <c r="IY34" i="7" l="1"/>
  <c r="IZ35" i="7"/>
  <c r="IZ49" i="7" s="1"/>
  <c r="IY69" i="7"/>
  <c r="IY7" i="7"/>
  <c r="IY31" i="7" s="1"/>
  <c r="IX32" i="7" s="1"/>
  <c r="IY38" i="7"/>
  <c r="JA55" i="7"/>
  <c r="IZ54" i="7"/>
  <c r="IZ73" i="7"/>
  <c r="IY3" i="7"/>
  <c r="IY57" i="7"/>
  <c r="IY56" i="7"/>
  <c r="IY4" i="7"/>
  <c r="IZ14" i="7"/>
  <c r="IZ11" i="7"/>
  <c r="IY49" i="7"/>
  <c r="IY37" i="7"/>
  <c r="IY36" i="7"/>
  <c r="IY58" i="7"/>
  <c r="IY5" i="7"/>
  <c r="IZ36" i="7" l="1"/>
  <c r="IZ8" i="7"/>
  <c r="IZ5" i="7"/>
  <c r="JA5" i="7" s="1"/>
  <c r="IZ37" i="7"/>
  <c r="IZ34" i="7"/>
  <c r="JA35" i="7"/>
  <c r="JA8" i="7" s="1"/>
  <c r="JA4" i="7"/>
  <c r="IZ57" i="7"/>
  <c r="IZ7" i="7"/>
  <c r="IZ56" i="7"/>
  <c r="IZ38" i="7"/>
  <c r="IZ58" i="7"/>
  <c r="IZ69" i="7"/>
  <c r="JA14" i="7"/>
  <c r="JA11" i="7"/>
  <c r="IZ3" i="7"/>
  <c r="IY39" i="7"/>
  <c r="IY52" i="7" s="1"/>
  <c r="IX53" i="7" s="1"/>
  <c r="IZ9" i="7"/>
  <c r="JB55" i="7"/>
  <c r="JA54" i="7"/>
  <c r="IY59" i="7"/>
  <c r="IY72" i="7" s="1"/>
  <c r="IZ4" i="7"/>
  <c r="IZ31" i="7" l="1"/>
  <c r="IY32" i="7" s="1"/>
  <c r="JA3" i="7"/>
  <c r="JB3" i="7" s="1"/>
  <c r="IZ39" i="7"/>
  <c r="IZ52" i="7"/>
  <c r="IY53" i="7" s="1"/>
  <c r="JC55" i="7"/>
  <c r="JB54" i="7"/>
  <c r="JB73" i="7"/>
  <c r="JA34" i="7"/>
  <c r="JB35" i="7"/>
  <c r="JB8" i="7"/>
  <c r="JB5" i="7"/>
  <c r="JB4" i="7"/>
  <c r="JA49" i="7"/>
  <c r="JA56" i="7"/>
  <c r="JA9" i="7"/>
  <c r="IZ59" i="7"/>
  <c r="IZ72" i="7" s="1"/>
  <c r="JA58" i="7"/>
  <c r="JA7" i="7"/>
  <c r="JA31" i="7" s="1"/>
  <c r="IZ32" i="7" s="1"/>
  <c r="JA73" i="7"/>
  <c r="JB11" i="7"/>
  <c r="JB14" i="7"/>
  <c r="JA36" i="7"/>
  <c r="JA37" i="7"/>
  <c r="JA38" i="7"/>
  <c r="JA57" i="7"/>
  <c r="JA69" i="7"/>
  <c r="JA59" i="7" l="1"/>
  <c r="JA72" i="7" s="1"/>
  <c r="JC37" i="7"/>
  <c r="JC35" i="7"/>
  <c r="JC69" i="7" s="1"/>
  <c r="JB34" i="7"/>
  <c r="JC38" i="7"/>
  <c r="JC36" i="7"/>
  <c r="JC8" i="7"/>
  <c r="JC9" i="7"/>
  <c r="JC5" i="7"/>
  <c r="JC4" i="7"/>
  <c r="JC3" i="7"/>
  <c r="JB7" i="7"/>
  <c r="JB31" i="7" s="1"/>
  <c r="JA32" i="7" s="1"/>
  <c r="JB9" i="7"/>
  <c r="JB49" i="7"/>
  <c r="JB37" i="7"/>
  <c r="JC54" i="7"/>
  <c r="JC73" i="7"/>
  <c r="JD55" i="7"/>
  <c r="JB69" i="7"/>
  <c r="JB57" i="7"/>
  <c r="JB56" i="7"/>
  <c r="JA52" i="7"/>
  <c r="IZ53" i="7" s="1"/>
  <c r="JA39" i="7"/>
  <c r="JB36" i="7"/>
  <c r="JC14" i="7"/>
  <c r="JC11" i="7" s="1"/>
  <c r="JB38" i="7"/>
  <c r="JB58" i="7"/>
  <c r="JE55" i="7" l="1"/>
  <c r="JD54" i="7"/>
  <c r="JD73" i="7"/>
  <c r="JC39" i="7"/>
  <c r="JD14" i="7"/>
  <c r="JD11" i="7" s="1"/>
  <c r="JC56" i="7"/>
  <c r="JC58" i="7"/>
  <c r="JD35" i="7"/>
  <c r="JD49" i="7" s="1"/>
  <c r="JC34" i="7"/>
  <c r="JC49" i="7"/>
  <c r="JC52" i="7" s="1"/>
  <c r="JB53" i="7" s="1"/>
  <c r="JC7" i="7"/>
  <c r="JC31" i="7" s="1"/>
  <c r="JB32" i="7" s="1"/>
  <c r="JB39" i="7"/>
  <c r="JB52" i="7"/>
  <c r="JA53" i="7" s="1"/>
  <c r="JC57" i="7"/>
  <c r="JB72" i="7"/>
  <c r="JB59" i="7"/>
  <c r="JD57" i="7" l="1"/>
  <c r="JE54" i="7"/>
  <c r="JF55" i="7"/>
  <c r="JD34" i="7"/>
  <c r="JE35" i="7"/>
  <c r="JE57" i="7" s="1"/>
  <c r="JD8" i="7"/>
  <c r="JD3" i="7"/>
  <c r="JD9" i="7"/>
  <c r="JD69" i="7"/>
  <c r="JD56" i="7"/>
  <c r="JD58" i="7"/>
  <c r="JD36" i="7"/>
  <c r="JD37" i="7"/>
  <c r="JE14" i="7"/>
  <c r="JE11" i="7"/>
  <c r="JC59" i="7"/>
  <c r="JC72" i="7" s="1"/>
  <c r="JD4" i="7"/>
  <c r="JD38" i="7"/>
  <c r="JD5" i="7"/>
  <c r="JD7" i="7"/>
  <c r="JE38" i="7" l="1"/>
  <c r="JE56" i="7"/>
  <c r="JD39" i="7"/>
  <c r="JD52" i="7" s="1"/>
  <c r="JC53" i="7" s="1"/>
  <c r="JE58" i="7"/>
  <c r="JE69" i="7"/>
  <c r="JG55" i="7"/>
  <c r="JF73" i="7" s="1"/>
  <c r="JF54" i="7"/>
  <c r="JE73" i="7"/>
  <c r="JF35" i="7"/>
  <c r="JE34" i="7"/>
  <c r="JE9" i="7"/>
  <c r="JE3" i="7"/>
  <c r="JE49" i="7"/>
  <c r="JD31" i="7"/>
  <c r="JC32" i="7" s="1"/>
  <c r="JE8" i="7"/>
  <c r="JF14" i="7"/>
  <c r="JE7" i="7"/>
  <c r="JE37" i="7"/>
  <c r="JE4" i="7"/>
  <c r="JE36" i="7"/>
  <c r="JD59" i="7"/>
  <c r="JD72" i="7" s="1"/>
  <c r="JE5" i="7"/>
  <c r="JF34" i="7" l="1"/>
  <c r="JG35" i="7"/>
  <c r="JG9" i="7"/>
  <c r="JG4" i="7"/>
  <c r="JG8" i="7"/>
  <c r="JG3" i="7"/>
  <c r="JG5" i="7"/>
  <c r="JF56" i="7"/>
  <c r="JE52" i="7"/>
  <c r="JD53" i="7" s="1"/>
  <c r="JE39" i="7"/>
  <c r="JF58" i="7"/>
  <c r="JF69" i="7"/>
  <c r="JF5" i="7"/>
  <c r="JF37" i="7"/>
  <c r="JF38" i="7"/>
  <c r="JF49" i="7"/>
  <c r="JG54" i="7"/>
  <c r="JH55" i="7"/>
  <c r="JG73" i="7"/>
  <c r="JF7" i="7"/>
  <c r="JF31" i="7" s="1"/>
  <c r="JE32" i="7" s="1"/>
  <c r="JF57" i="7"/>
  <c r="JG14" i="7"/>
  <c r="JG11" i="7" s="1"/>
  <c r="JF3" i="7"/>
  <c r="JE31" i="7"/>
  <c r="JD32" i="7" s="1"/>
  <c r="JF4" i="7"/>
  <c r="JF8" i="7"/>
  <c r="JE59" i="7"/>
  <c r="JE72" i="7" s="1"/>
  <c r="JF36" i="7"/>
  <c r="JF11" i="7"/>
  <c r="JF9" i="7"/>
  <c r="JG7" i="7" l="1"/>
  <c r="JG31" i="7" s="1"/>
  <c r="JF32" i="7" s="1"/>
  <c r="JG34" i="7"/>
  <c r="JH35" i="7"/>
  <c r="JH56" i="7" s="1"/>
  <c r="JH4" i="7"/>
  <c r="JH5" i="7"/>
  <c r="JH8" i="7"/>
  <c r="JH3" i="7"/>
  <c r="JG49" i="7"/>
  <c r="JG36" i="7"/>
  <c r="JF52" i="7"/>
  <c r="JE53" i="7" s="1"/>
  <c r="JF39" i="7"/>
  <c r="JG37" i="7"/>
  <c r="JG38" i="7"/>
  <c r="JG56" i="7"/>
  <c r="JG58" i="7"/>
  <c r="JH14" i="7"/>
  <c r="JG69" i="7"/>
  <c r="JG57" i="7"/>
  <c r="JI55" i="7"/>
  <c r="JH54" i="7"/>
  <c r="JH73" i="7"/>
  <c r="JF59" i="7"/>
  <c r="JF72" i="7"/>
  <c r="JI14" i="7" l="1"/>
  <c r="JI11" i="7" s="1"/>
  <c r="JH36" i="7"/>
  <c r="JH37" i="7"/>
  <c r="JH9" i="7"/>
  <c r="JI9" i="7" s="1"/>
  <c r="JH49" i="7"/>
  <c r="JH38" i="7"/>
  <c r="JH57" i="7"/>
  <c r="JH59" i="7" s="1"/>
  <c r="JH58" i="7"/>
  <c r="JG59" i="7"/>
  <c r="JG72" i="7" s="1"/>
  <c r="JH69" i="7"/>
  <c r="JG52" i="7"/>
  <c r="JF53" i="7" s="1"/>
  <c r="JG39" i="7"/>
  <c r="JI56" i="7"/>
  <c r="JI58" i="7"/>
  <c r="JI57" i="7"/>
  <c r="JI69" i="7"/>
  <c r="JH34" i="7"/>
  <c r="JI35" i="7"/>
  <c r="JI4" i="7"/>
  <c r="JI5" i="7"/>
  <c r="JI8" i="7"/>
  <c r="JI3" i="7"/>
  <c r="JJ55" i="7"/>
  <c r="JI54" i="7"/>
  <c r="JI73" i="7"/>
  <c r="JH11" i="7"/>
  <c r="JH7" i="7"/>
  <c r="JI7" i="7" s="1"/>
  <c r="JI31" i="7" l="1"/>
  <c r="JH32" i="7" s="1"/>
  <c r="JJ54" i="7"/>
  <c r="JK55" i="7"/>
  <c r="JH39" i="7"/>
  <c r="JH52" i="7" s="1"/>
  <c r="JG53" i="7" s="1"/>
  <c r="JJ14" i="7"/>
  <c r="JI59" i="7"/>
  <c r="JI72" i="7" s="1"/>
  <c r="JJ69" i="7"/>
  <c r="JJ57" i="7"/>
  <c r="JJ49" i="7"/>
  <c r="JJ56" i="7"/>
  <c r="JI34" i="7"/>
  <c r="JJ35" i="7"/>
  <c r="JJ37" i="7" s="1"/>
  <c r="JJ9" i="7"/>
  <c r="JJ4" i="7"/>
  <c r="JJ3" i="7"/>
  <c r="JJ8" i="7"/>
  <c r="JJ5" i="7"/>
  <c r="JJ7" i="7"/>
  <c r="JH31" i="7"/>
  <c r="JG32" i="7" s="1"/>
  <c r="JI38" i="7"/>
  <c r="JI37" i="7"/>
  <c r="JI49" i="7"/>
  <c r="JI36" i="7"/>
  <c r="JH72" i="7"/>
  <c r="JK14" i="7" l="1"/>
  <c r="JK11" i="7"/>
  <c r="JJ31" i="7"/>
  <c r="JI32" i="7" s="1"/>
  <c r="JJ34" i="7"/>
  <c r="JK35" i="7"/>
  <c r="JK56" i="7" s="1"/>
  <c r="JK38" i="7"/>
  <c r="JK36" i="7"/>
  <c r="JK9" i="7"/>
  <c r="JK4" i="7"/>
  <c r="JK5" i="7"/>
  <c r="JK7" i="7"/>
  <c r="JK3" i="7"/>
  <c r="JK8" i="7"/>
  <c r="JK54" i="7"/>
  <c r="JL55" i="7"/>
  <c r="JK73" i="7"/>
  <c r="JJ36" i="7"/>
  <c r="JJ73" i="7"/>
  <c r="JJ11" i="7"/>
  <c r="JJ38" i="7"/>
  <c r="JI52" i="7"/>
  <c r="JH53" i="7" s="1"/>
  <c r="JI39" i="7"/>
  <c r="JJ58" i="7"/>
  <c r="JJ59" i="7" s="1"/>
  <c r="JJ72" i="7" l="1"/>
  <c r="JJ39" i="7"/>
  <c r="JJ52" i="7" s="1"/>
  <c r="JI53" i="7" s="1"/>
  <c r="JL54" i="7"/>
  <c r="JM55" i="7"/>
  <c r="JK31" i="7"/>
  <c r="JJ32" i="7" s="1"/>
  <c r="JL14" i="7"/>
  <c r="JK49" i="7"/>
  <c r="JK58" i="7"/>
  <c r="JL69" i="7"/>
  <c r="JL58" i="7"/>
  <c r="JL57" i="7"/>
  <c r="JL56" i="7"/>
  <c r="JL37" i="7"/>
  <c r="JK34" i="7"/>
  <c r="JL49" i="7"/>
  <c r="JL35" i="7"/>
  <c r="JL38" i="7"/>
  <c r="JL36" i="7"/>
  <c r="JL7" i="7"/>
  <c r="JL9" i="7"/>
  <c r="JL5" i="7"/>
  <c r="JL3" i="7"/>
  <c r="JL4" i="7"/>
  <c r="JL8" i="7"/>
  <c r="JK37" i="7"/>
  <c r="JK57" i="7"/>
  <c r="JK69" i="7"/>
  <c r="JL59" i="7" l="1"/>
  <c r="JM54" i="7"/>
  <c r="JN55" i="7"/>
  <c r="JL31" i="7"/>
  <c r="JK32" i="7" s="1"/>
  <c r="JK39" i="7"/>
  <c r="JK52" i="7" s="1"/>
  <c r="JJ53" i="7" s="1"/>
  <c r="JL73" i="7"/>
  <c r="JK59" i="7"/>
  <c r="JK72" i="7" s="1"/>
  <c r="JM14" i="7"/>
  <c r="JM11" i="7"/>
  <c r="JL39" i="7"/>
  <c r="JL34" i="7"/>
  <c r="JM35" i="7"/>
  <c r="JM36" i="7"/>
  <c r="JL11" i="7"/>
  <c r="JL72" i="7" s="1"/>
  <c r="JM34" i="7" l="1"/>
  <c r="JN35" i="7"/>
  <c r="JN38" i="7" s="1"/>
  <c r="JM56" i="7"/>
  <c r="JM69" i="7"/>
  <c r="JM8" i="7"/>
  <c r="JM57" i="7"/>
  <c r="JM37" i="7"/>
  <c r="JO55" i="7"/>
  <c r="JN54" i="7"/>
  <c r="JN73" i="7"/>
  <c r="JM73" i="7"/>
  <c r="JL52" i="7"/>
  <c r="JK53" i="7" s="1"/>
  <c r="JM49" i="7"/>
  <c r="JM38" i="7"/>
  <c r="JM39" i="7" s="1"/>
  <c r="JM58" i="7"/>
  <c r="JM9" i="7"/>
  <c r="JM7" i="7"/>
  <c r="JM31" i="7" s="1"/>
  <c r="JL32" i="7" s="1"/>
  <c r="JN14" i="7"/>
  <c r="JN11" i="7"/>
  <c r="JM3" i="7"/>
  <c r="JM5" i="7"/>
  <c r="JM4" i="7"/>
  <c r="JN7" i="7" l="1"/>
  <c r="JN3" i="7"/>
  <c r="JN4" i="7"/>
  <c r="JN5" i="7"/>
  <c r="JO5" i="7" s="1"/>
  <c r="JO14" i="7"/>
  <c r="JO69" i="7"/>
  <c r="JO58" i="7"/>
  <c r="JO35" i="7"/>
  <c r="JN34" i="7"/>
  <c r="JO38" i="7"/>
  <c r="JO37" i="7"/>
  <c r="JO9" i="7"/>
  <c r="JO3" i="7"/>
  <c r="JO7" i="7"/>
  <c r="JO8" i="7"/>
  <c r="JO4" i="7"/>
  <c r="JN56" i="7"/>
  <c r="JP55" i="7"/>
  <c r="JO54" i="7"/>
  <c r="JO73" i="7"/>
  <c r="JN57" i="7"/>
  <c r="JN58" i="7"/>
  <c r="JM59" i="7"/>
  <c r="JM72" i="7" s="1"/>
  <c r="JN8" i="7"/>
  <c r="JN9" i="7"/>
  <c r="JM52" i="7"/>
  <c r="JL53" i="7" s="1"/>
  <c r="JN49" i="7"/>
  <c r="JN36" i="7"/>
  <c r="JN69" i="7"/>
  <c r="JN37" i="7"/>
  <c r="JN59" i="7" l="1"/>
  <c r="JN72" i="7" s="1"/>
  <c r="JP14" i="7"/>
  <c r="JP11" i="7"/>
  <c r="JO11" i="7"/>
  <c r="JO31" i="7" s="1"/>
  <c r="JN32" i="7" s="1"/>
  <c r="JQ55" i="7"/>
  <c r="JP54" i="7"/>
  <c r="JP73" i="7"/>
  <c r="JP35" i="7"/>
  <c r="JP56" i="7" s="1"/>
  <c r="JO34" i="7"/>
  <c r="JP37" i="7"/>
  <c r="JP4" i="7"/>
  <c r="JP3" i="7"/>
  <c r="JO49" i="7"/>
  <c r="JO36" i="7"/>
  <c r="JN31" i="7"/>
  <c r="JM32" i="7" s="1"/>
  <c r="JN39" i="7"/>
  <c r="JN52" i="7" s="1"/>
  <c r="JM53" i="7" s="1"/>
  <c r="JO56" i="7"/>
  <c r="JO57" i="7"/>
  <c r="JQ14" i="7" l="1"/>
  <c r="JQ11" i="7"/>
  <c r="JP57" i="7"/>
  <c r="JP59" i="7" s="1"/>
  <c r="JO59" i="7"/>
  <c r="JO72" i="7"/>
  <c r="JP36" i="7"/>
  <c r="JP49" i="7"/>
  <c r="JO52" i="7"/>
  <c r="JN53" i="7" s="1"/>
  <c r="JO39" i="7"/>
  <c r="JQ58" i="7"/>
  <c r="JP34" i="7"/>
  <c r="JQ35" i="7"/>
  <c r="JQ37" i="7"/>
  <c r="JQ38" i="7"/>
  <c r="JQ36" i="7"/>
  <c r="JQ9" i="7"/>
  <c r="JQ8" i="7"/>
  <c r="JQ5" i="7"/>
  <c r="JQ3" i="7"/>
  <c r="JQ4" i="7"/>
  <c r="JP38" i="7"/>
  <c r="JP58" i="7"/>
  <c r="JP9" i="7"/>
  <c r="JP5" i="7"/>
  <c r="JP69" i="7"/>
  <c r="JR55" i="7"/>
  <c r="JQ54" i="7"/>
  <c r="JQ73" i="7"/>
  <c r="JP8" i="7"/>
  <c r="JP7" i="7"/>
  <c r="JP31" i="7" s="1"/>
  <c r="JO32" i="7" s="1"/>
  <c r="JQ7" i="7" l="1"/>
  <c r="JQ31" i="7" s="1"/>
  <c r="JP32" i="7" s="1"/>
  <c r="JR69" i="7"/>
  <c r="JR57" i="7"/>
  <c r="JR58" i="7"/>
  <c r="JR49" i="7"/>
  <c r="JR56" i="7"/>
  <c r="JR35" i="7"/>
  <c r="JR38" i="7"/>
  <c r="JQ34" i="7"/>
  <c r="JR36" i="7"/>
  <c r="JR37" i="7"/>
  <c r="JR9" i="7"/>
  <c r="JR5" i="7"/>
  <c r="JR3" i="7"/>
  <c r="JR7" i="7"/>
  <c r="JR8" i="7"/>
  <c r="JR4" i="7"/>
  <c r="JQ56" i="7"/>
  <c r="JR11" i="7"/>
  <c r="JR14" i="7"/>
  <c r="JP52" i="7"/>
  <c r="JO53" i="7" s="1"/>
  <c r="JP39" i="7"/>
  <c r="JP72" i="7"/>
  <c r="JQ39" i="7"/>
  <c r="JQ52" i="7" s="1"/>
  <c r="JP53" i="7" s="1"/>
  <c r="JQ49" i="7"/>
  <c r="JS55" i="7"/>
  <c r="JR54" i="7"/>
  <c r="JQ57" i="7"/>
  <c r="JQ69" i="7"/>
  <c r="JR31" i="7" l="1"/>
  <c r="JQ32" i="7" s="1"/>
  <c r="JT55" i="7"/>
  <c r="JS54" i="7"/>
  <c r="JR73" i="7"/>
  <c r="JR59" i="7"/>
  <c r="JR72" i="7" s="1"/>
  <c r="JR39" i="7"/>
  <c r="JR52" i="7"/>
  <c r="JQ53" i="7" s="1"/>
  <c r="JQ59" i="7"/>
  <c r="JQ72" i="7" s="1"/>
  <c r="JS14" i="7"/>
  <c r="JS11" i="7"/>
  <c r="JR34" i="7"/>
  <c r="JS35" i="7"/>
  <c r="JS56" i="7" s="1"/>
  <c r="JS37" i="7"/>
  <c r="JS36" i="7"/>
  <c r="JS4" i="7"/>
  <c r="JS3" i="7"/>
  <c r="JS7" i="7"/>
  <c r="JS38" i="7" l="1"/>
  <c r="JS39" i="7" s="1"/>
  <c r="JT73" i="7"/>
  <c r="JU55" i="7"/>
  <c r="JT54" i="7"/>
  <c r="JS58" i="7"/>
  <c r="JS31" i="7"/>
  <c r="JR32" i="7" s="1"/>
  <c r="JT49" i="7"/>
  <c r="JT35" i="7"/>
  <c r="JT37" i="7" s="1"/>
  <c r="JT38" i="7"/>
  <c r="JS34" i="7"/>
  <c r="JT36" i="7"/>
  <c r="JT7" i="7"/>
  <c r="JT3" i="7"/>
  <c r="JT8" i="7"/>
  <c r="JT4" i="7"/>
  <c r="JT5" i="7"/>
  <c r="JT9" i="7"/>
  <c r="JS49" i="7"/>
  <c r="JS69" i="7"/>
  <c r="JT14" i="7"/>
  <c r="JT11" i="7" s="1"/>
  <c r="JS73" i="7"/>
  <c r="JS5" i="7"/>
  <c r="JS57" i="7"/>
  <c r="JS8" i="7"/>
  <c r="JS52" i="7" s="1"/>
  <c r="JR53" i="7" s="1"/>
  <c r="JS9" i="7"/>
  <c r="JT31" i="7" l="1"/>
  <c r="JS32" i="7" s="1"/>
  <c r="JV55" i="7"/>
  <c r="JU73" i="7" s="1"/>
  <c r="JU54" i="7"/>
  <c r="JT39" i="7"/>
  <c r="JT52" i="7" s="1"/>
  <c r="JS53" i="7" s="1"/>
  <c r="JU35" i="7"/>
  <c r="JT34" i="7"/>
  <c r="JU8" i="7"/>
  <c r="JU5" i="7"/>
  <c r="JU7" i="7"/>
  <c r="JU3" i="7"/>
  <c r="JU4" i="7"/>
  <c r="JU9" i="7"/>
  <c r="JT57" i="7"/>
  <c r="JU14" i="7"/>
  <c r="JT69" i="7"/>
  <c r="JT58" i="7"/>
  <c r="JT56" i="7"/>
  <c r="JS59" i="7"/>
  <c r="JS72" i="7" s="1"/>
  <c r="JV14" i="7" l="1"/>
  <c r="JV69" i="7"/>
  <c r="JV56" i="7"/>
  <c r="JV58" i="7"/>
  <c r="JV57" i="7"/>
  <c r="JV38" i="7"/>
  <c r="JV35" i="7"/>
  <c r="JV8" i="7"/>
  <c r="JV3" i="7"/>
  <c r="JU34" i="7"/>
  <c r="JV4" i="7"/>
  <c r="JV9" i="7"/>
  <c r="JV7" i="7"/>
  <c r="JV5" i="7"/>
  <c r="JU37" i="7"/>
  <c r="JU38" i="7"/>
  <c r="JU57" i="7"/>
  <c r="JT59" i="7"/>
  <c r="JT72" i="7" s="1"/>
  <c r="JU56" i="7"/>
  <c r="JW55" i="7"/>
  <c r="JV73" i="7" s="1"/>
  <c r="JV54" i="7"/>
  <c r="JU69" i="7"/>
  <c r="JU11" i="7"/>
  <c r="JU31" i="7" s="1"/>
  <c r="JT32" i="7" s="1"/>
  <c r="JU36" i="7"/>
  <c r="JU49" i="7"/>
  <c r="JU58" i="7"/>
  <c r="JV59" i="7" l="1"/>
  <c r="JV72" i="7"/>
  <c r="JV31" i="7"/>
  <c r="JU32" i="7" s="1"/>
  <c r="JU59" i="7"/>
  <c r="JU72" i="7" s="1"/>
  <c r="JW14" i="7"/>
  <c r="JW11" i="7"/>
  <c r="JV11" i="7"/>
  <c r="JW54" i="7"/>
  <c r="JX55" i="7"/>
  <c r="JW73" i="7" s="1"/>
  <c r="JW35" i="7"/>
  <c r="JW49" i="7" s="1"/>
  <c r="JW36" i="7"/>
  <c r="JV34" i="7"/>
  <c r="JV36" i="7"/>
  <c r="JV37" i="7"/>
  <c r="JU39" i="7"/>
  <c r="JU52" i="7"/>
  <c r="JT53" i="7" s="1"/>
  <c r="JV49" i="7"/>
  <c r="JW38" i="7" l="1"/>
  <c r="JX35" i="7"/>
  <c r="JX58" i="7" s="1"/>
  <c r="JX36" i="7"/>
  <c r="JW34" i="7"/>
  <c r="JX9" i="7"/>
  <c r="JW56" i="7"/>
  <c r="JW58" i="7"/>
  <c r="JW57" i="7"/>
  <c r="JW9" i="7"/>
  <c r="JW3" i="7"/>
  <c r="JX14" i="7"/>
  <c r="JX11" i="7"/>
  <c r="JW37" i="7"/>
  <c r="JW39" i="7" s="1"/>
  <c r="JW69" i="7"/>
  <c r="JW4" i="7"/>
  <c r="JV39" i="7"/>
  <c r="JV52" i="7" s="1"/>
  <c r="JU53" i="7" s="1"/>
  <c r="JY55" i="7"/>
  <c r="JX54" i="7"/>
  <c r="JX73" i="7"/>
  <c r="JW5" i="7"/>
  <c r="JW8" i="7"/>
  <c r="JW7" i="7"/>
  <c r="JW31" i="7" s="1"/>
  <c r="JV32" i="7" s="1"/>
  <c r="JX34" i="7" l="1"/>
  <c r="JY35" i="7"/>
  <c r="JY56" i="7" s="1"/>
  <c r="JY9" i="7"/>
  <c r="JY7" i="7"/>
  <c r="JY31" i="7" s="1"/>
  <c r="JX32" i="7" s="1"/>
  <c r="JY8" i="7"/>
  <c r="JY4" i="7"/>
  <c r="JY3" i="7"/>
  <c r="JX56" i="7"/>
  <c r="JX49" i="7"/>
  <c r="JX57" i="7"/>
  <c r="JX38" i="7"/>
  <c r="JW59" i="7"/>
  <c r="JW72" i="7"/>
  <c r="JX4" i="7"/>
  <c r="JW52" i="7"/>
  <c r="JV53" i="7" s="1"/>
  <c r="JX3" i="7"/>
  <c r="JX37" i="7"/>
  <c r="JX39" i="7" s="1"/>
  <c r="JY14" i="7"/>
  <c r="JY11" i="7"/>
  <c r="JX5" i="7"/>
  <c r="JY5" i="7" s="1"/>
  <c r="JX69" i="7"/>
  <c r="JY54" i="7"/>
  <c r="JZ55" i="7"/>
  <c r="JY73" i="7" s="1"/>
  <c r="JX7" i="7"/>
  <c r="JX8" i="7"/>
  <c r="JY38" i="7" l="1"/>
  <c r="JZ35" i="7"/>
  <c r="JZ56" i="7" s="1"/>
  <c r="JY34" i="7"/>
  <c r="JZ8" i="7"/>
  <c r="JZ4" i="7"/>
  <c r="JZ9" i="7"/>
  <c r="JZ7" i="7"/>
  <c r="JZ3" i="7"/>
  <c r="JY36" i="7"/>
  <c r="JZ14" i="7"/>
  <c r="JX31" i="7"/>
  <c r="JW32" i="7" s="1"/>
  <c r="JY69" i="7"/>
  <c r="JY57" i="7"/>
  <c r="JY49" i="7"/>
  <c r="JY58" i="7"/>
  <c r="JX52" i="7"/>
  <c r="JW53" i="7" s="1"/>
  <c r="JX59" i="7"/>
  <c r="JX72" i="7" s="1"/>
  <c r="JY37" i="7"/>
  <c r="KA55" i="7"/>
  <c r="JZ54" i="7"/>
  <c r="JZ73" i="7"/>
  <c r="JY39" i="7" l="1"/>
  <c r="JY52" i="7" s="1"/>
  <c r="JX53" i="7" s="1"/>
  <c r="JZ37" i="7"/>
  <c r="JZ5" i="7"/>
  <c r="KA5" i="7" s="1"/>
  <c r="JZ49" i="7"/>
  <c r="JZ36" i="7"/>
  <c r="JZ38" i="7"/>
  <c r="JZ57" i="7"/>
  <c r="JZ59" i="7" s="1"/>
  <c r="JZ58" i="7"/>
  <c r="JZ69" i="7"/>
  <c r="KA11" i="7"/>
  <c r="KA14" i="7"/>
  <c r="JY59" i="7"/>
  <c r="JY72" i="7" s="1"/>
  <c r="KA69" i="7"/>
  <c r="KA56" i="7"/>
  <c r="KA58" i="7"/>
  <c r="KA57" i="7"/>
  <c r="KA49" i="7"/>
  <c r="KA38" i="7"/>
  <c r="KA37" i="7"/>
  <c r="KA35" i="7"/>
  <c r="KA36" i="7"/>
  <c r="JZ34" i="7"/>
  <c r="KA7" i="7"/>
  <c r="KA9" i="7"/>
  <c r="KA3" i="7"/>
  <c r="KA4" i="7"/>
  <c r="KA8" i="7"/>
  <c r="KA54" i="7"/>
  <c r="KB55" i="7"/>
  <c r="KA73" i="7"/>
  <c r="JZ11" i="7"/>
  <c r="JZ72" i="7" l="1"/>
  <c r="KA59" i="7"/>
  <c r="KA72" i="7" s="1"/>
  <c r="JZ31" i="7"/>
  <c r="JY32" i="7" s="1"/>
  <c r="KC55" i="7"/>
  <c r="KB54" i="7"/>
  <c r="KB73" i="7"/>
  <c r="KA39" i="7"/>
  <c r="KA52" i="7" s="1"/>
  <c r="JZ53" i="7" s="1"/>
  <c r="KB14" i="7"/>
  <c r="KB11" i="7" s="1"/>
  <c r="KA31" i="7"/>
  <c r="JZ32" i="7" s="1"/>
  <c r="KB57" i="7"/>
  <c r="KB56" i="7"/>
  <c r="KB69" i="7"/>
  <c r="KB58" i="7"/>
  <c r="KB35" i="7"/>
  <c r="KB36" i="7" s="1"/>
  <c r="KA34" i="7"/>
  <c r="KB37" i="7"/>
  <c r="KB8" i="7"/>
  <c r="KB4" i="7"/>
  <c r="KB9" i="7"/>
  <c r="KB7" i="7"/>
  <c r="KB5" i="7"/>
  <c r="KB3" i="7"/>
  <c r="JZ52" i="7"/>
  <c r="JY53" i="7" s="1"/>
  <c r="JZ39" i="7"/>
  <c r="KC14" i="7" l="1"/>
  <c r="KB59" i="7"/>
  <c r="KB72" i="7" s="1"/>
  <c r="KB31" i="7"/>
  <c r="KA32" i="7" s="1"/>
  <c r="KC54" i="7"/>
  <c r="KD55" i="7"/>
  <c r="KC73" i="7"/>
  <c r="KC69" i="7"/>
  <c r="KC58" i="7"/>
  <c r="KC57" i="7"/>
  <c r="KC56" i="7"/>
  <c r="KC38" i="7"/>
  <c r="KC37" i="7"/>
  <c r="KC49" i="7"/>
  <c r="KC35" i="7"/>
  <c r="KC36" i="7"/>
  <c r="KB34" i="7"/>
  <c r="KC8" i="7"/>
  <c r="KC4" i="7"/>
  <c r="KC9" i="7"/>
  <c r="KC7" i="7"/>
  <c r="KC3" i="7"/>
  <c r="KC5" i="7"/>
  <c r="KB49" i="7"/>
  <c r="KB38" i="7"/>
  <c r="KE55" i="7" l="1"/>
  <c r="KD54" i="7"/>
  <c r="KD73" i="7"/>
  <c r="KD14" i="7"/>
  <c r="KC59" i="7"/>
  <c r="KC72" i="7" s="1"/>
  <c r="KC11" i="7"/>
  <c r="KB39" i="7"/>
  <c r="KB52" i="7" s="1"/>
  <c r="KA53" i="7" s="1"/>
  <c r="KC31" i="7"/>
  <c r="KB32" i="7" s="1"/>
  <c r="KC39" i="7"/>
  <c r="KC52" i="7" s="1"/>
  <c r="KB53" i="7" s="1"/>
  <c r="KD35" i="7"/>
  <c r="KD9" i="7" s="1"/>
  <c r="KC34" i="7"/>
  <c r="KD69" i="7" l="1"/>
  <c r="KD58" i="7"/>
  <c r="KD8" i="7"/>
  <c r="KD5" i="7"/>
  <c r="KD57" i="7"/>
  <c r="KD56" i="7"/>
  <c r="KD7" i="7"/>
  <c r="KD31" i="7" s="1"/>
  <c r="KC32" i="7" s="1"/>
  <c r="KE58" i="7"/>
  <c r="KE57" i="7"/>
  <c r="KD34" i="7"/>
  <c r="KE35" i="7"/>
  <c r="KE38" i="7" s="1"/>
  <c r="KE8" i="7"/>
  <c r="KE9" i="7"/>
  <c r="KE3" i="7"/>
  <c r="KE5" i="7"/>
  <c r="KE7" i="7"/>
  <c r="KE31" i="7" s="1"/>
  <c r="KD32" i="7" s="1"/>
  <c r="KD38" i="7"/>
  <c r="KD36" i="7"/>
  <c r="KE14" i="7"/>
  <c r="KE11" i="7"/>
  <c r="KD11" i="7"/>
  <c r="KD3" i="7"/>
  <c r="KF55" i="7"/>
  <c r="KE54" i="7"/>
  <c r="KE73" i="7"/>
  <c r="KD4" i="7"/>
  <c r="KE4" i="7" s="1"/>
  <c r="KD37" i="7"/>
  <c r="KD49" i="7"/>
  <c r="KD52" i="7" l="1"/>
  <c r="KC53" i="7" s="1"/>
  <c r="KD39" i="7"/>
  <c r="KG55" i="7"/>
  <c r="KF54" i="7"/>
  <c r="KF73" i="7"/>
  <c r="KE34" i="7"/>
  <c r="KF35" i="7"/>
  <c r="KF4" i="7"/>
  <c r="KF5" i="7"/>
  <c r="KF7" i="7"/>
  <c r="KF3" i="7"/>
  <c r="KF8" i="7"/>
  <c r="KE37" i="7"/>
  <c r="KE36" i="7"/>
  <c r="KD72" i="7"/>
  <c r="KD59" i="7"/>
  <c r="KE56" i="7"/>
  <c r="KE49" i="7"/>
  <c r="KF14" i="7"/>
  <c r="KF11" i="7"/>
  <c r="KE69" i="7"/>
  <c r="KF34" i="7" l="1"/>
  <c r="KG35" i="7"/>
  <c r="KG36" i="7" s="1"/>
  <c r="KG8" i="7"/>
  <c r="KG4" i="7"/>
  <c r="KG5" i="7"/>
  <c r="KF9" i="7"/>
  <c r="KF38" i="7"/>
  <c r="KE52" i="7"/>
  <c r="KD53" i="7" s="1"/>
  <c r="KE39" i="7"/>
  <c r="KF57" i="7"/>
  <c r="KE59" i="7"/>
  <c r="KE72" i="7" s="1"/>
  <c r="KG11" i="7"/>
  <c r="KG14" i="7"/>
  <c r="KF31" i="7"/>
  <c r="KE32" i="7" s="1"/>
  <c r="KF37" i="7"/>
  <c r="KF56" i="7"/>
  <c r="KF69" i="7"/>
  <c r="KF36" i="7"/>
  <c r="KF49" i="7"/>
  <c r="KF58" i="7"/>
  <c r="KG54" i="7"/>
  <c r="KH55" i="7"/>
  <c r="KG73" i="7"/>
  <c r="KG3" i="7" l="1"/>
  <c r="KG9" i="7"/>
  <c r="KG34" i="7"/>
  <c r="KH35" i="7"/>
  <c r="KH54" i="7"/>
  <c r="KI55" i="7"/>
  <c r="KH73" i="7"/>
  <c r="KH14" i="7"/>
  <c r="KG7" i="7"/>
  <c r="KG31" i="7" s="1"/>
  <c r="KF32" i="7" s="1"/>
  <c r="KG49" i="7"/>
  <c r="KF59" i="7"/>
  <c r="KF72" i="7"/>
  <c r="KF39" i="7"/>
  <c r="KF52" i="7"/>
  <c r="KE53" i="7" s="1"/>
  <c r="KG57" i="7"/>
  <c r="KG37" i="7"/>
  <c r="KG39" i="7" s="1"/>
  <c r="KG58" i="7"/>
  <c r="KG69" i="7"/>
  <c r="KG38" i="7"/>
  <c r="KG56" i="7"/>
  <c r="KH34" i="7" l="1"/>
  <c r="KI35" i="7"/>
  <c r="KI56" i="7" s="1"/>
  <c r="KI9" i="7"/>
  <c r="KI3" i="7"/>
  <c r="KI7" i="7"/>
  <c r="KH38" i="7"/>
  <c r="KH36" i="7"/>
  <c r="KG59" i="7"/>
  <c r="KG72" i="7" s="1"/>
  <c r="KH58" i="7"/>
  <c r="KH7" i="7"/>
  <c r="KH37" i="7"/>
  <c r="KH56" i="7"/>
  <c r="KI14" i="7"/>
  <c r="KH5" i="7"/>
  <c r="KI5" i="7" s="1"/>
  <c r="KH4" i="7"/>
  <c r="KI4" i="7" s="1"/>
  <c r="KH49" i="7"/>
  <c r="KH57" i="7"/>
  <c r="KH11" i="7"/>
  <c r="KH69" i="7"/>
  <c r="KH3" i="7"/>
  <c r="KI54" i="7"/>
  <c r="KJ55" i="7"/>
  <c r="KG52" i="7"/>
  <c r="KF53" i="7" s="1"/>
  <c r="KH8" i="7"/>
  <c r="KH9" i="7"/>
  <c r="KH52" i="7" l="1"/>
  <c r="KG53" i="7" s="1"/>
  <c r="KH39" i="7"/>
  <c r="KI8" i="7"/>
  <c r="KH59" i="7"/>
  <c r="KH72" i="7" s="1"/>
  <c r="KI49" i="7"/>
  <c r="KJ14" i="7"/>
  <c r="KJ11" i="7"/>
  <c r="KI38" i="7"/>
  <c r="KI37" i="7"/>
  <c r="KH31" i="7"/>
  <c r="KG32" i="7" s="1"/>
  <c r="KJ35" i="7"/>
  <c r="KJ8" i="7" s="1"/>
  <c r="KJ49" i="7"/>
  <c r="KI34" i="7"/>
  <c r="KJ38" i="7"/>
  <c r="KJ9" i="7"/>
  <c r="KJ3" i="7"/>
  <c r="KI11" i="7"/>
  <c r="KI58" i="7"/>
  <c r="KK55" i="7"/>
  <c r="KJ54" i="7"/>
  <c r="KJ73" i="7"/>
  <c r="KI36" i="7"/>
  <c r="KI57" i="7"/>
  <c r="KI59" i="7" s="1"/>
  <c r="KI73" i="7"/>
  <c r="KI69" i="7"/>
  <c r="KI72" i="7" l="1"/>
  <c r="KI39" i="7"/>
  <c r="KI52" i="7" s="1"/>
  <c r="KH53" i="7" s="1"/>
  <c r="KJ36" i="7"/>
  <c r="KI31" i="7"/>
  <c r="KH32" i="7" s="1"/>
  <c r="KJ57" i="7"/>
  <c r="KJ58" i="7"/>
  <c r="KJ69" i="7"/>
  <c r="KJ56" i="7"/>
  <c r="KK73" i="7"/>
  <c r="KL55" i="7"/>
  <c r="KK54" i="7"/>
  <c r="KJ37" i="7"/>
  <c r="KJ4" i="7"/>
  <c r="KK14" i="7"/>
  <c r="KK11" i="7" s="1"/>
  <c r="KJ34" i="7"/>
  <c r="KK35" i="7"/>
  <c r="KK56" i="7" s="1"/>
  <c r="KJ7" i="7"/>
  <c r="KJ31" i="7" s="1"/>
  <c r="KI32" i="7" s="1"/>
  <c r="KJ5" i="7"/>
  <c r="KM55" i="7" l="1"/>
  <c r="KL54" i="7"/>
  <c r="KL73" i="7"/>
  <c r="KK49" i="7"/>
  <c r="KK58" i="7"/>
  <c r="KL14" i="7"/>
  <c r="KK36" i="7"/>
  <c r="KL35" i="7"/>
  <c r="KL69" i="7" s="1"/>
  <c r="KL49" i="7"/>
  <c r="KL58" i="7"/>
  <c r="KK34" i="7"/>
  <c r="KL37" i="7"/>
  <c r="KL38" i="7"/>
  <c r="KL5" i="7"/>
  <c r="KL36" i="7"/>
  <c r="KL8" i="7"/>
  <c r="KL3" i="7"/>
  <c r="KL4" i="7"/>
  <c r="KL7" i="7"/>
  <c r="KK3" i="7"/>
  <c r="KK57" i="7"/>
  <c r="KK59" i="7" s="1"/>
  <c r="KK69" i="7"/>
  <c r="KK4" i="7"/>
  <c r="KK38" i="7"/>
  <c r="KK9" i="7"/>
  <c r="KL9" i="7" s="1"/>
  <c r="KJ59" i="7"/>
  <c r="KJ72" i="7"/>
  <c r="KJ39" i="7"/>
  <c r="KJ52" i="7" s="1"/>
  <c r="KI53" i="7" s="1"/>
  <c r="KK7" i="7"/>
  <c r="KK72" i="7" s="1"/>
  <c r="KK5" i="7"/>
  <c r="KK37" i="7"/>
  <c r="KK8" i="7"/>
  <c r="KN55" i="7" l="1"/>
  <c r="KM73" i="7"/>
  <c r="KM54" i="7"/>
  <c r="KL39" i="7"/>
  <c r="KL52" i="7" s="1"/>
  <c r="KK53" i="7" s="1"/>
  <c r="KL56" i="7"/>
  <c r="KK52" i="7"/>
  <c r="KJ53" i="7" s="1"/>
  <c r="KK39" i="7"/>
  <c r="KM69" i="7"/>
  <c r="KM56" i="7"/>
  <c r="KM49" i="7"/>
  <c r="KM58" i="7"/>
  <c r="KL34" i="7"/>
  <c r="KM57" i="7"/>
  <c r="KM38" i="7"/>
  <c r="KM35" i="7"/>
  <c r="KM4" i="7" s="1"/>
  <c r="KM3" i="7"/>
  <c r="KM5" i="7"/>
  <c r="KM7" i="7"/>
  <c r="KM9" i="7"/>
  <c r="KM8" i="7"/>
  <c r="KL57" i="7"/>
  <c r="KM14" i="7"/>
  <c r="KM11" i="7" s="1"/>
  <c r="KL31" i="7"/>
  <c r="KK32" i="7" s="1"/>
  <c r="KL11" i="7"/>
  <c r="KK31" i="7"/>
  <c r="KJ32" i="7" s="1"/>
  <c r="KM59" i="7" l="1"/>
  <c r="KM72" i="7" s="1"/>
  <c r="KO55" i="7"/>
  <c r="KN54" i="7"/>
  <c r="KL59" i="7"/>
  <c r="KL72" i="7" s="1"/>
  <c r="KN56" i="7"/>
  <c r="KN35" i="7"/>
  <c r="KN58" i="7" s="1"/>
  <c r="KN38" i="7"/>
  <c r="KN37" i="7"/>
  <c r="KM34" i="7"/>
  <c r="KN7" i="7"/>
  <c r="KN9" i="7"/>
  <c r="KN3" i="7"/>
  <c r="KN36" i="7"/>
  <c r="KN4" i="7"/>
  <c r="KN5" i="7"/>
  <c r="KN8" i="7"/>
  <c r="KN14" i="7"/>
  <c r="KM31" i="7"/>
  <c r="KL32" i="7" s="1"/>
  <c r="KM36" i="7"/>
  <c r="KM37" i="7"/>
  <c r="KN39" i="7" l="1"/>
  <c r="KO14" i="7"/>
  <c r="KP55" i="7"/>
  <c r="KO73" i="7" s="1"/>
  <c r="KO54" i="7"/>
  <c r="KM39" i="7"/>
  <c r="KM52" i="7"/>
  <c r="KL53" i="7" s="1"/>
  <c r="KN49" i="7"/>
  <c r="KO35" i="7"/>
  <c r="KO58" i="7" s="1"/>
  <c r="KN34" i="7"/>
  <c r="KO37" i="7"/>
  <c r="KO7" i="7"/>
  <c r="KO9" i="7"/>
  <c r="KO3" i="7"/>
  <c r="KO5" i="7"/>
  <c r="KO36" i="7"/>
  <c r="KN73" i="7"/>
  <c r="KN69" i="7"/>
  <c r="KN11" i="7"/>
  <c r="KN57" i="7"/>
  <c r="KN59" i="7" s="1"/>
  <c r="KN72" i="7" l="1"/>
  <c r="KO39" i="7"/>
  <c r="KO38" i="7"/>
  <c r="KN31" i="7"/>
  <c r="KM32" i="7" s="1"/>
  <c r="KO57" i="7"/>
  <c r="KN52" i="7"/>
  <c r="KM53" i="7" s="1"/>
  <c r="KO69" i="7"/>
  <c r="KQ55" i="7"/>
  <c r="KP54" i="7"/>
  <c r="KP14" i="7"/>
  <c r="KP11" i="7"/>
  <c r="KO11" i="7"/>
  <c r="KO52" i="7" s="1"/>
  <c r="KN53" i="7" s="1"/>
  <c r="KP35" i="7"/>
  <c r="KP49" i="7" s="1"/>
  <c r="KO34" i="7"/>
  <c r="KP37" i="7"/>
  <c r="KP5" i="7"/>
  <c r="KP7" i="7"/>
  <c r="KP8" i="7"/>
  <c r="KP3" i="7"/>
  <c r="KP4" i="7"/>
  <c r="KO49" i="7"/>
  <c r="KO56" i="7"/>
  <c r="KO4" i="7"/>
  <c r="KO8" i="7"/>
  <c r="KQ54" i="7" l="1"/>
  <c r="KQ73" i="7"/>
  <c r="KR55" i="7"/>
  <c r="KQ35" i="7"/>
  <c r="KQ57" i="7" s="1"/>
  <c r="KP34" i="7"/>
  <c r="KQ36" i="7"/>
  <c r="KQ38" i="7"/>
  <c r="KO31" i="7"/>
  <c r="KN32" i="7" s="1"/>
  <c r="KO59" i="7"/>
  <c r="KO72" i="7" s="1"/>
  <c r="KP69" i="7"/>
  <c r="KP58" i="7"/>
  <c r="KP56" i="7"/>
  <c r="KQ14" i="7"/>
  <c r="KR14" i="7" s="1"/>
  <c r="KS14" i="7" s="1"/>
  <c r="KT14" i="7" s="1"/>
  <c r="KU14" i="7" s="1"/>
  <c r="KV14" i="7" s="1"/>
  <c r="KW14" i="7" s="1"/>
  <c r="KX14" i="7" s="1"/>
  <c r="KY14" i="7" s="1"/>
  <c r="KZ14" i="7" s="1"/>
  <c r="LA14" i="7" s="1"/>
  <c r="LB14" i="7" s="1"/>
  <c r="LC14" i="7" s="1"/>
  <c r="LD14" i="7" s="1"/>
  <c r="LE14" i="7" s="1"/>
  <c r="LF14" i="7" s="1"/>
  <c r="LG14" i="7" s="1"/>
  <c r="LH14" i="7" s="1"/>
  <c r="LI14" i="7" s="1"/>
  <c r="LJ14" i="7" s="1"/>
  <c r="LK14" i="7" s="1"/>
  <c r="LL14" i="7" s="1"/>
  <c r="LM14" i="7" s="1"/>
  <c r="LN14" i="7" s="1"/>
  <c r="LO14" i="7" s="1"/>
  <c r="LP14" i="7" s="1"/>
  <c r="LQ14" i="7" s="1"/>
  <c r="LR14" i="7" s="1"/>
  <c r="LS14" i="7" s="1"/>
  <c r="LT14" i="7" s="1"/>
  <c r="LU14" i="7" s="1"/>
  <c r="LV14" i="7" s="1"/>
  <c r="LW14" i="7" s="1"/>
  <c r="LX14" i="7" s="1"/>
  <c r="LY14" i="7" s="1"/>
  <c r="LZ14" i="7" s="1"/>
  <c r="MA14" i="7" s="1"/>
  <c r="MB14" i="7" s="1"/>
  <c r="MC14" i="7" s="1"/>
  <c r="MD14" i="7" s="1"/>
  <c r="ME14" i="7" s="1"/>
  <c r="MF14" i="7" s="1"/>
  <c r="MG14" i="7" s="1"/>
  <c r="MH14" i="7" s="1"/>
  <c r="MI14" i="7" s="1"/>
  <c r="MJ14" i="7" s="1"/>
  <c r="MK14" i="7" s="1"/>
  <c r="ML14" i="7" s="1"/>
  <c r="MM14" i="7" s="1"/>
  <c r="MN14" i="7" s="1"/>
  <c r="MO14" i="7" s="1"/>
  <c r="MP14" i="7" s="1"/>
  <c r="MQ14" i="7" s="1"/>
  <c r="MR14" i="7" s="1"/>
  <c r="MS14" i="7" s="1"/>
  <c r="MT14" i="7" s="1"/>
  <c r="MU14" i="7" s="1"/>
  <c r="MV14" i="7" s="1"/>
  <c r="MW14" i="7" s="1"/>
  <c r="MX14" i="7" s="1"/>
  <c r="KP36" i="7"/>
  <c r="KP73" i="7"/>
  <c r="KP38" i="7"/>
  <c r="KP57" i="7"/>
  <c r="KP9" i="7"/>
  <c r="KP31" i="7" s="1"/>
  <c r="MS32" i="7" l="1"/>
  <c r="MQ32" i="7"/>
  <c r="LW32" i="7"/>
  <c r="LC32" i="7"/>
  <c r="MO32" i="7"/>
  <c r="LT32" i="7"/>
  <c r="KY32" i="7"/>
  <c r="MN32" i="7"/>
  <c r="LS32" i="7"/>
  <c r="KX32" i="7"/>
  <c r="MM32" i="7"/>
  <c r="LR32" i="7"/>
  <c r="KW32" i="7"/>
  <c r="ML32" i="7"/>
  <c r="LQ32" i="7"/>
  <c r="KV32" i="7"/>
  <c r="MK32" i="7"/>
  <c r="LP32" i="7"/>
  <c r="KU32" i="7"/>
  <c r="MD32" i="7"/>
  <c r="LD32" i="7"/>
  <c r="MC32" i="7"/>
  <c r="LB32" i="7"/>
  <c r="MB32" i="7"/>
  <c r="LA32" i="7"/>
  <c r="MA32" i="7"/>
  <c r="KZ32" i="7"/>
  <c r="KT32" i="7"/>
  <c r="LY32" i="7"/>
  <c r="KS32" i="7"/>
  <c r="KR32" i="7"/>
  <c r="LV32" i="7"/>
  <c r="KQ32" i="7"/>
  <c r="MW32" i="7"/>
  <c r="LU32" i="7"/>
  <c r="KP32" i="7"/>
  <c r="MV32" i="7"/>
  <c r="LO32" i="7"/>
  <c r="KO32" i="7"/>
  <c r="MU32" i="7"/>
  <c r="LN32" i="7"/>
  <c r="MT32" i="7"/>
  <c r="LM32" i="7"/>
  <c r="MR32" i="7"/>
  <c r="LL32" i="7"/>
  <c r="MP32" i="7"/>
  <c r="LK32" i="7"/>
  <c r="MJ32" i="7"/>
  <c r="LJ32" i="7"/>
  <c r="ME32" i="7"/>
  <c r="LE32" i="7"/>
  <c r="MX32" i="7"/>
  <c r="MG32" i="7"/>
  <c r="MI32" i="7"/>
  <c r="LH32" i="7"/>
  <c r="LG32" i="7"/>
  <c r="LX32" i="7"/>
  <c r="LI32" i="7"/>
  <c r="LZ32" i="7"/>
  <c r="MF32" i="7"/>
  <c r="LF32" i="7"/>
  <c r="MH32" i="7"/>
  <c r="KQ49" i="7"/>
  <c r="KP59" i="7"/>
  <c r="KP72" i="7" s="1"/>
  <c r="KQ37" i="7"/>
  <c r="KQ39" i="7" s="1"/>
  <c r="KQ56" i="7"/>
  <c r="KR35" i="7"/>
  <c r="KR56" i="7" s="1"/>
  <c r="KR49" i="7"/>
  <c r="KR38" i="7"/>
  <c r="KQ34" i="7"/>
  <c r="KR37" i="7"/>
  <c r="KR36" i="7"/>
  <c r="KQ69" i="7"/>
  <c r="KP39" i="7"/>
  <c r="KP52" i="7"/>
  <c r="KQ58" i="7"/>
  <c r="KS55" i="7"/>
  <c r="KR73" i="7"/>
  <c r="KR54" i="7"/>
  <c r="KQ52" i="7" l="1"/>
  <c r="KR52" i="7"/>
  <c r="KR39" i="7"/>
  <c r="KR69" i="7"/>
  <c r="KQ72" i="7"/>
  <c r="KQ59" i="7"/>
  <c r="KS54" i="7"/>
  <c r="KS73" i="7"/>
  <c r="KT55" i="7"/>
  <c r="KR58" i="7"/>
  <c r="KR53" i="7"/>
  <c r="KQ53" i="7"/>
  <c r="KP53" i="7"/>
  <c r="KO53" i="7"/>
  <c r="KS69" i="7"/>
  <c r="KS57" i="7"/>
  <c r="KS58" i="7"/>
  <c r="KS49" i="7"/>
  <c r="KS56" i="7"/>
  <c r="KR34" i="7"/>
  <c r="KS35" i="7"/>
  <c r="KS36" i="7"/>
  <c r="KS37" i="7"/>
  <c r="KS38" i="7"/>
  <c r="KR57" i="7"/>
  <c r="KU55" i="7" l="1"/>
  <c r="KT54" i="7"/>
  <c r="KT73" i="7"/>
  <c r="KS39" i="7"/>
  <c r="KS52" i="7" s="1"/>
  <c r="KS72" i="7"/>
  <c r="KS59" i="7"/>
  <c r="KR59" i="7"/>
  <c r="KR72" i="7" s="1"/>
  <c r="KT35" i="7"/>
  <c r="KT49" i="7" s="1"/>
  <c r="KT37" i="7"/>
  <c r="KS34" i="7"/>
  <c r="KT36" i="7"/>
  <c r="KU57" i="7" l="1"/>
  <c r="KU69" i="7"/>
  <c r="KT34" i="7"/>
  <c r="KU35" i="7"/>
  <c r="KU56" i="7" s="1"/>
  <c r="KU38" i="7"/>
  <c r="KT53" i="7"/>
  <c r="KS53" i="7"/>
  <c r="KT57" i="7"/>
  <c r="KT58" i="7"/>
  <c r="KU54" i="7"/>
  <c r="KV55" i="7"/>
  <c r="KU73" i="7" s="1"/>
  <c r="KT38" i="7"/>
  <c r="KT39" i="7" s="1"/>
  <c r="KT56" i="7"/>
  <c r="KT69" i="7"/>
  <c r="KT59" i="7" l="1"/>
  <c r="KT72" i="7" s="1"/>
  <c r="KU36" i="7"/>
  <c r="KW55" i="7"/>
  <c r="KV54" i="7"/>
  <c r="KV73" i="7"/>
  <c r="KU49" i="7"/>
  <c r="KT52" i="7"/>
  <c r="KU37" i="7"/>
  <c r="KV69" i="7"/>
  <c r="KV58" i="7"/>
  <c r="KV57" i="7"/>
  <c r="KV56" i="7"/>
  <c r="KV49" i="7"/>
  <c r="KV36" i="7"/>
  <c r="KU34" i="7"/>
  <c r="KV35" i="7"/>
  <c r="KU53" i="7"/>
  <c r="KU58" i="7"/>
  <c r="KU59" i="7" l="1"/>
  <c r="KU72" i="7" s="1"/>
  <c r="KV59" i="7"/>
  <c r="KV72" i="7" s="1"/>
  <c r="KV34" i="7"/>
  <c r="KW35" i="7"/>
  <c r="KV53" i="7"/>
  <c r="KX55" i="7"/>
  <c r="KW54" i="7"/>
  <c r="KV38" i="7"/>
  <c r="KV37" i="7"/>
  <c r="KU52" i="7"/>
  <c r="KU39" i="7"/>
  <c r="KX54" i="7" l="1"/>
  <c r="KY55" i="7"/>
  <c r="KV39" i="7"/>
  <c r="KV52" i="7" s="1"/>
  <c r="KW34" i="7"/>
  <c r="KX35" i="7"/>
  <c r="KX36" i="7" s="1"/>
  <c r="KW36" i="7"/>
  <c r="KW38" i="7"/>
  <c r="KW58" i="7"/>
  <c r="KW56" i="7"/>
  <c r="KW37" i="7"/>
  <c r="KW49" i="7"/>
  <c r="KW73" i="7"/>
  <c r="KW69" i="7"/>
  <c r="KW57" i="7"/>
  <c r="KZ55" i="7" l="1"/>
  <c r="KY54" i="7"/>
  <c r="KY73" i="7"/>
  <c r="KY69" i="7"/>
  <c r="KY49" i="7"/>
  <c r="KY58" i="7"/>
  <c r="KY57" i="7"/>
  <c r="KY56" i="7"/>
  <c r="KY38" i="7"/>
  <c r="KX34" i="7"/>
  <c r="KY35" i="7"/>
  <c r="KX53" i="7"/>
  <c r="KX37" i="7"/>
  <c r="KX39" i="7" s="1"/>
  <c r="KX38" i="7"/>
  <c r="KX49" i="7"/>
  <c r="KW52" i="7"/>
  <c r="KW39" i="7"/>
  <c r="KX56" i="7"/>
  <c r="KX57" i="7"/>
  <c r="KX58" i="7"/>
  <c r="KW53" i="7"/>
  <c r="KX73" i="7"/>
  <c r="KX69" i="7"/>
  <c r="KW59" i="7"/>
  <c r="KW72" i="7" s="1"/>
  <c r="LA55" i="7" l="1"/>
  <c r="KZ54" i="7"/>
  <c r="KZ73" i="7"/>
  <c r="KX59" i="7"/>
  <c r="KX72" i="7" s="1"/>
  <c r="KY59" i="7"/>
  <c r="KY72" i="7" s="1"/>
  <c r="KZ69" i="7"/>
  <c r="KZ58" i="7"/>
  <c r="KZ57" i="7"/>
  <c r="KZ56" i="7"/>
  <c r="KZ38" i="7"/>
  <c r="KZ36" i="7"/>
  <c r="KZ37" i="7"/>
  <c r="KZ35" i="7"/>
  <c r="KY34" i="7"/>
  <c r="KY53" i="7"/>
  <c r="KY36" i="7"/>
  <c r="KX52" i="7"/>
  <c r="KY37" i="7"/>
  <c r="KZ39" i="7" l="1"/>
  <c r="LB55" i="7"/>
  <c r="LA54" i="7"/>
  <c r="LA73" i="7"/>
  <c r="KY39" i="7"/>
  <c r="KY52" i="7" s="1"/>
  <c r="KZ59" i="7"/>
  <c r="KZ72" i="7"/>
  <c r="LA35" i="7"/>
  <c r="LA49" i="7" s="1"/>
  <c r="KZ34" i="7"/>
  <c r="KZ49" i="7"/>
  <c r="KZ52" i="7" s="1"/>
  <c r="LA69" i="7" l="1"/>
  <c r="LC55" i="7"/>
  <c r="LB73" i="7" s="1"/>
  <c r="LB54" i="7"/>
  <c r="LA38" i="7"/>
  <c r="LA34" i="7"/>
  <c r="LB35" i="7"/>
  <c r="LB57" i="7" s="1"/>
  <c r="LA37" i="7"/>
  <c r="LA36" i="7"/>
  <c r="LA58" i="7"/>
  <c r="LA57" i="7"/>
  <c r="LA56" i="7"/>
  <c r="KZ53" i="7"/>
  <c r="LD55" i="7" l="1"/>
  <c r="LC54" i="7"/>
  <c r="LC35" i="7"/>
  <c r="LC57" i="7" s="1"/>
  <c r="LB34" i="7"/>
  <c r="LA59" i="7"/>
  <c r="LA72" i="7" s="1"/>
  <c r="LB58" i="7"/>
  <c r="LB69" i="7"/>
  <c r="LB49" i="7"/>
  <c r="LB37" i="7"/>
  <c r="LB56" i="7"/>
  <c r="LA39" i="7"/>
  <c r="LA52" i="7"/>
  <c r="LB38" i="7"/>
  <c r="LB36" i="7"/>
  <c r="LA53" i="7"/>
  <c r="LC37" i="7" l="1"/>
  <c r="LC56" i="7"/>
  <c r="LC58" i="7"/>
  <c r="LB39" i="7"/>
  <c r="LB52" i="7" s="1"/>
  <c r="LC69" i="7"/>
  <c r="LC36" i="7"/>
  <c r="LD69" i="7"/>
  <c r="LD57" i="7"/>
  <c r="LD56" i="7"/>
  <c r="LD58" i="7"/>
  <c r="LD49" i="7"/>
  <c r="LD37" i="7"/>
  <c r="LD35" i="7"/>
  <c r="LD38" i="7"/>
  <c r="LC34" i="7"/>
  <c r="LD36" i="7"/>
  <c r="LC53" i="7"/>
  <c r="LC49" i="7"/>
  <c r="LD54" i="7"/>
  <c r="LE55" i="7"/>
  <c r="LD73" i="7" s="1"/>
  <c r="LB59" i="7"/>
  <c r="LB72" i="7"/>
  <c r="LB53" i="7"/>
  <c r="LC73" i="7"/>
  <c r="LC38" i="7"/>
  <c r="LC39" i="7" l="1"/>
  <c r="LC52" i="7" s="1"/>
  <c r="LD59" i="7"/>
  <c r="LD72" i="7" s="1"/>
  <c r="LD39" i="7"/>
  <c r="LD52" i="7" s="1"/>
  <c r="LC72" i="7"/>
  <c r="LC59" i="7"/>
  <c r="LF55" i="7"/>
  <c r="LE73" i="7" s="1"/>
  <c r="LE54" i="7"/>
  <c r="LD34" i="7"/>
  <c r="LE35" i="7"/>
  <c r="LD53" i="7"/>
  <c r="LF35" i="7" l="1"/>
  <c r="LF38" i="7"/>
  <c r="LE34" i="7"/>
  <c r="LE53" i="7"/>
  <c r="LE38" i="7"/>
  <c r="LE36" i="7"/>
  <c r="LE56" i="7"/>
  <c r="LF54" i="7"/>
  <c r="LG55" i="7"/>
  <c r="LE49" i="7"/>
  <c r="LE57" i="7"/>
  <c r="LE37" i="7"/>
  <c r="LE69" i="7"/>
  <c r="LE58" i="7"/>
  <c r="LF34" i="7" l="1"/>
  <c r="LG35" i="7"/>
  <c r="LG36" i="7" s="1"/>
  <c r="LF53" i="7"/>
  <c r="LF58" i="7"/>
  <c r="LE72" i="7"/>
  <c r="LE59" i="7"/>
  <c r="LF57" i="7"/>
  <c r="LH55" i="7"/>
  <c r="LG73" i="7" s="1"/>
  <c r="LG54" i="7"/>
  <c r="LF37" i="7"/>
  <c r="LF49" i="7"/>
  <c r="LF69" i="7"/>
  <c r="LF73" i="7"/>
  <c r="LF36" i="7"/>
  <c r="LF56" i="7"/>
  <c r="LE39" i="7"/>
  <c r="LE52" i="7" s="1"/>
  <c r="LF59" i="7" l="1"/>
  <c r="LF72" i="7" s="1"/>
  <c r="LG37" i="7"/>
  <c r="LG39" i="7" s="1"/>
  <c r="LG49" i="7"/>
  <c r="LG34" i="7"/>
  <c r="LH35" i="7"/>
  <c r="LH36" i="7"/>
  <c r="LG53" i="7"/>
  <c r="LF39" i="7"/>
  <c r="LF52" i="7" s="1"/>
  <c r="LG56" i="7"/>
  <c r="LG69" i="7"/>
  <c r="LG38" i="7"/>
  <c r="LG57" i="7"/>
  <c r="LG58" i="7"/>
  <c r="LI55" i="7"/>
  <c r="LH54" i="7"/>
  <c r="LH73" i="7"/>
  <c r="LH34" i="7" l="1"/>
  <c r="LI35" i="7"/>
  <c r="LI56" i="7" s="1"/>
  <c r="LI36" i="7"/>
  <c r="LI38" i="7"/>
  <c r="LH53" i="7"/>
  <c r="LH38" i="7"/>
  <c r="LH37" i="7"/>
  <c r="LH39" i="7" s="1"/>
  <c r="LH57" i="7"/>
  <c r="LH56" i="7"/>
  <c r="LG59" i="7"/>
  <c r="LG72" i="7"/>
  <c r="LG52" i="7"/>
  <c r="LH49" i="7"/>
  <c r="LH58" i="7"/>
  <c r="LH69" i="7"/>
  <c r="LJ55" i="7"/>
  <c r="LI54" i="7"/>
  <c r="LK55" i="7" l="1"/>
  <c r="LJ54" i="7"/>
  <c r="LJ73" i="7"/>
  <c r="LI57" i="7"/>
  <c r="LI34" i="7"/>
  <c r="LJ35" i="7"/>
  <c r="LJ56" i="7" s="1"/>
  <c r="LI37" i="7"/>
  <c r="LH52" i="7"/>
  <c r="LI49" i="7"/>
  <c r="LI52" i="7" s="1"/>
  <c r="LI69" i="7"/>
  <c r="LH59" i="7"/>
  <c r="LH72" i="7" s="1"/>
  <c r="LI39" i="7"/>
  <c r="LI58" i="7"/>
  <c r="LI73" i="7"/>
  <c r="LJ38" i="7" l="1"/>
  <c r="LJ57" i="7"/>
  <c r="LK49" i="7"/>
  <c r="LK35" i="7"/>
  <c r="LK69" i="7" s="1"/>
  <c r="LK36" i="7"/>
  <c r="LK38" i="7"/>
  <c r="LJ34" i="7"/>
  <c r="LJ49" i="7"/>
  <c r="LJ58" i="7"/>
  <c r="LJ69" i="7"/>
  <c r="LI59" i="7"/>
  <c r="LI72" i="7" s="1"/>
  <c r="LK54" i="7"/>
  <c r="LL55" i="7"/>
  <c r="LK73" i="7"/>
  <c r="LI53" i="7"/>
  <c r="LJ36" i="7"/>
  <c r="LJ37" i="7"/>
  <c r="LK37" i="7" l="1"/>
  <c r="LJ39" i="7"/>
  <c r="LJ52" i="7" s="1"/>
  <c r="LK58" i="7"/>
  <c r="LM55" i="7"/>
  <c r="LL54" i="7"/>
  <c r="LL73" i="7"/>
  <c r="LL35" i="7"/>
  <c r="LL69" i="7" s="1"/>
  <c r="LL49" i="7"/>
  <c r="LL37" i="7"/>
  <c r="LL36" i="7"/>
  <c r="LK34" i="7"/>
  <c r="LK53" i="7"/>
  <c r="LK56" i="7"/>
  <c r="LK57" i="7"/>
  <c r="LJ59" i="7"/>
  <c r="LJ72" i="7" s="1"/>
  <c r="LJ53" i="7"/>
  <c r="LK59" i="7" l="1"/>
  <c r="LK72" i="7" s="1"/>
  <c r="LL38" i="7"/>
  <c r="LL39" i="7" s="1"/>
  <c r="LL56" i="7"/>
  <c r="LL57" i="7"/>
  <c r="LK39" i="7"/>
  <c r="LK52" i="7" s="1"/>
  <c r="LM69" i="7"/>
  <c r="LM58" i="7"/>
  <c r="LM57" i="7"/>
  <c r="LM56" i="7"/>
  <c r="LL34" i="7"/>
  <c r="LM35" i="7"/>
  <c r="LM38" i="7"/>
  <c r="LL53" i="7"/>
  <c r="LL58" i="7"/>
  <c r="LM54" i="7"/>
  <c r="LM73" i="7"/>
  <c r="LN55" i="7"/>
  <c r="LN73" i="7" l="1"/>
  <c r="LO55" i="7"/>
  <c r="LN54" i="7"/>
  <c r="LL59" i="7"/>
  <c r="LL72" i="7" s="1"/>
  <c r="LN35" i="7"/>
  <c r="LN56" i="7" s="1"/>
  <c r="LM34" i="7"/>
  <c r="LN37" i="7"/>
  <c r="LM53" i="7"/>
  <c r="LL52" i="7"/>
  <c r="LM37" i="7"/>
  <c r="LM59" i="7"/>
  <c r="LM72" i="7" s="1"/>
  <c r="LM36" i="7"/>
  <c r="LM49" i="7"/>
  <c r="LN49" i="7" l="1"/>
  <c r="LO49" i="7"/>
  <c r="LO35" i="7"/>
  <c r="LO69" i="7" s="1"/>
  <c r="LO36" i="7"/>
  <c r="LO38" i="7"/>
  <c r="LN34" i="7"/>
  <c r="LO37" i="7"/>
  <c r="LN53" i="7"/>
  <c r="LN69" i="7"/>
  <c r="LN58" i="7"/>
  <c r="LM39" i="7"/>
  <c r="LM52" i="7" s="1"/>
  <c r="LN36" i="7"/>
  <c r="LN38" i="7"/>
  <c r="LN57" i="7"/>
  <c r="LO73" i="7"/>
  <c r="LO54" i="7"/>
  <c r="LP55" i="7"/>
  <c r="LO56" i="7" l="1"/>
  <c r="LO39" i="7"/>
  <c r="LO52" i="7" s="1"/>
  <c r="LN39" i="7"/>
  <c r="LN52" i="7"/>
  <c r="LO58" i="7"/>
  <c r="LN59" i="7"/>
  <c r="LN72" i="7" s="1"/>
  <c r="LP49" i="7"/>
  <c r="LP35" i="7"/>
  <c r="LO34" i="7"/>
  <c r="LO57" i="7"/>
  <c r="LQ55" i="7"/>
  <c r="LP54" i="7"/>
  <c r="LP73" i="7"/>
  <c r="LQ35" i="7" l="1"/>
  <c r="LQ36" i="7"/>
  <c r="LQ38" i="7"/>
  <c r="LP34" i="7"/>
  <c r="LP53" i="7"/>
  <c r="LP36" i="7"/>
  <c r="LO59" i="7"/>
  <c r="LO72" i="7" s="1"/>
  <c r="LP57" i="7"/>
  <c r="LP38" i="7"/>
  <c r="LP58" i="7"/>
  <c r="LP56" i="7"/>
  <c r="LP37" i="7"/>
  <c r="LQ54" i="7"/>
  <c r="LR55" i="7"/>
  <c r="LQ73" i="7" s="1"/>
  <c r="LP69" i="7"/>
  <c r="LO53" i="7"/>
  <c r="LP39" i="7" l="1"/>
  <c r="LP52" i="7" s="1"/>
  <c r="LR35" i="7"/>
  <c r="LR49" i="7"/>
  <c r="LR37" i="7"/>
  <c r="LR38" i="7"/>
  <c r="LQ34" i="7"/>
  <c r="LS55" i="7"/>
  <c r="LR54" i="7"/>
  <c r="LQ49" i="7"/>
  <c r="LP59" i="7"/>
  <c r="LP72" i="7" s="1"/>
  <c r="LQ57" i="7"/>
  <c r="LQ37" i="7"/>
  <c r="LQ58" i="7"/>
  <c r="LQ56" i="7"/>
  <c r="LQ69" i="7"/>
  <c r="LQ39" i="7" l="1"/>
  <c r="LQ52" i="7" s="1"/>
  <c r="LR34" i="7"/>
  <c r="LS35" i="7"/>
  <c r="LR36" i="7"/>
  <c r="LR58" i="7"/>
  <c r="LR56" i="7"/>
  <c r="LR69" i="7"/>
  <c r="LS54" i="7"/>
  <c r="LT55" i="7"/>
  <c r="LS73" i="7" s="1"/>
  <c r="LQ59" i="7"/>
  <c r="LQ72" i="7" s="1"/>
  <c r="LR57" i="7"/>
  <c r="LQ53" i="7"/>
  <c r="LR73" i="7"/>
  <c r="LT49" i="7" l="1"/>
  <c r="LS34" i="7"/>
  <c r="LT35" i="7"/>
  <c r="LT69" i="7" s="1"/>
  <c r="LT37" i="7"/>
  <c r="LS53" i="7"/>
  <c r="LS37" i="7"/>
  <c r="LS49" i="7"/>
  <c r="LS38" i="7"/>
  <c r="LU55" i="7"/>
  <c r="LT54" i="7"/>
  <c r="LS56" i="7"/>
  <c r="LS58" i="7"/>
  <c r="LR39" i="7"/>
  <c r="LR52" i="7"/>
  <c r="LS69" i="7"/>
  <c r="LR72" i="7"/>
  <c r="LR59" i="7"/>
  <c r="LR53" i="7"/>
  <c r="LS57" i="7"/>
  <c r="LS36" i="7"/>
  <c r="LV55" i="7" l="1"/>
  <c r="LU54" i="7"/>
  <c r="LU73" i="7"/>
  <c r="LT57" i="7"/>
  <c r="LT56" i="7"/>
  <c r="LT38" i="7"/>
  <c r="LT58" i="7"/>
  <c r="LU69" i="7"/>
  <c r="LU58" i="7"/>
  <c r="LU57" i="7"/>
  <c r="LU56" i="7"/>
  <c r="LU38" i="7"/>
  <c r="LU37" i="7"/>
  <c r="LU49" i="7"/>
  <c r="LT34" i="7"/>
  <c r="LU35" i="7"/>
  <c r="LT53" i="7"/>
  <c r="LT36" i="7"/>
  <c r="LS59" i="7"/>
  <c r="LS72" i="7" s="1"/>
  <c r="LS39" i="7"/>
  <c r="LS52" i="7"/>
  <c r="LT73" i="7"/>
  <c r="LU59" i="7" l="1"/>
  <c r="LU72" i="7"/>
  <c r="LT72" i="7"/>
  <c r="LT59" i="7"/>
  <c r="LW55" i="7"/>
  <c r="LV54" i="7"/>
  <c r="LV73" i="7"/>
  <c r="LT39" i="7"/>
  <c r="LT52" i="7"/>
  <c r="LU34" i="7"/>
  <c r="LV35" i="7"/>
  <c r="LU53" i="7"/>
  <c r="LU36" i="7"/>
  <c r="LV34" i="7" l="1"/>
  <c r="LW35" i="7"/>
  <c r="LV53" i="7"/>
  <c r="LV38" i="7"/>
  <c r="LV37" i="7"/>
  <c r="LW54" i="7"/>
  <c r="LX55" i="7"/>
  <c r="LV49" i="7"/>
  <c r="LV57" i="7"/>
  <c r="LV36" i="7"/>
  <c r="LV58" i="7"/>
  <c r="LV56" i="7"/>
  <c r="LU39" i="7"/>
  <c r="LU52" i="7"/>
  <c r="LV69" i="7"/>
  <c r="LX35" i="7" l="1"/>
  <c r="LX56" i="7" s="1"/>
  <c r="LX57" i="7"/>
  <c r="LW34" i="7"/>
  <c r="LY55" i="7"/>
  <c r="LX54" i="7"/>
  <c r="LX73" i="7"/>
  <c r="LW57" i="7"/>
  <c r="LW56" i="7"/>
  <c r="LW49" i="7"/>
  <c r="LW38" i="7"/>
  <c r="LW58" i="7"/>
  <c r="LW69" i="7"/>
  <c r="LW36" i="7"/>
  <c r="LV59" i="7"/>
  <c r="LV72" i="7" s="1"/>
  <c r="LW37" i="7"/>
  <c r="LW73" i="7"/>
  <c r="LV52" i="7"/>
  <c r="LV39" i="7"/>
  <c r="LX49" i="7" l="1"/>
  <c r="LX34" i="7"/>
  <c r="LY35" i="7"/>
  <c r="LY49" i="7" s="1"/>
  <c r="LX53" i="7"/>
  <c r="LX69" i="7"/>
  <c r="LX58" i="7"/>
  <c r="LW59" i="7"/>
  <c r="LW72" i="7" s="1"/>
  <c r="LZ55" i="7"/>
  <c r="LY54" i="7"/>
  <c r="LW53" i="7"/>
  <c r="LX37" i="7"/>
  <c r="LX36" i="7"/>
  <c r="LW39" i="7"/>
  <c r="LW52" i="7"/>
  <c r="LX38" i="7"/>
  <c r="LZ37" i="7" l="1"/>
  <c r="LZ35" i="7"/>
  <c r="LZ56" i="7" s="1"/>
  <c r="LZ49" i="7"/>
  <c r="LY34" i="7"/>
  <c r="LZ38" i="7"/>
  <c r="LY53" i="7"/>
  <c r="LY57" i="7"/>
  <c r="LY56" i="7"/>
  <c r="LY38" i="7"/>
  <c r="LY58" i="7"/>
  <c r="MA55" i="7"/>
  <c r="LZ73" i="7" s="1"/>
  <c r="LZ54" i="7"/>
  <c r="LY73" i="7"/>
  <c r="LX59" i="7"/>
  <c r="LX72" i="7" s="1"/>
  <c r="LX39" i="7"/>
  <c r="LX52" i="7" s="1"/>
  <c r="LY37" i="7"/>
  <c r="LY36" i="7"/>
  <c r="LY69" i="7"/>
  <c r="LY59" i="7" l="1"/>
  <c r="LY72" i="7" s="1"/>
  <c r="LY39" i="7"/>
  <c r="LY52" i="7" s="1"/>
  <c r="LZ36" i="7"/>
  <c r="LZ58" i="7"/>
  <c r="MA69" i="7"/>
  <c r="MA56" i="7"/>
  <c r="MA58" i="7"/>
  <c r="MA57" i="7"/>
  <c r="MA49" i="7"/>
  <c r="MA36" i="7"/>
  <c r="MA37" i="7"/>
  <c r="LZ34" i="7"/>
  <c r="MA35" i="7"/>
  <c r="LZ53" i="7"/>
  <c r="LZ69" i="7"/>
  <c r="MB55" i="7"/>
  <c r="MA54" i="7"/>
  <c r="LZ57" i="7"/>
  <c r="MA72" i="7" l="1"/>
  <c r="MA59" i="7"/>
  <c r="MB73" i="7"/>
  <c r="MC55" i="7"/>
  <c r="MB54" i="7"/>
  <c r="MA73" i="7"/>
  <c r="LZ59" i="7"/>
  <c r="LZ72" i="7" s="1"/>
  <c r="LZ39" i="7"/>
  <c r="LZ52" i="7" s="1"/>
  <c r="MB35" i="7"/>
  <c r="MB69" i="7" s="1"/>
  <c r="MB38" i="7"/>
  <c r="MA34" i="7"/>
  <c r="MA53" i="7"/>
  <c r="MA38" i="7"/>
  <c r="MA39" i="7" s="1"/>
  <c r="MB49" i="7" l="1"/>
  <c r="MB37" i="7"/>
  <c r="MB58" i="7"/>
  <c r="MA52" i="7"/>
  <c r="MB57" i="7"/>
  <c r="MD55" i="7"/>
  <c r="MC73" i="7" s="1"/>
  <c r="MC54" i="7"/>
  <c r="MB34" i="7"/>
  <c r="MC35" i="7"/>
  <c r="MB53" i="7"/>
  <c r="MB36" i="7"/>
  <c r="MB56" i="7"/>
  <c r="MC34" i="7" l="1"/>
  <c r="MD35" i="7"/>
  <c r="MD36" i="7" s="1"/>
  <c r="MC53" i="7"/>
  <c r="MC37" i="7"/>
  <c r="ME55" i="7"/>
  <c r="MD54" i="7"/>
  <c r="MD73" i="7"/>
  <c r="MB59" i="7"/>
  <c r="MB72" i="7" s="1"/>
  <c r="MC36" i="7"/>
  <c r="MB52" i="7"/>
  <c r="MB39" i="7"/>
  <c r="MC49" i="7"/>
  <c r="MC38" i="7"/>
  <c r="MC57" i="7"/>
  <c r="MC56" i="7"/>
  <c r="MC69" i="7"/>
  <c r="MC58" i="7"/>
  <c r="MD37" i="7" l="1"/>
  <c r="ME35" i="7"/>
  <c r="ME58" i="7" s="1"/>
  <c r="ME36" i="7"/>
  <c r="MD34" i="7"/>
  <c r="ME38" i="7"/>
  <c r="MD53" i="7"/>
  <c r="MD38" i="7"/>
  <c r="MD58" i="7"/>
  <c r="MC59" i="7"/>
  <c r="MC72" i="7" s="1"/>
  <c r="MD69" i="7"/>
  <c r="MD49" i="7"/>
  <c r="ME54" i="7"/>
  <c r="MF55" i="7"/>
  <c r="MC39" i="7"/>
  <c r="MC52" i="7"/>
  <c r="MD57" i="7"/>
  <c r="MD56" i="7"/>
  <c r="MD59" i="7" l="1"/>
  <c r="MD72" i="7" s="1"/>
  <c r="MG55" i="7"/>
  <c r="MF73" i="7" s="1"/>
  <c r="MF54" i="7"/>
  <c r="ME49" i="7"/>
  <c r="ME37" i="7"/>
  <c r="ME39" i="7" s="1"/>
  <c r="ME73" i="7"/>
  <c r="ME57" i="7"/>
  <c r="MF35" i="7"/>
  <c r="MF36" i="7"/>
  <c r="ME34" i="7"/>
  <c r="MF37" i="7"/>
  <c r="MF38" i="7"/>
  <c r="ME53" i="7"/>
  <c r="ME56" i="7"/>
  <c r="ME69" i="7"/>
  <c r="MD39" i="7"/>
  <c r="MD52" i="7" s="1"/>
  <c r="ME52" i="7" l="1"/>
  <c r="MF39" i="7"/>
  <c r="MF52" i="7" s="1"/>
  <c r="MF34" i="7"/>
  <c r="MG35" i="7"/>
  <c r="MG58" i="7" s="1"/>
  <c r="MG36" i="7"/>
  <c r="MF53" i="7"/>
  <c r="ME59" i="7"/>
  <c r="ME72" i="7" s="1"/>
  <c r="MG54" i="7"/>
  <c r="MH55" i="7"/>
  <c r="MF49" i="7"/>
  <c r="MF57" i="7"/>
  <c r="MF58" i="7"/>
  <c r="MF56" i="7"/>
  <c r="MF69" i="7"/>
  <c r="MG49" i="7" l="1"/>
  <c r="MG57" i="7"/>
  <c r="MG56" i="7"/>
  <c r="MG34" i="7"/>
  <c r="MH35" i="7"/>
  <c r="MG69" i="7"/>
  <c r="MG38" i="7"/>
  <c r="MG37" i="7"/>
  <c r="MG39" i="7" s="1"/>
  <c r="MI55" i="7"/>
  <c r="MH73" i="7" s="1"/>
  <c r="MH54" i="7"/>
  <c r="MG73" i="7"/>
  <c r="MF59" i="7"/>
  <c r="MF72" i="7" s="1"/>
  <c r="MH34" i="7" l="1"/>
  <c r="MI35" i="7"/>
  <c r="MH38" i="7"/>
  <c r="MH57" i="7"/>
  <c r="MH36" i="7"/>
  <c r="MH49" i="7"/>
  <c r="MH56" i="7"/>
  <c r="MH58" i="7"/>
  <c r="MH69" i="7"/>
  <c r="MH37" i="7"/>
  <c r="MI73" i="7"/>
  <c r="MJ55" i="7"/>
  <c r="MI54" i="7"/>
  <c r="MG52" i="7"/>
  <c r="MG59" i="7"/>
  <c r="MG72" i="7" s="1"/>
  <c r="MG53" i="7"/>
  <c r="MH39" i="7" l="1"/>
  <c r="MH52" i="7" s="1"/>
  <c r="MJ58" i="7"/>
  <c r="MJ35" i="7"/>
  <c r="MJ49" i="7" s="1"/>
  <c r="MI34" i="7"/>
  <c r="MJ36" i="7"/>
  <c r="MI53" i="7"/>
  <c r="MI36" i="7"/>
  <c r="MI56" i="7"/>
  <c r="MI69" i="7"/>
  <c r="MH59" i="7"/>
  <c r="MH72" i="7" s="1"/>
  <c r="MI49" i="7"/>
  <c r="MI57" i="7"/>
  <c r="MI38" i="7"/>
  <c r="MI58" i="7"/>
  <c r="MH53" i="7"/>
  <c r="MI37" i="7"/>
  <c r="MK55" i="7"/>
  <c r="MJ54" i="7"/>
  <c r="MI59" i="7" l="1"/>
  <c r="MI72" i="7" s="1"/>
  <c r="MI39" i="7"/>
  <c r="MI52" i="7" s="1"/>
  <c r="MK54" i="7"/>
  <c r="ML55" i="7"/>
  <c r="MK57" i="7"/>
  <c r="MK56" i="7"/>
  <c r="MK69" i="7"/>
  <c r="MK58" i="7"/>
  <c r="MK49" i="7"/>
  <c r="MK36" i="7"/>
  <c r="MK38" i="7"/>
  <c r="MJ34" i="7"/>
  <c r="MK35" i="7"/>
  <c r="MK37" i="7"/>
  <c r="MJ53" i="7"/>
  <c r="MJ37" i="7"/>
  <c r="MJ39" i="7" s="1"/>
  <c r="MJ69" i="7"/>
  <c r="MJ56" i="7"/>
  <c r="MJ73" i="7"/>
  <c r="MJ38" i="7"/>
  <c r="MJ57" i="7"/>
  <c r="MM55" i="7" l="1"/>
  <c r="ML54" i="7"/>
  <c r="ML73" i="7"/>
  <c r="MK59" i="7"/>
  <c r="MK72" i="7"/>
  <c r="MJ52" i="7"/>
  <c r="MK39" i="7"/>
  <c r="MK52" i="7" s="1"/>
  <c r="MJ59" i="7"/>
  <c r="MJ72" i="7" s="1"/>
  <c r="MK73" i="7"/>
  <c r="ML35" i="7"/>
  <c r="ML56" i="7" s="1"/>
  <c r="MK34" i="7"/>
  <c r="MM35" i="7" l="1"/>
  <c r="MM58" i="7" s="1"/>
  <c r="ML34" i="7"/>
  <c r="ML53" i="7"/>
  <c r="ML38" i="7"/>
  <c r="ML49" i="7"/>
  <c r="ML58" i="7"/>
  <c r="ML69" i="7"/>
  <c r="ML36" i="7"/>
  <c r="ML57" i="7"/>
  <c r="MK53" i="7"/>
  <c r="ML37" i="7"/>
  <c r="MN55" i="7"/>
  <c r="MM54" i="7"/>
  <c r="MN54" i="7" l="1"/>
  <c r="MO55" i="7"/>
  <c r="MN73" i="7"/>
  <c r="MM73" i="7"/>
  <c r="MN35" i="7"/>
  <c r="MN56" i="7" s="1"/>
  <c r="MM34" i="7"/>
  <c r="MM36" i="7"/>
  <c r="MM49" i="7"/>
  <c r="MM56" i="7"/>
  <c r="MM38" i="7"/>
  <c r="MM57" i="7"/>
  <c r="MM69" i="7"/>
  <c r="ML59" i="7"/>
  <c r="ML72" i="7" s="1"/>
  <c r="MM37" i="7"/>
  <c r="ML39" i="7"/>
  <c r="ML52" i="7" s="1"/>
  <c r="MM59" i="7" l="1"/>
  <c r="MM72" i="7" s="1"/>
  <c r="MN49" i="7"/>
  <c r="MO69" i="7"/>
  <c r="MO58" i="7"/>
  <c r="MO57" i="7"/>
  <c r="MO56" i="7"/>
  <c r="MO38" i="7"/>
  <c r="MO49" i="7"/>
  <c r="MO36" i="7"/>
  <c r="MO35" i="7"/>
  <c r="MN34" i="7"/>
  <c r="MN53" i="7"/>
  <c r="MN58" i="7"/>
  <c r="MN38" i="7"/>
  <c r="MN57" i="7"/>
  <c r="MN37" i="7"/>
  <c r="MP55" i="7"/>
  <c r="MO54" i="7"/>
  <c r="MN36" i="7"/>
  <c r="MN69" i="7"/>
  <c r="MM39" i="7"/>
  <c r="MM52" i="7" s="1"/>
  <c r="MM53" i="7"/>
  <c r="MN72" i="7" l="1"/>
  <c r="MO72" i="7"/>
  <c r="MO59" i="7"/>
  <c r="MQ55" i="7"/>
  <c r="MP54" i="7"/>
  <c r="MP73" i="7"/>
  <c r="MN39" i="7"/>
  <c r="MN52" i="7"/>
  <c r="MO73" i="7"/>
  <c r="MN59" i="7"/>
  <c r="MP35" i="7"/>
  <c r="MP38" i="7" s="1"/>
  <c r="MO34" i="7"/>
  <c r="MP36" i="7"/>
  <c r="MO53" i="7"/>
  <c r="MO37" i="7"/>
  <c r="MO39" i="7" s="1"/>
  <c r="MO52" i="7" l="1"/>
  <c r="MP49" i="7"/>
  <c r="MP37" i="7"/>
  <c r="MR55" i="7"/>
  <c r="MQ54" i="7"/>
  <c r="MQ58" i="7"/>
  <c r="MQ49" i="7"/>
  <c r="MQ38" i="7"/>
  <c r="MQ56" i="7"/>
  <c r="MQ35" i="7"/>
  <c r="MP53" i="7" s="1"/>
  <c r="MQ37" i="7"/>
  <c r="MP34" i="7"/>
  <c r="MP56" i="7"/>
  <c r="MP57" i="7"/>
  <c r="MP58" i="7"/>
  <c r="MP69" i="7"/>
  <c r="MQ36" i="7" l="1"/>
  <c r="MQ69" i="7"/>
  <c r="MP39" i="7"/>
  <c r="MP52" i="7" s="1"/>
  <c r="MQ57" i="7"/>
  <c r="MQ59" i="7" s="1"/>
  <c r="MS55" i="7"/>
  <c r="MR54" i="7"/>
  <c r="MR73" i="7"/>
  <c r="MQ73" i="7"/>
  <c r="MP59" i="7"/>
  <c r="MP72" i="7" s="1"/>
  <c r="MR35" i="7"/>
  <c r="MR49" i="7"/>
  <c r="MR36" i="7"/>
  <c r="MQ34" i="7"/>
  <c r="MQ53" i="7"/>
  <c r="MR34" i="7" l="1"/>
  <c r="MS35" i="7"/>
  <c r="MS69" i="7" s="1"/>
  <c r="MS36" i="7"/>
  <c r="MR37" i="7"/>
  <c r="MR39" i="7" s="1"/>
  <c r="MQ39" i="7"/>
  <c r="MQ52" i="7" s="1"/>
  <c r="MT55" i="7"/>
  <c r="MS54" i="7"/>
  <c r="MS73" i="7"/>
  <c r="MR56" i="7"/>
  <c r="MR57" i="7"/>
  <c r="MR69" i="7"/>
  <c r="MQ72" i="7"/>
  <c r="MR38" i="7"/>
  <c r="MR58" i="7"/>
  <c r="MS37" i="7" l="1"/>
  <c r="MS58" i="7"/>
  <c r="MS57" i="7"/>
  <c r="MT36" i="7"/>
  <c r="MT35" i="7"/>
  <c r="MT69" i="7" s="1"/>
  <c r="MT38" i="7"/>
  <c r="MT49" i="7"/>
  <c r="MT37" i="7"/>
  <c r="MS34" i="7"/>
  <c r="MS53" i="7"/>
  <c r="MS49" i="7"/>
  <c r="MS56" i="7"/>
  <c r="MR59" i="7"/>
  <c r="MR72" i="7"/>
  <c r="MU55" i="7"/>
  <c r="MT54" i="7"/>
  <c r="MT73" i="7"/>
  <c r="MR52" i="7"/>
  <c r="MS38" i="7"/>
  <c r="MR53" i="7"/>
  <c r="MT56" i="7" l="1"/>
  <c r="MT57" i="7"/>
  <c r="MT39" i="7"/>
  <c r="MT52" i="7" s="1"/>
  <c r="MS39" i="7"/>
  <c r="MS52" i="7" s="1"/>
  <c r="MV55" i="7"/>
  <c r="MU54" i="7"/>
  <c r="MU73" i="7"/>
  <c r="MU69" i="7"/>
  <c r="MU56" i="7"/>
  <c r="MU58" i="7"/>
  <c r="MU57" i="7"/>
  <c r="MU36" i="7"/>
  <c r="MT34" i="7"/>
  <c r="MU49" i="7"/>
  <c r="MU38" i="7"/>
  <c r="MU35" i="7"/>
  <c r="MU37" i="7"/>
  <c r="MT53" i="7"/>
  <c r="MS72" i="7"/>
  <c r="MS59" i="7"/>
  <c r="MT58" i="7"/>
  <c r="MU52" i="7" l="1"/>
  <c r="MU39" i="7"/>
  <c r="MU59" i="7"/>
  <c r="MU72" i="7" s="1"/>
  <c r="MW55" i="7"/>
  <c r="MV54" i="7"/>
  <c r="MV73" i="7"/>
  <c r="MV35" i="7"/>
  <c r="MV49" i="7" s="1"/>
  <c r="MU34" i="7"/>
  <c r="MV38" i="7"/>
  <c r="MU53" i="7"/>
  <c r="MT59" i="7"/>
  <c r="MT72" i="7" s="1"/>
  <c r="MV56" i="7" l="1"/>
  <c r="MV36" i="7"/>
  <c r="MW35" i="7"/>
  <c r="MV34" i="7"/>
  <c r="MV53" i="7"/>
  <c r="MV57" i="7"/>
  <c r="MV58" i="7"/>
  <c r="MV69" i="7"/>
  <c r="MX55" i="7"/>
  <c r="MW73" i="7"/>
  <c r="MW54" i="7"/>
  <c r="MV37" i="7"/>
  <c r="MW34" i="7" l="1"/>
  <c r="MX35" i="7"/>
  <c r="MX38" i="7" s="1"/>
  <c r="MW57" i="7"/>
  <c r="MW69" i="7"/>
  <c r="MX70" i="7" s="1"/>
  <c r="B70" i="7" s="1"/>
  <c r="MW58" i="7"/>
  <c r="MW49" i="7"/>
  <c r="MX50" i="7" s="1"/>
  <c r="B50" i="7" s="1"/>
  <c r="MW37" i="7"/>
  <c r="MX73" i="7"/>
  <c r="MX54" i="7"/>
  <c r="MW36" i="7"/>
  <c r="MV39" i="7"/>
  <c r="MV52" i="7" s="1"/>
  <c r="MV72" i="7"/>
  <c r="MV59" i="7"/>
  <c r="MW38" i="7"/>
  <c r="MW56" i="7"/>
  <c r="B43" i="7" l="1"/>
  <c r="B42" i="7"/>
  <c r="B38" i="7"/>
  <c r="MX57" i="7"/>
  <c r="MW59" i="7"/>
  <c r="MW72" i="7" s="1"/>
  <c r="MX49" i="7"/>
  <c r="B49" i="7" s="1"/>
  <c r="MX34" i="7"/>
  <c r="MX53" i="7"/>
  <c r="MW39" i="7"/>
  <c r="MW52" i="7"/>
  <c r="MX56" i="7"/>
  <c r="MX69" i="7"/>
  <c r="B69" i="7" s="1"/>
  <c r="MX37" i="7"/>
  <c r="MX58" i="7"/>
  <c r="MW53" i="7"/>
  <c r="MX36" i="7"/>
  <c r="B57" i="7" l="1"/>
  <c r="B61" i="7"/>
  <c r="MX72" i="7"/>
  <c r="MX59" i="7"/>
  <c r="B60" i="7"/>
  <c r="B56" i="7"/>
  <c r="MX39" i="7"/>
  <c r="MX52" i="7" s="1"/>
  <c r="B36" i="7"/>
  <c r="B40" i="7"/>
  <c r="B37" i="7"/>
  <c r="B41" i="7"/>
  <c r="B58" i="7"/>
  <c r="B62" i="7"/>
  <c r="B63" i="7"/>
  <c r="B59" i="7" l="1"/>
  <c r="B66" i="7"/>
  <c r="B68" i="7"/>
  <c r="B67" i="7"/>
  <c r="B39" i="7"/>
  <c r="B46" i="7"/>
  <c r="B47" i="7"/>
  <c r="B48" i="7"/>
  <c r="B99" i="2" l="1"/>
  <c r="B9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80" authorId="0" shapeId="0" xr:uid="{00000000-0006-0000-0100-000001000000}">
      <text>
        <r>
          <rPr>
            <sz val="11"/>
            <color theme="1"/>
            <rFont val="Calibri"/>
            <scheme val="minor"/>
          </rPr>
          <t>======
ID#AAABtXFg4Bs
HS    (2025-11-02 17:31:16)
Note: Assume that WIPs and PUD production will be hedged once it comes online.
This cost reflects the hedge cost ONLY and does not reflect any projected hedge realizations from changes in strip relative to the hedge price.</t>
        </r>
      </text>
    </comment>
  </commentList>
  <extLst>
    <ext xmlns:r="http://schemas.openxmlformats.org/officeDocument/2006/relationships" uri="GoogleSheetsCustomDataVersion2">
      <go:sheetsCustomData xmlns:go="http://customooxmlschemas.google.com/" r:id="rId1" roundtripDataSignature="AMtx7mgapMtozd47gH6lR5xNzhPsLxm3p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35" authorId="0" shapeId="0" xr:uid="{00000000-0006-0000-0800-000001000000}">
      <text>
        <r>
          <rPr>
            <sz val="11"/>
            <color theme="1"/>
            <rFont val="Calibri"/>
            <scheme val="minor"/>
          </rPr>
          <t>======
ID#AAABtXFg4B0
HS    (2025-11-02 17:31:16)
9/10/2021
37% levered IRR with ABS take-out in 3 years
□ 33% IRR to LP net of fees
□ 21% unlevered IRR
$71.1MM purchase price for total package (as of Sep 9th)
□ $65.8MM for PDP at PV18
□ $1.3MM for Wells in Progress (WIPs) at PV25
□ $4.1MM for upside at PV30 (High certainty economic drilling)
$22MM NTM cash flow across 20,000 net acres and 3.5 MBoepd
□ Revenue Breakdown: 48% Gas, 32% Oil, 20% NGL
Purchase price mechanism adjusts the $67.1MM purchase price (as of Aug 12th) up/down based on latest strip price at PSA signing
□ $67.1MM as of Aug 12th; $65.5MM as of Aug 16th; $71.1MM as of Sep 9th</t>
        </r>
      </text>
    </comment>
    <comment ref="D40" authorId="0" shapeId="0" xr:uid="{00000000-0006-0000-0800-000002000000}">
      <text>
        <r>
          <rPr>
            <sz val="11"/>
            <color theme="1"/>
            <rFont val="Calibri"/>
            <scheme val="minor"/>
          </rPr>
          <t>======
ID#AAABtXFg4Bg
HS    (2025-11-02 17:31:16)
9/10/2021
37% levered IRR with ABS take-out in 3 years
□ 33% IRR to LP net of fees
□ 21% unlevered IRR
$71.1MM purchase price for total package (as of Sep 9th)
□ $65.8MM for PDP at PV18
□ $1.3MM for Wells in Progress (WIPs) at PV25
□ $4.1MM for upside at PV30 (High certainty economic drilling)
$22MM NTM cash flow across 20,000 net acres and 3.5 MBoepd
□ Revenue Breakdown: 48% Gas, 32% Oil, 20% NGL
Purchase price mechanism adjusts the $67.1MM purchase price (as of Aug 12th) up/down based on latest strip price at PSA signing
□ $67.1MM as of Aug 12th; $65.5MM as of Aug 16th; $71.1MM as of Sep 9th</t>
        </r>
      </text>
    </comment>
  </commentList>
  <extLst>
    <ext xmlns:r="http://schemas.openxmlformats.org/officeDocument/2006/relationships" uri="GoogleSheetsCustomDataVersion2">
      <go:sheetsCustomData xmlns:go="http://customooxmlschemas.google.com/" r:id="rId1" roundtripDataSignature="AMtx7miP5gLxSUjJeb0MJg9APKs+Hl9oLA=="/>
    </ext>
  </extLst>
</comments>
</file>

<file path=xl/sharedStrings.xml><?xml version="1.0" encoding="utf-8"?>
<sst xmlns="http://schemas.openxmlformats.org/spreadsheetml/2006/main" count="2501" uniqueCount="222">
  <si>
    <t>WTI ($/BBl)</t>
  </si>
  <si>
    <t>HH ($/MMBtu)</t>
  </si>
  <si>
    <t>Mont Belvieu ($/Bbl)</t>
  </si>
  <si>
    <t>Net Prod Oil (MBbl)</t>
  </si>
  <si>
    <t>Net Sales Gas (MMcf)</t>
  </si>
  <si>
    <t>Net Sales NGL (MBbl)</t>
  </si>
  <si>
    <t xml:space="preserve">Weighte Average </t>
  </si>
  <si>
    <t>Assumptions-PDP</t>
  </si>
  <si>
    <t>MBOE</t>
  </si>
  <si>
    <t>Diff&amp;M&amp;G Oil ($/BBl)</t>
  </si>
  <si>
    <t>Diff&amp;M&amp;G Gas ($/MMBtu)</t>
  </si>
  <si>
    <t>Diff&amp;M&amp;G NGL ($/Bbl))</t>
  </si>
  <si>
    <t>Realization After Diff&amp;M&amp;G NGL (% of WTI)</t>
  </si>
  <si>
    <t>Total Diffs&amp;M&amp;G ($/Boe)</t>
  </si>
  <si>
    <t>Severance Tax %</t>
  </si>
  <si>
    <t>Ad Valorem Tax %</t>
  </si>
  <si>
    <t>LOE/Boe</t>
  </si>
  <si>
    <t>D&amp;C ($M)</t>
  </si>
  <si>
    <t>P&amp;A ($M)</t>
  </si>
  <si>
    <t>Assumptions-PDSI</t>
  </si>
  <si>
    <t>PDP CF</t>
  </si>
  <si>
    <t>Total Revenue before D&amp;M&amp;G ($M)</t>
  </si>
  <si>
    <t>Total Diff&amp;M&amp;G ($M)</t>
  </si>
  <si>
    <t>Net Revenue after D&amp;M&amp;G ($M)</t>
  </si>
  <si>
    <t>Severance Tax ($M)</t>
  </si>
  <si>
    <t>Ad Val orem Tax ($M)</t>
  </si>
  <si>
    <t>LOE ($M)</t>
  </si>
  <si>
    <t>Operating Cash Flow BTAX ($M)</t>
  </si>
  <si>
    <t>Hedge Cost &amp; Realizations</t>
  </si>
  <si>
    <t>Hedged Operating Cash Flow BTAX ($M)</t>
  </si>
  <si>
    <t>Cash Flow BTAX ($M)</t>
  </si>
  <si>
    <t>PDSI CF</t>
  </si>
  <si>
    <t>Hedge Cost</t>
  </si>
  <si>
    <t>Other</t>
  </si>
  <si>
    <t>G&amp;A</t>
  </si>
  <si>
    <t>Total CF</t>
  </si>
  <si>
    <t>IRR</t>
  </si>
  <si>
    <t>PDP PV15</t>
  </si>
  <si>
    <t>Assumptions-Combined</t>
  </si>
  <si>
    <t>WTI</t>
  </si>
  <si>
    <t>Month</t>
  </si>
  <si>
    <t>Total</t>
  </si>
  <si>
    <t>HH</t>
  </si>
  <si>
    <t>MB NGL Basket</t>
  </si>
  <si>
    <t>Assumptions Undev Total</t>
  </si>
  <si>
    <t>Diff&amp;M&amp;G NGL ($/Bbl)</t>
  </si>
  <si>
    <t>NGL Realization (% of WTI)</t>
  </si>
  <si>
    <t>Implied Severance Tax %</t>
  </si>
  <si>
    <t>Implied Ad Valorem Tax %</t>
  </si>
  <si>
    <t>Implied LOE/Boe</t>
  </si>
  <si>
    <t>CF</t>
  </si>
  <si>
    <t>PV</t>
  </si>
  <si>
    <t>Assumptions Undev Developed</t>
  </si>
  <si>
    <t>Assumptions Undev Undeveloped</t>
  </si>
  <si>
    <t>Start Year</t>
  </si>
  <si>
    <t>Row Labels</t>
  </si>
  <si>
    <t>Net Oil</t>
  </si>
  <si>
    <t>Net Gas</t>
  </si>
  <si>
    <t>Net NGL</t>
  </si>
  <si>
    <t>OPEX</t>
  </si>
  <si>
    <t>Ad Val</t>
  </si>
  <si>
    <t>Net Sev</t>
  </si>
  <si>
    <t>D&amp;C</t>
  </si>
  <si>
    <t>Net Oil Rev</t>
  </si>
  <si>
    <t>Net Gas Rev</t>
  </si>
  <si>
    <t>Net NGL Rev</t>
  </si>
  <si>
    <t>Total Revenue</t>
  </si>
  <si>
    <t>Company</t>
  </si>
  <si>
    <t>Basin</t>
  </si>
  <si>
    <t>OUTDATE</t>
  </si>
  <si>
    <t>Gross_Oil(bbs)</t>
  </si>
  <si>
    <t>Gross_Gas(mcf)</t>
  </si>
  <si>
    <t>Gross_NGL(bbls)</t>
  </si>
  <si>
    <t>Net_Oil(bbls)</t>
  </si>
  <si>
    <t>Net_Gas(mcf)</t>
  </si>
  <si>
    <t>Net_NGL(bbls)</t>
  </si>
  <si>
    <t>Net_Revenue</t>
  </si>
  <si>
    <t>Net_OPEX</t>
  </si>
  <si>
    <t>Net_AD_Val</t>
  </si>
  <si>
    <t>Net_Severance</t>
  </si>
  <si>
    <t>Net_Non-Disc_Cashflow</t>
  </si>
  <si>
    <t>Net_Disc_Cashflow</t>
  </si>
  <si>
    <t>Net Drilling/Intangible Capital ($)</t>
  </si>
  <si>
    <t>Net Completion Capital ($)</t>
  </si>
  <si>
    <t>Net_Oil_Rev</t>
  </si>
  <si>
    <t>Net_Gas_Rev</t>
  </si>
  <si>
    <t>Net_NGL_Rev</t>
  </si>
  <si>
    <t>DELAWARE</t>
  </si>
  <si>
    <t>NOG</t>
  </si>
  <si>
    <t>Balance Sheet ($000)</t>
  </si>
  <si>
    <t>Operating Metrics ($000)</t>
  </si>
  <si>
    <t>Operating Costs per Boe (D&amp;M&amp;G, LOE, Tax)</t>
  </si>
  <si>
    <t>Operating Margin</t>
  </si>
  <si>
    <t>FCF Margin</t>
  </si>
  <si>
    <t>G&amp;A Metrics ($000)</t>
  </si>
  <si>
    <t>G&amp;A (Mgmt Fee)/FCF Margin</t>
  </si>
  <si>
    <t>G&amp;A (Mgmt Fee) per Boe</t>
  </si>
  <si>
    <t>($MM)</t>
  </si>
  <si>
    <t>Titanium</t>
  </si>
  <si>
    <t>EnCap</t>
  </si>
  <si>
    <t>EnCap + Titanium</t>
  </si>
  <si>
    <t>Lincoln</t>
  </si>
  <si>
    <t>Merit</t>
  </si>
  <si>
    <t>Arkoma</t>
  </si>
  <si>
    <t>Eagle Land</t>
  </si>
  <si>
    <t>Riverbend</t>
  </si>
  <si>
    <t>Merced</t>
  </si>
  <si>
    <t>Current</t>
  </si>
  <si>
    <t>Cumulative</t>
  </si>
  <si>
    <t>Date (Pricing)</t>
  </si>
  <si>
    <t>2021 Q4</t>
  </si>
  <si>
    <t>Date (Closing)</t>
  </si>
  <si>
    <t>2022 Q2</t>
  </si>
  <si>
    <t>Offer Price</t>
  </si>
  <si>
    <t>WIP PV20</t>
  </si>
  <si>
    <t>-</t>
  </si>
  <si>
    <t>Undeveloped PV30</t>
  </si>
  <si>
    <t>Hedge PV15</t>
  </si>
  <si>
    <t>% PDP of Purchase Price</t>
  </si>
  <si>
    <t>PDP: Gross</t>
  </si>
  <si>
    <t>PDP: WI</t>
  </si>
  <si>
    <t>PDP: NRI</t>
  </si>
  <si>
    <t>WIP: Gross</t>
  </si>
  <si>
    <t>WIP: WI</t>
  </si>
  <si>
    <t>WIP: NRI</t>
  </si>
  <si>
    <t>Undeveloped: Gross</t>
  </si>
  <si>
    <t>Undeveloped: WI</t>
  </si>
  <si>
    <t>Undeveloped: NRI</t>
  </si>
  <si>
    <t>PDP: Gross / WI / NRI</t>
  </si>
  <si>
    <t>543 / 26 / 20</t>
  </si>
  <si>
    <t>2,938 / 53 / 49</t>
  </si>
  <si>
    <t>3,397 / 78 / 69</t>
  </si>
  <si>
    <t>172 wells</t>
  </si>
  <si>
    <t>405 / 14.5 / 14</t>
  </si>
  <si>
    <t>141 wells</t>
  </si>
  <si>
    <t>16 /4 /3</t>
  </si>
  <si>
    <t>10,685 wells</t>
  </si>
  <si>
    <t>WIPs: Gross / WI / NRI</t>
  </si>
  <si>
    <t>32 / 0.25 / 0.2</t>
  </si>
  <si>
    <t>485 / 11 / 10</t>
  </si>
  <si>
    <t>517 / 11 / 10</t>
  </si>
  <si>
    <t>N/A</t>
  </si>
  <si>
    <t>358 wells</t>
  </si>
  <si>
    <t>Undeveloped: Gross / WI / NRI</t>
  </si>
  <si>
    <t>88 / 6 / 5</t>
  </si>
  <si>
    <t>4,549 / 77 / 73</t>
  </si>
  <si>
    <t>4,634 / 83 / 77</t>
  </si>
  <si>
    <t>72 locations</t>
  </si>
  <si>
    <t>1,929 loc</t>
  </si>
  <si>
    <t>Hedging Target (5 Years)</t>
  </si>
  <si>
    <t>NTM CF</t>
  </si>
  <si>
    <t>NTM PDP CF</t>
  </si>
  <si>
    <t>Purchase Price / NTM PDP CF</t>
  </si>
  <si>
    <t>Payback Period (Years)</t>
  </si>
  <si>
    <t>Unlevered IRR: Base Case</t>
  </si>
  <si>
    <t>Unlevered IRR: Base REPORTED</t>
  </si>
  <si>
    <t>Equity Investment</t>
  </si>
  <si>
    <t>Levered IRR: Upside Case</t>
  </si>
  <si>
    <t>Levered IRR: Base Case</t>
  </si>
  <si>
    <t>Levered IRR: Base REPORTED</t>
  </si>
  <si>
    <t>Levered IRR: Downside Case</t>
  </si>
  <si>
    <t>LP IRR Levered: Upside Case</t>
  </si>
  <si>
    <t>LP IRR Levered: Base Case</t>
  </si>
  <si>
    <t>LP IRR Levered: Downside Case</t>
  </si>
  <si>
    <t>WTI 5Yr Avg. ($/Bbl)</t>
  </si>
  <si>
    <t>HH 5Yr Avg. ($/MMbtu)</t>
  </si>
  <si>
    <t>Basin Concentration</t>
  </si>
  <si>
    <t>Anadarko</t>
  </si>
  <si>
    <t>Delaware</t>
  </si>
  <si>
    <t>Midland</t>
  </si>
  <si>
    <t>DJ</t>
  </si>
  <si>
    <t>Williston</t>
  </si>
  <si>
    <t>Powder River Basin</t>
  </si>
  <si>
    <t>Eagle Ford</t>
  </si>
  <si>
    <t>Appalachia: SW Liquids</t>
  </si>
  <si>
    <t>Appalachia: NW Dry Gas</t>
  </si>
  <si>
    <t>Fayetteville</t>
  </si>
  <si>
    <t>Haynesville</t>
  </si>
  <si>
    <t>Charts</t>
  </si>
  <si>
    <t>Basin Concentration Ranked</t>
  </si>
  <si>
    <t>Basin Concentration Cum</t>
  </si>
  <si>
    <t>PDP</t>
  </si>
  <si>
    <t>WIPs</t>
  </si>
  <si>
    <t>Undeveloped</t>
  </si>
  <si>
    <t>Exit Date</t>
  </si>
  <si>
    <t>RBL Advance Rate</t>
  </si>
  <si>
    <t>ABS Date</t>
  </si>
  <si>
    <t>PDP, WIPS, and Undev CF</t>
  </si>
  <si>
    <t>PDP and WIPs CF</t>
  </si>
  <si>
    <t>PDP CF Only</t>
  </si>
  <si>
    <t>($000)</t>
  </si>
  <si>
    <t>Unlevered</t>
  </si>
  <si>
    <t>Levered 
(5yr RBL)</t>
  </si>
  <si>
    <t>Levered (RBL+ABS)</t>
  </si>
  <si>
    <t xml:space="preserve">Levered with Exit 
(RBL+ABS) </t>
  </si>
  <si>
    <t xml:space="preserve">Levered </t>
  </si>
  <si>
    <t>Debt</t>
  </si>
  <si>
    <t>Purchase Price</t>
  </si>
  <si>
    <t>Operating Cash Flow (net of D&amp;C and debt service)</t>
  </si>
  <si>
    <t>Net Cash Flow</t>
  </si>
  <si>
    <t>PV10 of Operating Cash Flow</t>
  </si>
  <si>
    <t>NPV10</t>
  </si>
  <si>
    <t>MOIC</t>
  </si>
  <si>
    <t>DMOIC</t>
  </si>
  <si>
    <t>IRR (life)</t>
  </si>
  <si>
    <t>IRR (year 10)</t>
  </si>
  <si>
    <t>LP MOIC</t>
  </si>
  <si>
    <t>LP IRR (life)</t>
  </si>
  <si>
    <t>LP IRR (year 10)</t>
  </si>
  <si>
    <t>Divestiture Proceeds (Less of Net Debt)</t>
  </si>
  <si>
    <t>Operating Cash Flow</t>
  </si>
  <si>
    <t>Cash to BS</t>
  </si>
  <si>
    <t>Debt Repayment</t>
  </si>
  <si>
    <t>Interest</t>
  </si>
  <si>
    <t>Levered Operating Cash Flow</t>
  </si>
  <si>
    <t>Purchase Price Allocation</t>
  </si>
  <si>
    <t>Rescat ($000)</t>
  </si>
  <si>
    <t>Net CF</t>
  </si>
  <si>
    <t>Gross Prod Oil (MBbl)</t>
  </si>
  <si>
    <t>Gross Sales Gas (MMcf)</t>
  </si>
  <si>
    <t>Investment</t>
  </si>
  <si>
    <t>Net FCF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</si>
</sst>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1" formatCode="_(* #,##0_);_(* \(#,##0\);_(* &quot;-&quot;_);_(@_)"/>
    <numFmt numFmtId="43" formatCode="_(* #,##0.00_);_(* \(#,##0.00\);_(* &quot;-&quot;??_);_(@_)"/>
    <numFmt numFmtId="164" formatCode="0.0%"/>
    <numFmt numFmtId="165" formatCode="_(* #,##0_);_(* \(#,##0\);_(* &quot;-&quot;??_);_(@_)"/>
    <numFmt numFmtId="166" formatCode="&quot;$&quot;#,##0.0_);\(&quot;$&quot;#,##0.0\)"/>
    <numFmt numFmtId="167" formatCode="0.0\x_);\(0.0\x\);0.0\x_);@_)"/>
    <numFmt numFmtId="168" formatCode="[$-409]mmm\-yy"/>
    <numFmt numFmtId="169" formatCode="#,##0.0"/>
    <numFmt numFmtId="170" formatCode="_(* #,##0.0_);_(* \(#,##0.0\);_(* &quot;-&quot;?_);_(@_)"/>
    <numFmt numFmtId="171" formatCode="&quot;$&quot;#,##0"/>
    <numFmt numFmtId="172" formatCode="&quot;$&quot;#,##0.00"/>
    <numFmt numFmtId="173" formatCode="[$-409]dd\-mmm\-yy"/>
    <numFmt numFmtId="174" formatCode="#,##0.0_);\(#,##0.0\)"/>
    <numFmt numFmtId="175" formatCode="0.0%_);\(0.0%\);0.0%_);@_)"/>
    <numFmt numFmtId="176" formatCode="&quot;$&quot;#,##0.0"/>
    <numFmt numFmtId="177" formatCode="#,##0.0_);\(#,##0.0\);#,##0.0_);@_)"/>
    <numFmt numFmtId="178" formatCode="0.00\x_);\(0.00\x\);0.00\x_);@_)"/>
  </numFmts>
  <fonts count="48" x14ac:knownFonts="1">
    <font>
      <sz val="11"/>
      <color theme="1"/>
      <name val="Calibri"/>
      <scheme val="minor"/>
    </font>
    <font>
      <b/>
      <sz val="11"/>
      <color theme="1"/>
      <name val="Calibri"/>
    </font>
    <font>
      <sz val="11"/>
      <color theme="1"/>
      <name val="Calibri"/>
    </font>
    <font>
      <sz val="11"/>
      <color theme="1"/>
      <name val="Calibri"/>
    </font>
    <font>
      <b/>
      <u/>
      <sz val="11"/>
      <color theme="1"/>
      <name val="Calibri"/>
    </font>
    <font>
      <sz val="11"/>
      <color rgb="FF00B050"/>
      <name val="Calibri"/>
    </font>
    <font>
      <sz val="11"/>
      <color rgb="FFFFFFFF"/>
      <name val="Calibri"/>
    </font>
    <font>
      <sz val="11"/>
      <color rgb="FF0000FF"/>
      <name val="Calibri"/>
    </font>
    <font>
      <sz val="11"/>
      <color theme="0"/>
      <name val="Calibri"/>
    </font>
    <font>
      <sz val="11"/>
      <color rgb="FF000000"/>
      <name val="Calibri"/>
    </font>
    <font>
      <sz val="11"/>
      <color theme="1"/>
      <name val="Calibri"/>
      <scheme val="minor"/>
    </font>
    <font>
      <sz val="11"/>
      <color theme="9"/>
      <name val="Calibri"/>
    </font>
    <font>
      <sz val="11"/>
      <color rgb="FFD8D8D8"/>
      <name val="Calibri"/>
    </font>
    <font>
      <sz val="8"/>
      <color theme="1"/>
      <name val="Trebuchet MS"/>
    </font>
    <font>
      <sz val="8"/>
      <color rgb="FF0000FF"/>
      <name val="Trebuchet MS"/>
    </font>
    <font>
      <sz val="8"/>
      <color rgb="FF3F3F3F"/>
      <name val="Trebuchet MS"/>
    </font>
    <font>
      <sz val="8"/>
      <color rgb="FFBFBFBF"/>
      <name val="Trebuchet MS"/>
    </font>
    <font>
      <sz val="8"/>
      <color theme="5"/>
      <name val="Trebuchet MS"/>
    </font>
    <font>
      <sz val="2"/>
      <color theme="1"/>
      <name val="Trebuchet MS"/>
    </font>
    <font>
      <b/>
      <sz val="8"/>
      <color theme="1"/>
      <name val="Trebuchet MS"/>
    </font>
    <font>
      <b/>
      <sz val="2"/>
      <color theme="1"/>
      <name val="Trebuchet MS"/>
    </font>
    <font>
      <i/>
      <sz val="8"/>
      <color theme="1"/>
      <name val="Trebuchet MS"/>
    </font>
    <font>
      <sz val="11"/>
      <color theme="1"/>
      <name val="Trebuchet MS"/>
    </font>
    <font>
      <b/>
      <sz val="11"/>
      <color theme="1"/>
      <name val="Trebuchet MS"/>
    </font>
    <font>
      <b/>
      <sz val="11"/>
      <color theme="0"/>
      <name val="Trebuchet MS"/>
    </font>
    <font>
      <b/>
      <sz val="11"/>
      <color rgb="FFFFFFFF"/>
      <name val="Trebuchet MS"/>
    </font>
    <font>
      <b/>
      <sz val="8"/>
      <color rgb="FFFFFFFF"/>
      <name val="Trebuchet MS"/>
    </font>
    <font>
      <sz val="10"/>
      <color theme="1"/>
      <name val="Trebuchet MS"/>
    </font>
    <font>
      <b/>
      <sz val="10"/>
      <color theme="1"/>
      <name val="Trebuchet MS"/>
    </font>
    <font>
      <sz val="8"/>
      <color rgb="FF333333"/>
      <name val="Trebuchet MS"/>
    </font>
    <font>
      <sz val="8"/>
      <color theme="6"/>
      <name val="Trebuchet MS"/>
    </font>
    <font>
      <sz val="8"/>
      <color rgb="FF00B050"/>
      <name val="Trebuchet MS"/>
    </font>
    <font>
      <sz val="11"/>
      <color rgb="FF000000"/>
      <name val="Trebuchet MS"/>
    </font>
    <font>
      <sz val="11"/>
      <color rgb="FF2F5496"/>
      <name val="Trebuchet MS"/>
    </font>
    <font>
      <b/>
      <sz val="11"/>
      <color rgb="FF2F5496"/>
      <name val="Trebuchet MS"/>
    </font>
    <font>
      <sz val="9"/>
      <color theme="1"/>
      <name val="Trebuchet MS"/>
    </font>
    <font>
      <sz val="9"/>
      <color rgb="FF333333"/>
      <name val="Trebuchet MS"/>
    </font>
    <font>
      <sz val="9"/>
      <color theme="6"/>
      <name val="Trebuchet MS"/>
    </font>
    <font>
      <sz val="11"/>
      <color rgb="FF00B050"/>
      <name val="Trebuchet MS"/>
    </font>
    <font>
      <b/>
      <sz val="11"/>
      <color rgb="FF000000"/>
      <name val="Trebuchet MS"/>
    </font>
    <font>
      <sz val="10"/>
      <color rgb="FF2F5496"/>
      <name val="Trebuchet MS"/>
    </font>
    <font>
      <b/>
      <sz val="10"/>
      <color rgb="FF000000"/>
      <name val="Trebuchet MS"/>
    </font>
    <font>
      <b/>
      <u/>
      <sz val="11"/>
      <color rgb="FF000000"/>
      <name val="Trebuchet MS"/>
    </font>
    <font>
      <sz val="11"/>
      <color rgb="FFFF0000"/>
      <name val="Trebuchet MS"/>
    </font>
    <font>
      <sz val="11"/>
      <color rgb="FF008000"/>
      <name val="Trebuchet MS"/>
    </font>
    <font>
      <sz val="11"/>
      <color theme="0"/>
      <name val="Trebuchet MS"/>
    </font>
    <font>
      <sz val="11"/>
      <color rgb="FF0000FF"/>
      <name val="Trebuchet MS"/>
    </font>
    <font>
      <sz val="11"/>
      <color rgb="FF2F5496"/>
      <name val="Calibri"/>
    </font>
  </fonts>
  <fills count="16">
    <fill>
      <patternFill patternType="none"/>
    </fill>
    <fill>
      <patternFill patternType="gray125"/>
    </fill>
    <fill>
      <patternFill patternType="solid">
        <fgColor rgb="FFF2F2F2"/>
        <bgColor rgb="FFF2F2F2"/>
      </patternFill>
    </fill>
    <fill>
      <patternFill patternType="solid">
        <fgColor theme="0"/>
        <bgColor theme="0"/>
      </patternFill>
    </fill>
    <fill>
      <patternFill patternType="solid">
        <fgColor theme="4"/>
        <bgColor theme="4"/>
      </patternFill>
    </fill>
    <fill>
      <patternFill patternType="solid">
        <fgColor rgb="FFFFFF99"/>
        <bgColor rgb="FFFFFF99"/>
      </patternFill>
    </fill>
    <fill>
      <patternFill patternType="solid">
        <fgColor rgb="FFDEEAF6"/>
        <bgColor rgb="FFDEEAF6"/>
      </patternFill>
    </fill>
    <fill>
      <patternFill patternType="solid">
        <fgColor rgb="FFFFFFCC"/>
        <bgColor rgb="FFFFFFCC"/>
      </patternFill>
    </fill>
    <fill>
      <patternFill patternType="solid">
        <fgColor rgb="FFFFFF00"/>
        <bgColor rgb="FFFFFF00"/>
      </patternFill>
    </fill>
    <fill>
      <patternFill patternType="solid">
        <fgColor rgb="FFFBE4D5"/>
        <bgColor rgb="FFFBE4D5"/>
      </patternFill>
    </fill>
    <fill>
      <patternFill patternType="solid">
        <fgColor rgb="FFC0C0C0"/>
        <bgColor rgb="FFC0C0C0"/>
      </patternFill>
    </fill>
    <fill>
      <patternFill patternType="solid">
        <fgColor rgb="FFBFBFBF"/>
        <bgColor rgb="FFBFBFBF"/>
      </patternFill>
    </fill>
    <fill>
      <patternFill patternType="solid">
        <fgColor rgb="FFE2EFD9"/>
        <bgColor rgb="FFE2EFD9"/>
      </patternFill>
    </fill>
    <fill>
      <patternFill patternType="solid">
        <fgColor rgb="FF002F6C"/>
        <bgColor rgb="FF002F6C"/>
      </patternFill>
    </fill>
    <fill>
      <patternFill patternType="solid">
        <fgColor theme="8"/>
        <bgColor theme="8"/>
      </patternFill>
    </fill>
    <fill>
      <patternFill patternType="solid">
        <fgColor rgb="FF2F5496"/>
        <bgColor rgb="FF2F5496"/>
      </patternFill>
    </fill>
  </fills>
  <borders count="17">
    <border>
      <left/>
      <right/>
      <top/>
      <bottom/>
      <diagonal/>
    </border>
    <border>
      <left/>
      <right/>
      <top/>
      <bottom/>
      <diagonal/>
    </border>
    <border>
      <left/>
      <right/>
      <top style="thin">
        <color rgb="FF000000"/>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FFFFFF"/>
      </left>
      <right style="medium">
        <color rgb="FFFFFFFF"/>
      </right>
      <top style="medium">
        <color rgb="FFFFFFFF"/>
      </top>
      <bottom style="thick">
        <color rgb="FFFFFFFF"/>
      </bottom>
      <diagonal/>
    </border>
    <border>
      <left/>
      <right style="medium">
        <color rgb="FFFFFFFF"/>
      </right>
      <top style="medium">
        <color rgb="FFFFFFFF"/>
      </top>
      <bottom style="thick">
        <color rgb="FFFFFFFF"/>
      </bottom>
      <diagonal/>
    </border>
    <border>
      <left/>
      <right style="medium">
        <color rgb="FFFFFFFF"/>
      </right>
      <top style="medium">
        <color rgb="FFFFFFFF"/>
      </top>
      <bottom style="thick">
        <color rgb="FFFFFFFF"/>
      </bottom>
      <diagonal/>
    </border>
    <border>
      <left/>
      <right/>
      <top/>
      <bottom style="medium">
        <color rgb="FFFFFFFF"/>
      </bottom>
      <diagonal/>
    </border>
    <border>
      <left style="medium">
        <color rgb="FFFFFFFF"/>
      </left>
      <right style="medium">
        <color rgb="FFFFFFFF"/>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right style="medium">
        <color rgb="FFFFFFFF"/>
      </right>
      <top/>
      <bottom/>
      <diagonal/>
    </border>
    <border>
      <left style="medium">
        <color rgb="FFFFFFFF"/>
      </left>
      <right style="medium">
        <color rgb="FFFFFFFF"/>
      </right>
      <top style="thin">
        <color rgb="FF000000"/>
      </top>
      <bottom style="thin">
        <color rgb="FF000000"/>
      </bottom>
      <diagonal/>
    </border>
    <border>
      <left/>
      <right style="medium">
        <color rgb="FFFFFFFF"/>
      </right>
      <top style="thin">
        <color rgb="FF000000"/>
      </top>
      <bottom style="thin">
        <color rgb="FF000000"/>
      </bottom>
      <diagonal/>
    </border>
  </borders>
  <cellStyleXfs count="1">
    <xf numFmtId="0" fontId="0" fillId="0" borderId="0"/>
  </cellStyleXfs>
  <cellXfs count="245">
    <xf numFmtId="0" fontId="0" fillId="0" borderId="0" xfId="0"/>
    <xf numFmtId="0" fontId="3" fillId="0" borderId="0" xfId="0" applyFont="1"/>
    <xf numFmtId="164" fontId="2" fillId="0" borderId="0" xfId="0" applyNumberFormat="1" applyFont="1"/>
    <xf numFmtId="0" fontId="4" fillId="0" borderId="0" xfId="0" applyFont="1"/>
    <xf numFmtId="9" fontId="5" fillId="0" borderId="0" xfId="0" applyNumberFormat="1" applyFont="1"/>
    <xf numFmtId="15" fontId="5" fillId="0" borderId="0" xfId="0" applyNumberFormat="1" applyFont="1"/>
    <xf numFmtId="165" fontId="2" fillId="3" borderId="1" xfId="0" applyNumberFormat="1" applyFont="1" applyFill="1" applyBorder="1"/>
    <xf numFmtId="0" fontId="5" fillId="0" borderId="0" xfId="0" applyFont="1"/>
    <xf numFmtId="165" fontId="2" fillId="0" borderId="0" xfId="0" applyNumberFormat="1" applyFont="1"/>
    <xf numFmtId="167" fontId="2" fillId="0" borderId="0" xfId="0" applyNumberFormat="1" applyFont="1"/>
    <xf numFmtId="165" fontId="6" fillId="4" borderId="1" xfId="0" applyNumberFormat="1" applyFont="1" applyFill="1" applyBorder="1"/>
    <xf numFmtId="168" fontId="7" fillId="5" borderId="1" xfId="0" applyNumberFormat="1" applyFont="1" applyFill="1" applyBorder="1"/>
    <xf numFmtId="168" fontId="8" fillId="4" borderId="1" xfId="0" applyNumberFormat="1" applyFont="1" applyFill="1" applyBorder="1"/>
    <xf numFmtId="165" fontId="2" fillId="2" borderId="1" xfId="0" applyNumberFormat="1" applyFont="1" applyFill="1" applyBorder="1"/>
    <xf numFmtId="8" fontId="5" fillId="2" borderId="1" xfId="0" applyNumberFormat="1" applyFont="1" applyFill="1" applyBorder="1"/>
    <xf numFmtId="165" fontId="8" fillId="4" borderId="1" xfId="0" applyNumberFormat="1" applyFont="1" applyFill="1" applyBorder="1"/>
    <xf numFmtId="8" fontId="2" fillId="2" borderId="1" xfId="0" applyNumberFormat="1" applyFont="1" applyFill="1" applyBorder="1"/>
    <xf numFmtId="9" fontId="10" fillId="0" borderId="0" xfId="0" applyNumberFormat="1" applyFont="1"/>
    <xf numFmtId="170" fontId="7" fillId="3" borderId="1" xfId="0" applyNumberFormat="1" applyFont="1" applyFill="1" applyBorder="1"/>
    <xf numFmtId="41" fontId="7" fillId="3" borderId="1" xfId="0" applyNumberFormat="1" applyFont="1" applyFill="1" applyBorder="1"/>
    <xf numFmtId="165" fontId="7" fillId="3" borderId="1" xfId="0" applyNumberFormat="1" applyFont="1" applyFill="1" applyBorder="1"/>
    <xf numFmtId="43" fontId="2" fillId="3" borderId="3" xfId="0" applyNumberFormat="1" applyFont="1" applyFill="1" applyBorder="1"/>
    <xf numFmtId="165" fontId="2" fillId="3" borderId="3" xfId="0" applyNumberFormat="1" applyFont="1" applyFill="1" applyBorder="1"/>
    <xf numFmtId="7" fontId="7" fillId="0" borderId="0" xfId="0" applyNumberFormat="1" applyFont="1"/>
    <xf numFmtId="8" fontId="7" fillId="0" borderId="0" xfId="0" applyNumberFormat="1" applyFont="1"/>
    <xf numFmtId="9" fontId="7" fillId="3" borderId="1" xfId="0" applyNumberFormat="1" applyFont="1" applyFill="1" applyBorder="1"/>
    <xf numFmtId="9" fontId="7" fillId="0" borderId="0" xfId="0" applyNumberFormat="1" applyFont="1"/>
    <xf numFmtId="165" fontId="7" fillId="0" borderId="0" xfId="0" applyNumberFormat="1" applyFont="1"/>
    <xf numFmtId="165" fontId="9" fillId="0" borderId="0" xfId="0" applyNumberFormat="1" applyFont="1"/>
    <xf numFmtId="165" fontId="8" fillId="0" borderId="0" xfId="0" applyNumberFormat="1" applyFont="1"/>
    <xf numFmtId="165" fontId="2" fillId="6" borderId="1" xfId="0" applyNumberFormat="1" applyFont="1" applyFill="1" applyBorder="1"/>
    <xf numFmtId="41" fontId="2" fillId="0" borderId="0" xfId="0" applyNumberFormat="1" applyFont="1"/>
    <xf numFmtId="5" fontId="2" fillId="0" borderId="2" xfId="0" applyNumberFormat="1" applyFont="1" applyBorder="1"/>
    <xf numFmtId="5" fontId="2" fillId="3" borderId="3" xfId="0" applyNumberFormat="1" applyFont="1" applyFill="1" applyBorder="1"/>
    <xf numFmtId="165" fontId="1" fillId="3" borderId="1" xfId="0" applyNumberFormat="1" applyFont="1" applyFill="1" applyBorder="1"/>
    <xf numFmtId="165" fontId="1" fillId="6" borderId="1" xfId="0" applyNumberFormat="1" applyFont="1" applyFill="1" applyBorder="1"/>
    <xf numFmtId="5" fontId="1" fillId="3" borderId="3" xfId="0" applyNumberFormat="1" applyFont="1" applyFill="1" applyBorder="1"/>
    <xf numFmtId="5" fontId="2" fillId="0" borderId="0" xfId="0" applyNumberFormat="1" applyFont="1"/>
    <xf numFmtId="165" fontId="1" fillId="0" borderId="0" xfId="0" applyNumberFormat="1" applyFont="1"/>
    <xf numFmtId="5" fontId="1" fillId="0" borderId="0" xfId="0" applyNumberFormat="1" applyFont="1"/>
    <xf numFmtId="5" fontId="1" fillId="3" borderId="1" xfId="0" applyNumberFormat="1" applyFont="1" applyFill="1" applyBorder="1"/>
    <xf numFmtId="41" fontId="1" fillId="3" borderId="1" xfId="0" applyNumberFormat="1" applyFont="1" applyFill="1" applyBorder="1"/>
    <xf numFmtId="9" fontId="2" fillId="0" borderId="0" xfId="0" applyNumberFormat="1" applyFont="1"/>
    <xf numFmtId="3" fontId="2" fillId="0" borderId="0" xfId="0" applyNumberFormat="1" applyFont="1"/>
    <xf numFmtId="41" fontId="7" fillId="0" borderId="0" xfId="0" applyNumberFormat="1" applyFont="1"/>
    <xf numFmtId="171" fontId="3" fillId="0" borderId="0" xfId="0" applyNumberFormat="1" applyFont="1"/>
    <xf numFmtId="170" fontId="9" fillId="3" borderId="1" xfId="0" applyNumberFormat="1" applyFont="1" applyFill="1" applyBorder="1"/>
    <xf numFmtId="0" fontId="5" fillId="7" borderId="1" xfId="0" applyFont="1" applyFill="1" applyBorder="1"/>
    <xf numFmtId="172" fontId="11" fillId="0" borderId="0" xfId="0" applyNumberFormat="1" applyFont="1"/>
    <xf numFmtId="172" fontId="2" fillId="0" borderId="0" xfId="0" applyNumberFormat="1" applyFont="1"/>
    <xf numFmtId="168" fontId="7" fillId="8" borderId="1" xfId="0" applyNumberFormat="1" applyFont="1" applyFill="1" applyBorder="1"/>
    <xf numFmtId="168" fontId="2" fillId="4" borderId="1" xfId="0" applyNumberFormat="1" applyFont="1" applyFill="1" applyBorder="1"/>
    <xf numFmtId="165" fontId="2" fillId="2" borderId="3" xfId="0" applyNumberFormat="1" applyFont="1" applyFill="1" applyBorder="1"/>
    <xf numFmtId="165" fontId="2" fillId="0" borderId="2" xfId="0" applyNumberFormat="1" applyFont="1" applyBorder="1"/>
    <xf numFmtId="7" fontId="2" fillId="2" borderId="1" xfId="0" applyNumberFormat="1" applyFont="1" applyFill="1" applyBorder="1"/>
    <xf numFmtId="164" fontId="2" fillId="2" borderId="1" xfId="0" applyNumberFormat="1" applyFont="1" applyFill="1" applyBorder="1"/>
    <xf numFmtId="7" fontId="12" fillId="0" borderId="0" xfId="0" applyNumberFormat="1" applyFont="1"/>
    <xf numFmtId="9" fontId="7" fillId="7" borderId="1" xfId="0" applyNumberFormat="1" applyFont="1" applyFill="1" applyBorder="1"/>
    <xf numFmtId="171" fontId="2" fillId="0" borderId="0" xfId="0" applyNumberFormat="1" applyFont="1"/>
    <xf numFmtId="7" fontId="2" fillId="0" borderId="0" xfId="0" applyNumberFormat="1" applyFont="1"/>
    <xf numFmtId="7" fontId="5" fillId="0" borderId="0" xfId="0" applyNumberFormat="1" applyFont="1"/>
    <xf numFmtId="8" fontId="5" fillId="0" borderId="0" xfId="0" applyNumberFormat="1" applyFont="1"/>
    <xf numFmtId="165" fontId="5" fillId="0" borderId="0" xfId="0" applyNumberFormat="1" applyFont="1"/>
    <xf numFmtId="172" fontId="5" fillId="0" borderId="0" xfId="0" applyNumberFormat="1" applyFont="1"/>
    <xf numFmtId="165" fontId="7" fillId="9" borderId="1" xfId="0" applyNumberFormat="1" applyFont="1" applyFill="1" applyBorder="1"/>
    <xf numFmtId="10" fontId="5" fillId="7" borderId="1" xfId="0" applyNumberFormat="1" applyFont="1" applyFill="1" applyBorder="1"/>
    <xf numFmtId="14" fontId="2" fillId="2" borderId="1" xfId="0" applyNumberFormat="1" applyFont="1" applyFill="1" applyBorder="1"/>
    <xf numFmtId="6" fontId="2" fillId="0" borderId="0" xfId="0" applyNumberFormat="1" applyFont="1"/>
    <xf numFmtId="0" fontId="7" fillId="10" borderId="6" xfId="0" applyFont="1" applyFill="1" applyBorder="1" applyAlignment="1">
      <alignment horizontal="center" wrapText="1"/>
    </xf>
    <xf numFmtId="15" fontId="7" fillId="10" borderId="6" xfId="0" applyNumberFormat="1" applyFont="1" applyFill="1" applyBorder="1" applyAlignment="1">
      <alignment horizontal="center" wrapText="1"/>
    </xf>
    <xf numFmtId="41" fontId="7" fillId="10" borderId="6" xfId="0" applyNumberFormat="1" applyFont="1" applyFill="1" applyBorder="1" applyAlignment="1">
      <alignment horizontal="center" wrapText="1"/>
    </xf>
    <xf numFmtId="171" fontId="7" fillId="10" borderId="6" xfId="0" applyNumberFormat="1" applyFont="1" applyFill="1" applyBorder="1" applyAlignment="1">
      <alignment horizontal="center" wrapText="1"/>
    </xf>
    <xf numFmtId="0" fontId="7" fillId="7" borderId="1" xfId="0" applyFont="1" applyFill="1" applyBorder="1"/>
    <xf numFmtId="0" fontId="7" fillId="0" borderId="0" xfId="0" applyFont="1"/>
    <xf numFmtId="14" fontId="7" fillId="8" borderId="1" xfId="0" applyNumberFormat="1" applyFont="1" applyFill="1" applyBorder="1"/>
    <xf numFmtId="15" fontId="2" fillId="0" borderId="0" xfId="0" applyNumberFormat="1" applyFont="1"/>
    <xf numFmtId="0" fontId="13" fillId="0" borderId="0" xfId="0" applyFont="1"/>
    <xf numFmtId="0" fontId="14" fillId="0" borderId="0" xfId="0" applyFont="1"/>
    <xf numFmtId="165" fontId="15" fillId="11" borderId="1" xfId="0" applyNumberFormat="1" applyFont="1" applyFill="1" applyBorder="1"/>
    <xf numFmtId="173" fontId="15" fillId="11" borderId="1" xfId="0" applyNumberFormat="1" applyFont="1" applyFill="1" applyBorder="1"/>
    <xf numFmtId="173" fontId="16" fillId="11" borderId="1" xfId="0" applyNumberFormat="1" applyFont="1" applyFill="1" applyBorder="1"/>
    <xf numFmtId="168" fontId="15" fillId="11" borderId="1" xfId="0" applyNumberFormat="1" applyFont="1" applyFill="1" applyBorder="1"/>
    <xf numFmtId="168" fontId="17" fillId="11" borderId="1" xfId="0" applyNumberFormat="1" applyFont="1" applyFill="1" applyBorder="1"/>
    <xf numFmtId="0" fontId="13" fillId="0" borderId="0" xfId="0" applyFont="1" applyAlignment="1">
      <alignment horizontal="left"/>
    </xf>
    <xf numFmtId="166" fontId="13" fillId="0" borderId="0" xfId="0" applyNumberFormat="1" applyFont="1"/>
    <xf numFmtId="5" fontId="13" fillId="0" borderId="0" xfId="0" applyNumberFormat="1" applyFont="1"/>
    <xf numFmtId="174" fontId="13" fillId="0" borderId="0" xfId="0" applyNumberFormat="1" applyFont="1"/>
    <xf numFmtId="165" fontId="13" fillId="0" borderId="0" xfId="0" applyNumberFormat="1" applyFont="1"/>
    <xf numFmtId="0" fontId="13" fillId="0" borderId="4" xfId="0" applyFont="1" applyBorder="1" applyAlignment="1">
      <alignment horizontal="left"/>
    </xf>
    <xf numFmtId="174" fontId="13" fillId="0" borderId="2" xfId="0" applyNumberFormat="1" applyFont="1" applyBorder="1"/>
    <xf numFmtId="0" fontId="18" fillId="0" borderId="0" xfId="0" applyFont="1" applyAlignment="1">
      <alignment horizontal="left"/>
    </xf>
    <xf numFmtId="5" fontId="18" fillId="0" borderId="0" xfId="0" applyNumberFormat="1" applyFont="1"/>
    <xf numFmtId="174" fontId="18" fillId="0" borderId="0" xfId="0" applyNumberFormat="1" applyFont="1"/>
    <xf numFmtId="165" fontId="18" fillId="0" borderId="0" xfId="0" applyNumberFormat="1" applyFont="1"/>
    <xf numFmtId="174" fontId="13" fillId="0" borderId="4" xfId="0" applyNumberFormat="1" applyFont="1" applyBorder="1"/>
    <xf numFmtId="0" fontId="19" fillId="0" borderId="5" xfId="0" applyFont="1" applyBorder="1" applyAlignment="1">
      <alignment horizontal="left"/>
    </xf>
    <xf numFmtId="5" fontId="19" fillId="0" borderId="2" xfId="0" applyNumberFormat="1" applyFont="1" applyBorder="1"/>
    <xf numFmtId="166" fontId="19" fillId="0" borderId="2" xfId="0" applyNumberFormat="1" applyFont="1" applyBorder="1"/>
    <xf numFmtId="5" fontId="19" fillId="0" borderId="0" xfId="0" applyNumberFormat="1" applyFont="1"/>
    <xf numFmtId="0" fontId="20" fillId="0" borderId="0" xfId="0" applyFont="1" applyAlignment="1">
      <alignment horizontal="left"/>
    </xf>
    <xf numFmtId="5" fontId="20" fillId="0" borderId="2" xfId="0" applyNumberFormat="1" applyFont="1" applyBorder="1"/>
    <xf numFmtId="5" fontId="20" fillId="0" borderId="0" xfId="0" applyNumberFormat="1" applyFont="1"/>
    <xf numFmtId="167" fontId="21" fillId="0" borderId="0" xfId="0" applyNumberFormat="1" applyFont="1"/>
    <xf numFmtId="0" fontId="21" fillId="12" borderId="1" xfId="0" applyFont="1" applyFill="1" applyBorder="1" applyAlignment="1">
      <alignment horizontal="left"/>
    </xf>
    <xf numFmtId="167" fontId="21" fillId="12" borderId="1" xfId="0" applyNumberFormat="1" applyFont="1" applyFill="1" applyBorder="1"/>
    <xf numFmtId="0" fontId="21" fillId="12" borderId="1" xfId="0" applyFont="1" applyFill="1" applyBorder="1"/>
    <xf numFmtId="164" fontId="21" fillId="12" borderId="1" xfId="0" applyNumberFormat="1" applyFont="1" applyFill="1" applyBorder="1" applyAlignment="1">
      <alignment horizontal="right"/>
    </xf>
    <xf numFmtId="174" fontId="13" fillId="12" borderId="1" xfId="0" applyNumberFormat="1" applyFont="1" applyFill="1" applyBorder="1" applyAlignment="1">
      <alignment horizontal="right"/>
    </xf>
    <xf numFmtId="174" fontId="14" fillId="0" borderId="0" xfId="0" applyNumberFormat="1" applyFont="1"/>
    <xf numFmtId="0" fontId="13" fillId="0" borderId="2" xfId="0" applyFont="1" applyBorder="1" applyAlignment="1">
      <alignment horizontal="left"/>
    </xf>
    <xf numFmtId="174" fontId="14" fillId="0" borderId="2" xfId="0" applyNumberFormat="1" applyFont="1" applyBorder="1"/>
    <xf numFmtId="41" fontId="13" fillId="0" borderId="0" xfId="0" applyNumberFormat="1" applyFont="1"/>
    <xf numFmtId="7" fontId="13" fillId="0" borderId="0" xfId="0" applyNumberFormat="1" applyFont="1"/>
    <xf numFmtId="7" fontId="21" fillId="12" borderId="1" xfId="0" applyNumberFormat="1" applyFont="1" applyFill="1" applyBorder="1" applyAlignment="1">
      <alignment horizontal="left"/>
    </xf>
    <xf numFmtId="7" fontId="21" fillId="12" borderId="1" xfId="0" applyNumberFormat="1" applyFont="1" applyFill="1" applyBorder="1" applyAlignment="1">
      <alignment horizontal="right"/>
    </xf>
    <xf numFmtId="7" fontId="21" fillId="12" borderId="1" xfId="0" applyNumberFormat="1" applyFont="1" applyFill="1" applyBorder="1"/>
    <xf numFmtId="8" fontId="21" fillId="12" borderId="1" xfId="0" applyNumberFormat="1" applyFont="1" applyFill="1" applyBorder="1" applyAlignment="1">
      <alignment horizontal="right"/>
    </xf>
    <xf numFmtId="175" fontId="13" fillId="0" borderId="0" xfId="0" applyNumberFormat="1" applyFont="1"/>
    <xf numFmtId="0" fontId="22" fillId="0" borderId="0" xfId="0" applyFont="1"/>
    <xf numFmtId="0" fontId="22" fillId="0" borderId="0" xfId="0" applyFont="1" applyAlignment="1">
      <alignment horizontal="center"/>
    </xf>
    <xf numFmtId="0" fontId="23" fillId="0" borderId="0" xfId="0" applyFont="1"/>
    <xf numFmtId="0" fontId="24" fillId="13" borderId="7" xfId="0" applyFont="1" applyFill="1" applyBorder="1" applyAlignment="1">
      <alignment vertical="center" wrapText="1"/>
    </xf>
    <xf numFmtId="0" fontId="25" fillId="13" borderId="8" xfId="0" applyFont="1" applyFill="1" applyBorder="1" applyAlignment="1">
      <alignment horizontal="center" vertical="center" wrapText="1"/>
    </xf>
    <xf numFmtId="0" fontId="25" fillId="0" borderId="9" xfId="0" applyFont="1" applyBorder="1" applyAlignment="1">
      <alignment horizontal="center" vertical="center" wrapText="1"/>
    </xf>
    <xf numFmtId="0" fontId="25" fillId="14" borderId="8" xfId="0" applyFont="1" applyFill="1" applyBorder="1" applyAlignment="1">
      <alignment horizontal="center" vertical="center" wrapText="1"/>
    </xf>
    <xf numFmtId="0" fontId="26" fillId="0" borderId="0" xfId="0" applyFont="1" applyAlignment="1">
      <alignment horizontal="left" wrapText="1" readingOrder="1"/>
    </xf>
    <xf numFmtId="0" fontId="26" fillId="0" borderId="0" xfId="0" applyFont="1" applyAlignment="1">
      <alignment horizontal="center" wrapText="1" readingOrder="1"/>
    </xf>
    <xf numFmtId="0" fontId="27" fillId="0" borderId="10" xfId="0" applyFont="1" applyBorder="1" applyAlignment="1">
      <alignment vertical="center" wrapText="1"/>
    </xf>
    <xf numFmtId="0" fontId="27" fillId="0" borderId="10" xfId="0" applyFont="1" applyBorder="1" applyAlignment="1">
      <alignment horizontal="center" vertical="center" wrapText="1"/>
    </xf>
    <xf numFmtId="0" fontId="27" fillId="0" borderId="0" xfId="0" applyFont="1" applyAlignment="1">
      <alignment horizontal="center" vertical="center" wrapText="1"/>
    </xf>
    <xf numFmtId="0" fontId="28" fillId="0" borderId="10" xfId="0" applyFont="1" applyBorder="1" applyAlignment="1">
      <alignment vertical="center" wrapText="1"/>
    </xf>
    <xf numFmtId="0" fontId="29" fillId="0" borderId="0" xfId="0" applyFont="1" applyAlignment="1">
      <alignment horizontal="left" wrapText="1" readingOrder="1"/>
    </xf>
    <xf numFmtId="10" fontId="30" fillId="0" borderId="0" xfId="0" applyNumberFormat="1" applyFont="1" applyAlignment="1">
      <alignment horizontal="center" wrapText="1" readingOrder="1"/>
    </xf>
    <xf numFmtId="10" fontId="31" fillId="0" borderId="0" xfId="0" applyNumberFormat="1" applyFont="1" applyAlignment="1">
      <alignment horizontal="center" wrapText="1" readingOrder="1"/>
    </xf>
    <xf numFmtId="0" fontId="32" fillId="2" borderId="11" xfId="0" applyFont="1" applyFill="1" applyBorder="1" applyAlignment="1">
      <alignment vertical="center" wrapText="1"/>
    </xf>
    <xf numFmtId="14" fontId="33" fillId="2" borderId="12" xfId="0" applyNumberFormat="1" applyFont="1" applyFill="1" applyBorder="1" applyAlignment="1">
      <alignment horizontal="center" vertical="center" wrapText="1"/>
    </xf>
    <xf numFmtId="0" fontId="33" fillId="2" borderId="12" xfId="0" applyFont="1" applyFill="1" applyBorder="1" applyAlignment="1">
      <alignment horizontal="center" vertical="center" wrapText="1"/>
    </xf>
    <xf numFmtId="14" fontId="34" fillId="6" borderId="12" xfId="0" applyNumberFormat="1" applyFont="1" applyFill="1" applyBorder="1" applyAlignment="1">
      <alignment horizontal="center" vertical="center" wrapText="1"/>
    </xf>
    <xf numFmtId="0" fontId="35" fillId="0" borderId="0" xfId="0" applyFont="1"/>
    <xf numFmtId="0" fontId="36" fillId="0" borderId="0" xfId="0" applyFont="1" applyAlignment="1">
      <alignment horizontal="left" wrapText="1" readingOrder="1"/>
    </xf>
    <xf numFmtId="10" fontId="37" fillId="0" borderId="0" xfId="0" applyNumberFormat="1" applyFont="1" applyAlignment="1">
      <alignment horizontal="center" wrapText="1" readingOrder="1"/>
    </xf>
    <xf numFmtId="7" fontId="38" fillId="2" borderId="12" xfId="0" applyNumberFormat="1" applyFont="1" applyFill="1" applyBorder="1" applyAlignment="1">
      <alignment horizontal="center" vertical="center" wrapText="1"/>
    </xf>
    <xf numFmtId="8" fontId="33" fillId="2" borderId="12" xfId="0" applyNumberFormat="1" applyFont="1" applyFill="1" applyBorder="1" applyAlignment="1">
      <alignment horizontal="center" vertical="center" wrapText="1"/>
    </xf>
    <xf numFmtId="8" fontId="22" fillId="2" borderId="12" xfId="0" applyNumberFormat="1" applyFont="1" applyFill="1" applyBorder="1" applyAlignment="1">
      <alignment horizontal="center" vertical="center" wrapText="1"/>
    </xf>
    <xf numFmtId="6" fontId="33" fillId="2" borderId="12" xfId="0" applyNumberFormat="1" applyFont="1" applyFill="1" applyBorder="1" applyAlignment="1">
      <alignment horizontal="center" vertical="center" wrapText="1"/>
    </xf>
    <xf numFmtId="176" fontId="38" fillId="2" borderId="12" xfId="0" applyNumberFormat="1" applyFont="1" applyFill="1" applyBorder="1" applyAlignment="1">
      <alignment horizontal="center" vertical="center" wrapText="1"/>
    </xf>
    <xf numFmtId="7" fontId="23" fillId="6" borderId="12" xfId="0" applyNumberFormat="1" applyFont="1" applyFill="1" applyBorder="1" applyAlignment="1">
      <alignment horizontal="center" vertical="center" wrapText="1"/>
    </xf>
    <xf numFmtId="9" fontId="30" fillId="0" borderId="0" xfId="0" applyNumberFormat="1" applyFont="1" applyAlignment="1">
      <alignment horizontal="center" wrapText="1" readingOrder="1"/>
    </xf>
    <xf numFmtId="164" fontId="14" fillId="0" borderId="0" xfId="0" applyNumberFormat="1" applyFont="1" applyAlignment="1">
      <alignment horizontal="center" wrapText="1" readingOrder="1"/>
    </xf>
    <xf numFmtId="43" fontId="33" fillId="2" borderId="12" xfId="0" applyNumberFormat="1" applyFont="1" applyFill="1" applyBorder="1" applyAlignment="1">
      <alignment horizontal="center" vertical="center" wrapText="1"/>
    </xf>
    <xf numFmtId="43" fontId="33" fillId="2" borderId="12" xfId="0" applyNumberFormat="1" applyFont="1" applyFill="1" applyBorder="1" applyAlignment="1">
      <alignment vertical="center" wrapText="1"/>
    </xf>
    <xf numFmtId="9" fontId="31" fillId="0" borderId="0" xfId="0" applyNumberFormat="1" applyFont="1" applyAlignment="1">
      <alignment horizontal="center" wrapText="1" readingOrder="1"/>
    </xf>
    <xf numFmtId="7" fontId="33" fillId="2" borderId="12" xfId="0" applyNumberFormat="1" applyFont="1" applyFill="1" applyBorder="1" applyAlignment="1">
      <alignment horizontal="center" vertical="center" wrapText="1"/>
    </xf>
    <xf numFmtId="7" fontId="22" fillId="2" borderId="12" xfId="0" applyNumberFormat="1" applyFont="1" applyFill="1" applyBorder="1" applyAlignment="1">
      <alignment horizontal="center" vertical="center" wrapText="1"/>
    </xf>
    <xf numFmtId="5" fontId="33" fillId="2" borderId="12" xfId="0" applyNumberFormat="1" applyFont="1" applyFill="1" applyBorder="1" applyAlignment="1">
      <alignment horizontal="center" vertical="center" wrapText="1"/>
    </xf>
    <xf numFmtId="9" fontId="32" fillId="2" borderId="12" xfId="0" applyNumberFormat="1" applyFont="1" applyFill="1" applyBorder="1" applyAlignment="1">
      <alignment horizontal="center" vertical="center" wrapText="1"/>
    </xf>
    <xf numFmtId="9" fontId="39" fillId="6" borderId="12" xfId="0" applyNumberFormat="1" applyFont="1" applyFill="1" applyBorder="1" applyAlignment="1">
      <alignment horizontal="center" vertical="center" wrapText="1"/>
    </xf>
    <xf numFmtId="0" fontId="40" fillId="2" borderId="12" xfId="0" applyFont="1" applyFill="1" applyBorder="1" applyAlignment="1">
      <alignment horizontal="center" vertical="center"/>
    </xf>
    <xf numFmtId="3" fontId="40" fillId="2" borderId="12" xfId="0" applyNumberFormat="1" applyFont="1" applyFill="1" applyBorder="1" applyAlignment="1">
      <alignment horizontal="center" vertical="center"/>
    </xf>
    <xf numFmtId="177" fontId="23" fillId="6" borderId="12" xfId="0" applyNumberFormat="1" applyFont="1" applyFill="1" applyBorder="1" applyAlignment="1">
      <alignment horizontal="center" vertical="center" wrapText="1"/>
    </xf>
    <xf numFmtId="0" fontId="40" fillId="2" borderId="12" xfId="0" applyFont="1" applyFill="1" applyBorder="1" applyAlignment="1">
      <alignment horizontal="center" vertical="center" wrapText="1"/>
    </xf>
    <xf numFmtId="0" fontId="27" fillId="0" borderId="0" xfId="0" applyFont="1"/>
    <xf numFmtId="0" fontId="41" fillId="6" borderId="12" xfId="0" applyFont="1" applyFill="1" applyBorder="1" applyAlignment="1">
      <alignment horizontal="center" vertical="center" wrapText="1"/>
    </xf>
    <xf numFmtId="9" fontId="33" fillId="2" borderId="12" xfId="0" applyNumberFormat="1" applyFont="1" applyFill="1" applyBorder="1" applyAlignment="1">
      <alignment horizontal="center" vertical="center" wrapText="1"/>
    </xf>
    <xf numFmtId="9" fontId="34" fillId="6" borderId="12" xfId="0" applyNumberFormat="1" applyFont="1" applyFill="1" applyBorder="1" applyAlignment="1">
      <alignment horizontal="center" vertical="center" wrapText="1"/>
    </xf>
    <xf numFmtId="8" fontId="23" fillId="6" borderId="12" xfId="0" applyNumberFormat="1" applyFont="1" applyFill="1" applyBorder="1" applyAlignment="1">
      <alignment horizontal="center" vertical="center" wrapText="1"/>
    </xf>
    <xf numFmtId="178" fontId="32" fillId="2" borderId="12" xfId="0" applyNumberFormat="1" applyFont="1" applyFill="1" applyBorder="1" applyAlignment="1">
      <alignment horizontal="center" vertical="center" wrapText="1"/>
    </xf>
    <xf numFmtId="178" fontId="32" fillId="6" borderId="12" xfId="0" applyNumberFormat="1" applyFont="1" applyFill="1" applyBorder="1" applyAlignment="1">
      <alignment horizontal="center" vertical="center" wrapText="1"/>
    </xf>
    <xf numFmtId="169" fontId="33" fillId="2" borderId="12" xfId="0" applyNumberFormat="1" applyFont="1" applyFill="1" applyBorder="1" applyAlignment="1">
      <alignment horizontal="center" vertical="center" wrapText="1"/>
    </xf>
    <xf numFmtId="169" fontId="32" fillId="2" borderId="12" xfId="0" applyNumberFormat="1" applyFont="1" applyFill="1" applyBorder="1" applyAlignment="1">
      <alignment horizontal="center" vertical="center" wrapText="1"/>
    </xf>
    <xf numFmtId="169" fontId="22" fillId="0" borderId="0" xfId="0" applyNumberFormat="1" applyFont="1"/>
    <xf numFmtId="169" fontId="38" fillId="2" borderId="12" xfId="0" applyNumberFormat="1" applyFont="1" applyFill="1" applyBorder="1" applyAlignment="1">
      <alignment horizontal="center" vertical="center" wrapText="1"/>
    </xf>
    <xf numFmtId="169" fontId="39" fillId="6" borderId="12" xfId="0" applyNumberFormat="1" applyFont="1" applyFill="1" applyBorder="1" applyAlignment="1">
      <alignment horizontal="center" vertical="center" wrapText="1"/>
    </xf>
    <xf numFmtId="164" fontId="38" fillId="2" borderId="12" xfId="0" applyNumberFormat="1" applyFont="1" applyFill="1" applyBorder="1" applyAlignment="1">
      <alignment horizontal="center" vertical="center" wrapText="1"/>
    </xf>
    <xf numFmtId="164" fontId="39" fillId="6" borderId="12" xfId="0" applyNumberFormat="1" applyFont="1" applyFill="1" applyBorder="1" applyAlignment="1">
      <alignment horizontal="center" vertical="center" wrapText="1"/>
    </xf>
    <xf numFmtId="164" fontId="33" fillId="2" borderId="12" xfId="0" applyNumberFormat="1" applyFont="1" applyFill="1" applyBorder="1" applyAlignment="1">
      <alignment horizontal="center" vertical="center" wrapText="1"/>
    </xf>
    <xf numFmtId="10" fontId="38" fillId="2" borderId="12" xfId="0" applyNumberFormat="1" applyFont="1" applyFill="1" applyBorder="1" applyAlignment="1">
      <alignment horizontal="center" vertical="center" wrapText="1"/>
    </xf>
    <xf numFmtId="164" fontId="33" fillId="0" borderId="0" xfId="0" applyNumberFormat="1" applyFont="1" applyAlignment="1">
      <alignment horizontal="center"/>
    </xf>
    <xf numFmtId="0" fontId="32" fillId="0" borderId="0" xfId="0" applyFont="1" applyAlignment="1">
      <alignment vertical="center" wrapText="1"/>
    </xf>
    <xf numFmtId="9" fontId="33" fillId="0" borderId="0" xfId="0" applyNumberFormat="1" applyFont="1" applyAlignment="1">
      <alignment horizontal="center" vertical="center" wrapText="1"/>
    </xf>
    <xf numFmtId="164" fontId="38" fillId="0" borderId="0" xfId="0" applyNumberFormat="1" applyFont="1" applyAlignment="1">
      <alignment horizontal="center" vertical="center" wrapText="1"/>
    </xf>
    <xf numFmtId="164" fontId="39" fillId="0" borderId="0" xfId="0" applyNumberFormat="1" applyFont="1" applyAlignment="1">
      <alignment horizontal="center" vertical="center" wrapText="1"/>
    </xf>
    <xf numFmtId="0" fontId="22" fillId="0" borderId="4" xfId="0" applyFont="1" applyBorder="1"/>
    <xf numFmtId="0" fontId="22" fillId="0" borderId="4" xfId="0" applyFont="1" applyBorder="1" applyAlignment="1">
      <alignment horizontal="center"/>
    </xf>
    <xf numFmtId="0" fontId="23" fillId="0" borderId="4" xfId="0" applyFont="1" applyBorder="1"/>
    <xf numFmtId="0" fontId="42" fillId="0" borderId="13" xfId="0" applyFont="1" applyBorder="1" applyAlignment="1">
      <alignment vertical="center" wrapText="1"/>
    </xf>
    <xf numFmtId="7" fontId="38" fillId="2" borderId="1" xfId="0" applyNumberFormat="1" applyFont="1" applyFill="1" applyBorder="1" applyAlignment="1">
      <alignment horizontal="center" vertical="center" wrapText="1"/>
    </xf>
    <xf numFmtId="9" fontId="22" fillId="0" borderId="0" xfId="0" applyNumberFormat="1" applyFont="1"/>
    <xf numFmtId="7" fontId="43" fillId="2" borderId="12" xfId="0" applyNumberFormat="1" applyFont="1" applyFill="1" applyBorder="1" applyAlignment="1">
      <alignment horizontal="center" vertical="center" wrapText="1"/>
    </xf>
    <xf numFmtId="7" fontId="44" fillId="2" borderId="12" xfId="0" applyNumberFormat="1" applyFont="1" applyFill="1" applyBorder="1" applyAlignment="1">
      <alignment horizontal="center" vertical="center" wrapText="1"/>
    </xf>
    <xf numFmtId="7" fontId="38" fillId="2" borderId="14" xfId="0" applyNumberFormat="1" applyFont="1" applyFill="1" applyBorder="1" applyAlignment="1">
      <alignment horizontal="center" vertical="center" wrapText="1"/>
    </xf>
    <xf numFmtId="0" fontId="32" fillId="0" borderId="13" xfId="0" applyFont="1" applyBorder="1" applyAlignment="1">
      <alignment vertical="center" wrapText="1"/>
    </xf>
    <xf numFmtId="7" fontId="22" fillId="0" borderId="15" xfId="0" applyNumberFormat="1" applyFont="1" applyBorder="1" applyAlignment="1">
      <alignment horizontal="center" vertical="center" wrapText="1"/>
    </xf>
    <xf numFmtId="7" fontId="22" fillId="0" borderId="16" xfId="0" applyNumberFormat="1" applyFont="1" applyBorder="1" applyAlignment="1">
      <alignment horizontal="center" vertical="center" wrapText="1"/>
    </xf>
    <xf numFmtId="0" fontId="45" fillId="4" borderId="1" xfId="0" applyFont="1" applyFill="1" applyBorder="1"/>
    <xf numFmtId="0" fontId="45" fillId="4" borderId="1" xfId="0" applyFont="1" applyFill="1" applyBorder="1" applyAlignment="1">
      <alignment horizontal="center"/>
    </xf>
    <xf numFmtId="0" fontId="24" fillId="4" borderId="1" xfId="0" applyFont="1" applyFill="1" applyBorder="1"/>
    <xf numFmtId="0" fontId="46" fillId="2" borderId="11" xfId="0" applyFont="1" applyFill="1" applyBorder="1" applyAlignment="1">
      <alignment vertical="center" wrapText="1"/>
    </xf>
    <xf numFmtId="0" fontId="38" fillId="0" borderId="0" xfId="0" applyFont="1" applyAlignment="1">
      <alignment horizontal="center"/>
    </xf>
    <xf numFmtId="0" fontId="38" fillId="2" borderId="11" xfId="0" applyFont="1" applyFill="1" applyBorder="1" applyAlignment="1">
      <alignment vertical="center" wrapText="1"/>
    </xf>
    <xf numFmtId="7" fontId="22" fillId="0" borderId="0" xfId="0" applyNumberFormat="1" applyFont="1" applyAlignment="1">
      <alignment horizontal="center"/>
    </xf>
    <xf numFmtId="7" fontId="22" fillId="0" borderId="5" xfId="0" applyNumberFormat="1" applyFont="1" applyBorder="1" applyAlignment="1">
      <alignment horizontal="center"/>
    </xf>
    <xf numFmtId="9" fontId="22" fillId="0" borderId="0" xfId="0" applyNumberFormat="1" applyFont="1" applyAlignment="1">
      <alignment horizontal="center"/>
    </xf>
    <xf numFmtId="9" fontId="22" fillId="0" borderId="5" xfId="0" applyNumberFormat="1" applyFont="1" applyBorder="1" applyAlignment="1">
      <alignment horizontal="center"/>
    </xf>
    <xf numFmtId="15" fontId="7" fillId="0" borderId="0" xfId="0" applyNumberFormat="1" applyFont="1"/>
    <xf numFmtId="0" fontId="2" fillId="8" borderId="1" xfId="0" applyFont="1" applyFill="1" applyBorder="1"/>
    <xf numFmtId="165" fontId="8" fillId="15" borderId="1" xfId="0" applyNumberFormat="1" applyFont="1" applyFill="1" applyBorder="1"/>
    <xf numFmtId="165" fontId="2" fillId="0" borderId="4" xfId="0" quotePrefix="1" applyNumberFormat="1" applyFont="1" applyBorder="1"/>
    <xf numFmtId="165" fontId="1" fillId="0" borderId="4" xfId="0" applyNumberFormat="1" applyFont="1" applyBorder="1" applyAlignment="1">
      <alignment horizontal="right" wrapText="1"/>
    </xf>
    <xf numFmtId="176" fontId="47" fillId="0" borderId="0" xfId="0" applyNumberFormat="1" applyFont="1"/>
    <xf numFmtId="176" fontId="5" fillId="0" borderId="0" xfId="0" applyNumberFormat="1" applyFont="1"/>
    <xf numFmtId="165" fontId="2" fillId="0" borderId="4" xfId="0" applyNumberFormat="1" applyFont="1" applyBorder="1"/>
    <xf numFmtId="169" fontId="47" fillId="0" borderId="4" xfId="0" applyNumberFormat="1" applyFont="1" applyBorder="1"/>
    <xf numFmtId="169" fontId="5" fillId="0" borderId="4" xfId="0" applyNumberFormat="1" applyFont="1" applyBorder="1"/>
    <xf numFmtId="169" fontId="47" fillId="0" borderId="0" xfId="0" applyNumberFormat="1" applyFont="1"/>
    <xf numFmtId="169" fontId="2" fillId="0" borderId="0" xfId="0" applyNumberFormat="1" applyFont="1"/>
    <xf numFmtId="169" fontId="5" fillId="0" borderId="0" xfId="0" applyNumberFormat="1" applyFont="1"/>
    <xf numFmtId="3" fontId="5" fillId="0" borderId="0" xfId="0" applyNumberFormat="1" applyFont="1"/>
    <xf numFmtId="165" fontId="2" fillId="12" borderId="1" xfId="0" applyNumberFormat="1" applyFont="1" applyFill="1" applyBorder="1"/>
    <xf numFmtId="167" fontId="2" fillId="12" borderId="1" xfId="0" applyNumberFormat="1" applyFont="1" applyFill="1" applyBorder="1"/>
    <xf numFmtId="167" fontId="5" fillId="12" borderId="1" xfId="0" applyNumberFormat="1" applyFont="1" applyFill="1" applyBorder="1"/>
    <xf numFmtId="175" fontId="47" fillId="12" borderId="1" xfId="0" applyNumberFormat="1" applyFont="1" applyFill="1" applyBorder="1"/>
    <xf numFmtId="175" fontId="5" fillId="12" borderId="1" xfId="0" applyNumberFormat="1" applyFont="1" applyFill="1" applyBorder="1"/>
    <xf numFmtId="175" fontId="47" fillId="0" borderId="0" xfId="0" applyNumberFormat="1" applyFont="1"/>
    <xf numFmtId="167" fontId="47" fillId="6" borderId="1" xfId="0" applyNumberFormat="1" applyFont="1" applyFill="1" applyBorder="1"/>
    <xf numFmtId="167" fontId="5" fillId="6" borderId="1" xfId="0" applyNumberFormat="1" applyFont="1" applyFill="1" applyBorder="1"/>
    <xf numFmtId="167" fontId="47" fillId="0" borderId="0" xfId="0" applyNumberFormat="1" applyFont="1"/>
    <xf numFmtId="175" fontId="47" fillId="6" borderId="1" xfId="0" applyNumberFormat="1" applyFont="1" applyFill="1" applyBorder="1"/>
    <xf numFmtId="175" fontId="5" fillId="6" borderId="1" xfId="0" applyNumberFormat="1" applyFont="1" applyFill="1" applyBorder="1"/>
    <xf numFmtId="174" fontId="47" fillId="0" borderId="0" xfId="0" applyNumberFormat="1" applyFont="1"/>
    <xf numFmtId="176" fontId="2" fillId="0" borderId="2" xfId="0" applyNumberFormat="1" applyFont="1" applyBorder="1"/>
    <xf numFmtId="176" fontId="5" fillId="0" borderId="2" xfId="0" applyNumberFormat="1" applyFont="1" applyBorder="1"/>
    <xf numFmtId="176" fontId="2" fillId="0" borderId="0" xfId="0" applyNumberFormat="1" applyFont="1"/>
    <xf numFmtId="0" fontId="2" fillId="0" borderId="4" xfId="0" applyFont="1" applyBorder="1"/>
    <xf numFmtId="165" fontId="1" fillId="0" borderId="4" xfId="0" applyNumberFormat="1" applyFont="1" applyBorder="1" applyAlignment="1">
      <alignment horizontal="left"/>
    </xf>
    <xf numFmtId="165" fontId="1" fillId="0" borderId="4" xfId="0" applyNumberFormat="1" applyFont="1" applyBorder="1" applyAlignment="1">
      <alignment horizontal="right"/>
    </xf>
    <xf numFmtId="165" fontId="1" fillId="0" borderId="0" xfId="0" applyNumberFormat="1" applyFont="1" applyAlignment="1">
      <alignment horizontal="right"/>
    </xf>
    <xf numFmtId="175" fontId="2" fillId="0" borderId="0" xfId="0" applyNumberFormat="1" applyFont="1"/>
    <xf numFmtId="176" fontId="2" fillId="0" borderId="4" xfId="0" applyNumberFormat="1" applyFont="1" applyBorder="1"/>
    <xf numFmtId="175" fontId="2" fillId="0" borderId="4" xfId="0" applyNumberFormat="1" applyFont="1" applyBorder="1"/>
    <xf numFmtId="41" fontId="2" fillId="0" borderId="4" xfId="0" applyNumberFormat="1" applyFont="1" applyBorder="1"/>
    <xf numFmtId="0" fontId="1" fillId="0" borderId="0" xfId="0" applyFont="1"/>
    <xf numFmtId="176" fontId="1" fillId="0" borderId="0" xfId="0" applyNumberFormat="1" applyFont="1"/>
    <xf numFmtId="175" fontId="1" fillId="0" borderId="0" xfId="0" applyNumberFormat="1" applyFont="1"/>
    <xf numFmtId="171" fontId="1"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24" Type="http://schemas.openxmlformats.org/officeDocument/2006/relationships/calcChain" Target="calcChain.xml"/><Relationship Id="rId5" Type="http://schemas.openxmlformats.org/officeDocument/2006/relationships/worksheet" Target="worksheets/sheet5.xml"/><Relationship Id="rId23"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sz="1400" b="0" i="0">
                <a:solidFill>
                  <a:srgbClr val="757575"/>
                </a:solidFill>
                <a:latin typeface="+mn-lt"/>
              </a:rPr>
              <a:t>Basin Concentration</a:t>
            </a:r>
          </a:p>
        </c:rich>
      </c:tx>
      <c:overlay val="0"/>
    </c:title>
    <c:autoTitleDeleted val="0"/>
    <c:plotArea>
      <c:layout/>
      <c:barChart>
        <c:barDir val="col"/>
        <c:grouping val="stacked"/>
        <c:varyColors val="1"/>
        <c:ser>
          <c:idx val="0"/>
          <c:order val="0"/>
          <c:tx>
            <c:v>DJ</c:v>
          </c:tx>
          <c:spPr>
            <a:solidFill>
              <a:srgbClr val="4472C4"/>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DealComps!$F$86:$N$86</c:f>
              <c:numCache>
                <c:formatCode>"$"#,##0.00_);\("$"#,##0.00\)</c:formatCode>
                <c:ptCount val="8"/>
                <c:pt idx="0">
                  <c:v>171.14014879499999</c:v>
                </c:pt>
                <c:pt idx="1">
                  <c:v>175.65177024499999</c:v>
                </c:pt>
                <c:pt idx="2">
                  <c:v>175.65177024499999</c:v>
                </c:pt>
                <c:pt idx="3">
                  <c:v>175.65177024499999</c:v>
                </c:pt>
                <c:pt idx="4">
                  <c:v>175.65177024499999</c:v>
                </c:pt>
                <c:pt idx="5">
                  <c:v>175.65177024499999</c:v>
                </c:pt>
                <c:pt idx="7">
                  <c:v>175.65177024499999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926-46B2-9EAF-BA9FA6DF5749}"/>
            </c:ext>
          </c:extLst>
        </c:ser>
        <c:ser>
          <c:idx val="1"/>
          <c:order val="1"/>
          <c:tx>
            <c:v>Anadarko</c:v>
          </c:tx>
          <c:spPr>
            <a:solidFill>
              <a:srgbClr val="ED7D31"/>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DealComps!$F$87:$N$87</c:f>
              <c:numCache>
                <c:formatCode>"$"#,##0.00_);\("$"#,##0.00\)</c:formatCode>
                <c:ptCount val="8"/>
                <c:pt idx="0">
                  <c:v>95.838483325200002</c:v>
                </c:pt>
                <c:pt idx="1">
                  <c:v>99.061070075200007</c:v>
                </c:pt>
                <c:pt idx="2">
                  <c:v>110.55042507520001</c:v>
                </c:pt>
                <c:pt idx="3">
                  <c:v>110.55042507520001</c:v>
                </c:pt>
                <c:pt idx="4">
                  <c:v>136.0504250752</c:v>
                </c:pt>
                <c:pt idx="5">
                  <c:v>136.0504250752</c:v>
                </c:pt>
                <c:pt idx="7">
                  <c:v>136.0504250752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E926-46B2-9EAF-BA9FA6DF5749}"/>
            </c:ext>
          </c:extLst>
        </c:ser>
        <c:ser>
          <c:idx val="2"/>
          <c:order val="2"/>
          <c:tx>
            <c:v>Delaware</c:v>
          </c:tx>
          <c:spPr>
            <a:solidFill>
              <a:srgbClr val="A5A5A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DealComps!$F$88:$N$88</c:f>
              <c:numCache>
                <c:formatCode>"$"#,##0.00_);\("$"#,##0.00\)</c:formatCode>
                <c:ptCount val="8"/>
                <c:pt idx="0">
                  <c:v>54.764847614399997</c:v>
                </c:pt>
                <c:pt idx="1">
                  <c:v>55.538268434399995</c:v>
                </c:pt>
                <c:pt idx="2">
                  <c:v>55.538268434399995</c:v>
                </c:pt>
                <c:pt idx="3">
                  <c:v>87.038268434399995</c:v>
                </c:pt>
                <c:pt idx="4">
                  <c:v>87.038268434399995</c:v>
                </c:pt>
                <c:pt idx="5">
                  <c:v>87.038268434399995</c:v>
                </c:pt>
                <c:pt idx="7">
                  <c:v>87.038268434399995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E926-46B2-9EAF-BA9FA6DF5749}"/>
            </c:ext>
          </c:extLst>
        </c:ser>
        <c:ser>
          <c:idx val="3"/>
          <c:order val="3"/>
          <c:tx>
            <c:v>Williston</c:v>
          </c:tx>
          <c:spPr>
            <a:solidFill>
              <a:srgbClr val="FFC000"/>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DealComps!$F$89:$N$89</c:f>
              <c:numCache>
                <c:formatCode>"$"#,##0.00_);\("$"#,##0.00\)</c:formatCode>
                <c:ptCount val="8"/>
                <c:pt idx="0">
                  <c:v>20.536817855399999</c:v>
                </c:pt>
                <c:pt idx="1">
                  <c:v>20.794624795399997</c:v>
                </c:pt>
                <c:pt idx="2">
                  <c:v>20.794624795399997</c:v>
                </c:pt>
                <c:pt idx="3">
                  <c:v>109.2946247954</c:v>
                </c:pt>
                <c:pt idx="4">
                  <c:v>109.2946247954</c:v>
                </c:pt>
                <c:pt idx="5">
                  <c:v>973.29462479539995</c:v>
                </c:pt>
                <c:pt idx="7">
                  <c:v>973.29462479539995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E926-46B2-9EAF-BA9FA6DF5749}"/>
            </c:ext>
          </c:extLst>
        </c:ser>
        <c:ser>
          <c:idx val="4"/>
          <c:order val="4"/>
          <c:tx>
            <c:v>Appalachia: SW Liquids</c:v>
          </c:tx>
          <c:spPr>
            <a:solidFill>
              <a:srgbClr val="5B9BD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DealComps!$F$90:$N$90</c:f>
              <c:numCache>
                <c:formatCode>"$"#,##0.00_);\("$"#,##0.00\)</c:formatCode>
                <c:ptCount val="8"/>
                <c:pt idx="0">
                  <c:v>0</c:v>
                </c:pt>
                <c:pt idx="1">
                  <c:v>2.83587634</c:v>
                </c:pt>
                <c:pt idx="2">
                  <c:v>2.83587634</c:v>
                </c:pt>
                <c:pt idx="3">
                  <c:v>2.83587634</c:v>
                </c:pt>
                <c:pt idx="4">
                  <c:v>2.83587634</c:v>
                </c:pt>
                <c:pt idx="5">
                  <c:v>398.83587634000003</c:v>
                </c:pt>
                <c:pt idx="7">
                  <c:v>398.83587634000003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E926-46B2-9EAF-BA9FA6DF5749}"/>
            </c:ext>
          </c:extLst>
        </c:ser>
        <c:ser>
          <c:idx val="5"/>
          <c:order val="5"/>
          <c:tx>
            <c:v>Fayetteville</c:v>
          </c:tx>
          <c:spPr>
            <a:solidFill>
              <a:srgbClr val="70AD47"/>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DealComps!$F$91:$N$91</c:f>
              <c:numCache>
                <c:formatCode>"$"#,##0.00_);\("$"#,##0.00\)</c:formatCode>
                <c:ptCount val="8"/>
                <c:pt idx="0">
                  <c:v>0</c:v>
                </c:pt>
                <c:pt idx="1">
                  <c:v>0</c:v>
                </c:pt>
                <c:pt idx="2">
                  <c:v>0</c:v>
                </c:pt>
                <c:pt idx="3">
                  <c:v>0</c:v>
                </c:pt>
                <c:pt idx="4">
                  <c:v>0</c:v>
                </c:pt>
                <c:pt idx="5">
                  <c:v>522</c:v>
                </c:pt>
                <c:pt idx="7">
                  <c:v>522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5-E926-46B2-9EAF-BA9FA6DF5749}"/>
            </c:ext>
          </c:extLst>
        </c:ser>
        <c:ser>
          <c:idx val="6"/>
          <c:order val="6"/>
          <c:tx>
            <c:v>Haynesville</c:v>
          </c:tx>
          <c:spPr>
            <a:solidFill>
              <a:srgbClr val="4472C4"/>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DealComps!$F$92:$N$92</c:f>
              <c:numCache>
                <c:formatCode>"$"#,##0.00_);\("$"#,##0.00\)</c:formatCode>
                <c:ptCount val="8"/>
                <c:pt idx="0">
                  <c:v>0</c:v>
                </c:pt>
                <c:pt idx="1">
                  <c:v>0.25780693999999998</c:v>
                </c:pt>
                <c:pt idx="2">
                  <c:v>0.25780693999999998</c:v>
                </c:pt>
                <c:pt idx="3">
                  <c:v>0.25780693999999998</c:v>
                </c:pt>
                <c:pt idx="4">
                  <c:v>0.25780693999999998</c:v>
                </c:pt>
                <c:pt idx="5">
                  <c:v>18.257806939999998</c:v>
                </c:pt>
                <c:pt idx="7">
                  <c:v>18.257806939999998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E926-46B2-9EAF-BA9FA6DF5749}"/>
            </c:ext>
          </c:extLst>
        </c:ser>
        <c:ser>
          <c:idx val="7"/>
          <c:order val="7"/>
          <c:tx>
            <c:v>Powder River Basin</c:v>
          </c:tx>
          <c:spPr>
            <a:solidFill>
              <a:srgbClr val="ED7D31"/>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DealComps!$F$93:$N$93</c:f>
              <c:numCache>
                <c:formatCode>"$"#,##0.00_);\("$"#,##0.00\)</c:formatCode>
                <c:ptCount val="8"/>
                <c:pt idx="0">
                  <c:v>0</c:v>
                </c:pt>
                <c:pt idx="1">
                  <c:v>1.0312277599999999</c:v>
                </c:pt>
                <c:pt idx="2">
                  <c:v>1.0312277599999999</c:v>
                </c:pt>
                <c:pt idx="3">
                  <c:v>1.0312277599999999</c:v>
                </c:pt>
                <c:pt idx="4">
                  <c:v>1.0312277599999999</c:v>
                </c:pt>
                <c:pt idx="5">
                  <c:v>1.0312277599999999</c:v>
                </c:pt>
                <c:pt idx="7">
                  <c:v>1.0312277599999999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7-E926-46B2-9EAF-BA9FA6DF5749}"/>
            </c:ext>
          </c:extLst>
        </c:ser>
        <c:ser>
          <c:idx val="8"/>
          <c:order val="8"/>
          <c:tx>
            <c:v>Midland</c:v>
          </c:tx>
          <c:spPr>
            <a:solidFill>
              <a:srgbClr val="A5A5A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DealComps!$F$94:$N$94</c:f>
              <c:numCache>
                <c:formatCode>"$"#,##0.00_);\("$"#,##0.00\)</c:formatCode>
                <c:ptCount val="8"/>
                <c:pt idx="0">
                  <c:v>0</c:v>
                </c:pt>
                <c:pt idx="1">
                  <c:v>0</c:v>
                </c:pt>
                <c:pt idx="2">
                  <c:v>0</c:v>
                </c:pt>
                <c:pt idx="3">
                  <c:v>0</c:v>
                </c:pt>
                <c:pt idx="4">
                  <c:v>0</c:v>
                </c:pt>
                <c:pt idx="5">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E926-46B2-9EAF-BA9FA6DF5749}"/>
            </c:ext>
          </c:extLst>
        </c:ser>
        <c:ser>
          <c:idx val="9"/>
          <c:order val="9"/>
          <c:tx>
            <c:v>Appalachia: NW Dry Gas</c:v>
          </c:tx>
          <c:spPr>
            <a:solidFill>
              <a:srgbClr val="FFC000"/>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DealComps!$F$95:$N$95</c:f>
              <c:numCache>
                <c:formatCode>"$"#,##0.00_);\("$"#,##0.00\)</c:formatCode>
                <c:ptCount val="8"/>
                <c:pt idx="0">
                  <c:v>0</c:v>
                </c:pt>
                <c:pt idx="1">
                  <c:v>0</c:v>
                </c:pt>
                <c:pt idx="2">
                  <c:v>0</c:v>
                </c:pt>
                <c:pt idx="3">
                  <c:v>0</c:v>
                </c:pt>
                <c:pt idx="4">
                  <c:v>0</c:v>
                </c:pt>
                <c:pt idx="5">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9-E926-46B2-9EAF-BA9FA6DF5749}"/>
            </c:ext>
          </c:extLst>
        </c:ser>
        <c:ser>
          <c:idx val="10"/>
          <c:order val="10"/>
          <c:tx>
            <c:v>Eagle Ford</c:v>
          </c:tx>
          <c:spPr>
            <a:solidFill>
              <a:srgbClr val="5B9BD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DealComps!$F$96:$N$96</c:f>
              <c:numCache>
                <c:formatCode>"$"#,##0.00_);\("$"#,##0.00\)</c:formatCode>
                <c:ptCount val="8"/>
                <c:pt idx="0">
                  <c:v>0</c:v>
                </c:pt>
                <c:pt idx="1">
                  <c:v>0</c:v>
                </c:pt>
                <c:pt idx="2">
                  <c:v>0</c:v>
                </c:pt>
                <c:pt idx="3">
                  <c:v>0</c:v>
                </c:pt>
                <c:pt idx="4">
                  <c:v>0</c:v>
                </c:pt>
                <c:pt idx="5">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A-E926-46B2-9EAF-BA9FA6DF5749}"/>
            </c:ext>
          </c:extLst>
        </c:ser>
        <c:dLbls>
          <c:showLegendKey val="0"/>
          <c:showVal val="0"/>
          <c:showCatName val="0"/>
          <c:showSerName val="0"/>
          <c:showPercent val="0"/>
          <c:showBubbleSize val="0"/>
        </c:dLbls>
        <c:gapWidth val="150"/>
        <c:overlap val="100"/>
        <c:axId val="883570853"/>
        <c:axId val="136711852"/>
      </c:barChart>
      <c:catAx>
        <c:axId val="8835708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36711852"/>
        <c:crosses val="autoZero"/>
        <c:auto val="1"/>
        <c:lblAlgn val="ctr"/>
        <c:lblOffset val="100"/>
        <c:noMultiLvlLbl val="1"/>
      </c:catAx>
      <c:valAx>
        <c:axId val="13671185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quot;$&quot;#,##0.00_);\(&quot;$&quot;#,##0.00\)" sourceLinked="1"/>
        <c:majorTickMark val="none"/>
        <c:minorTickMark val="none"/>
        <c:tickLblPos val="nextTo"/>
        <c:spPr>
          <a:ln/>
        </c:spPr>
        <c:txPr>
          <a:bodyPr/>
          <a:lstStyle/>
          <a:p>
            <a:pPr lvl="0">
              <a:defRPr sz="900" b="0" i="0">
                <a:solidFill>
                  <a:srgbClr val="000000"/>
                </a:solidFill>
                <a:latin typeface="+mn-lt"/>
              </a:defRPr>
            </a:pPr>
            <a:endParaRPr lang="en-US"/>
          </a:p>
        </c:txPr>
        <c:crossAx val="883570853"/>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sz="1400" b="0" i="0">
                <a:solidFill>
                  <a:srgbClr val="757575"/>
                </a:solidFill>
                <a:latin typeface="+mn-lt"/>
              </a:rPr>
              <a:t>Basin Concentration</a:t>
            </a:r>
          </a:p>
        </c:rich>
      </c:tx>
      <c:overlay val="0"/>
    </c:title>
    <c:autoTitleDeleted val="0"/>
    <c:plotArea>
      <c:layout/>
      <c:barChart>
        <c:barDir val="col"/>
        <c:grouping val="percentStacked"/>
        <c:varyColors val="1"/>
        <c:ser>
          <c:idx val="0"/>
          <c:order val="0"/>
          <c:tx>
            <c:v>DJ</c:v>
          </c:tx>
          <c:spPr>
            <a:solidFill>
              <a:srgbClr val="4472C4"/>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DealComps!$F$86:$N$86</c:f>
              <c:numCache>
                <c:formatCode>"$"#,##0.00_);\("$"#,##0.00\)</c:formatCode>
                <c:ptCount val="8"/>
                <c:pt idx="0">
                  <c:v>171.14014879499999</c:v>
                </c:pt>
                <c:pt idx="1">
                  <c:v>175.65177024499999</c:v>
                </c:pt>
                <c:pt idx="2">
                  <c:v>175.65177024499999</c:v>
                </c:pt>
                <c:pt idx="3">
                  <c:v>175.65177024499999</c:v>
                </c:pt>
                <c:pt idx="4">
                  <c:v>175.65177024499999</c:v>
                </c:pt>
                <c:pt idx="5">
                  <c:v>175.65177024499999</c:v>
                </c:pt>
                <c:pt idx="7">
                  <c:v>175.65177024499999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EF01-4EB6-A7D4-5996D1A90DD4}"/>
            </c:ext>
          </c:extLst>
        </c:ser>
        <c:ser>
          <c:idx val="1"/>
          <c:order val="1"/>
          <c:tx>
            <c:v>Anadarko</c:v>
          </c:tx>
          <c:spPr>
            <a:solidFill>
              <a:srgbClr val="ED7D31"/>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DealComps!$F$87:$N$87</c:f>
              <c:numCache>
                <c:formatCode>"$"#,##0.00_);\("$"#,##0.00\)</c:formatCode>
                <c:ptCount val="8"/>
                <c:pt idx="0">
                  <c:v>95.838483325200002</c:v>
                </c:pt>
                <c:pt idx="1">
                  <c:v>99.061070075200007</c:v>
                </c:pt>
                <c:pt idx="2">
                  <c:v>110.55042507520001</c:v>
                </c:pt>
                <c:pt idx="3">
                  <c:v>110.55042507520001</c:v>
                </c:pt>
                <c:pt idx="4">
                  <c:v>136.0504250752</c:v>
                </c:pt>
                <c:pt idx="5">
                  <c:v>136.0504250752</c:v>
                </c:pt>
                <c:pt idx="7">
                  <c:v>136.0504250752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EF01-4EB6-A7D4-5996D1A90DD4}"/>
            </c:ext>
          </c:extLst>
        </c:ser>
        <c:ser>
          <c:idx val="2"/>
          <c:order val="2"/>
          <c:tx>
            <c:v>Delaware</c:v>
          </c:tx>
          <c:spPr>
            <a:solidFill>
              <a:srgbClr val="A5A5A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DealComps!$F$88:$N$88</c:f>
              <c:numCache>
                <c:formatCode>"$"#,##0.00_);\("$"#,##0.00\)</c:formatCode>
                <c:ptCount val="8"/>
                <c:pt idx="0">
                  <c:v>54.764847614399997</c:v>
                </c:pt>
                <c:pt idx="1">
                  <c:v>55.538268434399995</c:v>
                </c:pt>
                <c:pt idx="2">
                  <c:v>55.538268434399995</c:v>
                </c:pt>
                <c:pt idx="3">
                  <c:v>87.038268434399995</c:v>
                </c:pt>
                <c:pt idx="4">
                  <c:v>87.038268434399995</c:v>
                </c:pt>
                <c:pt idx="5">
                  <c:v>87.038268434399995</c:v>
                </c:pt>
                <c:pt idx="7">
                  <c:v>87.038268434399995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EF01-4EB6-A7D4-5996D1A90DD4}"/>
            </c:ext>
          </c:extLst>
        </c:ser>
        <c:ser>
          <c:idx val="3"/>
          <c:order val="3"/>
          <c:tx>
            <c:v>Williston</c:v>
          </c:tx>
          <c:spPr>
            <a:solidFill>
              <a:srgbClr val="FFC000"/>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DealComps!$F$89:$N$89</c:f>
              <c:numCache>
                <c:formatCode>"$"#,##0.00_);\("$"#,##0.00\)</c:formatCode>
                <c:ptCount val="8"/>
                <c:pt idx="0">
                  <c:v>20.536817855399999</c:v>
                </c:pt>
                <c:pt idx="1">
                  <c:v>20.794624795399997</c:v>
                </c:pt>
                <c:pt idx="2">
                  <c:v>20.794624795399997</c:v>
                </c:pt>
                <c:pt idx="3">
                  <c:v>109.2946247954</c:v>
                </c:pt>
                <c:pt idx="4">
                  <c:v>109.2946247954</c:v>
                </c:pt>
                <c:pt idx="5">
                  <c:v>973.29462479539995</c:v>
                </c:pt>
                <c:pt idx="7">
                  <c:v>973.29462479539995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EF01-4EB6-A7D4-5996D1A90DD4}"/>
            </c:ext>
          </c:extLst>
        </c:ser>
        <c:ser>
          <c:idx val="4"/>
          <c:order val="4"/>
          <c:tx>
            <c:v>Appalachia: SW Liquids</c:v>
          </c:tx>
          <c:spPr>
            <a:solidFill>
              <a:srgbClr val="5B9BD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DealComps!$F$90:$N$90</c:f>
              <c:numCache>
                <c:formatCode>"$"#,##0.00_);\("$"#,##0.00\)</c:formatCode>
                <c:ptCount val="8"/>
                <c:pt idx="0">
                  <c:v>0</c:v>
                </c:pt>
                <c:pt idx="1">
                  <c:v>2.83587634</c:v>
                </c:pt>
                <c:pt idx="2">
                  <c:v>2.83587634</c:v>
                </c:pt>
                <c:pt idx="3">
                  <c:v>2.83587634</c:v>
                </c:pt>
                <c:pt idx="4">
                  <c:v>2.83587634</c:v>
                </c:pt>
                <c:pt idx="5">
                  <c:v>398.83587634000003</c:v>
                </c:pt>
                <c:pt idx="7">
                  <c:v>398.83587634000003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EF01-4EB6-A7D4-5996D1A90DD4}"/>
            </c:ext>
          </c:extLst>
        </c:ser>
        <c:ser>
          <c:idx val="5"/>
          <c:order val="5"/>
          <c:tx>
            <c:v>Fayetteville</c:v>
          </c:tx>
          <c:spPr>
            <a:solidFill>
              <a:srgbClr val="70AD47"/>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DealComps!$F$91:$N$91</c:f>
              <c:numCache>
                <c:formatCode>"$"#,##0.00_);\("$"#,##0.00\)</c:formatCode>
                <c:ptCount val="8"/>
                <c:pt idx="0">
                  <c:v>0</c:v>
                </c:pt>
                <c:pt idx="1">
                  <c:v>0</c:v>
                </c:pt>
                <c:pt idx="2">
                  <c:v>0</c:v>
                </c:pt>
                <c:pt idx="3">
                  <c:v>0</c:v>
                </c:pt>
                <c:pt idx="4">
                  <c:v>0</c:v>
                </c:pt>
                <c:pt idx="5">
                  <c:v>522</c:v>
                </c:pt>
                <c:pt idx="7">
                  <c:v>522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5-EF01-4EB6-A7D4-5996D1A90DD4}"/>
            </c:ext>
          </c:extLst>
        </c:ser>
        <c:ser>
          <c:idx val="6"/>
          <c:order val="6"/>
          <c:tx>
            <c:v>Haynesville</c:v>
          </c:tx>
          <c:spPr>
            <a:solidFill>
              <a:srgbClr val="4472C4"/>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DealComps!$F$92:$N$92</c:f>
              <c:numCache>
                <c:formatCode>"$"#,##0.00_);\("$"#,##0.00\)</c:formatCode>
                <c:ptCount val="8"/>
                <c:pt idx="0">
                  <c:v>0</c:v>
                </c:pt>
                <c:pt idx="1">
                  <c:v>0.25780693999999998</c:v>
                </c:pt>
                <c:pt idx="2">
                  <c:v>0.25780693999999998</c:v>
                </c:pt>
                <c:pt idx="3">
                  <c:v>0.25780693999999998</c:v>
                </c:pt>
                <c:pt idx="4">
                  <c:v>0.25780693999999998</c:v>
                </c:pt>
                <c:pt idx="5">
                  <c:v>18.257806939999998</c:v>
                </c:pt>
                <c:pt idx="7">
                  <c:v>18.257806939999998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EF01-4EB6-A7D4-5996D1A90DD4}"/>
            </c:ext>
          </c:extLst>
        </c:ser>
        <c:ser>
          <c:idx val="7"/>
          <c:order val="7"/>
          <c:tx>
            <c:v>Powder River Basin</c:v>
          </c:tx>
          <c:spPr>
            <a:solidFill>
              <a:srgbClr val="ED7D31"/>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DealComps!$F$93:$N$93</c:f>
              <c:numCache>
                <c:formatCode>"$"#,##0.00_);\("$"#,##0.00\)</c:formatCode>
                <c:ptCount val="8"/>
                <c:pt idx="0">
                  <c:v>0</c:v>
                </c:pt>
                <c:pt idx="1">
                  <c:v>1.0312277599999999</c:v>
                </c:pt>
                <c:pt idx="2">
                  <c:v>1.0312277599999999</c:v>
                </c:pt>
                <c:pt idx="3">
                  <c:v>1.0312277599999999</c:v>
                </c:pt>
                <c:pt idx="4">
                  <c:v>1.0312277599999999</c:v>
                </c:pt>
                <c:pt idx="5">
                  <c:v>1.0312277599999999</c:v>
                </c:pt>
                <c:pt idx="7">
                  <c:v>1.0312277599999999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7-EF01-4EB6-A7D4-5996D1A90DD4}"/>
            </c:ext>
          </c:extLst>
        </c:ser>
        <c:ser>
          <c:idx val="8"/>
          <c:order val="8"/>
          <c:tx>
            <c:v>Midland</c:v>
          </c:tx>
          <c:spPr>
            <a:solidFill>
              <a:srgbClr val="A5A5A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DealComps!$F$94:$N$94</c:f>
              <c:numCache>
                <c:formatCode>"$"#,##0.00_);\("$"#,##0.00\)</c:formatCode>
                <c:ptCount val="8"/>
                <c:pt idx="0">
                  <c:v>0</c:v>
                </c:pt>
                <c:pt idx="1">
                  <c:v>0</c:v>
                </c:pt>
                <c:pt idx="2">
                  <c:v>0</c:v>
                </c:pt>
                <c:pt idx="3">
                  <c:v>0</c:v>
                </c:pt>
                <c:pt idx="4">
                  <c:v>0</c:v>
                </c:pt>
                <c:pt idx="5">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EF01-4EB6-A7D4-5996D1A90DD4}"/>
            </c:ext>
          </c:extLst>
        </c:ser>
        <c:ser>
          <c:idx val="9"/>
          <c:order val="9"/>
          <c:tx>
            <c:v>Appalachia: NW Dry Gas</c:v>
          </c:tx>
          <c:spPr>
            <a:solidFill>
              <a:srgbClr val="FFC000"/>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DealComps!$F$95:$N$95</c:f>
              <c:numCache>
                <c:formatCode>"$"#,##0.00_);\("$"#,##0.00\)</c:formatCode>
                <c:ptCount val="8"/>
                <c:pt idx="0">
                  <c:v>0</c:v>
                </c:pt>
                <c:pt idx="1">
                  <c:v>0</c:v>
                </c:pt>
                <c:pt idx="2">
                  <c:v>0</c:v>
                </c:pt>
                <c:pt idx="3">
                  <c:v>0</c:v>
                </c:pt>
                <c:pt idx="4">
                  <c:v>0</c:v>
                </c:pt>
                <c:pt idx="5">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9-EF01-4EB6-A7D4-5996D1A90DD4}"/>
            </c:ext>
          </c:extLst>
        </c:ser>
        <c:ser>
          <c:idx val="10"/>
          <c:order val="10"/>
          <c:tx>
            <c:v>Eagle Ford</c:v>
          </c:tx>
          <c:spPr>
            <a:solidFill>
              <a:srgbClr val="5B9BD5"/>
            </a:solidFill>
            <a:ln cmpd="sng">
              <a:solidFill>
                <a:srgbClr val="000000"/>
              </a:solidFill>
            </a:ln>
          </c:spPr>
          <c:invertIfNegative val="1"/>
          <c:cat>
            <c:strRef>
              <c:f>DealComps!$F$85:$N$85</c:f>
              <c:strCache>
                <c:ptCount val="8"/>
                <c:pt idx="0">
                  <c:v>EnCap + Titanium</c:v>
                </c:pt>
                <c:pt idx="1">
                  <c:v>Lincoln</c:v>
                </c:pt>
                <c:pt idx="2">
                  <c:v>Merit</c:v>
                </c:pt>
                <c:pt idx="3">
                  <c:v>Arkoma</c:v>
                </c:pt>
                <c:pt idx="4">
                  <c:v>Eagle Land</c:v>
                </c:pt>
                <c:pt idx="5">
                  <c:v>Riverbend</c:v>
                </c:pt>
                <c:pt idx="7">
                  <c:v>Current</c:v>
                </c:pt>
              </c:strCache>
            </c:strRef>
          </c:cat>
          <c:val>
            <c:numRef>
              <c:f>DealComps!$F$96:$N$96</c:f>
              <c:numCache>
                <c:formatCode>"$"#,##0.00_);\("$"#,##0.00\)</c:formatCode>
                <c:ptCount val="8"/>
                <c:pt idx="0">
                  <c:v>0</c:v>
                </c:pt>
                <c:pt idx="1">
                  <c:v>0</c:v>
                </c:pt>
                <c:pt idx="2">
                  <c:v>0</c:v>
                </c:pt>
                <c:pt idx="3">
                  <c:v>0</c:v>
                </c:pt>
                <c:pt idx="4">
                  <c:v>0</c:v>
                </c:pt>
                <c:pt idx="5">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A-EF01-4EB6-A7D4-5996D1A90DD4}"/>
            </c:ext>
          </c:extLst>
        </c:ser>
        <c:dLbls>
          <c:showLegendKey val="0"/>
          <c:showVal val="0"/>
          <c:showCatName val="0"/>
          <c:showSerName val="0"/>
          <c:showPercent val="0"/>
          <c:showBubbleSize val="0"/>
        </c:dLbls>
        <c:gapWidth val="150"/>
        <c:overlap val="100"/>
        <c:axId val="900166362"/>
        <c:axId val="1761440694"/>
      </c:barChart>
      <c:catAx>
        <c:axId val="900166362"/>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761440694"/>
        <c:crosses val="autoZero"/>
        <c:auto val="1"/>
        <c:lblAlgn val="ctr"/>
        <c:lblOffset val="100"/>
        <c:noMultiLvlLbl val="1"/>
      </c:catAx>
      <c:valAx>
        <c:axId val="176144069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n-US"/>
          </a:p>
        </c:txPr>
        <c:crossAx val="900166362"/>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18</xdr:col>
      <xdr:colOff>57150</xdr:colOff>
      <xdr:row>84</xdr:row>
      <xdr:rowOff>76200</xdr:rowOff>
    </xdr:from>
    <xdr:ext cx="4552950" cy="2286000"/>
    <xdr:graphicFrame macro="">
      <xdr:nvGraphicFramePr>
        <xdr:cNvPr id="2111763851" name="Chart 1">
          <a:extLst>
            <a:ext uri="{FF2B5EF4-FFF2-40B4-BE49-F238E27FC236}">
              <a16:creationId xmlns:a16="http://schemas.microsoft.com/office/drawing/2014/main" id="{00000000-0008-0000-0800-00008BF5DE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18</xdr:col>
      <xdr:colOff>66675</xdr:colOff>
      <xdr:row>99</xdr:row>
      <xdr:rowOff>9525</xdr:rowOff>
    </xdr:from>
    <xdr:ext cx="4552950" cy="2314575"/>
    <xdr:graphicFrame macro="">
      <xdr:nvGraphicFramePr>
        <xdr:cNvPr id="958647414" name="Chart 2">
          <a:extLst>
            <a:ext uri="{FF2B5EF4-FFF2-40B4-BE49-F238E27FC236}">
              <a16:creationId xmlns:a16="http://schemas.microsoft.com/office/drawing/2014/main" id="{00000000-0008-0000-0800-000076CC23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6115050" cy="1590675"/>
    <xdr:sp macro="" textlink="">
      <xdr:nvSpPr>
        <xdr:cNvPr id="3" name="Shape 3">
          <a:extLst>
            <a:ext uri="{FF2B5EF4-FFF2-40B4-BE49-F238E27FC236}">
              <a16:creationId xmlns:a16="http://schemas.microsoft.com/office/drawing/2014/main" id="{00000000-0008-0000-0A00-000003000000}"/>
            </a:ext>
          </a:extLst>
        </xdr:cNvPr>
        <xdr:cNvSpPr/>
      </xdr:nvSpPr>
      <xdr:spPr>
        <a:xfrm>
          <a:off x="2293238" y="2989425"/>
          <a:ext cx="6105525" cy="1581150"/>
        </a:xfrm>
        <a:prstGeom prst="rect">
          <a:avLst/>
        </a:prstGeom>
        <a:noFill/>
        <a:ln>
          <a:noFill/>
        </a:ln>
      </xdr:spPr>
      <xdr:txBody>
        <a:bodyPr spcFirstLastPara="1" wrap="square" lIns="91425" tIns="45700" rIns="91425" bIns="45700" anchor="t" anchorCtr="0">
          <a:noAutofit/>
        </a:bodyPr>
        <a:lstStyle/>
        <a:p>
          <a:pPr marL="0" lvl="0" indent="0" algn="ctr" rtl="0">
            <a:spcBef>
              <a:spcPts val="0"/>
            </a:spcBef>
            <a:spcAft>
              <a:spcPts val="0"/>
            </a:spcAft>
            <a:buSzPts val="5000"/>
            <a:buFont typeface="Verdana"/>
            <a:buNone/>
          </a:pPr>
          <a:r>
            <a:rPr lang="en-US" sz="5000" b="1" i="0" cap="none">
              <a:latin typeface="Verdana"/>
              <a:ea typeface="Verdana"/>
              <a:cs typeface="Verdana"/>
              <a:sym typeface="Verdana"/>
            </a:rPr>
            <a:t>DO NOT EDIT </a:t>
          </a:r>
          <a:endParaRPr sz="1400"/>
        </a:p>
        <a:p>
          <a:pPr marL="0" lvl="0" indent="0" algn="ctr" rtl="0">
            <a:spcBef>
              <a:spcPts val="0"/>
            </a:spcBef>
            <a:spcAft>
              <a:spcPts val="0"/>
            </a:spcAft>
            <a:buSzPts val="5000"/>
            <a:buFont typeface="Verdana"/>
            <a:buNone/>
          </a:pPr>
          <a:r>
            <a:rPr lang="en-US" sz="5000" b="1" i="0" cap="none">
              <a:latin typeface="Verdana"/>
              <a:ea typeface="Verdana"/>
              <a:cs typeface="Verdana"/>
              <a:sym typeface="Verdana"/>
            </a:rPr>
            <a:t> For Esri use only</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isRodriguez/Desktop/Folders/Citadel/New%20Presentation%20Model%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phfs01\underwriting\COMPANIES\Kaiser%20Francis\Project%20Kabob\Model\Kabob%20NAV_3_Areas_v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Luis\Kairos\Copy%20of%20Resources%20model%20(SDB-Illinois)--05-23-14%20(Baseline%20Model).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ph-fs02\underwriting\COMPANIES\Constellation%20Energy%20Partners\Engineering_JPK\Type%20Curves_Fayettevil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utputs-&gt;"/>
      <sheetName val="Leads"/>
      <sheetName val="Reserves"/>
      <sheetName val="Inputs - &gt;"/>
      <sheetName val="General"/>
      <sheetName val="TC1"/>
      <sheetName val="TC2"/>
      <sheetName val="5-yr Forecast"/>
      <sheetName val="CB_DATA_"/>
      <sheetName val="TC3"/>
      <sheetName val="Assumption-&gt;"/>
      <sheetName val="Econ Assump"/>
      <sheetName val="Drilling Schedule"/>
      <sheetName val="Type Curves"/>
      <sheetName val="Commodity Prices"/>
      <sheetName val="Model-&gt;"/>
      <sheetName val="All"/>
      <sheetName val="1"/>
      <sheetName val="2"/>
      <sheetName val="3"/>
      <sheetName val="4"/>
      <sheetName val="5"/>
      <sheetName val="6"/>
      <sheetName val="7"/>
      <sheetName val="8"/>
      <sheetName val="9"/>
      <sheetName val="10"/>
      <sheetName val="11"/>
      <sheetName val="12"/>
      <sheetName val="ESRI_MAPINFO_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modity Price Summary"/>
      <sheetName val="Projected Financials"/>
      <sheetName val="__FDSCACHE__"/>
      <sheetName val="Sheet1"/>
      <sheetName val="Summary &amp; Outputs--&gt;"/>
      <sheetName val="NAV Summary"/>
      <sheetName val="Valuation Summary"/>
      <sheetName val="Summary"/>
      <sheetName val="Operating Assumptions Outputs"/>
      <sheetName val="Tables by Region"/>
      <sheetName val="SingleVariableSensitivities"/>
      <sheetName val="Inputs--&gt;"/>
      <sheetName val="Inputs"/>
      <sheetName val="EUR Inputs"/>
      <sheetName val="Model--&gt;"/>
      <sheetName val="Consolidated"/>
      <sheetName val="Beg"/>
      <sheetName val="Central"/>
      <sheetName val="Southeast"/>
      <sheetName val="Northwest"/>
      <sheetName val="End"/>
      <sheetName val="Southern_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ources &amp; Uses"/>
      <sheetName val="Credit Stats"/>
      <sheetName val="Financial Plan 2007 Summary"/>
      <sheetName val="Financial Plan combined"/>
      <sheetName val="Financial Plan YrlySummary"/>
      <sheetName val="Financial Plan YrlySummary (2)"/>
      <sheetName val="Exit Val - EBITDA special"/>
      <sheetName val="Exit Val - Mcfepd special"/>
      <sheetName val="Financial Plan Monthly"/>
      <sheetName val="Exit Val - EBITDA special (2)"/>
      <sheetName val="Exit Val - BOEpd special"/>
      <sheetName val="Exit Val - FNCF special"/>
      <sheetName val="Covenant Calcs"/>
      <sheetName val="IR Hedge chart"/>
      <sheetName val="Equity Valuation - EBITDA"/>
      <sheetName val="Equity Valuation - Adj EBITDA"/>
      <sheetName val="Equity Valuation - Mcfepd"/>
      <sheetName val="Monthly Print"/>
      <sheetName val="Chart1"/>
      <sheetName val="Chart2"/>
      <sheetName val="Chart3"/>
      <sheetName val="Chart4"/>
      <sheetName val="Return calcs"/>
      <sheetName val="Assumptions"/>
      <sheetName val="IS"/>
      <sheetName val="BS"/>
      <sheetName val="CF"/>
      <sheetName val="Hedges"/>
      <sheetName val="Firm Transportation"/>
      <sheetName val="Unit Analysis"/>
      <sheetName val="Debt"/>
      <sheetName val="Credit"/>
      <sheetName val="Equity"/>
      <sheetName val="DD&amp;A"/>
      <sheetName val="Wkg Capital"/>
      <sheetName val="Tax"/>
      <sheetName val="horizontal"/>
      <sheetName val="Reserve Assumptions"/>
      <sheetName val="PDP"/>
      <sheetName val="PDNP"/>
      <sheetName val="PUD"/>
      <sheetName val="Total Proved"/>
      <sheetName val="Probable"/>
      <sheetName val="Possible"/>
      <sheetName val="Other"/>
      <sheetName val="All Categories"/>
      <sheetName val="NYMEX Pricing"/>
      <sheetName val="Field Begin (don't change)"/>
      <sheetName val="SDB"/>
      <sheetName val="McCombs 1-12 1H"/>
      <sheetName val="McCombs 2 1H"/>
      <sheetName val="Locker 307 1H"/>
      <sheetName val="Hoefs State 316 1H"/>
      <sheetName val="Black Stone 2-11 1H"/>
      <sheetName val="Crockett 311 1H"/>
      <sheetName val="Neal Lethco 28-27 1H"/>
      <sheetName val="Neal Lethco 28-27 2H"/>
      <sheetName val="McIntyre 34-33 1H"/>
      <sheetName val="Alexander 4-45 1H"/>
      <sheetName val="Lowe 4-9 1H"/>
      <sheetName val="Marrow 32 1H"/>
      <sheetName val="Armstrong State 4 1H"/>
      <sheetName val="Trinity State 8 1H"/>
      <sheetName val="Phipps State 13-24 1H"/>
      <sheetName val="Warren 21 1H"/>
      <sheetName val="Stewart State 1-12 1H"/>
      <sheetName val="Black Stone 1-12 1H"/>
      <sheetName val="Saffrath 26 1H"/>
      <sheetName val="Neal Lethco 17-18 1H"/>
      <sheetName val="Field 22"/>
      <sheetName val="Illinois"/>
      <sheetName val="Field End (don't change)"/>
      <sheetName val="Marketing"/>
      <sheetName val="Gathering"/>
      <sheetName val="Tables for written assumps"/>
      <sheetName val="SDB data"/>
      <sheetName val="McCombs 1-12 1H data"/>
      <sheetName val="McCombs 2 1H data"/>
      <sheetName val="Locker 307 1H data"/>
      <sheetName val="Hoefs State 316 1H data"/>
      <sheetName val="Black Stone 2-11 1H data"/>
      <sheetName val="Crockett 311 1H data"/>
      <sheetName val="Neal Lethco 28-27 1H data"/>
      <sheetName val="Neal Lethco 28-27 2H data"/>
      <sheetName val="McIntyre 34-33 1H data"/>
      <sheetName val="Alexander 4-45 1H data"/>
      <sheetName val="Lowe 4-9 1H data"/>
      <sheetName val="Marrow 32 1H data"/>
      <sheetName val="Armstrong State 4 1H data"/>
      <sheetName val="Trinity State 8 1H data"/>
      <sheetName val="Phipps State 13-24 1H data"/>
      <sheetName val="Warren 21 1H data"/>
      <sheetName val="Stewart State 1-12 1H data"/>
      <sheetName val="Black Stone 1-12 1H data"/>
      <sheetName val="Saffrath 26 1H data"/>
      <sheetName val="Neal Lethco 17-18 1H data"/>
      <sheetName val="Field 22 data"/>
      <sheetName val="Illinois data"/>
      <sheetName val="Cumulative Cash Flow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ffset CEG-Daily"/>
      <sheetName val="2007-Daily"/>
      <sheetName val="Offset CEG"/>
      <sheetName val="2007"/>
      <sheetName val="2006"/>
      <sheetName val="Monthly Flow Streams"/>
      <sheetName val="Annual Flow Streams"/>
      <sheetName val="PDP"/>
    </sheetNames>
    <sheetDataSet>
      <sheetData sheetId="0" refreshError="1"/>
      <sheetData sheetId="1"/>
      <sheetData sheetId="2"/>
      <sheetData sheetId="3"/>
      <sheetData sheetId="4" refreshError="1"/>
      <sheetData sheetId="5" refreshError="1"/>
      <sheetData sheetId="6" refreshError="1"/>
      <sheetData sheetId="7"/>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N198"/>
  <sheetViews>
    <sheetView tabSelected="1" workbookViewId="0">
      <selection activeCell="B70" sqref="B70"/>
    </sheetView>
  </sheetViews>
  <sheetFormatPr defaultColWidth="14.41796875" defaultRowHeight="15" customHeight="1" outlineLevelRow="1" x14ac:dyDescent="0.55000000000000004"/>
  <cols>
    <col min="1" max="1" width="36.26171875" customWidth="1"/>
    <col min="2" max="430" width="8.68359375" customWidth="1"/>
  </cols>
  <sheetData>
    <row r="1" spans="1:430" ht="14.25" customHeight="1" outlineLevel="1" x14ac:dyDescent="0.55000000000000004"/>
    <row r="2" spans="1:430" ht="14.25" customHeight="1" outlineLevel="1" x14ac:dyDescent="0.55000000000000004">
      <c r="A2" s="10" t="s">
        <v>6</v>
      </c>
      <c r="B2" s="11"/>
      <c r="C2" s="12">
        <v>45991</v>
      </c>
      <c r="D2" s="12">
        <v>46022</v>
      </c>
      <c r="E2" s="12">
        <v>46053</v>
      </c>
      <c r="F2" s="12">
        <v>46081</v>
      </c>
      <c r="G2" s="12">
        <v>46112</v>
      </c>
      <c r="H2" s="12">
        <v>46142</v>
      </c>
      <c r="I2" s="12">
        <v>46173</v>
      </c>
      <c r="J2" s="12">
        <v>46203</v>
      </c>
      <c r="K2" s="12">
        <v>46234</v>
      </c>
      <c r="L2" s="12">
        <v>46265</v>
      </c>
      <c r="M2" s="12">
        <v>46295</v>
      </c>
      <c r="N2" s="12">
        <v>46326</v>
      </c>
      <c r="O2" s="12">
        <v>46356</v>
      </c>
      <c r="P2" s="12">
        <v>46387</v>
      </c>
      <c r="Q2" s="12">
        <v>46418</v>
      </c>
      <c r="R2" s="12">
        <v>46446</v>
      </c>
      <c r="S2" s="12">
        <v>46477</v>
      </c>
      <c r="T2" s="12">
        <v>46507</v>
      </c>
      <c r="U2" s="12">
        <v>46538</v>
      </c>
      <c r="V2" s="12">
        <v>46568</v>
      </c>
      <c r="W2" s="12">
        <v>46599</v>
      </c>
      <c r="X2" s="12">
        <v>46630</v>
      </c>
      <c r="Y2" s="12">
        <v>46660</v>
      </c>
      <c r="Z2" s="12">
        <v>46691</v>
      </c>
      <c r="AA2" s="12">
        <v>46721</v>
      </c>
      <c r="AB2" s="12">
        <v>46752</v>
      </c>
      <c r="AC2" s="12">
        <v>46783</v>
      </c>
      <c r="AD2" s="12">
        <v>46812</v>
      </c>
      <c r="AE2" s="12">
        <v>46843</v>
      </c>
      <c r="AF2" s="12">
        <v>46873</v>
      </c>
      <c r="AG2" s="12">
        <v>46904</v>
      </c>
      <c r="AH2" s="12">
        <v>46934</v>
      </c>
      <c r="AI2" s="12">
        <v>46965</v>
      </c>
      <c r="AJ2" s="12">
        <v>46996</v>
      </c>
      <c r="AK2" s="12">
        <v>47026</v>
      </c>
      <c r="AL2" s="12">
        <v>47057</v>
      </c>
      <c r="AM2" s="12">
        <v>47087</v>
      </c>
      <c r="AN2" s="12">
        <v>47118</v>
      </c>
      <c r="AO2" s="12">
        <v>47149</v>
      </c>
      <c r="AP2" s="12">
        <v>47177</v>
      </c>
      <c r="AQ2" s="12">
        <v>47208</v>
      </c>
      <c r="AR2" s="12">
        <v>47238</v>
      </c>
      <c r="AS2" s="12">
        <v>47269</v>
      </c>
      <c r="AT2" s="12">
        <v>47299</v>
      </c>
      <c r="AU2" s="12">
        <v>47330</v>
      </c>
      <c r="AV2" s="12">
        <v>47361</v>
      </c>
      <c r="AW2" s="12">
        <v>47391</v>
      </c>
      <c r="AX2" s="12">
        <v>47422</v>
      </c>
      <c r="AY2" s="12">
        <v>47452</v>
      </c>
      <c r="AZ2" s="12">
        <v>47483</v>
      </c>
      <c r="BA2" s="12">
        <v>47514</v>
      </c>
      <c r="BB2" s="12">
        <v>47542</v>
      </c>
      <c r="BC2" s="12">
        <v>47573</v>
      </c>
      <c r="BD2" s="12">
        <v>47603</v>
      </c>
      <c r="BE2" s="12">
        <v>47634</v>
      </c>
      <c r="BF2" s="12">
        <v>47664</v>
      </c>
      <c r="BG2" s="12">
        <v>47695</v>
      </c>
      <c r="BH2" s="12">
        <v>47726</v>
      </c>
      <c r="BI2" s="12">
        <v>47756</v>
      </c>
      <c r="BJ2" s="12">
        <v>47787</v>
      </c>
      <c r="BK2" s="12">
        <v>47817</v>
      </c>
      <c r="BL2" s="12">
        <v>47848</v>
      </c>
      <c r="BM2" s="12">
        <v>47879</v>
      </c>
      <c r="BN2" s="12">
        <v>47907</v>
      </c>
      <c r="BO2" s="12">
        <v>47938</v>
      </c>
      <c r="BP2" s="12">
        <v>47968</v>
      </c>
      <c r="BQ2" s="12">
        <v>47999</v>
      </c>
      <c r="BR2" s="12">
        <v>48029</v>
      </c>
      <c r="BS2" s="12">
        <v>48060</v>
      </c>
      <c r="BT2" s="12">
        <v>48091</v>
      </c>
      <c r="BU2" s="12">
        <v>48121</v>
      </c>
      <c r="BV2" s="12">
        <v>48152</v>
      </c>
      <c r="BW2" s="12">
        <v>48182</v>
      </c>
      <c r="BX2" s="12">
        <v>48213</v>
      </c>
      <c r="BY2" s="12">
        <v>48244</v>
      </c>
      <c r="BZ2" s="12">
        <v>48273</v>
      </c>
      <c r="CA2" s="12">
        <v>48304</v>
      </c>
      <c r="CB2" s="12">
        <v>48334</v>
      </c>
      <c r="CC2" s="12">
        <v>48365</v>
      </c>
      <c r="CD2" s="12">
        <v>48395</v>
      </c>
      <c r="CE2" s="12">
        <v>48426</v>
      </c>
      <c r="CF2" s="12">
        <v>48457</v>
      </c>
      <c r="CG2" s="12">
        <v>48487</v>
      </c>
      <c r="CH2" s="12">
        <v>48518</v>
      </c>
      <c r="CI2" s="12">
        <v>48548</v>
      </c>
      <c r="CJ2" s="12">
        <v>48579</v>
      </c>
      <c r="CK2" s="12">
        <v>48610</v>
      </c>
      <c r="CL2" s="12">
        <v>48638</v>
      </c>
      <c r="CM2" s="12">
        <v>48669</v>
      </c>
      <c r="CN2" s="12">
        <v>48699</v>
      </c>
      <c r="CO2" s="12">
        <v>48730</v>
      </c>
      <c r="CP2" s="12">
        <v>48760</v>
      </c>
      <c r="CQ2" s="12">
        <v>48791</v>
      </c>
      <c r="CR2" s="12">
        <v>48822</v>
      </c>
      <c r="CS2" s="12">
        <v>48852</v>
      </c>
      <c r="CT2" s="12">
        <v>48883</v>
      </c>
      <c r="CU2" s="12">
        <v>48913</v>
      </c>
      <c r="CV2" s="12">
        <v>48944</v>
      </c>
      <c r="CW2" s="12">
        <v>48975</v>
      </c>
      <c r="CX2" s="12">
        <v>49003</v>
      </c>
      <c r="CY2" s="12">
        <v>49034</v>
      </c>
      <c r="CZ2" s="12">
        <v>49064</v>
      </c>
      <c r="DA2" s="12">
        <v>49095</v>
      </c>
      <c r="DB2" s="12">
        <v>49125</v>
      </c>
      <c r="DC2" s="12">
        <v>49156</v>
      </c>
      <c r="DD2" s="12">
        <v>49187</v>
      </c>
      <c r="DE2" s="12">
        <v>49217</v>
      </c>
      <c r="DF2" s="12">
        <v>49248</v>
      </c>
      <c r="DG2" s="12">
        <v>49278</v>
      </c>
      <c r="DH2" s="12">
        <v>49309</v>
      </c>
      <c r="DI2" s="12">
        <v>49340</v>
      </c>
      <c r="DJ2" s="12">
        <v>49368</v>
      </c>
      <c r="DK2" s="12">
        <v>49399</v>
      </c>
      <c r="DL2" s="12">
        <v>49429</v>
      </c>
      <c r="DM2" s="12">
        <v>49460</v>
      </c>
      <c r="DN2" s="12">
        <v>49490</v>
      </c>
      <c r="DO2" s="12">
        <v>49521</v>
      </c>
      <c r="DP2" s="12">
        <v>49552</v>
      </c>
      <c r="DQ2" s="12">
        <v>49582</v>
      </c>
      <c r="DR2" s="12">
        <v>49613</v>
      </c>
      <c r="DS2" s="12">
        <v>49643</v>
      </c>
      <c r="DT2" s="12">
        <v>49674</v>
      </c>
      <c r="DU2" s="12">
        <v>49705</v>
      </c>
      <c r="DV2" s="12">
        <v>49734</v>
      </c>
      <c r="DW2" s="12">
        <v>49765</v>
      </c>
      <c r="DX2" s="12">
        <v>49795</v>
      </c>
      <c r="DY2" s="12">
        <v>49826</v>
      </c>
      <c r="DZ2" s="12">
        <v>49856</v>
      </c>
      <c r="EA2" s="12">
        <v>49887</v>
      </c>
      <c r="EB2" s="12">
        <v>49918</v>
      </c>
      <c r="EC2" s="12">
        <v>49948</v>
      </c>
      <c r="ED2" s="12">
        <v>49979</v>
      </c>
      <c r="EE2" s="12">
        <v>50009</v>
      </c>
      <c r="EF2" s="12">
        <v>50040</v>
      </c>
      <c r="EG2" s="12">
        <v>50071</v>
      </c>
      <c r="EH2" s="12">
        <v>50099</v>
      </c>
      <c r="EI2" s="12">
        <v>50130</v>
      </c>
      <c r="EJ2" s="12">
        <v>50160</v>
      </c>
      <c r="EK2" s="12">
        <v>50191</v>
      </c>
      <c r="EL2" s="12">
        <v>50221</v>
      </c>
      <c r="EM2" s="12">
        <v>50252</v>
      </c>
      <c r="EN2" s="12">
        <v>50283</v>
      </c>
      <c r="EO2" s="12">
        <v>50313</v>
      </c>
      <c r="EP2" s="12">
        <v>50344</v>
      </c>
      <c r="EQ2" s="12">
        <v>50374</v>
      </c>
      <c r="ER2" s="12">
        <v>50405</v>
      </c>
      <c r="ES2" s="12">
        <v>50436</v>
      </c>
      <c r="ET2" s="12">
        <v>50464</v>
      </c>
      <c r="EU2" s="12">
        <v>50495</v>
      </c>
      <c r="EV2" s="12">
        <v>50525</v>
      </c>
      <c r="EW2" s="12">
        <v>50556</v>
      </c>
      <c r="EX2" s="12">
        <v>50586</v>
      </c>
      <c r="EY2" s="12">
        <v>50617</v>
      </c>
      <c r="EZ2" s="12">
        <v>50648</v>
      </c>
      <c r="FA2" s="12">
        <v>50678</v>
      </c>
      <c r="FB2" s="12">
        <v>50709</v>
      </c>
      <c r="FC2" s="12">
        <v>50739</v>
      </c>
      <c r="FD2" s="12">
        <v>50770</v>
      </c>
      <c r="FE2" s="12">
        <v>50801</v>
      </c>
      <c r="FF2" s="12">
        <v>50829</v>
      </c>
      <c r="FG2" s="12">
        <v>50860</v>
      </c>
      <c r="FH2" s="12">
        <v>50890</v>
      </c>
      <c r="FI2" s="12">
        <v>50921</v>
      </c>
      <c r="FJ2" s="12">
        <v>50951</v>
      </c>
      <c r="FK2" s="12">
        <v>50982</v>
      </c>
      <c r="FL2" s="12">
        <v>51013</v>
      </c>
      <c r="FM2" s="12">
        <v>51043</v>
      </c>
      <c r="FN2" s="12">
        <v>51074</v>
      </c>
      <c r="FO2" s="12">
        <v>51104</v>
      </c>
      <c r="FP2" s="12">
        <v>51135</v>
      </c>
      <c r="FQ2" s="12">
        <v>51166</v>
      </c>
      <c r="FR2" s="12">
        <v>51195</v>
      </c>
      <c r="FS2" s="12">
        <v>51226</v>
      </c>
      <c r="FT2" s="12">
        <v>51256</v>
      </c>
      <c r="FU2" s="12">
        <v>51287</v>
      </c>
      <c r="FV2" s="12">
        <v>51317</v>
      </c>
      <c r="FW2" s="12">
        <v>51348</v>
      </c>
      <c r="FX2" s="12">
        <v>51379</v>
      </c>
      <c r="FY2" s="12">
        <v>51409</v>
      </c>
      <c r="FZ2" s="12">
        <v>51440</v>
      </c>
      <c r="GA2" s="12">
        <v>51805</v>
      </c>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c r="IW2" s="12"/>
      <c r="IX2" s="12"/>
      <c r="IY2" s="12"/>
      <c r="IZ2" s="12"/>
      <c r="JA2" s="12"/>
      <c r="JB2" s="12"/>
      <c r="JC2" s="12"/>
      <c r="JD2" s="12"/>
      <c r="JE2" s="12"/>
      <c r="JF2" s="12"/>
      <c r="JG2" s="12"/>
      <c r="JH2" s="12"/>
      <c r="JI2" s="12"/>
      <c r="JJ2" s="12"/>
      <c r="JK2" s="12"/>
      <c r="JL2" s="12"/>
      <c r="JM2" s="12"/>
      <c r="JN2" s="12"/>
      <c r="JO2" s="12"/>
      <c r="JP2" s="12"/>
      <c r="JQ2" s="12"/>
      <c r="JR2" s="12"/>
      <c r="JS2" s="12"/>
      <c r="JT2" s="12"/>
      <c r="JU2" s="12"/>
      <c r="JV2" s="12"/>
      <c r="JW2" s="12"/>
      <c r="JX2" s="12"/>
      <c r="JY2" s="12"/>
      <c r="JZ2" s="12"/>
      <c r="KA2" s="12"/>
      <c r="KB2" s="12"/>
      <c r="KC2" s="12"/>
      <c r="KD2" s="12"/>
      <c r="KE2" s="12"/>
      <c r="KF2" s="12"/>
      <c r="KG2" s="12"/>
      <c r="KH2" s="12"/>
      <c r="KI2" s="12"/>
      <c r="KJ2" s="12"/>
      <c r="KK2" s="12"/>
      <c r="KL2" s="12"/>
      <c r="KM2" s="12"/>
      <c r="KN2" s="12"/>
      <c r="KO2" s="12"/>
      <c r="KP2" s="12"/>
      <c r="KQ2" s="12"/>
      <c r="KR2" s="12"/>
      <c r="KS2" s="12"/>
      <c r="KT2" s="12"/>
      <c r="KU2" s="12"/>
      <c r="KV2" s="12"/>
      <c r="KW2" s="12"/>
      <c r="KX2" s="12"/>
      <c r="KY2" s="12"/>
      <c r="KZ2" s="12"/>
      <c r="LA2" s="12"/>
      <c r="LB2" s="12"/>
      <c r="LC2" s="12"/>
      <c r="LD2" s="12"/>
      <c r="LE2" s="12"/>
      <c r="LF2" s="12"/>
      <c r="LG2" s="12"/>
      <c r="LH2" s="12"/>
      <c r="LI2" s="12"/>
      <c r="LJ2" s="12"/>
      <c r="LK2" s="12"/>
      <c r="LL2" s="12"/>
      <c r="LM2" s="12"/>
      <c r="LN2" s="12"/>
      <c r="LO2" s="12"/>
      <c r="LP2" s="12"/>
      <c r="LQ2" s="12"/>
      <c r="LR2" s="12"/>
      <c r="LS2" s="12"/>
      <c r="LT2" s="12"/>
      <c r="LU2" s="12"/>
      <c r="LV2" s="12"/>
      <c r="LW2" s="12"/>
      <c r="LX2" s="12"/>
      <c r="LY2" s="12"/>
      <c r="LZ2" s="12"/>
      <c r="MA2" s="12"/>
      <c r="MB2" s="12"/>
      <c r="MC2" s="12"/>
      <c r="MD2" s="12"/>
      <c r="ME2" s="12"/>
      <c r="MF2" s="12"/>
      <c r="MG2" s="12"/>
      <c r="MH2" s="12"/>
      <c r="MI2" s="12"/>
      <c r="MJ2" s="12"/>
      <c r="MK2" s="12"/>
      <c r="ML2" s="12"/>
      <c r="MM2" s="12"/>
      <c r="MN2" s="12"/>
      <c r="MO2" s="12"/>
      <c r="MP2" s="12"/>
      <c r="MQ2" s="12"/>
      <c r="MR2" s="12"/>
      <c r="MS2" s="12"/>
      <c r="MT2" s="12"/>
      <c r="MU2" s="12"/>
      <c r="MV2" s="12"/>
      <c r="MW2" s="12"/>
      <c r="MX2" s="12"/>
      <c r="MY2" s="12"/>
      <c r="MZ2" s="12"/>
      <c r="NA2" s="12"/>
      <c r="NB2" s="12"/>
      <c r="NC2" s="12"/>
      <c r="ND2" s="12"/>
      <c r="NE2" s="12"/>
      <c r="NF2" s="12"/>
      <c r="NG2" s="12"/>
      <c r="NH2" s="12"/>
      <c r="NI2" s="12"/>
      <c r="NJ2" s="12"/>
      <c r="NK2" s="12"/>
      <c r="NL2" s="12"/>
      <c r="NM2" s="12"/>
      <c r="NN2" s="12"/>
      <c r="NO2" s="12"/>
      <c r="NP2" s="12"/>
      <c r="NQ2" s="12"/>
      <c r="NR2" s="12"/>
      <c r="NS2" s="12"/>
      <c r="NT2" s="12"/>
      <c r="NU2" s="12"/>
      <c r="NV2" s="12"/>
      <c r="NW2" s="12"/>
      <c r="NX2" s="12"/>
      <c r="NY2" s="12"/>
      <c r="NZ2" s="12"/>
      <c r="OA2" s="12"/>
      <c r="OB2" s="12"/>
      <c r="OC2" s="12"/>
      <c r="OD2" s="12"/>
      <c r="OE2" s="12"/>
      <c r="OF2" s="12"/>
      <c r="OG2" s="12"/>
      <c r="OH2" s="12"/>
      <c r="OI2" s="12"/>
      <c r="OJ2" s="12"/>
      <c r="OK2" s="12"/>
      <c r="OL2" s="12"/>
      <c r="OM2" s="12"/>
      <c r="ON2" s="12"/>
      <c r="OO2" s="12"/>
      <c r="OP2" s="12"/>
      <c r="OQ2" s="12"/>
      <c r="OR2" s="12"/>
      <c r="OS2" s="12"/>
      <c r="OT2" s="12"/>
      <c r="OU2" s="12"/>
      <c r="OV2" s="12"/>
      <c r="OW2" s="12"/>
      <c r="OX2" s="12"/>
      <c r="OY2" s="12"/>
      <c r="OZ2" s="12"/>
      <c r="PA2" s="12"/>
      <c r="PB2" s="12"/>
      <c r="PC2" s="12"/>
      <c r="PD2" s="12"/>
      <c r="PE2" s="12"/>
      <c r="PF2" s="12"/>
      <c r="PG2" s="12"/>
      <c r="PH2" s="12"/>
      <c r="PI2" s="12"/>
      <c r="PJ2" s="12"/>
      <c r="PK2" s="12"/>
      <c r="PL2" s="12"/>
      <c r="PM2" s="12"/>
      <c r="PN2" s="12"/>
    </row>
    <row r="3" spans="1:430" ht="14.25" customHeight="1" outlineLevel="1" x14ac:dyDescent="0.55000000000000004">
      <c r="A3" s="13" t="s">
        <v>0</v>
      </c>
      <c r="B3" s="13"/>
      <c r="C3" s="16">
        <v>60.44039150984824</v>
      </c>
      <c r="D3" s="16">
        <v>59.953707522797203</v>
      </c>
      <c r="E3" s="16">
        <v>59.467753146266922</v>
      </c>
      <c r="F3" s="16">
        <v>59.318007825436915</v>
      </c>
      <c r="G3" s="16">
        <v>58.847667535511661</v>
      </c>
      <c r="H3" s="16">
        <v>58.706919793384742</v>
      </c>
      <c r="I3" s="16">
        <v>58.683970580332101</v>
      </c>
      <c r="J3" s="16">
        <v>58.643685684430203</v>
      </c>
      <c r="K3" s="16">
        <v>58.644355639091955</v>
      </c>
      <c r="L3" s="16">
        <v>58.596509055528756</v>
      </c>
      <c r="M3" s="16">
        <v>58.573827468485796</v>
      </c>
      <c r="N3" s="16">
        <v>58.555243234333886</v>
      </c>
      <c r="O3" s="16">
        <v>58.558652032869901</v>
      </c>
      <c r="P3" s="16">
        <v>58.57186351635179</v>
      </c>
      <c r="Q3" s="16">
        <v>58.533311966805606</v>
      </c>
      <c r="R3" s="16">
        <v>58.553071767846063</v>
      </c>
      <c r="S3" s="16">
        <v>58.619794812811456</v>
      </c>
      <c r="T3" s="16">
        <v>58.709941765994408</v>
      </c>
      <c r="U3" s="16">
        <v>58.819656110629943</v>
      </c>
      <c r="V3" s="16">
        <v>58.918929101149658</v>
      </c>
      <c r="W3" s="16">
        <v>58.998618683437833</v>
      </c>
      <c r="X3" s="16">
        <v>59.078297859184964</v>
      </c>
      <c r="Y3" s="16">
        <v>59.168405177345022</v>
      </c>
      <c r="Z3" s="16">
        <v>59.27850760133235</v>
      </c>
      <c r="AA3" s="16">
        <v>59.404238158531626</v>
      </c>
      <c r="AB3" s="16">
        <v>59.51647175187982</v>
      </c>
      <c r="AC3" s="16">
        <v>59.502076229507651</v>
      </c>
      <c r="AD3" s="16">
        <v>59.602637645486197</v>
      </c>
      <c r="AE3" s="16">
        <v>59.42</v>
      </c>
      <c r="AF3" s="16">
        <v>59.54</v>
      </c>
      <c r="AG3" s="16">
        <v>59.69</v>
      </c>
      <c r="AH3" s="16">
        <v>59.83</v>
      </c>
      <c r="AI3" s="16">
        <v>59.91</v>
      </c>
      <c r="AJ3" s="16">
        <v>60</v>
      </c>
      <c r="AK3" s="16">
        <v>60.13</v>
      </c>
      <c r="AL3" s="16">
        <v>60.26</v>
      </c>
      <c r="AM3" s="16">
        <v>60.41</v>
      </c>
      <c r="AN3" s="16">
        <v>60.54</v>
      </c>
      <c r="AO3" s="16">
        <v>60.62</v>
      </c>
      <c r="AP3" s="16">
        <v>60.72</v>
      </c>
      <c r="AQ3" s="16">
        <v>60.8</v>
      </c>
      <c r="AR3" s="16">
        <v>60.88</v>
      </c>
      <c r="AS3" s="16">
        <v>61.01</v>
      </c>
      <c r="AT3" s="16">
        <v>61.14</v>
      </c>
      <c r="AU3" s="16">
        <v>61.22</v>
      </c>
      <c r="AV3" s="16">
        <v>61.29</v>
      </c>
      <c r="AW3" s="16">
        <v>61.37</v>
      </c>
      <c r="AX3" s="16">
        <v>61.46</v>
      </c>
      <c r="AY3" s="16">
        <v>61.55</v>
      </c>
      <c r="AZ3" s="16">
        <v>61.67</v>
      </c>
      <c r="BA3" s="16">
        <v>61.74</v>
      </c>
      <c r="BB3" s="16">
        <v>61.83</v>
      </c>
      <c r="BC3" s="16">
        <v>61.86</v>
      </c>
      <c r="BD3" s="16">
        <v>61.92</v>
      </c>
      <c r="BE3" s="16">
        <v>61.98</v>
      </c>
      <c r="BF3" s="16">
        <v>62.06</v>
      </c>
      <c r="BG3" s="16">
        <v>62.09</v>
      </c>
      <c r="BH3" s="16">
        <v>62.16</v>
      </c>
      <c r="BI3" s="16">
        <v>62.23</v>
      </c>
      <c r="BJ3" s="16">
        <v>62.3</v>
      </c>
      <c r="BK3" s="16">
        <v>62.35</v>
      </c>
      <c r="BL3" s="16">
        <v>62.42</v>
      </c>
      <c r="BM3" s="16">
        <v>62.42</v>
      </c>
      <c r="BN3" s="16">
        <v>62.44</v>
      </c>
      <c r="BO3" s="16">
        <v>62.47</v>
      </c>
      <c r="BP3" s="16">
        <v>62.49</v>
      </c>
      <c r="BQ3" s="16">
        <v>62.55</v>
      </c>
      <c r="BR3" s="16">
        <v>62.59</v>
      </c>
      <c r="BS3" s="16">
        <v>62.61</v>
      </c>
      <c r="BT3" s="16">
        <v>62.65</v>
      </c>
      <c r="BU3" s="16">
        <v>62.68</v>
      </c>
      <c r="BV3" s="16">
        <v>62.67</v>
      </c>
      <c r="BW3" s="16">
        <v>62.7</v>
      </c>
      <c r="BX3" s="16">
        <v>62.73</v>
      </c>
      <c r="BY3" s="16">
        <v>62.68</v>
      </c>
      <c r="BZ3" s="16">
        <v>62.68</v>
      </c>
      <c r="CA3" s="16">
        <v>62.67</v>
      </c>
      <c r="CB3" s="16">
        <v>62.7</v>
      </c>
      <c r="CC3" s="16">
        <v>62.73</v>
      </c>
      <c r="CD3" s="16">
        <v>62.76</v>
      </c>
      <c r="CE3" s="16">
        <v>62.76</v>
      </c>
      <c r="CF3" s="16">
        <v>62.76</v>
      </c>
      <c r="CG3" s="16">
        <v>62.76</v>
      </c>
      <c r="CH3" s="16">
        <v>62.75</v>
      </c>
      <c r="CI3" s="16">
        <v>62.76</v>
      </c>
      <c r="CJ3" s="16">
        <v>62.76</v>
      </c>
      <c r="CK3" s="16">
        <v>62.73</v>
      </c>
      <c r="CL3" s="16">
        <v>62.73</v>
      </c>
      <c r="CM3" s="16">
        <v>62.74</v>
      </c>
      <c r="CN3" s="16">
        <v>62.73</v>
      </c>
      <c r="CO3" s="16">
        <v>62.71</v>
      </c>
      <c r="CP3" s="16">
        <v>62.67</v>
      </c>
      <c r="CQ3" s="16">
        <v>62.63</v>
      </c>
      <c r="CR3" s="16">
        <v>62.6</v>
      </c>
      <c r="CS3" s="16">
        <v>62.58</v>
      </c>
      <c r="CT3" s="16">
        <v>62.56</v>
      </c>
      <c r="CU3" s="16">
        <v>62.59</v>
      </c>
      <c r="CV3" s="16">
        <v>62.63</v>
      </c>
      <c r="CW3" s="16">
        <v>62.54</v>
      </c>
      <c r="CX3" s="16">
        <v>62.47</v>
      </c>
      <c r="CY3" s="16">
        <v>62.42</v>
      </c>
      <c r="CZ3" s="16">
        <v>62.4</v>
      </c>
      <c r="DA3" s="16">
        <v>62.4</v>
      </c>
      <c r="DB3" s="16">
        <v>62.39</v>
      </c>
      <c r="DC3" s="16">
        <v>62.35</v>
      </c>
      <c r="DD3" s="16">
        <v>62.32</v>
      </c>
      <c r="DE3" s="16">
        <v>62.27</v>
      </c>
      <c r="DF3" s="16">
        <v>62.23</v>
      </c>
      <c r="DG3" s="16">
        <v>62.18</v>
      </c>
      <c r="DH3" s="16">
        <v>62.14</v>
      </c>
      <c r="DI3" s="16">
        <v>62.07</v>
      </c>
      <c r="DJ3" s="16">
        <v>62.02</v>
      </c>
      <c r="DK3" s="16">
        <v>61.97</v>
      </c>
      <c r="DL3" s="16">
        <v>61.94</v>
      </c>
      <c r="DM3" s="16">
        <v>61.9</v>
      </c>
      <c r="DN3" s="16">
        <v>61.84</v>
      </c>
      <c r="DO3" s="16">
        <v>61.72</v>
      </c>
      <c r="DP3" s="16">
        <v>61.63</v>
      </c>
      <c r="DQ3" s="16">
        <v>61.57</v>
      </c>
      <c r="DR3" s="16">
        <v>61.51</v>
      </c>
      <c r="DS3" s="16">
        <v>61.5</v>
      </c>
      <c r="DT3" s="16">
        <v>61.5</v>
      </c>
      <c r="DU3" s="16">
        <v>61.43</v>
      </c>
      <c r="DV3" s="16">
        <v>61.37</v>
      </c>
      <c r="DW3" s="16">
        <v>61.66</v>
      </c>
      <c r="DX3" s="16">
        <v>61.63</v>
      </c>
      <c r="DY3" s="16">
        <v>61.6</v>
      </c>
      <c r="DZ3" s="16">
        <v>61.58</v>
      </c>
      <c r="EA3" s="16">
        <v>61.56</v>
      </c>
      <c r="EB3" s="16">
        <v>61.55</v>
      </c>
      <c r="EC3" s="16">
        <v>61.54</v>
      </c>
      <c r="ED3" s="16">
        <v>61.54</v>
      </c>
      <c r="EE3" s="16">
        <v>61.54</v>
      </c>
      <c r="EF3" s="16">
        <v>61.54</v>
      </c>
      <c r="EG3" s="16">
        <v>61.54</v>
      </c>
      <c r="EH3" s="16">
        <v>61.55</v>
      </c>
      <c r="EI3" s="16">
        <v>61.57</v>
      </c>
      <c r="EJ3" s="16">
        <v>61.56</v>
      </c>
      <c r="EK3" s="16">
        <v>61.56</v>
      </c>
      <c r="EL3" s="16">
        <v>61.55</v>
      </c>
      <c r="EM3" s="16">
        <v>61.55</v>
      </c>
      <c r="EN3" s="16">
        <v>61.55</v>
      </c>
      <c r="EO3" s="16">
        <v>61.55</v>
      </c>
      <c r="EP3" s="16">
        <v>61.55</v>
      </c>
      <c r="EQ3" s="16">
        <v>61.55</v>
      </c>
      <c r="ER3" s="16">
        <v>61.55</v>
      </c>
      <c r="ES3" s="16">
        <v>61.55</v>
      </c>
      <c r="ET3" s="16">
        <v>61.55</v>
      </c>
      <c r="EU3" s="16">
        <v>61.55</v>
      </c>
      <c r="EV3" s="16">
        <v>61.55</v>
      </c>
      <c r="EW3" s="16">
        <v>61.55</v>
      </c>
      <c r="EX3" s="16">
        <v>61.55</v>
      </c>
      <c r="EY3" s="16">
        <v>61.55</v>
      </c>
      <c r="EZ3" s="16">
        <v>61.55</v>
      </c>
      <c r="FA3" s="16">
        <v>61.55</v>
      </c>
      <c r="FB3" s="16">
        <v>61.55</v>
      </c>
      <c r="FC3" s="16">
        <v>61.55</v>
      </c>
      <c r="FD3" s="16">
        <v>61.55</v>
      </c>
      <c r="FE3" s="16">
        <v>61.55</v>
      </c>
      <c r="FF3" s="16">
        <v>61.55</v>
      </c>
      <c r="FG3" s="16">
        <v>61.55</v>
      </c>
      <c r="FH3" s="16">
        <v>61.55</v>
      </c>
      <c r="FI3" s="16">
        <v>61.55</v>
      </c>
      <c r="FJ3" s="16">
        <v>61.55</v>
      </c>
      <c r="FK3" s="16">
        <v>61.55</v>
      </c>
      <c r="FL3" s="16">
        <v>61.55</v>
      </c>
      <c r="FM3" s="16">
        <v>61.55</v>
      </c>
      <c r="FN3" s="16">
        <v>61.55</v>
      </c>
      <c r="FO3" s="16">
        <v>61.55</v>
      </c>
      <c r="FP3" s="16">
        <v>61.55</v>
      </c>
      <c r="FQ3" s="16">
        <v>61.55</v>
      </c>
      <c r="FR3" s="16">
        <v>61.55</v>
      </c>
      <c r="FS3" s="16">
        <v>61.55</v>
      </c>
      <c r="FT3" s="16">
        <v>61.55</v>
      </c>
      <c r="FU3" s="16">
        <v>61.55</v>
      </c>
      <c r="FV3" s="16">
        <v>61.55</v>
      </c>
      <c r="FW3" s="16">
        <v>61.55</v>
      </c>
      <c r="FX3" s="16">
        <v>61.55</v>
      </c>
      <c r="FY3" s="16">
        <v>61.55</v>
      </c>
      <c r="FZ3" s="16">
        <v>61.55</v>
      </c>
      <c r="GA3" s="16">
        <v>61.55</v>
      </c>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4"/>
      <c r="MZ3" s="14"/>
      <c r="NA3" s="14"/>
      <c r="NB3" s="14"/>
      <c r="NC3" s="14"/>
      <c r="ND3" s="14"/>
      <c r="NE3" s="14"/>
      <c r="NF3" s="14"/>
      <c r="NG3" s="14"/>
      <c r="NH3" s="14"/>
      <c r="NI3" s="14"/>
      <c r="NJ3" s="14"/>
      <c r="NK3" s="14"/>
      <c r="NL3" s="14"/>
      <c r="NM3" s="14"/>
      <c r="NN3" s="14"/>
      <c r="NO3" s="14"/>
      <c r="NP3" s="14"/>
      <c r="NQ3" s="14"/>
      <c r="NR3" s="14"/>
      <c r="NS3" s="14"/>
      <c r="NT3" s="14"/>
      <c r="NU3" s="14"/>
      <c r="NV3" s="14"/>
      <c r="NW3" s="14"/>
      <c r="NX3" s="14"/>
      <c r="NY3" s="14"/>
      <c r="NZ3" s="14"/>
      <c r="OA3" s="14"/>
      <c r="OB3" s="14"/>
      <c r="OC3" s="14"/>
      <c r="OD3" s="14"/>
      <c r="OE3" s="14"/>
      <c r="OF3" s="14"/>
      <c r="OG3" s="14"/>
      <c r="OH3" s="14"/>
      <c r="OI3" s="14"/>
      <c r="OJ3" s="14"/>
      <c r="OK3" s="14"/>
      <c r="OL3" s="14"/>
      <c r="OM3" s="14"/>
      <c r="ON3" s="14"/>
      <c r="OO3" s="14"/>
      <c r="OP3" s="14"/>
      <c r="OQ3" s="14"/>
      <c r="OR3" s="14"/>
      <c r="OS3" s="14"/>
      <c r="OT3" s="14"/>
      <c r="OU3" s="14"/>
      <c r="OV3" s="14"/>
      <c r="OW3" s="14"/>
      <c r="OX3" s="14"/>
      <c r="OY3" s="14"/>
      <c r="OZ3" s="14"/>
      <c r="PA3" s="14"/>
      <c r="PB3" s="14"/>
      <c r="PC3" s="14"/>
      <c r="PD3" s="14"/>
      <c r="PE3" s="14"/>
      <c r="PF3" s="14"/>
      <c r="PG3" s="14"/>
      <c r="PH3" s="14"/>
      <c r="PI3" s="14"/>
      <c r="PJ3" s="14"/>
      <c r="PK3" s="14"/>
      <c r="PL3" s="14"/>
      <c r="PM3" s="14"/>
      <c r="PN3" s="14"/>
    </row>
    <row r="4" spans="1:430" ht="14.25" customHeight="1" outlineLevel="1" x14ac:dyDescent="0.55000000000000004">
      <c r="A4" s="13" t="s">
        <v>1</v>
      </c>
      <c r="B4" s="13"/>
      <c r="C4" s="16">
        <v>3.3759999999999999</v>
      </c>
      <c r="D4" s="16">
        <v>4.1222582784236419</v>
      </c>
      <c r="E4" s="16">
        <v>4.3859085938855209</v>
      </c>
      <c r="F4" s="16">
        <v>4.1204992955359749</v>
      </c>
      <c r="G4" s="16">
        <v>3.7432356051032682</v>
      </c>
      <c r="H4" s="16">
        <v>3.6441871119751212</v>
      </c>
      <c r="I4" s="16">
        <v>3.6793120156898302</v>
      </c>
      <c r="J4" s="16">
        <v>3.8308984268343313</v>
      </c>
      <c r="K4" s="16">
        <v>4.0155528840608889</v>
      </c>
      <c r="L4" s="16">
        <v>4.0686570437698455</v>
      </c>
      <c r="M4" s="16">
        <v>4.0316373576940494</v>
      </c>
      <c r="N4" s="16">
        <v>4.0784348778671768</v>
      </c>
      <c r="O4" s="16">
        <v>4.271982966519202</v>
      </c>
      <c r="P4" s="16">
        <v>4.7115275760089954</v>
      </c>
      <c r="Q4" s="16">
        <v>4.9570063478676847</v>
      </c>
      <c r="R4" s="16">
        <v>4.5970773382317685</v>
      </c>
      <c r="S4" s="16">
        <v>3.9516999063974985</v>
      </c>
      <c r="T4" s="16">
        <v>3.5352411469351712</v>
      </c>
      <c r="U4" s="16">
        <v>3.508205133856372</v>
      </c>
      <c r="V4" s="16">
        <v>3.6279609161002964</v>
      </c>
      <c r="W4" s="16">
        <v>3.7808783259289664</v>
      </c>
      <c r="X4" s="16">
        <v>3.829847562984515</v>
      </c>
      <c r="Y4" s="16">
        <v>3.8042841210034934</v>
      </c>
      <c r="Z4" s="16">
        <v>3.8673007168247224</v>
      </c>
      <c r="AA4" s="16">
        <v>4.0506663456985565</v>
      </c>
      <c r="AB4" s="16">
        <v>4.4852859304871435</v>
      </c>
      <c r="AC4" s="16">
        <v>4.7684066034854888</v>
      </c>
      <c r="AD4" s="16">
        <v>4.3950019035575743</v>
      </c>
      <c r="AE4" s="16">
        <v>3.8039999999999998</v>
      </c>
      <c r="AF4" s="16">
        <v>3.3239999999999998</v>
      </c>
      <c r="AG4" s="16">
        <v>3.3050000000000002</v>
      </c>
      <c r="AH4" s="16">
        <v>3.4329999999999998</v>
      </c>
      <c r="AI4" s="16">
        <v>3.59</v>
      </c>
      <c r="AJ4" s="16">
        <v>3.6509999999999998</v>
      </c>
      <c r="AK4" s="16">
        <v>3.6339999999999999</v>
      </c>
      <c r="AL4" s="16">
        <v>3.6989999999999998</v>
      </c>
      <c r="AM4" s="16">
        <v>3.89</v>
      </c>
      <c r="AN4" s="16">
        <v>4.3230000000000004</v>
      </c>
      <c r="AO4" s="16">
        <v>4.5990000000000002</v>
      </c>
      <c r="AP4" s="16">
        <v>4.3120000000000003</v>
      </c>
      <c r="AQ4" s="16">
        <v>3.6440000000000001</v>
      </c>
      <c r="AR4" s="16">
        <v>3.2120000000000002</v>
      </c>
      <c r="AS4" s="16">
        <v>3.1949999999999998</v>
      </c>
      <c r="AT4" s="16">
        <v>3.351</v>
      </c>
      <c r="AU4" s="16">
        <v>3.524</v>
      </c>
      <c r="AV4" s="16">
        <v>3.589</v>
      </c>
      <c r="AW4" s="16">
        <v>3.573</v>
      </c>
      <c r="AX4" s="16">
        <v>3.645</v>
      </c>
      <c r="AY4" s="16">
        <v>3.84</v>
      </c>
      <c r="AZ4" s="16">
        <v>4.2830000000000004</v>
      </c>
      <c r="BA4" s="16">
        <v>4.5579999999999998</v>
      </c>
      <c r="BB4" s="16">
        <v>4.2729999999999997</v>
      </c>
      <c r="BC4" s="16">
        <v>3.673</v>
      </c>
      <c r="BD4" s="16">
        <v>3.2130000000000001</v>
      </c>
      <c r="BE4" s="16">
        <v>3.1659999999999999</v>
      </c>
      <c r="BF4" s="16">
        <v>3.3069999999999999</v>
      </c>
      <c r="BG4" s="16">
        <v>3.4620000000000002</v>
      </c>
      <c r="BH4" s="16">
        <v>3.528</v>
      </c>
      <c r="BI4" s="16">
        <v>3.5150000000000001</v>
      </c>
      <c r="BJ4" s="16">
        <v>3.5960000000000001</v>
      </c>
      <c r="BK4" s="16">
        <v>3.8050000000000002</v>
      </c>
      <c r="BL4" s="16">
        <v>4.2389999999999999</v>
      </c>
      <c r="BM4" s="16">
        <v>4.468</v>
      </c>
      <c r="BN4" s="16">
        <v>4.1580000000000004</v>
      </c>
      <c r="BO4" s="16">
        <v>3.5030000000000001</v>
      </c>
      <c r="BP4" s="16">
        <v>3.048</v>
      </c>
      <c r="BQ4" s="16">
        <v>3.0219999999999998</v>
      </c>
      <c r="BR4" s="16">
        <v>3.1680000000000001</v>
      </c>
      <c r="BS4" s="16">
        <v>3.3170000000000002</v>
      </c>
      <c r="BT4" s="16">
        <v>3.3780000000000001</v>
      </c>
      <c r="BU4" s="16">
        <v>3.3580000000000001</v>
      </c>
      <c r="BV4" s="16">
        <v>3.4289999999999998</v>
      </c>
      <c r="BW4" s="16">
        <v>3.6579999999999999</v>
      </c>
      <c r="BX4" s="16">
        <v>4.0839999999999996</v>
      </c>
      <c r="BY4" s="16">
        <v>4.359</v>
      </c>
      <c r="BZ4" s="16">
        <v>4.0469999999999997</v>
      </c>
      <c r="CA4" s="16">
        <v>3.3620000000000001</v>
      </c>
      <c r="CB4" s="16">
        <v>2.8620000000000001</v>
      </c>
      <c r="CC4" s="16">
        <v>2.847</v>
      </c>
      <c r="CD4" s="16">
        <v>2.9860000000000002</v>
      </c>
      <c r="CE4" s="16">
        <v>3.1419999999999999</v>
      </c>
      <c r="CF4" s="16">
        <v>3.1970000000000001</v>
      </c>
      <c r="CG4" s="16">
        <v>3.1720000000000002</v>
      </c>
      <c r="CH4" s="16">
        <v>3.2370000000000001</v>
      </c>
      <c r="CI4" s="16">
        <v>3.4369999999999998</v>
      </c>
      <c r="CJ4" s="16">
        <v>3.8340000000000001</v>
      </c>
      <c r="CK4" s="16">
        <v>4.0890000000000004</v>
      </c>
      <c r="CL4" s="16">
        <v>3.794</v>
      </c>
      <c r="CM4" s="16">
        <v>3.1739999999999999</v>
      </c>
      <c r="CN4" s="16">
        <v>2.7490000000000001</v>
      </c>
      <c r="CO4" s="16">
        <v>2.7490000000000001</v>
      </c>
      <c r="CP4" s="16">
        <v>2.891</v>
      </c>
      <c r="CQ4" s="16">
        <v>3.056</v>
      </c>
      <c r="CR4" s="16">
        <v>3.1110000000000002</v>
      </c>
      <c r="CS4" s="16">
        <v>3.0859999999999999</v>
      </c>
      <c r="CT4" s="16">
        <v>3.1320000000000001</v>
      </c>
      <c r="CU4" s="16">
        <v>3.3919999999999999</v>
      </c>
      <c r="CV4" s="16">
        <v>3.8220000000000001</v>
      </c>
      <c r="CW4" s="16">
        <v>4.077</v>
      </c>
      <c r="CX4" s="16">
        <v>3.8370000000000002</v>
      </c>
      <c r="CY4" s="16">
        <v>3.2370000000000001</v>
      </c>
      <c r="CZ4" s="16">
        <v>2.8370000000000002</v>
      </c>
      <c r="DA4" s="16">
        <v>2.867</v>
      </c>
      <c r="DB4" s="16">
        <v>2.9969999999999999</v>
      </c>
      <c r="DC4" s="16">
        <v>3.1419999999999999</v>
      </c>
      <c r="DD4" s="16">
        <v>3.1819999999999999</v>
      </c>
      <c r="DE4" s="16">
        <v>3.1970000000000001</v>
      </c>
      <c r="DF4" s="16">
        <v>3.2429999999999999</v>
      </c>
      <c r="DG4" s="16">
        <v>3.4830000000000001</v>
      </c>
      <c r="DH4" s="16">
        <v>3.883</v>
      </c>
      <c r="DI4" s="16">
        <v>4.1029999999999998</v>
      </c>
      <c r="DJ4" s="16">
        <v>3.863</v>
      </c>
      <c r="DK4" s="16">
        <v>3.4329999999999998</v>
      </c>
      <c r="DL4" s="16">
        <v>3.1030000000000002</v>
      </c>
      <c r="DM4" s="16">
        <v>3.081</v>
      </c>
      <c r="DN4" s="16">
        <v>3.1160000000000001</v>
      </c>
      <c r="DO4" s="16">
        <v>3.1560000000000001</v>
      </c>
      <c r="DP4" s="16">
        <v>3.1960000000000002</v>
      </c>
      <c r="DQ4" s="16">
        <v>3.2109999999999999</v>
      </c>
      <c r="DR4" s="16">
        <v>3.2570000000000001</v>
      </c>
      <c r="DS4" s="16">
        <v>3.4569999999999999</v>
      </c>
      <c r="DT4" s="16">
        <v>3.7570000000000001</v>
      </c>
      <c r="DU4" s="16">
        <v>4.0270000000000001</v>
      </c>
      <c r="DV4" s="16">
        <v>3.8570000000000002</v>
      </c>
      <c r="DW4" s="16">
        <v>3.5870000000000002</v>
      </c>
      <c r="DX4" s="16">
        <v>3.2570000000000001</v>
      </c>
      <c r="DY4" s="16">
        <v>3.2349999999999999</v>
      </c>
      <c r="DZ4" s="16">
        <v>3.27</v>
      </c>
      <c r="EA4" s="16">
        <v>3.31</v>
      </c>
      <c r="EB4" s="16">
        <v>3.35</v>
      </c>
      <c r="EC4" s="16">
        <v>3.3650000000000002</v>
      </c>
      <c r="ED4" s="16">
        <v>3.411</v>
      </c>
      <c r="EE4" s="16">
        <v>3.4830000000000001</v>
      </c>
      <c r="EF4" s="16">
        <v>3.6379999999999999</v>
      </c>
      <c r="EG4" s="16">
        <v>3.863</v>
      </c>
      <c r="EH4" s="16">
        <v>3.7130000000000001</v>
      </c>
      <c r="EI4" s="16">
        <v>3.5129999999999999</v>
      </c>
      <c r="EJ4" s="16">
        <v>3.1829999999999998</v>
      </c>
      <c r="EK4" s="16">
        <v>3.161</v>
      </c>
      <c r="EL4" s="16">
        <v>3.1960000000000002</v>
      </c>
      <c r="EM4" s="16">
        <v>3.2360000000000002</v>
      </c>
      <c r="EN4" s="16">
        <v>3.2759999999999998</v>
      </c>
      <c r="EO4" s="16">
        <v>3.2909999999999999</v>
      </c>
      <c r="EP4" s="16">
        <v>3.3370000000000002</v>
      </c>
      <c r="EQ4" s="16">
        <v>3.4089999999999998</v>
      </c>
      <c r="ER4" s="16">
        <v>3.5640000000000001</v>
      </c>
      <c r="ES4" s="16">
        <v>3.4</v>
      </c>
      <c r="ET4" s="16">
        <v>3.36</v>
      </c>
      <c r="EU4" s="16">
        <v>3.33</v>
      </c>
      <c r="EV4" s="16">
        <v>3.31</v>
      </c>
      <c r="EW4" s="16">
        <v>3.32</v>
      </c>
      <c r="EX4" s="16">
        <v>3.33</v>
      </c>
      <c r="EY4" s="16">
        <v>3.35</v>
      </c>
      <c r="EZ4" s="16">
        <v>3.36</v>
      </c>
      <c r="FA4" s="16">
        <v>3.36</v>
      </c>
      <c r="FB4" s="16">
        <v>3.37</v>
      </c>
      <c r="FC4" s="16">
        <v>3.37</v>
      </c>
      <c r="FD4" s="16">
        <v>3.37</v>
      </c>
      <c r="FE4" s="16">
        <v>3.35</v>
      </c>
      <c r="FF4" s="16">
        <v>3.35</v>
      </c>
      <c r="FG4" s="16">
        <v>3.35</v>
      </c>
      <c r="FH4" s="16">
        <v>3.35</v>
      </c>
      <c r="FI4" s="16">
        <v>3.35</v>
      </c>
      <c r="FJ4" s="16">
        <v>3.35</v>
      </c>
      <c r="FK4" s="16">
        <v>3.36</v>
      </c>
      <c r="FL4" s="16">
        <v>3.36</v>
      </c>
      <c r="FM4" s="16">
        <v>3.36</v>
      </c>
      <c r="FN4" s="16">
        <v>3.36</v>
      </c>
      <c r="FO4" s="16">
        <v>3.36</v>
      </c>
      <c r="FP4" s="16">
        <v>3.35</v>
      </c>
      <c r="FQ4" s="16">
        <v>3.35</v>
      </c>
      <c r="FR4" s="16">
        <v>3.35</v>
      </c>
      <c r="FS4" s="16">
        <v>3.35</v>
      </c>
      <c r="FT4" s="16">
        <v>3.35</v>
      </c>
      <c r="FU4" s="16">
        <v>3.35</v>
      </c>
      <c r="FV4" s="16">
        <v>3.35</v>
      </c>
      <c r="FW4" s="16">
        <v>3.36</v>
      </c>
      <c r="FX4" s="16">
        <v>3.35</v>
      </c>
      <c r="FY4" s="16">
        <v>3.35</v>
      </c>
      <c r="FZ4" s="16">
        <v>3.35</v>
      </c>
      <c r="GA4" s="16">
        <v>3.35</v>
      </c>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c r="LC4" s="16"/>
      <c r="LD4" s="16"/>
      <c r="LE4" s="16"/>
      <c r="LF4" s="16"/>
      <c r="LG4" s="16"/>
      <c r="LH4" s="16"/>
      <c r="LI4" s="16"/>
      <c r="LJ4" s="16"/>
      <c r="LK4" s="16"/>
      <c r="LL4" s="16"/>
      <c r="LM4" s="16"/>
      <c r="LN4" s="16"/>
      <c r="LO4" s="16"/>
      <c r="LP4" s="16"/>
      <c r="LQ4" s="16"/>
      <c r="LR4" s="16"/>
      <c r="LS4" s="16"/>
      <c r="LT4" s="16"/>
      <c r="LU4" s="16"/>
      <c r="LV4" s="16"/>
      <c r="LW4" s="16"/>
      <c r="LX4" s="16"/>
      <c r="LY4" s="16"/>
      <c r="LZ4" s="16"/>
      <c r="MA4" s="16"/>
      <c r="MB4" s="16"/>
      <c r="MC4" s="16"/>
      <c r="MD4" s="16"/>
      <c r="ME4" s="16"/>
      <c r="MF4" s="16"/>
      <c r="MG4" s="16"/>
      <c r="MH4" s="16"/>
      <c r="MI4" s="16"/>
      <c r="MJ4" s="16"/>
      <c r="MK4" s="16"/>
      <c r="ML4" s="16"/>
      <c r="MM4" s="16"/>
      <c r="MN4" s="16"/>
      <c r="MO4" s="16"/>
      <c r="MP4" s="16"/>
      <c r="MQ4" s="16"/>
      <c r="MR4" s="16"/>
      <c r="MS4" s="16"/>
      <c r="MT4" s="16"/>
      <c r="MU4" s="16"/>
      <c r="MV4" s="16"/>
      <c r="MW4" s="16"/>
      <c r="MX4" s="16"/>
      <c r="MY4" s="14"/>
      <c r="MZ4" s="14"/>
      <c r="NA4" s="14"/>
      <c r="NB4" s="14"/>
      <c r="NC4" s="14"/>
      <c r="ND4" s="14"/>
      <c r="NE4" s="14"/>
      <c r="NF4" s="14"/>
      <c r="NG4" s="14"/>
      <c r="NH4" s="14"/>
      <c r="NI4" s="14"/>
      <c r="NJ4" s="14"/>
      <c r="NK4" s="14"/>
      <c r="NL4" s="14"/>
      <c r="NM4" s="14"/>
      <c r="NN4" s="14"/>
      <c r="NO4" s="14"/>
      <c r="NP4" s="14"/>
      <c r="NQ4" s="14"/>
      <c r="NR4" s="14"/>
      <c r="NS4" s="14"/>
      <c r="NT4" s="14"/>
      <c r="NU4" s="14"/>
      <c r="NV4" s="14"/>
      <c r="NW4" s="14"/>
      <c r="NX4" s="14"/>
      <c r="NY4" s="14"/>
      <c r="NZ4" s="14"/>
      <c r="OA4" s="14"/>
      <c r="OB4" s="14"/>
      <c r="OC4" s="14"/>
      <c r="OD4" s="14"/>
      <c r="OE4" s="14"/>
      <c r="OF4" s="14"/>
      <c r="OG4" s="14"/>
      <c r="OH4" s="14"/>
      <c r="OI4" s="14"/>
      <c r="OJ4" s="14"/>
      <c r="OK4" s="14"/>
      <c r="OL4" s="14"/>
      <c r="OM4" s="14"/>
      <c r="ON4" s="14"/>
      <c r="OO4" s="14"/>
      <c r="OP4" s="14"/>
      <c r="OQ4" s="14"/>
      <c r="OR4" s="14"/>
      <c r="OS4" s="14"/>
      <c r="OT4" s="14"/>
      <c r="OU4" s="14"/>
      <c r="OV4" s="14"/>
      <c r="OW4" s="14"/>
      <c r="OX4" s="14"/>
      <c r="OY4" s="14"/>
      <c r="OZ4" s="14"/>
      <c r="PA4" s="14"/>
      <c r="PB4" s="14"/>
      <c r="PC4" s="14"/>
      <c r="PD4" s="14"/>
      <c r="PE4" s="14"/>
      <c r="PF4" s="14"/>
      <c r="PG4" s="14"/>
      <c r="PH4" s="14"/>
      <c r="PI4" s="14"/>
      <c r="PJ4" s="14"/>
      <c r="PK4" s="14"/>
      <c r="PL4" s="14"/>
      <c r="PM4" s="14"/>
      <c r="PN4" s="14"/>
    </row>
    <row r="5" spans="1:430" ht="14.25" customHeight="1" outlineLevel="1" x14ac:dyDescent="0.55000000000000004">
      <c r="A5" s="13" t="s">
        <v>2</v>
      </c>
      <c r="B5" s="13"/>
      <c r="C5" s="16">
        <v>24.78</v>
      </c>
      <c r="D5" s="16">
        <v>25.81</v>
      </c>
      <c r="E5" s="16">
        <v>25.78</v>
      </c>
      <c r="F5" s="16">
        <v>25.32</v>
      </c>
      <c r="G5" s="16">
        <v>24.67</v>
      </c>
      <c r="H5" s="16">
        <v>24.16</v>
      </c>
      <c r="I5" s="16">
        <v>23.93</v>
      </c>
      <c r="J5" s="16">
        <v>23.86</v>
      </c>
      <c r="K5" s="16">
        <v>23.87</v>
      </c>
      <c r="L5" s="16">
        <v>23.989999999999995</v>
      </c>
      <c r="M5" s="16">
        <v>24.33</v>
      </c>
      <c r="N5" s="16">
        <v>24.69</v>
      </c>
      <c r="O5" s="16">
        <v>24.92</v>
      </c>
      <c r="P5" s="16">
        <v>25.1</v>
      </c>
      <c r="Q5" s="16">
        <v>25.15</v>
      </c>
      <c r="R5" s="16">
        <v>25.020000000000003</v>
      </c>
      <c r="S5" s="16">
        <v>24.21</v>
      </c>
      <c r="T5" s="16">
        <v>23.55</v>
      </c>
      <c r="U5" s="16">
        <v>23.31</v>
      </c>
      <c r="V5" s="16">
        <v>23.26</v>
      </c>
      <c r="W5" s="16">
        <v>23.28</v>
      </c>
      <c r="X5" s="16">
        <v>23.41</v>
      </c>
      <c r="Y5" s="16">
        <v>23.68</v>
      </c>
      <c r="Z5" s="16">
        <v>23.96</v>
      </c>
      <c r="AA5" s="16">
        <v>24.19</v>
      </c>
      <c r="AB5" s="16">
        <v>24.34</v>
      </c>
      <c r="AC5" s="16">
        <v>24.44</v>
      </c>
      <c r="AD5" s="16">
        <v>24.39</v>
      </c>
      <c r="AE5" s="16">
        <v>23.74</v>
      </c>
      <c r="AF5" s="16">
        <v>23.1</v>
      </c>
      <c r="AG5" s="16">
        <v>22.86</v>
      </c>
      <c r="AH5" s="16">
        <v>22.84</v>
      </c>
      <c r="AI5" s="16">
        <v>22.87</v>
      </c>
      <c r="AJ5" s="16">
        <v>23.02</v>
      </c>
      <c r="AK5" s="16">
        <v>23.22</v>
      </c>
      <c r="AL5" s="16">
        <v>23.42</v>
      </c>
      <c r="AM5" s="16">
        <v>23.59</v>
      </c>
      <c r="AN5" s="16">
        <v>23.72</v>
      </c>
      <c r="AO5" s="16">
        <v>24.8</v>
      </c>
      <c r="AP5" s="16">
        <v>24.42</v>
      </c>
      <c r="AQ5" s="16">
        <v>23.44</v>
      </c>
      <c r="AR5" s="16">
        <v>22.92</v>
      </c>
      <c r="AS5" s="16">
        <v>22.94</v>
      </c>
      <c r="AT5" s="16">
        <v>23.18</v>
      </c>
      <c r="AU5" s="16">
        <v>23.42</v>
      </c>
      <c r="AV5" s="16">
        <v>23.52</v>
      </c>
      <c r="AW5" s="16">
        <v>23.53</v>
      </c>
      <c r="AX5" s="16">
        <v>23.64</v>
      </c>
      <c r="AY5" s="16">
        <v>23.92</v>
      </c>
      <c r="AZ5" s="16">
        <v>24.51</v>
      </c>
      <c r="BA5" s="16">
        <v>24.87</v>
      </c>
      <c r="BB5" s="16">
        <v>24.54</v>
      </c>
      <c r="BC5" s="16">
        <v>23.8</v>
      </c>
      <c r="BD5" s="16">
        <v>23.25</v>
      </c>
      <c r="BE5" s="16">
        <v>23.21</v>
      </c>
      <c r="BF5" s="16">
        <v>23.41</v>
      </c>
      <c r="BG5" s="16">
        <v>23.61</v>
      </c>
      <c r="BH5" s="16">
        <v>23.72</v>
      </c>
      <c r="BI5" s="16">
        <v>23.72</v>
      </c>
      <c r="BJ5" s="16">
        <v>23.84</v>
      </c>
      <c r="BK5" s="16">
        <v>24.12</v>
      </c>
      <c r="BL5" s="16">
        <v>24.69</v>
      </c>
      <c r="BM5" s="16">
        <v>24.97</v>
      </c>
      <c r="BN5" s="16">
        <v>24.59</v>
      </c>
      <c r="BO5" s="16">
        <v>23.779999999999998</v>
      </c>
      <c r="BP5" s="16">
        <v>23.22</v>
      </c>
      <c r="BQ5" s="16">
        <v>23.2</v>
      </c>
      <c r="BR5" s="16">
        <v>23.4</v>
      </c>
      <c r="BS5" s="16">
        <v>23.59</v>
      </c>
      <c r="BT5" s="16">
        <v>23.68</v>
      </c>
      <c r="BU5" s="16">
        <v>23.66</v>
      </c>
      <c r="BV5" s="16">
        <v>23.75</v>
      </c>
      <c r="BW5" s="16">
        <v>24.05</v>
      </c>
      <c r="BX5" s="16">
        <v>24.59</v>
      </c>
      <c r="BY5" s="16">
        <v>24.92</v>
      </c>
      <c r="BZ5" s="16">
        <v>24.53</v>
      </c>
      <c r="CA5" s="16">
        <v>23.67</v>
      </c>
      <c r="CB5" s="16">
        <v>23.05</v>
      </c>
      <c r="CC5" s="16">
        <v>23.040000000000003</v>
      </c>
      <c r="CD5" s="16">
        <v>23.22</v>
      </c>
      <c r="CE5" s="16">
        <v>23.42</v>
      </c>
      <c r="CF5" s="16">
        <v>23.49</v>
      </c>
      <c r="CG5" s="16">
        <v>23.459999999999997</v>
      </c>
      <c r="CH5" s="16">
        <v>23.53</v>
      </c>
      <c r="CI5" s="16">
        <v>23.789999999999996</v>
      </c>
      <c r="CJ5" s="16">
        <v>24.28</v>
      </c>
      <c r="CK5" s="16">
        <v>24.59</v>
      </c>
      <c r="CL5" s="16">
        <v>24.23</v>
      </c>
      <c r="CM5" s="16">
        <v>23.45</v>
      </c>
      <c r="CN5" s="16">
        <v>22.920000000000005</v>
      </c>
      <c r="CO5" s="16">
        <v>22.909999999999997</v>
      </c>
      <c r="CP5" s="16">
        <v>23.08</v>
      </c>
      <c r="CQ5" s="16">
        <v>23.27</v>
      </c>
      <c r="CR5" s="16">
        <v>23.33</v>
      </c>
      <c r="CS5" s="16">
        <v>23.289999999999996</v>
      </c>
      <c r="CT5" s="16">
        <v>23.34</v>
      </c>
      <c r="CU5" s="16">
        <v>23.68</v>
      </c>
      <c r="CV5" s="16">
        <v>24.23</v>
      </c>
      <c r="CW5" s="16">
        <v>24.519999999999996</v>
      </c>
      <c r="CX5" s="16">
        <v>24.2</v>
      </c>
      <c r="CY5" s="16">
        <v>23.43</v>
      </c>
      <c r="CZ5" s="16">
        <v>22.93</v>
      </c>
      <c r="DA5" s="16">
        <v>22.96</v>
      </c>
      <c r="DB5" s="16">
        <v>23.12</v>
      </c>
      <c r="DC5" s="16">
        <v>23.29</v>
      </c>
      <c r="DD5" s="16">
        <v>23.33</v>
      </c>
      <c r="DE5" s="16">
        <v>23.34</v>
      </c>
      <c r="DF5" s="16">
        <v>23.38</v>
      </c>
      <c r="DG5" s="16">
        <v>23.67</v>
      </c>
      <c r="DH5" s="16">
        <v>24.15</v>
      </c>
      <c r="DI5" s="16">
        <v>24.41</v>
      </c>
      <c r="DJ5" s="16">
        <v>24.09</v>
      </c>
      <c r="DK5" s="16">
        <v>23.54</v>
      </c>
      <c r="DL5" s="16">
        <v>23.12</v>
      </c>
      <c r="DM5" s="16">
        <v>23.08</v>
      </c>
      <c r="DN5" s="16">
        <v>23.1</v>
      </c>
      <c r="DO5" s="16">
        <v>23.11</v>
      </c>
      <c r="DP5" s="16">
        <v>23.14</v>
      </c>
      <c r="DQ5" s="16">
        <v>23.14</v>
      </c>
      <c r="DR5" s="16">
        <v>23.17</v>
      </c>
      <c r="DS5" s="16">
        <v>23.42</v>
      </c>
      <c r="DT5" s="16">
        <v>23.8</v>
      </c>
      <c r="DU5" s="16">
        <v>24.11</v>
      </c>
      <c r="DV5" s="16">
        <v>23.88</v>
      </c>
      <c r="DW5" s="16">
        <v>23.63</v>
      </c>
      <c r="DX5" s="16">
        <v>23.21</v>
      </c>
      <c r="DY5" s="16">
        <v>23.18</v>
      </c>
      <c r="DZ5" s="16">
        <v>23.21</v>
      </c>
      <c r="EA5" s="16">
        <v>23.26</v>
      </c>
      <c r="EB5" s="16">
        <v>23.3</v>
      </c>
      <c r="EC5" s="16">
        <v>23.32</v>
      </c>
      <c r="ED5" s="16">
        <v>23.38</v>
      </c>
      <c r="EE5" s="16">
        <v>23.47</v>
      </c>
      <c r="EF5" s="16">
        <v>23.66</v>
      </c>
      <c r="EG5" s="16">
        <v>23.94</v>
      </c>
      <c r="EH5" s="16">
        <v>23.76</v>
      </c>
      <c r="EI5" s="16">
        <v>23.51</v>
      </c>
      <c r="EJ5" s="16">
        <v>23.1</v>
      </c>
      <c r="EK5" s="16">
        <v>23.07</v>
      </c>
      <c r="EL5" s="16">
        <v>23.11</v>
      </c>
      <c r="EM5" s="16">
        <v>23.16</v>
      </c>
      <c r="EN5" s="16">
        <v>23.21</v>
      </c>
      <c r="EO5" s="16">
        <v>23.23</v>
      </c>
      <c r="EP5" s="16">
        <v>23.29</v>
      </c>
      <c r="EQ5" s="16">
        <v>23.38</v>
      </c>
      <c r="ER5" s="16">
        <v>23.570000000000004</v>
      </c>
      <c r="ES5" s="16">
        <v>23.36</v>
      </c>
      <c r="ET5" s="16">
        <v>23.31</v>
      </c>
      <c r="EU5" s="16">
        <v>23.28</v>
      </c>
      <c r="EV5" s="16">
        <v>23.259999999999998</v>
      </c>
      <c r="EW5" s="16">
        <v>23.27</v>
      </c>
      <c r="EX5" s="16">
        <v>23.28</v>
      </c>
      <c r="EY5" s="16">
        <v>23.3</v>
      </c>
      <c r="EZ5" s="16">
        <v>23.31</v>
      </c>
      <c r="FA5" s="16">
        <v>23.32</v>
      </c>
      <c r="FB5" s="16">
        <v>23.33</v>
      </c>
      <c r="FC5" s="16">
        <v>23.33</v>
      </c>
      <c r="FD5" s="16">
        <v>23.33</v>
      </c>
      <c r="FE5" s="16">
        <v>23.31</v>
      </c>
      <c r="FF5" s="16">
        <v>23.3</v>
      </c>
      <c r="FG5" s="16">
        <v>23.299999999999997</v>
      </c>
      <c r="FH5" s="16">
        <v>23.3</v>
      </c>
      <c r="FI5" s="16">
        <v>23.31</v>
      </c>
      <c r="FJ5" s="16">
        <v>23.31</v>
      </c>
      <c r="FK5" s="16">
        <v>23.310000000000002</v>
      </c>
      <c r="FL5" s="16">
        <v>23.310000000000002</v>
      </c>
      <c r="FM5" s="16">
        <v>23.31</v>
      </c>
      <c r="FN5" s="16">
        <v>23.31</v>
      </c>
      <c r="FO5" s="16">
        <v>23.31</v>
      </c>
      <c r="FP5" s="16">
        <v>23.31</v>
      </c>
      <c r="FQ5" s="16">
        <v>23.31</v>
      </c>
      <c r="FR5" s="16">
        <v>23.31</v>
      </c>
      <c r="FS5" s="16">
        <v>23.31</v>
      </c>
      <c r="FT5" s="16">
        <v>23.31</v>
      </c>
      <c r="FU5" s="16">
        <v>23.31</v>
      </c>
      <c r="FV5" s="16">
        <v>23.31</v>
      </c>
      <c r="FW5" s="16">
        <v>23.31</v>
      </c>
      <c r="FX5" s="16">
        <v>23.31</v>
      </c>
      <c r="FY5" s="16">
        <v>23.31</v>
      </c>
      <c r="FZ5" s="16">
        <v>23.31</v>
      </c>
      <c r="GA5" s="16">
        <v>23.31</v>
      </c>
      <c r="GB5" s="16"/>
      <c r="GC5" s="16"/>
      <c r="GD5" s="16"/>
      <c r="GE5" s="16"/>
      <c r="GF5" s="16"/>
      <c r="GG5" s="16"/>
      <c r="GH5" s="16"/>
      <c r="GI5" s="16"/>
      <c r="GJ5" s="16"/>
      <c r="GK5" s="16"/>
      <c r="GL5" s="16"/>
      <c r="GM5" s="16"/>
      <c r="GN5" s="16"/>
      <c r="GO5" s="16"/>
      <c r="GP5" s="16"/>
      <c r="GQ5" s="16"/>
      <c r="GR5" s="16"/>
      <c r="GS5" s="16"/>
      <c r="GT5" s="16"/>
      <c r="GU5" s="16"/>
      <c r="GV5" s="16"/>
      <c r="GW5" s="16"/>
      <c r="GX5" s="16"/>
      <c r="GY5" s="16"/>
      <c r="GZ5" s="16"/>
      <c r="HA5" s="16"/>
      <c r="HB5" s="16"/>
      <c r="HC5" s="16"/>
      <c r="HD5" s="16"/>
      <c r="HE5" s="16"/>
      <c r="HF5" s="16"/>
      <c r="HG5" s="16"/>
      <c r="HH5" s="16"/>
      <c r="HI5" s="16"/>
      <c r="HJ5" s="16"/>
      <c r="HK5" s="16"/>
      <c r="HL5" s="16"/>
      <c r="HM5" s="16"/>
      <c r="HN5" s="16"/>
      <c r="HO5" s="16"/>
      <c r="HP5" s="16"/>
      <c r="HQ5" s="16"/>
      <c r="HR5" s="16"/>
      <c r="HS5" s="16"/>
      <c r="HT5" s="16"/>
      <c r="HU5" s="16"/>
      <c r="HV5" s="16"/>
      <c r="HW5" s="16"/>
      <c r="HX5" s="16"/>
      <c r="HY5" s="16"/>
      <c r="HZ5" s="16"/>
      <c r="IA5" s="16"/>
      <c r="IB5" s="16"/>
      <c r="IC5" s="16"/>
      <c r="ID5" s="16"/>
      <c r="IE5" s="16"/>
      <c r="IF5" s="16"/>
      <c r="IG5" s="16"/>
      <c r="IH5" s="16"/>
      <c r="II5" s="16"/>
      <c r="IJ5" s="16"/>
      <c r="IK5" s="16"/>
      <c r="IL5" s="16"/>
      <c r="IM5" s="16"/>
      <c r="IN5" s="16"/>
      <c r="IO5" s="16"/>
      <c r="IP5" s="16"/>
      <c r="IQ5" s="16"/>
      <c r="IR5" s="16"/>
      <c r="IS5" s="16"/>
      <c r="IT5" s="16"/>
      <c r="IU5" s="16"/>
      <c r="IV5" s="16"/>
      <c r="IW5" s="16"/>
      <c r="IX5" s="16"/>
      <c r="IY5" s="16"/>
      <c r="IZ5" s="16"/>
      <c r="JA5" s="16"/>
      <c r="JB5" s="16"/>
      <c r="JC5" s="16"/>
      <c r="JD5" s="16"/>
      <c r="JE5" s="16"/>
      <c r="JF5" s="16"/>
      <c r="JG5" s="16"/>
      <c r="JH5" s="16"/>
      <c r="JI5" s="16"/>
      <c r="JJ5" s="16"/>
      <c r="JK5" s="16"/>
      <c r="JL5" s="16"/>
      <c r="JM5" s="16"/>
      <c r="JN5" s="16"/>
      <c r="JO5" s="16"/>
      <c r="JP5" s="16"/>
      <c r="JQ5" s="16"/>
      <c r="JR5" s="16"/>
      <c r="JS5" s="16"/>
      <c r="JT5" s="16"/>
      <c r="JU5" s="16"/>
      <c r="JV5" s="16"/>
      <c r="JW5" s="16"/>
      <c r="JX5" s="16"/>
      <c r="JY5" s="16"/>
      <c r="JZ5" s="16"/>
      <c r="KA5" s="16"/>
      <c r="KB5" s="16"/>
      <c r="KC5" s="16"/>
      <c r="KD5" s="16"/>
      <c r="KE5" s="16"/>
      <c r="KF5" s="16"/>
      <c r="KG5" s="16"/>
      <c r="KH5" s="16"/>
      <c r="KI5" s="16"/>
      <c r="KJ5" s="16"/>
      <c r="KK5" s="16"/>
      <c r="KL5" s="16"/>
      <c r="KM5" s="16"/>
      <c r="KN5" s="16"/>
      <c r="KO5" s="16"/>
      <c r="KP5" s="16"/>
      <c r="KQ5" s="16"/>
      <c r="KR5" s="16"/>
      <c r="KS5" s="16"/>
      <c r="KT5" s="16"/>
      <c r="KU5" s="16"/>
      <c r="KV5" s="16"/>
      <c r="KW5" s="16"/>
      <c r="KX5" s="16"/>
      <c r="KY5" s="16"/>
      <c r="KZ5" s="16"/>
      <c r="LA5" s="16"/>
      <c r="LB5" s="16"/>
      <c r="LC5" s="16"/>
      <c r="LD5" s="16"/>
      <c r="LE5" s="16"/>
      <c r="LF5" s="16"/>
      <c r="LG5" s="16"/>
      <c r="LH5" s="16"/>
      <c r="LI5" s="16"/>
      <c r="LJ5" s="16"/>
      <c r="LK5" s="16"/>
      <c r="LL5" s="16"/>
      <c r="LM5" s="16"/>
      <c r="LN5" s="16"/>
      <c r="LO5" s="16"/>
      <c r="LP5" s="16"/>
      <c r="LQ5" s="16"/>
      <c r="LR5" s="16"/>
      <c r="LS5" s="16"/>
      <c r="LT5" s="16"/>
      <c r="LU5" s="16"/>
      <c r="LV5" s="16"/>
      <c r="LW5" s="16"/>
      <c r="LX5" s="16"/>
      <c r="LY5" s="16"/>
      <c r="LZ5" s="16"/>
      <c r="MA5" s="16"/>
      <c r="MB5" s="16"/>
      <c r="MC5" s="16"/>
      <c r="MD5" s="16"/>
      <c r="ME5" s="16"/>
      <c r="MF5" s="16"/>
      <c r="MG5" s="16"/>
      <c r="MH5" s="16"/>
      <c r="MI5" s="16"/>
      <c r="MJ5" s="16"/>
      <c r="MK5" s="16"/>
      <c r="ML5" s="16"/>
      <c r="MM5" s="16"/>
      <c r="MN5" s="16"/>
      <c r="MO5" s="16"/>
      <c r="MP5" s="16"/>
      <c r="MQ5" s="16"/>
      <c r="MR5" s="16"/>
      <c r="MS5" s="16"/>
      <c r="MT5" s="16"/>
      <c r="MU5" s="16"/>
      <c r="MV5" s="16"/>
      <c r="MW5" s="16"/>
      <c r="MX5" s="16"/>
      <c r="MY5" s="14"/>
      <c r="MZ5" s="14"/>
      <c r="NA5" s="14"/>
      <c r="NB5" s="14"/>
      <c r="NC5" s="14"/>
      <c r="ND5" s="14"/>
      <c r="NE5" s="14"/>
      <c r="NF5" s="14"/>
      <c r="NG5" s="14"/>
      <c r="NH5" s="14"/>
      <c r="NI5" s="14"/>
      <c r="NJ5" s="14"/>
      <c r="NK5" s="14"/>
      <c r="NL5" s="14"/>
      <c r="NM5" s="14"/>
      <c r="NN5" s="14"/>
      <c r="NO5" s="14"/>
      <c r="NP5" s="14"/>
      <c r="NQ5" s="14"/>
      <c r="NR5" s="14"/>
      <c r="NS5" s="14"/>
      <c r="NT5" s="14"/>
      <c r="NU5" s="14"/>
      <c r="NV5" s="14"/>
      <c r="NW5" s="14"/>
      <c r="NX5" s="14"/>
      <c r="NY5" s="14"/>
      <c r="NZ5" s="14"/>
      <c r="OA5" s="14"/>
      <c r="OB5" s="14"/>
      <c r="OC5" s="14"/>
      <c r="OD5" s="14"/>
      <c r="OE5" s="14"/>
      <c r="OF5" s="14"/>
      <c r="OG5" s="14"/>
      <c r="OH5" s="14"/>
      <c r="OI5" s="14"/>
      <c r="OJ5" s="14"/>
      <c r="OK5" s="14"/>
      <c r="OL5" s="14"/>
      <c r="OM5" s="14"/>
      <c r="ON5" s="14"/>
      <c r="OO5" s="14"/>
      <c r="OP5" s="14"/>
      <c r="OQ5" s="14"/>
      <c r="OR5" s="14"/>
      <c r="OS5" s="14"/>
      <c r="OT5" s="14"/>
      <c r="OU5" s="14"/>
      <c r="OV5" s="14"/>
      <c r="OW5" s="14"/>
      <c r="OX5" s="14"/>
      <c r="OY5" s="14"/>
      <c r="OZ5" s="14"/>
      <c r="PA5" s="14"/>
      <c r="PB5" s="14"/>
      <c r="PC5" s="14"/>
      <c r="PD5" s="14"/>
      <c r="PE5" s="14"/>
      <c r="PF5" s="14"/>
      <c r="PG5" s="14"/>
      <c r="PH5" s="14"/>
      <c r="PI5" s="14"/>
      <c r="PJ5" s="14"/>
      <c r="PK5" s="14"/>
      <c r="PL5" s="14"/>
      <c r="PM5" s="14"/>
      <c r="PN5" s="14"/>
    </row>
    <row r="6" spans="1:430" ht="14.25" customHeight="1" x14ac:dyDescent="0.55000000000000004">
      <c r="C6" s="17"/>
    </row>
    <row r="7" spans="1:430" ht="14.25" customHeight="1" x14ac:dyDescent="0.55000000000000004"/>
    <row r="8" spans="1:430" ht="14.25" customHeight="1" x14ac:dyDescent="0.55000000000000004"/>
    <row r="9" spans="1:430" ht="14.25" customHeight="1" x14ac:dyDescent="0.55000000000000004">
      <c r="A9" s="15" t="s">
        <v>7</v>
      </c>
      <c r="B9" s="12"/>
      <c r="C9" s="12">
        <f t="shared" ref="B9:AG9" si="0">C2</f>
        <v>45991</v>
      </c>
      <c r="D9" s="12">
        <f t="shared" si="0"/>
        <v>46022</v>
      </c>
      <c r="E9" s="12">
        <f t="shared" si="0"/>
        <v>46053</v>
      </c>
      <c r="F9" s="12">
        <f t="shared" si="0"/>
        <v>46081</v>
      </c>
      <c r="G9" s="12">
        <f t="shared" si="0"/>
        <v>46112</v>
      </c>
      <c r="H9" s="12">
        <f t="shared" si="0"/>
        <v>46142</v>
      </c>
      <c r="I9" s="12">
        <f t="shared" si="0"/>
        <v>46173</v>
      </c>
      <c r="J9" s="12">
        <f t="shared" si="0"/>
        <v>46203</v>
      </c>
      <c r="K9" s="12">
        <f t="shared" si="0"/>
        <v>46234</v>
      </c>
      <c r="L9" s="12">
        <f t="shared" si="0"/>
        <v>46265</v>
      </c>
      <c r="M9" s="12">
        <f t="shared" si="0"/>
        <v>46295</v>
      </c>
      <c r="N9" s="12">
        <f t="shared" si="0"/>
        <v>46326</v>
      </c>
      <c r="O9" s="12">
        <f t="shared" si="0"/>
        <v>46356</v>
      </c>
      <c r="P9" s="12">
        <f t="shared" si="0"/>
        <v>46387</v>
      </c>
      <c r="Q9" s="12">
        <f t="shared" si="0"/>
        <v>46418</v>
      </c>
      <c r="R9" s="12">
        <f t="shared" si="0"/>
        <v>46446</v>
      </c>
      <c r="S9" s="12">
        <f t="shared" si="0"/>
        <v>46477</v>
      </c>
      <c r="T9" s="12">
        <f t="shared" si="0"/>
        <v>46507</v>
      </c>
      <c r="U9" s="12">
        <f t="shared" si="0"/>
        <v>46538</v>
      </c>
      <c r="V9" s="12">
        <f t="shared" si="0"/>
        <v>46568</v>
      </c>
      <c r="W9" s="12">
        <f t="shared" si="0"/>
        <v>46599</v>
      </c>
      <c r="X9" s="12">
        <f t="shared" si="0"/>
        <v>46630</v>
      </c>
      <c r="Y9" s="12">
        <f t="shared" si="0"/>
        <v>46660</v>
      </c>
      <c r="Z9" s="12">
        <f t="shared" si="0"/>
        <v>46691</v>
      </c>
      <c r="AA9" s="12">
        <f t="shared" si="0"/>
        <v>46721</v>
      </c>
      <c r="AB9" s="12">
        <f t="shared" si="0"/>
        <v>46752</v>
      </c>
      <c r="AC9" s="12">
        <f t="shared" si="0"/>
        <v>46783</v>
      </c>
      <c r="AD9" s="12">
        <f t="shared" si="0"/>
        <v>46812</v>
      </c>
      <c r="AE9" s="12">
        <f t="shared" si="0"/>
        <v>46843</v>
      </c>
      <c r="AF9" s="12">
        <f t="shared" si="0"/>
        <v>46873</v>
      </c>
      <c r="AG9" s="12">
        <f t="shared" si="0"/>
        <v>46904</v>
      </c>
      <c r="AH9" s="12">
        <f t="shared" ref="AH9:BM9" si="1">AH2</f>
        <v>46934</v>
      </c>
      <c r="AI9" s="12">
        <f t="shared" si="1"/>
        <v>46965</v>
      </c>
      <c r="AJ9" s="12">
        <f t="shared" si="1"/>
        <v>46996</v>
      </c>
      <c r="AK9" s="12">
        <f t="shared" si="1"/>
        <v>47026</v>
      </c>
      <c r="AL9" s="12">
        <f t="shared" si="1"/>
        <v>47057</v>
      </c>
      <c r="AM9" s="12">
        <f t="shared" si="1"/>
        <v>47087</v>
      </c>
      <c r="AN9" s="12">
        <f t="shared" si="1"/>
        <v>47118</v>
      </c>
      <c r="AO9" s="12">
        <f t="shared" si="1"/>
        <v>47149</v>
      </c>
      <c r="AP9" s="12">
        <f t="shared" si="1"/>
        <v>47177</v>
      </c>
      <c r="AQ9" s="12">
        <f t="shared" si="1"/>
        <v>47208</v>
      </c>
      <c r="AR9" s="12">
        <f t="shared" si="1"/>
        <v>47238</v>
      </c>
      <c r="AS9" s="12">
        <f t="shared" si="1"/>
        <v>47269</v>
      </c>
      <c r="AT9" s="12">
        <f t="shared" si="1"/>
        <v>47299</v>
      </c>
      <c r="AU9" s="12">
        <f t="shared" si="1"/>
        <v>47330</v>
      </c>
      <c r="AV9" s="12">
        <f t="shared" si="1"/>
        <v>47361</v>
      </c>
      <c r="AW9" s="12">
        <f t="shared" si="1"/>
        <v>47391</v>
      </c>
      <c r="AX9" s="12">
        <f t="shared" si="1"/>
        <v>47422</v>
      </c>
      <c r="AY9" s="12">
        <f t="shared" si="1"/>
        <v>47452</v>
      </c>
      <c r="AZ9" s="12">
        <f t="shared" si="1"/>
        <v>47483</v>
      </c>
      <c r="BA9" s="12">
        <f t="shared" si="1"/>
        <v>47514</v>
      </c>
      <c r="BB9" s="12">
        <f t="shared" si="1"/>
        <v>47542</v>
      </c>
      <c r="BC9" s="12">
        <f t="shared" si="1"/>
        <v>47573</v>
      </c>
      <c r="BD9" s="12">
        <f t="shared" si="1"/>
        <v>47603</v>
      </c>
      <c r="BE9" s="12">
        <f t="shared" si="1"/>
        <v>47634</v>
      </c>
      <c r="BF9" s="12">
        <f t="shared" si="1"/>
        <v>47664</v>
      </c>
      <c r="BG9" s="12">
        <f t="shared" si="1"/>
        <v>47695</v>
      </c>
      <c r="BH9" s="12">
        <f t="shared" si="1"/>
        <v>47726</v>
      </c>
      <c r="BI9" s="12">
        <f t="shared" si="1"/>
        <v>47756</v>
      </c>
      <c r="BJ9" s="12">
        <f t="shared" si="1"/>
        <v>47787</v>
      </c>
      <c r="BK9" s="12">
        <f t="shared" si="1"/>
        <v>47817</v>
      </c>
      <c r="BL9" s="12">
        <f t="shared" si="1"/>
        <v>47848</v>
      </c>
      <c r="BM9" s="12">
        <f t="shared" si="1"/>
        <v>47879</v>
      </c>
      <c r="BN9" s="12">
        <f t="shared" ref="BN9:CS9" si="2">BN2</f>
        <v>47907</v>
      </c>
      <c r="BO9" s="12">
        <f t="shared" si="2"/>
        <v>47938</v>
      </c>
      <c r="BP9" s="12">
        <f t="shared" si="2"/>
        <v>47968</v>
      </c>
      <c r="BQ9" s="12">
        <f t="shared" si="2"/>
        <v>47999</v>
      </c>
      <c r="BR9" s="12">
        <f t="shared" si="2"/>
        <v>48029</v>
      </c>
      <c r="BS9" s="12">
        <f t="shared" si="2"/>
        <v>48060</v>
      </c>
      <c r="BT9" s="12">
        <f t="shared" si="2"/>
        <v>48091</v>
      </c>
      <c r="BU9" s="12">
        <f t="shared" si="2"/>
        <v>48121</v>
      </c>
      <c r="BV9" s="12">
        <f t="shared" si="2"/>
        <v>48152</v>
      </c>
      <c r="BW9" s="12">
        <f t="shared" si="2"/>
        <v>48182</v>
      </c>
      <c r="BX9" s="12">
        <f t="shared" si="2"/>
        <v>48213</v>
      </c>
      <c r="BY9" s="12">
        <f t="shared" si="2"/>
        <v>48244</v>
      </c>
      <c r="BZ9" s="12">
        <f t="shared" si="2"/>
        <v>48273</v>
      </c>
      <c r="CA9" s="12">
        <f t="shared" si="2"/>
        <v>48304</v>
      </c>
      <c r="CB9" s="12">
        <f t="shared" si="2"/>
        <v>48334</v>
      </c>
      <c r="CC9" s="12">
        <f t="shared" si="2"/>
        <v>48365</v>
      </c>
      <c r="CD9" s="12">
        <f t="shared" si="2"/>
        <v>48395</v>
      </c>
      <c r="CE9" s="12">
        <f t="shared" si="2"/>
        <v>48426</v>
      </c>
      <c r="CF9" s="12">
        <f t="shared" si="2"/>
        <v>48457</v>
      </c>
      <c r="CG9" s="12">
        <f t="shared" si="2"/>
        <v>48487</v>
      </c>
      <c r="CH9" s="12">
        <f t="shared" si="2"/>
        <v>48518</v>
      </c>
      <c r="CI9" s="12">
        <f t="shared" si="2"/>
        <v>48548</v>
      </c>
      <c r="CJ9" s="12">
        <f t="shared" si="2"/>
        <v>48579</v>
      </c>
      <c r="CK9" s="12">
        <f t="shared" si="2"/>
        <v>48610</v>
      </c>
      <c r="CL9" s="12">
        <f t="shared" si="2"/>
        <v>48638</v>
      </c>
      <c r="CM9" s="12">
        <f t="shared" si="2"/>
        <v>48669</v>
      </c>
      <c r="CN9" s="12">
        <f t="shared" si="2"/>
        <v>48699</v>
      </c>
      <c r="CO9" s="12">
        <f t="shared" si="2"/>
        <v>48730</v>
      </c>
      <c r="CP9" s="12">
        <f t="shared" si="2"/>
        <v>48760</v>
      </c>
      <c r="CQ9" s="12">
        <f t="shared" si="2"/>
        <v>48791</v>
      </c>
      <c r="CR9" s="12">
        <f t="shared" si="2"/>
        <v>48822</v>
      </c>
      <c r="CS9" s="12">
        <f t="shared" si="2"/>
        <v>48852</v>
      </c>
      <c r="CT9" s="12">
        <f t="shared" ref="CT9:DY9" si="3">CT2</f>
        <v>48883</v>
      </c>
      <c r="CU9" s="12">
        <f t="shared" si="3"/>
        <v>48913</v>
      </c>
      <c r="CV9" s="12">
        <f t="shared" si="3"/>
        <v>48944</v>
      </c>
      <c r="CW9" s="12">
        <f t="shared" si="3"/>
        <v>48975</v>
      </c>
      <c r="CX9" s="12">
        <f t="shared" si="3"/>
        <v>49003</v>
      </c>
      <c r="CY9" s="12">
        <f t="shared" si="3"/>
        <v>49034</v>
      </c>
      <c r="CZ9" s="12">
        <f t="shared" si="3"/>
        <v>49064</v>
      </c>
      <c r="DA9" s="12">
        <f t="shared" si="3"/>
        <v>49095</v>
      </c>
      <c r="DB9" s="12">
        <f t="shared" si="3"/>
        <v>49125</v>
      </c>
      <c r="DC9" s="12">
        <f t="shared" si="3"/>
        <v>49156</v>
      </c>
      <c r="DD9" s="12">
        <f t="shared" si="3"/>
        <v>49187</v>
      </c>
      <c r="DE9" s="12">
        <f t="shared" si="3"/>
        <v>49217</v>
      </c>
      <c r="DF9" s="12">
        <f t="shared" si="3"/>
        <v>49248</v>
      </c>
      <c r="DG9" s="12">
        <f t="shared" si="3"/>
        <v>49278</v>
      </c>
      <c r="DH9" s="12">
        <f t="shared" si="3"/>
        <v>49309</v>
      </c>
      <c r="DI9" s="12">
        <f t="shared" si="3"/>
        <v>49340</v>
      </c>
      <c r="DJ9" s="12">
        <f t="shared" si="3"/>
        <v>49368</v>
      </c>
      <c r="DK9" s="12">
        <f t="shared" si="3"/>
        <v>49399</v>
      </c>
      <c r="DL9" s="12">
        <f t="shared" si="3"/>
        <v>49429</v>
      </c>
      <c r="DM9" s="12">
        <f t="shared" si="3"/>
        <v>49460</v>
      </c>
      <c r="DN9" s="12">
        <f t="shared" si="3"/>
        <v>49490</v>
      </c>
      <c r="DO9" s="12">
        <f t="shared" si="3"/>
        <v>49521</v>
      </c>
      <c r="DP9" s="12">
        <f t="shared" si="3"/>
        <v>49552</v>
      </c>
      <c r="DQ9" s="12">
        <f t="shared" si="3"/>
        <v>49582</v>
      </c>
      <c r="DR9" s="12">
        <f t="shared" si="3"/>
        <v>49613</v>
      </c>
      <c r="DS9" s="12">
        <f t="shared" si="3"/>
        <v>49643</v>
      </c>
      <c r="DT9" s="12">
        <f t="shared" si="3"/>
        <v>49674</v>
      </c>
      <c r="DU9" s="12">
        <f t="shared" si="3"/>
        <v>49705</v>
      </c>
      <c r="DV9" s="12">
        <f t="shared" si="3"/>
        <v>49734</v>
      </c>
      <c r="DW9" s="12">
        <f t="shared" si="3"/>
        <v>49765</v>
      </c>
      <c r="DX9" s="12">
        <f t="shared" si="3"/>
        <v>49795</v>
      </c>
      <c r="DY9" s="12">
        <f t="shared" si="3"/>
        <v>49826</v>
      </c>
      <c r="DZ9" s="12">
        <f t="shared" ref="DZ9:FE9" si="4">DZ2</f>
        <v>49856</v>
      </c>
      <c r="EA9" s="12">
        <f t="shared" si="4"/>
        <v>49887</v>
      </c>
      <c r="EB9" s="12">
        <f t="shared" si="4"/>
        <v>49918</v>
      </c>
      <c r="EC9" s="12">
        <f t="shared" si="4"/>
        <v>49948</v>
      </c>
      <c r="ED9" s="12">
        <f t="shared" si="4"/>
        <v>49979</v>
      </c>
      <c r="EE9" s="12">
        <f t="shared" si="4"/>
        <v>50009</v>
      </c>
      <c r="EF9" s="12">
        <f t="shared" si="4"/>
        <v>50040</v>
      </c>
      <c r="EG9" s="12">
        <f t="shared" si="4"/>
        <v>50071</v>
      </c>
      <c r="EH9" s="12">
        <f t="shared" si="4"/>
        <v>50099</v>
      </c>
      <c r="EI9" s="12">
        <f t="shared" si="4"/>
        <v>50130</v>
      </c>
      <c r="EJ9" s="12">
        <f t="shared" si="4"/>
        <v>50160</v>
      </c>
      <c r="EK9" s="12">
        <f t="shared" si="4"/>
        <v>50191</v>
      </c>
      <c r="EL9" s="12">
        <f t="shared" si="4"/>
        <v>50221</v>
      </c>
      <c r="EM9" s="12">
        <f t="shared" si="4"/>
        <v>50252</v>
      </c>
      <c r="EN9" s="12">
        <f t="shared" si="4"/>
        <v>50283</v>
      </c>
      <c r="EO9" s="12">
        <f t="shared" si="4"/>
        <v>50313</v>
      </c>
      <c r="EP9" s="12">
        <f t="shared" si="4"/>
        <v>50344</v>
      </c>
      <c r="EQ9" s="12">
        <f t="shared" si="4"/>
        <v>50374</v>
      </c>
      <c r="ER9" s="12">
        <f t="shared" si="4"/>
        <v>50405</v>
      </c>
      <c r="ES9" s="12">
        <f t="shared" si="4"/>
        <v>50436</v>
      </c>
      <c r="ET9" s="12">
        <f t="shared" si="4"/>
        <v>50464</v>
      </c>
      <c r="EU9" s="12">
        <f t="shared" si="4"/>
        <v>50495</v>
      </c>
      <c r="EV9" s="12">
        <f t="shared" si="4"/>
        <v>50525</v>
      </c>
      <c r="EW9" s="12">
        <f t="shared" si="4"/>
        <v>50556</v>
      </c>
      <c r="EX9" s="12">
        <f t="shared" si="4"/>
        <v>50586</v>
      </c>
      <c r="EY9" s="12">
        <f t="shared" si="4"/>
        <v>50617</v>
      </c>
      <c r="EZ9" s="12">
        <f t="shared" si="4"/>
        <v>50648</v>
      </c>
      <c r="FA9" s="12">
        <f t="shared" si="4"/>
        <v>50678</v>
      </c>
      <c r="FB9" s="12">
        <f t="shared" si="4"/>
        <v>50709</v>
      </c>
      <c r="FC9" s="12">
        <f t="shared" si="4"/>
        <v>50739</v>
      </c>
      <c r="FD9" s="12">
        <f t="shared" si="4"/>
        <v>50770</v>
      </c>
      <c r="FE9" s="12">
        <f t="shared" si="4"/>
        <v>50801</v>
      </c>
      <c r="FF9" s="12">
        <f t="shared" ref="FF9:GA9" si="5">FF2</f>
        <v>50829</v>
      </c>
      <c r="FG9" s="12">
        <f t="shared" si="5"/>
        <v>50860</v>
      </c>
      <c r="FH9" s="12">
        <f t="shared" si="5"/>
        <v>50890</v>
      </c>
      <c r="FI9" s="12">
        <f t="shared" si="5"/>
        <v>50921</v>
      </c>
      <c r="FJ9" s="12">
        <f t="shared" si="5"/>
        <v>50951</v>
      </c>
      <c r="FK9" s="12">
        <f t="shared" si="5"/>
        <v>50982</v>
      </c>
      <c r="FL9" s="12">
        <f t="shared" si="5"/>
        <v>51013</v>
      </c>
      <c r="FM9" s="12">
        <f t="shared" si="5"/>
        <v>51043</v>
      </c>
      <c r="FN9" s="12">
        <f t="shared" si="5"/>
        <v>51074</v>
      </c>
      <c r="FO9" s="12">
        <f t="shared" si="5"/>
        <v>51104</v>
      </c>
      <c r="FP9" s="12">
        <f t="shared" si="5"/>
        <v>51135</v>
      </c>
      <c r="FQ9" s="12">
        <f t="shared" si="5"/>
        <v>51166</v>
      </c>
      <c r="FR9" s="12">
        <f t="shared" si="5"/>
        <v>51195</v>
      </c>
      <c r="FS9" s="12">
        <f t="shared" si="5"/>
        <v>51226</v>
      </c>
      <c r="FT9" s="12">
        <f t="shared" si="5"/>
        <v>51256</v>
      </c>
      <c r="FU9" s="12">
        <f t="shared" si="5"/>
        <v>51287</v>
      </c>
      <c r="FV9" s="12">
        <f t="shared" si="5"/>
        <v>51317</v>
      </c>
      <c r="FW9" s="12">
        <f t="shared" si="5"/>
        <v>51348</v>
      </c>
      <c r="FX9" s="12">
        <f t="shared" si="5"/>
        <v>51379</v>
      </c>
      <c r="FY9" s="12">
        <f t="shared" si="5"/>
        <v>51409</v>
      </c>
      <c r="FZ9" s="12">
        <f t="shared" si="5"/>
        <v>51440</v>
      </c>
      <c r="GA9" s="12">
        <f t="shared" si="5"/>
        <v>51805</v>
      </c>
      <c r="GB9" s="12"/>
      <c r="GC9" s="12"/>
      <c r="GD9" s="12"/>
      <c r="GE9" s="12"/>
      <c r="GF9" s="12"/>
      <c r="GG9" s="12"/>
      <c r="GH9" s="12"/>
      <c r="GI9" s="12"/>
      <c r="GJ9" s="12"/>
      <c r="GK9" s="12"/>
      <c r="GL9" s="12"/>
      <c r="GM9" s="12"/>
      <c r="GN9" s="12"/>
      <c r="GO9" s="12"/>
      <c r="GP9" s="12"/>
      <c r="GQ9" s="12"/>
      <c r="GR9" s="12"/>
      <c r="GS9" s="12"/>
      <c r="GT9" s="12"/>
      <c r="GU9" s="12"/>
      <c r="GV9" s="12"/>
      <c r="GW9" s="12"/>
      <c r="GX9" s="12"/>
      <c r="GY9" s="12"/>
      <c r="GZ9" s="12"/>
      <c r="HA9" s="12"/>
      <c r="HB9" s="12"/>
      <c r="HC9" s="12"/>
      <c r="HD9" s="12"/>
      <c r="HE9" s="12"/>
      <c r="HF9" s="12"/>
      <c r="HG9" s="12"/>
      <c r="HH9" s="12"/>
      <c r="HI9" s="12"/>
      <c r="HJ9" s="12"/>
      <c r="HK9" s="12"/>
      <c r="HL9" s="12"/>
      <c r="HM9" s="12"/>
      <c r="HN9" s="12"/>
      <c r="HO9" s="12"/>
      <c r="HP9" s="12"/>
      <c r="HQ9" s="12"/>
      <c r="HR9" s="12"/>
      <c r="HS9" s="12"/>
      <c r="HT9" s="12"/>
      <c r="HU9" s="12"/>
      <c r="HV9" s="12"/>
      <c r="HW9" s="12"/>
      <c r="HX9" s="12"/>
      <c r="HY9" s="12"/>
      <c r="HZ9" s="12"/>
      <c r="IA9" s="12"/>
      <c r="IB9" s="12"/>
      <c r="IC9" s="12"/>
      <c r="ID9" s="12"/>
      <c r="IE9" s="12"/>
      <c r="IF9" s="12"/>
      <c r="IG9" s="12"/>
      <c r="IH9" s="12"/>
      <c r="II9" s="12"/>
      <c r="IJ9" s="12"/>
      <c r="IK9" s="12"/>
      <c r="IL9" s="12"/>
      <c r="IM9" s="12"/>
      <c r="IN9" s="12"/>
      <c r="IO9" s="12"/>
      <c r="IP9" s="12"/>
      <c r="IQ9" s="12"/>
      <c r="IR9" s="12"/>
      <c r="IS9" s="12"/>
      <c r="IT9" s="12"/>
      <c r="IU9" s="12"/>
      <c r="IV9" s="12"/>
      <c r="IW9" s="12"/>
      <c r="IX9" s="12"/>
      <c r="IY9" s="12"/>
      <c r="IZ9" s="12"/>
      <c r="JA9" s="12"/>
      <c r="JB9" s="12"/>
      <c r="JC9" s="12"/>
      <c r="JD9" s="12"/>
      <c r="JE9" s="12"/>
      <c r="JF9" s="12"/>
      <c r="JG9" s="12"/>
      <c r="JH9" s="12"/>
      <c r="JI9" s="12"/>
      <c r="JJ9" s="12"/>
      <c r="JK9" s="12"/>
      <c r="JL9" s="12"/>
      <c r="JM9" s="12"/>
      <c r="JN9" s="12"/>
      <c r="JO9" s="12"/>
      <c r="JP9" s="12"/>
      <c r="JQ9" s="12"/>
      <c r="JR9" s="12"/>
      <c r="JS9" s="12"/>
      <c r="JT9" s="12"/>
      <c r="JU9" s="12"/>
      <c r="JV9" s="12"/>
      <c r="JW9" s="12"/>
      <c r="JX9" s="12"/>
      <c r="JY9" s="12"/>
      <c r="JZ9" s="12"/>
      <c r="KA9" s="12"/>
      <c r="KB9" s="12"/>
      <c r="KC9" s="12"/>
      <c r="KD9" s="12"/>
      <c r="KE9" s="12"/>
      <c r="KF9" s="12"/>
      <c r="KG9" s="12"/>
      <c r="KH9" s="12"/>
      <c r="KI9" s="12"/>
      <c r="KJ9" s="12"/>
      <c r="KK9" s="12"/>
      <c r="KL9" s="12"/>
      <c r="KM9" s="12"/>
      <c r="KN9" s="12"/>
      <c r="KO9" s="12"/>
      <c r="KP9" s="12"/>
      <c r="KQ9" s="12"/>
      <c r="KR9" s="12"/>
      <c r="KS9" s="12"/>
      <c r="KT9" s="12"/>
      <c r="KU9" s="12"/>
      <c r="KV9" s="12"/>
      <c r="KW9" s="12"/>
      <c r="KX9" s="12"/>
      <c r="KY9" s="12"/>
      <c r="KZ9" s="12"/>
      <c r="LA9" s="12"/>
      <c r="LB9" s="12"/>
      <c r="LC9" s="12"/>
      <c r="LD9" s="12"/>
      <c r="LE9" s="12"/>
      <c r="LF9" s="12"/>
      <c r="LG9" s="12"/>
      <c r="LH9" s="12"/>
      <c r="LI9" s="12"/>
      <c r="LJ9" s="12"/>
      <c r="LK9" s="12"/>
      <c r="LL9" s="12"/>
      <c r="LM9" s="12"/>
      <c r="LN9" s="12"/>
      <c r="LO9" s="12"/>
      <c r="LP9" s="12"/>
      <c r="LQ9" s="12"/>
      <c r="LR9" s="12"/>
      <c r="LS9" s="12"/>
      <c r="LT9" s="12"/>
      <c r="LU9" s="12"/>
      <c r="LV9" s="12"/>
      <c r="LW9" s="12"/>
      <c r="LX9" s="12"/>
      <c r="LY9" s="12"/>
      <c r="LZ9" s="12"/>
      <c r="MA9" s="12"/>
      <c r="MB9" s="12"/>
      <c r="MC9" s="12"/>
      <c r="MD9" s="12"/>
      <c r="ME9" s="12"/>
      <c r="MF9" s="12"/>
      <c r="MG9" s="12"/>
      <c r="MH9" s="12"/>
      <c r="MI9" s="12"/>
      <c r="MJ9" s="12"/>
      <c r="MK9" s="12"/>
      <c r="ML9" s="12"/>
      <c r="MM9" s="12"/>
      <c r="MN9" s="12"/>
      <c r="MO9" s="12"/>
      <c r="MP9" s="12"/>
      <c r="MQ9" s="12"/>
      <c r="MR9" s="12"/>
      <c r="MS9" s="12"/>
      <c r="MT9" s="12"/>
      <c r="MU9" s="12"/>
      <c r="MV9" s="12"/>
      <c r="MW9" s="12"/>
      <c r="MX9" s="12"/>
      <c r="MY9" s="12"/>
      <c r="MZ9" s="12"/>
      <c r="NA9" s="12"/>
      <c r="NB9" s="12"/>
      <c r="NC9" s="12"/>
      <c r="ND9" s="12"/>
      <c r="NE9" s="12"/>
      <c r="NF9" s="12"/>
      <c r="NG9" s="12"/>
      <c r="NH9" s="12"/>
      <c r="NI9" s="12"/>
      <c r="NJ9" s="12"/>
      <c r="NK9" s="12"/>
      <c r="NL9" s="12"/>
      <c r="NM9" s="12"/>
      <c r="NN9" s="12"/>
      <c r="NO9" s="12"/>
      <c r="NP9" s="12"/>
      <c r="NQ9" s="12"/>
      <c r="NR9" s="12"/>
      <c r="NS9" s="12"/>
      <c r="NT9" s="12"/>
      <c r="NU9" s="12"/>
      <c r="NV9" s="12"/>
      <c r="NW9" s="12"/>
      <c r="NX9" s="12"/>
      <c r="NY9" s="12"/>
      <c r="NZ9" s="12"/>
      <c r="OA9" s="12"/>
      <c r="OB9" s="12"/>
      <c r="OC9" s="12"/>
      <c r="OD9" s="12"/>
      <c r="OE9" s="12"/>
      <c r="OF9" s="12"/>
      <c r="OG9" s="12"/>
      <c r="OH9" s="12"/>
      <c r="OI9" s="12"/>
      <c r="OJ9" s="12"/>
      <c r="OK9" s="12"/>
      <c r="OL9" s="12"/>
      <c r="OM9" s="12"/>
      <c r="ON9" s="12"/>
      <c r="OO9" s="12"/>
      <c r="OP9" s="12"/>
      <c r="OQ9" s="12"/>
      <c r="OR9" s="12"/>
      <c r="OS9" s="12"/>
      <c r="OT9" s="12"/>
      <c r="OU9" s="12"/>
      <c r="OV9" s="12"/>
      <c r="OW9" s="12"/>
      <c r="OX9" s="12"/>
      <c r="OY9" s="12"/>
      <c r="OZ9" s="12"/>
      <c r="PA9" s="12"/>
      <c r="PB9" s="12"/>
      <c r="PC9" s="12"/>
      <c r="PD9" s="12"/>
      <c r="PE9" s="12"/>
      <c r="PF9" s="12"/>
      <c r="PG9" s="12"/>
      <c r="PH9" s="12"/>
      <c r="PI9" s="12"/>
      <c r="PJ9" s="12"/>
      <c r="PK9" s="12"/>
      <c r="PL9" s="12"/>
      <c r="PM9" s="12"/>
      <c r="PN9" s="12"/>
    </row>
    <row r="10" spans="1:430" ht="14.25" customHeight="1" outlineLevel="1" x14ac:dyDescent="0.55000000000000004">
      <c r="A10" s="6" t="s">
        <v>218</v>
      </c>
      <c r="B10" s="6"/>
      <c r="C10" s="18">
        <f>C14/0.85</f>
        <v>1.2094212213658229</v>
      </c>
      <c r="D10" s="18">
        <f t="shared" ref="D10:BO10" si="6">D14/0.85</f>
        <v>1.205767656716354</v>
      </c>
      <c r="E10" s="18">
        <f t="shared" si="6"/>
        <v>1.6540201079463051</v>
      </c>
      <c r="F10" s="18">
        <f t="shared" si="6"/>
        <v>1.6488281121572816</v>
      </c>
      <c r="G10" s="18">
        <f t="shared" si="6"/>
        <v>1.7659240513797849</v>
      </c>
      <c r="H10" s="18">
        <f t="shared" si="6"/>
        <v>1.8975531661492957</v>
      </c>
      <c r="I10" s="18">
        <f t="shared" si="6"/>
        <v>1.9012137925069341</v>
      </c>
      <c r="J10" s="18">
        <f t="shared" si="6"/>
        <v>1.8951793603481843</v>
      </c>
      <c r="K10" s="18">
        <f t="shared" si="6"/>
        <v>1.904863579238163</v>
      </c>
      <c r="L10" s="18">
        <f t="shared" si="6"/>
        <v>1.9064396496099585</v>
      </c>
      <c r="M10" s="18">
        <f t="shared" si="6"/>
        <v>1.9003765403523165</v>
      </c>
      <c r="N10" s="18">
        <f t="shared" si="6"/>
        <v>1.8943351234267753</v>
      </c>
      <c r="O10" s="18">
        <f t="shared" si="6"/>
        <v>1.8883141211621919</v>
      </c>
      <c r="P10" s="18">
        <f t="shared" si="6"/>
        <v>1.8823130870987406</v>
      </c>
      <c r="Q10" s="18">
        <f t="shared" si="6"/>
        <v>1.8763318182159869</v>
      </c>
      <c r="R10" s="18">
        <f t="shared" si="6"/>
        <v>1.7848803224563601</v>
      </c>
      <c r="S10" s="18">
        <f t="shared" si="6"/>
        <v>1.7792347460073581</v>
      </c>
      <c r="T10" s="18">
        <f t="shared" si="6"/>
        <v>1.7736073775291443</v>
      </c>
      <c r="U10" s="18">
        <f t="shared" si="6"/>
        <v>1.7679981222994199</v>
      </c>
      <c r="V10" s="18">
        <f t="shared" si="6"/>
        <v>1.7624069790840162</v>
      </c>
      <c r="W10" s="18">
        <f t="shared" si="6"/>
        <v>1.7568338664279268</v>
      </c>
      <c r="X10" s="18">
        <f t="shared" si="6"/>
        <v>1.751278708121357</v>
      </c>
      <c r="Y10" s="18">
        <f t="shared" si="6"/>
        <v>1.7457414254861723</v>
      </c>
      <c r="Z10" s="18">
        <f t="shared" si="6"/>
        <v>1.7402220314811276</v>
      </c>
      <c r="AA10" s="18">
        <f t="shared" si="6"/>
        <v>1.734720407009126</v>
      </c>
      <c r="AB10" s="18">
        <f t="shared" si="6"/>
        <v>1.7292365721253797</v>
      </c>
      <c r="AC10" s="18">
        <f t="shared" si="6"/>
        <v>1.7237703503440398</v>
      </c>
      <c r="AD10" s="18">
        <f t="shared" si="6"/>
        <v>1.7183218194176164</v>
      </c>
      <c r="AE10" s="18">
        <f t="shared" si="6"/>
        <v>1.7128908395767224</v>
      </c>
      <c r="AF10" s="18">
        <f t="shared" si="6"/>
        <v>1.7074773071513458</v>
      </c>
      <c r="AG10" s="18">
        <f t="shared" si="6"/>
        <v>1.7020812641031624</v>
      </c>
      <c r="AH10" s="18">
        <f t="shared" si="6"/>
        <v>1.6967026110817389</v>
      </c>
      <c r="AI10" s="18">
        <f t="shared" si="6"/>
        <v>1.6913413178500007</v>
      </c>
      <c r="AJ10" s="18">
        <f t="shared" si="6"/>
        <v>1.6859972619168908</v>
      </c>
      <c r="AK10" s="18">
        <f t="shared" si="6"/>
        <v>1.6806704374201151</v>
      </c>
      <c r="AL10" s="18">
        <f t="shared" si="6"/>
        <v>1.6753607845025911</v>
      </c>
      <c r="AM10" s="18">
        <f t="shared" si="6"/>
        <v>1.6700682019626396</v>
      </c>
      <c r="AN10" s="18">
        <f t="shared" si="6"/>
        <v>1.6647927336131843</v>
      </c>
      <c r="AO10" s="18">
        <f t="shared" si="6"/>
        <v>1.6595342082135824</v>
      </c>
      <c r="AP10" s="18">
        <f t="shared" si="6"/>
        <v>1.6542926421165463</v>
      </c>
      <c r="AQ10" s="18">
        <f t="shared" si="6"/>
        <v>1.6490679631233227</v>
      </c>
      <c r="AR10" s="18">
        <f t="shared" si="6"/>
        <v>1.6438601039718181</v>
      </c>
      <c r="AS10" s="18">
        <f t="shared" si="6"/>
        <v>1.6386690211576582</v>
      </c>
      <c r="AT10" s="18">
        <f t="shared" si="6"/>
        <v>1.6334946480358339</v>
      </c>
      <c r="AU10" s="18">
        <f t="shared" si="6"/>
        <v>1.6283369306115532</v>
      </c>
      <c r="AV10" s="18">
        <f t="shared" si="6"/>
        <v>1.6231958367964829</v>
      </c>
      <c r="AW10" s="18">
        <f t="shared" si="6"/>
        <v>1.6180713261716506</v>
      </c>
      <c r="AX10" s="18">
        <f t="shared" si="6"/>
        <v>1.6129632907474745</v>
      </c>
      <c r="AY10" s="18">
        <f t="shared" si="6"/>
        <v>1.6078716564739455</v>
      </c>
      <c r="AZ10" s="18">
        <f t="shared" si="6"/>
        <v>1.6027965149879477</v>
      </c>
      <c r="BA10" s="18">
        <f t="shared" si="6"/>
        <v>1.5977376355002919</v>
      </c>
      <c r="BB10" s="18">
        <f t="shared" si="6"/>
        <v>1.5900527132539184</v>
      </c>
      <c r="BC10" s="18">
        <f t="shared" si="6"/>
        <v>1.5850353634778198</v>
      </c>
      <c r="BD10" s="18">
        <f t="shared" si="6"/>
        <v>1.5800341390160944</v>
      </c>
      <c r="BE10" s="18">
        <f t="shared" si="6"/>
        <v>1.5750490469652076</v>
      </c>
      <c r="BF10" s="18">
        <f t="shared" si="6"/>
        <v>1.5700799358311828</v>
      </c>
      <c r="BG10" s="18">
        <f t="shared" si="6"/>
        <v>1.5651268731846528</v>
      </c>
      <c r="BH10" s="18">
        <f t="shared" si="6"/>
        <v>1.560189767388737</v>
      </c>
      <c r="BI10" s="18">
        <f t="shared" si="6"/>
        <v>1.5552685255723837</v>
      </c>
      <c r="BJ10" s="18">
        <f t="shared" si="6"/>
        <v>1.5503631282974695</v>
      </c>
      <c r="BK10" s="18">
        <f t="shared" si="6"/>
        <v>1.5454734823844014</v>
      </c>
      <c r="BL10" s="18">
        <f t="shared" si="6"/>
        <v>1.5405995983235976</v>
      </c>
      <c r="BM10" s="18">
        <f t="shared" si="6"/>
        <v>1.5357413999052603</v>
      </c>
      <c r="BN10" s="18">
        <f t="shared" si="6"/>
        <v>1.4947427061866299</v>
      </c>
      <c r="BO10" s="18">
        <f t="shared" si="6"/>
        <v>1.4900384648266956</v>
      </c>
      <c r="BP10" s="18">
        <f t="shared" ref="BP10:EA10" si="7">BP14/0.85</f>
        <v>1.4853494018666871</v>
      </c>
      <c r="BQ10" s="18">
        <f t="shared" si="7"/>
        <v>1.4806753482257615</v>
      </c>
      <c r="BR10" s="18">
        <f t="shared" si="7"/>
        <v>1.476016309457667</v>
      </c>
      <c r="BS10" s="18">
        <f t="shared" si="7"/>
        <v>1.4713722460690668</v>
      </c>
      <c r="BT10" s="18">
        <f t="shared" si="7"/>
        <v>1.4667430787647462</v>
      </c>
      <c r="BU10" s="18">
        <f t="shared" si="7"/>
        <v>1.4621287810101236</v>
      </c>
      <c r="BV10" s="18">
        <f t="shared" si="7"/>
        <v>1.4575293117691501</v>
      </c>
      <c r="BW10" s="18">
        <f t="shared" si="7"/>
        <v>1.4529446253776557</v>
      </c>
      <c r="BX10" s="18">
        <f t="shared" si="7"/>
        <v>1.4483746295816771</v>
      </c>
      <c r="BY10" s="18">
        <f t="shared" si="7"/>
        <v>1.4438193348716288</v>
      </c>
      <c r="BZ10" s="18">
        <f t="shared" si="7"/>
        <v>1.4392786483764659</v>
      </c>
      <c r="CA10" s="18">
        <f t="shared" si="7"/>
        <v>1.4347525435615984</v>
      </c>
      <c r="CB10" s="18">
        <f t="shared" si="7"/>
        <v>1.4302409565589016</v>
      </c>
      <c r="CC10" s="18">
        <f t="shared" si="7"/>
        <v>1.4257438774950371</v>
      </c>
      <c r="CD10" s="18">
        <f t="shared" si="7"/>
        <v>1.421261189432705</v>
      </c>
      <c r="CE10" s="18">
        <f t="shared" si="7"/>
        <v>1.4167929334079539</v>
      </c>
      <c r="CF10" s="18">
        <f t="shared" si="7"/>
        <v>1.4123390026653515</v>
      </c>
      <c r="CG10" s="18">
        <f t="shared" si="7"/>
        <v>1.4078993456784417</v>
      </c>
      <c r="CH10" s="18">
        <f t="shared" si="7"/>
        <v>1.4034739636813882</v>
      </c>
      <c r="CI10" s="18">
        <f t="shared" si="7"/>
        <v>1.3990627644202285</v>
      </c>
      <c r="CJ10" s="18">
        <f t="shared" si="7"/>
        <v>1.3946657414155836</v>
      </c>
      <c r="CK10" s="18">
        <f t="shared" si="7"/>
        <v>1.3902828061159926</v>
      </c>
      <c r="CL10" s="18">
        <f t="shared" si="7"/>
        <v>1.3732163399247566</v>
      </c>
      <c r="CM10" s="18">
        <f t="shared" si="7"/>
        <v>1.3689105619542736</v>
      </c>
      <c r="CN10" s="18">
        <f t="shared" si="7"/>
        <v>1.364618593075698</v>
      </c>
      <c r="CO10" s="18">
        <f t="shared" si="7"/>
        <v>1.3603403431948482</v>
      </c>
      <c r="CP10" s="18">
        <f t="shared" si="7"/>
        <v>1.3560757524546463</v>
      </c>
      <c r="CQ10" s="18">
        <f t="shared" si="7"/>
        <v>1.3518247995657098</v>
      </c>
      <c r="CR10" s="18">
        <f t="shared" si="7"/>
        <v>1.3475875064344967</v>
      </c>
      <c r="CS10" s="18">
        <f t="shared" si="7"/>
        <v>1.3433637385368344</v>
      </c>
      <c r="CT10" s="18">
        <f t="shared" si="7"/>
        <v>1.3391534690295952</v>
      </c>
      <c r="CU10" s="18">
        <f t="shared" si="7"/>
        <v>1.3349566917419435</v>
      </c>
      <c r="CV10" s="18">
        <f t="shared" si="7"/>
        <v>1.330773342497209</v>
      </c>
      <c r="CW10" s="18">
        <f t="shared" si="7"/>
        <v>1.3266033669920543</v>
      </c>
      <c r="CX10" s="18">
        <f t="shared" si="7"/>
        <v>1.2771639824755054</v>
      </c>
      <c r="CY10" s="18">
        <f t="shared" si="7"/>
        <v>1.2731354267456951</v>
      </c>
      <c r="CZ10" s="18">
        <f t="shared" si="7"/>
        <v>1.2691198137227224</v>
      </c>
      <c r="DA10" s="18">
        <f t="shared" si="7"/>
        <v>1.2651171822828409</v>
      </c>
      <c r="DB10" s="18">
        <f t="shared" si="7"/>
        <v>1.2611273414387429</v>
      </c>
      <c r="DC10" s="18">
        <f t="shared" si="7"/>
        <v>1.2571504121387704</v>
      </c>
      <c r="DD10" s="18">
        <f t="shared" si="7"/>
        <v>1.2531862271533307</v>
      </c>
      <c r="DE10" s="18">
        <f t="shared" si="7"/>
        <v>1.2492348133255446</v>
      </c>
      <c r="DF10" s="18">
        <f t="shared" si="7"/>
        <v>1.2452960561864517</v>
      </c>
      <c r="DG10" s="18">
        <f t="shared" si="7"/>
        <v>1.2413700202212612</v>
      </c>
      <c r="DH10" s="18">
        <f t="shared" si="7"/>
        <v>1.2374566033026746</v>
      </c>
      <c r="DI10" s="18">
        <f t="shared" si="7"/>
        <v>1.2335557761192328</v>
      </c>
      <c r="DJ10" s="18">
        <f t="shared" si="7"/>
        <v>1.2157583135717063</v>
      </c>
      <c r="DK10" s="18">
        <f t="shared" si="7"/>
        <v>1.2119418571135592</v>
      </c>
      <c r="DL10" s="18">
        <f t="shared" si="7"/>
        <v>1.2081375769446885</v>
      </c>
      <c r="DM10" s="18">
        <f t="shared" si="7"/>
        <v>1.2043454452963445</v>
      </c>
      <c r="DN10" s="18">
        <f t="shared" si="7"/>
        <v>1.2005655090668625</v>
      </c>
      <c r="DO10" s="18">
        <f t="shared" si="7"/>
        <v>1.1967976213903984</v>
      </c>
      <c r="DP10" s="18">
        <f t="shared" si="7"/>
        <v>1.1930418155894551</v>
      </c>
      <c r="DQ10" s="18">
        <f t="shared" si="7"/>
        <v>1.1892979559056902</v>
      </c>
      <c r="DR10" s="18">
        <f t="shared" si="7"/>
        <v>1.1855661287307735</v>
      </c>
      <c r="DS10" s="18">
        <f t="shared" si="7"/>
        <v>1.1818462303947013</v>
      </c>
      <c r="DT10" s="18">
        <f t="shared" si="7"/>
        <v>1.1781381973378804</v>
      </c>
      <c r="DU10" s="18">
        <f t="shared" si="7"/>
        <v>1.174442030794481</v>
      </c>
      <c r="DV10" s="18">
        <f t="shared" si="7"/>
        <v>1.1707577011444974</v>
      </c>
      <c r="DW10" s="18">
        <f t="shared" si="7"/>
        <v>1.1670851528504311</v>
      </c>
      <c r="DX10" s="18">
        <f t="shared" si="7"/>
        <v>1.0616778471329649</v>
      </c>
      <c r="DY10" s="18">
        <f t="shared" si="7"/>
        <v>1.0583742665683513</v>
      </c>
      <c r="DZ10" s="18">
        <f t="shared" si="7"/>
        <v>1.0550811535891362</v>
      </c>
      <c r="EA10" s="18">
        <f t="shared" si="7"/>
        <v>1.0517985483057373</v>
      </c>
      <c r="EB10" s="18">
        <f t="shared" ref="EB10:GA10" si="8">EB14/0.85</f>
        <v>1.0485263161939735</v>
      </c>
      <c r="EC10" s="18">
        <f t="shared" si="8"/>
        <v>1.0452645066205191</v>
      </c>
      <c r="ED10" s="18">
        <f t="shared" si="8"/>
        <v>1.0420130196178674</v>
      </c>
      <c r="EE10" s="18">
        <f t="shared" si="8"/>
        <v>1.0387718780180988</v>
      </c>
      <c r="EF10" s="18">
        <f t="shared" si="8"/>
        <v>1.0355410176445445</v>
      </c>
      <c r="EG10" s="18">
        <f t="shared" si="8"/>
        <v>1.0323204372630399</v>
      </c>
      <c r="EH10" s="18">
        <f t="shared" si="8"/>
        <v>1.0099708860621737</v>
      </c>
      <c r="EI10" s="18">
        <f t="shared" si="8"/>
        <v>1.0068357050839596</v>
      </c>
      <c r="EJ10" s="18">
        <f t="shared" si="8"/>
        <v>1.0037104671702661</v>
      </c>
      <c r="EK10" s="18">
        <f t="shared" si="8"/>
        <v>1.0005951371473425</v>
      </c>
      <c r="EL10" s="18">
        <f t="shared" si="8"/>
        <v>0.99748966626560009</v>
      </c>
      <c r="EM10" s="18">
        <f t="shared" si="8"/>
        <v>0.99439404712003943</v>
      </c>
      <c r="EN10" s="18">
        <f t="shared" si="8"/>
        <v>0.99130823651482058</v>
      </c>
      <c r="EO10" s="18">
        <f t="shared" si="8"/>
        <v>0.98823222827911417</v>
      </c>
      <c r="EP10" s="18">
        <f t="shared" si="8"/>
        <v>0.98516592676499382</v>
      </c>
      <c r="EQ10" s="18">
        <f t="shared" si="8"/>
        <v>0.98210934307996023</v>
      </c>
      <c r="ER10" s="18">
        <f t="shared" si="8"/>
        <v>0.97141332205604125</v>
      </c>
      <c r="ES10" s="18">
        <f t="shared" si="8"/>
        <v>0.96840205882577435</v>
      </c>
      <c r="ET10" s="18">
        <f t="shared" si="8"/>
        <v>0.96540031966041129</v>
      </c>
      <c r="EU10" s="18">
        <f t="shared" si="8"/>
        <v>0.96240809345245437</v>
      </c>
      <c r="EV10" s="18">
        <f t="shared" si="8"/>
        <v>0.95942535675273122</v>
      </c>
      <c r="EW10" s="18">
        <f t="shared" si="8"/>
        <v>0.88205338074179263</v>
      </c>
      <c r="EX10" s="18">
        <f t="shared" si="8"/>
        <v>0.87934218417896981</v>
      </c>
      <c r="EY10" s="18">
        <f t="shared" si="8"/>
        <v>0.87663946881013732</v>
      </c>
      <c r="EZ10" s="18">
        <f t="shared" si="8"/>
        <v>0.87394525376488175</v>
      </c>
      <c r="FA10" s="18">
        <f t="shared" si="8"/>
        <v>0.87125950386944984</v>
      </c>
      <c r="FB10" s="18">
        <f t="shared" si="8"/>
        <v>0.86858220431383948</v>
      </c>
      <c r="FC10" s="18">
        <f t="shared" si="8"/>
        <v>0.86591331005096395</v>
      </c>
      <c r="FD10" s="18">
        <f t="shared" si="8"/>
        <v>0.86325280195123921</v>
      </c>
      <c r="FE10" s="18">
        <f t="shared" si="8"/>
        <v>0.860600679397584</v>
      </c>
      <c r="FF10" s="18">
        <f t="shared" si="8"/>
        <v>0.85795684797623684</v>
      </c>
      <c r="FG10" s="18">
        <f t="shared" si="8"/>
        <v>0.85532134718053587</v>
      </c>
      <c r="FH10" s="18">
        <f t="shared" si="8"/>
        <v>0.85269413751714329</v>
      </c>
      <c r="FI10" s="18">
        <f t="shared" si="8"/>
        <v>0.85007517393897492</v>
      </c>
      <c r="FJ10" s="18">
        <f t="shared" si="8"/>
        <v>0.84746445644603052</v>
      </c>
      <c r="FK10" s="18">
        <f t="shared" si="8"/>
        <v>0.84486195541830611</v>
      </c>
      <c r="FL10" s="18">
        <f t="shared" si="8"/>
        <v>0.84226757582496137</v>
      </c>
      <c r="FM10" s="18">
        <f t="shared" si="8"/>
        <v>0.83968137752308636</v>
      </c>
      <c r="FN10" s="18">
        <f t="shared" si="8"/>
        <v>0.83710331052892306</v>
      </c>
      <c r="FO10" s="18">
        <f t="shared" si="8"/>
        <v>0.8345333057291372</v>
      </c>
      <c r="FP10" s="18">
        <f t="shared" si="8"/>
        <v>0.831971392743728</v>
      </c>
      <c r="FQ10" s="18">
        <f t="shared" si="8"/>
        <v>0.82941752652560996</v>
      </c>
      <c r="FR10" s="18">
        <f t="shared" si="8"/>
        <v>0.82687168239144737</v>
      </c>
      <c r="FS10" s="18">
        <f t="shared" si="8"/>
        <v>0.82433384553123923</v>
      </c>
      <c r="FT10" s="18">
        <f t="shared" si="8"/>
        <v>0.82180395547081431</v>
      </c>
      <c r="FU10" s="18">
        <f t="shared" si="8"/>
        <v>0.81928202763725733</v>
      </c>
      <c r="FV10" s="18">
        <f t="shared" si="8"/>
        <v>0.81676801698348078</v>
      </c>
      <c r="FW10" s="18">
        <f t="shared" si="8"/>
        <v>0.81426188895281637</v>
      </c>
      <c r="FX10" s="18">
        <f t="shared" si="8"/>
        <v>0.81176362318151163</v>
      </c>
      <c r="FY10" s="18">
        <f t="shared" si="8"/>
        <v>0.80927321534998276</v>
      </c>
      <c r="FZ10" s="18">
        <f t="shared" si="8"/>
        <v>0.80679061547447584</v>
      </c>
      <c r="GA10" s="18">
        <f t="shared" si="8"/>
        <v>0.80431580319124063</v>
      </c>
      <c r="GB10" s="18"/>
      <c r="GC10" s="18"/>
      <c r="GD10" s="18"/>
      <c r="GE10" s="18"/>
      <c r="GF10" s="18"/>
      <c r="GG10" s="18"/>
      <c r="GH10" s="18"/>
      <c r="GI10" s="18"/>
      <c r="GJ10" s="18"/>
      <c r="GK10" s="18"/>
      <c r="GL10" s="18"/>
      <c r="GM10" s="18"/>
      <c r="GN10" s="18"/>
      <c r="GO10" s="18"/>
      <c r="GP10" s="19"/>
      <c r="GQ10" s="19"/>
      <c r="GR10" s="19"/>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19"/>
      <c r="HX10" s="19"/>
      <c r="HY10" s="19"/>
      <c r="HZ10" s="19"/>
      <c r="IA10" s="19"/>
      <c r="IB10" s="19"/>
      <c r="IC10" s="19"/>
      <c r="ID10" s="19"/>
      <c r="IE10" s="19"/>
      <c r="IF10" s="19"/>
      <c r="IG10" s="19"/>
      <c r="IH10" s="19"/>
      <c r="II10" s="19"/>
      <c r="IJ10" s="19"/>
      <c r="IK10" s="19"/>
      <c r="IL10" s="19"/>
      <c r="IM10" s="19"/>
      <c r="IN10" s="19"/>
      <c r="IO10" s="19"/>
      <c r="IP10" s="19"/>
      <c r="IQ10" s="19"/>
      <c r="IR10" s="19"/>
      <c r="IS10" s="19"/>
      <c r="IT10" s="19"/>
      <c r="IU10" s="19"/>
      <c r="IV10" s="19"/>
      <c r="IW10" s="19"/>
      <c r="IX10" s="19"/>
      <c r="IY10" s="19"/>
      <c r="IZ10" s="19"/>
      <c r="JA10" s="19"/>
      <c r="JB10" s="19"/>
      <c r="JC10" s="19"/>
      <c r="JD10" s="19"/>
      <c r="JE10" s="19"/>
      <c r="JF10" s="19"/>
      <c r="JG10" s="19"/>
      <c r="JH10" s="19"/>
      <c r="JI10" s="19"/>
      <c r="JJ10" s="19"/>
      <c r="JK10" s="19"/>
      <c r="JL10" s="19"/>
      <c r="JM10" s="19"/>
      <c r="JN10" s="19"/>
      <c r="JO10" s="19"/>
      <c r="JP10" s="19"/>
      <c r="JQ10" s="19"/>
      <c r="JR10" s="19"/>
      <c r="JS10" s="19"/>
      <c r="JT10" s="19"/>
      <c r="JU10" s="19"/>
      <c r="JV10" s="19"/>
      <c r="JW10" s="19"/>
      <c r="JX10" s="19"/>
      <c r="JY10" s="19"/>
      <c r="JZ10" s="19"/>
      <c r="KA10" s="19"/>
      <c r="KB10" s="19"/>
      <c r="KC10" s="19"/>
      <c r="KD10" s="19"/>
      <c r="KE10" s="19"/>
      <c r="KF10" s="19"/>
      <c r="KG10" s="19"/>
      <c r="KH10" s="19"/>
      <c r="KI10" s="19"/>
      <c r="KJ10" s="19"/>
      <c r="KK10" s="19"/>
      <c r="KL10" s="19"/>
      <c r="KM10" s="19"/>
      <c r="KN10" s="19"/>
      <c r="KO10" s="19"/>
      <c r="KP10" s="19"/>
      <c r="KQ10" s="19"/>
      <c r="KR10" s="19"/>
      <c r="KS10" s="19"/>
      <c r="KT10" s="19"/>
      <c r="KU10" s="19"/>
      <c r="KV10" s="19"/>
      <c r="KW10" s="19"/>
      <c r="KX10" s="19"/>
      <c r="KY10" s="19"/>
      <c r="KZ10" s="19"/>
      <c r="LA10" s="19"/>
      <c r="LB10" s="19"/>
      <c r="LC10" s="19"/>
      <c r="LD10" s="19"/>
      <c r="LE10" s="19"/>
      <c r="LF10" s="19"/>
      <c r="LG10" s="19"/>
      <c r="LH10" s="19"/>
      <c r="LI10" s="19"/>
      <c r="LJ10" s="19"/>
      <c r="LK10" s="19"/>
      <c r="LL10" s="19"/>
      <c r="LM10" s="19"/>
      <c r="LN10" s="19"/>
      <c r="LO10" s="19"/>
      <c r="LP10" s="19"/>
      <c r="LQ10" s="19"/>
      <c r="LR10" s="19"/>
      <c r="LS10" s="19"/>
      <c r="LT10" s="19"/>
      <c r="LU10" s="19"/>
      <c r="LV10" s="19"/>
      <c r="LW10" s="19"/>
      <c r="LX10" s="19"/>
      <c r="LY10" s="19"/>
      <c r="LZ10" s="19"/>
      <c r="MA10" s="19"/>
      <c r="MB10" s="19"/>
      <c r="MC10" s="19"/>
      <c r="MD10" s="19"/>
      <c r="ME10" s="19"/>
      <c r="MF10" s="19"/>
      <c r="MG10" s="19"/>
      <c r="MH10" s="19"/>
      <c r="MI10" s="19"/>
      <c r="MJ10" s="19"/>
      <c r="MK10" s="19"/>
      <c r="ML10" s="19"/>
      <c r="MM10" s="19"/>
      <c r="MN10" s="19"/>
      <c r="MO10" s="19"/>
      <c r="MP10" s="19"/>
      <c r="MQ10" s="19"/>
      <c r="MR10" s="19"/>
      <c r="MS10" s="19"/>
      <c r="MT10" s="19"/>
      <c r="MU10" s="19"/>
      <c r="MV10" s="19"/>
      <c r="MW10" s="19"/>
      <c r="MX10" s="19"/>
      <c r="MY10" s="20"/>
      <c r="MZ10" s="20"/>
      <c r="NA10" s="20"/>
      <c r="NB10" s="20"/>
      <c r="NC10" s="20"/>
      <c r="ND10" s="20"/>
      <c r="NE10" s="20"/>
      <c r="NF10" s="20"/>
      <c r="NG10" s="20"/>
      <c r="NH10" s="20"/>
      <c r="NI10" s="20"/>
      <c r="NJ10" s="20"/>
      <c r="NK10" s="20"/>
      <c r="NL10" s="20"/>
      <c r="NM10" s="20"/>
      <c r="NN10" s="20"/>
      <c r="NO10" s="20"/>
      <c r="NP10" s="20"/>
      <c r="NQ10" s="20"/>
      <c r="NR10" s="20"/>
      <c r="NS10" s="20"/>
      <c r="NT10" s="20"/>
      <c r="NU10" s="20"/>
      <c r="NV10" s="20"/>
      <c r="NW10" s="20"/>
      <c r="NX10" s="20"/>
      <c r="NY10" s="20"/>
      <c r="NZ10" s="20"/>
      <c r="OA10" s="20"/>
      <c r="OB10" s="20"/>
      <c r="OC10" s="20"/>
      <c r="OD10" s="20"/>
      <c r="OE10" s="20"/>
      <c r="OF10" s="20"/>
      <c r="OG10" s="20"/>
      <c r="OH10" s="20"/>
      <c r="OI10" s="20"/>
      <c r="OJ10" s="20"/>
      <c r="OK10" s="20"/>
      <c r="OL10" s="20"/>
      <c r="OM10" s="20"/>
      <c r="ON10" s="20"/>
      <c r="OO10" s="20"/>
      <c r="OP10" s="20"/>
      <c r="OQ10" s="20"/>
      <c r="OR10" s="20"/>
      <c r="OS10" s="20"/>
      <c r="OT10" s="20"/>
      <c r="OU10" s="20"/>
      <c r="OV10" s="20"/>
      <c r="OW10" s="20"/>
      <c r="OX10" s="20"/>
      <c r="OY10" s="20"/>
      <c r="OZ10" s="20"/>
      <c r="PA10" s="20"/>
      <c r="PB10" s="20"/>
      <c r="PC10" s="20"/>
      <c r="PD10" s="20"/>
      <c r="PE10" s="20"/>
      <c r="PF10" s="20"/>
      <c r="PG10" s="20"/>
      <c r="PH10" s="20"/>
      <c r="PI10" s="20"/>
      <c r="PJ10" s="20"/>
      <c r="PK10" s="20"/>
      <c r="PL10" s="20"/>
      <c r="PM10" s="20"/>
      <c r="PN10" s="20"/>
    </row>
    <row r="11" spans="1:430" ht="14.25" customHeight="1" outlineLevel="1" x14ac:dyDescent="0.55000000000000004">
      <c r="A11" s="6" t="s">
        <v>219</v>
      </c>
      <c r="B11" s="6"/>
      <c r="C11" s="18">
        <f>C15/(0.85*0.81)</f>
        <v>48.72504373061399</v>
      </c>
      <c r="D11" s="18">
        <f t="shared" ref="D11:BO11" si="9">D15/(0.85*0.81)</f>
        <v>48.522351226972255</v>
      </c>
      <c r="E11" s="18">
        <f t="shared" si="9"/>
        <v>51.349943036489286</v>
      </c>
      <c r="F11" s="18">
        <f t="shared" si="9"/>
        <v>51.138695496068699</v>
      </c>
      <c r="G11" s="18">
        <f t="shared" si="9"/>
        <v>51.853177613828478</v>
      </c>
      <c r="H11" s="18">
        <f t="shared" si="9"/>
        <v>52.798628588425409</v>
      </c>
      <c r="I11" s="18">
        <f t="shared" si="9"/>
        <v>55.201514742996409</v>
      </c>
      <c r="J11" s="18">
        <f t="shared" si="9"/>
        <v>55.480422875778977</v>
      </c>
      <c r="K11" s="18">
        <f t="shared" si="9"/>
        <v>58.674332759907522</v>
      </c>
      <c r="L11" s="18">
        <f t="shared" si="9"/>
        <v>60.283787684000849</v>
      </c>
      <c r="M11" s="18">
        <f t="shared" si="9"/>
        <v>60.038513757599048</v>
      </c>
      <c r="N11" s="18">
        <f t="shared" si="9"/>
        <v>59.794986923760774</v>
      </c>
      <c r="O11" s="18">
        <f t="shared" si="9"/>
        <v>59.553157230729084</v>
      </c>
      <c r="P11" s="18">
        <f t="shared" si="9"/>
        <v>59.312974092903268</v>
      </c>
      <c r="Q11" s="18">
        <f t="shared" si="9"/>
        <v>59.074396237308981</v>
      </c>
      <c r="R11" s="18">
        <f t="shared" si="9"/>
        <v>53.820648282008904</v>
      </c>
      <c r="S11" s="18">
        <f t="shared" si="9"/>
        <v>53.605461500690083</v>
      </c>
      <c r="T11" s="18">
        <f t="shared" si="9"/>
        <v>53.391621149599189</v>
      </c>
      <c r="U11" s="18">
        <f t="shared" si="9"/>
        <v>53.179110846315183</v>
      </c>
      <c r="V11" s="18">
        <f t="shared" si="9"/>
        <v>52.967920181174684</v>
      </c>
      <c r="W11" s="18">
        <f t="shared" si="9"/>
        <v>52.758034210094301</v>
      </c>
      <c r="X11" s="18">
        <f t="shared" si="9"/>
        <v>52.54944271843943</v>
      </c>
      <c r="Y11" s="18">
        <f t="shared" si="9"/>
        <v>52.342129543196393</v>
      </c>
      <c r="Z11" s="18">
        <f t="shared" si="9"/>
        <v>52.136084128430404</v>
      </c>
      <c r="AA11" s="18">
        <f t="shared" si="9"/>
        <v>51.931294918683655</v>
      </c>
      <c r="AB11" s="18">
        <f t="shared" si="9"/>
        <v>51.727746896736861</v>
      </c>
      <c r="AC11" s="18">
        <f t="shared" si="9"/>
        <v>51.525431822622373</v>
      </c>
      <c r="AD11" s="18">
        <f t="shared" si="9"/>
        <v>51.324334435334862</v>
      </c>
      <c r="AE11" s="18">
        <f t="shared" si="9"/>
        <v>51.124445544141103</v>
      </c>
      <c r="AF11" s="18">
        <f t="shared" si="9"/>
        <v>50.925751692052366</v>
      </c>
      <c r="AG11" s="18">
        <f t="shared" si="9"/>
        <v>50.728244249043357</v>
      </c>
      <c r="AH11" s="18">
        <f t="shared" si="9"/>
        <v>50.531907954108696</v>
      </c>
      <c r="AI11" s="18">
        <f t="shared" si="9"/>
        <v>50.336734250358901</v>
      </c>
      <c r="AJ11" s="18">
        <f t="shared" si="9"/>
        <v>50.142716263027935</v>
      </c>
      <c r="AK11" s="18">
        <f t="shared" si="9"/>
        <v>49.94983583005687</v>
      </c>
      <c r="AL11" s="18">
        <f t="shared" si="9"/>
        <v>49.758087368745635</v>
      </c>
      <c r="AM11" s="18">
        <f t="shared" si="9"/>
        <v>49.567459445529529</v>
      </c>
      <c r="AN11" s="18">
        <f t="shared" si="9"/>
        <v>49.377941845774075</v>
      </c>
      <c r="AO11" s="18">
        <f t="shared" si="9"/>
        <v>49.189524086680066</v>
      </c>
      <c r="AP11" s="18">
        <f t="shared" si="9"/>
        <v>49.002195295390692</v>
      </c>
      <c r="AQ11" s="18">
        <f t="shared" si="9"/>
        <v>48.815947719510291</v>
      </c>
      <c r="AR11" s="18">
        <f t="shared" si="9"/>
        <v>48.630770266774647</v>
      </c>
      <c r="AS11" s="18">
        <f t="shared" si="9"/>
        <v>48.446653332014264</v>
      </c>
      <c r="AT11" s="18">
        <f t="shared" si="9"/>
        <v>48.263589772298587</v>
      </c>
      <c r="AU11" s="18">
        <f t="shared" si="9"/>
        <v>48.081566983889921</v>
      </c>
      <c r="AV11" s="18">
        <f t="shared" si="9"/>
        <v>47.900578213915452</v>
      </c>
      <c r="AW11" s="18">
        <f t="shared" si="9"/>
        <v>47.720611614374135</v>
      </c>
      <c r="AX11" s="18">
        <f t="shared" si="9"/>
        <v>47.54166128564421</v>
      </c>
      <c r="AY11" s="18">
        <f t="shared" si="9"/>
        <v>47.363717256877102</v>
      </c>
      <c r="AZ11" s="18">
        <f t="shared" si="9"/>
        <v>47.186771702541364</v>
      </c>
      <c r="BA11" s="18">
        <f t="shared" si="9"/>
        <v>47.010813701022961</v>
      </c>
      <c r="BB11" s="18">
        <f t="shared" si="9"/>
        <v>44.917674990053555</v>
      </c>
      <c r="BC11" s="18">
        <f t="shared" si="9"/>
        <v>44.750186212632499</v>
      </c>
      <c r="BD11" s="18">
        <f t="shared" si="9"/>
        <v>44.583638449276236</v>
      </c>
      <c r="BE11" s="18">
        <f t="shared" si="9"/>
        <v>44.41802255800868</v>
      </c>
      <c r="BF11" s="18">
        <f t="shared" si="9"/>
        <v>44.253335979076631</v>
      </c>
      <c r="BG11" s="18">
        <f t="shared" si="9"/>
        <v>44.089535635489021</v>
      </c>
      <c r="BH11" s="18">
        <f t="shared" si="9"/>
        <v>43.926502925343684</v>
      </c>
      <c r="BI11" s="18">
        <f t="shared" si="9"/>
        <v>43.764210934663247</v>
      </c>
      <c r="BJ11" s="18">
        <f t="shared" si="9"/>
        <v>43.602651740401775</v>
      </c>
      <c r="BK11" s="18">
        <f t="shared" si="9"/>
        <v>43.441822002690699</v>
      </c>
      <c r="BL11" s="18">
        <f t="shared" si="9"/>
        <v>43.281715383093378</v>
      </c>
      <c r="BM11" s="18">
        <f t="shared" si="9"/>
        <v>43.122328614876963</v>
      </c>
      <c r="BN11" s="18">
        <f t="shared" si="9"/>
        <v>40.415312796532469</v>
      </c>
      <c r="BO11" s="18">
        <f t="shared" si="9"/>
        <v>40.266005776044558</v>
      </c>
      <c r="BP11" s="18">
        <f t="shared" ref="BP11:EA11" si="10">BP15/(0.85*0.81)</f>
        <v>40.117376139411611</v>
      </c>
      <c r="BQ11" s="18">
        <f t="shared" si="10"/>
        <v>39.96941771884719</v>
      </c>
      <c r="BR11" s="18">
        <f t="shared" si="10"/>
        <v>39.822128369034246</v>
      </c>
      <c r="BS11" s="18">
        <f t="shared" si="10"/>
        <v>39.675501580885907</v>
      </c>
      <c r="BT11" s="18">
        <f t="shared" si="10"/>
        <v>39.529534380212603</v>
      </c>
      <c r="BU11" s="18">
        <f t="shared" si="10"/>
        <v>39.384223061466727</v>
      </c>
      <c r="BV11" s="18">
        <f t="shared" si="10"/>
        <v>39.239562383248682</v>
      </c>
      <c r="BW11" s="18">
        <f t="shared" si="10"/>
        <v>39.095548347467634</v>
      </c>
      <c r="BX11" s="18">
        <f t="shared" si="10"/>
        <v>38.952179491407414</v>
      </c>
      <c r="BY11" s="18">
        <f t="shared" si="10"/>
        <v>38.809448038293759</v>
      </c>
      <c r="BZ11" s="18">
        <f t="shared" si="10"/>
        <v>38.667352159731465</v>
      </c>
      <c r="CA11" s="18">
        <f t="shared" si="10"/>
        <v>38.525887077514412</v>
      </c>
      <c r="CB11" s="18">
        <f t="shared" si="10"/>
        <v>38.385049403016801</v>
      </c>
      <c r="CC11" s="18">
        <f t="shared" si="10"/>
        <v>38.244835260040809</v>
      </c>
      <c r="CD11" s="18">
        <f t="shared" si="10"/>
        <v>38.105241381853681</v>
      </c>
      <c r="CE11" s="18">
        <f t="shared" si="10"/>
        <v>37.966262795220473</v>
      </c>
      <c r="CF11" s="18">
        <f t="shared" si="10"/>
        <v>37.827896964766467</v>
      </c>
      <c r="CG11" s="18">
        <f t="shared" si="10"/>
        <v>37.690139185421387</v>
      </c>
      <c r="CH11" s="18">
        <f t="shared" si="10"/>
        <v>37.552987092460711</v>
      </c>
      <c r="CI11" s="18">
        <f t="shared" si="10"/>
        <v>37.416435346970481</v>
      </c>
      <c r="CJ11" s="18">
        <f t="shared" si="10"/>
        <v>37.280482266827114</v>
      </c>
      <c r="CK11" s="18">
        <f t="shared" si="10"/>
        <v>37.145122805659852</v>
      </c>
      <c r="CL11" s="18">
        <f t="shared" si="10"/>
        <v>32.961643047789892</v>
      </c>
      <c r="CM11" s="18">
        <f t="shared" si="10"/>
        <v>32.842820129172928</v>
      </c>
      <c r="CN11" s="18">
        <f t="shared" si="10"/>
        <v>32.72452310577372</v>
      </c>
      <c r="CO11" s="18">
        <f t="shared" si="10"/>
        <v>32.606746565542458</v>
      </c>
      <c r="CP11" s="18">
        <f t="shared" si="10"/>
        <v>32.489488655705351</v>
      </c>
      <c r="CQ11" s="18">
        <f t="shared" si="10"/>
        <v>32.372746865266322</v>
      </c>
      <c r="CR11" s="18">
        <f t="shared" si="10"/>
        <v>32.256515172710451</v>
      </c>
      <c r="CS11" s="18">
        <f t="shared" si="10"/>
        <v>32.140793236737345</v>
      </c>
      <c r="CT11" s="18">
        <f t="shared" si="10"/>
        <v>32.025578960787165</v>
      </c>
      <c r="CU11" s="18">
        <f t="shared" si="10"/>
        <v>31.910860643130626</v>
      </c>
      <c r="CV11" s="18">
        <f t="shared" si="10"/>
        <v>31.796616562432639</v>
      </c>
      <c r="CW11" s="18">
        <f t="shared" si="10"/>
        <v>31.682841014100248</v>
      </c>
      <c r="CX11" s="18">
        <f t="shared" si="10"/>
        <v>30.168781344234382</v>
      </c>
      <c r="CY11" s="18">
        <f t="shared" si="10"/>
        <v>30.060688765116545</v>
      </c>
      <c r="CZ11" s="18">
        <f t="shared" si="10"/>
        <v>29.953039974082468</v>
      </c>
      <c r="DA11" s="18">
        <f t="shared" si="10"/>
        <v>29.845834312909929</v>
      </c>
      <c r="DB11" s="18">
        <f t="shared" si="10"/>
        <v>29.739065662569665</v>
      </c>
      <c r="DC11" s="18">
        <f t="shared" si="10"/>
        <v>29.632736046485668</v>
      </c>
      <c r="DD11" s="18">
        <f t="shared" si="10"/>
        <v>29.526838906813822</v>
      </c>
      <c r="DE11" s="18">
        <f t="shared" si="10"/>
        <v>29.421374950533625</v>
      </c>
      <c r="DF11" s="18">
        <f t="shared" si="10"/>
        <v>29.31633488939741</v>
      </c>
      <c r="DG11" s="18">
        <f t="shared" si="10"/>
        <v>29.211684276439549</v>
      </c>
      <c r="DH11" s="18">
        <f t="shared" si="10"/>
        <v>29.107410507922442</v>
      </c>
      <c r="DI11" s="18">
        <f t="shared" si="10"/>
        <v>29.003512998759632</v>
      </c>
      <c r="DJ11" s="18">
        <f t="shared" si="10"/>
        <v>24.364710835641784</v>
      </c>
      <c r="DK11" s="18">
        <f t="shared" si="10"/>
        <v>24.278876164588045</v>
      </c>
      <c r="DL11" s="18">
        <f t="shared" si="10"/>
        <v>24.193345080273886</v>
      </c>
      <c r="DM11" s="18">
        <f t="shared" si="10"/>
        <v>24.108118021514194</v>
      </c>
      <c r="DN11" s="18">
        <f t="shared" si="10"/>
        <v>24.023193891271813</v>
      </c>
      <c r="DO11" s="18">
        <f t="shared" si="10"/>
        <v>23.938570446715303</v>
      </c>
      <c r="DP11" s="18">
        <f t="shared" si="10"/>
        <v>23.854248126659531</v>
      </c>
      <c r="DQ11" s="18">
        <f t="shared" si="10"/>
        <v>23.77022459075862</v>
      </c>
      <c r="DR11" s="18">
        <f t="shared" si="10"/>
        <v>23.686500009662812</v>
      </c>
      <c r="DS11" s="18">
        <f t="shared" si="10"/>
        <v>23.603071604211358</v>
      </c>
      <c r="DT11" s="18">
        <f t="shared" si="10"/>
        <v>23.519939374404309</v>
      </c>
      <c r="DU11" s="18">
        <f t="shared" si="10"/>
        <v>23.437102320718878</v>
      </c>
      <c r="DV11" s="18">
        <f t="shared" si="10"/>
        <v>23.354558956060373</v>
      </c>
      <c r="DW11" s="18">
        <f t="shared" si="10"/>
        <v>23.272309499836201</v>
      </c>
      <c r="DX11" s="18">
        <f t="shared" si="10"/>
        <v>22.975212978122055</v>
      </c>
      <c r="DY11" s="18">
        <f t="shared" si="10"/>
        <v>22.894276309654032</v>
      </c>
      <c r="DZ11" s="18">
        <f t="shared" si="10"/>
        <v>22.813625187759577</v>
      </c>
      <c r="EA11" s="18">
        <f t="shared" si="10"/>
        <v>22.733262732899892</v>
      </c>
      <c r="EB11" s="18">
        <f t="shared" ref="EB11:GA11" si="11">EB15/(0.85*0.81)</f>
        <v>22.653184532547844</v>
      </c>
      <c r="EC11" s="18">
        <f t="shared" si="11"/>
        <v>22.573390172267199</v>
      </c>
      <c r="ED11" s="18">
        <f t="shared" si="11"/>
        <v>22.493879335136135</v>
      </c>
      <c r="EE11" s="18">
        <f t="shared" si="11"/>
        <v>22.414651192282136</v>
      </c>
      <c r="EF11" s="18">
        <f t="shared" si="11"/>
        <v>22.335703842174187</v>
      </c>
      <c r="EG11" s="18">
        <f t="shared" si="11"/>
        <v>22.257037284812288</v>
      </c>
      <c r="EH11" s="18">
        <f t="shared" si="11"/>
        <v>19.85753086951652</v>
      </c>
      <c r="EI11" s="18">
        <f t="shared" si="11"/>
        <v>19.787303843113875</v>
      </c>
      <c r="EJ11" s="18">
        <f t="shared" si="11"/>
        <v>19.717326477981601</v>
      </c>
      <c r="EK11" s="18">
        <f t="shared" si="11"/>
        <v>19.647599456720641</v>
      </c>
      <c r="EL11" s="18">
        <f t="shared" si="11"/>
        <v>19.57812078028552</v>
      </c>
      <c r="EM11" s="18">
        <f t="shared" si="11"/>
        <v>19.508890326783209</v>
      </c>
      <c r="EN11" s="18">
        <f t="shared" si="11"/>
        <v>19.43990597527533</v>
      </c>
      <c r="EO11" s="18">
        <f t="shared" si="11"/>
        <v>19.371166896889349</v>
      </c>
      <c r="EP11" s="18">
        <f t="shared" si="11"/>
        <v>19.302673676711727</v>
      </c>
      <c r="EQ11" s="18">
        <f t="shared" si="11"/>
        <v>19.234424949540735</v>
      </c>
      <c r="ER11" s="18">
        <f t="shared" si="11"/>
        <v>15.639648198146455</v>
      </c>
      <c r="ES11" s="18">
        <f t="shared" si="11"/>
        <v>15.583861666411368</v>
      </c>
      <c r="ET11" s="18">
        <f t="shared" si="11"/>
        <v>15.528276355663071</v>
      </c>
      <c r="EU11" s="18">
        <f t="shared" si="11"/>
        <v>15.472891120107274</v>
      </c>
      <c r="EV11" s="18">
        <f t="shared" si="11"/>
        <v>15.417704887085415</v>
      </c>
      <c r="EW11" s="18">
        <f t="shared" si="11"/>
        <v>14.867706057258349</v>
      </c>
      <c r="EX11" s="18">
        <f t="shared" si="11"/>
        <v>14.815028016776743</v>
      </c>
      <c r="EY11" s="18">
        <f t="shared" si="11"/>
        <v>14.762538032836479</v>
      </c>
      <c r="EZ11" s="18">
        <f t="shared" si="11"/>
        <v>14.710235934787347</v>
      </c>
      <c r="FA11" s="18">
        <f t="shared" si="11"/>
        <v>14.658120528077783</v>
      </c>
      <c r="FB11" s="18">
        <f t="shared" si="11"/>
        <v>14.606191325135756</v>
      </c>
      <c r="FC11" s="18">
        <f t="shared" si="11"/>
        <v>14.554447814010588</v>
      </c>
      <c r="FD11" s="18">
        <f t="shared" si="11"/>
        <v>14.502888702636385</v>
      </c>
      <c r="FE11" s="18">
        <f t="shared" si="11"/>
        <v>14.451514527342344</v>
      </c>
      <c r="FF11" s="18">
        <f t="shared" si="11"/>
        <v>14.400322606482199</v>
      </c>
      <c r="FG11" s="18">
        <f t="shared" si="11"/>
        <v>14.349315182887411</v>
      </c>
      <c r="FH11" s="18">
        <f t="shared" si="11"/>
        <v>14.298489306747014</v>
      </c>
      <c r="FI11" s="18">
        <f t="shared" si="11"/>
        <v>14.247844588003407</v>
      </c>
      <c r="FJ11" s="18">
        <f t="shared" si="11"/>
        <v>14.197380709734704</v>
      </c>
      <c r="FK11" s="18">
        <f t="shared" si="11"/>
        <v>14.147097159990308</v>
      </c>
      <c r="FL11" s="18">
        <f t="shared" si="11"/>
        <v>14.096993280547913</v>
      </c>
      <c r="FM11" s="18">
        <f t="shared" si="11"/>
        <v>14.047068218156404</v>
      </c>
      <c r="FN11" s="18">
        <f t="shared" si="11"/>
        <v>13.997321997194437</v>
      </c>
      <c r="FO11" s="18">
        <f t="shared" si="11"/>
        <v>13.947752911159771</v>
      </c>
      <c r="FP11" s="18">
        <f t="shared" si="11"/>
        <v>13.898361593896107</v>
      </c>
      <c r="FQ11" s="18">
        <f t="shared" si="11"/>
        <v>13.849145729436176</v>
      </c>
      <c r="FR11" s="18">
        <f t="shared" si="11"/>
        <v>13.800105756594821</v>
      </c>
      <c r="FS11" s="18">
        <f t="shared" si="11"/>
        <v>13.75124104152839</v>
      </c>
      <c r="FT11" s="18">
        <f t="shared" si="11"/>
        <v>13.702550755364356</v>
      </c>
      <c r="FU11" s="18">
        <f t="shared" si="11"/>
        <v>13.654034483666523</v>
      </c>
      <c r="FV11" s="18">
        <f t="shared" si="11"/>
        <v>13.605690983126115</v>
      </c>
      <c r="FW11" s="18">
        <f t="shared" si="11"/>
        <v>13.557520985101226</v>
      </c>
      <c r="FX11" s="18">
        <f t="shared" si="11"/>
        <v>13.509522417410615</v>
      </c>
      <c r="FY11" s="18">
        <f t="shared" si="11"/>
        <v>13.461695109404079</v>
      </c>
      <c r="FZ11" s="18">
        <f t="shared" si="11"/>
        <v>13.414038792916987</v>
      </c>
      <c r="GA11" s="18">
        <f t="shared" si="11"/>
        <v>13.366552444048013</v>
      </c>
      <c r="GB11" s="18"/>
      <c r="GC11" s="18"/>
      <c r="GD11" s="18"/>
      <c r="GE11" s="18"/>
      <c r="GF11" s="18"/>
      <c r="GG11" s="18"/>
      <c r="GH11" s="18"/>
      <c r="GI11" s="18"/>
      <c r="GJ11" s="18"/>
      <c r="GK11" s="18"/>
      <c r="GL11" s="18"/>
      <c r="GM11" s="18"/>
      <c r="GN11" s="18"/>
      <c r="GO11" s="18"/>
      <c r="GP11" s="19"/>
      <c r="GQ11" s="19"/>
      <c r="GR11" s="19"/>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20"/>
      <c r="MZ11" s="20"/>
      <c r="NA11" s="20"/>
      <c r="NB11" s="20"/>
      <c r="NC11" s="20"/>
      <c r="ND11" s="20"/>
      <c r="NE11" s="20"/>
      <c r="NF11" s="20"/>
      <c r="NG11" s="20"/>
      <c r="NH11" s="20"/>
      <c r="NI11" s="20"/>
      <c r="NJ11" s="20"/>
      <c r="NK11" s="20"/>
      <c r="NL11" s="20"/>
      <c r="NM11" s="20"/>
      <c r="NN11" s="20"/>
      <c r="NO11" s="20"/>
      <c r="NP11" s="20"/>
      <c r="NQ11" s="20"/>
      <c r="NR11" s="20"/>
      <c r="NS11" s="20"/>
      <c r="NT11" s="20"/>
      <c r="NU11" s="20"/>
      <c r="NV11" s="20"/>
      <c r="NW11" s="20"/>
      <c r="NX11" s="20"/>
      <c r="NY11" s="20"/>
      <c r="NZ11" s="20"/>
      <c r="OA11" s="20"/>
      <c r="OB11" s="20"/>
      <c r="OC11" s="20"/>
      <c r="OD11" s="20"/>
      <c r="OE11" s="20"/>
      <c r="OF11" s="20"/>
      <c r="OG11" s="20"/>
      <c r="OH11" s="20"/>
      <c r="OI11" s="20"/>
      <c r="OJ11" s="20"/>
      <c r="OK11" s="20"/>
      <c r="OL11" s="20"/>
      <c r="OM11" s="20"/>
      <c r="ON11" s="20"/>
      <c r="OO11" s="20"/>
      <c r="OP11" s="20"/>
      <c r="OQ11" s="20"/>
      <c r="OR11" s="20"/>
      <c r="OS11" s="20"/>
      <c r="OT11" s="20"/>
      <c r="OU11" s="20"/>
      <c r="OV11" s="20"/>
      <c r="OW11" s="20"/>
      <c r="OX11" s="20"/>
      <c r="OY11" s="20"/>
      <c r="OZ11" s="20"/>
      <c r="PA11" s="20"/>
      <c r="PB11" s="20"/>
      <c r="PC11" s="20"/>
      <c r="PD11" s="20"/>
      <c r="PE11" s="20"/>
      <c r="PF11" s="20"/>
      <c r="PG11" s="20"/>
      <c r="PH11" s="20"/>
      <c r="PI11" s="20"/>
      <c r="PJ11" s="20"/>
      <c r="PK11" s="20"/>
      <c r="PL11" s="20"/>
      <c r="PM11" s="20"/>
      <c r="PN11" s="20"/>
    </row>
    <row r="12" spans="1:430" ht="14.25" customHeight="1" outlineLevel="1" x14ac:dyDescent="0.55000000000000004">
      <c r="A12" s="6" t="s">
        <v>8</v>
      </c>
      <c r="B12" s="6"/>
      <c r="C12" s="21">
        <f>C10+C11/6</f>
        <v>9.3302618431348208</v>
      </c>
      <c r="D12" s="21">
        <f t="shared" ref="D12:BO12" si="12">D10+D11/6</f>
        <v>9.2928261945450625</v>
      </c>
      <c r="E12" s="21">
        <f t="shared" si="12"/>
        <v>10.212343947361186</v>
      </c>
      <c r="F12" s="21">
        <f t="shared" si="12"/>
        <v>10.171944028168731</v>
      </c>
      <c r="G12" s="21">
        <f t="shared" si="12"/>
        <v>10.408120320351198</v>
      </c>
      <c r="H12" s="21">
        <f t="shared" si="12"/>
        <v>10.69732459755353</v>
      </c>
      <c r="I12" s="21">
        <f t="shared" si="12"/>
        <v>11.101466249673003</v>
      </c>
      <c r="J12" s="21">
        <f t="shared" si="12"/>
        <v>11.141916506311347</v>
      </c>
      <c r="K12" s="21">
        <f t="shared" si="12"/>
        <v>11.683919039222751</v>
      </c>
      <c r="L12" s="21">
        <f t="shared" si="12"/>
        <v>11.953737596943434</v>
      </c>
      <c r="M12" s="21">
        <f t="shared" si="12"/>
        <v>11.906795499952159</v>
      </c>
      <c r="N12" s="21">
        <f t="shared" si="12"/>
        <v>11.860166277386906</v>
      </c>
      <c r="O12" s="21">
        <f t="shared" si="12"/>
        <v>11.813840326283707</v>
      </c>
      <c r="P12" s="21">
        <f t="shared" si="12"/>
        <v>11.767808769249285</v>
      </c>
      <c r="Q12" s="21">
        <f t="shared" si="12"/>
        <v>11.722064524434149</v>
      </c>
      <c r="R12" s="21">
        <f t="shared" si="12"/>
        <v>10.754988369457843</v>
      </c>
      <c r="S12" s="21">
        <f t="shared" si="12"/>
        <v>10.713478329455706</v>
      </c>
      <c r="T12" s="21">
        <f t="shared" si="12"/>
        <v>10.672210902462343</v>
      </c>
      <c r="U12" s="21">
        <f t="shared" si="12"/>
        <v>10.63118326335195</v>
      </c>
      <c r="V12" s="21">
        <f t="shared" si="12"/>
        <v>10.590393675946464</v>
      </c>
      <c r="W12" s="21">
        <f t="shared" si="12"/>
        <v>10.549839568110311</v>
      </c>
      <c r="X12" s="21">
        <f t="shared" si="12"/>
        <v>10.509519161194595</v>
      </c>
      <c r="Y12" s="21">
        <f t="shared" si="12"/>
        <v>10.469429682685572</v>
      </c>
      <c r="Z12" s="21">
        <f t="shared" si="12"/>
        <v>10.429569386219528</v>
      </c>
      <c r="AA12" s="21">
        <f t="shared" si="12"/>
        <v>10.389936226789736</v>
      </c>
      <c r="AB12" s="21">
        <f t="shared" si="12"/>
        <v>10.350527721581523</v>
      </c>
      <c r="AC12" s="21">
        <f t="shared" si="12"/>
        <v>10.311342320781103</v>
      </c>
      <c r="AD12" s="21">
        <f t="shared" si="12"/>
        <v>10.272377558640093</v>
      </c>
      <c r="AE12" s="21">
        <f t="shared" si="12"/>
        <v>10.23363176360024</v>
      </c>
      <c r="AF12" s="21">
        <f t="shared" si="12"/>
        <v>10.195102589160072</v>
      </c>
      <c r="AG12" s="21">
        <f t="shared" si="12"/>
        <v>10.156788638943722</v>
      </c>
      <c r="AH12" s="21">
        <f t="shared" si="12"/>
        <v>10.118687270099855</v>
      </c>
      <c r="AI12" s="21">
        <f t="shared" si="12"/>
        <v>10.08079702624315</v>
      </c>
      <c r="AJ12" s="21">
        <f t="shared" si="12"/>
        <v>10.043116639088213</v>
      </c>
      <c r="AK12" s="21">
        <f t="shared" si="12"/>
        <v>10.005643075762928</v>
      </c>
      <c r="AL12" s="21">
        <f t="shared" si="12"/>
        <v>9.9683753459601956</v>
      </c>
      <c r="AM12" s="21">
        <f t="shared" si="12"/>
        <v>9.931311442884228</v>
      </c>
      <c r="AN12" s="21">
        <f t="shared" si="12"/>
        <v>9.8944497079088638</v>
      </c>
      <c r="AO12" s="21">
        <f t="shared" si="12"/>
        <v>9.8577882226602593</v>
      </c>
      <c r="AP12" s="21">
        <f t="shared" si="12"/>
        <v>9.821325191348329</v>
      </c>
      <c r="AQ12" s="21">
        <f t="shared" si="12"/>
        <v>9.7850592497083699</v>
      </c>
      <c r="AR12" s="21">
        <f t="shared" si="12"/>
        <v>9.7489884817675918</v>
      </c>
      <c r="AS12" s="21">
        <f t="shared" si="12"/>
        <v>9.7131112431600357</v>
      </c>
      <c r="AT12" s="21">
        <f t="shared" si="12"/>
        <v>9.6774262767522643</v>
      </c>
      <c r="AU12" s="21">
        <f t="shared" si="12"/>
        <v>9.64193142792654</v>
      </c>
      <c r="AV12" s="21">
        <f t="shared" si="12"/>
        <v>9.6066255391157256</v>
      </c>
      <c r="AW12" s="21">
        <f t="shared" si="12"/>
        <v>9.5715065952340073</v>
      </c>
      <c r="AX12" s="21">
        <f t="shared" si="12"/>
        <v>9.5365735050215097</v>
      </c>
      <c r="AY12" s="21">
        <f t="shared" si="12"/>
        <v>9.5018245326201285</v>
      </c>
      <c r="AZ12" s="21">
        <f t="shared" si="12"/>
        <v>9.4672584654115077</v>
      </c>
      <c r="BA12" s="21">
        <f t="shared" si="12"/>
        <v>9.4328732523374512</v>
      </c>
      <c r="BB12" s="21">
        <f t="shared" si="12"/>
        <v>9.0763318782628453</v>
      </c>
      <c r="BC12" s="21">
        <f t="shared" si="12"/>
        <v>9.0433997322499025</v>
      </c>
      <c r="BD12" s="21">
        <f t="shared" si="12"/>
        <v>9.0106405472288014</v>
      </c>
      <c r="BE12" s="21">
        <f t="shared" si="12"/>
        <v>8.9780528066333218</v>
      </c>
      <c r="BF12" s="21">
        <f t="shared" si="12"/>
        <v>8.9456359323439543</v>
      </c>
      <c r="BG12" s="21">
        <f t="shared" si="12"/>
        <v>8.9133828124328218</v>
      </c>
      <c r="BH12" s="21">
        <f t="shared" si="12"/>
        <v>8.8812735882793508</v>
      </c>
      <c r="BI12" s="21">
        <f t="shared" si="12"/>
        <v>8.8493036813495927</v>
      </c>
      <c r="BJ12" s="21">
        <f t="shared" si="12"/>
        <v>8.8174717516977665</v>
      </c>
      <c r="BK12" s="21">
        <f t="shared" si="12"/>
        <v>8.785777149499518</v>
      </c>
      <c r="BL12" s="21">
        <f t="shared" si="12"/>
        <v>8.7542188288391607</v>
      </c>
      <c r="BM12" s="21">
        <f t="shared" si="12"/>
        <v>8.7227961690514206</v>
      </c>
      <c r="BN12" s="21">
        <f t="shared" si="12"/>
        <v>8.2306281722753756</v>
      </c>
      <c r="BO12" s="21">
        <f t="shared" si="12"/>
        <v>8.2010394275007883</v>
      </c>
      <c r="BP12" s="21">
        <f t="shared" ref="BP12:EA12" si="13">BP10+BP11/6</f>
        <v>8.1715787584352899</v>
      </c>
      <c r="BQ12" s="21">
        <f t="shared" si="13"/>
        <v>8.1422449680336264</v>
      </c>
      <c r="BR12" s="21">
        <f t="shared" si="13"/>
        <v>8.1130377042967083</v>
      </c>
      <c r="BS12" s="21">
        <f t="shared" si="13"/>
        <v>8.083955842883384</v>
      </c>
      <c r="BT12" s="21">
        <f t="shared" si="13"/>
        <v>8.05499880880018</v>
      </c>
      <c r="BU12" s="21">
        <f t="shared" si="13"/>
        <v>8.0261659579212452</v>
      </c>
      <c r="BV12" s="21">
        <f t="shared" si="13"/>
        <v>7.9974563756439307</v>
      </c>
      <c r="BW12" s="21">
        <f t="shared" si="13"/>
        <v>7.9688693499555949</v>
      </c>
      <c r="BX12" s="21">
        <f t="shared" si="13"/>
        <v>7.9404045448162455</v>
      </c>
      <c r="BY12" s="21">
        <f t="shared" si="13"/>
        <v>7.9120606745872548</v>
      </c>
      <c r="BZ12" s="21">
        <f t="shared" si="13"/>
        <v>7.8838373416650436</v>
      </c>
      <c r="CA12" s="21">
        <f t="shared" si="13"/>
        <v>7.855733723147333</v>
      </c>
      <c r="CB12" s="21">
        <f t="shared" si="13"/>
        <v>7.8277491903950356</v>
      </c>
      <c r="CC12" s="21">
        <f t="shared" si="13"/>
        <v>7.799883087501839</v>
      </c>
      <c r="CD12" s="21">
        <f t="shared" si="13"/>
        <v>7.7721347530749849</v>
      </c>
      <c r="CE12" s="21">
        <f t="shared" si="13"/>
        <v>7.7445033992780328</v>
      </c>
      <c r="CF12" s="21">
        <f t="shared" si="13"/>
        <v>7.7169884967930962</v>
      </c>
      <c r="CG12" s="21">
        <f t="shared" si="13"/>
        <v>7.68958920991534</v>
      </c>
      <c r="CH12" s="21">
        <f t="shared" si="13"/>
        <v>7.6623051457581735</v>
      </c>
      <c r="CI12" s="21">
        <f t="shared" si="13"/>
        <v>7.635135322248642</v>
      </c>
      <c r="CJ12" s="21">
        <f t="shared" si="13"/>
        <v>7.6080794525534365</v>
      </c>
      <c r="CK12" s="21">
        <f t="shared" si="13"/>
        <v>7.5811366070593014</v>
      </c>
      <c r="CL12" s="21">
        <f t="shared" si="13"/>
        <v>6.8668235145564047</v>
      </c>
      <c r="CM12" s="21">
        <f t="shared" si="13"/>
        <v>6.8427139168164288</v>
      </c>
      <c r="CN12" s="21">
        <f t="shared" si="13"/>
        <v>6.818705777371318</v>
      </c>
      <c r="CO12" s="21">
        <f t="shared" si="13"/>
        <v>6.7947981041185912</v>
      </c>
      <c r="CP12" s="21">
        <f t="shared" si="13"/>
        <v>6.7709905284055374</v>
      </c>
      <c r="CQ12" s="21">
        <f t="shared" si="13"/>
        <v>6.7472826104434294</v>
      </c>
      <c r="CR12" s="21">
        <f t="shared" si="13"/>
        <v>6.7236733685529053</v>
      </c>
      <c r="CS12" s="21">
        <f t="shared" si="13"/>
        <v>6.7001626113263919</v>
      </c>
      <c r="CT12" s="21">
        <f t="shared" si="13"/>
        <v>6.6767499624941227</v>
      </c>
      <c r="CU12" s="21">
        <f t="shared" si="13"/>
        <v>6.6534334655970477</v>
      </c>
      <c r="CV12" s="21">
        <f t="shared" si="13"/>
        <v>6.6302094362359822</v>
      </c>
      <c r="CW12" s="21">
        <f t="shared" si="13"/>
        <v>6.6070768693420954</v>
      </c>
      <c r="CX12" s="21">
        <f t="shared" si="13"/>
        <v>6.305294206514569</v>
      </c>
      <c r="CY12" s="21">
        <f t="shared" si="13"/>
        <v>6.2832502209317855</v>
      </c>
      <c r="CZ12" s="21">
        <f t="shared" si="13"/>
        <v>6.2612931427364664</v>
      </c>
      <c r="DA12" s="21">
        <f t="shared" si="13"/>
        <v>6.2394229011011628</v>
      </c>
      <c r="DB12" s="21">
        <f t="shared" si="13"/>
        <v>6.217638285200354</v>
      </c>
      <c r="DC12" s="21">
        <f t="shared" si="13"/>
        <v>6.1959397532197151</v>
      </c>
      <c r="DD12" s="21">
        <f t="shared" si="13"/>
        <v>6.1743260449556345</v>
      </c>
      <c r="DE12" s="21">
        <f t="shared" si="13"/>
        <v>6.1527973050811493</v>
      </c>
      <c r="DF12" s="21">
        <f t="shared" si="13"/>
        <v>6.1313518710860198</v>
      </c>
      <c r="DG12" s="21">
        <f t="shared" si="13"/>
        <v>6.1099840662945191</v>
      </c>
      <c r="DH12" s="21">
        <f t="shared" si="13"/>
        <v>6.0886916879564144</v>
      </c>
      <c r="DI12" s="21">
        <f t="shared" si="13"/>
        <v>6.0674746092458385</v>
      </c>
      <c r="DJ12" s="21">
        <f t="shared" si="13"/>
        <v>5.2765434528453374</v>
      </c>
      <c r="DK12" s="21">
        <f t="shared" si="13"/>
        <v>5.258421217878233</v>
      </c>
      <c r="DL12" s="21">
        <f t="shared" si="13"/>
        <v>5.2403617569903362</v>
      </c>
      <c r="DM12" s="21">
        <f t="shared" si="13"/>
        <v>5.2223651155487101</v>
      </c>
      <c r="DN12" s="21">
        <f t="shared" si="13"/>
        <v>5.2044311576121647</v>
      </c>
      <c r="DO12" s="21">
        <f t="shared" si="13"/>
        <v>5.186559362509616</v>
      </c>
      <c r="DP12" s="21">
        <f t="shared" si="13"/>
        <v>5.1687498366993765</v>
      </c>
      <c r="DQ12" s="21">
        <f t="shared" si="13"/>
        <v>5.1510020543654598</v>
      </c>
      <c r="DR12" s="21">
        <f t="shared" si="13"/>
        <v>5.1333161303412425</v>
      </c>
      <c r="DS12" s="21">
        <f t="shared" si="13"/>
        <v>5.1156914977632608</v>
      </c>
      <c r="DT12" s="21">
        <f t="shared" si="13"/>
        <v>5.0981280930719315</v>
      </c>
      <c r="DU12" s="21">
        <f t="shared" si="13"/>
        <v>5.0806257509142938</v>
      </c>
      <c r="DV12" s="21">
        <f t="shared" si="13"/>
        <v>5.0631841938212263</v>
      </c>
      <c r="DW12" s="21">
        <f t="shared" si="13"/>
        <v>5.0458034028231307</v>
      </c>
      <c r="DX12" s="21">
        <f t="shared" si="13"/>
        <v>4.8908800101533076</v>
      </c>
      <c r="DY12" s="21">
        <f t="shared" si="13"/>
        <v>4.8740869848440234</v>
      </c>
      <c r="DZ12" s="21">
        <f t="shared" si="13"/>
        <v>4.8573520182157326</v>
      </c>
      <c r="EA12" s="21">
        <f t="shared" si="13"/>
        <v>4.8406756704557194</v>
      </c>
      <c r="EB12" s="21">
        <f t="shared" ref="EB12:GA12" si="14">EB10+EB11/6</f>
        <v>4.824057071618614</v>
      </c>
      <c r="EC12" s="21">
        <f t="shared" si="14"/>
        <v>4.8074962019983856</v>
      </c>
      <c r="ED12" s="21">
        <f t="shared" si="14"/>
        <v>4.7909929088072234</v>
      </c>
      <c r="EE12" s="21">
        <f t="shared" si="14"/>
        <v>4.7745470767317881</v>
      </c>
      <c r="EF12" s="21">
        <f t="shared" si="14"/>
        <v>4.7581583246735759</v>
      </c>
      <c r="EG12" s="21">
        <f t="shared" si="14"/>
        <v>4.7418266513984211</v>
      </c>
      <c r="EH12" s="21">
        <f t="shared" si="14"/>
        <v>4.3195593643149266</v>
      </c>
      <c r="EI12" s="21">
        <f t="shared" si="14"/>
        <v>4.3047196789362721</v>
      </c>
      <c r="EJ12" s="21">
        <f t="shared" si="14"/>
        <v>4.2899315468338663</v>
      </c>
      <c r="EK12" s="21">
        <f t="shared" si="14"/>
        <v>4.2751950466007829</v>
      </c>
      <c r="EL12" s="21">
        <f t="shared" si="14"/>
        <v>4.2605097963131868</v>
      </c>
      <c r="EM12" s="21">
        <f t="shared" si="14"/>
        <v>4.2458757682505741</v>
      </c>
      <c r="EN12" s="21">
        <f t="shared" si="14"/>
        <v>4.2312925657273759</v>
      </c>
      <c r="EO12" s="21">
        <f t="shared" si="14"/>
        <v>4.216760044427339</v>
      </c>
      <c r="EP12" s="21">
        <f t="shared" si="14"/>
        <v>4.2022782062169481</v>
      </c>
      <c r="EQ12" s="21">
        <f t="shared" si="14"/>
        <v>4.1878468346700828</v>
      </c>
      <c r="ER12" s="21">
        <f t="shared" si="14"/>
        <v>3.57802135508045</v>
      </c>
      <c r="ES12" s="21">
        <f t="shared" si="14"/>
        <v>3.5657123365610022</v>
      </c>
      <c r="ET12" s="21">
        <f t="shared" si="14"/>
        <v>3.5534463789375899</v>
      </c>
      <c r="EU12" s="21">
        <f t="shared" si="14"/>
        <v>3.5412232801370003</v>
      </c>
      <c r="EV12" s="21">
        <f t="shared" si="14"/>
        <v>3.529042837933634</v>
      </c>
      <c r="EW12" s="21">
        <f t="shared" si="14"/>
        <v>3.3600043902848511</v>
      </c>
      <c r="EX12" s="21">
        <f t="shared" si="14"/>
        <v>3.3485135203084271</v>
      </c>
      <c r="EY12" s="21">
        <f t="shared" si="14"/>
        <v>3.3370624742828841</v>
      </c>
      <c r="EZ12" s="21">
        <f t="shared" si="14"/>
        <v>3.3256512428961065</v>
      </c>
      <c r="FA12" s="21">
        <f t="shared" si="14"/>
        <v>3.3142795918824137</v>
      </c>
      <c r="FB12" s="21">
        <f t="shared" si="14"/>
        <v>3.302947425169799</v>
      </c>
      <c r="FC12" s="21">
        <f t="shared" si="14"/>
        <v>3.2916546123860622</v>
      </c>
      <c r="FD12" s="21">
        <f t="shared" si="14"/>
        <v>3.2804009190573034</v>
      </c>
      <c r="FE12" s="21">
        <f t="shared" si="14"/>
        <v>3.2691864339546415</v>
      </c>
      <c r="FF12" s="21">
        <f t="shared" si="14"/>
        <v>3.2580106157232702</v>
      </c>
      <c r="FG12" s="21">
        <f t="shared" si="14"/>
        <v>3.2468738776617712</v>
      </c>
      <c r="FH12" s="21">
        <f t="shared" si="14"/>
        <v>3.2357756886416453</v>
      </c>
      <c r="FI12" s="21">
        <f t="shared" si="14"/>
        <v>3.2247159386062094</v>
      </c>
      <c r="FJ12" s="21">
        <f t="shared" si="14"/>
        <v>3.2136945747351477</v>
      </c>
      <c r="FK12" s="21">
        <f t="shared" si="14"/>
        <v>3.2027114820833575</v>
      </c>
      <c r="FL12" s="21">
        <f t="shared" si="14"/>
        <v>3.1917664559162802</v>
      </c>
      <c r="FM12" s="21">
        <f t="shared" si="14"/>
        <v>3.1808594138824868</v>
      </c>
      <c r="FN12" s="21">
        <f t="shared" si="14"/>
        <v>3.1699903100613289</v>
      </c>
      <c r="FO12" s="21">
        <f t="shared" si="14"/>
        <v>3.1591587909224321</v>
      </c>
      <c r="FP12" s="21">
        <f t="shared" si="14"/>
        <v>3.1483649917264125</v>
      </c>
      <c r="FQ12" s="21">
        <f t="shared" si="14"/>
        <v>3.1376084814316392</v>
      </c>
      <c r="FR12" s="21">
        <f t="shared" si="14"/>
        <v>3.1268893084905844</v>
      </c>
      <c r="FS12" s="21">
        <f t="shared" si="14"/>
        <v>3.1162073524526379</v>
      </c>
      <c r="FT12" s="21">
        <f t="shared" si="14"/>
        <v>3.1055624146982073</v>
      </c>
      <c r="FU12" s="21">
        <f t="shared" si="14"/>
        <v>3.0949544415816779</v>
      </c>
      <c r="FV12" s="21">
        <f t="shared" si="14"/>
        <v>3.0843831808378335</v>
      </c>
      <c r="FW12" s="21">
        <f t="shared" si="14"/>
        <v>3.0738487198030207</v>
      </c>
      <c r="FX12" s="21">
        <f t="shared" si="14"/>
        <v>3.0633506927499474</v>
      </c>
      <c r="FY12" s="21">
        <f t="shared" si="14"/>
        <v>3.0528890669173294</v>
      </c>
      <c r="FZ12" s="21">
        <f t="shared" si="14"/>
        <v>3.0424637476273069</v>
      </c>
      <c r="GA12" s="21">
        <f t="shared" si="14"/>
        <v>3.0320745438659094</v>
      </c>
      <c r="GB12" s="21"/>
      <c r="GC12" s="21"/>
      <c r="GD12" s="21"/>
      <c r="GE12" s="21"/>
      <c r="GF12" s="21"/>
      <c r="GG12" s="21"/>
      <c r="GH12" s="21"/>
      <c r="GI12" s="21"/>
      <c r="GJ12" s="21"/>
      <c r="GK12" s="21"/>
      <c r="GL12" s="21"/>
      <c r="GM12" s="21"/>
      <c r="GN12" s="21"/>
      <c r="GO12" s="21"/>
      <c r="GP12" s="22"/>
      <c r="GQ12" s="22"/>
      <c r="GR12" s="22"/>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2"/>
      <c r="HX12" s="22"/>
      <c r="HY12" s="22"/>
      <c r="HZ12" s="22"/>
      <c r="IA12" s="22"/>
      <c r="IB12" s="22"/>
      <c r="IC12" s="22"/>
      <c r="ID12" s="22"/>
      <c r="IE12" s="22"/>
      <c r="IF12" s="22"/>
      <c r="IG12" s="22"/>
      <c r="IH12" s="22"/>
      <c r="II12" s="22"/>
      <c r="IJ12" s="22"/>
      <c r="IK12" s="22"/>
      <c r="IL12" s="22"/>
      <c r="IM12" s="22"/>
      <c r="IN12" s="22"/>
      <c r="IO12" s="22"/>
      <c r="IP12" s="22"/>
      <c r="IQ12" s="22"/>
      <c r="IR12" s="22"/>
      <c r="IS12" s="22"/>
      <c r="IT12" s="22"/>
      <c r="IU12" s="22"/>
      <c r="IV12" s="22"/>
      <c r="IW12" s="22"/>
      <c r="IX12" s="22"/>
      <c r="IY12" s="22"/>
      <c r="IZ12" s="22"/>
      <c r="JA12" s="22"/>
      <c r="JB12" s="22"/>
      <c r="JC12" s="22"/>
      <c r="JD12" s="22"/>
      <c r="JE12" s="22"/>
      <c r="JF12" s="22"/>
      <c r="JG12" s="22"/>
      <c r="JH12" s="22"/>
      <c r="JI12" s="22"/>
      <c r="JJ12" s="22"/>
      <c r="JK12" s="22"/>
      <c r="JL12" s="22"/>
      <c r="JM12" s="22"/>
      <c r="JN12" s="22"/>
      <c r="JO12" s="22"/>
      <c r="JP12" s="22"/>
      <c r="JQ12" s="22"/>
      <c r="JR12" s="22"/>
      <c r="JS12" s="22"/>
      <c r="JT12" s="22"/>
      <c r="JU12" s="22"/>
      <c r="JV12" s="22"/>
      <c r="JW12" s="22"/>
      <c r="JX12" s="22"/>
      <c r="JY12" s="22"/>
      <c r="JZ12" s="22"/>
      <c r="KA12" s="22"/>
      <c r="KB12" s="22"/>
      <c r="KC12" s="22"/>
      <c r="KD12" s="22"/>
      <c r="KE12" s="22"/>
      <c r="KF12" s="22"/>
      <c r="KG12" s="22"/>
      <c r="KH12" s="22"/>
      <c r="KI12" s="22"/>
      <c r="KJ12" s="22"/>
      <c r="KK12" s="22"/>
      <c r="KL12" s="22"/>
      <c r="KM12" s="22"/>
      <c r="KN12" s="22"/>
      <c r="KO12" s="22"/>
      <c r="KP12" s="22"/>
      <c r="KQ12" s="22"/>
      <c r="KR12" s="22"/>
      <c r="KS12" s="22"/>
      <c r="KT12" s="22"/>
      <c r="KU12" s="22"/>
      <c r="KV12" s="22"/>
      <c r="KW12" s="22"/>
      <c r="KX12" s="22"/>
      <c r="KY12" s="22"/>
      <c r="KZ12" s="22"/>
      <c r="LA12" s="22"/>
      <c r="LB12" s="22"/>
      <c r="LC12" s="22"/>
      <c r="LD12" s="22"/>
      <c r="LE12" s="22"/>
      <c r="LF12" s="22"/>
      <c r="LG12" s="22"/>
      <c r="LH12" s="22"/>
      <c r="LI12" s="22"/>
      <c r="LJ12" s="22"/>
      <c r="LK12" s="22"/>
      <c r="LL12" s="22"/>
      <c r="LM12" s="22"/>
      <c r="LN12" s="22"/>
      <c r="LO12" s="22"/>
      <c r="LP12" s="22"/>
      <c r="LQ12" s="22"/>
      <c r="LR12" s="22"/>
      <c r="LS12" s="22"/>
      <c r="LT12" s="22"/>
      <c r="LU12" s="22"/>
      <c r="LV12" s="22"/>
      <c r="LW12" s="22"/>
      <c r="LX12" s="22"/>
      <c r="LY12" s="22"/>
      <c r="LZ12" s="22"/>
      <c r="MA12" s="22"/>
      <c r="MB12" s="22"/>
      <c r="MC12" s="22"/>
      <c r="MD12" s="22"/>
      <c r="ME12" s="22"/>
      <c r="MF12" s="22"/>
      <c r="MG12" s="22"/>
      <c r="MH12" s="22"/>
      <c r="MI12" s="22"/>
      <c r="MJ12" s="22"/>
      <c r="MK12" s="22"/>
      <c r="ML12" s="22"/>
      <c r="MM12" s="22"/>
      <c r="MN12" s="22"/>
      <c r="MO12" s="22"/>
      <c r="MP12" s="22"/>
      <c r="MQ12" s="22"/>
      <c r="MR12" s="22"/>
      <c r="MS12" s="22"/>
      <c r="MT12" s="22"/>
      <c r="MU12" s="22"/>
      <c r="MV12" s="22"/>
      <c r="MW12" s="22"/>
      <c r="MX12" s="22"/>
      <c r="MY12" s="22"/>
      <c r="MZ12" s="22"/>
      <c r="NA12" s="22"/>
      <c r="NB12" s="22"/>
      <c r="NC12" s="22"/>
      <c r="ND12" s="22"/>
      <c r="NE12" s="22"/>
      <c r="NF12" s="22"/>
      <c r="NG12" s="22"/>
      <c r="NH12" s="22"/>
      <c r="NI12" s="22"/>
      <c r="NJ12" s="22"/>
      <c r="NK12" s="22"/>
      <c r="NL12" s="22"/>
      <c r="NM12" s="22"/>
      <c r="NN12" s="22"/>
      <c r="NO12" s="22"/>
      <c r="NP12" s="22"/>
      <c r="NQ12" s="22"/>
      <c r="NR12" s="22"/>
      <c r="NS12" s="22"/>
      <c r="NT12" s="22"/>
      <c r="NU12" s="22"/>
      <c r="NV12" s="22"/>
      <c r="NW12" s="22"/>
      <c r="NX12" s="22"/>
      <c r="NY12" s="22"/>
      <c r="NZ12" s="22"/>
      <c r="OA12" s="22"/>
      <c r="OB12" s="22"/>
      <c r="OC12" s="22"/>
      <c r="OD12" s="22"/>
      <c r="OE12" s="22"/>
      <c r="OF12" s="22"/>
      <c r="OG12" s="22"/>
      <c r="OH12" s="22"/>
      <c r="OI12" s="22"/>
      <c r="OJ12" s="22"/>
      <c r="OK12" s="22"/>
      <c r="OL12" s="22"/>
      <c r="OM12" s="22"/>
      <c r="ON12" s="22"/>
      <c r="OO12" s="22"/>
      <c r="OP12" s="22"/>
      <c r="OQ12" s="22"/>
      <c r="OR12" s="22"/>
      <c r="OS12" s="22"/>
      <c r="OT12" s="22"/>
      <c r="OU12" s="22"/>
      <c r="OV12" s="22"/>
      <c r="OW12" s="22"/>
      <c r="OX12" s="22"/>
      <c r="OY12" s="22"/>
      <c r="OZ12" s="22"/>
      <c r="PA12" s="22"/>
      <c r="PB12" s="22"/>
      <c r="PC12" s="22"/>
      <c r="PD12" s="22"/>
      <c r="PE12" s="22"/>
      <c r="PF12" s="22"/>
      <c r="PG12" s="22"/>
      <c r="PH12" s="22"/>
      <c r="PI12" s="22"/>
      <c r="PJ12" s="22"/>
      <c r="PK12" s="22"/>
      <c r="PL12" s="22"/>
      <c r="PM12" s="22"/>
      <c r="PN12" s="22"/>
    </row>
    <row r="13" spans="1:430" ht="14.25" customHeight="1" outlineLevel="1" x14ac:dyDescent="0.55000000000000004">
      <c r="A13" s="6"/>
      <c r="B13" s="6"/>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9"/>
      <c r="GQ13" s="19"/>
      <c r="GR13" s="19"/>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19"/>
      <c r="HX13" s="19"/>
      <c r="HY13" s="19"/>
      <c r="HZ13" s="19"/>
      <c r="IA13" s="19"/>
      <c r="IB13" s="19"/>
      <c r="IC13" s="19"/>
      <c r="ID13" s="19"/>
      <c r="IE13" s="19"/>
      <c r="IF13" s="19"/>
      <c r="IG13" s="19"/>
      <c r="IH13" s="19"/>
      <c r="II13" s="19"/>
      <c r="IJ13" s="19"/>
      <c r="IK13" s="19"/>
      <c r="IL13" s="19"/>
      <c r="IM13" s="19"/>
      <c r="IN13" s="19"/>
      <c r="IO13" s="19"/>
      <c r="IP13" s="19"/>
      <c r="IQ13" s="19"/>
      <c r="IR13" s="19"/>
      <c r="IS13" s="19"/>
      <c r="IT13" s="19"/>
      <c r="IU13" s="19"/>
      <c r="IV13" s="19"/>
      <c r="IW13" s="19"/>
      <c r="IX13" s="19"/>
      <c r="IY13" s="19"/>
      <c r="IZ13" s="19"/>
      <c r="JA13" s="19"/>
      <c r="JB13" s="19"/>
      <c r="JC13" s="19"/>
      <c r="JD13" s="19"/>
      <c r="JE13" s="19"/>
      <c r="JF13" s="19"/>
      <c r="JG13" s="19"/>
      <c r="JH13" s="19"/>
      <c r="JI13" s="19"/>
      <c r="JJ13" s="19"/>
      <c r="JK13" s="19"/>
      <c r="JL13" s="19"/>
      <c r="JM13" s="19"/>
      <c r="JN13" s="19"/>
      <c r="JO13" s="19"/>
      <c r="JP13" s="19"/>
      <c r="JQ13" s="19"/>
      <c r="JR13" s="19"/>
      <c r="JS13" s="19"/>
      <c r="JT13" s="19"/>
      <c r="JU13" s="19"/>
      <c r="JV13" s="19"/>
      <c r="JW13" s="19"/>
      <c r="JX13" s="19"/>
      <c r="JY13" s="19"/>
      <c r="JZ13" s="19"/>
      <c r="KA13" s="19"/>
      <c r="KB13" s="19"/>
      <c r="KC13" s="19"/>
      <c r="KD13" s="19"/>
      <c r="KE13" s="19"/>
      <c r="KF13" s="19"/>
      <c r="KG13" s="19"/>
      <c r="KH13" s="19"/>
      <c r="KI13" s="19"/>
      <c r="KJ13" s="19"/>
      <c r="KK13" s="19"/>
      <c r="KL13" s="19"/>
      <c r="KM13" s="19"/>
      <c r="KN13" s="19"/>
      <c r="KO13" s="19"/>
      <c r="KP13" s="19"/>
      <c r="KQ13" s="19"/>
      <c r="KR13" s="19"/>
      <c r="KS13" s="19"/>
      <c r="KT13" s="19"/>
      <c r="KU13" s="19"/>
      <c r="KV13" s="19"/>
      <c r="KW13" s="19"/>
      <c r="KX13" s="19"/>
      <c r="KY13" s="19"/>
      <c r="KZ13" s="19"/>
      <c r="LA13" s="19"/>
      <c r="LB13" s="19"/>
      <c r="LC13" s="19"/>
      <c r="LD13" s="19"/>
      <c r="LE13" s="19"/>
      <c r="LF13" s="19"/>
      <c r="LG13" s="19"/>
      <c r="LH13" s="19"/>
      <c r="LI13" s="19"/>
      <c r="LJ13" s="19"/>
      <c r="LK13" s="19"/>
      <c r="LL13" s="19"/>
      <c r="LM13" s="19"/>
      <c r="LN13" s="19"/>
      <c r="LO13" s="19"/>
      <c r="LP13" s="19"/>
      <c r="LQ13" s="19"/>
      <c r="LR13" s="19"/>
      <c r="LS13" s="19"/>
      <c r="LT13" s="19"/>
      <c r="LU13" s="19"/>
      <c r="LV13" s="19"/>
      <c r="LW13" s="19"/>
      <c r="LX13" s="19"/>
      <c r="LY13" s="19"/>
      <c r="LZ13" s="19"/>
      <c r="MA13" s="19"/>
      <c r="MB13" s="19"/>
      <c r="MC13" s="19"/>
      <c r="MD13" s="19"/>
      <c r="ME13" s="19"/>
      <c r="MF13" s="19"/>
      <c r="MG13" s="19"/>
      <c r="MH13" s="19"/>
      <c r="MI13" s="19"/>
      <c r="MJ13" s="19"/>
      <c r="MK13" s="19"/>
      <c r="ML13" s="19"/>
      <c r="MM13" s="19"/>
      <c r="MN13" s="19"/>
      <c r="MO13" s="19"/>
      <c r="MP13" s="19"/>
      <c r="MQ13" s="19"/>
      <c r="MR13" s="19"/>
      <c r="MS13" s="19"/>
      <c r="MT13" s="19"/>
      <c r="MU13" s="19"/>
      <c r="MV13" s="19"/>
      <c r="MW13" s="19"/>
      <c r="MX13" s="19"/>
      <c r="MY13" s="20"/>
      <c r="MZ13" s="20"/>
      <c r="NA13" s="20"/>
      <c r="NB13" s="20"/>
      <c r="NC13" s="20"/>
      <c r="ND13" s="20"/>
      <c r="NE13" s="20"/>
      <c r="NF13" s="20"/>
      <c r="NG13" s="20"/>
      <c r="NH13" s="20"/>
      <c r="NI13" s="20"/>
      <c r="NJ13" s="20"/>
      <c r="NK13" s="20"/>
      <c r="NL13" s="20"/>
      <c r="NM13" s="20"/>
      <c r="NN13" s="20"/>
      <c r="NO13" s="20"/>
      <c r="NP13" s="20"/>
      <c r="NQ13" s="20"/>
      <c r="NR13" s="20"/>
      <c r="NS13" s="20"/>
      <c r="NT13" s="20"/>
      <c r="NU13" s="20"/>
      <c r="NV13" s="20"/>
      <c r="NW13" s="20"/>
      <c r="NX13" s="20"/>
      <c r="NY13" s="20"/>
      <c r="NZ13" s="20"/>
      <c r="OA13" s="20"/>
      <c r="OB13" s="20"/>
      <c r="OC13" s="20"/>
      <c r="OD13" s="20"/>
      <c r="OE13" s="20"/>
      <c r="OF13" s="20"/>
      <c r="OG13" s="20"/>
      <c r="OH13" s="20"/>
      <c r="OI13" s="20"/>
      <c r="OJ13" s="20"/>
      <c r="OK13" s="20"/>
      <c r="OL13" s="20"/>
      <c r="OM13" s="20"/>
      <c r="ON13" s="20"/>
      <c r="OO13" s="20"/>
      <c r="OP13" s="20"/>
      <c r="OQ13" s="20"/>
      <c r="OR13" s="20"/>
      <c r="OS13" s="20"/>
      <c r="OT13" s="20"/>
      <c r="OU13" s="20"/>
      <c r="OV13" s="20"/>
      <c r="OW13" s="20"/>
      <c r="OX13" s="20"/>
      <c r="OY13" s="20"/>
      <c r="OZ13" s="20"/>
      <c r="PA13" s="20"/>
      <c r="PB13" s="20"/>
      <c r="PC13" s="20"/>
      <c r="PD13" s="20"/>
      <c r="PE13" s="20"/>
      <c r="PF13" s="20"/>
      <c r="PG13" s="20"/>
      <c r="PH13" s="20"/>
      <c r="PI13" s="20"/>
      <c r="PJ13" s="20"/>
      <c r="PK13" s="20"/>
      <c r="PL13" s="20"/>
      <c r="PM13" s="20"/>
      <c r="PN13" s="20"/>
    </row>
    <row r="14" spans="1:430" ht="14.25" customHeight="1" outlineLevel="1" x14ac:dyDescent="0.55000000000000004">
      <c r="A14" s="6" t="s">
        <v>3</v>
      </c>
      <c r="B14" s="6"/>
      <c r="C14" s="18">
        <v>1.0280080381609493</v>
      </c>
      <c r="D14" s="18">
        <v>1.0249025082089009</v>
      </c>
      <c r="E14" s="18">
        <v>1.4059170917543593</v>
      </c>
      <c r="F14" s="18">
        <v>1.4015038953336894</v>
      </c>
      <c r="G14" s="18">
        <v>1.501035443672817</v>
      </c>
      <c r="H14" s="18">
        <v>1.6129201912269013</v>
      </c>
      <c r="I14" s="18">
        <v>1.6160317236308939</v>
      </c>
      <c r="J14" s="18">
        <v>1.6109024562959566</v>
      </c>
      <c r="K14" s="18">
        <v>1.6191340423524385</v>
      </c>
      <c r="L14" s="18">
        <v>1.6204737021684648</v>
      </c>
      <c r="M14" s="18">
        <v>1.615320059299469</v>
      </c>
      <c r="N14" s="18">
        <v>1.6101848549127591</v>
      </c>
      <c r="O14" s="18">
        <v>1.6050670029878631</v>
      </c>
      <c r="P14" s="18">
        <v>1.5999661240339293</v>
      </c>
      <c r="Q14" s="18">
        <v>1.5948820454835888</v>
      </c>
      <c r="R14" s="18">
        <v>1.5171482740879061</v>
      </c>
      <c r="S14" s="18">
        <v>1.5123495341062543</v>
      </c>
      <c r="T14" s="18">
        <v>1.5075662708997726</v>
      </c>
      <c r="U14" s="18">
        <v>1.5027984039545068</v>
      </c>
      <c r="V14" s="18">
        <v>1.4980459322214137</v>
      </c>
      <c r="W14" s="18">
        <v>1.4933087864637378</v>
      </c>
      <c r="X14" s="18">
        <v>1.4885869019031535</v>
      </c>
      <c r="Y14" s="18">
        <v>1.4838802116632464</v>
      </c>
      <c r="Z14" s="18">
        <v>1.4791887267589585</v>
      </c>
      <c r="AA14" s="18">
        <v>1.4745123459577572</v>
      </c>
      <c r="AB14" s="18">
        <v>1.4698510863065728</v>
      </c>
      <c r="AC14" s="18">
        <v>1.4652047977924338</v>
      </c>
      <c r="AD14" s="18">
        <v>1.4605735465049738</v>
      </c>
      <c r="AE14" s="18">
        <v>1.4559572136402139</v>
      </c>
      <c r="AF14" s="18">
        <v>1.4513557110786439</v>
      </c>
      <c r="AG14" s="18">
        <v>1.446769074487688</v>
      </c>
      <c r="AH14" s="18">
        <v>1.4421972194194781</v>
      </c>
      <c r="AI14" s="18">
        <v>1.4376401201725006</v>
      </c>
      <c r="AJ14" s="18">
        <v>1.4330976726293572</v>
      </c>
      <c r="AK14" s="18">
        <v>1.4285698718070978</v>
      </c>
      <c r="AL14" s="18">
        <v>1.4240566668272023</v>
      </c>
      <c r="AM14" s="18">
        <v>1.4195579716682436</v>
      </c>
      <c r="AN14" s="18">
        <v>1.4150738235712066</v>
      </c>
      <c r="AO14" s="18">
        <v>1.4106040769815451</v>
      </c>
      <c r="AP14" s="18">
        <v>1.4061487457990642</v>
      </c>
      <c r="AQ14" s="18">
        <v>1.4017077686548243</v>
      </c>
      <c r="AR14" s="18">
        <v>1.3972810883760454</v>
      </c>
      <c r="AS14" s="18">
        <v>1.3928686679840094</v>
      </c>
      <c r="AT14" s="18">
        <v>1.3884704508304588</v>
      </c>
      <c r="AU14" s="18">
        <v>1.3840863910198202</v>
      </c>
      <c r="AV14" s="18">
        <v>1.3797164612770105</v>
      </c>
      <c r="AW14" s="18">
        <v>1.3753606272459029</v>
      </c>
      <c r="AX14" s="18">
        <v>1.3710187971353534</v>
      </c>
      <c r="AY14" s="18">
        <v>1.3666909080028535</v>
      </c>
      <c r="AZ14" s="18">
        <v>1.3623770377397555</v>
      </c>
      <c r="BA14" s="18">
        <v>1.3580769901752481</v>
      </c>
      <c r="BB14" s="18">
        <v>1.3515448062658306</v>
      </c>
      <c r="BC14" s="18">
        <v>1.3472800589561469</v>
      </c>
      <c r="BD14" s="18">
        <v>1.3430290181636801</v>
      </c>
      <c r="BE14" s="18">
        <v>1.3387916899204264</v>
      </c>
      <c r="BF14" s="18">
        <v>1.3345679454565054</v>
      </c>
      <c r="BG14" s="18">
        <v>1.3303578422069549</v>
      </c>
      <c r="BH14" s="18">
        <v>1.3261613022804264</v>
      </c>
      <c r="BI14" s="18">
        <v>1.3219782467365262</v>
      </c>
      <c r="BJ14" s="18">
        <v>1.3178086590528491</v>
      </c>
      <c r="BK14" s="18">
        <v>1.3136524600267412</v>
      </c>
      <c r="BL14" s="18">
        <v>1.3095096585750579</v>
      </c>
      <c r="BM14" s="18">
        <v>1.3053801899194712</v>
      </c>
      <c r="BN14" s="18">
        <v>1.2705313002586354</v>
      </c>
      <c r="BO14" s="18">
        <v>1.2665326951026912</v>
      </c>
      <c r="BP14" s="18">
        <v>1.262546991586684</v>
      </c>
      <c r="BQ14" s="18">
        <v>1.2585740459918973</v>
      </c>
      <c r="BR14" s="18">
        <v>1.2546138630390169</v>
      </c>
      <c r="BS14" s="18">
        <v>1.2506664091587067</v>
      </c>
      <c r="BT14" s="18">
        <v>1.2467316169500342</v>
      </c>
      <c r="BU14" s="18">
        <v>1.2428094638586049</v>
      </c>
      <c r="BV14" s="18">
        <v>1.2388999150037776</v>
      </c>
      <c r="BW14" s="18">
        <v>1.2350029315710074</v>
      </c>
      <c r="BX14" s="18">
        <v>1.2311184351444255</v>
      </c>
      <c r="BY14" s="18">
        <v>1.2272464346408845</v>
      </c>
      <c r="BZ14" s="18">
        <v>1.2233868511199959</v>
      </c>
      <c r="CA14" s="18">
        <v>1.2195396620273586</v>
      </c>
      <c r="CB14" s="18">
        <v>1.2157048130750663</v>
      </c>
      <c r="CC14" s="18">
        <v>1.2118822958707816</v>
      </c>
      <c r="CD14" s="18">
        <v>1.2080720110177992</v>
      </c>
      <c r="CE14" s="18">
        <v>1.2042739933967608</v>
      </c>
      <c r="CF14" s="18">
        <v>1.2004881522655488</v>
      </c>
      <c r="CG14" s="18">
        <v>1.1967144438266755</v>
      </c>
      <c r="CH14" s="18">
        <v>1.19295286912918</v>
      </c>
      <c r="CI14" s="18">
        <v>1.1892033497571941</v>
      </c>
      <c r="CJ14" s="18">
        <v>1.1854658802032461</v>
      </c>
      <c r="CK14" s="18">
        <v>1.1817403851985937</v>
      </c>
      <c r="CL14" s="18">
        <v>1.167233888936043</v>
      </c>
      <c r="CM14" s="18">
        <v>1.1635739776611325</v>
      </c>
      <c r="CN14" s="18">
        <v>1.1599258041143432</v>
      </c>
      <c r="CO14" s="18">
        <v>1.1562892917156209</v>
      </c>
      <c r="CP14" s="18">
        <v>1.1526643895864492</v>
      </c>
      <c r="CQ14" s="18">
        <v>1.1490510796308533</v>
      </c>
      <c r="CR14" s="18">
        <v>1.1454493804693222</v>
      </c>
      <c r="CS14" s="18">
        <v>1.1418591777563092</v>
      </c>
      <c r="CT14" s="18">
        <v>1.1382804486751559</v>
      </c>
      <c r="CU14" s="18">
        <v>1.134713187980652</v>
      </c>
      <c r="CV14" s="18">
        <v>1.1311573411226277</v>
      </c>
      <c r="CW14" s="18">
        <v>1.1276128619432462</v>
      </c>
      <c r="CX14" s="18">
        <v>1.0855893851041796</v>
      </c>
      <c r="CY14" s="18">
        <v>1.0821651127338408</v>
      </c>
      <c r="CZ14" s="18">
        <v>1.078751841664314</v>
      </c>
      <c r="DA14" s="18">
        <v>1.0753496049404148</v>
      </c>
      <c r="DB14" s="18">
        <v>1.0719582402229315</v>
      </c>
      <c r="DC14" s="18">
        <v>1.0685778503179548</v>
      </c>
      <c r="DD14" s="18">
        <v>1.065208293080331</v>
      </c>
      <c r="DE14" s="18">
        <v>1.061849591326713</v>
      </c>
      <c r="DF14" s="18">
        <v>1.0585016477584839</v>
      </c>
      <c r="DG14" s="18">
        <v>1.0551645171880719</v>
      </c>
      <c r="DH14" s="18">
        <v>1.0518381128072734</v>
      </c>
      <c r="DI14" s="18">
        <v>1.0485224097013479</v>
      </c>
      <c r="DJ14" s="18">
        <v>1.0333945665359503</v>
      </c>
      <c r="DK14" s="18">
        <v>1.0301505785465253</v>
      </c>
      <c r="DL14" s="18">
        <v>1.0269169404029852</v>
      </c>
      <c r="DM14" s="18">
        <v>1.0236936285018927</v>
      </c>
      <c r="DN14" s="18">
        <v>1.0204806827068331</v>
      </c>
      <c r="DO14" s="18">
        <v>1.0172779781818386</v>
      </c>
      <c r="DP14" s="18">
        <v>1.0140855432510367</v>
      </c>
      <c r="DQ14" s="18">
        <v>1.0109032625198366</v>
      </c>
      <c r="DR14" s="18">
        <v>1.0077312094211575</v>
      </c>
      <c r="DS14" s="18">
        <v>1.0045692958354961</v>
      </c>
      <c r="DT14" s="18">
        <v>1.0014174677371983</v>
      </c>
      <c r="DU14" s="18">
        <v>0.9982757261753088</v>
      </c>
      <c r="DV14" s="18">
        <v>0.99514404597282269</v>
      </c>
      <c r="DW14" s="18">
        <v>0.99202237992286646</v>
      </c>
      <c r="DX14" s="18">
        <v>0.90242617006302006</v>
      </c>
      <c r="DY14" s="18">
        <v>0.89961812658309859</v>
      </c>
      <c r="DZ14" s="18">
        <v>0.89681898055076581</v>
      </c>
      <c r="EA14" s="18">
        <v>0.89402876605987669</v>
      </c>
      <c r="EB14" s="18">
        <v>0.89124736876487753</v>
      </c>
      <c r="EC14" s="18">
        <v>0.88847483062744115</v>
      </c>
      <c r="ED14" s="18">
        <v>0.88571106667518729</v>
      </c>
      <c r="EE14" s="18">
        <v>0.88295609631538385</v>
      </c>
      <c r="EF14" s="18">
        <v>0.88020986499786291</v>
      </c>
      <c r="EG14" s="18">
        <v>0.87747237167358394</v>
      </c>
      <c r="EH14" s="18">
        <v>0.85847525315284756</v>
      </c>
      <c r="EI14" s="18">
        <v>0.85581034932136557</v>
      </c>
      <c r="EJ14" s="18">
        <v>0.85315389709472622</v>
      </c>
      <c r="EK14" s="18">
        <v>0.85050586657524108</v>
      </c>
      <c r="EL14" s="18">
        <v>0.84786621632576009</v>
      </c>
      <c r="EM14" s="18">
        <v>0.84523494005203348</v>
      </c>
      <c r="EN14" s="18">
        <v>0.84261200103759748</v>
      </c>
      <c r="EO14" s="18">
        <v>0.83999739403724705</v>
      </c>
      <c r="EP14" s="18">
        <v>0.8373910377502447</v>
      </c>
      <c r="EQ14" s="18">
        <v>0.83479294161796613</v>
      </c>
      <c r="ER14" s="18">
        <v>0.82570132374763505</v>
      </c>
      <c r="ES14" s="18">
        <v>0.82314175000190815</v>
      </c>
      <c r="ET14" s="18">
        <v>0.82059027171134957</v>
      </c>
      <c r="EU14" s="18">
        <v>0.8180468794345862</v>
      </c>
      <c r="EV14" s="18">
        <v>0.8155115532398215</v>
      </c>
      <c r="EW14" s="18">
        <v>0.74974537363052374</v>
      </c>
      <c r="EX14" s="18">
        <v>0.74744085655212433</v>
      </c>
      <c r="EY14" s="18">
        <v>0.74514354848861675</v>
      </c>
      <c r="EZ14" s="18">
        <v>0.74285346570014943</v>
      </c>
      <c r="FA14" s="18">
        <v>0.74057057828903239</v>
      </c>
      <c r="FB14" s="18">
        <v>0.7382948736667635</v>
      </c>
      <c r="FC14" s="18">
        <v>0.73602631354331938</v>
      </c>
      <c r="FD14" s="18">
        <v>0.73376488165855336</v>
      </c>
      <c r="FE14" s="18">
        <v>0.73151057748794635</v>
      </c>
      <c r="FF14" s="18">
        <v>0.72926332077980127</v>
      </c>
      <c r="FG14" s="18">
        <v>0.72702314510345545</v>
      </c>
      <c r="FH14" s="18">
        <v>0.72479001688957179</v>
      </c>
      <c r="FI14" s="18">
        <v>0.72256389784812869</v>
      </c>
      <c r="FJ14" s="18">
        <v>0.72034478797912593</v>
      </c>
      <c r="FK14" s="18">
        <v>0.71813266210556015</v>
      </c>
      <c r="FL14" s="18">
        <v>0.71592743945121717</v>
      </c>
      <c r="FM14" s="18">
        <v>0.7137291708946234</v>
      </c>
      <c r="FN14" s="18">
        <v>0.7115378139495846</v>
      </c>
      <c r="FO14" s="18">
        <v>0.70935330986976664</v>
      </c>
      <c r="FP14" s="18">
        <v>0.70717568383216878</v>
      </c>
      <c r="FQ14" s="18">
        <v>0.70500489754676843</v>
      </c>
      <c r="FR14" s="18">
        <v>0.70284093003273029</v>
      </c>
      <c r="FS14" s="18">
        <v>0.70068376870155336</v>
      </c>
      <c r="FT14" s="18">
        <v>0.69853336215019213</v>
      </c>
      <c r="FU14" s="18">
        <v>0.69638972349166872</v>
      </c>
      <c r="FV14" s="18">
        <v>0.69425281443595865</v>
      </c>
      <c r="FW14" s="18">
        <v>0.69212260560989392</v>
      </c>
      <c r="FX14" s="18">
        <v>0.68999907970428487</v>
      </c>
      <c r="FY14" s="18">
        <v>0.6878822330474853</v>
      </c>
      <c r="FZ14" s="18">
        <v>0.68577202315330443</v>
      </c>
      <c r="GA14" s="18">
        <v>0.68366843271255451</v>
      </c>
      <c r="GB14" s="18"/>
      <c r="GC14" s="18"/>
      <c r="GD14" s="18"/>
      <c r="GE14" s="18"/>
      <c r="GF14" s="18"/>
      <c r="GG14" s="18"/>
      <c r="GH14" s="18"/>
      <c r="GI14" s="18"/>
      <c r="GJ14" s="18"/>
      <c r="GK14" s="18"/>
      <c r="GL14" s="18"/>
      <c r="GM14" s="18"/>
      <c r="GN14" s="18"/>
      <c r="GO14" s="18"/>
      <c r="GP14" s="19"/>
      <c r="GQ14" s="19"/>
      <c r="GR14" s="19"/>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19"/>
      <c r="HX14" s="19"/>
      <c r="HY14" s="19"/>
      <c r="HZ14" s="19"/>
      <c r="IA14" s="19"/>
      <c r="IB14" s="19"/>
      <c r="IC14" s="19"/>
      <c r="ID14" s="19"/>
      <c r="IE14" s="19"/>
      <c r="IF14" s="19"/>
      <c r="IG14" s="19"/>
      <c r="IH14" s="19"/>
      <c r="II14" s="19"/>
      <c r="IJ14" s="19"/>
      <c r="IK14" s="19"/>
      <c r="IL14" s="19"/>
      <c r="IM14" s="19"/>
      <c r="IN14" s="19"/>
      <c r="IO14" s="19"/>
      <c r="IP14" s="19"/>
      <c r="IQ14" s="19"/>
      <c r="IR14" s="19"/>
      <c r="IS14" s="19"/>
      <c r="IT14" s="19"/>
      <c r="IU14" s="19"/>
      <c r="IV14" s="19"/>
      <c r="IW14" s="19"/>
      <c r="IX14" s="19"/>
      <c r="IY14" s="19"/>
      <c r="IZ14" s="19"/>
      <c r="JA14" s="19"/>
      <c r="JB14" s="19"/>
      <c r="JC14" s="19"/>
      <c r="JD14" s="19"/>
      <c r="JE14" s="19"/>
      <c r="JF14" s="19"/>
      <c r="JG14" s="19"/>
      <c r="JH14" s="19"/>
      <c r="JI14" s="19"/>
      <c r="JJ14" s="19"/>
      <c r="JK14" s="19"/>
      <c r="JL14" s="19"/>
      <c r="JM14" s="19"/>
      <c r="JN14" s="19"/>
      <c r="JO14" s="19"/>
      <c r="JP14" s="19"/>
      <c r="JQ14" s="19"/>
      <c r="JR14" s="19"/>
      <c r="JS14" s="19"/>
      <c r="JT14" s="19"/>
      <c r="JU14" s="19"/>
      <c r="JV14" s="19"/>
      <c r="JW14" s="19"/>
      <c r="JX14" s="19"/>
      <c r="JY14" s="19"/>
      <c r="JZ14" s="19"/>
      <c r="KA14" s="19"/>
      <c r="KB14" s="19"/>
      <c r="KC14" s="19"/>
      <c r="KD14" s="19"/>
      <c r="KE14" s="19"/>
      <c r="KF14" s="19"/>
      <c r="KG14" s="19"/>
      <c r="KH14" s="19"/>
      <c r="KI14" s="19"/>
      <c r="KJ14" s="19"/>
      <c r="KK14" s="19"/>
      <c r="KL14" s="19"/>
      <c r="KM14" s="19"/>
      <c r="KN14" s="19"/>
      <c r="KO14" s="19"/>
      <c r="KP14" s="19"/>
      <c r="KQ14" s="19"/>
      <c r="KR14" s="19"/>
      <c r="KS14" s="19"/>
      <c r="KT14" s="19"/>
      <c r="KU14" s="19"/>
      <c r="KV14" s="19"/>
      <c r="KW14" s="19"/>
      <c r="KX14" s="19"/>
      <c r="KY14" s="19"/>
      <c r="KZ14" s="19"/>
      <c r="LA14" s="19"/>
      <c r="LB14" s="19"/>
      <c r="LC14" s="19"/>
      <c r="LD14" s="19"/>
      <c r="LE14" s="19"/>
      <c r="LF14" s="19"/>
      <c r="LG14" s="19"/>
      <c r="LH14" s="19"/>
      <c r="LI14" s="19"/>
      <c r="LJ14" s="19"/>
      <c r="LK14" s="19"/>
      <c r="LL14" s="19"/>
      <c r="LM14" s="19"/>
      <c r="LN14" s="19"/>
      <c r="LO14" s="19"/>
      <c r="LP14" s="19"/>
      <c r="LQ14" s="19"/>
      <c r="LR14" s="19"/>
      <c r="LS14" s="19"/>
      <c r="LT14" s="19"/>
      <c r="LU14" s="19"/>
      <c r="LV14" s="19"/>
      <c r="LW14" s="19"/>
      <c r="LX14" s="19"/>
      <c r="LY14" s="19"/>
      <c r="LZ14" s="19"/>
      <c r="MA14" s="19"/>
      <c r="MB14" s="19"/>
      <c r="MC14" s="19"/>
      <c r="MD14" s="19"/>
      <c r="ME14" s="19"/>
      <c r="MF14" s="19"/>
      <c r="MG14" s="19"/>
      <c r="MH14" s="19"/>
      <c r="MI14" s="19"/>
      <c r="MJ14" s="19"/>
      <c r="MK14" s="19"/>
      <c r="ML14" s="19"/>
      <c r="MM14" s="19"/>
      <c r="MN14" s="19"/>
      <c r="MO14" s="19"/>
      <c r="MP14" s="19"/>
      <c r="MQ14" s="19"/>
      <c r="MR14" s="19"/>
      <c r="MS14" s="19"/>
      <c r="MT14" s="19"/>
      <c r="MU14" s="19"/>
      <c r="MV14" s="19"/>
      <c r="MW14" s="19"/>
      <c r="MX14" s="19"/>
      <c r="MY14" s="20"/>
      <c r="MZ14" s="20"/>
      <c r="NA14" s="20"/>
      <c r="NB14" s="20"/>
      <c r="NC14" s="20"/>
      <c r="ND14" s="20"/>
      <c r="NE14" s="20"/>
      <c r="NF14" s="20"/>
      <c r="NG14" s="20"/>
      <c r="NH14" s="20"/>
      <c r="NI14" s="20"/>
      <c r="NJ14" s="20"/>
      <c r="NK14" s="20"/>
      <c r="NL14" s="20"/>
      <c r="NM14" s="20"/>
      <c r="NN14" s="20"/>
      <c r="NO14" s="20"/>
      <c r="NP14" s="20"/>
      <c r="NQ14" s="20"/>
      <c r="NR14" s="20"/>
      <c r="NS14" s="20"/>
      <c r="NT14" s="20"/>
      <c r="NU14" s="20"/>
      <c r="NV14" s="20"/>
      <c r="NW14" s="20"/>
      <c r="NX14" s="20"/>
      <c r="NY14" s="20"/>
      <c r="NZ14" s="20"/>
      <c r="OA14" s="20"/>
      <c r="OB14" s="20"/>
      <c r="OC14" s="20"/>
      <c r="OD14" s="20"/>
      <c r="OE14" s="20"/>
      <c r="OF14" s="20"/>
      <c r="OG14" s="20"/>
      <c r="OH14" s="20"/>
      <c r="OI14" s="20"/>
      <c r="OJ14" s="20"/>
      <c r="OK14" s="20"/>
      <c r="OL14" s="20"/>
      <c r="OM14" s="20"/>
      <c r="ON14" s="20"/>
      <c r="OO14" s="20"/>
      <c r="OP14" s="20"/>
      <c r="OQ14" s="20"/>
      <c r="OR14" s="20"/>
      <c r="OS14" s="20"/>
      <c r="OT14" s="20"/>
      <c r="OU14" s="20"/>
      <c r="OV14" s="20"/>
      <c r="OW14" s="20"/>
      <c r="OX14" s="20"/>
      <c r="OY14" s="20"/>
      <c r="OZ14" s="20"/>
      <c r="PA14" s="20"/>
      <c r="PB14" s="20"/>
      <c r="PC14" s="20"/>
      <c r="PD14" s="20"/>
      <c r="PE14" s="20"/>
      <c r="PF14" s="20"/>
      <c r="PG14" s="20"/>
      <c r="PH14" s="20"/>
      <c r="PI14" s="20"/>
      <c r="PJ14" s="20"/>
      <c r="PK14" s="20"/>
      <c r="PL14" s="20"/>
      <c r="PM14" s="20"/>
      <c r="PN14" s="20"/>
    </row>
    <row r="15" spans="1:430" ht="14.25" customHeight="1" outlineLevel="1" x14ac:dyDescent="0.55000000000000004">
      <c r="A15" s="6" t="s">
        <v>4</v>
      </c>
      <c r="B15" s="6"/>
      <c r="C15" s="18">
        <v>33.54719260852773</v>
      </c>
      <c r="D15" s="18">
        <v>33.407638819770398</v>
      </c>
      <c r="E15" s="18">
        <v>35.354435780622872</v>
      </c>
      <c r="F15" s="18">
        <v>35.208991849043301</v>
      </c>
      <c r="G15" s="18">
        <v>35.700912787120906</v>
      </c>
      <c r="H15" s="18">
        <v>36.351855783130894</v>
      </c>
      <c r="I15" s="18">
        <v>38.006242900553026</v>
      </c>
      <c r="J15" s="18">
        <v>38.198271149973827</v>
      </c>
      <c r="K15" s="18">
        <v>40.397278105196328</v>
      </c>
      <c r="L15" s="18">
        <v>41.505387820434585</v>
      </c>
      <c r="M15" s="18">
        <v>41.336516722106943</v>
      </c>
      <c r="N15" s="18">
        <v>41.168848497009293</v>
      </c>
      <c r="O15" s="18">
        <v>41.002348753356976</v>
      </c>
      <c r="P15" s="18">
        <v>40.836982662963898</v>
      </c>
      <c r="Q15" s="18">
        <v>40.672721809387234</v>
      </c>
      <c r="R15" s="18">
        <v>37.055516342163131</v>
      </c>
      <c r="S15" s="18">
        <v>36.907360243225121</v>
      </c>
      <c r="T15" s="18">
        <v>36.760131161499039</v>
      </c>
      <c r="U15" s="18">
        <v>36.613817817688002</v>
      </c>
      <c r="V15" s="18">
        <v>36.468413044738767</v>
      </c>
      <c r="W15" s="18">
        <v>36.323906553649927</v>
      </c>
      <c r="X15" s="18">
        <v>36.180291311645547</v>
      </c>
      <c r="Y15" s="18">
        <v>36.037556190490719</v>
      </c>
      <c r="Z15" s="18">
        <v>35.895693922424336</v>
      </c>
      <c r="AA15" s="18">
        <v>35.754696551513696</v>
      </c>
      <c r="AB15" s="18">
        <v>35.61455373840333</v>
      </c>
      <c r="AC15" s="18">
        <v>35.475259809875503</v>
      </c>
      <c r="AD15" s="18">
        <v>35.336804258728051</v>
      </c>
      <c r="AE15" s="18">
        <v>35.19918075714115</v>
      </c>
      <c r="AF15" s="18">
        <v>35.062380039978052</v>
      </c>
      <c r="AG15" s="18">
        <v>34.92639616546635</v>
      </c>
      <c r="AH15" s="18">
        <v>34.79121862640384</v>
      </c>
      <c r="AI15" s="18">
        <v>34.656841531372102</v>
      </c>
      <c r="AJ15" s="18">
        <v>34.523260147094732</v>
      </c>
      <c r="AK15" s="18">
        <v>34.390461968994153</v>
      </c>
      <c r="AL15" s="18">
        <v>34.258443153381371</v>
      </c>
      <c r="AM15" s="18">
        <v>34.127195828247082</v>
      </c>
      <c r="AN15" s="18">
        <v>33.996712960815451</v>
      </c>
      <c r="AO15" s="18">
        <v>33.866987333679226</v>
      </c>
      <c r="AP15" s="18">
        <v>33.738011460876493</v>
      </c>
      <c r="AQ15" s="18">
        <v>33.609780004882836</v>
      </c>
      <c r="AR15" s="18">
        <v>33.482285328674344</v>
      </c>
      <c r="AS15" s="18">
        <v>33.355520819091822</v>
      </c>
      <c r="AT15" s="18">
        <v>33.229481558227576</v>
      </c>
      <c r="AU15" s="18">
        <v>33.104158868408213</v>
      </c>
      <c r="AV15" s="18">
        <v>32.979548100280788</v>
      </c>
      <c r="AW15" s="18">
        <v>32.855641096496591</v>
      </c>
      <c r="AX15" s="18">
        <v>32.732433795166038</v>
      </c>
      <c r="AY15" s="18">
        <v>32.609919331359883</v>
      </c>
      <c r="AZ15" s="18">
        <v>32.48809231719973</v>
      </c>
      <c r="BA15" s="18">
        <v>32.366945233154311</v>
      </c>
      <c r="BB15" s="18">
        <v>30.925819230651875</v>
      </c>
      <c r="BC15" s="18">
        <v>30.810503207397478</v>
      </c>
      <c r="BD15" s="18">
        <v>30.695835072326688</v>
      </c>
      <c r="BE15" s="18">
        <v>30.581808531188976</v>
      </c>
      <c r="BF15" s="18">
        <v>30.468421821594259</v>
      </c>
      <c r="BG15" s="18">
        <v>30.355645285034193</v>
      </c>
      <c r="BH15" s="18">
        <v>30.243397264099126</v>
      </c>
      <c r="BI15" s="18">
        <v>30.131659228515645</v>
      </c>
      <c r="BJ15" s="18">
        <v>30.020425723266623</v>
      </c>
      <c r="BK15" s="18">
        <v>29.909694448852548</v>
      </c>
      <c r="BL15" s="18">
        <v>29.799461041259789</v>
      </c>
      <c r="BM15" s="18">
        <v>29.689723251342791</v>
      </c>
      <c r="BN15" s="18">
        <v>27.825942860412606</v>
      </c>
      <c r="BO15" s="18">
        <v>27.723144976806676</v>
      </c>
      <c r="BP15" s="18">
        <v>27.620813471984896</v>
      </c>
      <c r="BQ15" s="18">
        <v>27.518944099426292</v>
      </c>
      <c r="BR15" s="18">
        <v>27.417535382080079</v>
      </c>
      <c r="BS15" s="18">
        <v>27.316582838439949</v>
      </c>
      <c r="BT15" s="18">
        <v>27.216084420776376</v>
      </c>
      <c r="BU15" s="18">
        <v>27.116037577819842</v>
      </c>
      <c r="BV15" s="18">
        <v>27.016438700866718</v>
      </c>
      <c r="BW15" s="18">
        <v>26.917285037231466</v>
      </c>
      <c r="BX15" s="18">
        <v>26.818575579834004</v>
      </c>
      <c r="BY15" s="18">
        <v>26.720304974365252</v>
      </c>
      <c r="BZ15" s="18">
        <v>26.622471961975116</v>
      </c>
      <c r="CA15" s="18">
        <v>26.525073252868673</v>
      </c>
      <c r="CB15" s="18">
        <v>26.428106513977067</v>
      </c>
      <c r="CC15" s="18">
        <v>26.331569076538099</v>
      </c>
      <c r="CD15" s="18">
        <v>26.235458691406258</v>
      </c>
      <c r="CE15" s="18">
        <v>26.139771934509298</v>
      </c>
      <c r="CF15" s="18">
        <v>26.044507060241713</v>
      </c>
      <c r="CG15" s="18">
        <v>25.949660829162625</v>
      </c>
      <c r="CH15" s="18">
        <v>25.855231613159201</v>
      </c>
      <c r="CI15" s="18">
        <v>25.761215736389175</v>
      </c>
      <c r="CJ15" s="18">
        <v>25.66761204071047</v>
      </c>
      <c r="CK15" s="18">
        <v>25.574417051696809</v>
      </c>
      <c r="CL15" s="18">
        <v>22.694091238403342</v>
      </c>
      <c r="CM15" s="18">
        <v>22.612281658935562</v>
      </c>
      <c r="CN15" s="18">
        <v>22.530834158325206</v>
      </c>
      <c r="CO15" s="18">
        <v>22.449745010375985</v>
      </c>
      <c r="CP15" s="18">
        <v>22.369012939453135</v>
      </c>
      <c r="CQ15" s="18">
        <v>22.288636216735863</v>
      </c>
      <c r="CR15" s="18">
        <v>22.208610696411146</v>
      </c>
      <c r="CS15" s="18">
        <v>22.128936143493661</v>
      </c>
      <c r="CT15" s="18">
        <v>22.049611114501964</v>
      </c>
      <c r="CU15" s="18">
        <v>21.970627552795435</v>
      </c>
      <c r="CV15" s="18">
        <v>21.891970503234873</v>
      </c>
      <c r="CW15" s="18">
        <v>21.813636038208021</v>
      </c>
      <c r="CX15" s="18">
        <v>20.771205955505373</v>
      </c>
      <c r="CY15" s="18">
        <v>20.696784214782742</v>
      </c>
      <c r="CZ15" s="18">
        <v>20.622668022155779</v>
      </c>
      <c r="DA15" s="18">
        <v>20.548856924438486</v>
      </c>
      <c r="DB15" s="18">
        <v>20.475346708679215</v>
      </c>
      <c r="DC15" s="18">
        <v>20.402138768005383</v>
      </c>
      <c r="DD15" s="18">
        <v>20.329228587341316</v>
      </c>
      <c r="DE15" s="18">
        <v>20.2566166534424</v>
      </c>
      <c r="DF15" s="18">
        <v>20.184296571350117</v>
      </c>
      <c r="DG15" s="18">
        <v>20.112244624328628</v>
      </c>
      <c r="DH15" s="18">
        <v>20.040452134704601</v>
      </c>
      <c r="DI15" s="18">
        <v>19.968918699646007</v>
      </c>
      <c r="DJ15" s="18">
        <v>16.775103410339369</v>
      </c>
      <c r="DK15" s="18">
        <v>16.716006239318869</v>
      </c>
      <c r="DL15" s="18">
        <v>16.65711808776857</v>
      </c>
      <c r="DM15" s="18">
        <v>16.598439257812522</v>
      </c>
      <c r="DN15" s="18">
        <v>16.539968994140644</v>
      </c>
      <c r="DO15" s="18">
        <v>16.481705752563485</v>
      </c>
      <c r="DP15" s="18">
        <v>16.423649835205087</v>
      </c>
      <c r="DQ15" s="18">
        <v>16.36579963073731</v>
      </c>
      <c r="DR15" s="18">
        <v>16.308155256652846</v>
      </c>
      <c r="DS15" s="18">
        <v>16.250714799499519</v>
      </c>
      <c r="DT15" s="18">
        <v>16.193478259277367</v>
      </c>
      <c r="DU15" s="18">
        <v>16.136444947814947</v>
      </c>
      <c r="DV15" s="18">
        <v>16.079613841247568</v>
      </c>
      <c r="DW15" s="18">
        <v>16.022985090637224</v>
      </c>
      <c r="DX15" s="18">
        <v>15.818434135437034</v>
      </c>
      <c r="DY15" s="18">
        <v>15.7627092391968</v>
      </c>
      <c r="DZ15" s="18">
        <v>15.707180941772469</v>
      </c>
      <c r="EA15" s="18">
        <v>15.651851391601575</v>
      </c>
      <c r="EB15" s="18">
        <v>15.596717550659189</v>
      </c>
      <c r="EC15" s="18">
        <v>15.541779133605967</v>
      </c>
      <c r="ED15" s="18">
        <v>15.48703592224123</v>
      </c>
      <c r="EE15" s="18">
        <v>15.432487345886251</v>
      </c>
      <c r="EF15" s="18">
        <v>15.378132095336928</v>
      </c>
      <c r="EG15" s="18">
        <v>15.323970170593261</v>
      </c>
      <c r="EH15" s="18">
        <v>13.671910003662124</v>
      </c>
      <c r="EI15" s="18">
        <v>13.623558695983903</v>
      </c>
      <c r="EJ15" s="18">
        <v>13.575379280090333</v>
      </c>
      <c r="EK15" s="18">
        <v>13.527372225952162</v>
      </c>
      <c r="EL15" s="18">
        <v>13.479536157226581</v>
      </c>
      <c r="EM15" s="18">
        <v>13.431870989990241</v>
      </c>
      <c r="EN15" s="18">
        <v>13.384375263977065</v>
      </c>
      <c r="EO15" s="18">
        <v>13.337048408508316</v>
      </c>
      <c r="EP15" s="18">
        <v>13.289890826416023</v>
      </c>
      <c r="EQ15" s="18">
        <v>13.242901577758797</v>
      </c>
      <c r="ER15" s="18">
        <v>10.767897784423834</v>
      </c>
      <c r="ES15" s="18">
        <v>10.729488757324226</v>
      </c>
      <c r="ET15" s="18">
        <v>10.691218270874025</v>
      </c>
      <c r="EU15" s="18">
        <v>10.653085536193858</v>
      </c>
      <c r="EV15" s="18">
        <v>10.615089814758308</v>
      </c>
      <c r="EW15" s="18">
        <v>10.236415620422374</v>
      </c>
      <c r="EX15" s="18">
        <v>10.200146789550788</v>
      </c>
      <c r="EY15" s="18">
        <v>10.164007435607916</v>
      </c>
      <c r="EZ15" s="18">
        <v>10.127997441101089</v>
      </c>
      <c r="FA15" s="18">
        <v>10.092115983581554</v>
      </c>
      <c r="FB15" s="18">
        <v>10.056362727355967</v>
      </c>
      <c r="FC15" s="18">
        <v>10.02073731994629</v>
      </c>
      <c r="FD15" s="18">
        <v>9.9852388717651515</v>
      </c>
      <c r="FE15" s="18">
        <v>9.9498677520752032</v>
      </c>
      <c r="FF15" s="18">
        <v>9.9146221145629934</v>
      </c>
      <c r="FG15" s="18">
        <v>9.8795035034179826</v>
      </c>
      <c r="FH15" s="18">
        <v>9.8445098876953185</v>
      </c>
      <c r="FI15" s="18">
        <v>9.8096409988403455</v>
      </c>
      <c r="FJ15" s="18">
        <v>9.7748966186523436</v>
      </c>
      <c r="FK15" s="18">
        <v>9.7402763946533266</v>
      </c>
      <c r="FL15" s="18">
        <v>9.7057798736572387</v>
      </c>
      <c r="FM15" s="18">
        <v>9.6714064682006846</v>
      </c>
      <c r="FN15" s="18">
        <v>9.6371561950683695</v>
      </c>
      <c r="FO15" s="18">
        <v>9.6030278793335029</v>
      </c>
      <c r="FP15" s="18">
        <v>9.5690219573974691</v>
      </c>
      <c r="FQ15" s="18">
        <v>9.5351368347168073</v>
      </c>
      <c r="FR15" s="18">
        <v>9.501372813415534</v>
      </c>
      <c r="FS15" s="18">
        <v>9.4677294570922967</v>
      </c>
      <c r="FT15" s="18">
        <v>9.4342061950683593</v>
      </c>
      <c r="FU15" s="18">
        <v>9.4008027420044016</v>
      </c>
      <c r="FV15" s="18">
        <v>9.3675182418823297</v>
      </c>
      <c r="FW15" s="18">
        <v>9.3343531982421943</v>
      </c>
      <c r="FX15" s="18">
        <v>9.301306184387208</v>
      </c>
      <c r="FY15" s="18">
        <v>9.2683770828247081</v>
      </c>
      <c r="FZ15" s="18">
        <v>9.2355657089233461</v>
      </c>
      <c r="GA15" s="18">
        <v>9.2028713577270569</v>
      </c>
      <c r="GB15" s="18"/>
      <c r="GC15" s="18"/>
      <c r="GD15" s="18"/>
      <c r="GE15" s="18"/>
      <c r="GF15" s="18"/>
      <c r="GG15" s="18"/>
      <c r="GH15" s="18"/>
      <c r="GI15" s="18"/>
      <c r="GJ15" s="18"/>
      <c r="GK15" s="18"/>
      <c r="GL15" s="18"/>
      <c r="GM15" s="18"/>
      <c r="GN15" s="18"/>
      <c r="GO15" s="18"/>
      <c r="GP15" s="19"/>
      <c r="GQ15" s="19"/>
      <c r="GR15" s="19"/>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19"/>
      <c r="HX15" s="19"/>
      <c r="HY15" s="19"/>
      <c r="HZ15" s="19"/>
      <c r="IA15" s="19"/>
      <c r="IB15" s="19"/>
      <c r="IC15" s="19"/>
      <c r="ID15" s="19"/>
      <c r="IE15" s="19"/>
      <c r="IF15" s="19"/>
      <c r="IG15" s="19"/>
      <c r="IH15" s="19"/>
      <c r="II15" s="19"/>
      <c r="IJ15" s="19"/>
      <c r="IK15" s="19"/>
      <c r="IL15" s="19"/>
      <c r="IM15" s="19"/>
      <c r="IN15" s="19"/>
      <c r="IO15" s="19"/>
      <c r="IP15" s="19"/>
      <c r="IQ15" s="19"/>
      <c r="IR15" s="19"/>
      <c r="IS15" s="19"/>
      <c r="IT15" s="19"/>
      <c r="IU15" s="19"/>
      <c r="IV15" s="19"/>
      <c r="IW15" s="19"/>
      <c r="IX15" s="19"/>
      <c r="IY15" s="19"/>
      <c r="IZ15" s="19"/>
      <c r="JA15" s="19"/>
      <c r="JB15" s="19"/>
      <c r="JC15" s="19"/>
      <c r="JD15" s="19"/>
      <c r="JE15" s="19"/>
      <c r="JF15" s="19"/>
      <c r="JG15" s="19"/>
      <c r="JH15" s="19"/>
      <c r="JI15" s="19"/>
      <c r="JJ15" s="19"/>
      <c r="JK15" s="19"/>
      <c r="JL15" s="19"/>
      <c r="JM15" s="19"/>
      <c r="JN15" s="19"/>
      <c r="JO15" s="19"/>
      <c r="JP15" s="19"/>
      <c r="JQ15" s="19"/>
      <c r="JR15" s="19"/>
      <c r="JS15" s="19"/>
      <c r="JT15" s="19"/>
      <c r="JU15" s="19"/>
      <c r="JV15" s="19"/>
      <c r="JW15" s="19"/>
      <c r="JX15" s="19"/>
      <c r="JY15" s="19"/>
      <c r="JZ15" s="19"/>
      <c r="KA15" s="19"/>
      <c r="KB15" s="19"/>
      <c r="KC15" s="19"/>
      <c r="KD15" s="19"/>
      <c r="KE15" s="19"/>
      <c r="KF15" s="19"/>
      <c r="KG15" s="19"/>
      <c r="KH15" s="19"/>
      <c r="KI15" s="19"/>
      <c r="KJ15" s="19"/>
      <c r="KK15" s="19"/>
      <c r="KL15" s="19"/>
      <c r="KM15" s="19"/>
      <c r="KN15" s="19"/>
      <c r="KO15" s="19"/>
      <c r="KP15" s="19"/>
      <c r="KQ15" s="19"/>
      <c r="KR15" s="19"/>
      <c r="KS15" s="19"/>
      <c r="KT15" s="19"/>
      <c r="KU15" s="19"/>
      <c r="KV15" s="19"/>
      <c r="KW15" s="19"/>
      <c r="KX15" s="19"/>
      <c r="KY15" s="19"/>
      <c r="KZ15" s="19"/>
      <c r="LA15" s="19"/>
      <c r="LB15" s="19"/>
      <c r="LC15" s="19"/>
      <c r="LD15" s="19"/>
      <c r="LE15" s="19"/>
      <c r="LF15" s="19"/>
      <c r="LG15" s="19"/>
      <c r="LH15" s="19"/>
      <c r="LI15" s="19"/>
      <c r="LJ15" s="19"/>
      <c r="LK15" s="19"/>
      <c r="LL15" s="19"/>
      <c r="LM15" s="19"/>
      <c r="LN15" s="19"/>
      <c r="LO15" s="19"/>
      <c r="LP15" s="19"/>
      <c r="LQ15" s="19"/>
      <c r="LR15" s="19"/>
      <c r="LS15" s="19"/>
      <c r="LT15" s="19"/>
      <c r="LU15" s="19"/>
      <c r="LV15" s="19"/>
      <c r="LW15" s="19"/>
      <c r="LX15" s="19"/>
      <c r="LY15" s="19"/>
      <c r="LZ15" s="19"/>
      <c r="MA15" s="19"/>
      <c r="MB15" s="19"/>
      <c r="MC15" s="19"/>
      <c r="MD15" s="19"/>
      <c r="ME15" s="19"/>
      <c r="MF15" s="19"/>
      <c r="MG15" s="19"/>
      <c r="MH15" s="19"/>
      <c r="MI15" s="19"/>
      <c r="MJ15" s="19"/>
      <c r="MK15" s="19"/>
      <c r="ML15" s="19"/>
      <c r="MM15" s="19"/>
      <c r="MN15" s="19"/>
      <c r="MO15" s="19"/>
      <c r="MP15" s="19"/>
      <c r="MQ15" s="19"/>
      <c r="MR15" s="19"/>
      <c r="MS15" s="19"/>
      <c r="MT15" s="19"/>
      <c r="MU15" s="19"/>
      <c r="MV15" s="19"/>
      <c r="MW15" s="19"/>
      <c r="MX15" s="19"/>
      <c r="MY15" s="20"/>
      <c r="MZ15" s="20"/>
      <c r="NA15" s="20"/>
      <c r="NB15" s="20"/>
      <c r="NC15" s="20"/>
      <c r="ND15" s="20"/>
      <c r="NE15" s="20"/>
      <c r="NF15" s="20"/>
      <c r="NG15" s="20"/>
      <c r="NH15" s="20"/>
      <c r="NI15" s="20"/>
      <c r="NJ15" s="20"/>
      <c r="NK15" s="20"/>
      <c r="NL15" s="20"/>
      <c r="NM15" s="20"/>
      <c r="NN15" s="20"/>
      <c r="NO15" s="20"/>
      <c r="NP15" s="20"/>
      <c r="NQ15" s="20"/>
      <c r="NR15" s="20"/>
      <c r="NS15" s="20"/>
      <c r="NT15" s="20"/>
      <c r="NU15" s="20"/>
      <c r="NV15" s="20"/>
      <c r="NW15" s="20"/>
      <c r="NX15" s="20"/>
      <c r="NY15" s="20"/>
      <c r="NZ15" s="20"/>
      <c r="OA15" s="20"/>
      <c r="OB15" s="20"/>
      <c r="OC15" s="20"/>
      <c r="OD15" s="20"/>
      <c r="OE15" s="20"/>
      <c r="OF15" s="20"/>
      <c r="OG15" s="20"/>
      <c r="OH15" s="20"/>
      <c r="OI15" s="20"/>
      <c r="OJ15" s="20"/>
      <c r="OK15" s="20"/>
      <c r="OL15" s="20"/>
      <c r="OM15" s="20"/>
      <c r="ON15" s="20"/>
      <c r="OO15" s="20"/>
      <c r="OP15" s="20"/>
      <c r="OQ15" s="20"/>
      <c r="OR15" s="20"/>
      <c r="OS15" s="20"/>
      <c r="OT15" s="20"/>
      <c r="OU15" s="20"/>
      <c r="OV15" s="20"/>
      <c r="OW15" s="20"/>
      <c r="OX15" s="20"/>
      <c r="OY15" s="20"/>
      <c r="OZ15" s="20"/>
      <c r="PA15" s="20"/>
      <c r="PB15" s="20"/>
      <c r="PC15" s="20"/>
      <c r="PD15" s="20"/>
      <c r="PE15" s="20"/>
      <c r="PF15" s="20"/>
      <c r="PG15" s="20"/>
      <c r="PH15" s="20"/>
      <c r="PI15" s="20"/>
      <c r="PJ15" s="20"/>
      <c r="PK15" s="20"/>
      <c r="PL15" s="20"/>
      <c r="PM15" s="20"/>
      <c r="PN15" s="20"/>
    </row>
    <row r="16" spans="1:430" ht="14.25" customHeight="1" outlineLevel="1" x14ac:dyDescent="0.55000000000000004">
      <c r="A16" s="6" t="s">
        <v>5</v>
      </c>
      <c r="B16" s="6"/>
      <c r="C16" s="18">
        <v>1.1195448485606274</v>
      </c>
      <c r="D16" s="18">
        <v>1.1148876265056089</v>
      </c>
      <c r="E16" s="18">
        <v>1.1798565952699827</v>
      </c>
      <c r="F16" s="18">
        <v>1.1750028059751694</v>
      </c>
      <c r="G16" s="18">
        <v>1.1914193079027822</v>
      </c>
      <c r="H16" s="18">
        <v>1.2131427315702623</v>
      </c>
      <c r="I16" s="18">
        <v>1.2683533298593184</v>
      </c>
      <c r="J16" s="18">
        <v>1.2747617420303718</v>
      </c>
      <c r="K16" s="18">
        <v>1.3481475223964623</v>
      </c>
      <c r="L16" s="18">
        <v>1.3851276219777198</v>
      </c>
      <c r="M16" s="18">
        <v>1.3794920157316273</v>
      </c>
      <c r="N16" s="18">
        <v>1.3738965520555504</v>
      </c>
      <c r="O16" s="18">
        <v>1.368340083218714</v>
      </c>
      <c r="P16" s="18">
        <v>1.3628214469266533</v>
      </c>
      <c r="Q16" s="18">
        <v>1.3573396948591143</v>
      </c>
      <c r="R16" s="18">
        <v>1.2366254582232097</v>
      </c>
      <c r="S16" s="18">
        <v>1.2316811578376468</v>
      </c>
      <c r="T16" s="18">
        <v>1.2267677940898012</v>
      </c>
      <c r="U16" s="18">
        <v>1.2218849905643079</v>
      </c>
      <c r="V16" s="18">
        <v>1.2170325080805704</v>
      </c>
      <c r="W16" s="18">
        <v>1.2122100032715999</v>
      </c>
      <c r="X16" s="18">
        <v>1.2074172414379341</v>
      </c>
      <c r="Y16" s="18">
        <v>1.2026538512054845</v>
      </c>
      <c r="Z16" s="18">
        <v>1.1979195900328081</v>
      </c>
      <c r="AA16" s="18">
        <v>1.1932141924126367</v>
      </c>
      <c r="AB16" s="18">
        <v>1.1885373132975532</v>
      </c>
      <c r="AC16" s="18">
        <v>1.1838887633595934</v>
      </c>
      <c r="AD16" s="18">
        <v>1.1792681919499206</v>
      </c>
      <c r="AE16" s="18">
        <v>1.1746753878950342</v>
      </c>
      <c r="AF16" s="18">
        <v>1.1701100419965995</v>
      </c>
      <c r="AG16" s="18">
        <v>1.1655719559643813</v>
      </c>
      <c r="AH16" s="18">
        <v>1.161060779149542</v>
      </c>
      <c r="AI16" s="18">
        <v>1.1565763149422723</v>
      </c>
      <c r="AJ16" s="18">
        <v>1.1521184053825524</v>
      </c>
      <c r="AK16" s="18">
        <v>1.1476866331646607</v>
      </c>
      <c r="AL16" s="18">
        <v>1.1432808700160983</v>
      </c>
      <c r="AM16" s="18">
        <v>1.1389008532303095</v>
      </c>
      <c r="AN16" s="18">
        <v>1.1345463481078339</v>
      </c>
      <c r="AO16" s="18">
        <v>1.13021711378765</v>
      </c>
      <c r="AP16" s="18">
        <v>1.1259129004464654</v>
      </c>
      <c r="AQ16" s="18">
        <v>1.1216335299591529</v>
      </c>
      <c r="AR16" s="18">
        <v>1.1173787474611432</v>
      </c>
      <c r="AS16" s="18">
        <v>1.1131483322565232</v>
      </c>
      <c r="AT16" s="18">
        <v>1.1089421202237142</v>
      </c>
      <c r="AU16" s="18">
        <v>1.1047598217693462</v>
      </c>
      <c r="AV16" s="18">
        <v>1.1006012817341129</v>
      </c>
      <c r="AW16" s="18">
        <v>1.0964662278890436</v>
      </c>
      <c r="AX16" s="18">
        <v>1.0923545246797974</v>
      </c>
      <c r="AY16" s="18">
        <v>1.0882659430083319</v>
      </c>
      <c r="AZ16" s="18">
        <v>1.0842003030690945</v>
      </c>
      <c r="BA16" s="18">
        <v>1.0801573539185085</v>
      </c>
      <c r="BB16" s="18">
        <v>1.032063756011355</v>
      </c>
      <c r="BC16" s="18">
        <v>1.0282154024010401</v>
      </c>
      <c r="BD16" s="18">
        <v>1.0243886702684704</v>
      </c>
      <c r="BE16" s="18">
        <v>1.020583349560428</v>
      </c>
      <c r="BF16" s="18">
        <v>1.0167993814620144</v>
      </c>
      <c r="BG16" s="18">
        <v>1.0130357762024722</v>
      </c>
      <c r="BH16" s="18">
        <v>1.0092898086914075</v>
      </c>
      <c r="BI16" s="18">
        <v>1.0055608605321515</v>
      </c>
      <c r="BJ16" s="18">
        <v>1.0018487496785826</v>
      </c>
      <c r="BK16" s="18">
        <v>0.99815339939125891</v>
      </c>
      <c r="BL16" s="18">
        <v>0.99447466403328477</v>
      </c>
      <c r="BM16" s="18">
        <v>0.99081246854564298</v>
      </c>
      <c r="BN16" s="18">
        <v>0.92861394839335476</v>
      </c>
      <c r="BO16" s="18">
        <v>0.9251833531010174</v>
      </c>
      <c r="BP16" s="18">
        <v>0.92176832191180358</v>
      </c>
      <c r="BQ16" s="18">
        <v>0.91836871310981116</v>
      </c>
      <c r="BR16" s="18">
        <v>0.91498447740255162</v>
      </c>
      <c r="BS16" s="18">
        <v>0.91161546523213632</v>
      </c>
      <c r="BT16" s="18">
        <v>0.90826160826125069</v>
      </c>
      <c r="BU16" s="18">
        <v>0.90492282134832536</v>
      </c>
      <c r="BV16" s="18">
        <v>0.90159898406284855</v>
      </c>
      <c r="BW16" s="18">
        <v>0.89829000454154773</v>
      </c>
      <c r="BX16" s="18">
        <v>0.89499584917590735</v>
      </c>
      <c r="BY16" s="18">
        <v>0.89171633928065897</v>
      </c>
      <c r="BZ16" s="18">
        <v>0.88845143284515882</v>
      </c>
      <c r="CA16" s="18">
        <v>0.8852010200815924</v>
      </c>
      <c r="CB16" s="18">
        <v>0.8819650231302345</v>
      </c>
      <c r="CC16" s="18">
        <v>0.8787433529285209</v>
      </c>
      <c r="CD16" s="18">
        <v>0.8755359344174356</v>
      </c>
      <c r="CE16" s="18">
        <v>0.87234265332802985</v>
      </c>
      <c r="CF16" s="18">
        <v>0.86916345140554363</v>
      </c>
      <c r="CG16" s="18">
        <v>0.86599822054258924</v>
      </c>
      <c r="CH16" s="18">
        <v>0.8628469064054004</v>
      </c>
      <c r="CI16" s="18">
        <v>0.85970938632289917</v>
      </c>
      <c r="CJ16" s="18">
        <v>0.85658562164529406</v>
      </c>
      <c r="CK16" s="18">
        <v>0.85347549642320952</v>
      </c>
      <c r="CL16" s="18">
        <v>0.75735258193440691</v>
      </c>
      <c r="CM16" s="18">
        <v>0.75462241329332724</v>
      </c>
      <c r="CN16" s="18">
        <v>0.75190432803354057</v>
      </c>
      <c r="CO16" s="18">
        <v>0.74919820180354313</v>
      </c>
      <c r="CP16" s="18">
        <v>0.74650399203254902</v>
      </c>
      <c r="CQ16" s="18">
        <v>0.74382164102594261</v>
      </c>
      <c r="CR16" s="18">
        <v>0.74115101042867038</v>
      </c>
      <c r="CS16" s="18">
        <v>0.73849209239874658</v>
      </c>
      <c r="CT16" s="18">
        <v>0.73584483876396689</v>
      </c>
      <c r="CU16" s="18">
        <v>0.73320898065621454</v>
      </c>
      <c r="CV16" s="18">
        <v>0.73058401898904601</v>
      </c>
      <c r="CW16" s="18">
        <v>0.7279698226892557</v>
      </c>
      <c r="CX16" s="18">
        <v>0.69318159934392254</v>
      </c>
      <c r="CY16" s="18">
        <v>0.6906979794053123</v>
      </c>
      <c r="CZ16" s="18">
        <v>0.68822455629003942</v>
      </c>
      <c r="DA16" s="18">
        <v>0.6857613148742735</v>
      </c>
      <c r="DB16" s="18">
        <v>0.6833081145623956</v>
      </c>
      <c r="DC16" s="18">
        <v>0.68086500184618293</v>
      </c>
      <c r="DD16" s="18">
        <v>0.67843182604746277</v>
      </c>
      <c r="DE16" s="18">
        <v>0.67600860341035007</v>
      </c>
      <c r="DF16" s="18">
        <v>0.67359512052077708</v>
      </c>
      <c r="DG16" s="18">
        <v>0.67119058589822367</v>
      </c>
      <c r="DH16" s="18">
        <v>0.66879470994932266</v>
      </c>
      <c r="DI16" s="18">
        <v>0.66640747923066834</v>
      </c>
      <c r="DJ16" s="18">
        <v>0.55982271978082709</v>
      </c>
      <c r="DK16" s="18">
        <v>0.55785051500790994</v>
      </c>
      <c r="DL16" s="18">
        <v>0.55588528568220374</v>
      </c>
      <c r="DM16" s="18">
        <v>0.55392704188626374</v>
      </c>
      <c r="DN16" s="18">
        <v>0.55197575841370294</v>
      </c>
      <c r="DO16" s="18">
        <v>0.55003138373146587</v>
      </c>
      <c r="DP16" s="18">
        <v>0.54809392792210743</v>
      </c>
      <c r="DQ16" s="18">
        <v>0.54616333721200394</v>
      </c>
      <c r="DR16" s="18">
        <v>0.54423961552214895</v>
      </c>
      <c r="DS16" s="18">
        <v>0.54232269899636409</v>
      </c>
      <c r="DT16" s="18">
        <v>0.5404125876346505</v>
      </c>
      <c r="DU16" s="18">
        <v>0.53850925847118802</v>
      </c>
      <c r="DV16" s="18">
        <v>0.53661267733732176</v>
      </c>
      <c r="DW16" s="18">
        <v>0.53472284927432856</v>
      </c>
      <c r="DX16" s="18">
        <v>0.52789652640329587</v>
      </c>
      <c r="DY16" s="18">
        <v>0.52603686198218214</v>
      </c>
      <c r="DZ16" s="18">
        <v>0.52418375850326548</v>
      </c>
      <c r="EA16" s="18">
        <v>0.52233728766471144</v>
      </c>
      <c r="EB16" s="18">
        <v>0.52049734808083348</v>
      </c>
      <c r="EC16" s="18">
        <v>0.51866393022921942</v>
      </c>
      <c r="ED16" s="18">
        <v>0.51683702682802457</v>
      </c>
      <c r="EE16" s="18">
        <v>0.51501661883242356</v>
      </c>
      <c r="EF16" s="18">
        <v>0.51320266255134728</v>
      </c>
      <c r="EG16" s="18">
        <v>0.51139515798479562</v>
      </c>
      <c r="EH16" s="18">
        <v>0.45626221523805111</v>
      </c>
      <c r="EI16" s="18">
        <v>0.45464862395892391</v>
      </c>
      <c r="EJ16" s="18">
        <v>0.45304076909310148</v>
      </c>
      <c r="EK16" s="18">
        <v>0.4514386663245587</v>
      </c>
      <c r="EL16" s="18">
        <v>0.44984226972165775</v>
      </c>
      <c r="EM16" s="18">
        <v>0.4482515764836888</v>
      </c>
      <c r="EN16" s="18">
        <v>0.4466665378783069</v>
      </c>
      <c r="EO16" s="18">
        <v>0.44508713486068635</v>
      </c>
      <c r="EP16" s="18">
        <v>0.44351338087423253</v>
      </c>
      <c r="EQ16" s="18">
        <v>0.44194524455099937</v>
      </c>
      <c r="ER16" s="18">
        <v>0.35934883240616289</v>
      </c>
      <c r="ES16" s="18">
        <v>0.35806703726671918</v>
      </c>
      <c r="ET16" s="18">
        <v>0.35678986553860437</v>
      </c>
      <c r="EU16" s="18">
        <v>0.3555172908951495</v>
      </c>
      <c r="EV16" s="18">
        <v>0.35424928869010952</v>
      </c>
      <c r="EW16" s="18">
        <v>0.34161208388734837</v>
      </c>
      <c r="EX16" s="18">
        <v>0.3404017118827688</v>
      </c>
      <c r="EY16" s="18">
        <v>0.33919566081288682</v>
      </c>
      <c r="EZ16" s="18">
        <v>0.3379939267567092</v>
      </c>
      <c r="FA16" s="18">
        <v>0.33679648226728187</v>
      </c>
      <c r="FB16" s="18">
        <v>0.33560331614176681</v>
      </c>
      <c r="FC16" s="18">
        <v>0.33441441661718363</v>
      </c>
      <c r="FD16" s="18">
        <v>0.33322975400601224</v>
      </c>
      <c r="FE16" s="18">
        <v>0.33204934063137298</v>
      </c>
      <c r="FF16" s="18">
        <v>0.33087311487765675</v>
      </c>
      <c r="FG16" s="18">
        <v>0.32970112827791942</v>
      </c>
      <c r="FH16" s="18">
        <v>0.32853331305498906</v>
      </c>
      <c r="FI16" s="18">
        <v>0.32736966024659592</v>
      </c>
      <c r="FJ16" s="18">
        <v>0.32621016257089408</v>
      </c>
      <c r="FK16" s="18">
        <v>0.32505480826490479</v>
      </c>
      <c r="FL16" s="18">
        <v>0.32390358220479576</v>
      </c>
      <c r="FM16" s="18">
        <v>0.32275646478559966</v>
      </c>
      <c r="FN16" s="18">
        <v>0.32161345656745943</v>
      </c>
      <c r="FO16" s="18">
        <v>0.3204745183404405</v>
      </c>
      <c r="FP16" s="18">
        <v>0.31933966466823288</v>
      </c>
      <c r="FQ16" s="18">
        <v>0.31820884233735519</v>
      </c>
      <c r="FR16" s="18">
        <v>0.31708206143036144</v>
      </c>
      <c r="FS16" s="18">
        <v>0.31595930738356243</v>
      </c>
      <c r="FT16" s="18">
        <v>0.31484056115213244</v>
      </c>
      <c r="FU16" s="18">
        <v>0.31372581321366011</v>
      </c>
      <c r="FV16" s="18">
        <v>0.31261503500090715</v>
      </c>
      <c r="FW16" s="18">
        <v>0.3115082433181311</v>
      </c>
      <c r="FX16" s="18">
        <v>0.31040539055326943</v>
      </c>
      <c r="FY16" s="18">
        <v>0.30930647278532913</v>
      </c>
      <c r="FZ16" s="18">
        <v>0.30821148385274916</v>
      </c>
      <c r="GA16" s="18">
        <v>0.30712040022956899</v>
      </c>
      <c r="GB16" s="18"/>
      <c r="GC16" s="18"/>
      <c r="GD16" s="18"/>
      <c r="GE16" s="18"/>
      <c r="GF16" s="18"/>
      <c r="GG16" s="18"/>
      <c r="GH16" s="18"/>
      <c r="GI16" s="18"/>
      <c r="GJ16" s="18"/>
      <c r="GK16" s="18"/>
      <c r="GL16" s="18"/>
      <c r="GM16" s="18"/>
      <c r="GN16" s="18"/>
      <c r="GO16" s="18"/>
      <c r="GP16" s="19"/>
      <c r="GQ16" s="19"/>
      <c r="GR16" s="19"/>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19"/>
      <c r="HX16" s="19"/>
      <c r="HY16" s="19"/>
      <c r="HZ16" s="19"/>
      <c r="IA16" s="19"/>
      <c r="IB16" s="19"/>
      <c r="IC16" s="19"/>
      <c r="ID16" s="19"/>
      <c r="IE16" s="19"/>
      <c r="IF16" s="19"/>
      <c r="IG16" s="19"/>
      <c r="IH16" s="19"/>
      <c r="II16" s="19"/>
      <c r="IJ16" s="19"/>
      <c r="IK16" s="19"/>
      <c r="IL16" s="19"/>
      <c r="IM16" s="19"/>
      <c r="IN16" s="19"/>
      <c r="IO16" s="19"/>
      <c r="IP16" s="19"/>
      <c r="IQ16" s="19"/>
      <c r="IR16" s="19"/>
      <c r="IS16" s="19"/>
      <c r="IT16" s="19"/>
      <c r="IU16" s="19"/>
      <c r="IV16" s="19"/>
      <c r="IW16" s="19"/>
      <c r="IX16" s="19"/>
      <c r="IY16" s="19"/>
      <c r="IZ16" s="19"/>
      <c r="JA16" s="19"/>
      <c r="JB16" s="19"/>
      <c r="JC16" s="19"/>
      <c r="JD16" s="19"/>
      <c r="JE16" s="19"/>
      <c r="JF16" s="19"/>
      <c r="JG16" s="19"/>
      <c r="JH16" s="19"/>
      <c r="JI16" s="19"/>
      <c r="JJ16" s="19"/>
      <c r="JK16" s="19"/>
      <c r="JL16" s="19"/>
      <c r="JM16" s="19"/>
      <c r="JN16" s="19"/>
      <c r="JO16" s="19"/>
      <c r="JP16" s="19"/>
      <c r="JQ16" s="19"/>
      <c r="JR16" s="19"/>
      <c r="JS16" s="19"/>
      <c r="JT16" s="19"/>
      <c r="JU16" s="19"/>
      <c r="JV16" s="19"/>
      <c r="JW16" s="19"/>
      <c r="JX16" s="19"/>
      <c r="JY16" s="19"/>
      <c r="JZ16" s="19"/>
      <c r="KA16" s="19"/>
      <c r="KB16" s="19"/>
      <c r="KC16" s="19"/>
      <c r="KD16" s="19"/>
      <c r="KE16" s="19"/>
      <c r="KF16" s="19"/>
      <c r="KG16" s="19"/>
      <c r="KH16" s="19"/>
      <c r="KI16" s="19"/>
      <c r="KJ16" s="19"/>
      <c r="KK16" s="19"/>
      <c r="KL16" s="19"/>
      <c r="KM16" s="19"/>
      <c r="KN16" s="19"/>
      <c r="KO16" s="19"/>
      <c r="KP16" s="19"/>
      <c r="KQ16" s="19"/>
      <c r="KR16" s="19"/>
      <c r="KS16" s="19"/>
      <c r="KT16" s="19"/>
      <c r="KU16" s="19"/>
      <c r="KV16" s="19"/>
      <c r="KW16" s="19"/>
      <c r="KX16" s="19"/>
      <c r="KY16" s="19"/>
      <c r="KZ16" s="19"/>
      <c r="LA16" s="19"/>
      <c r="LB16" s="19"/>
      <c r="LC16" s="19"/>
      <c r="LD16" s="19"/>
      <c r="LE16" s="19"/>
      <c r="LF16" s="19"/>
      <c r="LG16" s="19"/>
      <c r="LH16" s="19"/>
      <c r="LI16" s="19"/>
      <c r="LJ16" s="19"/>
      <c r="LK16" s="19"/>
      <c r="LL16" s="19"/>
      <c r="LM16" s="19"/>
      <c r="LN16" s="19"/>
      <c r="LO16" s="19"/>
      <c r="LP16" s="19"/>
      <c r="LQ16" s="19"/>
      <c r="LR16" s="19"/>
      <c r="LS16" s="19"/>
      <c r="LT16" s="19"/>
      <c r="LU16" s="19"/>
      <c r="LV16" s="19"/>
      <c r="LW16" s="19"/>
      <c r="LX16" s="19"/>
      <c r="LY16" s="19"/>
      <c r="LZ16" s="19"/>
      <c r="MA16" s="19"/>
      <c r="MB16" s="19"/>
      <c r="MC16" s="19"/>
      <c r="MD16" s="19"/>
      <c r="ME16" s="19"/>
      <c r="MF16" s="19"/>
      <c r="MG16" s="19"/>
      <c r="MH16" s="19"/>
      <c r="MI16" s="19"/>
      <c r="MJ16" s="19"/>
      <c r="MK16" s="19"/>
      <c r="ML16" s="19"/>
      <c r="MM16" s="19"/>
      <c r="MN16" s="19"/>
      <c r="MO16" s="19"/>
      <c r="MP16" s="19"/>
      <c r="MQ16" s="19"/>
      <c r="MR16" s="19"/>
      <c r="MS16" s="19"/>
      <c r="MT16" s="19"/>
      <c r="MU16" s="19"/>
      <c r="MV16" s="19"/>
      <c r="MW16" s="19"/>
      <c r="MX16" s="19"/>
      <c r="MY16" s="20"/>
      <c r="MZ16" s="20"/>
      <c r="NA16" s="20"/>
      <c r="NB16" s="20"/>
      <c r="NC16" s="20"/>
      <c r="ND16" s="20"/>
      <c r="NE16" s="20"/>
      <c r="NF16" s="20"/>
      <c r="NG16" s="20"/>
      <c r="NH16" s="20"/>
      <c r="NI16" s="20"/>
      <c r="NJ16" s="20"/>
      <c r="NK16" s="20"/>
      <c r="NL16" s="20"/>
      <c r="NM16" s="20"/>
      <c r="NN16" s="20"/>
      <c r="NO16" s="20"/>
      <c r="NP16" s="20"/>
      <c r="NQ16" s="20"/>
      <c r="NR16" s="20"/>
      <c r="NS16" s="20"/>
      <c r="NT16" s="20"/>
      <c r="NU16" s="20"/>
      <c r="NV16" s="20"/>
      <c r="NW16" s="20"/>
      <c r="NX16" s="20"/>
      <c r="NY16" s="20"/>
      <c r="NZ16" s="20"/>
      <c r="OA16" s="20"/>
      <c r="OB16" s="20"/>
      <c r="OC16" s="20"/>
      <c r="OD16" s="20"/>
      <c r="OE16" s="20"/>
      <c r="OF16" s="20"/>
      <c r="OG16" s="20"/>
      <c r="OH16" s="20"/>
      <c r="OI16" s="20"/>
      <c r="OJ16" s="20"/>
      <c r="OK16" s="20"/>
      <c r="OL16" s="20"/>
      <c r="OM16" s="20"/>
      <c r="ON16" s="20"/>
      <c r="OO16" s="20"/>
      <c r="OP16" s="20"/>
      <c r="OQ16" s="20"/>
      <c r="OR16" s="20"/>
      <c r="OS16" s="20"/>
      <c r="OT16" s="20"/>
      <c r="OU16" s="20"/>
      <c r="OV16" s="20"/>
      <c r="OW16" s="20"/>
      <c r="OX16" s="20"/>
      <c r="OY16" s="20"/>
      <c r="OZ16" s="20"/>
      <c r="PA16" s="20"/>
      <c r="PB16" s="20"/>
      <c r="PC16" s="20"/>
      <c r="PD16" s="20"/>
      <c r="PE16" s="20"/>
      <c r="PF16" s="20"/>
      <c r="PG16" s="20"/>
      <c r="PH16" s="20"/>
      <c r="PI16" s="20"/>
      <c r="PJ16" s="20"/>
      <c r="PK16" s="20"/>
      <c r="PL16" s="20"/>
      <c r="PM16" s="20"/>
      <c r="PN16" s="20"/>
    </row>
    <row r="17" spans="1:430" ht="14.25" customHeight="1" outlineLevel="1" x14ac:dyDescent="0.55000000000000004">
      <c r="A17" s="6" t="s">
        <v>8</v>
      </c>
      <c r="B17" s="6"/>
      <c r="C17" s="21">
        <f t="shared" ref="C17:GA17" si="15">C14+C15/6+C16</f>
        <v>7.7387516548095316</v>
      </c>
      <c r="D17" s="21">
        <f t="shared" si="15"/>
        <v>7.7077299380095754</v>
      </c>
      <c r="E17" s="21">
        <f t="shared" si="15"/>
        <v>8.4781796504614881</v>
      </c>
      <c r="F17" s="21">
        <f t="shared" si="15"/>
        <v>8.4446720094827405</v>
      </c>
      <c r="G17" s="21">
        <f t="shared" si="15"/>
        <v>8.6426068827624167</v>
      </c>
      <c r="H17" s="21">
        <f t="shared" si="15"/>
        <v>8.8847055533189785</v>
      </c>
      <c r="I17" s="21">
        <f t="shared" si="15"/>
        <v>9.2187588702490491</v>
      </c>
      <c r="J17" s="21">
        <f t="shared" si="15"/>
        <v>9.2520427233219671</v>
      </c>
      <c r="K17" s="21">
        <f t="shared" si="15"/>
        <v>9.7001612489482891</v>
      </c>
      <c r="L17" s="21">
        <f t="shared" si="15"/>
        <v>9.9231659608852816</v>
      </c>
      <c r="M17" s="21">
        <f t="shared" si="15"/>
        <v>9.8842315287155866</v>
      </c>
      <c r="N17" s="21">
        <f t="shared" si="15"/>
        <v>9.8455561564698577</v>
      </c>
      <c r="O17" s="21">
        <f t="shared" si="15"/>
        <v>9.8071318784327399</v>
      </c>
      <c r="P17" s="21">
        <f t="shared" si="15"/>
        <v>9.7689513481212309</v>
      </c>
      <c r="Q17" s="21">
        <f t="shared" si="15"/>
        <v>9.7310087085739081</v>
      </c>
      <c r="R17" s="21">
        <f t="shared" si="15"/>
        <v>8.9296931226716367</v>
      </c>
      <c r="S17" s="21">
        <f t="shared" si="15"/>
        <v>8.8952573991480879</v>
      </c>
      <c r="T17" s="21">
        <f t="shared" si="15"/>
        <v>8.8610225919060799</v>
      </c>
      <c r="U17" s="21">
        <f t="shared" si="15"/>
        <v>8.8269863641334805</v>
      </c>
      <c r="V17" s="21">
        <f t="shared" si="15"/>
        <v>8.7931472810917786</v>
      </c>
      <c r="W17" s="21">
        <f t="shared" si="15"/>
        <v>8.7595032153436581</v>
      </c>
      <c r="X17" s="21">
        <f t="shared" si="15"/>
        <v>8.7260526952820126</v>
      </c>
      <c r="Y17" s="21">
        <f t="shared" si="15"/>
        <v>8.6927934279505159</v>
      </c>
      <c r="Z17" s="21">
        <f t="shared" si="15"/>
        <v>8.6597239705291571</v>
      </c>
      <c r="AA17" s="21">
        <f t="shared" si="15"/>
        <v>8.6268426302893442</v>
      </c>
      <c r="AB17" s="21">
        <f t="shared" si="15"/>
        <v>8.5941473560046813</v>
      </c>
      <c r="AC17" s="21">
        <f t="shared" si="15"/>
        <v>8.5616368627979451</v>
      </c>
      <c r="AD17" s="21">
        <f t="shared" si="15"/>
        <v>8.5293091149095694</v>
      </c>
      <c r="AE17" s="21">
        <f t="shared" si="15"/>
        <v>8.4971627277254402</v>
      </c>
      <c r="AF17" s="21">
        <f t="shared" si="15"/>
        <v>8.4651957597382523</v>
      </c>
      <c r="AG17" s="21">
        <f t="shared" si="15"/>
        <v>8.4334070580297933</v>
      </c>
      <c r="AH17" s="21">
        <f t="shared" si="15"/>
        <v>8.4017944363029926</v>
      </c>
      <c r="AI17" s="21">
        <f t="shared" si="15"/>
        <v>8.3703566903434563</v>
      </c>
      <c r="AJ17" s="21">
        <f t="shared" si="15"/>
        <v>8.3390927691943642</v>
      </c>
      <c r="AK17" s="21">
        <f t="shared" si="15"/>
        <v>8.3080001664707837</v>
      </c>
      <c r="AL17" s="21">
        <f t="shared" si="15"/>
        <v>8.2770780624068632</v>
      </c>
      <c r="AM17" s="21">
        <f t="shared" si="15"/>
        <v>8.2463247962730666</v>
      </c>
      <c r="AN17" s="21">
        <f t="shared" si="15"/>
        <v>8.2157389984816156</v>
      </c>
      <c r="AO17" s="21">
        <f t="shared" si="15"/>
        <v>8.1853190797157325</v>
      </c>
      <c r="AP17" s="21">
        <f t="shared" si="15"/>
        <v>8.1550635563916121</v>
      </c>
      <c r="AQ17" s="21">
        <f t="shared" si="15"/>
        <v>8.1249712994277825</v>
      </c>
      <c r="AR17" s="21">
        <f t="shared" si="15"/>
        <v>8.0950407239495803</v>
      </c>
      <c r="AS17" s="21">
        <f t="shared" si="15"/>
        <v>8.0652704700891693</v>
      </c>
      <c r="AT17" s="21">
        <f t="shared" si="15"/>
        <v>8.0356594974254349</v>
      </c>
      <c r="AU17" s="21">
        <f t="shared" si="15"/>
        <v>8.0062060241905346</v>
      </c>
      <c r="AV17" s="21">
        <f t="shared" si="15"/>
        <v>7.9769090930579214</v>
      </c>
      <c r="AW17" s="21">
        <f t="shared" si="15"/>
        <v>7.947767037884379</v>
      </c>
      <c r="AX17" s="21">
        <f t="shared" si="15"/>
        <v>7.918778954342824</v>
      </c>
      <c r="AY17" s="21">
        <f t="shared" si="15"/>
        <v>7.8899434062378324</v>
      </c>
      <c r="AZ17" s="21">
        <f t="shared" si="15"/>
        <v>7.8612593936754713</v>
      </c>
      <c r="BA17" s="21">
        <f t="shared" si="15"/>
        <v>7.8327252162861418</v>
      </c>
      <c r="BB17" s="21">
        <f t="shared" si="15"/>
        <v>7.5379117673858316</v>
      </c>
      <c r="BC17" s="21">
        <f t="shared" si="15"/>
        <v>7.5105793292567666</v>
      </c>
      <c r="BD17" s="21">
        <f t="shared" si="15"/>
        <v>7.483390200486598</v>
      </c>
      <c r="BE17" s="21">
        <f t="shared" si="15"/>
        <v>7.4563431280123504</v>
      </c>
      <c r="BF17" s="21">
        <f t="shared" si="15"/>
        <v>7.4294376305175636</v>
      </c>
      <c r="BG17" s="21">
        <f t="shared" si="15"/>
        <v>7.402667832581793</v>
      </c>
      <c r="BH17" s="21">
        <f t="shared" si="15"/>
        <v>7.3760173216550218</v>
      </c>
      <c r="BI17" s="21">
        <f t="shared" si="15"/>
        <v>7.3494823120212844</v>
      </c>
      <c r="BJ17" s="21">
        <f t="shared" si="15"/>
        <v>7.3230616959425348</v>
      </c>
      <c r="BK17" s="21">
        <f t="shared" si="15"/>
        <v>7.2967549342267581</v>
      </c>
      <c r="BL17" s="21">
        <f t="shared" si="15"/>
        <v>7.2705611628183071</v>
      </c>
      <c r="BM17" s="21">
        <f t="shared" si="15"/>
        <v>7.2444798670222461</v>
      </c>
      <c r="BN17" s="21">
        <f t="shared" si="15"/>
        <v>6.8368023920540901</v>
      </c>
      <c r="BO17" s="21">
        <f t="shared" si="15"/>
        <v>6.8122402110048217</v>
      </c>
      <c r="BP17" s="21">
        <f t="shared" si="15"/>
        <v>6.7877842254959706</v>
      </c>
      <c r="BQ17" s="21">
        <f t="shared" si="15"/>
        <v>6.7634334423394238</v>
      </c>
      <c r="BR17" s="21">
        <f t="shared" si="15"/>
        <v>6.7391875707882489</v>
      </c>
      <c r="BS17" s="21">
        <f t="shared" si="15"/>
        <v>6.7150456807975019</v>
      </c>
      <c r="BT17" s="21">
        <f t="shared" si="15"/>
        <v>6.6910072953406807</v>
      </c>
      <c r="BU17" s="21">
        <f t="shared" si="15"/>
        <v>6.6670718815102372</v>
      </c>
      <c r="BV17" s="21">
        <f t="shared" si="15"/>
        <v>6.6432386825444132</v>
      </c>
      <c r="BW17" s="21">
        <f t="shared" si="15"/>
        <v>6.6195071089844664</v>
      </c>
      <c r="BX17" s="21">
        <f t="shared" si="15"/>
        <v>6.5958768809593336</v>
      </c>
      <c r="BY17" s="21">
        <f t="shared" si="15"/>
        <v>6.5723469363157525</v>
      </c>
      <c r="BZ17" s="21">
        <f t="shared" si="15"/>
        <v>6.5489169442943407</v>
      </c>
      <c r="CA17" s="21">
        <f t="shared" si="15"/>
        <v>6.5255862242537299</v>
      </c>
      <c r="CB17" s="21">
        <f t="shared" si="15"/>
        <v>6.502354255201479</v>
      </c>
      <c r="CC17" s="21">
        <f t="shared" si="15"/>
        <v>6.4792204948889855</v>
      </c>
      <c r="CD17" s="21">
        <f t="shared" si="15"/>
        <v>6.4561843940029444</v>
      </c>
      <c r="CE17" s="21">
        <f t="shared" si="15"/>
        <v>6.4332453024763403</v>
      </c>
      <c r="CF17" s="21">
        <f t="shared" si="15"/>
        <v>6.4104027803780443</v>
      </c>
      <c r="CG17" s="21">
        <f t="shared" si="15"/>
        <v>6.3876561358963686</v>
      </c>
      <c r="CH17" s="21">
        <f t="shared" si="15"/>
        <v>6.3650050443944481</v>
      </c>
      <c r="CI17" s="21">
        <f t="shared" si="15"/>
        <v>6.3424486921449557</v>
      </c>
      <c r="CJ17" s="21">
        <f t="shared" si="15"/>
        <v>6.3199868419669523</v>
      </c>
      <c r="CK17" s="21">
        <f t="shared" si="15"/>
        <v>6.2976187235712713</v>
      </c>
      <c r="CL17" s="21">
        <f t="shared" si="15"/>
        <v>5.7069350106043402</v>
      </c>
      <c r="CM17" s="21">
        <f t="shared" si="15"/>
        <v>5.6869100007770532</v>
      </c>
      <c r="CN17" s="21">
        <f t="shared" si="15"/>
        <v>5.6669691585354176</v>
      </c>
      <c r="CO17" s="21">
        <f t="shared" si="15"/>
        <v>5.6471116619151616</v>
      </c>
      <c r="CP17" s="21">
        <f t="shared" si="15"/>
        <v>5.6273372048611874</v>
      </c>
      <c r="CQ17" s="21">
        <f t="shared" si="15"/>
        <v>5.6076454234461064</v>
      </c>
      <c r="CR17" s="21">
        <f t="shared" si="15"/>
        <v>5.5880355069665173</v>
      </c>
      <c r="CS17" s="21">
        <f t="shared" si="15"/>
        <v>5.5685072940706659</v>
      </c>
      <c r="CT17" s="21">
        <f t="shared" si="15"/>
        <v>5.5490604731894502</v>
      </c>
      <c r="CU17" s="21">
        <f t="shared" si="15"/>
        <v>5.5296934274361051</v>
      </c>
      <c r="CV17" s="21">
        <f t="shared" si="15"/>
        <v>5.5104031106508193</v>
      </c>
      <c r="CW17" s="21">
        <f t="shared" si="15"/>
        <v>5.4911886910005059</v>
      </c>
      <c r="CX17" s="21">
        <f t="shared" si="15"/>
        <v>5.2406386436989969</v>
      </c>
      <c r="CY17" s="21">
        <f t="shared" si="15"/>
        <v>5.2223271279362766</v>
      </c>
      <c r="CZ17" s="21">
        <f t="shared" si="15"/>
        <v>5.204087734980317</v>
      </c>
      <c r="DA17" s="21">
        <f t="shared" si="15"/>
        <v>5.1859204072211025</v>
      </c>
      <c r="DB17" s="21">
        <f t="shared" si="15"/>
        <v>5.1678241395651963</v>
      </c>
      <c r="DC17" s="21">
        <f t="shared" si="15"/>
        <v>5.1497993134983675</v>
      </c>
      <c r="DD17" s="21">
        <f t="shared" si="15"/>
        <v>5.1318448836846802</v>
      </c>
      <c r="DE17" s="21">
        <f t="shared" si="15"/>
        <v>5.1139609703107958</v>
      </c>
      <c r="DF17" s="21">
        <f t="shared" si="15"/>
        <v>5.0961461968376138</v>
      </c>
      <c r="DG17" s="21">
        <f t="shared" si="15"/>
        <v>5.0783958738077333</v>
      </c>
      <c r="DH17" s="21">
        <f t="shared" si="15"/>
        <v>5.060708178540696</v>
      </c>
      <c r="DI17" s="21">
        <f t="shared" si="15"/>
        <v>5.0430830055396836</v>
      </c>
      <c r="DJ17" s="21">
        <f t="shared" si="15"/>
        <v>4.3890678547066724</v>
      </c>
      <c r="DK17" s="21">
        <f t="shared" si="15"/>
        <v>4.3740021334409134</v>
      </c>
      <c r="DL17" s="21">
        <f t="shared" si="15"/>
        <v>4.3589885740466174</v>
      </c>
      <c r="DM17" s="21">
        <f t="shared" si="15"/>
        <v>4.3440272133569104</v>
      </c>
      <c r="DN17" s="21">
        <f t="shared" si="15"/>
        <v>4.329117940143977</v>
      </c>
      <c r="DO17" s="21">
        <f t="shared" si="15"/>
        <v>4.3142603206738848</v>
      </c>
      <c r="DP17" s="21">
        <f t="shared" si="15"/>
        <v>4.299454443707325</v>
      </c>
      <c r="DQ17" s="21">
        <f t="shared" si="15"/>
        <v>4.2846998715213926</v>
      </c>
      <c r="DR17" s="21">
        <f t="shared" si="15"/>
        <v>4.269996701052114</v>
      </c>
      <c r="DS17" s="21">
        <f t="shared" si="15"/>
        <v>4.2553444614151132</v>
      </c>
      <c r="DT17" s="21">
        <f t="shared" si="15"/>
        <v>4.2407430985847432</v>
      </c>
      <c r="DU17" s="21">
        <f t="shared" si="15"/>
        <v>4.2261924759489879</v>
      </c>
      <c r="DV17" s="21">
        <f t="shared" si="15"/>
        <v>4.2116923635180727</v>
      </c>
      <c r="DW17" s="21">
        <f t="shared" si="15"/>
        <v>4.1972427443033986</v>
      </c>
      <c r="DX17" s="21">
        <f t="shared" si="15"/>
        <v>4.0667283857058223</v>
      </c>
      <c r="DY17" s="21">
        <f t="shared" si="15"/>
        <v>4.052773195098081</v>
      </c>
      <c r="DZ17" s="21">
        <f t="shared" si="15"/>
        <v>4.0388662293494431</v>
      </c>
      <c r="EA17" s="21">
        <f t="shared" si="15"/>
        <v>4.0250079523248505</v>
      </c>
      <c r="EB17" s="21">
        <f t="shared" si="15"/>
        <v>4.0111976419555759</v>
      </c>
      <c r="EC17" s="21">
        <f t="shared" si="15"/>
        <v>3.9974352831243216</v>
      </c>
      <c r="ED17" s="21">
        <f t="shared" si="15"/>
        <v>3.9837207472100835</v>
      </c>
      <c r="EE17" s="21">
        <f t="shared" si="15"/>
        <v>3.9700539394621828</v>
      </c>
      <c r="EF17" s="21">
        <f t="shared" si="15"/>
        <v>3.9564345434386983</v>
      </c>
      <c r="EG17" s="21">
        <f t="shared" si="15"/>
        <v>3.9428625580905901</v>
      </c>
      <c r="EH17" s="21">
        <f t="shared" si="15"/>
        <v>3.5933891356679193</v>
      </c>
      <c r="EI17" s="21">
        <f t="shared" si="15"/>
        <v>3.5810520892776063</v>
      </c>
      <c r="EJ17" s="21">
        <f t="shared" si="15"/>
        <v>3.5687578795362165</v>
      </c>
      <c r="EK17" s="21">
        <f t="shared" si="15"/>
        <v>3.5565065705584931</v>
      </c>
      <c r="EL17" s="21">
        <f t="shared" si="15"/>
        <v>3.5442978455851817</v>
      </c>
      <c r="EM17" s="21">
        <f t="shared" si="15"/>
        <v>3.532131681534096</v>
      </c>
      <c r="EN17" s="21">
        <f t="shared" si="15"/>
        <v>3.5200077495787485</v>
      </c>
      <c r="EO17" s="21">
        <f t="shared" si="15"/>
        <v>3.5079259303159862</v>
      </c>
      <c r="EP17" s="21">
        <f t="shared" si="15"/>
        <v>3.4958862230271479</v>
      </c>
      <c r="EQ17" s="21">
        <f t="shared" si="15"/>
        <v>3.4838884491287652</v>
      </c>
      <c r="ER17" s="21">
        <f t="shared" si="15"/>
        <v>2.9796997868911035</v>
      </c>
      <c r="ES17" s="21">
        <f t="shared" si="15"/>
        <v>2.9694569134893318</v>
      </c>
      <c r="ET17" s="21">
        <f t="shared" si="15"/>
        <v>2.9592498490622914</v>
      </c>
      <c r="EU17" s="21">
        <f t="shared" si="15"/>
        <v>2.9490784263620453</v>
      </c>
      <c r="EV17" s="21">
        <f t="shared" si="15"/>
        <v>2.9389424777229824</v>
      </c>
      <c r="EW17" s="21">
        <f t="shared" si="15"/>
        <v>2.7974267275882676</v>
      </c>
      <c r="EX17" s="21">
        <f t="shared" si="15"/>
        <v>2.7878670333600244</v>
      </c>
      <c r="EY17" s="21">
        <f t="shared" si="15"/>
        <v>2.7783404485694896</v>
      </c>
      <c r="EZ17" s="21">
        <f t="shared" si="15"/>
        <v>2.7688469659737067</v>
      </c>
      <c r="FA17" s="21">
        <f t="shared" si="15"/>
        <v>2.7593863911532397</v>
      </c>
      <c r="FB17" s="21">
        <f t="shared" si="15"/>
        <v>2.7499586443678581</v>
      </c>
      <c r="FC17" s="21">
        <f t="shared" si="15"/>
        <v>2.7405636168182181</v>
      </c>
      <c r="FD17" s="21">
        <f t="shared" si="15"/>
        <v>2.7312011142920904</v>
      </c>
      <c r="FE17" s="21">
        <f t="shared" si="15"/>
        <v>2.721871210131853</v>
      </c>
      <c r="FF17" s="21">
        <f t="shared" si="15"/>
        <v>2.7125734547512903</v>
      </c>
      <c r="FG17" s="21">
        <f t="shared" si="15"/>
        <v>2.703308190617705</v>
      </c>
      <c r="FH17" s="21">
        <f t="shared" si="15"/>
        <v>2.6940749778937807</v>
      </c>
      <c r="FI17" s="21">
        <f t="shared" si="15"/>
        <v>2.6848737245681158</v>
      </c>
      <c r="FJ17" s="21">
        <f t="shared" si="15"/>
        <v>2.6757043869920776</v>
      </c>
      <c r="FK17" s="21">
        <f t="shared" si="15"/>
        <v>2.666566869479353</v>
      </c>
      <c r="FL17" s="21">
        <f t="shared" si="15"/>
        <v>2.6574610005988859</v>
      </c>
      <c r="FM17" s="21">
        <f t="shared" si="15"/>
        <v>2.6483867137136707</v>
      </c>
      <c r="FN17" s="21">
        <f t="shared" si="15"/>
        <v>2.6393439696951058</v>
      </c>
      <c r="FO17" s="21">
        <f t="shared" si="15"/>
        <v>2.6303324747657912</v>
      </c>
      <c r="FP17" s="21">
        <f t="shared" si="15"/>
        <v>2.6213523413999797</v>
      </c>
      <c r="FQ17" s="21">
        <f t="shared" si="15"/>
        <v>2.612403212336925</v>
      </c>
      <c r="FR17" s="21">
        <f t="shared" si="15"/>
        <v>2.6034851270323474</v>
      </c>
      <c r="FS17" s="21">
        <f t="shared" si="15"/>
        <v>2.5945979856004988</v>
      </c>
      <c r="FT17" s="21">
        <f t="shared" si="15"/>
        <v>2.5857416224803846</v>
      </c>
      <c r="FU17" s="21">
        <f t="shared" si="15"/>
        <v>2.5769159937060624</v>
      </c>
      <c r="FV17" s="21">
        <f t="shared" si="15"/>
        <v>2.5681208897505874</v>
      </c>
      <c r="FW17" s="21">
        <f t="shared" si="15"/>
        <v>2.5593563819683904</v>
      </c>
      <c r="FX17" s="21">
        <f t="shared" si="15"/>
        <v>2.5506221676554226</v>
      </c>
      <c r="FY17" s="21">
        <f t="shared" si="15"/>
        <v>2.5419182196369321</v>
      </c>
      <c r="FZ17" s="21">
        <f t="shared" si="15"/>
        <v>2.5332444584932778</v>
      </c>
      <c r="GA17" s="21">
        <f t="shared" si="15"/>
        <v>2.524600725896633</v>
      </c>
      <c r="GB17" s="21"/>
      <c r="GC17" s="21"/>
      <c r="GD17" s="21"/>
      <c r="GE17" s="21"/>
      <c r="GF17" s="21"/>
      <c r="GG17" s="21"/>
      <c r="GH17" s="21"/>
      <c r="GI17" s="21"/>
      <c r="GJ17" s="21"/>
      <c r="GK17" s="21"/>
      <c r="GL17" s="21"/>
      <c r="GM17" s="21"/>
      <c r="GN17" s="21"/>
      <c r="GO17" s="21"/>
      <c r="GP17" s="22"/>
      <c r="GQ17" s="22"/>
      <c r="GR17" s="22"/>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2"/>
      <c r="HX17" s="22"/>
      <c r="HY17" s="22"/>
      <c r="HZ17" s="22"/>
      <c r="IA17" s="22"/>
      <c r="IB17" s="22"/>
      <c r="IC17" s="22"/>
      <c r="ID17" s="22"/>
      <c r="IE17" s="22"/>
      <c r="IF17" s="22"/>
      <c r="IG17" s="22"/>
      <c r="IH17" s="22"/>
      <c r="II17" s="22"/>
      <c r="IJ17" s="22"/>
      <c r="IK17" s="22"/>
      <c r="IL17" s="22"/>
      <c r="IM17" s="22"/>
      <c r="IN17" s="22"/>
      <c r="IO17" s="22"/>
      <c r="IP17" s="22"/>
      <c r="IQ17" s="22"/>
      <c r="IR17" s="22"/>
      <c r="IS17" s="22"/>
      <c r="IT17" s="22"/>
      <c r="IU17" s="22"/>
      <c r="IV17" s="22"/>
      <c r="IW17" s="22"/>
      <c r="IX17" s="22"/>
      <c r="IY17" s="22"/>
      <c r="IZ17" s="22"/>
      <c r="JA17" s="22"/>
      <c r="JB17" s="22"/>
      <c r="JC17" s="22"/>
      <c r="JD17" s="22"/>
      <c r="JE17" s="22"/>
      <c r="JF17" s="22"/>
      <c r="JG17" s="22"/>
      <c r="JH17" s="22"/>
      <c r="JI17" s="22"/>
      <c r="JJ17" s="22"/>
      <c r="JK17" s="22"/>
      <c r="JL17" s="22"/>
      <c r="JM17" s="22"/>
      <c r="JN17" s="22"/>
      <c r="JO17" s="22"/>
      <c r="JP17" s="22"/>
      <c r="JQ17" s="22"/>
      <c r="JR17" s="22"/>
      <c r="JS17" s="22"/>
      <c r="JT17" s="22"/>
      <c r="JU17" s="22"/>
      <c r="JV17" s="22"/>
      <c r="JW17" s="22"/>
      <c r="JX17" s="22"/>
      <c r="JY17" s="22"/>
      <c r="JZ17" s="22"/>
      <c r="KA17" s="22"/>
      <c r="KB17" s="22"/>
      <c r="KC17" s="22"/>
      <c r="KD17" s="22"/>
      <c r="KE17" s="22"/>
      <c r="KF17" s="22"/>
      <c r="KG17" s="22"/>
      <c r="KH17" s="22"/>
      <c r="KI17" s="22"/>
      <c r="KJ17" s="22"/>
      <c r="KK17" s="22"/>
      <c r="KL17" s="22"/>
      <c r="KM17" s="22"/>
      <c r="KN17" s="22"/>
      <c r="KO17" s="22"/>
      <c r="KP17" s="22"/>
      <c r="KQ17" s="22"/>
      <c r="KR17" s="22"/>
      <c r="KS17" s="22"/>
      <c r="KT17" s="22"/>
      <c r="KU17" s="22"/>
      <c r="KV17" s="22"/>
      <c r="KW17" s="22"/>
      <c r="KX17" s="22"/>
      <c r="KY17" s="22"/>
      <c r="KZ17" s="22"/>
      <c r="LA17" s="22"/>
      <c r="LB17" s="22"/>
      <c r="LC17" s="22"/>
      <c r="LD17" s="22"/>
      <c r="LE17" s="22"/>
      <c r="LF17" s="22"/>
      <c r="LG17" s="22"/>
      <c r="LH17" s="22"/>
      <c r="LI17" s="22"/>
      <c r="LJ17" s="22"/>
      <c r="LK17" s="22"/>
      <c r="LL17" s="22"/>
      <c r="LM17" s="22"/>
      <c r="LN17" s="22"/>
      <c r="LO17" s="22"/>
      <c r="LP17" s="22"/>
      <c r="LQ17" s="22"/>
      <c r="LR17" s="22"/>
      <c r="LS17" s="22"/>
      <c r="LT17" s="22"/>
      <c r="LU17" s="22"/>
      <c r="LV17" s="22"/>
      <c r="LW17" s="22"/>
      <c r="LX17" s="22"/>
      <c r="LY17" s="22"/>
      <c r="LZ17" s="22"/>
      <c r="MA17" s="22"/>
      <c r="MB17" s="22"/>
      <c r="MC17" s="22"/>
      <c r="MD17" s="22"/>
      <c r="ME17" s="22"/>
      <c r="MF17" s="22"/>
      <c r="MG17" s="22"/>
      <c r="MH17" s="22"/>
      <c r="MI17" s="22"/>
      <c r="MJ17" s="22"/>
      <c r="MK17" s="22"/>
      <c r="ML17" s="22"/>
      <c r="MM17" s="22"/>
      <c r="MN17" s="22"/>
      <c r="MO17" s="22"/>
      <c r="MP17" s="22"/>
      <c r="MQ17" s="22"/>
      <c r="MR17" s="22"/>
      <c r="MS17" s="22"/>
      <c r="MT17" s="22"/>
      <c r="MU17" s="22"/>
      <c r="MV17" s="22"/>
      <c r="MW17" s="22"/>
      <c r="MX17" s="22"/>
      <c r="MY17" s="22"/>
      <c r="MZ17" s="22"/>
      <c r="NA17" s="22"/>
      <c r="NB17" s="22"/>
      <c r="NC17" s="22"/>
      <c r="ND17" s="22"/>
      <c r="NE17" s="22"/>
      <c r="NF17" s="22"/>
      <c r="NG17" s="22"/>
      <c r="NH17" s="22"/>
      <c r="NI17" s="22"/>
      <c r="NJ17" s="22"/>
      <c r="NK17" s="22"/>
      <c r="NL17" s="22"/>
      <c r="NM17" s="22"/>
      <c r="NN17" s="22"/>
      <c r="NO17" s="22"/>
      <c r="NP17" s="22"/>
      <c r="NQ17" s="22"/>
      <c r="NR17" s="22"/>
      <c r="NS17" s="22"/>
      <c r="NT17" s="22"/>
      <c r="NU17" s="22"/>
      <c r="NV17" s="22"/>
      <c r="NW17" s="22"/>
      <c r="NX17" s="22"/>
      <c r="NY17" s="22"/>
      <c r="NZ17" s="22"/>
      <c r="OA17" s="22"/>
      <c r="OB17" s="22"/>
      <c r="OC17" s="22"/>
      <c r="OD17" s="22"/>
      <c r="OE17" s="22"/>
      <c r="OF17" s="22"/>
      <c r="OG17" s="22"/>
      <c r="OH17" s="22"/>
      <c r="OI17" s="22"/>
      <c r="OJ17" s="22"/>
      <c r="OK17" s="22"/>
      <c r="OL17" s="22"/>
      <c r="OM17" s="22"/>
      <c r="ON17" s="22"/>
      <c r="OO17" s="22"/>
      <c r="OP17" s="22"/>
      <c r="OQ17" s="22"/>
      <c r="OR17" s="22"/>
      <c r="OS17" s="22"/>
      <c r="OT17" s="22"/>
      <c r="OU17" s="22"/>
      <c r="OV17" s="22"/>
      <c r="OW17" s="22"/>
      <c r="OX17" s="22"/>
      <c r="OY17" s="22"/>
      <c r="OZ17" s="22"/>
      <c r="PA17" s="22"/>
      <c r="PB17" s="22"/>
      <c r="PC17" s="22"/>
      <c r="PD17" s="22"/>
      <c r="PE17" s="22"/>
      <c r="PF17" s="22"/>
      <c r="PG17" s="22"/>
      <c r="PH17" s="22"/>
      <c r="PI17" s="22"/>
      <c r="PJ17" s="22"/>
      <c r="PK17" s="22"/>
      <c r="PL17" s="22"/>
      <c r="PM17" s="22"/>
      <c r="PN17" s="22"/>
    </row>
    <row r="18" spans="1:430" ht="14.25" customHeight="1" outlineLevel="1" x14ac:dyDescent="0.55000000000000004">
      <c r="A18" s="8" t="s">
        <v>9</v>
      </c>
      <c r="B18" s="8"/>
      <c r="C18" s="23">
        <v>-3.2181790716192156</v>
      </c>
      <c r="D18" s="23">
        <v>-3.2181790716192156</v>
      </c>
      <c r="E18" s="23">
        <v>-3.218179071619216</v>
      </c>
      <c r="F18" s="23">
        <v>-3.2181790716192156</v>
      </c>
      <c r="G18" s="23">
        <v>-3.2181790716192156</v>
      </c>
      <c r="H18" s="23">
        <v>-3.2181790716192156</v>
      </c>
      <c r="I18" s="23">
        <v>-3.2181790716192156</v>
      </c>
      <c r="J18" s="23">
        <v>-3.2181790716192156</v>
      </c>
      <c r="K18" s="23">
        <v>-3.2181790716192156</v>
      </c>
      <c r="L18" s="23">
        <v>-3.2181790716192156</v>
      </c>
      <c r="M18" s="23">
        <v>-3.2181790716192156</v>
      </c>
      <c r="N18" s="23">
        <v>-3.2181790716192156</v>
      </c>
      <c r="O18" s="23">
        <v>-3.2181790716192156</v>
      </c>
      <c r="P18" s="23">
        <v>-3.2181790716192156</v>
      </c>
      <c r="Q18" s="23">
        <v>-3.2181790716192156</v>
      </c>
      <c r="R18" s="23">
        <v>-3.2181790716192156</v>
      </c>
      <c r="S18" s="23">
        <v>-3.2181790716192156</v>
      </c>
      <c r="T18" s="23">
        <v>-3.2181790716192156</v>
      </c>
      <c r="U18" s="23">
        <v>-3.2181790716192156</v>
      </c>
      <c r="V18" s="23">
        <v>-3.2181790716192156</v>
      </c>
      <c r="W18" s="23">
        <v>-3.2181790716192151</v>
      </c>
      <c r="X18" s="23">
        <v>-3.2181790716192156</v>
      </c>
      <c r="Y18" s="23">
        <v>-3.218179071619216</v>
      </c>
      <c r="Z18" s="23">
        <v>-3.2181790716192156</v>
      </c>
      <c r="AA18" s="23">
        <v>-3.2181790716192156</v>
      </c>
      <c r="AB18" s="23">
        <v>-3.2181790716192156</v>
      </c>
      <c r="AC18" s="23">
        <v>-3.2181790716192156</v>
      </c>
      <c r="AD18" s="23">
        <v>-3.2181790716192156</v>
      </c>
      <c r="AE18" s="23">
        <v>-3.218179071619216</v>
      </c>
      <c r="AF18" s="23">
        <v>-3.2181790716192156</v>
      </c>
      <c r="AG18" s="23">
        <v>-3.2181790716192156</v>
      </c>
      <c r="AH18" s="23">
        <v>-3.2181790716192156</v>
      </c>
      <c r="AI18" s="23">
        <v>-3.2181790716192156</v>
      </c>
      <c r="AJ18" s="23">
        <v>-3.218179071619216</v>
      </c>
      <c r="AK18" s="23">
        <v>-3.2181790716192156</v>
      </c>
      <c r="AL18" s="23">
        <v>-3.2181790716192156</v>
      </c>
      <c r="AM18" s="23">
        <v>-3.2181790716192156</v>
      </c>
      <c r="AN18" s="23">
        <v>-3.2181790716192156</v>
      </c>
      <c r="AO18" s="23">
        <v>-3.2181790716192156</v>
      </c>
      <c r="AP18" s="23">
        <v>-3.2181790716192156</v>
      </c>
      <c r="AQ18" s="23">
        <v>-3.218179071619216</v>
      </c>
      <c r="AR18" s="23">
        <v>-3.2181790716192156</v>
      </c>
      <c r="AS18" s="23">
        <v>-3.2181790716192156</v>
      </c>
      <c r="AT18" s="23">
        <v>-3.2181790716192156</v>
      </c>
      <c r="AU18" s="23">
        <v>-3.2181790716192156</v>
      </c>
      <c r="AV18" s="23">
        <v>-3.2181790716192156</v>
      </c>
      <c r="AW18" s="23">
        <v>-3.2181790716192156</v>
      </c>
      <c r="AX18" s="23">
        <v>-3.2181790716192156</v>
      </c>
      <c r="AY18" s="23">
        <v>-3.2181790716192156</v>
      </c>
      <c r="AZ18" s="23">
        <v>-3.2181790716192156</v>
      </c>
      <c r="BA18" s="23">
        <v>-3.2181790716192151</v>
      </c>
      <c r="BB18" s="23">
        <v>-3.2181790716192156</v>
      </c>
      <c r="BC18" s="23">
        <v>-3.2181790716192151</v>
      </c>
      <c r="BD18" s="23">
        <v>-3.2181790716192156</v>
      </c>
      <c r="BE18" s="23">
        <v>-3.2181790716192156</v>
      </c>
      <c r="BF18" s="23">
        <v>-3.2181790716192156</v>
      </c>
      <c r="BG18" s="23">
        <v>-3.218179071619216</v>
      </c>
      <c r="BH18" s="23">
        <v>-3.218179071619216</v>
      </c>
      <c r="BI18" s="23">
        <v>-3.2181790716192156</v>
      </c>
      <c r="BJ18" s="23">
        <v>-3.2181790716192156</v>
      </c>
      <c r="BK18" s="23">
        <v>-3.2181790716192156</v>
      </c>
      <c r="BL18" s="23">
        <v>-3.2181790716192156</v>
      </c>
      <c r="BM18" s="23">
        <v>-3.2181790716192156</v>
      </c>
      <c r="BN18" s="23">
        <v>-3.2181790716192156</v>
      </c>
      <c r="BO18" s="23">
        <v>-3.2181790716192156</v>
      </c>
      <c r="BP18" s="23">
        <v>-3.2181790716192156</v>
      </c>
      <c r="BQ18" s="23">
        <v>-3.218179071619216</v>
      </c>
      <c r="BR18" s="23">
        <v>-3.218179071619216</v>
      </c>
      <c r="BS18" s="23">
        <v>-3.2181790716192156</v>
      </c>
      <c r="BT18" s="23">
        <v>-3.2181790716192156</v>
      </c>
      <c r="BU18" s="23">
        <v>-3.2181790716192156</v>
      </c>
      <c r="BV18" s="23">
        <v>-3.2181790716192156</v>
      </c>
      <c r="BW18" s="23">
        <v>-3.2181790716192156</v>
      </c>
      <c r="BX18" s="23">
        <v>-3.2181790716192156</v>
      </c>
      <c r="BY18" s="23">
        <v>-3.2181790716192156</v>
      </c>
      <c r="BZ18" s="23">
        <v>-3.2181790716192156</v>
      </c>
      <c r="CA18" s="23">
        <v>-3.2181790716192156</v>
      </c>
      <c r="CB18" s="23">
        <v>-3.2181790716192156</v>
      </c>
      <c r="CC18" s="23">
        <v>-3.2181790716192156</v>
      </c>
      <c r="CD18" s="23">
        <v>-3.2181790716192156</v>
      </c>
      <c r="CE18" s="23">
        <v>-3.2181790716192156</v>
      </c>
      <c r="CF18" s="23">
        <v>-3.2181790716192156</v>
      </c>
      <c r="CG18" s="23">
        <v>-3.2181790716192156</v>
      </c>
      <c r="CH18" s="23">
        <v>-3.2181790716192156</v>
      </c>
      <c r="CI18" s="23">
        <v>-3.2181790716192156</v>
      </c>
      <c r="CJ18" s="23">
        <v>-3.2181790716192156</v>
      </c>
      <c r="CK18" s="23">
        <v>-3.2181790716192156</v>
      </c>
      <c r="CL18" s="23">
        <v>-3.2181790716192156</v>
      </c>
      <c r="CM18" s="23">
        <v>-3.2181790716192156</v>
      </c>
      <c r="CN18" s="23">
        <v>-3.2181790716192156</v>
      </c>
      <c r="CO18" s="23">
        <v>-3.2181790716192156</v>
      </c>
      <c r="CP18" s="23">
        <v>-3.2181790716192156</v>
      </c>
      <c r="CQ18" s="23">
        <v>-3.2181790716192156</v>
      </c>
      <c r="CR18" s="23">
        <v>-3.2181790716192156</v>
      </c>
      <c r="CS18" s="23">
        <v>-3.2181790716192156</v>
      </c>
      <c r="CT18" s="23">
        <v>-3.2181790716192156</v>
      </c>
      <c r="CU18" s="23">
        <v>-3.2181790716192156</v>
      </c>
      <c r="CV18" s="23">
        <v>-3.2181790716192156</v>
      </c>
      <c r="CW18" s="23">
        <v>-3.2181790716192156</v>
      </c>
      <c r="CX18" s="23">
        <v>-3.2181790716192156</v>
      </c>
      <c r="CY18" s="23">
        <v>-3.2181790716192156</v>
      </c>
      <c r="CZ18" s="23">
        <v>-3.2181790716192156</v>
      </c>
      <c r="DA18" s="23">
        <v>-3.2181790716192156</v>
      </c>
      <c r="DB18" s="23">
        <v>-3.2181790716192156</v>
      </c>
      <c r="DC18" s="23">
        <v>-3.2181790716192156</v>
      </c>
      <c r="DD18" s="23">
        <v>-3.2181790716192156</v>
      </c>
      <c r="DE18" s="23">
        <v>-3.2181790716192156</v>
      </c>
      <c r="DF18" s="23">
        <v>-3.2181790716192156</v>
      </c>
      <c r="DG18" s="23">
        <v>-3.2181790716192156</v>
      </c>
      <c r="DH18" s="23">
        <v>-3.2181790716192156</v>
      </c>
      <c r="DI18" s="23">
        <v>-3.2181790716192156</v>
      </c>
      <c r="DJ18" s="23">
        <v>-3.2181790716192156</v>
      </c>
      <c r="DK18" s="23">
        <v>-3.2181790716192156</v>
      </c>
      <c r="DL18" s="23">
        <v>-3.2181790716192156</v>
      </c>
      <c r="DM18" s="23">
        <v>-3.2181790716192156</v>
      </c>
      <c r="DN18" s="23">
        <v>-3.2181790716192156</v>
      </c>
      <c r="DO18" s="23">
        <v>-3.2181790716192156</v>
      </c>
      <c r="DP18" s="23">
        <v>-3.2181790716192156</v>
      </c>
      <c r="DQ18" s="23">
        <v>-3.2181790716192156</v>
      </c>
      <c r="DR18" s="23">
        <v>-3.2181790716192156</v>
      </c>
      <c r="DS18" s="23">
        <v>-3.2181790716192156</v>
      </c>
      <c r="DT18" s="23">
        <v>-3.2181790716192156</v>
      </c>
      <c r="DU18" s="23">
        <v>-3.2181790716192156</v>
      </c>
      <c r="DV18" s="23">
        <v>-3.2181790716192156</v>
      </c>
      <c r="DW18" s="23">
        <v>-3.2181790716192156</v>
      </c>
      <c r="DX18" s="23">
        <v>-3.2181790716192156</v>
      </c>
      <c r="DY18" s="23">
        <v>-3.2181790716192156</v>
      </c>
      <c r="DZ18" s="23">
        <v>-3.2181790716192156</v>
      </c>
      <c r="EA18" s="23">
        <v>-3.2181790716192156</v>
      </c>
      <c r="EB18" s="23">
        <v>-3.2181790716192156</v>
      </c>
      <c r="EC18" s="23">
        <v>-3.218179071619216</v>
      </c>
      <c r="ED18" s="23">
        <v>-3.2181790716192156</v>
      </c>
      <c r="EE18" s="23">
        <v>-3.2181790716192156</v>
      </c>
      <c r="EF18" s="23">
        <v>-3.2181790716192156</v>
      </c>
      <c r="EG18" s="23">
        <v>-3.2181790716192156</v>
      </c>
      <c r="EH18" s="23">
        <v>-3.2181790716192151</v>
      </c>
      <c r="EI18" s="23">
        <v>-3.2181790716192156</v>
      </c>
      <c r="EJ18" s="23">
        <v>-3.2181790716192156</v>
      </c>
      <c r="EK18" s="23">
        <v>-3.2181790716192156</v>
      </c>
      <c r="EL18" s="23">
        <v>-3.2181790716192156</v>
      </c>
      <c r="EM18" s="23">
        <v>-3.2181790716192156</v>
      </c>
      <c r="EN18" s="23">
        <v>-3.2181790716192156</v>
      </c>
      <c r="EO18" s="23">
        <v>-3.2181790716192151</v>
      </c>
      <c r="EP18" s="23">
        <v>-3.2181790716192156</v>
      </c>
      <c r="EQ18" s="23">
        <v>-3.218179071619216</v>
      </c>
      <c r="ER18" s="23">
        <v>-3.2181790716192156</v>
      </c>
      <c r="ES18" s="23">
        <v>-3.2181790716192156</v>
      </c>
      <c r="ET18" s="23">
        <v>-3.2181790716192156</v>
      </c>
      <c r="EU18" s="23">
        <v>-3.218179071619216</v>
      </c>
      <c r="EV18" s="23">
        <v>-3.218179071619216</v>
      </c>
      <c r="EW18" s="23">
        <v>-3.218179071619216</v>
      </c>
      <c r="EX18" s="23">
        <v>-3.2181790716192156</v>
      </c>
      <c r="EY18" s="23">
        <v>-3.218179071619216</v>
      </c>
      <c r="EZ18" s="23">
        <v>-3.2181790716192156</v>
      </c>
      <c r="FA18" s="23">
        <v>-3.2181790716192156</v>
      </c>
      <c r="FB18" s="23">
        <v>-3.2181790716192156</v>
      </c>
      <c r="FC18" s="23">
        <v>-3.2181790716192156</v>
      </c>
      <c r="FD18" s="23">
        <v>-3.2181790716192156</v>
      </c>
      <c r="FE18" s="23">
        <v>-3.2181790716192156</v>
      </c>
      <c r="FF18" s="23">
        <v>-3.2181790716192156</v>
      </c>
      <c r="FG18" s="23">
        <v>-3.2181790716192156</v>
      </c>
      <c r="FH18" s="23">
        <v>-3.2181790716192156</v>
      </c>
      <c r="FI18" s="23">
        <v>-3.218179071619216</v>
      </c>
      <c r="FJ18" s="23">
        <v>-3.2181790716192156</v>
      </c>
      <c r="FK18" s="23">
        <v>-3.2181790716192156</v>
      </c>
      <c r="FL18" s="23">
        <v>-3.2181790716192151</v>
      </c>
      <c r="FM18" s="23">
        <v>-3.2181790716192151</v>
      </c>
      <c r="FN18" s="23">
        <v>-3.2181790716192156</v>
      </c>
      <c r="FO18" s="23">
        <v>-3.2181790716192156</v>
      </c>
      <c r="FP18" s="23">
        <v>-3.2181790716192156</v>
      </c>
      <c r="FQ18" s="23">
        <v>-3.2181790716192156</v>
      </c>
      <c r="FR18" s="23">
        <v>-3.2181790716192156</v>
      </c>
      <c r="FS18" s="23">
        <v>-3.2181790716192156</v>
      </c>
      <c r="FT18" s="23">
        <v>-3.2181790716192156</v>
      </c>
      <c r="FU18" s="23">
        <v>-3.2181790716192151</v>
      </c>
      <c r="FV18" s="23">
        <v>-3.218179071619216</v>
      </c>
      <c r="FW18" s="23">
        <v>-3.2181790716192156</v>
      </c>
      <c r="FX18" s="23">
        <v>-3.2181790716192156</v>
      </c>
      <c r="FY18" s="23">
        <v>-3.218179071619216</v>
      </c>
      <c r="FZ18" s="23">
        <v>-3.2181790716192156</v>
      </c>
      <c r="GA18" s="23">
        <v>-3.218179071619216</v>
      </c>
      <c r="GB18" s="23"/>
      <c r="GC18" s="23"/>
      <c r="GD18" s="23"/>
      <c r="GE18" s="23"/>
      <c r="GF18" s="23"/>
      <c r="GG18" s="23"/>
      <c r="GH18" s="23"/>
      <c r="GI18" s="23"/>
      <c r="GJ18" s="23"/>
      <c r="GK18" s="23"/>
      <c r="GL18" s="23"/>
      <c r="GM18" s="23"/>
      <c r="GN18" s="23"/>
      <c r="GO18" s="23"/>
      <c r="GP18" s="23"/>
      <c r="GQ18" s="23"/>
      <c r="GR18" s="23"/>
      <c r="GS18" s="23"/>
      <c r="GT18" s="23"/>
      <c r="GU18" s="23"/>
      <c r="GV18" s="23"/>
      <c r="GW18" s="23"/>
      <c r="GX18" s="23"/>
      <c r="GY18" s="23"/>
      <c r="GZ18" s="23"/>
      <c r="HA18" s="23"/>
      <c r="HB18" s="23"/>
      <c r="HC18" s="23"/>
      <c r="HD18" s="23"/>
      <c r="HE18" s="23"/>
      <c r="HF18" s="23"/>
      <c r="HG18" s="23"/>
      <c r="HH18" s="23"/>
      <c r="HI18" s="23"/>
      <c r="HJ18" s="23"/>
      <c r="HK18" s="23"/>
      <c r="HL18" s="23"/>
      <c r="HM18" s="23"/>
      <c r="HN18" s="23"/>
      <c r="HO18" s="23"/>
      <c r="HP18" s="23"/>
      <c r="HQ18" s="23"/>
      <c r="HR18" s="23"/>
      <c r="HS18" s="23"/>
      <c r="HT18" s="23"/>
      <c r="HU18" s="23"/>
      <c r="HV18" s="23"/>
      <c r="HW18" s="23"/>
      <c r="HX18" s="23"/>
      <c r="HY18" s="23"/>
      <c r="HZ18" s="23"/>
      <c r="IA18" s="23"/>
      <c r="IB18" s="23"/>
      <c r="IC18" s="23"/>
      <c r="ID18" s="23"/>
      <c r="IE18" s="23"/>
      <c r="IF18" s="23"/>
      <c r="IG18" s="23"/>
      <c r="IH18" s="23"/>
      <c r="II18" s="23"/>
      <c r="IJ18" s="23"/>
      <c r="IK18" s="23"/>
      <c r="IL18" s="23"/>
      <c r="IM18" s="23"/>
      <c r="IN18" s="23"/>
      <c r="IO18" s="23"/>
      <c r="IP18" s="23"/>
      <c r="IQ18" s="23"/>
      <c r="IR18" s="23"/>
      <c r="IS18" s="23"/>
      <c r="IT18" s="23"/>
      <c r="IU18" s="23"/>
      <c r="IV18" s="23"/>
      <c r="IW18" s="23"/>
      <c r="IX18" s="23"/>
      <c r="IY18" s="23"/>
      <c r="IZ18" s="23"/>
      <c r="JA18" s="23"/>
      <c r="JB18" s="23"/>
      <c r="JC18" s="23"/>
      <c r="JD18" s="23"/>
      <c r="JE18" s="23"/>
      <c r="JF18" s="23"/>
      <c r="JG18" s="23"/>
      <c r="JH18" s="23"/>
      <c r="JI18" s="23"/>
      <c r="JJ18" s="23"/>
      <c r="JK18" s="23"/>
      <c r="JL18" s="23"/>
      <c r="JM18" s="23"/>
      <c r="JN18" s="23"/>
      <c r="JO18" s="23"/>
      <c r="JP18" s="23"/>
      <c r="JQ18" s="23"/>
      <c r="JR18" s="23"/>
      <c r="JS18" s="23"/>
      <c r="JT18" s="23"/>
      <c r="JU18" s="23"/>
      <c r="JV18" s="23"/>
      <c r="JW18" s="23"/>
      <c r="JX18" s="23"/>
      <c r="JY18" s="23"/>
      <c r="JZ18" s="23"/>
      <c r="KA18" s="23"/>
      <c r="KB18" s="23"/>
      <c r="KC18" s="23"/>
      <c r="KD18" s="23"/>
      <c r="KE18" s="23"/>
      <c r="KF18" s="23"/>
      <c r="KG18" s="23"/>
      <c r="KH18" s="23"/>
      <c r="KI18" s="23"/>
      <c r="KJ18" s="23"/>
      <c r="KK18" s="23"/>
      <c r="KL18" s="23"/>
      <c r="KM18" s="23"/>
      <c r="KN18" s="23"/>
      <c r="KO18" s="23"/>
      <c r="KP18" s="23"/>
      <c r="KQ18" s="23"/>
      <c r="KR18" s="23"/>
      <c r="KS18" s="23"/>
      <c r="KT18" s="23"/>
      <c r="KU18" s="23"/>
      <c r="KV18" s="23"/>
      <c r="KW18" s="23"/>
      <c r="KX18" s="23"/>
      <c r="KY18" s="23"/>
      <c r="KZ18" s="23"/>
      <c r="LA18" s="23"/>
      <c r="LB18" s="23"/>
      <c r="LC18" s="23"/>
      <c r="LD18" s="23"/>
      <c r="LE18" s="23"/>
      <c r="LF18" s="23"/>
      <c r="LG18" s="23"/>
      <c r="LH18" s="23"/>
      <c r="LI18" s="23"/>
      <c r="LJ18" s="23"/>
      <c r="LK18" s="23"/>
      <c r="LL18" s="23"/>
      <c r="LM18" s="23"/>
      <c r="LN18" s="23"/>
      <c r="LO18" s="23"/>
      <c r="LP18" s="23"/>
      <c r="LQ18" s="23"/>
      <c r="LR18" s="23"/>
      <c r="LS18" s="23"/>
      <c r="LT18" s="23"/>
      <c r="LU18" s="23"/>
      <c r="LV18" s="23"/>
      <c r="LW18" s="23"/>
      <c r="LX18" s="23"/>
      <c r="LY18" s="23"/>
      <c r="LZ18" s="23"/>
      <c r="MA18" s="23"/>
      <c r="MB18" s="23"/>
      <c r="MC18" s="23"/>
      <c r="MD18" s="23"/>
      <c r="ME18" s="23"/>
      <c r="MF18" s="23"/>
      <c r="MG18" s="23"/>
      <c r="MH18" s="23"/>
      <c r="MI18" s="23"/>
      <c r="MJ18" s="23"/>
      <c r="MK18" s="23"/>
      <c r="ML18" s="23"/>
      <c r="MM18" s="23"/>
      <c r="MN18" s="23"/>
      <c r="MO18" s="23"/>
      <c r="MP18" s="23"/>
      <c r="MQ18" s="23"/>
      <c r="MR18" s="23"/>
      <c r="MS18" s="23"/>
      <c r="MT18" s="23"/>
      <c r="MU18" s="23"/>
      <c r="MV18" s="23"/>
      <c r="MW18" s="23"/>
      <c r="MX18" s="23"/>
      <c r="MY18" s="24"/>
      <c r="MZ18" s="24"/>
      <c r="NA18" s="24"/>
      <c r="NB18" s="24"/>
      <c r="NC18" s="24"/>
      <c r="ND18" s="24"/>
      <c r="NE18" s="24"/>
      <c r="NF18" s="24"/>
      <c r="NG18" s="24"/>
      <c r="NH18" s="24"/>
      <c r="NI18" s="24"/>
      <c r="NJ18" s="24"/>
      <c r="NK18" s="24"/>
      <c r="NL18" s="24"/>
      <c r="NM18" s="24"/>
      <c r="NN18" s="24"/>
      <c r="NO18" s="24"/>
      <c r="NP18" s="24"/>
      <c r="NQ18" s="24"/>
      <c r="NR18" s="24"/>
      <c r="NS18" s="24"/>
      <c r="NT18" s="24"/>
      <c r="NU18" s="24"/>
      <c r="NV18" s="24"/>
      <c r="NW18" s="24"/>
      <c r="NX18" s="24"/>
      <c r="NY18" s="24"/>
      <c r="NZ18" s="24"/>
      <c r="OA18" s="24"/>
      <c r="OB18" s="24"/>
      <c r="OC18" s="24"/>
      <c r="OD18" s="24"/>
      <c r="OE18" s="24"/>
      <c r="OF18" s="24"/>
      <c r="OG18" s="24"/>
      <c r="OH18" s="24"/>
      <c r="OI18" s="24"/>
      <c r="OJ18" s="24"/>
      <c r="OK18" s="24"/>
      <c r="OL18" s="24"/>
      <c r="OM18" s="24"/>
      <c r="ON18" s="24"/>
      <c r="OO18" s="24"/>
      <c r="OP18" s="24"/>
      <c r="OQ18" s="24"/>
      <c r="OR18" s="24"/>
      <c r="OS18" s="24"/>
      <c r="OT18" s="24"/>
      <c r="OU18" s="24"/>
      <c r="OV18" s="24"/>
      <c r="OW18" s="24"/>
      <c r="OX18" s="24"/>
      <c r="OY18" s="24"/>
      <c r="OZ18" s="24"/>
      <c r="PA18" s="24"/>
      <c r="PB18" s="24"/>
      <c r="PC18" s="24"/>
      <c r="PD18" s="24"/>
      <c r="PE18" s="24"/>
      <c r="PF18" s="24"/>
      <c r="PG18" s="24"/>
      <c r="PH18" s="24"/>
      <c r="PI18" s="24"/>
      <c r="PJ18" s="24"/>
      <c r="PK18" s="24"/>
      <c r="PL18" s="24"/>
      <c r="PM18" s="24"/>
      <c r="PN18" s="24"/>
    </row>
    <row r="19" spans="1:430" ht="14.25" customHeight="1" outlineLevel="1" x14ac:dyDescent="0.55000000000000004">
      <c r="A19" s="8" t="s">
        <v>10</v>
      </c>
      <c r="B19" s="8"/>
      <c r="C19" s="23">
        <v>-1.1183351594850024</v>
      </c>
      <c r="D19" s="23">
        <v>-1.1183351594850024</v>
      </c>
      <c r="E19" s="23">
        <v>-1.1183351594850024</v>
      </c>
      <c r="F19" s="23">
        <v>-1.1183351594850024</v>
      </c>
      <c r="G19" s="23">
        <v>-1.1183351594850024</v>
      </c>
      <c r="H19" s="23">
        <v>-1.1183351594850024</v>
      </c>
      <c r="I19" s="23">
        <v>-1.1183351594850024</v>
      </c>
      <c r="J19" s="23">
        <v>-1.1183351594850024</v>
      </c>
      <c r="K19" s="23">
        <v>-1.1183351594850024</v>
      </c>
      <c r="L19" s="23">
        <v>-1.1183351594850024</v>
      </c>
      <c r="M19" s="23">
        <v>-1.1183351594850024</v>
      </c>
      <c r="N19" s="23">
        <v>-1.1183351594850024</v>
      </c>
      <c r="O19" s="23">
        <v>-1.1183351594850024</v>
      </c>
      <c r="P19" s="23">
        <v>-1.1183351594850024</v>
      </c>
      <c r="Q19" s="23">
        <v>-1.1183351594850024</v>
      </c>
      <c r="R19" s="23">
        <v>-1.1183351594850024</v>
      </c>
      <c r="S19" s="23">
        <v>-1.1183351594850024</v>
      </c>
      <c r="T19" s="23">
        <v>-1.1183351594850024</v>
      </c>
      <c r="U19" s="23">
        <v>-1.1183351594850024</v>
      </c>
      <c r="V19" s="23">
        <v>-1.1183351594850024</v>
      </c>
      <c r="W19" s="23">
        <v>-1.1183351594850024</v>
      </c>
      <c r="X19" s="23">
        <v>-1.1183351594850024</v>
      </c>
      <c r="Y19" s="23">
        <v>-1.1183351594850024</v>
      </c>
      <c r="Z19" s="23">
        <v>-1.1183351594850024</v>
      </c>
      <c r="AA19" s="23">
        <v>-1.1183351594850024</v>
      </c>
      <c r="AB19" s="23">
        <v>-1.1183351594850024</v>
      </c>
      <c r="AC19" s="23">
        <v>-1.1183351594850024</v>
      </c>
      <c r="AD19" s="23">
        <v>-1.1183351594850024</v>
      </c>
      <c r="AE19" s="23">
        <v>-1.1183351594850024</v>
      </c>
      <c r="AF19" s="23">
        <v>-1.1183351594850024</v>
      </c>
      <c r="AG19" s="23">
        <v>-1.1183351594850024</v>
      </c>
      <c r="AH19" s="23">
        <v>-1.1183351594850024</v>
      </c>
      <c r="AI19" s="23">
        <v>-1.1183351594850024</v>
      </c>
      <c r="AJ19" s="23">
        <v>-1.1183351594850024</v>
      </c>
      <c r="AK19" s="23">
        <v>-1.1183351594850024</v>
      </c>
      <c r="AL19" s="23">
        <v>-1.1183351594850024</v>
      </c>
      <c r="AM19" s="23">
        <v>-1.1183351594850024</v>
      </c>
      <c r="AN19" s="23">
        <v>-1.1183351594850024</v>
      </c>
      <c r="AO19" s="23">
        <v>-1.1183351594850024</v>
      </c>
      <c r="AP19" s="23">
        <v>-1.1183351594850024</v>
      </c>
      <c r="AQ19" s="23">
        <v>-1.1183351594850024</v>
      </c>
      <c r="AR19" s="23">
        <v>-1.1183351594850024</v>
      </c>
      <c r="AS19" s="23">
        <v>-1.1183351594850024</v>
      </c>
      <c r="AT19" s="23">
        <v>-1.1183351594850024</v>
      </c>
      <c r="AU19" s="23">
        <v>-1.1183351594850024</v>
      </c>
      <c r="AV19" s="23">
        <v>-1.1183351594850024</v>
      </c>
      <c r="AW19" s="23">
        <v>-1.1183351594850024</v>
      </c>
      <c r="AX19" s="23">
        <v>-1.1183351594850024</v>
      </c>
      <c r="AY19" s="23">
        <v>-1.1183351594850024</v>
      </c>
      <c r="AZ19" s="23">
        <v>-1.1183351594850024</v>
      </c>
      <c r="BA19" s="23">
        <v>-1.1183351594850024</v>
      </c>
      <c r="BB19" s="23">
        <v>-1.1183351594850022</v>
      </c>
      <c r="BC19" s="23">
        <v>-1.1183351594850024</v>
      </c>
      <c r="BD19" s="23">
        <v>-1.1183351594850024</v>
      </c>
      <c r="BE19" s="23">
        <v>-1.1183351594850024</v>
      </c>
      <c r="BF19" s="23">
        <v>-1.1183351594850024</v>
      </c>
      <c r="BG19" s="23">
        <v>-1.1183351594850024</v>
      </c>
      <c r="BH19" s="23">
        <v>-1.1183351594850024</v>
      </c>
      <c r="BI19" s="23">
        <v>-1.1183351594850024</v>
      </c>
      <c r="BJ19" s="23">
        <v>-1.1183351594850024</v>
      </c>
      <c r="BK19" s="23">
        <v>-1.1183351594850024</v>
      </c>
      <c r="BL19" s="23">
        <v>-1.1183351594850024</v>
      </c>
      <c r="BM19" s="23">
        <v>-1.1183351594850024</v>
      </c>
      <c r="BN19" s="23">
        <v>-1.1183351594850024</v>
      </c>
      <c r="BO19" s="23">
        <v>-1.1183351594850024</v>
      </c>
      <c r="BP19" s="23">
        <v>-1.1183351594850024</v>
      </c>
      <c r="BQ19" s="23">
        <v>-1.1183351594850024</v>
      </c>
      <c r="BR19" s="23">
        <v>-1.1183351594850024</v>
      </c>
      <c r="BS19" s="23">
        <v>-1.1183351594850024</v>
      </c>
      <c r="BT19" s="23">
        <v>-1.1183351594850024</v>
      </c>
      <c r="BU19" s="23">
        <v>-1.1183351594850024</v>
      </c>
      <c r="BV19" s="23">
        <v>-1.1183351594850024</v>
      </c>
      <c r="BW19" s="23">
        <v>-1.1183351594850024</v>
      </c>
      <c r="BX19" s="23">
        <v>-1.1183351594850024</v>
      </c>
      <c r="BY19" s="23">
        <v>-1.1183351594850024</v>
      </c>
      <c r="BZ19" s="23">
        <v>-1.1183351594850024</v>
      </c>
      <c r="CA19" s="23">
        <v>-1.1183351594850024</v>
      </c>
      <c r="CB19" s="23">
        <v>-1.1183351594850024</v>
      </c>
      <c r="CC19" s="23">
        <v>-1.1183351594850024</v>
      </c>
      <c r="CD19" s="23">
        <v>-1.1183351594850024</v>
      </c>
      <c r="CE19" s="23">
        <v>-1.1183351594850024</v>
      </c>
      <c r="CF19" s="23">
        <v>-1.1183351594850024</v>
      </c>
      <c r="CG19" s="23">
        <v>-1.1183351594850024</v>
      </c>
      <c r="CH19" s="23">
        <v>-1.1183351594850024</v>
      </c>
      <c r="CI19" s="23">
        <v>-1.1183351594850024</v>
      </c>
      <c r="CJ19" s="23">
        <v>-1.1183351594850024</v>
      </c>
      <c r="CK19" s="23">
        <v>-1.1183351594850024</v>
      </c>
      <c r="CL19" s="23">
        <v>-1.1183351594850024</v>
      </c>
      <c r="CM19" s="23">
        <v>-1.1183351594850024</v>
      </c>
      <c r="CN19" s="23">
        <v>-1.1183351594850024</v>
      </c>
      <c r="CO19" s="23">
        <v>-1.1183351594850024</v>
      </c>
      <c r="CP19" s="23">
        <v>-1.1183351594850024</v>
      </c>
      <c r="CQ19" s="23">
        <v>-1.1183351594850024</v>
      </c>
      <c r="CR19" s="23">
        <v>-1.1183351594850024</v>
      </c>
      <c r="CS19" s="23">
        <v>-1.1183351594850024</v>
      </c>
      <c r="CT19" s="23">
        <v>-1.1183351594850024</v>
      </c>
      <c r="CU19" s="23">
        <v>-1.1183351594850024</v>
      </c>
      <c r="CV19" s="23">
        <v>-1.1183351594850024</v>
      </c>
      <c r="CW19" s="23">
        <v>-1.1183351594850024</v>
      </c>
      <c r="CX19" s="23">
        <v>-1.1183351594850024</v>
      </c>
      <c r="CY19" s="23">
        <v>-1.1183351594850024</v>
      </c>
      <c r="CZ19" s="23">
        <v>-1.1183351594850024</v>
      </c>
      <c r="DA19" s="23">
        <v>-1.1183351594850024</v>
      </c>
      <c r="DB19" s="23">
        <v>-1.1183351594850024</v>
      </c>
      <c r="DC19" s="23">
        <v>-1.1183351594850024</v>
      </c>
      <c r="DD19" s="23">
        <v>-1.1183351594850024</v>
      </c>
      <c r="DE19" s="23">
        <v>-1.1183351594850024</v>
      </c>
      <c r="DF19" s="23">
        <v>-1.1183351594850024</v>
      </c>
      <c r="DG19" s="23">
        <v>-1.1183351594850024</v>
      </c>
      <c r="DH19" s="23">
        <v>-1.1183351594850024</v>
      </c>
      <c r="DI19" s="23">
        <v>-1.1183351594850024</v>
      </c>
      <c r="DJ19" s="23">
        <v>-1.1183351594850024</v>
      </c>
      <c r="DK19" s="23">
        <v>-1.1183351594850024</v>
      </c>
      <c r="DL19" s="23">
        <v>-1.1183351594850024</v>
      </c>
      <c r="DM19" s="23">
        <v>-1.1183351594850024</v>
      </c>
      <c r="DN19" s="23">
        <v>-1.1183351594850024</v>
      </c>
      <c r="DO19" s="23">
        <v>-1.1183351594850024</v>
      </c>
      <c r="DP19" s="23">
        <v>-1.1183351594850024</v>
      </c>
      <c r="DQ19" s="23">
        <v>-1.1183351594850024</v>
      </c>
      <c r="DR19" s="23">
        <v>-1.1183351594850024</v>
      </c>
      <c r="DS19" s="23">
        <v>-1.1183351594850024</v>
      </c>
      <c r="DT19" s="23">
        <v>-1.1183351594850024</v>
      </c>
      <c r="DU19" s="23">
        <v>-1.1183351594850024</v>
      </c>
      <c r="DV19" s="23">
        <v>-1.1183351594850024</v>
      </c>
      <c r="DW19" s="23">
        <v>-1.1183351594850024</v>
      </c>
      <c r="DX19" s="23">
        <v>-1.1183351594850024</v>
      </c>
      <c r="DY19" s="23">
        <v>-1.1183351594850024</v>
      </c>
      <c r="DZ19" s="23">
        <v>-1.1183351594850024</v>
      </c>
      <c r="EA19" s="23">
        <v>-1.1183351594850024</v>
      </c>
      <c r="EB19" s="23">
        <v>-1.1183351594850024</v>
      </c>
      <c r="EC19" s="23">
        <v>-1.1183351594850024</v>
      </c>
      <c r="ED19" s="23">
        <v>-1.1183351594850024</v>
      </c>
      <c r="EE19" s="23">
        <v>-1.1183351594850024</v>
      </c>
      <c r="EF19" s="23">
        <v>-1.1183351594850024</v>
      </c>
      <c r="EG19" s="23">
        <v>-1.1183351594850024</v>
      </c>
      <c r="EH19" s="23">
        <v>-1.1183351594850024</v>
      </c>
      <c r="EI19" s="23">
        <v>-1.1183351594850024</v>
      </c>
      <c r="EJ19" s="23">
        <v>-1.1183351594850024</v>
      </c>
      <c r="EK19" s="23">
        <v>-1.1183351594850024</v>
      </c>
      <c r="EL19" s="23">
        <v>-1.1183351594850024</v>
      </c>
      <c r="EM19" s="23">
        <v>-1.1183351594850024</v>
      </c>
      <c r="EN19" s="23">
        <v>-1.1183351594850024</v>
      </c>
      <c r="EO19" s="23">
        <v>-1.1183351594850024</v>
      </c>
      <c r="EP19" s="23">
        <v>-1.1183351594850024</v>
      </c>
      <c r="EQ19" s="23">
        <v>-1.1183351594850024</v>
      </c>
      <c r="ER19" s="23">
        <v>-1.1183351594850024</v>
      </c>
      <c r="ES19" s="23">
        <v>-1.1183351594850024</v>
      </c>
      <c r="ET19" s="23">
        <v>-1.1183351594850024</v>
      </c>
      <c r="EU19" s="23">
        <v>-1.1183351594850024</v>
      </c>
      <c r="EV19" s="23">
        <v>-1.1183351594850024</v>
      </c>
      <c r="EW19" s="23">
        <v>-1.1183351594850024</v>
      </c>
      <c r="EX19" s="23">
        <v>-1.1183351594850024</v>
      </c>
      <c r="EY19" s="23">
        <v>-1.1183351594850024</v>
      </c>
      <c r="EZ19" s="23">
        <v>-1.1183351594850024</v>
      </c>
      <c r="FA19" s="23">
        <v>-1.1183351594850024</v>
      </c>
      <c r="FB19" s="23">
        <v>-1.1183351594850024</v>
      </c>
      <c r="FC19" s="23">
        <v>-1.1183351594850024</v>
      </c>
      <c r="FD19" s="23">
        <v>-1.1183351594850024</v>
      </c>
      <c r="FE19" s="23">
        <v>-1.1183351594850024</v>
      </c>
      <c r="FF19" s="23">
        <v>-1.1183351594850024</v>
      </c>
      <c r="FG19" s="23">
        <v>-1.1183351594850024</v>
      </c>
      <c r="FH19" s="23">
        <v>-1.1183351594850024</v>
      </c>
      <c r="FI19" s="23">
        <v>-1.1183351594850024</v>
      </c>
      <c r="FJ19" s="23">
        <v>-1.1183351594850024</v>
      </c>
      <c r="FK19" s="23">
        <v>-1.1183351594850024</v>
      </c>
      <c r="FL19" s="23">
        <v>-1.1183351594850024</v>
      </c>
      <c r="FM19" s="23">
        <v>-1.1183351594850024</v>
      </c>
      <c r="FN19" s="23">
        <v>-1.1183351594850024</v>
      </c>
      <c r="FO19" s="23">
        <v>-1.1183351594850024</v>
      </c>
      <c r="FP19" s="23">
        <v>-1.1183351594850024</v>
      </c>
      <c r="FQ19" s="23">
        <v>-1.1183351594850024</v>
      </c>
      <c r="FR19" s="23">
        <v>-1.1183351594850024</v>
      </c>
      <c r="FS19" s="23">
        <v>-1.1183351594850024</v>
      </c>
      <c r="FT19" s="23">
        <v>-1.1183351594850024</v>
      </c>
      <c r="FU19" s="23">
        <v>-1.1183351594850024</v>
      </c>
      <c r="FV19" s="23">
        <v>-1.1183351594850024</v>
      </c>
      <c r="FW19" s="23">
        <v>-1.1183351594850024</v>
      </c>
      <c r="FX19" s="23">
        <v>-1.1183351594850024</v>
      </c>
      <c r="FY19" s="23">
        <v>-1.1183351594850024</v>
      </c>
      <c r="FZ19" s="23">
        <v>-1.1183351594850024</v>
      </c>
      <c r="GA19" s="23">
        <v>-1.1183351594850024</v>
      </c>
      <c r="GB19" s="23"/>
      <c r="GC19" s="23"/>
      <c r="GD19" s="23"/>
      <c r="GE19" s="23"/>
      <c r="GF19" s="23"/>
      <c r="GG19" s="23"/>
      <c r="GH19" s="23"/>
      <c r="GI19" s="23"/>
      <c r="GJ19" s="23"/>
      <c r="GK19" s="23"/>
      <c r="GL19" s="23"/>
      <c r="GM19" s="23"/>
      <c r="GN19" s="23"/>
      <c r="GO19" s="23"/>
      <c r="GP19" s="23"/>
      <c r="GQ19" s="23"/>
      <c r="GR19" s="23"/>
      <c r="GS19" s="23"/>
      <c r="GT19" s="23"/>
      <c r="GU19" s="23"/>
      <c r="GV19" s="23"/>
      <c r="GW19" s="23"/>
      <c r="GX19" s="23"/>
      <c r="GY19" s="23"/>
      <c r="GZ19" s="23"/>
      <c r="HA19" s="23"/>
      <c r="HB19" s="23"/>
      <c r="HC19" s="23"/>
      <c r="HD19" s="23"/>
      <c r="HE19" s="23"/>
      <c r="HF19" s="23"/>
      <c r="HG19" s="23"/>
      <c r="HH19" s="23"/>
      <c r="HI19" s="23"/>
      <c r="HJ19" s="23"/>
      <c r="HK19" s="23"/>
      <c r="HL19" s="23"/>
      <c r="HM19" s="23"/>
      <c r="HN19" s="23"/>
      <c r="HO19" s="23"/>
      <c r="HP19" s="23"/>
      <c r="HQ19" s="23"/>
      <c r="HR19" s="23"/>
      <c r="HS19" s="23"/>
      <c r="HT19" s="23"/>
      <c r="HU19" s="23"/>
      <c r="HV19" s="23"/>
      <c r="HW19" s="23"/>
      <c r="HX19" s="23"/>
      <c r="HY19" s="23"/>
      <c r="HZ19" s="23"/>
      <c r="IA19" s="23"/>
      <c r="IB19" s="23"/>
      <c r="IC19" s="23"/>
      <c r="ID19" s="23"/>
      <c r="IE19" s="23"/>
      <c r="IF19" s="23"/>
      <c r="IG19" s="23"/>
      <c r="IH19" s="23"/>
      <c r="II19" s="23"/>
      <c r="IJ19" s="23"/>
      <c r="IK19" s="23"/>
      <c r="IL19" s="23"/>
      <c r="IM19" s="23"/>
      <c r="IN19" s="23"/>
      <c r="IO19" s="23"/>
      <c r="IP19" s="23"/>
      <c r="IQ19" s="23"/>
      <c r="IR19" s="23"/>
      <c r="IS19" s="23"/>
      <c r="IT19" s="23"/>
      <c r="IU19" s="23"/>
      <c r="IV19" s="23"/>
      <c r="IW19" s="23"/>
      <c r="IX19" s="23"/>
      <c r="IY19" s="23"/>
      <c r="IZ19" s="23"/>
      <c r="JA19" s="23"/>
      <c r="JB19" s="23"/>
      <c r="JC19" s="23"/>
      <c r="JD19" s="23"/>
      <c r="JE19" s="23"/>
      <c r="JF19" s="23"/>
      <c r="JG19" s="23"/>
      <c r="JH19" s="23"/>
      <c r="JI19" s="23"/>
      <c r="JJ19" s="23"/>
      <c r="JK19" s="23"/>
      <c r="JL19" s="23"/>
      <c r="JM19" s="23"/>
      <c r="JN19" s="23"/>
      <c r="JO19" s="23"/>
      <c r="JP19" s="23"/>
      <c r="JQ19" s="23"/>
      <c r="JR19" s="23"/>
      <c r="JS19" s="23"/>
      <c r="JT19" s="23"/>
      <c r="JU19" s="23"/>
      <c r="JV19" s="23"/>
      <c r="JW19" s="23"/>
      <c r="JX19" s="23"/>
      <c r="JY19" s="23"/>
      <c r="JZ19" s="23"/>
      <c r="KA19" s="23"/>
      <c r="KB19" s="23"/>
      <c r="KC19" s="23"/>
      <c r="KD19" s="23"/>
      <c r="KE19" s="23"/>
      <c r="KF19" s="23"/>
      <c r="KG19" s="23"/>
      <c r="KH19" s="23"/>
      <c r="KI19" s="23"/>
      <c r="KJ19" s="23"/>
      <c r="KK19" s="23"/>
      <c r="KL19" s="23"/>
      <c r="KM19" s="23"/>
      <c r="KN19" s="23"/>
      <c r="KO19" s="23"/>
      <c r="KP19" s="23"/>
      <c r="KQ19" s="23"/>
      <c r="KR19" s="23"/>
      <c r="KS19" s="23"/>
      <c r="KT19" s="23"/>
      <c r="KU19" s="23"/>
      <c r="KV19" s="23"/>
      <c r="KW19" s="23"/>
      <c r="KX19" s="23"/>
      <c r="KY19" s="23"/>
      <c r="KZ19" s="23"/>
      <c r="LA19" s="23"/>
      <c r="LB19" s="23"/>
      <c r="LC19" s="23"/>
      <c r="LD19" s="23"/>
      <c r="LE19" s="23"/>
      <c r="LF19" s="23"/>
      <c r="LG19" s="23"/>
      <c r="LH19" s="23"/>
      <c r="LI19" s="23"/>
      <c r="LJ19" s="23"/>
      <c r="LK19" s="23"/>
      <c r="LL19" s="23"/>
      <c r="LM19" s="23"/>
      <c r="LN19" s="23"/>
      <c r="LO19" s="23"/>
      <c r="LP19" s="23"/>
      <c r="LQ19" s="23"/>
      <c r="LR19" s="23"/>
      <c r="LS19" s="23"/>
      <c r="LT19" s="23"/>
      <c r="LU19" s="23"/>
      <c r="LV19" s="23"/>
      <c r="LW19" s="23"/>
      <c r="LX19" s="23"/>
      <c r="LY19" s="23"/>
      <c r="LZ19" s="23"/>
      <c r="MA19" s="23"/>
      <c r="MB19" s="23"/>
      <c r="MC19" s="23"/>
      <c r="MD19" s="23"/>
      <c r="ME19" s="23"/>
      <c r="MF19" s="23"/>
      <c r="MG19" s="23"/>
      <c r="MH19" s="23"/>
      <c r="MI19" s="23"/>
      <c r="MJ19" s="23"/>
      <c r="MK19" s="23"/>
      <c r="ML19" s="23"/>
      <c r="MM19" s="23"/>
      <c r="MN19" s="23"/>
      <c r="MO19" s="23"/>
      <c r="MP19" s="23"/>
      <c r="MQ19" s="23"/>
      <c r="MR19" s="23"/>
      <c r="MS19" s="23"/>
      <c r="MT19" s="23"/>
      <c r="MU19" s="23"/>
      <c r="MV19" s="23"/>
      <c r="MW19" s="23"/>
      <c r="MX19" s="23"/>
      <c r="MY19" s="24"/>
      <c r="MZ19" s="24"/>
      <c r="NA19" s="24"/>
      <c r="NB19" s="24"/>
      <c r="NC19" s="24"/>
      <c r="ND19" s="24"/>
      <c r="NE19" s="24"/>
      <c r="NF19" s="24"/>
      <c r="NG19" s="24"/>
      <c r="NH19" s="24"/>
      <c r="NI19" s="24"/>
      <c r="NJ19" s="24"/>
      <c r="NK19" s="24"/>
      <c r="NL19" s="24"/>
      <c r="NM19" s="24"/>
      <c r="NN19" s="24"/>
      <c r="NO19" s="24"/>
      <c r="NP19" s="24"/>
      <c r="NQ19" s="24"/>
      <c r="NR19" s="24"/>
      <c r="NS19" s="24"/>
      <c r="NT19" s="24"/>
      <c r="NU19" s="24"/>
      <c r="NV19" s="24"/>
      <c r="NW19" s="24"/>
      <c r="NX19" s="24"/>
      <c r="NY19" s="24"/>
      <c r="NZ19" s="24"/>
      <c r="OA19" s="24"/>
      <c r="OB19" s="24"/>
      <c r="OC19" s="24"/>
      <c r="OD19" s="24"/>
      <c r="OE19" s="24"/>
      <c r="OF19" s="24"/>
      <c r="OG19" s="24"/>
      <c r="OH19" s="24"/>
      <c r="OI19" s="24"/>
      <c r="OJ19" s="24"/>
      <c r="OK19" s="24"/>
      <c r="OL19" s="24"/>
      <c r="OM19" s="24"/>
      <c r="ON19" s="24"/>
      <c r="OO19" s="24"/>
      <c r="OP19" s="24"/>
      <c r="OQ19" s="24"/>
      <c r="OR19" s="24"/>
      <c r="OS19" s="24"/>
      <c r="OT19" s="24"/>
      <c r="OU19" s="24"/>
      <c r="OV19" s="24"/>
      <c r="OW19" s="24"/>
      <c r="OX19" s="24"/>
      <c r="OY19" s="24"/>
      <c r="OZ19" s="24"/>
      <c r="PA19" s="24"/>
      <c r="PB19" s="24"/>
      <c r="PC19" s="24"/>
      <c r="PD19" s="24"/>
      <c r="PE19" s="24"/>
      <c r="PF19" s="24"/>
      <c r="PG19" s="24"/>
      <c r="PH19" s="24"/>
      <c r="PI19" s="24"/>
      <c r="PJ19" s="24"/>
      <c r="PK19" s="24"/>
      <c r="PL19" s="24"/>
      <c r="PM19" s="24"/>
      <c r="PN19" s="24"/>
    </row>
    <row r="20" spans="1:430" ht="14.25" customHeight="1" outlineLevel="1" x14ac:dyDescent="0.55000000000000004">
      <c r="A20" s="8" t="s">
        <v>11</v>
      </c>
      <c r="B20" s="8"/>
      <c r="C20" s="23">
        <v>-8.4182743688481665</v>
      </c>
      <c r="D20" s="23">
        <v>-8.4182743688481665</v>
      </c>
      <c r="E20" s="23">
        <v>-8.4182743688481665</v>
      </c>
      <c r="F20" s="23">
        <v>-8.4182743688481665</v>
      </c>
      <c r="G20" s="23">
        <v>-8.4182743688481665</v>
      </c>
      <c r="H20" s="23">
        <v>-8.4182743688481665</v>
      </c>
      <c r="I20" s="23">
        <v>-8.4182743688481665</v>
      </c>
      <c r="J20" s="23">
        <v>-8.4182743688481665</v>
      </c>
      <c r="K20" s="23">
        <v>-8.4182743688481665</v>
      </c>
      <c r="L20" s="23">
        <v>-8.4182743688481665</v>
      </c>
      <c r="M20" s="23">
        <v>-8.4182743688481665</v>
      </c>
      <c r="N20" s="23">
        <v>-8.4182743688481665</v>
      </c>
      <c r="O20" s="23">
        <v>-8.4182743688481665</v>
      </c>
      <c r="P20" s="23">
        <v>-8.4182743688481665</v>
      </c>
      <c r="Q20" s="23">
        <v>-8.4182743688481665</v>
      </c>
      <c r="R20" s="23">
        <v>-8.4182743688481665</v>
      </c>
      <c r="S20" s="23">
        <v>-8.4182743688481665</v>
      </c>
      <c r="T20" s="23">
        <v>-8.4182743688481665</v>
      </c>
      <c r="U20" s="23">
        <v>-8.4182743688481665</v>
      </c>
      <c r="V20" s="23">
        <v>-8.4182743688481665</v>
      </c>
      <c r="W20" s="23">
        <v>-8.4182743688481665</v>
      </c>
      <c r="X20" s="23">
        <v>-8.4182743688481665</v>
      </c>
      <c r="Y20" s="23">
        <v>-8.4182743688481665</v>
      </c>
      <c r="Z20" s="23">
        <v>-8.4182743688481665</v>
      </c>
      <c r="AA20" s="23">
        <v>-8.4182743688481665</v>
      </c>
      <c r="AB20" s="23">
        <v>-8.4182743688481665</v>
      </c>
      <c r="AC20" s="23">
        <v>-8.4182743688481665</v>
      </c>
      <c r="AD20" s="23">
        <v>-8.4182743688481665</v>
      </c>
      <c r="AE20" s="23">
        <v>-8.4182743688481665</v>
      </c>
      <c r="AF20" s="23">
        <v>-8.4182743688481665</v>
      </c>
      <c r="AG20" s="23">
        <v>-8.4182743688481665</v>
      </c>
      <c r="AH20" s="23">
        <v>-8.4182743688481665</v>
      </c>
      <c r="AI20" s="23">
        <v>-8.4182743688481665</v>
      </c>
      <c r="AJ20" s="23">
        <v>-8.4182743688481665</v>
      </c>
      <c r="AK20" s="23">
        <v>-8.4182743688481665</v>
      </c>
      <c r="AL20" s="23">
        <v>-8.4182743688481665</v>
      </c>
      <c r="AM20" s="23">
        <v>-8.4182743688481665</v>
      </c>
      <c r="AN20" s="23">
        <v>-8.4182743688481665</v>
      </c>
      <c r="AO20" s="23">
        <v>-8.4182743688481665</v>
      </c>
      <c r="AP20" s="23">
        <v>-8.4182743688481665</v>
      </c>
      <c r="AQ20" s="23">
        <v>-8.4182743688481665</v>
      </c>
      <c r="AR20" s="23">
        <v>-8.4182743688481665</v>
      </c>
      <c r="AS20" s="23">
        <v>-8.4182743688481665</v>
      </c>
      <c r="AT20" s="23">
        <v>-8.4182743688481665</v>
      </c>
      <c r="AU20" s="23">
        <v>-8.4182743688481665</v>
      </c>
      <c r="AV20" s="23">
        <v>-8.4182743688481665</v>
      </c>
      <c r="AW20" s="23">
        <v>-8.4182743688481665</v>
      </c>
      <c r="AX20" s="23">
        <v>-8.4182743688481665</v>
      </c>
      <c r="AY20" s="23">
        <v>-8.4182743688481665</v>
      </c>
      <c r="AZ20" s="23">
        <v>-8.4182743688481665</v>
      </c>
      <c r="BA20" s="23">
        <v>-8.4182743688481665</v>
      </c>
      <c r="BB20" s="23">
        <v>-8.4182743688481665</v>
      </c>
      <c r="BC20" s="23">
        <v>-8.4182743688481665</v>
      </c>
      <c r="BD20" s="23">
        <v>-8.4182743688481665</v>
      </c>
      <c r="BE20" s="23">
        <v>-8.4182743688481665</v>
      </c>
      <c r="BF20" s="23">
        <v>-8.4182743688481665</v>
      </c>
      <c r="BG20" s="23">
        <v>-8.4182743688481665</v>
      </c>
      <c r="BH20" s="23">
        <v>-8.4182743688481665</v>
      </c>
      <c r="BI20" s="23">
        <v>-8.4182743688481665</v>
      </c>
      <c r="BJ20" s="23">
        <v>-8.4182743688481665</v>
      </c>
      <c r="BK20" s="23">
        <v>-8.4182743688481665</v>
      </c>
      <c r="BL20" s="23">
        <v>-8.4182743688481665</v>
      </c>
      <c r="BM20" s="23">
        <v>-8.4182743688481665</v>
      </c>
      <c r="BN20" s="23">
        <v>-8.4182743688481665</v>
      </c>
      <c r="BO20" s="23">
        <v>-8.4182743688481665</v>
      </c>
      <c r="BP20" s="23">
        <v>-8.4182743688481665</v>
      </c>
      <c r="BQ20" s="23">
        <v>-8.4182743688481665</v>
      </c>
      <c r="BR20" s="23">
        <v>-8.4182743688481665</v>
      </c>
      <c r="BS20" s="23">
        <v>-8.4182743688481665</v>
      </c>
      <c r="BT20" s="23">
        <v>-8.4182743688481665</v>
      </c>
      <c r="BU20" s="23">
        <v>-8.4182743688481665</v>
      </c>
      <c r="BV20" s="23">
        <v>-8.4182743688481665</v>
      </c>
      <c r="BW20" s="23">
        <v>-8.4182743688481665</v>
      </c>
      <c r="BX20" s="23">
        <v>-8.4182743688481665</v>
      </c>
      <c r="BY20" s="23">
        <v>-8.4182743688481665</v>
      </c>
      <c r="BZ20" s="23">
        <v>-8.4182743688481665</v>
      </c>
      <c r="CA20" s="23">
        <v>-8.4182743688481665</v>
      </c>
      <c r="CB20" s="23">
        <v>-8.4182743688481665</v>
      </c>
      <c r="CC20" s="23">
        <v>-8.4182743688481665</v>
      </c>
      <c r="CD20" s="23">
        <v>-8.4182743688481665</v>
      </c>
      <c r="CE20" s="23">
        <v>-8.4182743688481665</v>
      </c>
      <c r="CF20" s="23">
        <v>-8.4182743688481665</v>
      </c>
      <c r="CG20" s="23">
        <v>-8.4182743688481665</v>
      </c>
      <c r="CH20" s="23">
        <v>-8.4182743688481665</v>
      </c>
      <c r="CI20" s="23">
        <v>-8.4182743688481665</v>
      </c>
      <c r="CJ20" s="23">
        <v>-8.4182743688481665</v>
      </c>
      <c r="CK20" s="23">
        <v>-8.4182743688481665</v>
      </c>
      <c r="CL20" s="23">
        <v>-8.4182743688481665</v>
      </c>
      <c r="CM20" s="23">
        <v>-8.4182743688481665</v>
      </c>
      <c r="CN20" s="23">
        <v>-8.4182743688481665</v>
      </c>
      <c r="CO20" s="23">
        <v>-8.4182743688481665</v>
      </c>
      <c r="CP20" s="23">
        <v>-8.4182743688481665</v>
      </c>
      <c r="CQ20" s="23">
        <v>-8.4182743688481665</v>
      </c>
      <c r="CR20" s="23">
        <v>-8.4182743688481665</v>
      </c>
      <c r="CS20" s="23">
        <v>-8.4182743688481665</v>
      </c>
      <c r="CT20" s="23">
        <v>-8.4182743688481665</v>
      </c>
      <c r="CU20" s="23">
        <v>-8.4182743688481665</v>
      </c>
      <c r="CV20" s="23">
        <v>-8.4182743688481665</v>
      </c>
      <c r="CW20" s="23">
        <v>-8.4182743688481665</v>
      </c>
      <c r="CX20" s="23">
        <v>-8.4182743688481665</v>
      </c>
      <c r="CY20" s="23">
        <v>-8.4182743688481665</v>
      </c>
      <c r="CZ20" s="23">
        <v>-8.4182743688481665</v>
      </c>
      <c r="DA20" s="23">
        <v>-8.4182743688481665</v>
      </c>
      <c r="DB20" s="23">
        <v>-8.4182743688481665</v>
      </c>
      <c r="DC20" s="23">
        <v>-8.4182743688481665</v>
      </c>
      <c r="DD20" s="23">
        <v>-8.4182743688481665</v>
      </c>
      <c r="DE20" s="23">
        <v>-8.4182743688481665</v>
      </c>
      <c r="DF20" s="23">
        <v>-8.4182743688481665</v>
      </c>
      <c r="DG20" s="23">
        <v>-8.4182743688481665</v>
      </c>
      <c r="DH20" s="23">
        <v>-8.4182743688481665</v>
      </c>
      <c r="DI20" s="23">
        <v>-8.4182743688481665</v>
      </c>
      <c r="DJ20" s="23">
        <v>-8.4182743688481665</v>
      </c>
      <c r="DK20" s="23">
        <v>-8.4182743688481665</v>
      </c>
      <c r="DL20" s="23">
        <v>-8.4182743688481665</v>
      </c>
      <c r="DM20" s="23">
        <v>-8.4182743688481665</v>
      </c>
      <c r="DN20" s="23">
        <v>-8.4182743688481665</v>
      </c>
      <c r="DO20" s="23">
        <v>-8.4182743688481665</v>
      </c>
      <c r="DP20" s="23">
        <v>-8.4182743688481665</v>
      </c>
      <c r="DQ20" s="23">
        <v>-8.4182743688481665</v>
      </c>
      <c r="DR20" s="23">
        <v>-8.4182743688481665</v>
      </c>
      <c r="DS20" s="23">
        <v>-8.4182743688481665</v>
      </c>
      <c r="DT20" s="23">
        <v>-8.4182743688481665</v>
      </c>
      <c r="DU20" s="23">
        <v>-8.4182743688481665</v>
      </c>
      <c r="DV20" s="23">
        <v>-8.4182743688481665</v>
      </c>
      <c r="DW20" s="23">
        <v>-8.4182743688481665</v>
      </c>
      <c r="DX20" s="23">
        <v>-8.4182743688481665</v>
      </c>
      <c r="DY20" s="23">
        <v>-8.4182743688481665</v>
      </c>
      <c r="DZ20" s="23">
        <v>-8.4182743688481665</v>
      </c>
      <c r="EA20" s="23">
        <v>-8.4182743688481665</v>
      </c>
      <c r="EB20" s="23">
        <v>-8.4182743688481665</v>
      </c>
      <c r="EC20" s="23">
        <v>-8.4182743688481665</v>
      </c>
      <c r="ED20" s="23">
        <v>-8.4182743688481665</v>
      </c>
      <c r="EE20" s="23">
        <v>-8.4182743688481665</v>
      </c>
      <c r="EF20" s="23">
        <v>-8.4182743688481665</v>
      </c>
      <c r="EG20" s="23">
        <v>-8.4182743688481665</v>
      </c>
      <c r="EH20" s="23">
        <v>-8.4182743688481665</v>
      </c>
      <c r="EI20" s="23">
        <v>-8.4182743688481665</v>
      </c>
      <c r="EJ20" s="23">
        <v>-8.4182743688481665</v>
      </c>
      <c r="EK20" s="23">
        <v>-8.4182743688481665</v>
      </c>
      <c r="EL20" s="23">
        <v>-8.4182743688481665</v>
      </c>
      <c r="EM20" s="23">
        <v>-8.4182743688481665</v>
      </c>
      <c r="EN20" s="23">
        <v>-8.4182743688481665</v>
      </c>
      <c r="EO20" s="23">
        <v>-8.4182743688481665</v>
      </c>
      <c r="EP20" s="23">
        <v>-8.4182743688481665</v>
      </c>
      <c r="EQ20" s="23">
        <v>-8.4182743688481665</v>
      </c>
      <c r="ER20" s="23">
        <v>-8.4182743688481665</v>
      </c>
      <c r="ES20" s="23">
        <v>-8.4182743688481665</v>
      </c>
      <c r="ET20" s="23">
        <v>-8.4182743688481665</v>
      </c>
      <c r="EU20" s="23">
        <v>-8.4182743688481665</v>
      </c>
      <c r="EV20" s="23">
        <v>-8.4182743688481665</v>
      </c>
      <c r="EW20" s="23">
        <v>-8.4182743688481665</v>
      </c>
      <c r="EX20" s="23">
        <v>-8.4182743688481665</v>
      </c>
      <c r="EY20" s="23">
        <v>-8.4182743688481665</v>
      </c>
      <c r="EZ20" s="23">
        <v>-8.4182743688481665</v>
      </c>
      <c r="FA20" s="23">
        <v>-8.4182743688481665</v>
      </c>
      <c r="FB20" s="23">
        <v>-8.4182743688481665</v>
      </c>
      <c r="FC20" s="23">
        <v>-8.4182743688481665</v>
      </c>
      <c r="FD20" s="23">
        <v>-8.4182743688481665</v>
      </c>
      <c r="FE20" s="23">
        <v>-8.4182743688481665</v>
      </c>
      <c r="FF20" s="23">
        <v>-8.4182743688481665</v>
      </c>
      <c r="FG20" s="23">
        <v>-8.4182743688481665</v>
      </c>
      <c r="FH20" s="23">
        <v>-8.4182743688481665</v>
      </c>
      <c r="FI20" s="23">
        <v>-8.4182743688481665</v>
      </c>
      <c r="FJ20" s="23">
        <v>-8.4182743688481665</v>
      </c>
      <c r="FK20" s="23">
        <v>-8.4182743688481665</v>
      </c>
      <c r="FL20" s="23">
        <v>-8.4182743688481665</v>
      </c>
      <c r="FM20" s="23">
        <v>-8.4182743688481665</v>
      </c>
      <c r="FN20" s="23">
        <v>-8.4182743688481665</v>
      </c>
      <c r="FO20" s="23">
        <v>-8.4182743688481665</v>
      </c>
      <c r="FP20" s="23">
        <v>-8.4182743688481665</v>
      </c>
      <c r="FQ20" s="23">
        <v>-8.4182743688481665</v>
      </c>
      <c r="FR20" s="23">
        <v>-8.4182743688481665</v>
      </c>
      <c r="FS20" s="23">
        <v>-8.4182743688481665</v>
      </c>
      <c r="FT20" s="23">
        <v>-8.4182743688481665</v>
      </c>
      <c r="FU20" s="23">
        <v>-8.4182743688481665</v>
      </c>
      <c r="FV20" s="23">
        <v>-8.4182743688481665</v>
      </c>
      <c r="FW20" s="23">
        <v>-8.4182743688481665</v>
      </c>
      <c r="FX20" s="23">
        <v>-8.4182743688481665</v>
      </c>
      <c r="FY20" s="23">
        <v>-8.4182743688481665</v>
      </c>
      <c r="FZ20" s="23">
        <v>-8.4182743688481665</v>
      </c>
      <c r="GA20" s="23">
        <v>-8.4182743688481665</v>
      </c>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4"/>
      <c r="MZ20" s="24"/>
      <c r="NA20" s="24"/>
      <c r="NB20" s="24"/>
      <c r="NC20" s="24"/>
      <c r="ND20" s="24"/>
      <c r="NE20" s="24"/>
      <c r="NF20" s="24"/>
      <c r="NG20" s="24"/>
      <c r="NH20" s="24"/>
      <c r="NI20" s="24"/>
      <c r="NJ20" s="24"/>
      <c r="NK20" s="24"/>
      <c r="NL20" s="24"/>
      <c r="NM20" s="24"/>
      <c r="NN20" s="24"/>
      <c r="NO20" s="24"/>
      <c r="NP20" s="24"/>
      <c r="NQ20" s="24"/>
      <c r="NR20" s="24"/>
      <c r="NS20" s="24"/>
      <c r="NT20" s="24"/>
      <c r="NU20" s="24"/>
      <c r="NV20" s="24"/>
      <c r="NW20" s="24"/>
      <c r="NX20" s="24"/>
      <c r="NY20" s="24"/>
      <c r="NZ20" s="24"/>
      <c r="OA20" s="24"/>
      <c r="OB20" s="24"/>
      <c r="OC20" s="24"/>
      <c r="OD20" s="24"/>
      <c r="OE20" s="24"/>
      <c r="OF20" s="24"/>
      <c r="OG20" s="24"/>
      <c r="OH20" s="24"/>
      <c r="OI20" s="24"/>
      <c r="OJ20" s="24"/>
      <c r="OK20" s="24"/>
      <c r="OL20" s="24"/>
      <c r="OM20" s="24"/>
      <c r="ON20" s="24"/>
      <c r="OO20" s="24"/>
      <c r="OP20" s="24"/>
      <c r="OQ20" s="24"/>
      <c r="OR20" s="24"/>
      <c r="OS20" s="24"/>
      <c r="OT20" s="24"/>
      <c r="OU20" s="24"/>
      <c r="OV20" s="24"/>
      <c r="OW20" s="24"/>
      <c r="OX20" s="24"/>
      <c r="OY20" s="24"/>
      <c r="OZ20" s="24"/>
      <c r="PA20" s="24"/>
      <c r="PB20" s="24"/>
      <c r="PC20" s="24"/>
      <c r="PD20" s="24"/>
      <c r="PE20" s="24"/>
      <c r="PF20" s="24"/>
      <c r="PG20" s="24"/>
      <c r="PH20" s="24"/>
      <c r="PI20" s="24"/>
      <c r="PJ20" s="24"/>
      <c r="PK20" s="24"/>
      <c r="PL20" s="24"/>
      <c r="PM20" s="24"/>
      <c r="PN20" s="24"/>
    </row>
    <row r="21" spans="1:430" ht="14.25" customHeight="1" outlineLevel="1" x14ac:dyDescent="0.55000000000000004">
      <c r="A21" s="8" t="s">
        <v>12</v>
      </c>
      <c r="B21" s="8"/>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A21" s="25"/>
      <c r="JB21" s="25"/>
      <c r="JC21" s="25"/>
      <c r="JD21" s="25"/>
      <c r="JE21" s="25"/>
      <c r="JF21" s="25"/>
      <c r="JG21" s="25"/>
      <c r="JH21" s="25"/>
      <c r="JI21" s="25"/>
      <c r="JJ21" s="25"/>
      <c r="JK21" s="25"/>
      <c r="JL21" s="25"/>
      <c r="JM21" s="25"/>
      <c r="JN21" s="25"/>
      <c r="JO21" s="25"/>
      <c r="JP21" s="25"/>
      <c r="JQ21" s="25"/>
      <c r="JR21" s="25"/>
      <c r="JS21" s="25"/>
      <c r="JT21" s="25"/>
      <c r="JU21" s="25"/>
      <c r="JV21" s="25"/>
      <c r="JW21" s="25"/>
      <c r="JX21" s="25"/>
      <c r="JY21" s="25"/>
      <c r="JZ21" s="25"/>
      <c r="KA21" s="25"/>
      <c r="KB21" s="25"/>
      <c r="KC21" s="25"/>
      <c r="KD21" s="25"/>
      <c r="KE21" s="25"/>
      <c r="KF21" s="25"/>
      <c r="KG21" s="25"/>
      <c r="KH21" s="25"/>
      <c r="KI21" s="25"/>
      <c r="KJ21" s="25"/>
      <c r="KK21" s="25"/>
      <c r="KL21" s="25"/>
      <c r="KM21" s="25"/>
      <c r="KN21" s="25"/>
      <c r="KO21" s="25"/>
      <c r="KP21" s="25"/>
      <c r="KQ21" s="25"/>
      <c r="KR21" s="25"/>
      <c r="KS21" s="25"/>
      <c r="KT21" s="25"/>
      <c r="KU21" s="25"/>
      <c r="KV21" s="25"/>
      <c r="KW21" s="25"/>
      <c r="KX21" s="25"/>
      <c r="KY21" s="25"/>
      <c r="KZ21" s="25"/>
      <c r="LA21" s="25"/>
      <c r="LB21" s="25"/>
      <c r="LC21" s="25"/>
      <c r="LD21" s="25"/>
      <c r="LE21" s="25"/>
      <c r="LF21" s="25"/>
      <c r="LG21" s="25"/>
      <c r="LH21" s="25"/>
      <c r="LI21" s="25"/>
      <c r="LJ21" s="25"/>
      <c r="LK21" s="25"/>
      <c r="LL21" s="25"/>
      <c r="LM21" s="25"/>
      <c r="LN21" s="25"/>
      <c r="LO21" s="25"/>
      <c r="LP21" s="25"/>
      <c r="LQ21" s="25"/>
      <c r="LR21" s="25"/>
      <c r="LS21" s="25"/>
      <c r="LT21" s="25"/>
      <c r="LU21" s="25"/>
      <c r="LV21" s="25"/>
      <c r="LW21" s="25"/>
      <c r="LX21" s="25"/>
      <c r="LY21" s="25"/>
      <c r="LZ21" s="25"/>
      <c r="MA21" s="25"/>
      <c r="MB21" s="25"/>
      <c r="MC21" s="25"/>
      <c r="MD21" s="25"/>
      <c r="ME21" s="25"/>
      <c r="MF21" s="25"/>
      <c r="MG21" s="25"/>
      <c r="MH21" s="25"/>
      <c r="MI21" s="25"/>
      <c r="MJ21" s="25"/>
      <c r="MK21" s="25"/>
      <c r="ML21" s="25"/>
      <c r="MM21" s="25"/>
      <c r="MN21" s="25"/>
      <c r="MO21" s="25"/>
      <c r="MP21" s="25"/>
      <c r="MQ21" s="25"/>
      <c r="MR21" s="25"/>
      <c r="MS21" s="25"/>
      <c r="MT21" s="25"/>
      <c r="MU21" s="25"/>
      <c r="MV21" s="25"/>
      <c r="MW21" s="25"/>
      <c r="MX21" s="25"/>
      <c r="MY21" s="26"/>
      <c r="MZ21" s="26"/>
      <c r="NA21" s="26"/>
      <c r="NB21" s="26"/>
      <c r="NC21" s="26"/>
      <c r="ND21" s="26"/>
      <c r="NE21" s="26"/>
      <c r="NF21" s="26"/>
      <c r="NG21" s="26"/>
      <c r="NH21" s="26"/>
      <c r="NI21" s="26"/>
      <c r="NJ21" s="26"/>
      <c r="NK21" s="26"/>
      <c r="NL21" s="26"/>
      <c r="NM21" s="26"/>
      <c r="NN21" s="26"/>
      <c r="NO21" s="26"/>
      <c r="NP21" s="26"/>
      <c r="NQ21" s="26"/>
      <c r="NR21" s="26"/>
      <c r="NS21" s="26"/>
      <c r="NT21" s="26"/>
      <c r="NU21" s="26"/>
      <c r="NV21" s="26"/>
      <c r="NW21" s="26"/>
      <c r="NX21" s="26"/>
      <c r="NY21" s="26"/>
      <c r="NZ21" s="26"/>
      <c r="OA21" s="26"/>
      <c r="OB21" s="26"/>
      <c r="OC21" s="26"/>
      <c r="OD21" s="26"/>
      <c r="OE21" s="26"/>
      <c r="OF21" s="26"/>
      <c r="OG21" s="26"/>
      <c r="OH21" s="26"/>
      <c r="OI21" s="26"/>
      <c r="OJ21" s="26"/>
      <c r="OK21" s="26"/>
      <c r="OL21" s="26"/>
      <c r="OM21" s="26"/>
      <c r="ON21" s="26"/>
      <c r="OO21" s="26"/>
      <c r="OP21" s="26"/>
      <c r="OQ21" s="26"/>
      <c r="OR21" s="26"/>
      <c r="OS21" s="26"/>
      <c r="OT21" s="26"/>
      <c r="OU21" s="26"/>
      <c r="OV21" s="26"/>
      <c r="OW21" s="26"/>
      <c r="OX21" s="26"/>
      <c r="OY21" s="26"/>
      <c r="OZ21" s="26"/>
      <c r="PA21" s="26"/>
      <c r="PB21" s="26"/>
      <c r="PC21" s="26"/>
      <c r="PD21" s="26"/>
      <c r="PE21" s="26"/>
      <c r="PF21" s="26"/>
      <c r="PG21" s="26"/>
      <c r="PH21" s="26"/>
      <c r="PI21" s="26"/>
      <c r="PJ21" s="26"/>
      <c r="PK21" s="26"/>
      <c r="PL21" s="26"/>
      <c r="PM21" s="26"/>
      <c r="PN21" s="26"/>
    </row>
    <row r="22" spans="1:430" ht="14.25" customHeight="1" outlineLevel="1" x14ac:dyDescent="0.55000000000000004">
      <c r="A22" s="8" t="s">
        <v>13</v>
      </c>
      <c r="B22" s="8"/>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23"/>
      <c r="CF22" s="23"/>
      <c r="CG22" s="23"/>
      <c r="CH22" s="23"/>
      <c r="CI22" s="23"/>
      <c r="CJ22" s="23"/>
      <c r="CK22" s="23"/>
      <c r="CL22" s="23"/>
      <c r="CM22" s="23"/>
      <c r="CN22" s="23"/>
      <c r="CO22" s="23"/>
      <c r="CP22" s="23"/>
      <c r="CQ22" s="23"/>
      <c r="CR22" s="23"/>
      <c r="CS22" s="23"/>
      <c r="CT22" s="23"/>
      <c r="CU22" s="23"/>
      <c r="CV22" s="23"/>
      <c r="CW22" s="23"/>
      <c r="CX22" s="23"/>
      <c r="CY22" s="23"/>
      <c r="CZ22" s="23"/>
      <c r="DA22" s="23"/>
      <c r="DB22" s="23"/>
      <c r="DC22" s="23"/>
      <c r="DD22" s="23"/>
      <c r="DE22" s="23"/>
      <c r="DF22" s="23"/>
      <c r="DG22" s="23"/>
      <c r="DH22" s="23"/>
      <c r="DI22" s="23"/>
      <c r="DJ22" s="23"/>
      <c r="DK22" s="23"/>
      <c r="DL22" s="23"/>
      <c r="DM22" s="23"/>
      <c r="DN22" s="23"/>
      <c r="DO22" s="23"/>
      <c r="DP22" s="23"/>
      <c r="DQ22" s="23"/>
      <c r="DR22" s="23"/>
      <c r="DS22" s="23"/>
      <c r="DT22" s="23"/>
      <c r="DU22" s="23"/>
      <c r="DV22" s="23"/>
      <c r="DW22" s="23"/>
      <c r="DX22" s="23"/>
      <c r="DY22" s="23"/>
      <c r="DZ22" s="23"/>
      <c r="EA22" s="23"/>
      <c r="EB22" s="23"/>
      <c r="EC22" s="23"/>
      <c r="ED22" s="23"/>
      <c r="EE22" s="23"/>
      <c r="EF22" s="23"/>
      <c r="EG22" s="23"/>
      <c r="EH22" s="23"/>
      <c r="EI22" s="23"/>
      <c r="EJ22" s="23"/>
      <c r="EK22" s="23"/>
      <c r="EL22" s="23"/>
      <c r="EM22" s="23"/>
      <c r="EN22" s="23"/>
      <c r="EO22" s="23"/>
      <c r="EP22" s="23"/>
      <c r="EQ22" s="23"/>
      <c r="ER22" s="23"/>
      <c r="ES22" s="23"/>
      <c r="ET22" s="23"/>
      <c r="EU22" s="23"/>
      <c r="EV22" s="23"/>
      <c r="EW22" s="23"/>
      <c r="EX22" s="23"/>
      <c r="EY22" s="23"/>
      <c r="EZ22" s="23"/>
      <c r="FA22" s="23"/>
      <c r="FB22" s="23"/>
      <c r="FC22" s="23"/>
      <c r="FD22" s="23"/>
      <c r="FE22" s="23"/>
      <c r="FF22" s="23"/>
      <c r="FG22" s="23"/>
      <c r="FH22" s="23"/>
      <c r="FI22" s="23"/>
      <c r="FJ22" s="23"/>
      <c r="FK22" s="23"/>
      <c r="FL22" s="23"/>
      <c r="FM22" s="23"/>
      <c r="FN22" s="23"/>
      <c r="FO22" s="23"/>
      <c r="FP22" s="23"/>
      <c r="FQ22" s="23"/>
      <c r="FR22" s="23"/>
      <c r="FS22" s="23"/>
      <c r="FT22" s="23"/>
      <c r="FU22" s="23"/>
      <c r="FV22" s="23"/>
      <c r="FW22" s="23"/>
      <c r="FX22" s="23"/>
      <c r="FY22" s="23"/>
      <c r="FZ22" s="23"/>
      <c r="GA22" s="23"/>
      <c r="GB22" s="23"/>
      <c r="GC22" s="23"/>
      <c r="GD22" s="23"/>
      <c r="GE22" s="23"/>
      <c r="GF22" s="23"/>
      <c r="GG22" s="23"/>
      <c r="GH22" s="23"/>
      <c r="GI22" s="23"/>
      <c r="GJ22" s="23"/>
      <c r="GK22" s="23"/>
      <c r="GL22" s="23"/>
      <c r="GM22" s="23"/>
      <c r="GN22" s="23"/>
      <c r="GO22" s="23"/>
      <c r="GP22" s="23"/>
      <c r="GQ22" s="23"/>
      <c r="GR22" s="23"/>
      <c r="GS22" s="23"/>
      <c r="GT22" s="23"/>
      <c r="GU22" s="23"/>
      <c r="GV22" s="23"/>
      <c r="GW22" s="23"/>
      <c r="GX22" s="23"/>
      <c r="GY22" s="23"/>
      <c r="GZ22" s="23"/>
      <c r="HA22" s="23"/>
      <c r="HB22" s="23"/>
      <c r="HC22" s="23"/>
      <c r="HD22" s="23"/>
      <c r="HE22" s="23"/>
      <c r="HF22" s="23"/>
      <c r="HG22" s="23"/>
      <c r="HH22" s="23"/>
      <c r="HI22" s="23"/>
      <c r="HJ22" s="23"/>
      <c r="HK22" s="23"/>
      <c r="HL22" s="23"/>
      <c r="HM22" s="23"/>
      <c r="HN22" s="23"/>
      <c r="HO22" s="23"/>
      <c r="HP22" s="23"/>
      <c r="HQ22" s="23"/>
      <c r="HR22" s="23"/>
      <c r="HS22" s="23"/>
      <c r="HT22" s="23"/>
      <c r="HU22" s="23"/>
      <c r="HV22" s="23"/>
      <c r="HW22" s="23"/>
      <c r="HX22" s="23"/>
      <c r="HY22" s="23"/>
      <c r="HZ22" s="23"/>
      <c r="IA22" s="23"/>
      <c r="IB22" s="23"/>
      <c r="IC22" s="23"/>
      <c r="ID22" s="23"/>
      <c r="IE22" s="23"/>
      <c r="IF22" s="23"/>
      <c r="IG22" s="23"/>
      <c r="IH22" s="23"/>
      <c r="II22" s="23"/>
      <c r="IJ22" s="23"/>
      <c r="IK22" s="23"/>
      <c r="IL22" s="23"/>
      <c r="IM22" s="23"/>
      <c r="IN22" s="23"/>
      <c r="IO22" s="23"/>
      <c r="IP22" s="23"/>
      <c r="IQ22" s="23"/>
      <c r="IR22" s="23"/>
      <c r="IS22" s="23"/>
      <c r="IT22" s="23"/>
      <c r="IU22" s="23"/>
      <c r="IV22" s="23"/>
      <c r="IW22" s="23"/>
      <c r="IX22" s="23"/>
      <c r="IY22" s="23"/>
      <c r="IZ22" s="23"/>
      <c r="JA22" s="23"/>
      <c r="JB22" s="23"/>
      <c r="JC22" s="23"/>
      <c r="JD22" s="23"/>
      <c r="JE22" s="23"/>
      <c r="JF22" s="23"/>
      <c r="JG22" s="23"/>
      <c r="JH22" s="23"/>
      <c r="JI22" s="23"/>
      <c r="JJ22" s="23"/>
      <c r="JK22" s="23"/>
      <c r="JL22" s="23"/>
      <c r="JM22" s="23"/>
      <c r="JN22" s="23"/>
      <c r="JO22" s="23"/>
      <c r="JP22" s="23"/>
      <c r="JQ22" s="23"/>
      <c r="JR22" s="23"/>
      <c r="JS22" s="23"/>
      <c r="JT22" s="23"/>
      <c r="JU22" s="23"/>
      <c r="JV22" s="23"/>
      <c r="JW22" s="23"/>
      <c r="JX22" s="23"/>
      <c r="JY22" s="23"/>
      <c r="JZ22" s="23"/>
      <c r="KA22" s="23"/>
      <c r="KB22" s="23"/>
      <c r="KC22" s="23"/>
      <c r="KD22" s="23"/>
      <c r="KE22" s="23"/>
      <c r="KF22" s="23"/>
      <c r="KG22" s="23"/>
      <c r="KH22" s="23"/>
      <c r="KI22" s="23"/>
      <c r="KJ22" s="23"/>
      <c r="KK22" s="23"/>
      <c r="KL22" s="23"/>
      <c r="KM22" s="23"/>
      <c r="KN22" s="23"/>
      <c r="KO22" s="23"/>
      <c r="KP22" s="23"/>
      <c r="KQ22" s="23"/>
      <c r="KR22" s="23"/>
      <c r="KS22" s="23"/>
      <c r="KT22" s="23"/>
      <c r="KU22" s="23"/>
      <c r="KV22" s="23"/>
      <c r="KW22" s="23"/>
      <c r="KX22" s="23"/>
      <c r="KY22" s="23"/>
      <c r="KZ22" s="23"/>
      <c r="LA22" s="23"/>
      <c r="LB22" s="23"/>
      <c r="LC22" s="23"/>
      <c r="LD22" s="23"/>
      <c r="LE22" s="23"/>
      <c r="LF22" s="23"/>
      <c r="LG22" s="23"/>
      <c r="LH22" s="23"/>
      <c r="LI22" s="23"/>
      <c r="LJ22" s="23"/>
      <c r="LK22" s="23"/>
      <c r="LL22" s="23"/>
      <c r="LM22" s="23"/>
      <c r="LN22" s="23"/>
      <c r="LO22" s="23"/>
      <c r="LP22" s="23"/>
      <c r="LQ22" s="23"/>
      <c r="LR22" s="23"/>
      <c r="LS22" s="23"/>
      <c r="LT22" s="23"/>
      <c r="LU22" s="23"/>
      <c r="LV22" s="23"/>
      <c r="LW22" s="23"/>
      <c r="LX22" s="23"/>
      <c r="LY22" s="23"/>
      <c r="LZ22" s="23"/>
      <c r="MA22" s="23"/>
      <c r="MB22" s="23"/>
      <c r="MC22" s="23"/>
      <c r="MD22" s="23"/>
      <c r="ME22" s="23"/>
      <c r="MF22" s="23"/>
      <c r="MG22" s="23"/>
      <c r="MH22" s="23"/>
      <c r="MI22" s="23"/>
      <c r="MJ22" s="23"/>
      <c r="MK22" s="23"/>
      <c r="ML22" s="23"/>
      <c r="MM22" s="23"/>
      <c r="MN22" s="23"/>
      <c r="MO22" s="23"/>
      <c r="MP22" s="23"/>
      <c r="MQ22" s="23"/>
      <c r="MR22" s="23"/>
      <c r="MS22" s="23"/>
      <c r="MT22" s="23"/>
      <c r="MU22" s="23"/>
      <c r="MV22" s="23"/>
      <c r="MW22" s="23"/>
      <c r="MX22" s="23"/>
      <c r="MY22" s="24"/>
      <c r="MZ22" s="24"/>
      <c r="NA22" s="24"/>
      <c r="NB22" s="24"/>
      <c r="NC22" s="24"/>
      <c r="ND22" s="24"/>
      <c r="NE22" s="24"/>
      <c r="NF22" s="24"/>
      <c r="NG22" s="24"/>
      <c r="NH22" s="24"/>
      <c r="NI22" s="24"/>
      <c r="NJ22" s="24"/>
      <c r="NK22" s="24"/>
      <c r="NL22" s="24"/>
      <c r="NM22" s="24"/>
      <c r="NN22" s="24"/>
      <c r="NO22" s="24"/>
      <c r="NP22" s="24"/>
      <c r="NQ22" s="24"/>
      <c r="NR22" s="24"/>
      <c r="NS22" s="24"/>
      <c r="NT22" s="24"/>
      <c r="NU22" s="24"/>
      <c r="NV22" s="24"/>
      <c r="NW22" s="24"/>
      <c r="NX22" s="24"/>
      <c r="NY22" s="24"/>
      <c r="NZ22" s="24"/>
      <c r="OA22" s="24"/>
      <c r="OB22" s="24"/>
      <c r="OC22" s="24"/>
      <c r="OD22" s="24"/>
      <c r="OE22" s="24"/>
      <c r="OF22" s="24"/>
      <c r="OG22" s="24"/>
      <c r="OH22" s="24"/>
      <c r="OI22" s="24"/>
      <c r="OJ22" s="24"/>
      <c r="OK22" s="24"/>
      <c r="OL22" s="24"/>
      <c r="OM22" s="24"/>
      <c r="ON22" s="24"/>
      <c r="OO22" s="24"/>
      <c r="OP22" s="24"/>
      <c r="OQ22" s="24"/>
      <c r="OR22" s="24"/>
      <c r="OS22" s="24"/>
      <c r="OT22" s="24"/>
      <c r="OU22" s="24"/>
      <c r="OV22" s="24"/>
      <c r="OW22" s="24"/>
      <c r="OX22" s="24"/>
      <c r="OY22" s="24"/>
      <c r="OZ22" s="24"/>
      <c r="PA22" s="24"/>
      <c r="PB22" s="24"/>
      <c r="PC22" s="24"/>
      <c r="PD22" s="24"/>
      <c r="PE22" s="24"/>
      <c r="PF22" s="24"/>
      <c r="PG22" s="24"/>
      <c r="PH22" s="24"/>
      <c r="PI22" s="24"/>
      <c r="PJ22" s="24"/>
      <c r="PK22" s="24"/>
      <c r="PL22" s="24"/>
      <c r="PM22" s="24"/>
      <c r="PN22" s="24"/>
    </row>
    <row r="23" spans="1:430" ht="14.25" customHeight="1" outlineLevel="1" x14ac:dyDescent="0.55000000000000004">
      <c r="A23" s="6"/>
      <c r="B23" s="6"/>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c r="EC23" s="20"/>
      <c r="ED23" s="20"/>
      <c r="EE23" s="20"/>
      <c r="EF23" s="20"/>
      <c r="EG23" s="20"/>
      <c r="EH23" s="20"/>
      <c r="EI23" s="20"/>
      <c r="EJ23" s="20"/>
      <c r="EK23" s="20"/>
      <c r="EL23" s="20"/>
      <c r="EM23" s="20"/>
      <c r="EN23" s="20"/>
      <c r="EO23" s="20"/>
      <c r="EP23" s="20"/>
      <c r="EQ23" s="20"/>
      <c r="ER23" s="20"/>
      <c r="ES23" s="20"/>
      <c r="ET23" s="20"/>
      <c r="EU23" s="20"/>
      <c r="EV23" s="20"/>
      <c r="EW23" s="20"/>
      <c r="EX23" s="20"/>
      <c r="EY23" s="20"/>
      <c r="EZ23" s="20"/>
      <c r="FA23" s="20"/>
      <c r="FB23" s="20"/>
      <c r="FC23" s="20"/>
      <c r="FD23" s="20"/>
      <c r="FE23" s="20"/>
      <c r="FF23" s="20"/>
      <c r="FG23" s="20"/>
      <c r="FH23" s="20"/>
      <c r="FI23" s="20"/>
      <c r="FJ23" s="20"/>
      <c r="FK23" s="20"/>
      <c r="FL23" s="20"/>
      <c r="FM23" s="20"/>
      <c r="FN23" s="20"/>
      <c r="FO23" s="20"/>
      <c r="FP23" s="20"/>
      <c r="FQ23" s="20"/>
      <c r="FR23" s="20"/>
      <c r="FS23" s="20"/>
      <c r="FT23" s="20"/>
      <c r="FU23" s="20"/>
      <c r="FV23" s="20"/>
      <c r="FW23" s="20"/>
      <c r="FX23" s="20"/>
      <c r="FY23" s="20"/>
      <c r="FZ23" s="20"/>
      <c r="GA23" s="20"/>
      <c r="GB23" s="20"/>
      <c r="GC23" s="20"/>
      <c r="GD23" s="20"/>
      <c r="GE23" s="20"/>
      <c r="GF23" s="20"/>
      <c r="GG23" s="20"/>
      <c r="GH23" s="20"/>
      <c r="GI23" s="20"/>
      <c r="GJ23" s="20"/>
      <c r="GK23" s="20"/>
      <c r="GL23" s="20"/>
      <c r="GM23" s="20"/>
      <c r="GN23" s="20"/>
      <c r="GO23" s="20"/>
      <c r="GP23" s="20"/>
      <c r="GQ23" s="20"/>
      <c r="GR23" s="20"/>
      <c r="GS23" s="20"/>
      <c r="GT23" s="20"/>
      <c r="GU23" s="20"/>
      <c r="GV23" s="20"/>
      <c r="GW23" s="20"/>
      <c r="GX23" s="20"/>
      <c r="GY23" s="20"/>
      <c r="GZ23" s="20"/>
      <c r="HA23" s="20"/>
      <c r="HB23" s="20"/>
      <c r="HC23" s="20"/>
      <c r="HD23" s="20"/>
      <c r="HE23" s="20"/>
      <c r="HF23" s="20"/>
      <c r="HG23" s="20"/>
      <c r="HH23" s="20"/>
      <c r="HI23" s="20"/>
      <c r="HJ23" s="20"/>
      <c r="HK23" s="20"/>
      <c r="HL23" s="20"/>
      <c r="HM23" s="20"/>
      <c r="HN23" s="20"/>
      <c r="HO23" s="20"/>
      <c r="HP23" s="20"/>
      <c r="HQ23" s="20"/>
      <c r="HR23" s="20"/>
      <c r="HS23" s="20"/>
      <c r="HT23" s="20"/>
      <c r="HU23" s="20"/>
      <c r="HV23" s="20"/>
      <c r="HW23" s="20"/>
      <c r="HX23" s="20"/>
      <c r="HY23" s="20"/>
      <c r="HZ23" s="20"/>
      <c r="IA23" s="20"/>
      <c r="IB23" s="20"/>
      <c r="IC23" s="20"/>
      <c r="ID23" s="20"/>
      <c r="IE23" s="20"/>
      <c r="IF23" s="20"/>
      <c r="IG23" s="20"/>
      <c r="IH23" s="20"/>
      <c r="II23" s="20"/>
      <c r="IJ23" s="20"/>
      <c r="IK23" s="20"/>
      <c r="IL23" s="20"/>
      <c r="IM23" s="20"/>
      <c r="IN23" s="20"/>
      <c r="IO23" s="20"/>
      <c r="IP23" s="20"/>
      <c r="IQ23" s="20"/>
      <c r="IR23" s="20"/>
      <c r="IS23" s="20"/>
      <c r="IT23" s="20"/>
      <c r="IU23" s="20"/>
      <c r="IV23" s="20"/>
      <c r="IW23" s="20"/>
      <c r="IX23" s="20"/>
      <c r="IY23" s="20"/>
      <c r="IZ23" s="20"/>
      <c r="JA23" s="20"/>
      <c r="JB23" s="20"/>
      <c r="JC23" s="20"/>
      <c r="JD23" s="20"/>
      <c r="JE23" s="20"/>
      <c r="JF23" s="20"/>
      <c r="JG23" s="20"/>
      <c r="JH23" s="20"/>
      <c r="JI23" s="20"/>
      <c r="JJ23" s="20"/>
      <c r="JK23" s="20"/>
      <c r="JL23" s="20"/>
      <c r="JM23" s="20"/>
      <c r="JN23" s="20"/>
      <c r="JO23" s="20"/>
      <c r="JP23" s="20"/>
      <c r="JQ23" s="20"/>
      <c r="JR23" s="20"/>
      <c r="JS23" s="20"/>
      <c r="JT23" s="20"/>
      <c r="JU23" s="20"/>
      <c r="JV23" s="20"/>
      <c r="JW23" s="20"/>
      <c r="JX23" s="20"/>
      <c r="JY23" s="20"/>
      <c r="JZ23" s="20"/>
      <c r="KA23" s="20"/>
      <c r="KB23" s="20"/>
      <c r="KC23" s="20"/>
      <c r="KD23" s="20"/>
      <c r="KE23" s="20"/>
      <c r="KF23" s="20"/>
      <c r="KG23" s="20"/>
      <c r="KH23" s="20"/>
      <c r="KI23" s="20"/>
      <c r="KJ23" s="20"/>
      <c r="KK23" s="20"/>
      <c r="KL23" s="20"/>
      <c r="KM23" s="20"/>
      <c r="KN23" s="20"/>
      <c r="KO23" s="20"/>
      <c r="KP23" s="20"/>
      <c r="KQ23" s="20"/>
      <c r="KR23" s="20"/>
      <c r="KS23" s="20"/>
      <c r="KT23" s="20"/>
      <c r="KU23" s="20"/>
      <c r="KV23" s="20"/>
      <c r="KW23" s="20"/>
      <c r="KX23" s="20"/>
      <c r="KY23" s="20"/>
      <c r="KZ23" s="20"/>
      <c r="LA23" s="20"/>
      <c r="LB23" s="20"/>
      <c r="LC23" s="20"/>
      <c r="LD23" s="20"/>
      <c r="LE23" s="20"/>
      <c r="LF23" s="20"/>
      <c r="LG23" s="20"/>
      <c r="LH23" s="20"/>
      <c r="LI23" s="20"/>
      <c r="LJ23" s="20"/>
      <c r="LK23" s="20"/>
      <c r="LL23" s="20"/>
      <c r="LM23" s="20"/>
      <c r="LN23" s="20"/>
      <c r="LO23" s="20"/>
      <c r="LP23" s="20"/>
      <c r="LQ23" s="20"/>
      <c r="LR23" s="20"/>
      <c r="LS23" s="20"/>
      <c r="LT23" s="20"/>
      <c r="LU23" s="20"/>
      <c r="LV23" s="20"/>
      <c r="LW23" s="20"/>
      <c r="LX23" s="20"/>
      <c r="LY23" s="20"/>
      <c r="LZ23" s="20"/>
      <c r="MA23" s="20"/>
      <c r="MB23" s="20"/>
      <c r="MC23" s="20"/>
      <c r="MD23" s="20"/>
      <c r="ME23" s="20"/>
      <c r="MF23" s="20"/>
      <c r="MG23" s="20"/>
      <c r="MH23" s="20"/>
      <c r="MI23" s="20"/>
      <c r="MJ23" s="20"/>
      <c r="MK23" s="20"/>
      <c r="ML23" s="20"/>
      <c r="MM23" s="20"/>
      <c r="MN23" s="20"/>
      <c r="MO23" s="20"/>
      <c r="MP23" s="20"/>
      <c r="MQ23" s="20"/>
      <c r="MR23" s="20"/>
      <c r="MS23" s="20"/>
      <c r="MT23" s="20"/>
      <c r="MU23" s="20"/>
      <c r="MV23" s="20"/>
      <c r="MW23" s="20"/>
      <c r="MX23" s="20"/>
      <c r="MY23" s="20"/>
      <c r="MZ23" s="20"/>
      <c r="NA23" s="20"/>
      <c r="NB23" s="20"/>
      <c r="NC23" s="20"/>
      <c r="ND23" s="20"/>
      <c r="NE23" s="20"/>
      <c r="NF23" s="20"/>
      <c r="NG23" s="20"/>
      <c r="NH23" s="20"/>
      <c r="NI23" s="20"/>
      <c r="NJ23" s="20"/>
      <c r="NK23" s="20"/>
      <c r="NL23" s="20"/>
      <c r="NM23" s="20"/>
      <c r="NN23" s="20"/>
      <c r="NO23" s="20"/>
      <c r="NP23" s="20"/>
      <c r="NQ23" s="20"/>
      <c r="NR23" s="20"/>
      <c r="NS23" s="20"/>
      <c r="NT23" s="20"/>
      <c r="NU23" s="20"/>
      <c r="NV23" s="20"/>
      <c r="NW23" s="20"/>
      <c r="NX23" s="20"/>
      <c r="NY23" s="20"/>
      <c r="NZ23" s="20"/>
      <c r="OA23" s="20"/>
      <c r="OB23" s="20"/>
      <c r="OC23" s="20"/>
      <c r="OD23" s="20"/>
      <c r="OE23" s="20"/>
      <c r="OF23" s="20"/>
      <c r="OG23" s="20"/>
      <c r="OH23" s="20"/>
      <c r="OI23" s="20"/>
      <c r="OJ23" s="20"/>
      <c r="OK23" s="20"/>
      <c r="OL23" s="20"/>
      <c r="OM23" s="20"/>
      <c r="ON23" s="20"/>
      <c r="OO23" s="20"/>
      <c r="OP23" s="20"/>
      <c r="OQ23" s="20"/>
      <c r="OR23" s="20"/>
      <c r="OS23" s="20"/>
      <c r="OT23" s="20"/>
      <c r="OU23" s="20"/>
      <c r="OV23" s="20"/>
      <c r="OW23" s="20"/>
      <c r="OX23" s="20"/>
      <c r="OY23" s="20"/>
      <c r="OZ23" s="20"/>
      <c r="PA23" s="20"/>
      <c r="PB23" s="20"/>
      <c r="PC23" s="20"/>
      <c r="PD23" s="20"/>
      <c r="PE23" s="20"/>
      <c r="PF23" s="20"/>
      <c r="PG23" s="20"/>
      <c r="PH23" s="20"/>
      <c r="PI23" s="20"/>
      <c r="PJ23" s="20"/>
      <c r="PK23" s="20"/>
      <c r="PL23" s="20"/>
      <c r="PM23" s="20"/>
      <c r="PN23" s="20"/>
    </row>
    <row r="24" spans="1:430" ht="14.25" customHeight="1" outlineLevel="1" x14ac:dyDescent="0.55000000000000004">
      <c r="A24" s="6" t="s">
        <v>14</v>
      </c>
      <c r="B24" s="6"/>
      <c r="C24" s="25">
        <v>0</v>
      </c>
      <c r="D24" s="25">
        <v>0</v>
      </c>
      <c r="E24" s="25">
        <v>0</v>
      </c>
      <c r="F24" s="25">
        <v>0</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0</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0</v>
      </c>
      <c r="BA24" s="25">
        <v>0</v>
      </c>
      <c r="BB24" s="25">
        <v>0</v>
      </c>
      <c r="BC24" s="25">
        <v>0</v>
      </c>
      <c r="BD24" s="25">
        <v>0</v>
      </c>
      <c r="BE24" s="25">
        <v>0</v>
      </c>
      <c r="BF24" s="25">
        <v>0</v>
      </c>
      <c r="BG24" s="25">
        <v>0</v>
      </c>
      <c r="BH24" s="25">
        <v>0</v>
      </c>
      <c r="BI24" s="25">
        <v>0</v>
      </c>
      <c r="BJ24" s="25">
        <v>0</v>
      </c>
      <c r="BK24" s="25">
        <v>0</v>
      </c>
      <c r="BL24" s="25">
        <v>0</v>
      </c>
      <c r="BM24" s="25">
        <v>0</v>
      </c>
      <c r="BN24" s="25">
        <v>0</v>
      </c>
      <c r="BO24" s="25">
        <v>0</v>
      </c>
      <c r="BP24" s="25">
        <v>0</v>
      </c>
      <c r="BQ24" s="25">
        <v>0</v>
      </c>
      <c r="BR24" s="25">
        <v>0</v>
      </c>
      <c r="BS24" s="25">
        <v>0</v>
      </c>
      <c r="BT24" s="25">
        <v>0</v>
      </c>
      <c r="BU24" s="25">
        <v>0</v>
      </c>
      <c r="BV24" s="25">
        <v>0</v>
      </c>
      <c r="BW24" s="25">
        <v>0</v>
      </c>
      <c r="BX24" s="25">
        <v>0</v>
      </c>
      <c r="BY24" s="25">
        <v>0</v>
      </c>
      <c r="BZ24" s="25">
        <v>0</v>
      </c>
      <c r="CA24" s="25">
        <v>0</v>
      </c>
      <c r="CB24" s="25">
        <v>0</v>
      </c>
      <c r="CC24" s="25">
        <v>0</v>
      </c>
      <c r="CD24" s="25">
        <v>0</v>
      </c>
      <c r="CE24" s="25">
        <v>0</v>
      </c>
      <c r="CF24" s="25">
        <v>0</v>
      </c>
      <c r="CG24" s="25">
        <v>0</v>
      </c>
      <c r="CH24" s="25">
        <v>0</v>
      </c>
      <c r="CI24" s="25">
        <v>0</v>
      </c>
      <c r="CJ24" s="25">
        <v>0</v>
      </c>
      <c r="CK24" s="25">
        <v>0</v>
      </c>
      <c r="CL24" s="25">
        <v>0</v>
      </c>
      <c r="CM24" s="25">
        <v>0</v>
      </c>
      <c r="CN24" s="25">
        <v>0</v>
      </c>
      <c r="CO24" s="25">
        <v>0</v>
      </c>
      <c r="CP24" s="25">
        <v>0</v>
      </c>
      <c r="CQ24" s="25">
        <v>0</v>
      </c>
      <c r="CR24" s="25">
        <v>0</v>
      </c>
      <c r="CS24" s="25">
        <v>0</v>
      </c>
      <c r="CT24" s="25">
        <v>0</v>
      </c>
      <c r="CU24" s="25">
        <v>0</v>
      </c>
      <c r="CV24" s="25">
        <v>0</v>
      </c>
      <c r="CW24" s="25">
        <v>0</v>
      </c>
      <c r="CX24" s="25">
        <v>0</v>
      </c>
      <c r="CY24" s="25">
        <v>0</v>
      </c>
      <c r="CZ24" s="25">
        <v>0</v>
      </c>
      <c r="DA24" s="25">
        <v>0</v>
      </c>
      <c r="DB24" s="25">
        <v>0</v>
      </c>
      <c r="DC24" s="25">
        <v>0</v>
      </c>
      <c r="DD24" s="25">
        <v>0</v>
      </c>
      <c r="DE24" s="25">
        <v>0</v>
      </c>
      <c r="DF24" s="25">
        <v>0</v>
      </c>
      <c r="DG24" s="25">
        <v>0</v>
      </c>
      <c r="DH24" s="25">
        <v>0</v>
      </c>
      <c r="DI24" s="25">
        <v>0</v>
      </c>
      <c r="DJ24" s="25">
        <v>0</v>
      </c>
      <c r="DK24" s="25">
        <v>0</v>
      </c>
      <c r="DL24" s="25">
        <v>0</v>
      </c>
      <c r="DM24" s="25">
        <v>0</v>
      </c>
      <c r="DN24" s="25">
        <v>0</v>
      </c>
      <c r="DO24" s="25">
        <v>0</v>
      </c>
      <c r="DP24" s="25">
        <v>0</v>
      </c>
      <c r="DQ24" s="25">
        <v>0</v>
      </c>
      <c r="DR24" s="25">
        <v>0</v>
      </c>
      <c r="DS24" s="25">
        <v>0</v>
      </c>
      <c r="DT24" s="25">
        <v>0</v>
      </c>
      <c r="DU24" s="25">
        <v>0</v>
      </c>
      <c r="DV24" s="25">
        <v>0</v>
      </c>
      <c r="DW24" s="25">
        <v>0</v>
      </c>
      <c r="DX24" s="25">
        <v>0</v>
      </c>
      <c r="DY24" s="25">
        <v>0</v>
      </c>
      <c r="DZ24" s="25">
        <v>0</v>
      </c>
      <c r="EA24" s="25">
        <v>0</v>
      </c>
      <c r="EB24" s="25">
        <v>0</v>
      </c>
      <c r="EC24" s="25">
        <v>0</v>
      </c>
      <c r="ED24" s="25">
        <v>0</v>
      </c>
      <c r="EE24" s="25">
        <v>0</v>
      </c>
      <c r="EF24" s="25">
        <v>0</v>
      </c>
      <c r="EG24" s="25">
        <v>0</v>
      </c>
      <c r="EH24" s="25">
        <v>0</v>
      </c>
      <c r="EI24" s="25">
        <v>0</v>
      </c>
      <c r="EJ24" s="25">
        <v>0</v>
      </c>
      <c r="EK24" s="25">
        <v>0</v>
      </c>
      <c r="EL24" s="25">
        <v>0</v>
      </c>
      <c r="EM24" s="25">
        <v>0</v>
      </c>
      <c r="EN24" s="25">
        <v>0</v>
      </c>
      <c r="EO24" s="25">
        <v>0</v>
      </c>
      <c r="EP24" s="25">
        <v>0</v>
      </c>
      <c r="EQ24" s="25">
        <v>0</v>
      </c>
      <c r="ER24" s="25">
        <v>0</v>
      </c>
      <c r="ES24" s="25">
        <v>0</v>
      </c>
      <c r="ET24" s="25">
        <v>0</v>
      </c>
      <c r="EU24" s="25">
        <v>0</v>
      </c>
      <c r="EV24" s="25">
        <v>0</v>
      </c>
      <c r="EW24" s="25">
        <v>0</v>
      </c>
      <c r="EX24" s="25">
        <v>0</v>
      </c>
      <c r="EY24" s="25">
        <v>0</v>
      </c>
      <c r="EZ24" s="25">
        <v>0</v>
      </c>
      <c r="FA24" s="25">
        <v>0</v>
      </c>
      <c r="FB24" s="25">
        <v>0</v>
      </c>
      <c r="FC24" s="25">
        <v>0</v>
      </c>
      <c r="FD24" s="25">
        <v>0</v>
      </c>
      <c r="FE24" s="25">
        <v>0</v>
      </c>
      <c r="FF24" s="25">
        <v>0</v>
      </c>
      <c r="FG24" s="25">
        <v>0</v>
      </c>
      <c r="FH24" s="25">
        <v>0</v>
      </c>
      <c r="FI24" s="25">
        <v>0</v>
      </c>
      <c r="FJ24" s="25">
        <v>0</v>
      </c>
      <c r="FK24" s="25">
        <v>0</v>
      </c>
      <c r="FL24" s="25">
        <v>0</v>
      </c>
      <c r="FM24" s="25">
        <v>0</v>
      </c>
      <c r="FN24" s="25">
        <v>0</v>
      </c>
      <c r="FO24" s="25">
        <v>0</v>
      </c>
      <c r="FP24" s="25">
        <v>0</v>
      </c>
      <c r="FQ24" s="25">
        <v>0</v>
      </c>
      <c r="FR24" s="25">
        <v>0</v>
      </c>
      <c r="FS24" s="25">
        <v>0</v>
      </c>
      <c r="FT24" s="25">
        <v>0</v>
      </c>
      <c r="FU24" s="25">
        <v>0</v>
      </c>
      <c r="FV24" s="25">
        <v>0</v>
      </c>
      <c r="FW24" s="25">
        <v>0</v>
      </c>
      <c r="FX24" s="25">
        <v>0</v>
      </c>
      <c r="FY24" s="25">
        <v>0</v>
      </c>
      <c r="FZ24" s="25">
        <v>0</v>
      </c>
      <c r="GA24" s="25">
        <v>0</v>
      </c>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JD24" s="25"/>
      <c r="JE24" s="25"/>
      <c r="JF24" s="25"/>
      <c r="JG24" s="25"/>
      <c r="JH24" s="25"/>
      <c r="JI24" s="25"/>
      <c r="JJ24" s="25"/>
      <c r="JK24" s="25"/>
      <c r="JL24" s="25"/>
      <c r="JM24" s="25"/>
      <c r="JN24" s="25"/>
      <c r="JO24" s="25"/>
      <c r="JP24" s="25"/>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25"/>
      <c r="LT24" s="25"/>
      <c r="LU24" s="25"/>
      <c r="LV24" s="25"/>
      <c r="LW24" s="25"/>
      <c r="LX24" s="25"/>
      <c r="LY24" s="25"/>
      <c r="LZ24" s="25"/>
      <c r="MA24" s="25"/>
      <c r="MB24" s="25"/>
      <c r="MC24" s="25"/>
      <c r="MD24" s="25"/>
      <c r="ME24" s="25"/>
      <c r="MF24" s="25"/>
      <c r="MG24" s="25"/>
      <c r="MH24" s="25"/>
      <c r="MI24" s="25"/>
      <c r="MJ24" s="25"/>
      <c r="MK24" s="25"/>
      <c r="ML24" s="25"/>
      <c r="MM24" s="25"/>
      <c r="MN24" s="25"/>
      <c r="MO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U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A24" s="25"/>
      <c r="PB24" s="25"/>
      <c r="PC24" s="25"/>
      <c r="PD24" s="25"/>
      <c r="PE24" s="25"/>
      <c r="PF24" s="25"/>
      <c r="PG24" s="25"/>
      <c r="PH24" s="25"/>
      <c r="PI24" s="25"/>
      <c r="PJ24" s="25"/>
      <c r="PK24" s="25"/>
      <c r="PL24" s="25"/>
      <c r="PM24" s="25"/>
      <c r="PN24" s="25"/>
    </row>
    <row r="25" spans="1:430" ht="14.25" customHeight="1" outlineLevel="1" x14ac:dyDescent="0.55000000000000004">
      <c r="A25" s="6" t="s">
        <v>15</v>
      </c>
      <c r="B25" s="8"/>
      <c r="C25" s="25">
        <v>9.8727322974459394E-2</v>
      </c>
      <c r="D25" s="25">
        <v>9.8722736878777528E-2</v>
      </c>
      <c r="E25" s="25">
        <v>9.8722762214020737E-2</v>
      </c>
      <c r="F25" s="25">
        <v>9.8720100846566683E-2</v>
      </c>
      <c r="G25" s="25">
        <v>9.8716629294660324E-2</v>
      </c>
      <c r="H25" s="25">
        <v>9.8714585065789576E-2</v>
      </c>
      <c r="I25" s="25">
        <v>9.8712587237379745E-2</v>
      </c>
      <c r="J25" s="25">
        <v>9.8711459548256067E-2</v>
      </c>
      <c r="K25" s="25">
        <v>9.87099317194403E-2</v>
      </c>
      <c r="L25" s="25">
        <v>9.8709120081479015E-2</v>
      </c>
      <c r="M25" s="25">
        <v>9.8709484280140106E-2</v>
      </c>
      <c r="N25" s="25">
        <v>9.8710056664743279E-2</v>
      </c>
      <c r="O25" s="25">
        <v>9.8711149824211877E-2</v>
      </c>
      <c r="P25" s="25">
        <v>9.8712241818002977E-2</v>
      </c>
      <c r="Q25" s="25">
        <v>9.8712289037629519E-2</v>
      </c>
      <c r="R25" s="25">
        <v>9.8712189245151835E-2</v>
      </c>
      <c r="S25" s="25">
        <v>9.8709776351308134E-2</v>
      </c>
      <c r="T25" s="25">
        <v>9.8708080459456213E-2</v>
      </c>
      <c r="U25" s="25">
        <v>9.8708140235403141E-2</v>
      </c>
      <c r="V25" s="25">
        <v>9.8709001035539465E-2</v>
      </c>
      <c r="W25" s="25">
        <v>9.8709579412843598E-2</v>
      </c>
      <c r="X25" s="25">
        <v>9.8710519726634721E-2</v>
      </c>
      <c r="Y25" s="25">
        <v>9.8712310986395074E-2</v>
      </c>
      <c r="Z25" s="25">
        <v>9.8714112651177147E-2</v>
      </c>
      <c r="AA25" s="25">
        <v>9.871621933794178E-2</v>
      </c>
      <c r="AB25" s="25">
        <v>9.8718491497251565E-2</v>
      </c>
      <c r="AC25" s="25">
        <v>9.8721888243874747E-2</v>
      </c>
      <c r="AD25" s="25">
        <v>9.8720727571800088E-2</v>
      </c>
      <c r="AE25" s="25">
        <v>9.8717768918346285E-2</v>
      </c>
      <c r="AF25" s="25">
        <v>9.8715885856198962E-2</v>
      </c>
      <c r="AG25" s="25">
        <v>9.8716951368692171E-2</v>
      </c>
      <c r="AH25" s="25">
        <v>9.8718884019456304E-2</v>
      </c>
      <c r="AI25" s="25">
        <v>9.8720147021559623E-2</v>
      </c>
      <c r="AJ25" s="25">
        <v>9.8721138317745191E-2</v>
      </c>
      <c r="AK25" s="25">
        <v>9.8722309133508018E-2</v>
      </c>
      <c r="AL25" s="25">
        <v>9.8724109789968026E-2</v>
      </c>
      <c r="AM25" s="25">
        <v>9.8726492166519811E-2</v>
      </c>
      <c r="AN25" s="25">
        <v>9.8729752222548678E-2</v>
      </c>
      <c r="AO25" s="25">
        <v>9.8730911441748656E-2</v>
      </c>
      <c r="AP25" s="25">
        <v>9.873047906989707E-2</v>
      </c>
      <c r="AQ25" s="25">
        <v>9.8728354992564896E-2</v>
      </c>
      <c r="AR25" s="25">
        <v>9.8727236196643656E-2</v>
      </c>
      <c r="AS25" s="25">
        <v>9.8727835878524128E-2</v>
      </c>
      <c r="AT25" s="25">
        <v>9.8729860104377842E-2</v>
      </c>
      <c r="AU25" s="25">
        <v>9.8731304133082856E-2</v>
      </c>
      <c r="AV25" s="25">
        <v>9.8731509786456076E-2</v>
      </c>
      <c r="AW25" s="25">
        <v>9.8732047705243228E-2</v>
      </c>
      <c r="AX25" s="25">
        <v>9.8733226879892735E-2</v>
      </c>
      <c r="AY25" s="25">
        <v>9.8735097730594926E-2</v>
      </c>
      <c r="AZ25" s="25">
        <v>9.873785474115801E-2</v>
      </c>
      <c r="BA25" s="25">
        <v>9.873902247901109E-2</v>
      </c>
      <c r="BB25" s="25">
        <v>9.8738655965416741E-2</v>
      </c>
      <c r="BC25" s="25">
        <v>9.8736447084387988E-2</v>
      </c>
      <c r="BD25" s="25">
        <v>9.8734826030548312E-2</v>
      </c>
      <c r="BE25" s="25">
        <v>9.8735218156516411E-2</v>
      </c>
      <c r="BF25" s="25">
        <v>9.873669384431373E-2</v>
      </c>
      <c r="BG25" s="25">
        <v>9.8737439314821887E-2</v>
      </c>
      <c r="BH25" s="25">
        <v>9.8737914705256974E-2</v>
      </c>
      <c r="BI25" s="25">
        <v>9.8738459065800199E-2</v>
      </c>
      <c r="BJ25" s="25">
        <v>9.8739333464745727E-2</v>
      </c>
      <c r="BK25" s="25">
        <v>9.8740616196137998E-2</v>
      </c>
      <c r="BL25" s="25">
        <v>9.8742781510918101E-2</v>
      </c>
      <c r="BM25" s="25">
        <v>9.874356022574228E-2</v>
      </c>
      <c r="BN25" s="25">
        <v>9.8742823412014707E-2</v>
      </c>
      <c r="BO25" s="25">
        <v>9.874033353341545E-2</v>
      </c>
      <c r="BP25" s="25">
        <v>9.8738567130744054E-2</v>
      </c>
      <c r="BQ25" s="25">
        <v>9.8738997069367021E-2</v>
      </c>
      <c r="BR25" s="25">
        <v>9.8740130543784638E-2</v>
      </c>
      <c r="BS25" s="25">
        <v>9.8740680372835232E-2</v>
      </c>
      <c r="BT25" s="25">
        <v>9.8741468105120744E-2</v>
      </c>
      <c r="BU25" s="25">
        <v>9.8741429431682848E-2</v>
      </c>
      <c r="BV25" s="25">
        <v>9.8741525265602717E-2</v>
      </c>
      <c r="BW25" s="25">
        <v>9.8742838313456635E-2</v>
      </c>
      <c r="BX25" s="25">
        <v>9.8744424968014791E-2</v>
      </c>
      <c r="BY25" s="25">
        <v>9.8745200106487852E-2</v>
      </c>
      <c r="BZ25" s="25">
        <v>9.8743796698430017E-2</v>
      </c>
      <c r="CA25" s="25">
        <v>9.8741630351755941E-2</v>
      </c>
      <c r="CB25" s="25">
        <v>9.8740043337002342E-2</v>
      </c>
      <c r="CC25" s="25">
        <v>9.8739971161284107E-2</v>
      </c>
      <c r="CD25" s="25">
        <v>9.8740568514462099E-2</v>
      </c>
      <c r="CE25" s="25">
        <v>9.8740823039813255E-2</v>
      </c>
      <c r="CF25" s="25">
        <v>9.8740828376597228E-2</v>
      </c>
      <c r="CG25" s="25">
        <v>9.8740736621464889E-2</v>
      </c>
      <c r="CH25" s="25">
        <v>9.874129234046336E-2</v>
      </c>
      <c r="CI25" s="25">
        <v>9.8742075050087599E-2</v>
      </c>
      <c r="CJ25" s="25">
        <v>9.8743764949835222E-2</v>
      </c>
      <c r="CK25" s="25">
        <v>9.8744369130825432E-2</v>
      </c>
      <c r="CL25" s="25">
        <v>9.8744744669290702E-2</v>
      </c>
      <c r="CM25" s="25">
        <v>9.8742154596970971E-2</v>
      </c>
      <c r="CN25" s="25">
        <v>9.8740358405161058E-2</v>
      </c>
      <c r="CO25" s="25">
        <v>9.8740230577003124E-2</v>
      </c>
      <c r="CP25" s="25">
        <v>9.874029757371458E-2</v>
      </c>
      <c r="CQ25" s="25">
        <v>9.8740329479190758E-2</v>
      </c>
      <c r="CR25" s="25">
        <v>9.8740114273065047E-2</v>
      </c>
      <c r="CS25" s="25">
        <v>9.8739892836070625E-2</v>
      </c>
      <c r="CT25" s="25">
        <v>9.8739829203459528E-2</v>
      </c>
      <c r="CU25" s="25">
        <v>9.8740753208342344E-2</v>
      </c>
      <c r="CV25" s="25">
        <v>9.87424894347355E-2</v>
      </c>
      <c r="CW25" s="25">
        <v>9.8742754430778873E-2</v>
      </c>
      <c r="CX25" s="25">
        <v>9.8741199850195666E-2</v>
      </c>
      <c r="CY25" s="25">
        <v>9.8738147200120807E-2</v>
      </c>
      <c r="CZ25" s="25">
        <v>9.8735886321294625E-2</v>
      </c>
      <c r="DA25" s="25">
        <v>9.873549882429257E-2</v>
      </c>
      <c r="DB25" s="25">
        <v>9.8735905841341259E-2</v>
      </c>
      <c r="DC25" s="25">
        <v>9.8735857996366264E-2</v>
      </c>
      <c r="DD25" s="25">
        <v>9.8735769364647133E-2</v>
      </c>
      <c r="DE25" s="25">
        <v>9.8735449727062621E-2</v>
      </c>
      <c r="DF25" s="25">
        <v>9.8735256336285118E-2</v>
      </c>
      <c r="DG25" s="25">
        <v>9.8736112007493021E-2</v>
      </c>
      <c r="DH25" s="25">
        <v>9.8737615763869413E-2</v>
      </c>
      <c r="DI25" s="25">
        <v>9.8737616088062932E-2</v>
      </c>
      <c r="DJ25" s="25">
        <v>9.8738566624699459E-2</v>
      </c>
      <c r="DK25" s="25">
        <v>9.873560922916047E-2</v>
      </c>
      <c r="DL25" s="25">
        <v>9.8733574438922736E-2</v>
      </c>
      <c r="DM25" s="25">
        <v>9.873283725730217E-2</v>
      </c>
      <c r="DN25" s="25">
        <v>9.8732210330590167E-2</v>
      </c>
      <c r="DO25" s="25">
        <v>9.8731211513698652E-2</v>
      </c>
      <c r="DP25" s="25">
        <v>9.8730472436630454E-2</v>
      </c>
      <c r="DQ25" s="25">
        <v>9.872988772764163E-2</v>
      </c>
      <c r="DR25" s="25">
        <v>9.8729828724182192E-2</v>
      </c>
      <c r="DS25" s="25">
        <v>9.8730558434158955E-2</v>
      </c>
      <c r="DT25" s="25">
        <v>9.8731973833025941E-2</v>
      </c>
      <c r="DU25" s="25">
        <v>9.873221487626288E-2</v>
      </c>
      <c r="DV25" s="25">
        <v>9.873071395784136E-2</v>
      </c>
      <c r="DW25" s="25">
        <v>9.8732653472890716E-2</v>
      </c>
      <c r="DX25" s="25">
        <v>9.872952338064428E-2</v>
      </c>
      <c r="DY25" s="25">
        <v>9.8729155723028816E-2</v>
      </c>
      <c r="DZ25" s="25">
        <v>9.8729059061424373E-2</v>
      </c>
      <c r="EA25" s="25">
        <v>9.8729028212578451E-2</v>
      </c>
      <c r="EB25" s="25">
        <v>9.8729078693274117E-2</v>
      </c>
      <c r="EC25" s="25">
        <v>9.8729090081687843E-2</v>
      </c>
      <c r="ED25" s="25">
        <v>9.8729281841400604E-2</v>
      </c>
      <c r="EE25" s="25">
        <v>9.8729604081633379E-2</v>
      </c>
      <c r="EF25" s="25">
        <v>9.8730286888651805E-2</v>
      </c>
      <c r="EG25" s="25">
        <v>9.8729809126532134E-2</v>
      </c>
      <c r="EH25" s="25">
        <v>9.8731292370421289E-2</v>
      </c>
      <c r="EI25" s="25">
        <v>9.8731250358018136E-2</v>
      </c>
      <c r="EJ25" s="25">
        <v>9.8730988418219395E-2</v>
      </c>
      <c r="EK25" s="25">
        <v>9.8730971421375921E-2</v>
      </c>
      <c r="EL25" s="25">
        <v>9.8731006605379951E-2</v>
      </c>
      <c r="EM25" s="25">
        <v>9.8731054454825162E-2</v>
      </c>
      <c r="EN25" s="25">
        <v>9.8731108506567675E-2</v>
      </c>
      <c r="EO25" s="25">
        <v>9.8731152452071549E-2</v>
      </c>
      <c r="EP25" s="25">
        <v>9.8731211409660652E-2</v>
      </c>
      <c r="EQ25" s="25">
        <v>9.8731269427419707E-2</v>
      </c>
      <c r="ER25" s="25">
        <v>9.8735310072861737E-2</v>
      </c>
      <c r="ES25" s="25">
        <v>9.8735196858461466E-2</v>
      </c>
      <c r="ET25" s="25">
        <v>9.8735181749471893E-2</v>
      </c>
      <c r="EU25" s="25">
        <v>9.8735177073253008E-2</v>
      </c>
      <c r="EV25" s="25">
        <v>9.8735175809562245E-2</v>
      </c>
      <c r="EW25" s="25">
        <v>9.873414499990775E-2</v>
      </c>
      <c r="EX25" s="25">
        <v>9.8734167526435129E-2</v>
      </c>
      <c r="EY25" s="25">
        <v>9.8734188691119801E-2</v>
      </c>
      <c r="EZ25" s="25">
        <v>9.8734207351008518E-2</v>
      </c>
      <c r="FA25" s="25">
        <v>9.8734222810255429E-2</v>
      </c>
      <c r="FB25" s="25">
        <v>9.8734235667199077E-2</v>
      </c>
      <c r="FC25" s="25">
        <v>9.8734244469057E-2</v>
      </c>
      <c r="FD25" s="25">
        <v>9.8734248997688304E-2</v>
      </c>
      <c r="FE25" s="25">
        <v>9.8734248066153801E-2</v>
      </c>
      <c r="FF25" s="25">
        <v>9.8734256491732411E-2</v>
      </c>
      <c r="FG25" s="25">
        <v>9.8734266900814507E-2</v>
      </c>
      <c r="FH25" s="25">
        <v>9.8734278603242825E-2</v>
      </c>
      <c r="FI25" s="25">
        <v>9.8734291430728843E-2</v>
      </c>
      <c r="FJ25" s="25">
        <v>9.8734303679702762E-2</v>
      </c>
      <c r="FK25" s="25">
        <v>9.8734315071589016E-2</v>
      </c>
      <c r="FL25" s="25">
        <v>9.8734325646953239E-2</v>
      </c>
      <c r="FM25" s="25">
        <v>9.8734335549374275E-2</v>
      </c>
      <c r="FN25" s="25">
        <v>9.8734344988058734E-2</v>
      </c>
      <c r="FO25" s="25">
        <v>9.8734354142045358E-2</v>
      </c>
      <c r="FP25" s="25">
        <v>9.8734363325192309E-2</v>
      </c>
      <c r="FQ25" s="25">
        <v>9.8734372898348785E-2</v>
      </c>
      <c r="FR25" s="25">
        <v>9.8734383347064761E-2</v>
      </c>
      <c r="FS25" s="25">
        <v>9.8734393964504952E-2</v>
      </c>
      <c r="FT25" s="25">
        <v>9.8734404598522729E-2</v>
      </c>
      <c r="FU25" s="25">
        <v>9.8734415143549609E-2</v>
      </c>
      <c r="FV25" s="25">
        <v>9.8734425498942582E-2</v>
      </c>
      <c r="FW25" s="25">
        <v>9.8734435694791678E-2</v>
      </c>
      <c r="FX25" s="25">
        <v>9.8734445791885062E-2</v>
      </c>
      <c r="FY25" s="25">
        <v>9.8734455849747563E-2</v>
      </c>
      <c r="FZ25" s="25">
        <v>9.8734465920031211E-2</v>
      </c>
      <c r="GA25" s="25">
        <v>9.8734476167334079E-2</v>
      </c>
      <c r="GB25" s="25"/>
      <c r="GC25" s="25"/>
      <c r="GD25" s="25"/>
      <c r="GE25" s="25"/>
      <c r="GF25" s="25"/>
      <c r="GG25" s="25"/>
      <c r="GH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A25" s="25"/>
      <c r="JB25" s="25"/>
      <c r="JC25" s="25"/>
      <c r="JD25" s="25"/>
      <c r="JE25" s="25"/>
      <c r="JF25" s="25"/>
      <c r="JG25" s="25"/>
      <c r="JH25" s="25"/>
      <c r="JI25" s="25"/>
      <c r="JJ25" s="25"/>
      <c r="JK25" s="25"/>
      <c r="JL25" s="25"/>
      <c r="JM25" s="25"/>
      <c r="JN25" s="25"/>
      <c r="JO25" s="25"/>
      <c r="JP25" s="25"/>
      <c r="JQ25" s="25"/>
      <c r="JR25" s="25"/>
      <c r="JS25" s="25"/>
      <c r="JT25" s="25"/>
      <c r="JU25" s="25"/>
      <c r="JV25" s="25"/>
      <c r="JW25" s="25"/>
      <c r="JX25" s="25"/>
      <c r="JY25" s="25"/>
      <c r="JZ25" s="25"/>
      <c r="KA25" s="25"/>
      <c r="KB25" s="25"/>
      <c r="KC25" s="25"/>
      <c r="KD25" s="25"/>
      <c r="KE25" s="25"/>
      <c r="KF25" s="25"/>
      <c r="KG25" s="25"/>
      <c r="KH25" s="25"/>
      <c r="KI25" s="25"/>
      <c r="KJ25" s="25"/>
      <c r="KK25" s="25"/>
      <c r="KL25" s="25"/>
      <c r="KM25" s="25"/>
      <c r="KN25" s="25"/>
      <c r="KO25" s="25"/>
      <c r="KP25" s="25"/>
      <c r="KQ25" s="25"/>
      <c r="KR25" s="25"/>
      <c r="KS25" s="25"/>
      <c r="KT25" s="25"/>
      <c r="KU25" s="25"/>
      <c r="KV25" s="25"/>
      <c r="KW25" s="25"/>
      <c r="KX25" s="25"/>
      <c r="KY25" s="25"/>
      <c r="KZ25" s="25"/>
      <c r="LA25" s="25"/>
      <c r="LB25" s="25"/>
      <c r="LC25" s="25"/>
      <c r="LD25" s="25"/>
      <c r="LE25" s="25"/>
      <c r="LF25" s="25"/>
      <c r="LG25" s="25"/>
      <c r="LH25" s="25"/>
      <c r="LI25" s="25"/>
      <c r="LJ25" s="25"/>
      <c r="LK25" s="25"/>
      <c r="LL25" s="25"/>
      <c r="LM25" s="25"/>
      <c r="LN25" s="25"/>
      <c r="LO25" s="25"/>
      <c r="LP25" s="25"/>
      <c r="LQ25" s="25"/>
      <c r="LR25" s="25"/>
      <c r="LS25" s="25"/>
      <c r="LT25" s="25"/>
      <c r="LU25" s="25"/>
      <c r="LV25" s="25"/>
      <c r="LW25" s="25"/>
      <c r="LX25" s="25"/>
      <c r="LY25" s="25"/>
      <c r="LZ25" s="25"/>
      <c r="MA25" s="25"/>
      <c r="MB25" s="25"/>
      <c r="MC25" s="25"/>
      <c r="MD25" s="25"/>
      <c r="ME25" s="25"/>
      <c r="MF25" s="25"/>
      <c r="MG25" s="25"/>
      <c r="MH25" s="25"/>
      <c r="MI25" s="25"/>
      <c r="MJ25" s="25"/>
      <c r="MK25" s="25"/>
      <c r="ML25" s="25"/>
      <c r="MM25" s="25"/>
      <c r="MN25" s="25"/>
      <c r="MO25" s="25"/>
      <c r="MP25" s="25"/>
      <c r="MQ25" s="25"/>
      <c r="MR25" s="25"/>
      <c r="MS25" s="25"/>
      <c r="MT25" s="25"/>
      <c r="MU25" s="25"/>
      <c r="MV25" s="25"/>
      <c r="MW25" s="25"/>
      <c r="MX25" s="25"/>
      <c r="MY25" s="27"/>
      <c r="MZ25" s="27"/>
      <c r="NA25" s="27"/>
      <c r="NB25" s="27"/>
      <c r="NC25" s="27"/>
      <c r="ND25" s="27"/>
      <c r="NE25" s="27"/>
      <c r="NF25" s="27"/>
      <c r="NG25" s="27"/>
      <c r="NH25" s="27"/>
      <c r="NI25" s="27"/>
      <c r="NJ25" s="27"/>
      <c r="NK25" s="27"/>
      <c r="NL25" s="27"/>
      <c r="NM25" s="27"/>
      <c r="NN25" s="27"/>
      <c r="NO25" s="27"/>
      <c r="NP25" s="27"/>
      <c r="NQ25" s="27"/>
      <c r="NR25" s="27"/>
      <c r="NS25" s="27"/>
      <c r="NT25" s="27"/>
      <c r="NU25" s="27"/>
      <c r="NV25" s="27"/>
      <c r="NW25" s="27"/>
      <c r="NX25" s="27"/>
      <c r="NY25" s="27"/>
      <c r="NZ25" s="27"/>
      <c r="OA25" s="27"/>
      <c r="OB25" s="27"/>
      <c r="OC25" s="27"/>
      <c r="OD25" s="27"/>
      <c r="OE25" s="27"/>
      <c r="OF25" s="27"/>
      <c r="OG25" s="27"/>
      <c r="OH25" s="27"/>
      <c r="OI25" s="27"/>
      <c r="OJ25" s="27"/>
      <c r="OK25" s="27"/>
      <c r="OL25" s="27"/>
      <c r="OM25" s="27"/>
      <c r="ON25" s="27"/>
      <c r="OO25" s="27"/>
      <c r="OP25" s="27"/>
      <c r="OQ25" s="27"/>
      <c r="OR25" s="27"/>
      <c r="OS25" s="27"/>
      <c r="OT25" s="27"/>
      <c r="OU25" s="27"/>
      <c r="OV25" s="27"/>
      <c r="OW25" s="27"/>
      <c r="OX25" s="27"/>
      <c r="OY25" s="27"/>
      <c r="OZ25" s="27"/>
      <c r="PA25" s="27"/>
      <c r="PB25" s="27"/>
      <c r="PC25" s="27"/>
      <c r="PD25" s="27"/>
      <c r="PE25" s="27"/>
      <c r="PF25" s="27"/>
      <c r="PG25" s="27"/>
      <c r="PH25" s="27"/>
      <c r="PI25" s="27"/>
      <c r="PJ25" s="27"/>
      <c r="PK25" s="27"/>
      <c r="PL25" s="27"/>
      <c r="PM25" s="27"/>
      <c r="PN25" s="27"/>
    </row>
    <row r="26" spans="1:430" ht="14.25" customHeight="1" outlineLevel="1" x14ac:dyDescent="0.55000000000000004">
      <c r="A26" s="28" t="s">
        <v>16</v>
      </c>
      <c r="B26" s="8"/>
      <c r="C26" s="23">
        <v>11.672718670506441</v>
      </c>
      <c r="D26" s="23">
        <v>11.676668784574135</v>
      </c>
      <c r="E26" s="23">
        <v>11.587120679429818</v>
      </c>
      <c r="F26" s="23">
        <v>11.59067535246586</v>
      </c>
      <c r="G26" s="23">
        <v>11.570076834267098</v>
      </c>
      <c r="H26" s="23">
        <v>11.546130126545577</v>
      </c>
      <c r="I26" s="23">
        <v>11.515152973538372</v>
      </c>
      <c r="J26" s="23">
        <v>11.51218906554041</v>
      </c>
      <c r="K26" s="23">
        <v>11.474264769970778</v>
      </c>
      <c r="L26" s="23">
        <v>11.45666828031734</v>
      </c>
      <c r="M26" s="23">
        <v>11.459683242632648</v>
      </c>
      <c r="N26" s="23">
        <v>11.462701752129473</v>
      </c>
      <c r="O26" s="23">
        <v>11.465724240612808</v>
      </c>
      <c r="P26" s="23">
        <v>11.396179065925509</v>
      </c>
      <c r="Q26" s="23">
        <v>11.398927634289146</v>
      </c>
      <c r="R26" s="23">
        <v>11.462430599664295</v>
      </c>
      <c r="S26" s="23">
        <v>11.465415975201038</v>
      </c>
      <c r="T26" s="23">
        <v>11.468406933339844</v>
      </c>
      <c r="U26" s="23">
        <v>11.471403541329149</v>
      </c>
      <c r="V26" s="23">
        <v>11.474405789537382</v>
      </c>
      <c r="W26" s="23">
        <v>11.477413731555675</v>
      </c>
      <c r="X26" s="23">
        <v>11.480427364659446</v>
      </c>
      <c r="Y26" s="23">
        <v>11.483446762210948</v>
      </c>
      <c r="Z26" s="23">
        <v>11.486471923067173</v>
      </c>
      <c r="AA26" s="23">
        <v>11.489502870452547</v>
      </c>
      <c r="AB26" s="23">
        <v>11.492539662998203</v>
      </c>
      <c r="AC26" s="23">
        <v>11.495582290384457</v>
      </c>
      <c r="AD26" s="23">
        <v>11.498630814284018</v>
      </c>
      <c r="AE26" s="23">
        <v>11.501685237365235</v>
      </c>
      <c r="AF26" s="23">
        <v>11.504745617091139</v>
      </c>
      <c r="AG26" s="23">
        <v>11.507811937499987</v>
      </c>
      <c r="AH26" s="23">
        <v>11.510884284122161</v>
      </c>
      <c r="AI26" s="23">
        <v>11.513962649703814</v>
      </c>
      <c r="AJ26" s="23">
        <v>11.517047012724063</v>
      </c>
      <c r="AK26" s="23">
        <v>11.52013749734876</v>
      </c>
      <c r="AL26" s="23">
        <v>11.523234063063576</v>
      </c>
      <c r="AM26" s="23">
        <v>11.526336754381612</v>
      </c>
      <c r="AN26" s="23">
        <v>11.529445588532532</v>
      </c>
      <c r="AO26" s="23">
        <v>11.532560606912806</v>
      </c>
      <c r="AP26" s="23">
        <v>11.535681842261283</v>
      </c>
      <c r="AQ26" s="23">
        <v>11.538809292349045</v>
      </c>
      <c r="AR26" s="23">
        <v>11.541943003802681</v>
      </c>
      <c r="AS26" s="23">
        <v>11.545083001830344</v>
      </c>
      <c r="AT26" s="23">
        <v>11.548229279318114</v>
      </c>
      <c r="AU26" s="23">
        <v>11.551381909574715</v>
      </c>
      <c r="AV26" s="23">
        <v>11.554540879833159</v>
      </c>
      <c r="AW26" s="23">
        <v>11.557706255182071</v>
      </c>
      <c r="AX26" s="23">
        <v>11.560878019920358</v>
      </c>
      <c r="AY26" s="23">
        <v>11.564056217655857</v>
      </c>
      <c r="AZ26" s="23">
        <v>11.536618448066472</v>
      </c>
      <c r="BA26" s="23">
        <v>11.539698027196277</v>
      </c>
      <c r="BB26" s="23">
        <v>11.572880930342585</v>
      </c>
      <c r="BC26" s="23">
        <v>11.576089303802634</v>
      </c>
      <c r="BD26" s="23">
        <v>11.579304107741811</v>
      </c>
      <c r="BE26" s="23">
        <v>11.582525376921076</v>
      </c>
      <c r="BF26" s="23">
        <v>11.585753055121526</v>
      </c>
      <c r="BG26" s="23">
        <v>11.588987739552156</v>
      </c>
      <c r="BH26" s="23">
        <v>11.59223133272646</v>
      </c>
      <c r="BI26" s="23">
        <v>11.595484239384788</v>
      </c>
      <c r="BJ26" s="23">
        <v>11.598746544124042</v>
      </c>
      <c r="BK26" s="23">
        <v>11.602018262899376</v>
      </c>
      <c r="BL26" s="23">
        <v>11.57456877206454</v>
      </c>
      <c r="BM26" s="23">
        <v>11.577748812109196</v>
      </c>
      <c r="BN26" s="23">
        <v>11.630609772045778</v>
      </c>
      <c r="BO26" s="23">
        <v>11.633996673134199</v>
      </c>
      <c r="BP26" s="23">
        <v>11.637393283674395</v>
      </c>
      <c r="BQ26" s="23">
        <v>11.640799688433303</v>
      </c>
      <c r="BR26" s="23">
        <v>11.644215875165111</v>
      </c>
      <c r="BS26" s="23">
        <v>11.647641922171447</v>
      </c>
      <c r="BT26" s="23">
        <v>11.651077844884437</v>
      </c>
      <c r="BU26" s="23">
        <v>11.654523667095006</v>
      </c>
      <c r="BV26" s="23">
        <v>11.657979445696089</v>
      </c>
      <c r="BW26" s="23">
        <v>11.661445214536709</v>
      </c>
      <c r="BX26" s="23">
        <v>11.664920962567589</v>
      </c>
      <c r="BY26" s="23">
        <v>11.668406794553794</v>
      </c>
      <c r="BZ26" s="23">
        <v>11.671902708581602</v>
      </c>
      <c r="CA26" s="23">
        <v>11.675408755257788</v>
      </c>
      <c r="CB26" s="23">
        <v>11.678924962205148</v>
      </c>
      <c r="CC26" s="23">
        <v>11.682451360895467</v>
      </c>
      <c r="CD26" s="23">
        <v>11.685987984593853</v>
      </c>
      <c r="CE26" s="23">
        <v>11.689534882952078</v>
      </c>
      <c r="CF26" s="23">
        <v>11.693092073997477</v>
      </c>
      <c r="CG26" s="23">
        <v>11.696659615705864</v>
      </c>
      <c r="CH26" s="23">
        <v>11.700237509292698</v>
      </c>
      <c r="CI26" s="23">
        <v>11.703825833869081</v>
      </c>
      <c r="CJ26" s="23">
        <v>11.636599961296131</v>
      </c>
      <c r="CK26" s="23">
        <v>11.639957641435663</v>
      </c>
      <c r="CL26" s="23">
        <v>11.738150095079208</v>
      </c>
      <c r="CM26" s="23">
        <v>11.741836439099849</v>
      </c>
      <c r="CN26" s="23">
        <v>11.745533177340501</v>
      </c>
      <c r="CO26" s="23">
        <v>11.749240408611099</v>
      </c>
      <c r="CP26" s="23">
        <v>11.75295813701454</v>
      </c>
      <c r="CQ26" s="23">
        <v>11.756686377584954</v>
      </c>
      <c r="CR26" s="23">
        <v>11.760425231087359</v>
      </c>
      <c r="CS26" s="23">
        <v>11.764174675833569</v>
      </c>
      <c r="CT26" s="23">
        <v>11.767934718475587</v>
      </c>
      <c r="CU26" s="23">
        <v>11.771705620714231</v>
      </c>
      <c r="CV26" s="23">
        <v>11.731801362820557</v>
      </c>
      <c r="CW26" s="23">
        <v>11.735442345659949</v>
      </c>
      <c r="CX26" s="23">
        <v>11.785363544372904</v>
      </c>
      <c r="CY26" s="23">
        <v>11.789199884513499</v>
      </c>
      <c r="CZ26" s="23">
        <v>11.793047953029046</v>
      </c>
      <c r="DA26" s="23">
        <v>11.796907725401427</v>
      </c>
      <c r="DB26" s="23">
        <v>11.800779379381309</v>
      </c>
      <c r="DC26" s="23">
        <v>11.804662797475178</v>
      </c>
      <c r="DD26" s="23">
        <v>11.80855816904443</v>
      </c>
      <c r="DE26" s="23">
        <v>11.812465432774818</v>
      </c>
      <c r="DF26" s="23">
        <v>11.816384855579566</v>
      </c>
      <c r="DG26" s="23">
        <v>11.820317447917866</v>
      </c>
      <c r="DH26" s="23">
        <v>11.729126482396351</v>
      </c>
      <c r="DI26" s="23">
        <v>11.732753729427346</v>
      </c>
      <c r="DJ26" s="23">
        <v>11.887946166933581</v>
      </c>
      <c r="DK26" s="23">
        <v>11.892067994307606</v>
      </c>
      <c r="DL26" s="23">
        <v>11.896203894995127</v>
      </c>
      <c r="DM26" s="23">
        <v>11.900353855673957</v>
      </c>
      <c r="DN26" s="23">
        <v>11.90451790317397</v>
      </c>
      <c r="DO26" s="23">
        <v>11.908696155112139</v>
      </c>
      <c r="DP26" s="23">
        <v>11.9128885829344</v>
      </c>
      <c r="DQ26" s="23">
        <v>11.917095306941714</v>
      </c>
      <c r="DR26" s="23">
        <v>11.921316295773567</v>
      </c>
      <c r="DS26" s="23">
        <v>11.925551680917085</v>
      </c>
      <c r="DT26" s="23">
        <v>11.929801474773949</v>
      </c>
      <c r="DU26" s="23">
        <v>11.934065713379999</v>
      </c>
      <c r="DV26" s="23">
        <v>11.881782163491655</v>
      </c>
      <c r="DW26" s="23">
        <v>11.885880695995887</v>
      </c>
      <c r="DX26" s="23">
        <v>11.924219781442599</v>
      </c>
      <c r="DY26" s="23">
        <v>11.928465302654885</v>
      </c>
      <c r="DZ26" s="23">
        <v>11.932725339205975</v>
      </c>
      <c r="EA26" s="23">
        <v>11.936999744865277</v>
      </c>
      <c r="EB26" s="23">
        <v>11.941288737934396</v>
      </c>
      <c r="EC26" s="23">
        <v>11.945592319950835</v>
      </c>
      <c r="ED26" s="23">
        <v>11.949910527346175</v>
      </c>
      <c r="EE26" s="23">
        <v>11.954243385782835</v>
      </c>
      <c r="EF26" s="23">
        <v>11.897745650324362</v>
      </c>
      <c r="EG26" s="23">
        <v>11.901898560202008</v>
      </c>
      <c r="EH26" s="23">
        <v>12.01963828385515</v>
      </c>
      <c r="EI26" s="23">
        <v>12.024214653087926</v>
      </c>
      <c r="EJ26" s="23">
        <v>12.028806608297797</v>
      </c>
      <c r="EK26" s="23">
        <v>12.03341412099846</v>
      </c>
      <c r="EL26" s="23">
        <v>12.038037305572054</v>
      </c>
      <c r="EM26" s="23">
        <v>12.042676166144455</v>
      </c>
      <c r="EN26" s="23">
        <v>12.047330823669512</v>
      </c>
      <c r="EO26" s="23">
        <v>12.052001320141278</v>
      </c>
      <c r="EP26" s="23">
        <v>11.997509518151924</v>
      </c>
      <c r="EQ26" s="23">
        <v>12.002007951442931</v>
      </c>
      <c r="ER26" s="23">
        <v>12.223796166859408</v>
      </c>
      <c r="ES26" s="23">
        <v>12.229082498542647</v>
      </c>
      <c r="ET26" s="23">
        <v>12.234386752824188</v>
      </c>
      <c r="EU26" s="23">
        <v>12.170658353636991</v>
      </c>
      <c r="EV26" s="23">
        <v>12.175760551615031</v>
      </c>
      <c r="EW26" s="23">
        <v>12.250858017977825</v>
      </c>
      <c r="EX26" s="23">
        <v>12.256205921184286</v>
      </c>
      <c r="EY26" s="23">
        <v>12.261571913326492</v>
      </c>
      <c r="EZ26" s="23">
        <v>12.266955992741313</v>
      </c>
      <c r="FA26" s="23">
        <v>12.272358263747071</v>
      </c>
      <c r="FB26" s="23">
        <v>12.277778766158043</v>
      </c>
      <c r="FC26" s="23">
        <v>12.283217556536824</v>
      </c>
      <c r="FD26" s="23">
        <v>12.288674741732157</v>
      </c>
      <c r="FE26" s="23">
        <v>12.294150272740914</v>
      </c>
      <c r="FF26" s="23">
        <v>12.299644408033355</v>
      </c>
      <c r="FG26" s="23">
        <v>12.305156939101744</v>
      </c>
      <c r="FH26" s="23">
        <v>12.310688120683325</v>
      </c>
      <c r="FI26" s="23">
        <v>12.316238002792408</v>
      </c>
      <c r="FJ26" s="23">
        <v>12.32180660608268</v>
      </c>
      <c r="FK26" s="23">
        <v>12.327393982440816</v>
      </c>
      <c r="FL26" s="23">
        <v>12.333000230716916</v>
      </c>
      <c r="FM26" s="23">
        <v>12.338625386034476</v>
      </c>
      <c r="FN26" s="23">
        <v>12.344269465982206</v>
      </c>
      <c r="FO26" s="23">
        <v>12.349932647944424</v>
      </c>
      <c r="FP26" s="23">
        <v>12.355614854979407</v>
      </c>
      <c r="FQ26" s="23">
        <v>12.361316307029652</v>
      </c>
      <c r="FR26" s="23">
        <v>12.367036973463486</v>
      </c>
      <c r="FS26" s="23">
        <v>12.372776911805337</v>
      </c>
      <c r="FT26" s="23">
        <v>12.378536222728533</v>
      </c>
      <c r="FU26" s="23">
        <v>12.384314928493342</v>
      </c>
      <c r="FV26" s="23">
        <v>12.390113160189951</v>
      </c>
      <c r="FW26" s="23">
        <v>12.395930864129998</v>
      </c>
      <c r="FX26" s="23">
        <v>12.401768234686445</v>
      </c>
      <c r="FY26" s="23">
        <v>12.407625284234356</v>
      </c>
      <c r="FZ26" s="23">
        <v>12.413502059678301</v>
      </c>
      <c r="GA26" s="23">
        <v>12.419398661905705</v>
      </c>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4"/>
      <c r="MZ26" s="24"/>
      <c r="NA26" s="24"/>
      <c r="NB26" s="24"/>
      <c r="NC26" s="24"/>
      <c r="ND26" s="24"/>
      <c r="NE26" s="24"/>
      <c r="NF26" s="24"/>
      <c r="NG26" s="24"/>
      <c r="NH26" s="24"/>
      <c r="NI26" s="24"/>
      <c r="NJ26" s="24"/>
      <c r="NK26" s="24"/>
      <c r="NL26" s="24"/>
      <c r="NM26" s="24"/>
      <c r="NN26" s="24"/>
      <c r="NO26" s="24"/>
      <c r="NP26" s="24"/>
      <c r="NQ26" s="24"/>
      <c r="NR26" s="24"/>
      <c r="NS26" s="24"/>
      <c r="NT26" s="24"/>
      <c r="NU26" s="24"/>
      <c r="NV26" s="24"/>
      <c r="NW26" s="24"/>
      <c r="NX26" s="24"/>
      <c r="NY26" s="24"/>
      <c r="NZ26" s="24"/>
      <c r="OA26" s="24"/>
      <c r="OB26" s="24"/>
      <c r="OC26" s="24"/>
      <c r="OD26" s="24"/>
      <c r="OE26" s="24"/>
      <c r="OF26" s="24"/>
      <c r="OG26" s="24"/>
      <c r="OH26" s="24"/>
      <c r="OI26" s="24"/>
      <c r="OJ26" s="24"/>
      <c r="OK26" s="24"/>
      <c r="OL26" s="24"/>
      <c r="OM26" s="24"/>
      <c r="ON26" s="24"/>
      <c r="OO26" s="24"/>
      <c r="OP26" s="24"/>
      <c r="OQ26" s="24"/>
      <c r="OR26" s="24"/>
      <c r="OS26" s="24"/>
      <c r="OT26" s="24"/>
      <c r="OU26" s="24"/>
      <c r="OV26" s="24"/>
      <c r="OW26" s="24"/>
      <c r="OX26" s="24"/>
      <c r="OY26" s="24"/>
      <c r="OZ26" s="24"/>
      <c r="PA26" s="24"/>
      <c r="PB26" s="24"/>
      <c r="PC26" s="24"/>
      <c r="PD26" s="24"/>
      <c r="PE26" s="24"/>
      <c r="PF26" s="24"/>
      <c r="PG26" s="24"/>
      <c r="PH26" s="24"/>
      <c r="PI26" s="24"/>
      <c r="PJ26" s="24"/>
      <c r="PK26" s="24"/>
      <c r="PL26" s="24"/>
      <c r="PM26" s="24"/>
      <c r="PN26" s="24"/>
    </row>
    <row r="27" spans="1:430" ht="14.25" customHeight="1" outlineLevel="1" x14ac:dyDescent="0.55000000000000004">
      <c r="A27" s="6" t="s">
        <v>17</v>
      </c>
      <c r="B27" s="6"/>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v>
      </c>
      <c r="Z27" s="23">
        <v>0</v>
      </c>
      <c r="AA27" s="23">
        <v>0</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c r="CB27" s="23">
        <v>0</v>
      </c>
      <c r="CC27" s="23">
        <v>0</v>
      </c>
      <c r="CD27" s="23">
        <v>0</v>
      </c>
      <c r="CE27" s="23">
        <v>0</v>
      </c>
      <c r="CF27" s="23">
        <v>0</v>
      </c>
      <c r="CG27" s="23">
        <v>0</v>
      </c>
      <c r="CH27" s="23">
        <v>0</v>
      </c>
      <c r="CI27" s="23">
        <v>0</v>
      </c>
      <c r="CJ27" s="23">
        <v>0</v>
      </c>
      <c r="CK27" s="23">
        <v>0</v>
      </c>
      <c r="CL27" s="23">
        <v>0</v>
      </c>
      <c r="CM27" s="23">
        <v>0</v>
      </c>
      <c r="CN27" s="23">
        <v>0</v>
      </c>
      <c r="CO27" s="23">
        <v>0</v>
      </c>
      <c r="CP27" s="23">
        <v>0</v>
      </c>
      <c r="CQ27" s="23">
        <v>0</v>
      </c>
      <c r="CR27" s="23">
        <v>0</v>
      </c>
      <c r="CS27" s="23">
        <v>0</v>
      </c>
      <c r="CT27" s="23">
        <v>0</v>
      </c>
      <c r="CU27" s="23">
        <v>0</v>
      </c>
      <c r="CV27" s="23">
        <v>0</v>
      </c>
      <c r="CW27" s="23">
        <v>0</v>
      </c>
      <c r="CX27" s="23">
        <v>0</v>
      </c>
      <c r="CY27" s="23">
        <v>0</v>
      </c>
      <c r="CZ27" s="23">
        <v>0</v>
      </c>
      <c r="DA27" s="23">
        <v>0</v>
      </c>
      <c r="DB27" s="23">
        <v>0</v>
      </c>
      <c r="DC27" s="23">
        <v>0</v>
      </c>
      <c r="DD27" s="23">
        <v>0</v>
      </c>
      <c r="DE27" s="23">
        <v>0</v>
      </c>
      <c r="DF27" s="23">
        <v>0</v>
      </c>
      <c r="DG27" s="23">
        <v>0</v>
      </c>
      <c r="DH27" s="23">
        <v>0</v>
      </c>
      <c r="DI27" s="23">
        <v>0</v>
      </c>
      <c r="DJ27" s="23">
        <v>0</v>
      </c>
      <c r="DK27" s="23">
        <v>0</v>
      </c>
      <c r="DL27" s="23">
        <v>0</v>
      </c>
      <c r="DM27" s="23">
        <v>0</v>
      </c>
      <c r="DN27" s="23">
        <v>0</v>
      </c>
      <c r="DO27" s="23">
        <v>0</v>
      </c>
      <c r="DP27" s="23">
        <v>0</v>
      </c>
      <c r="DQ27" s="23">
        <v>0</v>
      </c>
      <c r="DR27" s="23">
        <v>0</v>
      </c>
      <c r="DS27" s="23">
        <v>0</v>
      </c>
      <c r="DT27" s="23">
        <v>0</v>
      </c>
      <c r="DU27" s="23">
        <v>0</v>
      </c>
      <c r="DV27" s="23">
        <v>0</v>
      </c>
      <c r="DW27" s="23">
        <v>0</v>
      </c>
      <c r="DX27" s="23">
        <v>0</v>
      </c>
      <c r="DY27" s="23">
        <v>0</v>
      </c>
      <c r="DZ27" s="23">
        <v>0</v>
      </c>
      <c r="EA27" s="23">
        <v>0</v>
      </c>
      <c r="EB27" s="23">
        <v>0</v>
      </c>
      <c r="EC27" s="23">
        <v>0</v>
      </c>
      <c r="ED27" s="23">
        <v>0</v>
      </c>
      <c r="EE27" s="23">
        <v>0</v>
      </c>
      <c r="EF27" s="23">
        <v>0</v>
      </c>
      <c r="EG27" s="23">
        <v>0</v>
      </c>
      <c r="EH27" s="23">
        <v>0</v>
      </c>
      <c r="EI27" s="23">
        <v>0</v>
      </c>
      <c r="EJ27" s="23">
        <v>0</v>
      </c>
      <c r="EK27" s="23">
        <v>0</v>
      </c>
      <c r="EL27" s="23">
        <v>0</v>
      </c>
      <c r="EM27" s="23">
        <v>0</v>
      </c>
      <c r="EN27" s="23">
        <v>0</v>
      </c>
      <c r="EO27" s="23">
        <v>0</v>
      </c>
      <c r="EP27" s="23">
        <v>0</v>
      </c>
      <c r="EQ27" s="23">
        <v>0</v>
      </c>
      <c r="ER27" s="23">
        <v>0</v>
      </c>
      <c r="ES27" s="23">
        <v>0</v>
      </c>
      <c r="ET27" s="23">
        <v>0</v>
      </c>
      <c r="EU27" s="23">
        <v>0</v>
      </c>
      <c r="EV27" s="23">
        <v>0</v>
      </c>
      <c r="EW27" s="23">
        <v>0</v>
      </c>
      <c r="EX27" s="23">
        <v>0</v>
      </c>
      <c r="EY27" s="23">
        <v>0</v>
      </c>
      <c r="EZ27" s="23">
        <v>0</v>
      </c>
      <c r="FA27" s="23">
        <v>0</v>
      </c>
      <c r="FB27" s="23">
        <v>0</v>
      </c>
      <c r="FC27" s="23">
        <v>0</v>
      </c>
      <c r="FD27" s="23">
        <v>0</v>
      </c>
      <c r="FE27" s="23">
        <v>0</v>
      </c>
      <c r="FF27" s="23">
        <v>0</v>
      </c>
      <c r="FG27" s="23">
        <v>0</v>
      </c>
      <c r="FH27" s="23">
        <v>0</v>
      </c>
      <c r="FI27" s="23">
        <v>0</v>
      </c>
      <c r="FJ27" s="23">
        <v>0</v>
      </c>
      <c r="FK27" s="23">
        <v>0</v>
      </c>
      <c r="FL27" s="23">
        <v>0</v>
      </c>
      <c r="FM27" s="23">
        <v>0</v>
      </c>
      <c r="FN27" s="23">
        <v>0</v>
      </c>
      <c r="FO27" s="23">
        <v>0</v>
      </c>
      <c r="FP27" s="23">
        <v>0</v>
      </c>
      <c r="FQ27" s="23">
        <v>0</v>
      </c>
      <c r="FR27" s="23">
        <v>0</v>
      </c>
      <c r="FS27" s="23">
        <v>0</v>
      </c>
      <c r="FT27" s="23">
        <v>0</v>
      </c>
      <c r="FU27" s="23">
        <v>0</v>
      </c>
      <c r="FV27" s="23">
        <v>0</v>
      </c>
      <c r="FW27" s="23">
        <v>0</v>
      </c>
      <c r="FX27" s="23">
        <v>0</v>
      </c>
      <c r="FY27" s="23">
        <v>0</v>
      </c>
      <c r="FZ27" s="23">
        <v>0</v>
      </c>
      <c r="GA27" s="23">
        <v>0</v>
      </c>
      <c r="GB27" s="23"/>
      <c r="GC27" s="23"/>
      <c r="GD27" s="23"/>
      <c r="GE27" s="23"/>
      <c r="GF27" s="23"/>
      <c r="GG27" s="23"/>
      <c r="GH27" s="23"/>
      <c r="GI27" s="23"/>
      <c r="GJ27" s="23"/>
      <c r="GK27" s="23"/>
      <c r="GL27" s="23"/>
      <c r="GM27" s="23"/>
      <c r="GN27" s="23"/>
      <c r="GO27" s="23"/>
      <c r="GP27" s="20"/>
      <c r="GQ27" s="20"/>
      <c r="GR27" s="20"/>
      <c r="GS27" s="20"/>
      <c r="GT27" s="20"/>
      <c r="GU27" s="20"/>
      <c r="GV27" s="20"/>
      <c r="GW27" s="20"/>
      <c r="GX27" s="20"/>
      <c r="GY27" s="20"/>
      <c r="GZ27" s="20"/>
      <c r="HA27" s="20"/>
      <c r="HB27" s="20"/>
      <c r="HC27" s="20"/>
      <c r="HD27" s="20"/>
      <c r="HE27" s="20"/>
      <c r="HF27" s="20"/>
      <c r="HG27" s="20"/>
      <c r="HH27" s="20"/>
      <c r="HI27" s="20"/>
      <c r="HJ27" s="20"/>
      <c r="HK27" s="20"/>
      <c r="HL27" s="20"/>
      <c r="HM27" s="20"/>
      <c r="HN27" s="20"/>
      <c r="HO27" s="20"/>
      <c r="HP27" s="20"/>
      <c r="HQ27" s="20"/>
      <c r="HR27" s="20"/>
      <c r="HS27" s="20"/>
      <c r="HT27" s="20"/>
      <c r="HU27" s="20"/>
      <c r="HV27" s="20"/>
      <c r="HW27" s="20"/>
      <c r="HX27" s="20"/>
      <c r="HY27" s="20"/>
      <c r="HZ27" s="20"/>
      <c r="IA27" s="20"/>
      <c r="IB27" s="20"/>
      <c r="IC27" s="20"/>
      <c r="ID27" s="20"/>
      <c r="IE27" s="20"/>
      <c r="IF27" s="20"/>
      <c r="IG27" s="20"/>
      <c r="IH27" s="20"/>
      <c r="II27" s="20"/>
      <c r="IJ27" s="20"/>
      <c r="IK27" s="20"/>
      <c r="IL27" s="20"/>
      <c r="IM27" s="20"/>
      <c r="IN27" s="20"/>
      <c r="IO27" s="20"/>
      <c r="IP27" s="20"/>
      <c r="IQ27" s="20"/>
      <c r="IR27" s="20"/>
      <c r="IS27" s="20"/>
      <c r="IT27" s="20"/>
      <c r="IU27" s="20"/>
      <c r="IV27" s="20"/>
      <c r="IW27" s="20"/>
      <c r="IX27" s="20"/>
      <c r="IY27" s="20"/>
      <c r="IZ27" s="20"/>
      <c r="JA27" s="20"/>
      <c r="JB27" s="20"/>
      <c r="JC27" s="20"/>
      <c r="JD27" s="20"/>
      <c r="JE27" s="20"/>
      <c r="JF27" s="20"/>
      <c r="JG27" s="20"/>
      <c r="JH27" s="20"/>
      <c r="JI27" s="20"/>
      <c r="JJ27" s="20"/>
      <c r="JK27" s="20"/>
      <c r="JL27" s="20"/>
      <c r="JM27" s="20"/>
      <c r="JN27" s="20"/>
      <c r="JO27" s="20"/>
      <c r="JP27" s="20"/>
      <c r="JQ27" s="20"/>
      <c r="JR27" s="20"/>
      <c r="JS27" s="20"/>
      <c r="JT27" s="20"/>
      <c r="JU27" s="20"/>
      <c r="JV27" s="20"/>
      <c r="JW27" s="20"/>
      <c r="JX27" s="20"/>
      <c r="JY27" s="20"/>
      <c r="JZ27" s="20"/>
      <c r="KA27" s="20"/>
      <c r="KB27" s="20"/>
      <c r="KC27" s="20"/>
      <c r="KD27" s="20"/>
      <c r="KE27" s="20"/>
      <c r="KF27" s="20"/>
      <c r="KG27" s="20"/>
      <c r="KH27" s="20"/>
      <c r="KI27" s="20"/>
      <c r="KJ27" s="20"/>
      <c r="KK27" s="20"/>
      <c r="KL27" s="20"/>
      <c r="KM27" s="20"/>
      <c r="KN27" s="20"/>
      <c r="KO27" s="20"/>
      <c r="KP27" s="20"/>
      <c r="KQ27" s="20"/>
      <c r="KR27" s="20"/>
      <c r="KS27" s="20"/>
      <c r="KT27" s="20"/>
      <c r="KU27" s="20"/>
      <c r="KV27" s="20"/>
      <c r="KW27" s="20"/>
      <c r="KX27" s="20"/>
      <c r="KY27" s="20"/>
      <c r="KZ27" s="20"/>
      <c r="LA27" s="20"/>
      <c r="LB27" s="20"/>
      <c r="LC27" s="20"/>
      <c r="LD27" s="20"/>
      <c r="LE27" s="20"/>
      <c r="LF27" s="20"/>
      <c r="LG27" s="20"/>
      <c r="LH27" s="20"/>
      <c r="LI27" s="20"/>
      <c r="LJ27" s="20"/>
      <c r="LK27" s="20"/>
      <c r="LL27" s="20"/>
      <c r="LM27" s="20"/>
      <c r="LN27" s="20"/>
      <c r="LO27" s="20"/>
      <c r="LP27" s="20"/>
      <c r="LQ27" s="20"/>
      <c r="LR27" s="20"/>
      <c r="LS27" s="20"/>
      <c r="LT27" s="20"/>
      <c r="LU27" s="20"/>
      <c r="LV27" s="20"/>
      <c r="LW27" s="20"/>
      <c r="LX27" s="20"/>
      <c r="LY27" s="20"/>
      <c r="LZ27" s="20"/>
      <c r="MA27" s="20"/>
      <c r="MB27" s="20"/>
      <c r="MC27" s="20"/>
      <c r="MD27" s="20"/>
      <c r="ME27" s="20"/>
      <c r="MF27" s="20"/>
      <c r="MG27" s="20"/>
      <c r="MH27" s="20"/>
      <c r="MI27" s="20"/>
      <c r="MJ27" s="20"/>
      <c r="MK27" s="20"/>
      <c r="ML27" s="20"/>
      <c r="MM27" s="20"/>
      <c r="MN27" s="20"/>
      <c r="MO27" s="20"/>
      <c r="MP27" s="20"/>
      <c r="MQ27" s="20"/>
      <c r="MR27" s="20"/>
      <c r="MS27" s="20"/>
      <c r="MT27" s="20"/>
      <c r="MU27" s="20"/>
      <c r="MV27" s="20"/>
      <c r="MW27" s="20"/>
      <c r="MX27" s="20"/>
      <c r="MY27" s="20"/>
      <c r="MZ27" s="20"/>
      <c r="NA27" s="20"/>
      <c r="NB27" s="20"/>
      <c r="NC27" s="20"/>
      <c r="ND27" s="20"/>
      <c r="NE27" s="20"/>
      <c r="NF27" s="20"/>
      <c r="NG27" s="20"/>
      <c r="NH27" s="20"/>
      <c r="NI27" s="20"/>
      <c r="NJ27" s="20"/>
      <c r="NK27" s="20"/>
      <c r="NL27" s="20"/>
      <c r="NM27" s="20"/>
      <c r="NN27" s="20"/>
      <c r="NO27" s="20"/>
      <c r="NP27" s="20"/>
      <c r="NQ27" s="20"/>
      <c r="NR27" s="20"/>
      <c r="NS27" s="20"/>
      <c r="NT27" s="20"/>
      <c r="NU27" s="20"/>
      <c r="NV27" s="20"/>
      <c r="NW27" s="20"/>
      <c r="NX27" s="20"/>
      <c r="NY27" s="20"/>
      <c r="NZ27" s="20"/>
      <c r="OA27" s="20"/>
      <c r="OB27" s="20"/>
      <c r="OC27" s="20"/>
      <c r="OD27" s="20"/>
      <c r="OE27" s="20"/>
      <c r="OF27" s="20"/>
      <c r="OG27" s="20"/>
      <c r="OH27" s="20"/>
      <c r="OI27" s="20"/>
      <c r="OJ27" s="20"/>
      <c r="OK27" s="20"/>
      <c r="OL27" s="20"/>
      <c r="OM27" s="20"/>
      <c r="ON27" s="20"/>
      <c r="OO27" s="20"/>
      <c r="OP27" s="20"/>
      <c r="OQ27" s="20"/>
      <c r="OR27" s="20"/>
      <c r="OS27" s="20"/>
      <c r="OT27" s="20"/>
      <c r="OU27" s="20"/>
      <c r="OV27" s="20"/>
      <c r="OW27" s="20"/>
      <c r="OX27" s="20"/>
      <c r="OY27" s="20"/>
      <c r="OZ27" s="20"/>
      <c r="PA27" s="20"/>
      <c r="PB27" s="20"/>
      <c r="PC27" s="20"/>
      <c r="PD27" s="20"/>
      <c r="PE27" s="20"/>
      <c r="PF27" s="20"/>
      <c r="PG27" s="20"/>
      <c r="PH27" s="20"/>
      <c r="PI27" s="20"/>
      <c r="PJ27" s="20"/>
      <c r="PK27" s="20"/>
      <c r="PL27" s="20"/>
      <c r="PM27" s="20"/>
      <c r="PN27" s="20"/>
    </row>
    <row r="28" spans="1:430" ht="14.25" customHeight="1" outlineLevel="1" x14ac:dyDescent="0.55000000000000004">
      <c r="A28" s="6" t="s">
        <v>18</v>
      </c>
      <c r="B28" s="6"/>
      <c r="C28" s="23">
        <v>0</v>
      </c>
      <c r="D28" s="23">
        <v>0</v>
      </c>
      <c r="E28" s="23">
        <v>0</v>
      </c>
      <c r="F28" s="23">
        <v>0</v>
      </c>
      <c r="G28" s="23">
        <v>0</v>
      </c>
      <c r="H28" s="23">
        <v>0</v>
      </c>
      <c r="I28" s="23">
        <v>0</v>
      </c>
      <c r="J28" s="23">
        <v>0</v>
      </c>
      <c r="K28" s="23">
        <v>0</v>
      </c>
      <c r="L28" s="23">
        <v>0</v>
      </c>
      <c r="M28" s="23">
        <v>0</v>
      </c>
      <c r="N28" s="23">
        <v>0</v>
      </c>
      <c r="O28" s="23">
        <v>0</v>
      </c>
      <c r="P28" s="23">
        <v>-58.900090399999961</v>
      </c>
      <c r="Q28" s="23">
        <v>0</v>
      </c>
      <c r="R28" s="23">
        <v>0</v>
      </c>
      <c r="S28" s="23">
        <v>0</v>
      </c>
      <c r="T28" s="23">
        <v>0</v>
      </c>
      <c r="U28" s="23">
        <v>0</v>
      </c>
      <c r="V28" s="23">
        <v>0</v>
      </c>
      <c r="W28" s="23">
        <v>0</v>
      </c>
      <c r="X28" s="23">
        <v>0</v>
      </c>
      <c r="Y28" s="23">
        <v>0</v>
      </c>
      <c r="Z28" s="23">
        <v>0</v>
      </c>
      <c r="AA28" s="23">
        <v>0</v>
      </c>
      <c r="AB28" s="23">
        <v>0</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3">
        <v>0</v>
      </c>
      <c r="AX28" s="23">
        <v>0</v>
      </c>
      <c r="AY28" s="23">
        <v>0</v>
      </c>
      <c r="AZ28" s="23">
        <v>-20</v>
      </c>
      <c r="BA28" s="23">
        <v>0</v>
      </c>
      <c r="BB28" s="23">
        <v>0</v>
      </c>
      <c r="BC28" s="23">
        <v>0</v>
      </c>
      <c r="BD28" s="23">
        <v>0</v>
      </c>
      <c r="BE28" s="23">
        <v>0</v>
      </c>
      <c r="BF28" s="23">
        <v>0</v>
      </c>
      <c r="BG28" s="23">
        <v>0</v>
      </c>
      <c r="BH28" s="23">
        <v>0</v>
      </c>
      <c r="BI28" s="23">
        <v>0</v>
      </c>
      <c r="BJ28" s="23">
        <v>0</v>
      </c>
      <c r="BK28" s="23">
        <v>0</v>
      </c>
      <c r="BL28" s="23">
        <v>-18.562599400000011</v>
      </c>
      <c r="BM28" s="23">
        <v>0</v>
      </c>
      <c r="BN28" s="23">
        <v>0</v>
      </c>
      <c r="BO28" s="23">
        <v>0</v>
      </c>
      <c r="BP28" s="23">
        <v>0</v>
      </c>
      <c r="BQ28" s="23">
        <v>0</v>
      </c>
      <c r="BR28" s="23">
        <v>0</v>
      </c>
      <c r="BS28" s="23">
        <v>0</v>
      </c>
      <c r="BT28" s="23">
        <v>0</v>
      </c>
      <c r="BU28" s="23">
        <v>0</v>
      </c>
      <c r="BV28" s="23">
        <v>0</v>
      </c>
      <c r="BW28" s="23">
        <v>0</v>
      </c>
      <c r="BX28" s="23">
        <v>0</v>
      </c>
      <c r="BY28" s="23">
        <v>0</v>
      </c>
      <c r="BZ28" s="23">
        <v>0</v>
      </c>
      <c r="CA28" s="23">
        <v>0</v>
      </c>
      <c r="CB28" s="23">
        <v>0</v>
      </c>
      <c r="CC28" s="23">
        <v>0</v>
      </c>
      <c r="CD28" s="23">
        <v>0</v>
      </c>
      <c r="CE28" s="23">
        <v>0</v>
      </c>
      <c r="CF28" s="23">
        <v>0</v>
      </c>
      <c r="CG28" s="23">
        <v>0</v>
      </c>
      <c r="CH28" s="23">
        <v>0</v>
      </c>
      <c r="CI28" s="23">
        <v>0</v>
      </c>
      <c r="CJ28" s="23">
        <v>-37.187680000000007</v>
      </c>
      <c r="CK28" s="23">
        <v>0</v>
      </c>
      <c r="CL28" s="23">
        <v>0</v>
      </c>
      <c r="CM28" s="23">
        <v>0</v>
      </c>
      <c r="CN28" s="23">
        <v>0</v>
      </c>
      <c r="CO28" s="23">
        <v>0</v>
      </c>
      <c r="CP28" s="23">
        <v>0</v>
      </c>
      <c r="CQ28" s="23">
        <v>0</v>
      </c>
      <c r="CR28" s="23">
        <v>0</v>
      </c>
      <c r="CS28" s="23">
        <v>0</v>
      </c>
      <c r="CT28" s="23">
        <v>0</v>
      </c>
      <c r="CU28" s="23">
        <v>0</v>
      </c>
      <c r="CV28" s="23">
        <v>-20</v>
      </c>
      <c r="CW28" s="23">
        <v>0</v>
      </c>
      <c r="CX28" s="23">
        <v>0</v>
      </c>
      <c r="CY28" s="23">
        <v>0</v>
      </c>
      <c r="CZ28" s="23">
        <v>0</v>
      </c>
      <c r="DA28" s="23">
        <v>0</v>
      </c>
      <c r="DB28" s="23">
        <v>0</v>
      </c>
      <c r="DC28" s="23">
        <v>0</v>
      </c>
      <c r="DD28" s="23">
        <v>0</v>
      </c>
      <c r="DE28" s="23">
        <v>0</v>
      </c>
      <c r="DF28" s="23">
        <v>0</v>
      </c>
      <c r="DG28" s="23">
        <v>0</v>
      </c>
      <c r="DH28" s="23">
        <v>-40.000000000000036</v>
      </c>
      <c r="DI28" s="23">
        <v>0</v>
      </c>
      <c r="DJ28" s="23">
        <v>0</v>
      </c>
      <c r="DK28" s="23">
        <v>0</v>
      </c>
      <c r="DL28" s="23">
        <v>0</v>
      </c>
      <c r="DM28" s="23">
        <v>0</v>
      </c>
      <c r="DN28" s="23">
        <v>0</v>
      </c>
      <c r="DO28" s="23">
        <v>0</v>
      </c>
      <c r="DP28" s="23">
        <v>0</v>
      </c>
      <c r="DQ28" s="23">
        <v>0</v>
      </c>
      <c r="DR28" s="23">
        <v>0</v>
      </c>
      <c r="DS28" s="23">
        <v>0</v>
      </c>
      <c r="DT28" s="23">
        <v>0</v>
      </c>
      <c r="DU28" s="23">
        <v>0</v>
      </c>
      <c r="DV28" s="23">
        <v>-19.791666200000005</v>
      </c>
      <c r="DW28" s="23">
        <v>0</v>
      </c>
      <c r="DX28" s="23">
        <v>0</v>
      </c>
      <c r="DY28" s="23">
        <v>0</v>
      </c>
      <c r="DZ28" s="23">
        <v>0</v>
      </c>
      <c r="EA28" s="23">
        <v>0</v>
      </c>
      <c r="EB28" s="23">
        <v>0</v>
      </c>
      <c r="EC28" s="23">
        <v>0</v>
      </c>
      <c r="ED28" s="23">
        <v>0</v>
      </c>
      <c r="EE28" s="23">
        <v>0</v>
      </c>
      <c r="EF28" s="23">
        <v>-20</v>
      </c>
      <c r="EG28" s="23">
        <v>0</v>
      </c>
      <c r="EH28" s="23">
        <v>0</v>
      </c>
      <c r="EI28" s="23">
        <v>0</v>
      </c>
      <c r="EJ28" s="23">
        <v>0</v>
      </c>
      <c r="EK28" s="23">
        <v>0</v>
      </c>
      <c r="EL28" s="23">
        <v>0</v>
      </c>
      <c r="EM28" s="23">
        <v>0</v>
      </c>
      <c r="EN28" s="23">
        <v>0</v>
      </c>
      <c r="EO28" s="23">
        <v>0</v>
      </c>
      <c r="EP28" s="23">
        <v>-17.187678800000015</v>
      </c>
      <c r="EQ28" s="23">
        <v>0</v>
      </c>
      <c r="ER28" s="23">
        <v>0</v>
      </c>
      <c r="ES28" s="23">
        <v>0</v>
      </c>
      <c r="ET28" s="23">
        <v>0</v>
      </c>
      <c r="EU28" s="23">
        <v>-16.918147800000014</v>
      </c>
      <c r="EV28" s="23">
        <v>0</v>
      </c>
      <c r="EW28" s="23">
        <v>0</v>
      </c>
      <c r="EX28" s="23">
        <v>0</v>
      </c>
      <c r="EY28" s="23">
        <v>0</v>
      </c>
      <c r="EZ28" s="23">
        <v>0</v>
      </c>
      <c r="FA28" s="23">
        <v>0</v>
      </c>
      <c r="FB28" s="23">
        <v>0</v>
      </c>
      <c r="FC28" s="23">
        <v>0</v>
      </c>
      <c r="FD28" s="23">
        <v>0</v>
      </c>
      <c r="FE28" s="23">
        <v>0</v>
      </c>
      <c r="FF28" s="23">
        <v>0</v>
      </c>
      <c r="FG28" s="23">
        <v>0</v>
      </c>
      <c r="FH28" s="23">
        <v>0</v>
      </c>
      <c r="FI28" s="23">
        <v>0</v>
      </c>
      <c r="FJ28" s="23">
        <v>0</v>
      </c>
      <c r="FK28" s="23">
        <v>0</v>
      </c>
      <c r="FL28" s="23">
        <v>0</v>
      </c>
      <c r="FM28" s="23">
        <v>0</v>
      </c>
      <c r="FN28" s="23">
        <v>0</v>
      </c>
      <c r="FO28" s="23">
        <v>0</v>
      </c>
      <c r="FP28" s="23">
        <v>0</v>
      </c>
      <c r="FQ28" s="23">
        <v>0</v>
      </c>
      <c r="FR28" s="23">
        <v>0</v>
      </c>
      <c r="FS28" s="23">
        <v>0</v>
      </c>
      <c r="FT28" s="23">
        <v>0</v>
      </c>
      <c r="FU28" s="23">
        <v>0</v>
      </c>
      <c r="FV28" s="23">
        <v>0</v>
      </c>
      <c r="FW28" s="23">
        <v>0</v>
      </c>
      <c r="FX28" s="23">
        <v>0</v>
      </c>
      <c r="FY28" s="23">
        <v>0</v>
      </c>
      <c r="FZ28" s="23">
        <v>0</v>
      </c>
      <c r="GA28" s="23">
        <v>0</v>
      </c>
      <c r="GB28" s="23"/>
      <c r="GC28" s="23"/>
      <c r="GD28" s="23"/>
      <c r="GE28" s="23"/>
      <c r="GF28" s="23"/>
      <c r="GG28" s="23"/>
      <c r="GH28" s="23"/>
      <c r="GI28" s="23"/>
      <c r="GJ28" s="23"/>
      <c r="GK28" s="23"/>
      <c r="GL28" s="23"/>
      <c r="GM28" s="23"/>
      <c r="GN28" s="23"/>
      <c r="GO28" s="23"/>
      <c r="GP28" s="20"/>
      <c r="GQ28" s="20"/>
      <c r="GR28" s="20"/>
      <c r="GS28" s="20"/>
      <c r="GT28" s="20"/>
      <c r="GU28" s="20"/>
      <c r="GV28" s="20"/>
      <c r="GW28" s="20"/>
      <c r="GX28" s="20"/>
      <c r="GY28" s="20"/>
      <c r="GZ28" s="20"/>
      <c r="HA28" s="20"/>
      <c r="HB28" s="20"/>
      <c r="HC28" s="20"/>
      <c r="HD28" s="20"/>
      <c r="HE28" s="20"/>
      <c r="HF28" s="20"/>
      <c r="HG28" s="20"/>
      <c r="HH28" s="20"/>
      <c r="HI28" s="20"/>
      <c r="HJ28" s="20"/>
      <c r="HK28" s="20"/>
      <c r="HL28" s="20"/>
      <c r="HM28" s="20"/>
      <c r="HN28" s="20"/>
      <c r="HO28" s="20"/>
      <c r="HP28" s="20"/>
      <c r="HQ28" s="20"/>
      <c r="HR28" s="20"/>
      <c r="HS28" s="20"/>
      <c r="HT28" s="20"/>
      <c r="HU28" s="20"/>
      <c r="HV28" s="20"/>
      <c r="HW28" s="20"/>
      <c r="HX28" s="20"/>
      <c r="HY28" s="20"/>
      <c r="HZ28" s="20"/>
      <c r="IA28" s="20"/>
      <c r="IB28" s="20"/>
      <c r="IC28" s="20"/>
      <c r="ID28" s="20"/>
      <c r="IE28" s="20"/>
      <c r="IF28" s="20"/>
      <c r="IG28" s="20"/>
      <c r="IH28" s="20"/>
      <c r="II28" s="20"/>
      <c r="IJ28" s="20"/>
      <c r="IK28" s="20"/>
      <c r="IL28" s="20"/>
      <c r="IM28" s="20"/>
      <c r="IN28" s="20"/>
      <c r="IO28" s="20"/>
      <c r="IP28" s="20"/>
      <c r="IQ28" s="20"/>
      <c r="IR28" s="20"/>
      <c r="IS28" s="20"/>
      <c r="IT28" s="20"/>
      <c r="IU28" s="20"/>
      <c r="IV28" s="20"/>
      <c r="IW28" s="20"/>
      <c r="IX28" s="20"/>
      <c r="IY28" s="20"/>
      <c r="IZ28" s="20"/>
      <c r="JA28" s="20"/>
      <c r="JB28" s="20"/>
      <c r="JC28" s="20"/>
      <c r="JD28" s="20"/>
      <c r="JE28" s="20"/>
      <c r="JF28" s="20"/>
      <c r="JG28" s="20"/>
      <c r="JH28" s="20"/>
      <c r="JI28" s="20"/>
      <c r="JJ28" s="20"/>
      <c r="JK28" s="20"/>
      <c r="JL28" s="20"/>
      <c r="JM28" s="20"/>
      <c r="JN28" s="20"/>
      <c r="JO28" s="20"/>
      <c r="JP28" s="20"/>
      <c r="JQ28" s="20"/>
      <c r="JR28" s="20"/>
      <c r="JS28" s="20"/>
      <c r="JT28" s="20"/>
      <c r="JU28" s="20"/>
      <c r="JV28" s="20"/>
      <c r="JW28" s="20"/>
      <c r="JX28" s="20"/>
      <c r="JY28" s="20"/>
      <c r="JZ28" s="20"/>
      <c r="KA28" s="20"/>
      <c r="KB28" s="20"/>
      <c r="KC28" s="20"/>
      <c r="KD28" s="20"/>
      <c r="KE28" s="20"/>
      <c r="KF28" s="20"/>
      <c r="KG28" s="20"/>
      <c r="KH28" s="20"/>
      <c r="KI28" s="20"/>
      <c r="KJ28" s="20"/>
      <c r="KK28" s="20"/>
      <c r="KL28" s="20"/>
      <c r="KM28" s="20"/>
      <c r="KN28" s="20"/>
      <c r="KO28" s="20"/>
      <c r="KP28" s="20"/>
      <c r="KQ28" s="20"/>
      <c r="KR28" s="20"/>
      <c r="KS28" s="20"/>
      <c r="KT28" s="20"/>
      <c r="KU28" s="20"/>
      <c r="KV28" s="20"/>
      <c r="KW28" s="20"/>
      <c r="KX28" s="20"/>
      <c r="KY28" s="20"/>
      <c r="KZ28" s="20"/>
      <c r="LA28" s="20"/>
      <c r="LB28" s="20"/>
      <c r="LC28" s="20"/>
      <c r="LD28" s="20"/>
      <c r="LE28" s="20"/>
      <c r="LF28" s="20"/>
      <c r="LG28" s="20"/>
      <c r="LH28" s="20"/>
      <c r="LI28" s="20"/>
      <c r="LJ28" s="20"/>
      <c r="LK28" s="20"/>
      <c r="LL28" s="20"/>
      <c r="LM28" s="20"/>
      <c r="LN28" s="20"/>
      <c r="LO28" s="20"/>
      <c r="LP28" s="20"/>
      <c r="LQ28" s="20"/>
      <c r="LR28" s="20"/>
      <c r="LS28" s="20"/>
      <c r="LT28" s="20"/>
      <c r="LU28" s="20"/>
      <c r="LV28" s="20"/>
      <c r="LW28" s="20"/>
      <c r="LX28" s="20"/>
      <c r="LY28" s="20"/>
      <c r="LZ28" s="20"/>
      <c r="MA28" s="20"/>
      <c r="MB28" s="20"/>
      <c r="MC28" s="20"/>
      <c r="MD28" s="20"/>
      <c r="ME28" s="20"/>
      <c r="MF28" s="20"/>
      <c r="MG28" s="20"/>
      <c r="MH28" s="20"/>
      <c r="MI28" s="20"/>
      <c r="MJ28" s="20"/>
      <c r="MK28" s="20"/>
      <c r="ML28" s="20"/>
      <c r="MM28" s="20"/>
      <c r="MN28" s="20"/>
      <c r="MO28" s="20"/>
      <c r="MP28" s="20"/>
      <c r="MQ28" s="20"/>
      <c r="MR28" s="20"/>
      <c r="MS28" s="20"/>
      <c r="MT28" s="20"/>
      <c r="MU28" s="20"/>
      <c r="MV28" s="20"/>
      <c r="MW28" s="20"/>
      <c r="MX28" s="20"/>
      <c r="MY28" s="20"/>
      <c r="MZ28" s="20"/>
      <c r="NA28" s="20"/>
      <c r="NB28" s="20"/>
      <c r="NC28" s="20"/>
      <c r="ND28" s="20"/>
      <c r="NE28" s="20"/>
      <c r="NF28" s="20"/>
      <c r="NG28" s="20"/>
      <c r="NH28" s="20"/>
      <c r="NI28" s="20"/>
      <c r="NJ28" s="20"/>
      <c r="NK28" s="20"/>
      <c r="NL28" s="20"/>
      <c r="NM28" s="20"/>
      <c r="NN28" s="20"/>
      <c r="NO28" s="20"/>
      <c r="NP28" s="20"/>
      <c r="NQ28" s="20"/>
      <c r="NR28" s="20"/>
      <c r="NS28" s="20"/>
      <c r="NT28" s="20"/>
      <c r="NU28" s="20"/>
      <c r="NV28" s="20"/>
      <c r="NW28" s="20"/>
      <c r="NX28" s="20"/>
      <c r="NY28" s="20"/>
      <c r="NZ28" s="20"/>
      <c r="OA28" s="20"/>
      <c r="OB28" s="20"/>
      <c r="OC28" s="20"/>
      <c r="OD28" s="20"/>
      <c r="OE28" s="20"/>
      <c r="OF28" s="20"/>
      <c r="OG28" s="20"/>
      <c r="OH28" s="20"/>
      <c r="OI28" s="20"/>
      <c r="OJ28" s="20"/>
      <c r="OK28" s="20"/>
      <c r="OL28" s="20"/>
      <c r="OM28" s="20"/>
      <c r="ON28" s="20"/>
      <c r="OO28" s="20"/>
      <c r="OP28" s="20"/>
      <c r="OQ28" s="20"/>
      <c r="OR28" s="20"/>
      <c r="OS28" s="20"/>
      <c r="OT28" s="20"/>
      <c r="OU28" s="20"/>
      <c r="OV28" s="20"/>
      <c r="OW28" s="20"/>
      <c r="OX28" s="20"/>
      <c r="OY28" s="20"/>
      <c r="OZ28" s="20"/>
      <c r="PA28" s="20"/>
      <c r="PB28" s="20"/>
      <c r="PC28" s="20"/>
      <c r="PD28" s="20"/>
      <c r="PE28" s="20"/>
      <c r="PF28" s="20"/>
      <c r="PG28" s="20"/>
      <c r="PH28" s="20"/>
      <c r="PI28" s="20"/>
      <c r="PJ28" s="20"/>
      <c r="PK28" s="20"/>
      <c r="PL28" s="20"/>
      <c r="PM28" s="20"/>
      <c r="PN28" s="20"/>
    </row>
    <row r="29" spans="1:430" ht="14.25" customHeight="1" x14ac:dyDescent="0.55000000000000004">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6"/>
      <c r="GJ29" s="6"/>
      <c r="GK29" s="6"/>
      <c r="GL29" s="6"/>
      <c r="GM29" s="6"/>
      <c r="GN29" s="6"/>
      <c r="GO29" s="6"/>
      <c r="GP29" s="6"/>
      <c r="GQ29" s="6"/>
      <c r="GR29" s="6"/>
      <c r="GS29" s="6"/>
      <c r="GT29" s="6"/>
      <c r="GU29" s="6"/>
      <c r="GV29" s="6"/>
      <c r="GW29" s="6"/>
      <c r="GX29" s="6"/>
      <c r="GY29" s="6"/>
      <c r="GZ29" s="6"/>
      <c r="HA29" s="6"/>
      <c r="HB29" s="6"/>
      <c r="HC29" s="6"/>
      <c r="HD29" s="6"/>
      <c r="HE29" s="6"/>
      <c r="HF29" s="6"/>
      <c r="HG29" s="6"/>
      <c r="HH29" s="6"/>
      <c r="HI29" s="6"/>
      <c r="HJ29" s="6"/>
      <c r="HK29" s="6"/>
      <c r="HL29" s="6"/>
      <c r="HM29" s="6"/>
      <c r="HN29" s="6"/>
      <c r="HO29" s="6"/>
      <c r="HP29" s="6"/>
      <c r="HQ29" s="6"/>
      <c r="HR29" s="6"/>
      <c r="HS29" s="6"/>
      <c r="HT29" s="6"/>
      <c r="HU29" s="6"/>
      <c r="HV29" s="6"/>
      <c r="HW29" s="6"/>
      <c r="HX29" s="6"/>
      <c r="HY29" s="6"/>
      <c r="HZ29" s="6"/>
      <c r="IA29" s="6"/>
      <c r="IB29" s="6"/>
      <c r="IC29" s="6"/>
      <c r="ID29" s="6"/>
      <c r="IE29" s="6"/>
      <c r="IF29" s="6"/>
      <c r="IG29" s="6"/>
      <c r="IH29" s="6"/>
      <c r="II29" s="6"/>
      <c r="IJ29" s="6"/>
      <c r="IK29" s="6"/>
      <c r="IL29" s="6"/>
      <c r="IM29" s="6"/>
      <c r="IN29" s="6"/>
      <c r="IO29" s="6"/>
      <c r="IP29" s="6"/>
      <c r="IQ29" s="6"/>
      <c r="IR29" s="6"/>
      <c r="IS29" s="6"/>
      <c r="IT29" s="6"/>
      <c r="IU29" s="6"/>
      <c r="IV29" s="6"/>
      <c r="IW29" s="6"/>
      <c r="IX29" s="6"/>
      <c r="IY29" s="6"/>
      <c r="IZ29" s="6"/>
      <c r="JA29" s="6"/>
      <c r="JB29" s="6"/>
      <c r="JC29" s="6"/>
      <c r="JD29" s="6"/>
      <c r="JE29" s="6"/>
      <c r="JF29" s="6"/>
      <c r="JG29" s="6"/>
      <c r="JH29" s="6"/>
      <c r="JI29" s="6"/>
      <c r="JJ29" s="6"/>
      <c r="JK29" s="6"/>
      <c r="JL29" s="6"/>
      <c r="JM29" s="6"/>
      <c r="JN29" s="6"/>
      <c r="JO29" s="6"/>
      <c r="JP29" s="6"/>
      <c r="JQ29" s="6"/>
      <c r="JR29" s="6"/>
      <c r="JS29" s="6"/>
      <c r="JT29" s="6"/>
      <c r="JU29" s="6"/>
      <c r="JV29" s="6"/>
      <c r="JW29" s="6"/>
      <c r="JX29" s="6"/>
      <c r="JY29" s="6"/>
      <c r="JZ29" s="6"/>
      <c r="KA29" s="6"/>
      <c r="KB29" s="6"/>
      <c r="KC29" s="6"/>
      <c r="KD29" s="6"/>
      <c r="KE29" s="6"/>
      <c r="KF29" s="6"/>
      <c r="KG29" s="6"/>
      <c r="KH29" s="6"/>
      <c r="KI29" s="6"/>
      <c r="KJ29" s="6"/>
      <c r="KK29" s="6"/>
      <c r="KL29" s="6"/>
      <c r="KM29" s="6"/>
      <c r="KN29" s="6"/>
      <c r="KO29" s="6"/>
      <c r="KP29" s="6"/>
      <c r="KQ29" s="6"/>
      <c r="KR29" s="6"/>
      <c r="KS29" s="6"/>
      <c r="KT29" s="6"/>
      <c r="KU29" s="6"/>
      <c r="KV29" s="6"/>
      <c r="KW29" s="6"/>
      <c r="KX29" s="6"/>
      <c r="KY29" s="6"/>
      <c r="KZ29" s="6"/>
      <c r="LA29" s="6"/>
      <c r="LB29" s="6"/>
      <c r="LC29" s="6"/>
      <c r="LD29" s="6"/>
      <c r="LE29" s="6"/>
      <c r="LF29" s="6"/>
      <c r="LG29" s="6"/>
      <c r="LH29" s="6"/>
      <c r="LI29" s="6"/>
      <c r="LJ29" s="6"/>
      <c r="LK29" s="6"/>
      <c r="LL29" s="6"/>
      <c r="LM29" s="6"/>
      <c r="LN29" s="6"/>
      <c r="LO29" s="6"/>
      <c r="LP29" s="6"/>
      <c r="LQ29" s="6"/>
      <c r="LR29" s="6"/>
      <c r="LS29" s="6"/>
      <c r="LT29" s="6"/>
      <c r="LU29" s="6"/>
      <c r="LV29" s="6"/>
      <c r="LW29" s="6"/>
      <c r="LX29" s="6"/>
      <c r="LY29" s="6"/>
      <c r="LZ29" s="6"/>
      <c r="MA29" s="6"/>
      <c r="MB29" s="6"/>
      <c r="MC29" s="6"/>
      <c r="MD29" s="6"/>
      <c r="ME29" s="6"/>
      <c r="MF29" s="6"/>
      <c r="MG29" s="6"/>
      <c r="MH29" s="6"/>
      <c r="MI29" s="6"/>
      <c r="MJ29" s="6"/>
      <c r="MK29" s="6"/>
      <c r="ML29" s="6"/>
      <c r="MM29" s="6"/>
      <c r="MN29" s="6"/>
      <c r="MO29" s="6"/>
      <c r="MP29" s="6"/>
      <c r="MQ29" s="6"/>
      <c r="MR29" s="6"/>
      <c r="MS29" s="6"/>
      <c r="MT29" s="6"/>
      <c r="MU29" s="6"/>
      <c r="MV29" s="6"/>
      <c r="MW29" s="6"/>
      <c r="MX29" s="6"/>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row>
    <row r="30" spans="1:430" ht="14.25" customHeight="1" x14ac:dyDescent="0.55000000000000004">
      <c r="A30" s="15" t="s">
        <v>19</v>
      </c>
      <c r="B30" s="12"/>
      <c r="C30" s="12">
        <f t="shared" ref="C30:GA30" si="16">C9</f>
        <v>45991</v>
      </c>
      <c r="D30" s="12">
        <f t="shared" si="16"/>
        <v>46022</v>
      </c>
      <c r="E30" s="12">
        <f t="shared" si="16"/>
        <v>46053</v>
      </c>
      <c r="F30" s="12">
        <f t="shared" si="16"/>
        <v>46081</v>
      </c>
      <c r="G30" s="12">
        <f t="shared" si="16"/>
        <v>46112</v>
      </c>
      <c r="H30" s="12">
        <f t="shared" si="16"/>
        <v>46142</v>
      </c>
      <c r="I30" s="12">
        <f t="shared" si="16"/>
        <v>46173</v>
      </c>
      <c r="J30" s="12">
        <f t="shared" si="16"/>
        <v>46203</v>
      </c>
      <c r="K30" s="12">
        <f t="shared" si="16"/>
        <v>46234</v>
      </c>
      <c r="L30" s="12">
        <f t="shared" si="16"/>
        <v>46265</v>
      </c>
      <c r="M30" s="12">
        <f t="shared" si="16"/>
        <v>46295</v>
      </c>
      <c r="N30" s="12">
        <f t="shared" si="16"/>
        <v>46326</v>
      </c>
      <c r="O30" s="12">
        <f t="shared" si="16"/>
        <v>46356</v>
      </c>
      <c r="P30" s="12">
        <f t="shared" si="16"/>
        <v>46387</v>
      </c>
      <c r="Q30" s="12">
        <f t="shared" si="16"/>
        <v>46418</v>
      </c>
      <c r="R30" s="12">
        <f t="shared" si="16"/>
        <v>46446</v>
      </c>
      <c r="S30" s="12">
        <f t="shared" si="16"/>
        <v>46477</v>
      </c>
      <c r="T30" s="12">
        <f t="shared" si="16"/>
        <v>46507</v>
      </c>
      <c r="U30" s="12">
        <f t="shared" si="16"/>
        <v>46538</v>
      </c>
      <c r="V30" s="12">
        <f t="shared" si="16"/>
        <v>46568</v>
      </c>
      <c r="W30" s="12">
        <f t="shared" si="16"/>
        <v>46599</v>
      </c>
      <c r="X30" s="12">
        <f t="shared" si="16"/>
        <v>46630</v>
      </c>
      <c r="Y30" s="12">
        <f t="shared" si="16"/>
        <v>46660</v>
      </c>
      <c r="Z30" s="12">
        <f t="shared" si="16"/>
        <v>46691</v>
      </c>
      <c r="AA30" s="12">
        <f t="shared" si="16"/>
        <v>46721</v>
      </c>
      <c r="AB30" s="12">
        <f t="shared" si="16"/>
        <v>46752</v>
      </c>
      <c r="AC30" s="12">
        <f t="shared" si="16"/>
        <v>46783</v>
      </c>
      <c r="AD30" s="12">
        <f t="shared" si="16"/>
        <v>46812</v>
      </c>
      <c r="AE30" s="12">
        <f t="shared" si="16"/>
        <v>46843</v>
      </c>
      <c r="AF30" s="12">
        <f t="shared" si="16"/>
        <v>46873</v>
      </c>
      <c r="AG30" s="12">
        <f t="shared" si="16"/>
        <v>46904</v>
      </c>
      <c r="AH30" s="12">
        <f t="shared" si="16"/>
        <v>46934</v>
      </c>
      <c r="AI30" s="12">
        <f t="shared" si="16"/>
        <v>46965</v>
      </c>
      <c r="AJ30" s="12">
        <f t="shared" si="16"/>
        <v>46996</v>
      </c>
      <c r="AK30" s="12">
        <f t="shared" si="16"/>
        <v>47026</v>
      </c>
      <c r="AL30" s="12">
        <f t="shared" si="16"/>
        <v>47057</v>
      </c>
      <c r="AM30" s="12">
        <f t="shared" si="16"/>
        <v>47087</v>
      </c>
      <c r="AN30" s="12">
        <f t="shared" si="16"/>
        <v>47118</v>
      </c>
      <c r="AO30" s="12">
        <f t="shared" si="16"/>
        <v>47149</v>
      </c>
      <c r="AP30" s="12">
        <f t="shared" si="16"/>
        <v>47177</v>
      </c>
      <c r="AQ30" s="12">
        <f t="shared" si="16"/>
        <v>47208</v>
      </c>
      <c r="AR30" s="12">
        <f t="shared" si="16"/>
        <v>47238</v>
      </c>
      <c r="AS30" s="12">
        <f t="shared" si="16"/>
        <v>47269</v>
      </c>
      <c r="AT30" s="12">
        <f t="shared" si="16"/>
        <v>47299</v>
      </c>
      <c r="AU30" s="12">
        <f t="shared" si="16"/>
        <v>47330</v>
      </c>
      <c r="AV30" s="12">
        <f t="shared" si="16"/>
        <v>47361</v>
      </c>
      <c r="AW30" s="12">
        <f t="shared" si="16"/>
        <v>47391</v>
      </c>
      <c r="AX30" s="12">
        <f t="shared" si="16"/>
        <v>47422</v>
      </c>
      <c r="AY30" s="12">
        <f t="shared" si="16"/>
        <v>47452</v>
      </c>
      <c r="AZ30" s="12">
        <f t="shared" si="16"/>
        <v>47483</v>
      </c>
      <c r="BA30" s="12">
        <f t="shared" si="16"/>
        <v>47514</v>
      </c>
      <c r="BB30" s="12">
        <f t="shared" si="16"/>
        <v>47542</v>
      </c>
      <c r="BC30" s="12">
        <f t="shared" si="16"/>
        <v>47573</v>
      </c>
      <c r="BD30" s="12">
        <f t="shared" si="16"/>
        <v>47603</v>
      </c>
      <c r="BE30" s="12">
        <f t="shared" si="16"/>
        <v>47634</v>
      </c>
      <c r="BF30" s="12">
        <f t="shared" si="16"/>
        <v>47664</v>
      </c>
      <c r="BG30" s="12">
        <f t="shared" si="16"/>
        <v>47695</v>
      </c>
      <c r="BH30" s="12">
        <f t="shared" si="16"/>
        <v>47726</v>
      </c>
      <c r="BI30" s="12">
        <f t="shared" si="16"/>
        <v>47756</v>
      </c>
      <c r="BJ30" s="12">
        <f t="shared" si="16"/>
        <v>47787</v>
      </c>
      <c r="BK30" s="12">
        <f t="shared" si="16"/>
        <v>47817</v>
      </c>
      <c r="BL30" s="12">
        <f t="shared" si="16"/>
        <v>47848</v>
      </c>
      <c r="BM30" s="12">
        <f t="shared" si="16"/>
        <v>47879</v>
      </c>
      <c r="BN30" s="12">
        <f t="shared" si="16"/>
        <v>47907</v>
      </c>
      <c r="BO30" s="12">
        <f t="shared" si="16"/>
        <v>47938</v>
      </c>
      <c r="BP30" s="12">
        <f t="shared" si="16"/>
        <v>47968</v>
      </c>
      <c r="BQ30" s="12">
        <f t="shared" si="16"/>
        <v>47999</v>
      </c>
      <c r="BR30" s="12">
        <f t="shared" si="16"/>
        <v>48029</v>
      </c>
      <c r="BS30" s="12">
        <f t="shared" si="16"/>
        <v>48060</v>
      </c>
      <c r="BT30" s="12">
        <f t="shared" si="16"/>
        <v>48091</v>
      </c>
      <c r="BU30" s="12">
        <f t="shared" si="16"/>
        <v>48121</v>
      </c>
      <c r="BV30" s="12">
        <f t="shared" si="16"/>
        <v>48152</v>
      </c>
      <c r="BW30" s="12">
        <f t="shared" si="16"/>
        <v>48182</v>
      </c>
      <c r="BX30" s="12">
        <f t="shared" si="16"/>
        <v>48213</v>
      </c>
      <c r="BY30" s="12">
        <f t="shared" si="16"/>
        <v>48244</v>
      </c>
      <c r="BZ30" s="12">
        <f t="shared" si="16"/>
        <v>48273</v>
      </c>
      <c r="CA30" s="12">
        <f t="shared" si="16"/>
        <v>48304</v>
      </c>
      <c r="CB30" s="12">
        <f t="shared" si="16"/>
        <v>48334</v>
      </c>
      <c r="CC30" s="12">
        <f t="shared" si="16"/>
        <v>48365</v>
      </c>
      <c r="CD30" s="12">
        <f t="shared" si="16"/>
        <v>48395</v>
      </c>
      <c r="CE30" s="12">
        <f t="shared" si="16"/>
        <v>48426</v>
      </c>
      <c r="CF30" s="12">
        <f t="shared" si="16"/>
        <v>48457</v>
      </c>
      <c r="CG30" s="12">
        <f t="shared" si="16"/>
        <v>48487</v>
      </c>
      <c r="CH30" s="12">
        <f t="shared" si="16"/>
        <v>48518</v>
      </c>
      <c r="CI30" s="12">
        <f t="shared" si="16"/>
        <v>48548</v>
      </c>
      <c r="CJ30" s="12">
        <f t="shared" si="16"/>
        <v>48579</v>
      </c>
      <c r="CK30" s="12">
        <f t="shared" si="16"/>
        <v>48610</v>
      </c>
      <c r="CL30" s="12">
        <f t="shared" si="16"/>
        <v>48638</v>
      </c>
      <c r="CM30" s="12">
        <f t="shared" si="16"/>
        <v>48669</v>
      </c>
      <c r="CN30" s="12">
        <f t="shared" si="16"/>
        <v>48699</v>
      </c>
      <c r="CO30" s="12">
        <f t="shared" si="16"/>
        <v>48730</v>
      </c>
      <c r="CP30" s="12">
        <f t="shared" si="16"/>
        <v>48760</v>
      </c>
      <c r="CQ30" s="12">
        <f t="shared" si="16"/>
        <v>48791</v>
      </c>
      <c r="CR30" s="12">
        <f t="shared" si="16"/>
        <v>48822</v>
      </c>
      <c r="CS30" s="12">
        <f t="shared" si="16"/>
        <v>48852</v>
      </c>
      <c r="CT30" s="12">
        <f t="shared" si="16"/>
        <v>48883</v>
      </c>
      <c r="CU30" s="12">
        <f t="shared" si="16"/>
        <v>48913</v>
      </c>
      <c r="CV30" s="12">
        <f t="shared" si="16"/>
        <v>48944</v>
      </c>
      <c r="CW30" s="12">
        <f t="shared" si="16"/>
        <v>48975</v>
      </c>
      <c r="CX30" s="12">
        <f t="shared" si="16"/>
        <v>49003</v>
      </c>
      <c r="CY30" s="12">
        <f t="shared" si="16"/>
        <v>49034</v>
      </c>
      <c r="CZ30" s="12">
        <f t="shared" si="16"/>
        <v>49064</v>
      </c>
      <c r="DA30" s="12">
        <f t="shared" si="16"/>
        <v>49095</v>
      </c>
      <c r="DB30" s="12">
        <f t="shared" si="16"/>
        <v>49125</v>
      </c>
      <c r="DC30" s="12">
        <f t="shared" si="16"/>
        <v>49156</v>
      </c>
      <c r="DD30" s="12">
        <f t="shared" si="16"/>
        <v>49187</v>
      </c>
      <c r="DE30" s="12">
        <f t="shared" si="16"/>
        <v>49217</v>
      </c>
      <c r="DF30" s="12">
        <f t="shared" si="16"/>
        <v>49248</v>
      </c>
      <c r="DG30" s="12">
        <f t="shared" si="16"/>
        <v>49278</v>
      </c>
      <c r="DH30" s="12">
        <f t="shared" si="16"/>
        <v>49309</v>
      </c>
      <c r="DI30" s="12">
        <f t="shared" si="16"/>
        <v>49340</v>
      </c>
      <c r="DJ30" s="12">
        <f t="shared" si="16"/>
        <v>49368</v>
      </c>
      <c r="DK30" s="12">
        <f t="shared" si="16"/>
        <v>49399</v>
      </c>
      <c r="DL30" s="12">
        <f t="shared" si="16"/>
        <v>49429</v>
      </c>
      <c r="DM30" s="12">
        <f t="shared" si="16"/>
        <v>49460</v>
      </c>
      <c r="DN30" s="12">
        <f t="shared" si="16"/>
        <v>49490</v>
      </c>
      <c r="DO30" s="12">
        <f t="shared" si="16"/>
        <v>49521</v>
      </c>
      <c r="DP30" s="12">
        <f t="shared" si="16"/>
        <v>49552</v>
      </c>
      <c r="DQ30" s="12">
        <f t="shared" si="16"/>
        <v>49582</v>
      </c>
      <c r="DR30" s="12">
        <f t="shared" si="16"/>
        <v>49613</v>
      </c>
      <c r="DS30" s="12">
        <f t="shared" si="16"/>
        <v>49643</v>
      </c>
      <c r="DT30" s="12">
        <f t="shared" si="16"/>
        <v>49674</v>
      </c>
      <c r="DU30" s="12">
        <f t="shared" si="16"/>
        <v>49705</v>
      </c>
      <c r="DV30" s="12">
        <f t="shared" si="16"/>
        <v>49734</v>
      </c>
      <c r="DW30" s="12">
        <f t="shared" si="16"/>
        <v>49765</v>
      </c>
      <c r="DX30" s="12">
        <f t="shared" si="16"/>
        <v>49795</v>
      </c>
      <c r="DY30" s="12">
        <f t="shared" si="16"/>
        <v>49826</v>
      </c>
      <c r="DZ30" s="12">
        <f t="shared" si="16"/>
        <v>49856</v>
      </c>
      <c r="EA30" s="12">
        <f t="shared" si="16"/>
        <v>49887</v>
      </c>
      <c r="EB30" s="12">
        <f t="shared" si="16"/>
        <v>49918</v>
      </c>
      <c r="EC30" s="12">
        <f t="shared" si="16"/>
        <v>49948</v>
      </c>
      <c r="ED30" s="12">
        <f t="shared" si="16"/>
        <v>49979</v>
      </c>
      <c r="EE30" s="12">
        <f t="shared" si="16"/>
        <v>50009</v>
      </c>
      <c r="EF30" s="12">
        <f t="shared" si="16"/>
        <v>50040</v>
      </c>
      <c r="EG30" s="12">
        <f t="shared" si="16"/>
        <v>50071</v>
      </c>
      <c r="EH30" s="12">
        <f t="shared" si="16"/>
        <v>50099</v>
      </c>
      <c r="EI30" s="12">
        <f t="shared" si="16"/>
        <v>50130</v>
      </c>
      <c r="EJ30" s="12">
        <f t="shared" si="16"/>
        <v>50160</v>
      </c>
      <c r="EK30" s="12">
        <f t="shared" si="16"/>
        <v>50191</v>
      </c>
      <c r="EL30" s="12">
        <f t="shared" si="16"/>
        <v>50221</v>
      </c>
      <c r="EM30" s="12">
        <f t="shared" si="16"/>
        <v>50252</v>
      </c>
      <c r="EN30" s="12">
        <f t="shared" si="16"/>
        <v>50283</v>
      </c>
      <c r="EO30" s="12">
        <f t="shared" si="16"/>
        <v>50313</v>
      </c>
      <c r="EP30" s="12">
        <f t="shared" si="16"/>
        <v>50344</v>
      </c>
      <c r="EQ30" s="12">
        <f t="shared" si="16"/>
        <v>50374</v>
      </c>
      <c r="ER30" s="12">
        <f t="shared" si="16"/>
        <v>50405</v>
      </c>
      <c r="ES30" s="12">
        <f t="shared" si="16"/>
        <v>50436</v>
      </c>
      <c r="ET30" s="12">
        <f t="shared" si="16"/>
        <v>50464</v>
      </c>
      <c r="EU30" s="12">
        <f t="shared" si="16"/>
        <v>50495</v>
      </c>
      <c r="EV30" s="12">
        <f t="shared" si="16"/>
        <v>50525</v>
      </c>
      <c r="EW30" s="12">
        <f t="shared" si="16"/>
        <v>50556</v>
      </c>
      <c r="EX30" s="12">
        <f t="shared" si="16"/>
        <v>50586</v>
      </c>
      <c r="EY30" s="12">
        <f t="shared" si="16"/>
        <v>50617</v>
      </c>
      <c r="EZ30" s="12">
        <f t="shared" si="16"/>
        <v>50648</v>
      </c>
      <c r="FA30" s="12">
        <f t="shared" si="16"/>
        <v>50678</v>
      </c>
      <c r="FB30" s="12">
        <f t="shared" si="16"/>
        <v>50709</v>
      </c>
      <c r="FC30" s="12">
        <f t="shared" si="16"/>
        <v>50739</v>
      </c>
      <c r="FD30" s="12">
        <f t="shared" si="16"/>
        <v>50770</v>
      </c>
      <c r="FE30" s="12">
        <f t="shared" si="16"/>
        <v>50801</v>
      </c>
      <c r="FF30" s="12">
        <f t="shared" si="16"/>
        <v>50829</v>
      </c>
      <c r="FG30" s="12">
        <f t="shared" si="16"/>
        <v>50860</v>
      </c>
      <c r="FH30" s="12">
        <f t="shared" si="16"/>
        <v>50890</v>
      </c>
      <c r="FI30" s="12">
        <f t="shared" si="16"/>
        <v>50921</v>
      </c>
      <c r="FJ30" s="12">
        <f t="shared" si="16"/>
        <v>50951</v>
      </c>
      <c r="FK30" s="12">
        <f t="shared" si="16"/>
        <v>50982</v>
      </c>
      <c r="FL30" s="12">
        <f t="shared" si="16"/>
        <v>51013</v>
      </c>
      <c r="FM30" s="12">
        <f t="shared" si="16"/>
        <v>51043</v>
      </c>
      <c r="FN30" s="12">
        <f t="shared" si="16"/>
        <v>51074</v>
      </c>
      <c r="FO30" s="12">
        <f t="shared" si="16"/>
        <v>51104</v>
      </c>
      <c r="FP30" s="12">
        <f t="shared" si="16"/>
        <v>51135</v>
      </c>
      <c r="FQ30" s="12">
        <f t="shared" si="16"/>
        <v>51166</v>
      </c>
      <c r="FR30" s="12">
        <f t="shared" si="16"/>
        <v>51195</v>
      </c>
      <c r="FS30" s="12">
        <f t="shared" si="16"/>
        <v>51226</v>
      </c>
      <c r="FT30" s="12">
        <f t="shared" si="16"/>
        <v>51256</v>
      </c>
      <c r="FU30" s="12">
        <f t="shared" si="16"/>
        <v>51287</v>
      </c>
      <c r="FV30" s="12">
        <f t="shared" si="16"/>
        <v>51317</v>
      </c>
      <c r="FW30" s="12">
        <f t="shared" si="16"/>
        <v>51348</v>
      </c>
      <c r="FX30" s="12">
        <f t="shared" si="16"/>
        <v>51379</v>
      </c>
      <c r="FY30" s="12">
        <f t="shared" si="16"/>
        <v>51409</v>
      </c>
      <c r="FZ30" s="12">
        <f t="shared" si="16"/>
        <v>51440</v>
      </c>
      <c r="GA30" s="12">
        <f t="shared" si="16"/>
        <v>51805</v>
      </c>
      <c r="GB30" s="12"/>
      <c r="GC30" s="12"/>
      <c r="GD30" s="12"/>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c r="HK30" s="12"/>
      <c r="HL30" s="12"/>
      <c r="HM30" s="12"/>
      <c r="HN30" s="12"/>
      <c r="HO30" s="12"/>
      <c r="HP30" s="12"/>
      <c r="HQ30" s="12"/>
      <c r="HR30" s="12"/>
      <c r="HS30" s="12"/>
      <c r="HT30" s="12"/>
      <c r="HU30" s="12"/>
      <c r="HV30" s="12"/>
      <c r="HW30" s="12"/>
      <c r="HX30" s="12"/>
      <c r="HY30" s="12"/>
      <c r="HZ30" s="12"/>
      <c r="IA30" s="12"/>
      <c r="IB30" s="12"/>
      <c r="IC30" s="12"/>
      <c r="ID30" s="12"/>
      <c r="IE30" s="12"/>
      <c r="IF30" s="12"/>
      <c r="IG30" s="12"/>
      <c r="IH30" s="12"/>
      <c r="II30" s="12"/>
      <c r="IJ30" s="12"/>
      <c r="IK30" s="12"/>
      <c r="IL30" s="12"/>
      <c r="IM30" s="12"/>
      <c r="IN30" s="12"/>
      <c r="IO30" s="12"/>
      <c r="IP30" s="12"/>
      <c r="IQ30" s="12"/>
      <c r="IR30" s="12"/>
      <c r="IS30" s="12"/>
      <c r="IT30" s="12"/>
      <c r="IU30" s="12"/>
      <c r="IV30" s="12"/>
      <c r="IW30" s="12"/>
      <c r="IX30" s="12"/>
      <c r="IY30" s="12"/>
      <c r="IZ30" s="12"/>
      <c r="JA30" s="12"/>
      <c r="JB30" s="12"/>
      <c r="JC30" s="12"/>
      <c r="JD30" s="12"/>
      <c r="JE30" s="12"/>
      <c r="JF30" s="12"/>
      <c r="JG30" s="12"/>
      <c r="JH30" s="12"/>
      <c r="JI30" s="12"/>
      <c r="JJ30" s="12"/>
      <c r="JK30" s="12"/>
      <c r="JL30" s="12"/>
      <c r="JM30" s="12"/>
      <c r="JN30" s="12"/>
      <c r="JO30" s="12"/>
      <c r="JP30" s="12"/>
      <c r="JQ30" s="12"/>
      <c r="JR30" s="12"/>
      <c r="JS30" s="12"/>
      <c r="JT30" s="12"/>
      <c r="JU30" s="12"/>
      <c r="JV30" s="12"/>
      <c r="JW30" s="12"/>
      <c r="JX30" s="12"/>
      <c r="JY30" s="12"/>
      <c r="JZ30" s="12"/>
      <c r="KA30" s="12"/>
      <c r="KB30" s="12"/>
      <c r="KC30" s="12"/>
      <c r="KD30" s="12"/>
      <c r="KE30" s="12"/>
      <c r="KF30" s="12"/>
      <c r="KG30" s="12"/>
      <c r="KH30" s="12"/>
      <c r="KI30" s="12"/>
      <c r="KJ30" s="12"/>
      <c r="KK30" s="12"/>
      <c r="KL30" s="12"/>
      <c r="KM30" s="12"/>
      <c r="KN30" s="12"/>
      <c r="KO30" s="12"/>
      <c r="KP30" s="12"/>
      <c r="KQ30" s="12"/>
      <c r="KR30" s="12"/>
      <c r="KS30" s="12"/>
      <c r="KT30" s="12"/>
      <c r="KU30" s="12"/>
      <c r="KV30" s="12"/>
      <c r="KW30" s="12"/>
      <c r="KX30" s="12"/>
      <c r="KY30" s="12"/>
      <c r="KZ30" s="12"/>
      <c r="LA30" s="12"/>
      <c r="LB30" s="12"/>
      <c r="LC30" s="12"/>
      <c r="LD30" s="12"/>
      <c r="LE30" s="12"/>
      <c r="LF30" s="12"/>
      <c r="LG30" s="12"/>
      <c r="LH30" s="12"/>
      <c r="LI30" s="12"/>
      <c r="LJ30" s="12"/>
      <c r="LK30" s="12"/>
      <c r="LL30" s="12"/>
      <c r="LM30" s="12"/>
      <c r="LN30" s="12"/>
      <c r="LO30" s="12"/>
      <c r="LP30" s="12"/>
      <c r="LQ30" s="12"/>
      <c r="LR30" s="12"/>
      <c r="LS30" s="12"/>
      <c r="LT30" s="12"/>
      <c r="LU30" s="12"/>
      <c r="LV30" s="12"/>
      <c r="LW30" s="12"/>
      <c r="LX30" s="12"/>
      <c r="LY30" s="12"/>
      <c r="LZ30" s="12"/>
      <c r="MA30" s="12"/>
      <c r="MB30" s="12"/>
      <c r="MC30" s="12"/>
      <c r="MD30" s="12"/>
      <c r="ME30" s="12"/>
      <c r="MF30" s="12"/>
      <c r="MG30" s="12"/>
      <c r="MH30" s="12"/>
      <c r="MI30" s="12"/>
      <c r="MJ30" s="12"/>
      <c r="MK30" s="12"/>
      <c r="ML30" s="12"/>
      <c r="MM30" s="12"/>
      <c r="MN30" s="12"/>
      <c r="MO30" s="12"/>
      <c r="MP30" s="12"/>
      <c r="MQ30" s="12"/>
      <c r="MR30" s="12"/>
      <c r="MS30" s="12"/>
      <c r="MT30" s="12"/>
      <c r="MU30" s="12"/>
      <c r="MV30" s="12"/>
      <c r="MW30" s="12"/>
      <c r="MX30" s="12"/>
      <c r="MY30" s="12"/>
      <c r="MZ30" s="12"/>
      <c r="NA30" s="12"/>
      <c r="NB30" s="12"/>
      <c r="NC30" s="12"/>
      <c r="ND30" s="12"/>
      <c r="NE30" s="12"/>
      <c r="NF30" s="12"/>
      <c r="NG30" s="12"/>
      <c r="NH30" s="12"/>
      <c r="NI30" s="12"/>
      <c r="NJ30" s="12"/>
      <c r="NK30" s="12"/>
      <c r="NL30" s="12"/>
      <c r="NM30" s="12"/>
      <c r="NN30" s="12"/>
      <c r="NO30" s="12"/>
      <c r="NP30" s="12"/>
      <c r="NQ30" s="12"/>
      <c r="NR30" s="12"/>
      <c r="NS30" s="12"/>
      <c r="NT30" s="12"/>
      <c r="NU30" s="12"/>
      <c r="NV30" s="12"/>
      <c r="NW30" s="12"/>
      <c r="NX30" s="12"/>
      <c r="NY30" s="12"/>
      <c r="NZ30" s="12"/>
      <c r="OA30" s="12"/>
      <c r="OB30" s="12"/>
      <c r="OC30" s="12"/>
      <c r="OD30" s="12"/>
      <c r="OE30" s="12"/>
      <c r="OF30" s="12"/>
      <c r="OG30" s="12"/>
      <c r="OH30" s="12"/>
      <c r="OI30" s="12"/>
      <c r="OJ30" s="12"/>
      <c r="OK30" s="12"/>
      <c r="OL30" s="12"/>
      <c r="OM30" s="12"/>
      <c r="ON30" s="12"/>
      <c r="OO30" s="12"/>
      <c r="OP30" s="12"/>
      <c r="OQ30" s="12"/>
      <c r="OR30" s="12"/>
      <c r="OS30" s="12"/>
      <c r="OT30" s="12"/>
      <c r="OU30" s="12"/>
      <c r="OV30" s="12"/>
      <c r="OW30" s="12"/>
      <c r="OX30" s="12"/>
      <c r="OY30" s="12"/>
      <c r="OZ30" s="12"/>
      <c r="PA30" s="12"/>
      <c r="PB30" s="12"/>
      <c r="PC30" s="12"/>
      <c r="PD30" s="12"/>
      <c r="PE30" s="12"/>
      <c r="PF30" s="12"/>
      <c r="PG30" s="12"/>
      <c r="PH30" s="12"/>
      <c r="PI30" s="12"/>
      <c r="PJ30" s="12"/>
      <c r="PK30" s="12"/>
      <c r="PL30" s="12"/>
      <c r="PM30" s="12"/>
      <c r="PN30" s="12"/>
    </row>
    <row r="31" spans="1:430" ht="14.25" customHeight="1" outlineLevel="1" x14ac:dyDescent="0.55000000000000004">
      <c r="A31" s="6" t="s">
        <v>218</v>
      </c>
      <c r="B31" s="6"/>
      <c r="C31" s="18">
        <f>C35/0.85</f>
        <v>4.0401182115516249E-4</v>
      </c>
      <c r="D31" s="18">
        <f t="shared" ref="D31:BO31" si="17">D35/0.85</f>
        <v>4.0401182115516249E-4</v>
      </c>
      <c r="E31" s="18">
        <f t="shared" si="17"/>
        <v>4.0401182115516249E-4</v>
      </c>
      <c r="F31" s="18">
        <f t="shared" si="17"/>
        <v>4.0401182115516249E-4</v>
      </c>
      <c r="G31" s="18">
        <f t="shared" si="17"/>
        <v>0.94847463711230562</v>
      </c>
      <c r="H31" s="18">
        <f t="shared" si="17"/>
        <v>1.502100338294555</v>
      </c>
      <c r="I31" s="18">
        <f t="shared" si="17"/>
        <v>1.7443982947549845</v>
      </c>
      <c r="J31" s="18">
        <f t="shared" si="17"/>
        <v>2.1886463215550518</v>
      </c>
      <c r="K31" s="18">
        <f t="shared" si="17"/>
        <v>2.3970081398869474</v>
      </c>
      <c r="L31" s="18">
        <f t="shared" si="17"/>
        <v>2.6940806723556978</v>
      </c>
      <c r="M31" s="18">
        <f t="shared" si="17"/>
        <v>2.6842694599488213</v>
      </c>
      <c r="N31" s="18">
        <f t="shared" si="17"/>
        <v>2.6745508968409371</v>
      </c>
      <c r="O31" s="18">
        <f t="shared" si="17"/>
        <v>2.6648866117701808</v>
      </c>
      <c r="P31" s="18">
        <f t="shared" si="17"/>
        <v>2.655271790560553</v>
      </c>
      <c r="Q31" s="18">
        <f t="shared" si="17"/>
        <v>2.6457017569541952</v>
      </c>
      <c r="R31" s="18">
        <f t="shared" si="17"/>
        <v>2.5820265269560019</v>
      </c>
      <c r="S31" s="18">
        <f t="shared" si="17"/>
        <v>2.5727677242896143</v>
      </c>
      <c r="T31" s="18">
        <f t="shared" si="17"/>
        <v>2.5635467266194976</v>
      </c>
      <c r="U31" s="18">
        <f t="shared" si="17"/>
        <v>2.5543632797072919</v>
      </c>
      <c r="V31" s="18">
        <f t="shared" si="17"/>
        <v>2.545217254582576</v>
      </c>
      <c r="W31" s="18">
        <f t="shared" si="17"/>
        <v>2.5361084223074082</v>
      </c>
      <c r="X31" s="18">
        <f t="shared" si="17"/>
        <v>2.5270366687213697</v>
      </c>
      <c r="Y31" s="18">
        <f t="shared" si="17"/>
        <v>2.5180016948475554</v>
      </c>
      <c r="Z31" s="18">
        <f t="shared" si="17"/>
        <v>2.5090033899195037</v>
      </c>
      <c r="AA31" s="18">
        <f t="shared" si="17"/>
        <v>2.5000415623328287</v>
      </c>
      <c r="AB31" s="18">
        <f t="shared" si="17"/>
        <v>2.491116017397712</v>
      </c>
      <c r="AC31" s="18">
        <f t="shared" si="17"/>
        <v>2.4822266128764432</v>
      </c>
      <c r="AD31" s="18">
        <f t="shared" si="17"/>
        <v>2.272962343833028</v>
      </c>
      <c r="AE31" s="18">
        <f t="shared" si="17"/>
        <v>2.2649994733473808</v>
      </c>
      <c r="AF31" s="18">
        <f t="shared" si="17"/>
        <v>2.257068600177766</v>
      </c>
      <c r="AG31" s="18">
        <f t="shared" si="17"/>
        <v>2.2491695410504056</v>
      </c>
      <c r="AH31" s="18">
        <f t="shared" si="17"/>
        <v>2.2413021009669603</v>
      </c>
      <c r="AI31" s="18">
        <f t="shared" si="17"/>
        <v>2.2334662197617958</v>
      </c>
      <c r="AJ31" s="18">
        <f t="shared" si="17"/>
        <v>2.2256616327061369</v>
      </c>
      <c r="AK31" s="18">
        <f t="shared" si="17"/>
        <v>2.2178882966041575</v>
      </c>
      <c r="AL31" s="18">
        <f t="shared" si="17"/>
        <v>2.2101460232454184</v>
      </c>
      <c r="AM31" s="18">
        <f t="shared" si="17"/>
        <v>2.2024346130034527</v>
      </c>
      <c r="AN31" s="18">
        <f t="shared" si="17"/>
        <v>2.1947539696132439</v>
      </c>
      <c r="AO31" s="18">
        <f t="shared" si="17"/>
        <v>2.1871039252281177</v>
      </c>
      <c r="AP31" s="18">
        <f t="shared" si="17"/>
        <v>2.1517932623694933</v>
      </c>
      <c r="AQ31" s="18">
        <f t="shared" si="17"/>
        <v>2.0931785446615789</v>
      </c>
      <c r="AR31" s="18">
        <f t="shared" si="17"/>
        <v>2.0859552393520602</v>
      </c>
      <c r="AS31" s="18">
        <f t="shared" si="17"/>
        <v>2.0787605293778841</v>
      </c>
      <c r="AT31" s="18">
        <f t="shared" si="17"/>
        <v>2.0715942555315343</v>
      </c>
      <c r="AU31" s="18">
        <f t="shared" si="17"/>
        <v>2.0644563999176038</v>
      </c>
      <c r="AV31" s="18">
        <f t="shared" si="17"/>
        <v>2.0573466947218941</v>
      </c>
      <c r="AW31" s="18">
        <f t="shared" si="17"/>
        <v>2.0502651072389941</v>
      </c>
      <c r="AX31" s="18">
        <f t="shared" si="17"/>
        <v>2.0432113949551316</v>
      </c>
      <c r="AY31" s="18">
        <f t="shared" si="17"/>
        <v>2.0361855483055136</v>
      </c>
      <c r="AZ31" s="18">
        <f t="shared" si="17"/>
        <v>2.0291873682807484</v>
      </c>
      <c r="BA31" s="18">
        <f t="shared" si="17"/>
        <v>2.0222167181968684</v>
      </c>
      <c r="BB31" s="18">
        <f t="shared" si="17"/>
        <v>1.8800435809247642</v>
      </c>
      <c r="BC31" s="18">
        <f t="shared" si="17"/>
        <v>1.8735869538924288</v>
      </c>
      <c r="BD31" s="18">
        <f t="shared" si="17"/>
        <v>1.8671559324264546</v>
      </c>
      <c r="BE31" s="18">
        <f t="shared" si="17"/>
        <v>1.8607503813855801</v>
      </c>
      <c r="BF31" s="18">
        <f t="shared" si="17"/>
        <v>1.854370223480112</v>
      </c>
      <c r="BG31" s="18">
        <f t="shared" si="17"/>
        <v>1.7542673985958093</v>
      </c>
      <c r="BH31" s="18">
        <f t="shared" si="17"/>
        <v>1.6091045020608339</v>
      </c>
      <c r="BI31" s="18">
        <f t="shared" si="17"/>
        <v>1.6035229168499208</v>
      </c>
      <c r="BJ31" s="18">
        <f t="shared" si="17"/>
        <v>1.5979626083654523</v>
      </c>
      <c r="BK31" s="18">
        <f t="shared" si="17"/>
        <v>1.5924235003976266</v>
      </c>
      <c r="BL31" s="18">
        <f t="shared" si="17"/>
        <v>1.5869055193592518</v>
      </c>
      <c r="BM31" s="18">
        <f t="shared" si="17"/>
        <v>1.5814085551009454</v>
      </c>
      <c r="BN31" s="18">
        <f t="shared" si="17"/>
        <v>1.5487138861067162</v>
      </c>
      <c r="BO31" s="18">
        <f t="shared" si="17"/>
        <v>1.4247565851211548</v>
      </c>
      <c r="BP31" s="18">
        <f t="shared" ref="BP31:EA31" si="18">BP35/0.85</f>
        <v>1.419943727829877</v>
      </c>
      <c r="BQ31" s="18">
        <f t="shared" si="18"/>
        <v>1.4151489319520827</v>
      </c>
      <c r="BR31" s="18">
        <f t="shared" si="18"/>
        <v>1.410372060032451</v>
      </c>
      <c r="BS31" s="18">
        <f t="shared" si="18"/>
        <v>1.4056130758173322</v>
      </c>
      <c r="BT31" s="18">
        <f t="shared" si="18"/>
        <v>1.4008718973889061</v>
      </c>
      <c r="BU31" s="18">
        <f t="shared" si="18"/>
        <v>1.3961485012980068</v>
      </c>
      <c r="BV31" s="18">
        <f t="shared" si="18"/>
        <v>1.3914427437642047</v>
      </c>
      <c r="BW31" s="18">
        <f t="shared" si="18"/>
        <v>1.3867545860655179</v>
      </c>
      <c r="BX31" s="18">
        <f t="shared" si="18"/>
        <v>1.3820839603227733</v>
      </c>
      <c r="BY31" s="18">
        <f t="shared" si="18"/>
        <v>1.3774307823040903</v>
      </c>
      <c r="BZ31" s="18">
        <f t="shared" si="18"/>
        <v>1.1728127342813153</v>
      </c>
      <c r="CA31" s="18">
        <f t="shared" si="18"/>
        <v>1.1688733990893636</v>
      </c>
      <c r="CB31" s="18">
        <f t="shared" si="18"/>
        <v>1.1649489814253402</v>
      </c>
      <c r="CC31" s="18">
        <f t="shared" si="18"/>
        <v>1.1610394458069526</v>
      </c>
      <c r="CD31" s="18">
        <f t="shared" si="18"/>
        <v>1.1571447564433599</v>
      </c>
      <c r="CE31" s="18">
        <f t="shared" si="18"/>
        <v>1.1532647926947637</v>
      </c>
      <c r="CF31" s="18">
        <f t="shared" si="18"/>
        <v>1.1493995317290815</v>
      </c>
      <c r="CG31" s="18">
        <f t="shared" si="18"/>
        <v>1.1455488538321319</v>
      </c>
      <c r="CH31" s="18">
        <f t="shared" si="18"/>
        <v>1.1417127380230849</v>
      </c>
      <c r="CI31" s="18">
        <f t="shared" si="18"/>
        <v>1.1378911090177646</v>
      </c>
      <c r="CJ31" s="18">
        <f t="shared" si="18"/>
        <v>1.1340838346060582</v>
      </c>
      <c r="CK31" s="18">
        <f t="shared" si="18"/>
        <v>1.1302909241984873</v>
      </c>
      <c r="CL31" s="18">
        <f t="shared" si="18"/>
        <v>0.99771662475081035</v>
      </c>
      <c r="CM31" s="18">
        <f t="shared" si="18"/>
        <v>0.99439971148266559</v>
      </c>
      <c r="CN31" s="18">
        <f t="shared" si="18"/>
        <v>0.99109544194445831</v>
      </c>
      <c r="CO31" s="18">
        <f t="shared" si="18"/>
        <v>0.98780370105014192</v>
      </c>
      <c r="CP31" s="18">
        <f t="shared" si="18"/>
        <v>0.98452451533429719</v>
      </c>
      <c r="CQ31" s="18">
        <f t="shared" si="18"/>
        <v>0.98125773762254176</v>
      </c>
      <c r="CR31" s="18">
        <f t="shared" si="18"/>
        <v>0.97800341697300242</v>
      </c>
      <c r="CS31" s="18">
        <f t="shared" si="18"/>
        <v>0.97476140019472979</v>
      </c>
      <c r="CT31" s="18">
        <f t="shared" si="18"/>
        <v>0.97153171243387104</v>
      </c>
      <c r="CU31" s="18">
        <f t="shared" si="18"/>
        <v>0.96831426128219134</v>
      </c>
      <c r="CV31" s="18">
        <f t="shared" si="18"/>
        <v>0.96510903254677272</v>
      </c>
      <c r="CW31" s="18">
        <f t="shared" si="18"/>
        <v>0.96191593721333679</v>
      </c>
      <c r="CX31" s="18">
        <f t="shared" si="18"/>
        <v>0.958734958774904</v>
      </c>
      <c r="CY31" s="18">
        <f t="shared" si="18"/>
        <v>0.95556602518698808</v>
      </c>
      <c r="CZ31" s="18">
        <f t="shared" si="18"/>
        <v>0.95240908908844002</v>
      </c>
      <c r="DA31" s="18">
        <f t="shared" si="18"/>
        <v>0.94926410712915299</v>
      </c>
      <c r="DB31" s="18">
        <f t="shared" si="18"/>
        <v>0.94613105693985411</v>
      </c>
      <c r="DC31" s="18">
        <f t="shared" si="18"/>
        <v>0.94300983315355713</v>
      </c>
      <c r="DD31" s="18">
        <f t="shared" si="18"/>
        <v>0.93990042157734144</v>
      </c>
      <c r="DE31" s="18">
        <f t="shared" si="18"/>
        <v>0.936802760811413</v>
      </c>
      <c r="DF31" s="18">
        <f t="shared" si="18"/>
        <v>0.93371682771514419</v>
      </c>
      <c r="DG31" s="18">
        <f t="shared" si="18"/>
        <v>0.93064255440936405</v>
      </c>
      <c r="DH31" s="18">
        <f t="shared" si="18"/>
        <v>0.9275798909103169</v>
      </c>
      <c r="DI31" s="18">
        <f t="shared" si="18"/>
        <v>0.92452879633623086</v>
      </c>
      <c r="DJ31" s="18">
        <f t="shared" si="18"/>
        <v>0.92148924199272675</v>
      </c>
      <c r="DK31" s="18">
        <f t="shared" si="18"/>
        <v>0.73009961936053147</v>
      </c>
      <c r="DL31" s="18">
        <f t="shared" si="18"/>
        <v>0.72772263423134298</v>
      </c>
      <c r="DM31" s="18">
        <f t="shared" si="18"/>
        <v>0.72535484950682738</v>
      </c>
      <c r="DN31" s="18">
        <f t="shared" si="18"/>
        <v>0.72299622677354236</v>
      </c>
      <c r="DO31" s="18">
        <f t="shared" si="18"/>
        <v>0.7206467433536754</v>
      </c>
      <c r="DP31" s="18">
        <f t="shared" si="18"/>
        <v>0.71830633105951203</v>
      </c>
      <c r="DQ31" s="18">
        <f t="shared" si="18"/>
        <v>0.71597498217751077</v>
      </c>
      <c r="DR31" s="18">
        <f t="shared" si="18"/>
        <v>0.71365264471839451</v>
      </c>
      <c r="DS31" s="18">
        <f t="shared" si="18"/>
        <v>0.71133929723851841</v>
      </c>
      <c r="DT31" s="18">
        <f t="shared" si="18"/>
        <v>0.70903488142350157</v>
      </c>
      <c r="DU31" s="18">
        <f t="shared" si="18"/>
        <v>0.70673935500313267</v>
      </c>
      <c r="DV31" s="18">
        <f t="shared" si="18"/>
        <v>0.70445270656136916</v>
      </c>
      <c r="DW31" s="18">
        <f t="shared" si="18"/>
        <v>0.70217485942560109</v>
      </c>
      <c r="DX31" s="18">
        <f t="shared" si="18"/>
        <v>0.69990580310541062</v>
      </c>
      <c r="DY31" s="18">
        <f t="shared" si="18"/>
        <v>0.69764550180996177</v>
      </c>
      <c r="DZ31" s="18">
        <f t="shared" si="18"/>
        <v>0.69539391805143957</v>
      </c>
      <c r="EA31" s="18">
        <f t="shared" si="18"/>
        <v>0.5942609392614927</v>
      </c>
      <c r="EB31" s="18">
        <f t="shared" ref="EB31:GA31" si="19">EB35/0.85</f>
        <v>0.59236250676828273</v>
      </c>
      <c r="EC31" s="18">
        <f t="shared" si="19"/>
        <v>0.59047152447700524</v>
      </c>
      <c r="ED31" s="18">
        <f t="shared" si="19"/>
        <v>0.58858797264099127</v>
      </c>
      <c r="EE31" s="18">
        <f t="shared" si="19"/>
        <v>0.58671182734826055</v>
      </c>
      <c r="EF31" s="18">
        <f t="shared" si="19"/>
        <v>0.58484304663714248</v>
      </c>
      <c r="EG31" s="18">
        <f t="shared" si="19"/>
        <v>0.58298159764794777</v>
      </c>
      <c r="EH31" s="18">
        <f t="shared" si="19"/>
        <v>0.58112744597827715</v>
      </c>
      <c r="EI31" s="18">
        <f t="shared" si="19"/>
        <v>0.51113051206925331</v>
      </c>
      <c r="EJ31" s="18">
        <f t="shared" si="19"/>
        <v>0.50958155410430006</v>
      </c>
      <c r="EK31" s="18">
        <f t="shared" si="19"/>
        <v>0.5080385462115794</v>
      </c>
      <c r="EL31" s="18">
        <f t="shared" si="19"/>
        <v>0.50650150057848775</v>
      </c>
      <c r="EM31" s="18">
        <f t="shared" si="19"/>
        <v>0.50497035966199999</v>
      </c>
      <c r="EN31" s="18">
        <f t="shared" si="19"/>
        <v>0.50344511173753181</v>
      </c>
      <c r="EO31" s="18">
        <f t="shared" si="19"/>
        <v>0.50192573875539459</v>
      </c>
      <c r="EP31" s="18">
        <f t="shared" si="19"/>
        <v>0.50041219150318828</v>
      </c>
      <c r="EQ31" s="18">
        <f t="shared" si="19"/>
        <v>0.49890446473570427</v>
      </c>
      <c r="ER31" s="18">
        <f t="shared" si="19"/>
        <v>0.49740254595700445</v>
      </c>
      <c r="ES31" s="18">
        <f t="shared" si="19"/>
        <v>0.49590637052760406</v>
      </c>
      <c r="ET31" s="18">
        <f t="shared" si="19"/>
        <v>0.49441592518021082</v>
      </c>
      <c r="EU31" s="18">
        <f t="shared" si="19"/>
        <v>0.49293119957867815</v>
      </c>
      <c r="EV31" s="18">
        <f t="shared" si="19"/>
        <v>0.49145216225175309</v>
      </c>
      <c r="EW31" s="18">
        <f t="shared" si="19"/>
        <v>0.48997879298995539</v>
      </c>
      <c r="EX31" s="18">
        <f t="shared" si="19"/>
        <v>0.48851105893359487</v>
      </c>
      <c r="EY31" s="18">
        <f t="shared" si="19"/>
        <v>0.48704894480985766</v>
      </c>
      <c r="EZ31" s="18">
        <f t="shared" si="19"/>
        <v>0.48559242763238791</v>
      </c>
      <c r="FA31" s="18">
        <f t="shared" si="19"/>
        <v>0.48414148287212139</v>
      </c>
      <c r="FB31" s="18">
        <f t="shared" si="19"/>
        <v>0.48269605869405419</v>
      </c>
      <c r="FC31" s="18">
        <f t="shared" si="19"/>
        <v>0.48125616836547869</v>
      </c>
      <c r="FD31" s="18">
        <f t="shared" si="19"/>
        <v>0.4798217757870169</v>
      </c>
      <c r="FE31" s="18">
        <f t="shared" si="19"/>
        <v>0.47839286506877249</v>
      </c>
      <c r="FF31" s="18">
        <f t="shared" si="19"/>
        <v>0.47696937265115646</v>
      </c>
      <c r="FG31" s="18">
        <f t="shared" si="19"/>
        <v>0.4755513358677137</v>
      </c>
      <c r="FH31" s="18">
        <f t="shared" si="19"/>
        <v>0.47413868406239684</v>
      </c>
      <c r="FI31" s="18">
        <f t="shared" si="19"/>
        <v>0.47273142170906063</v>
      </c>
      <c r="FJ31" s="18">
        <f t="shared" si="19"/>
        <v>0.47132949820686765</v>
      </c>
      <c r="FK31" s="18">
        <f t="shared" si="19"/>
        <v>0.46993292697738204</v>
      </c>
      <c r="FL31" s="18">
        <f t="shared" si="19"/>
        <v>0.46854165819112015</v>
      </c>
      <c r="FM31" s="18">
        <f t="shared" si="19"/>
        <v>0.46715567966068489</v>
      </c>
      <c r="FN31" s="18">
        <f t="shared" si="19"/>
        <v>0.46577497055951284</v>
      </c>
      <c r="FO31" s="18">
        <f t="shared" si="19"/>
        <v>0.46439948306364176</v>
      </c>
      <c r="FP31" s="18">
        <f t="shared" si="19"/>
        <v>0.46302924633026132</v>
      </c>
      <c r="FQ31" s="18">
        <f t="shared" si="19"/>
        <v>0.46166419726259567</v>
      </c>
      <c r="FR31" s="18">
        <f t="shared" si="19"/>
        <v>0.46030431395418514</v>
      </c>
      <c r="FS31" s="18">
        <f t="shared" si="19"/>
        <v>0.45894960010752955</v>
      </c>
      <c r="FT31" s="18">
        <f t="shared" si="19"/>
        <v>0.45760001360668862</v>
      </c>
      <c r="FU31" s="18">
        <f t="shared" si="19"/>
        <v>0.45625551896936772</v>
      </c>
      <c r="FV31" s="18">
        <f t="shared" si="19"/>
        <v>0.45491612992567176</v>
      </c>
      <c r="FW31" s="18">
        <f t="shared" si="19"/>
        <v>0.45358180713653584</v>
      </c>
      <c r="FX31" s="18">
        <f t="shared" si="19"/>
        <v>0.4522525044749765</v>
      </c>
      <c r="FY31" s="18">
        <f t="shared" si="19"/>
        <v>0.45092825109818402</v>
      </c>
      <c r="FZ31" s="18">
        <f t="shared" si="19"/>
        <v>0.44960899532542509</v>
      </c>
      <c r="GA31" s="18">
        <f t="shared" si="19"/>
        <v>0.44829471386180203</v>
      </c>
      <c r="GB31" s="18"/>
      <c r="GC31" s="18"/>
      <c r="GD31" s="18"/>
      <c r="GE31" s="18"/>
      <c r="GF31" s="18"/>
      <c r="GG31" s="18"/>
      <c r="GH31" s="18"/>
      <c r="GI31" s="18"/>
      <c r="GJ31" s="18"/>
      <c r="GK31" s="18"/>
      <c r="GL31" s="18"/>
      <c r="GM31" s="18"/>
      <c r="GN31" s="18"/>
      <c r="GO31" s="18"/>
      <c r="GP31" s="19"/>
      <c r="GQ31" s="19"/>
      <c r="GR31" s="19"/>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19"/>
      <c r="HX31" s="19"/>
      <c r="HY31" s="19"/>
      <c r="HZ31" s="19"/>
      <c r="IA31" s="19"/>
      <c r="IB31" s="19"/>
      <c r="IC31" s="19"/>
      <c r="ID31" s="19"/>
      <c r="IE31" s="19"/>
      <c r="IF31" s="19"/>
      <c r="IG31" s="19"/>
      <c r="IH31" s="19"/>
      <c r="II31" s="19"/>
      <c r="IJ31" s="19"/>
      <c r="IK31" s="19"/>
      <c r="IL31" s="19"/>
      <c r="IM31" s="19"/>
      <c r="IN31" s="19"/>
      <c r="IO31" s="19"/>
      <c r="IP31" s="19"/>
      <c r="IQ31" s="19"/>
      <c r="IR31" s="19"/>
      <c r="IS31" s="19"/>
      <c r="IT31" s="19"/>
      <c r="IU31" s="19"/>
      <c r="IV31" s="19"/>
      <c r="IW31" s="19"/>
      <c r="IX31" s="19"/>
      <c r="IY31" s="19"/>
      <c r="IZ31" s="19"/>
      <c r="JA31" s="19"/>
      <c r="JB31" s="19"/>
      <c r="JC31" s="19"/>
      <c r="JD31" s="19"/>
      <c r="JE31" s="19"/>
      <c r="JF31" s="19"/>
      <c r="JG31" s="19"/>
      <c r="JH31" s="19"/>
      <c r="JI31" s="19"/>
      <c r="JJ31" s="19"/>
      <c r="JK31" s="19"/>
      <c r="JL31" s="19"/>
      <c r="JM31" s="19"/>
      <c r="JN31" s="19"/>
      <c r="JO31" s="19"/>
      <c r="JP31" s="19"/>
      <c r="JQ31" s="19"/>
      <c r="JR31" s="19"/>
      <c r="JS31" s="19"/>
      <c r="JT31" s="19"/>
      <c r="JU31" s="19"/>
      <c r="JV31" s="19"/>
      <c r="JW31" s="19"/>
      <c r="JX31" s="19"/>
      <c r="JY31" s="19"/>
      <c r="JZ31" s="19"/>
      <c r="KA31" s="19"/>
      <c r="KB31" s="19"/>
      <c r="KC31" s="19"/>
      <c r="KD31" s="19"/>
      <c r="KE31" s="19"/>
      <c r="KF31" s="19"/>
      <c r="KG31" s="19"/>
      <c r="KH31" s="19"/>
      <c r="KI31" s="19"/>
      <c r="KJ31" s="19"/>
      <c r="KK31" s="19"/>
      <c r="KL31" s="19"/>
      <c r="KM31" s="19"/>
      <c r="KN31" s="19"/>
      <c r="KO31" s="19"/>
      <c r="KP31" s="19"/>
      <c r="KQ31" s="19"/>
      <c r="KR31" s="19"/>
      <c r="KS31" s="19"/>
      <c r="KT31" s="19"/>
      <c r="KU31" s="19"/>
      <c r="KV31" s="19"/>
      <c r="KW31" s="19"/>
      <c r="KX31" s="19"/>
      <c r="KY31" s="19"/>
      <c r="KZ31" s="19"/>
      <c r="LA31" s="19"/>
      <c r="LB31" s="19"/>
      <c r="LC31" s="19"/>
      <c r="LD31" s="19"/>
      <c r="LE31" s="19"/>
      <c r="LF31" s="19"/>
      <c r="LG31" s="19"/>
      <c r="LH31" s="19"/>
      <c r="LI31" s="19"/>
      <c r="LJ31" s="19"/>
      <c r="LK31" s="19"/>
      <c r="LL31" s="19"/>
      <c r="LM31" s="19"/>
      <c r="LN31" s="19"/>
      <c r="LO31" s="19"/>
      <c r="LP31" s="19"/>
      <c r="LQ31" s="19"/>
      <c r="LR31" s="19"/>
      <c r="LS31" s="19"/>
      <c r="LT31" s="19"/>
      <c r="LU31" s="19"/>
      <c r="LV31" s="19"/>
      <c r="LW31" s="19"/>
      <c r="LX31" s="19"/>
      <c r="LY31" s="19"/>
      <c r="LZ31" s="19"/>
      <c r="MA31" s="19"/>
      <c r="MB31" s="19"/>
      <c r="MC31" s="19"/>
      <c r="MD31" s="19"/>
      <c r="ME31" s="19"/>
      <c r="MF31" s="19"/>
      <c r="MG31" s="19"/>
      <c r="MH31" s="19"/>
      <c r="MI31" s="19"/>
      <c r="MJ31" s="19"/>
      <c r="MK31" s="19"/>
      <c r="ML31" s="19"/>
      <c r="MM31" s="19"/>
      <c r="MN31" s="19"/>
      <c r="MO31" s="19"/>
      <c r="MP31" s="19"/>
      <c r="MQ31" s="19"/>
      <c r="MR31" s="19"/>
      <c r="MS31" s="19"/>
      <c r="MT31" s="19"/>
      <c r="MU31" s="19"/>
      <c r="MV31" s="19"/>
      <c r="MW31" s="19"/>
      <c r="MX31" s="19"/>
      <c r="MY31" s="20"/>
      <c r="MZ31" s="20"/>
      <c r="NA31" s="20"/>
      <c r="NB31" s="20"/>
      <c r="NC31" s="20"/>
      <c r="ND31" s="20"/>
      <c r="NE31" s="20"/>
      <c r="NF31" s="20"/>
      <c r="NG31" s="20"/>
      <c r="NH31" s="20"/>
      <c r="NI31" s="20"/>
      <c r="NJ31" s="20"/>
      <c r="NK31" s="20"/>
      <c r="NL31" s="20"/>
      <c r="NM31" s="20"/>
      <c r="NN31" s="20"/>
      <c r="NO31" s="20"/>
      <c r="NP31" s="20"/>
      <c r="NQ31" s="20"/>
      <c r="NR31" s="20"/>
      <c r="NS31" s="20"/>
      <c r="NT31" s="20"/>
      <c r="NU31" s="20"/>
      <c r="NV31" s="20"/>
      <c r="NW31" s="20"/>
      <c r="NX31" s="20"/>
      <c r="NY31" s="20"/>
      <c r="NZ31" s="20"/>
      <c r="OA31" s="20"/>
      <c r="OB31" s="20"/>
      <c r="OC31" s="20"/>
      <c r="OD31" s="20"/>
      <c r="OE31" s="20"/>
      <c r="OF31" s="20"/>
      <c r="OG31" s="20"/>
      <c r="OH31" s="20"/>
      <c r="OI31" s="20"/>
      <c r="OJ31" s="20"/>
      <c r="OK31" s="20"/>
      <c r="OL31" s="20"/>
      <c r="OM31" s="20"/>
      <c r="ON31" s="20"/>
      <c r="OO31" s="20"/>
      <c r="OP31" s="20"/>
      <c r="OQ31" s="20"/>
      <c r="OR31" s="20"/>
      <c r="OS31" s="20"/>
      <c r="OT31" s="20"/>
      <c r="OU31" s="20"/>
      <c r="OV31" s="20"/>
      <c r="OW31" s="20"/>
      <c r="OX31" s="20"/>
      <c r="OY31" s="20"/>
      <c r="OZ31" s="20"/>
      <c r="PA31" s="20"/>
      <c r="PB31" s="20"/>
      <c r="PC31" s="20"/>
      <c r="PD31" s="20"/>
      <c r="PE31" s="20"/>
      <c r="PF31" s="20"/>
      <c r="PG31" s="20"/>
      <c r="PH31" s="20"/>
      <c r="PI31" s="20"/>
      <c r="PJ31" s="20"/>
      <c r="PK31" s="20"/>
      <c r="PL31" s="20"/>
      <c r="PM31" s="20"/>
      <c r="PN31" s="20"/>
    </row>
    <row r="32" spans="1:430" ht="14.25" customHeight="1" outlineLevel="1" x14ac:dyDescent="0.55000000000000004">
      <c r="A32" s="6" t="s">
        <v>219</v>
      </c>
      <c r="B32" s="6"/>
      <c r="C32" s="18">
        <f>C36/(0.85*0.81)</f>
        <v>4.8880444964043634E-4</v>
      </c>
      <c r="D32" s="18">
        <f t="shared" ref="D32:BO32" si="20">D36/(0.85*0.81)</f>
        <v>4.8880444964043634E-4</v>
      </c>
      <c r="E32" s="18">
        <f t="shared" si="20"/>
        <v>4.8880444964043634E-4</v>
      </c>
      <c r="F32" s="18">
        <f t="shared" si="20"/>
        <v>4.8880444964043634E-4</v>
      </c>
      <c r="G32" s="18">
        <f t="shared" si="20"/>
        <v>15.007966562585755</v>
      </c>
      <c r="H32" s="18">
        <f t="shared" si="20"/>
        <v>23.346257829586552</v>
      </c>
      <c r="I32" s="18">
        <f t="shared" si="20"/>
        <v>46.471384939019586</v>
      </c>
      <c r="J32" s="18">
        <f t="shared" si="20"/>
        <v>60.452689456068278</v>
      </c>
      <c r="K32" s="18">
        <f t="shared" si="20"/>
        <v>65.787636488361073</v>
      </c>
      <c r="L32" s="18">
        <f t="shared" si="20"/>
        <v>67.03625329485341</v>
      </c>
      <c r="M32" s="18">
        <f t="shared" si="20"/>
        <v>66.725045998752748</v>
      </c>
      <c r="N32" s="18">
        <f t="shared" si="20"/>
        <v>66.416984429708819</v>
      </c>
      <c r="O32" s="18">
        <f t="shared" si="20"/>
        <v>66.111811382905202</v>
      </c>
      <c r="P32" s="18">
        <f t="shared" si="20"/>
        <v>65.809217345911577</v>
      </c>
      <c r="Q32" s="18">
        <f t="shared" si="20"/>
        <v>65.508936881430387</v>
      </c>
      <c r="R32" s="18">
        <f t="shared" si="20"/>
        <v>62.156860266315341</v>
      </c>
      <c r="S32" s="18">
        <f t="shared" si="20"/>
        <v>61.873933674798749</v>
      </c>
      <c r="T32" s="18">
        <f t="shared" si="20"/>
        <v>61.593034285205256</v>
      </c>
      <c r="U32" s="18">
        <f t="shared" si="20"/>
        <v>61.314126601908342</v>
      </c>
      <c r="V32" s="18">
        <f t="shared" si="20"/>
        <v>61.037174056503964</v>
      </c>
      <c r="W32" s="18">
        <f t="shared" si="20"/>
        <v>60.7621427136677</v>
      </c>
      <c r="X32" s="18">
        <f t="shared" si="20"/>
        <v>60.488995176170683</v>
      </c>
      <c r="Y32" s="18">
        <f t="shared" si="20"/>
        <v>60.217701702522234</v>
      </c>
      <c r="Z32" s="18">
        <f t="shared" si="20"/>
        <v>59.948231428173422</v>
      </c>
      <c r="AA32" s="18">
        <f t="shared" si="20"/>
        <v>59.680552904750449</v>
      </c>
      <c r="AB32" s="18">
        <f t="shared" si="20"/>
        <v>59.414638388927415</v>
      </c>
      <c r="AC32" s="18">
        <f t="shared" si="20"/>
        <v>59.150458870619332</v>
      </c>
      <c r="AD32" s="18">
        <f t="shared" si="20"/>
        <v>56.461784767624145</v>
      </c>
      <c r="AE32" s="18">
        <f t="shared" si="20"/>
        <v>56.211345264973588</v>
      </c>
      <c r="AF32" s="18">
        <f t="shared" si="20"/>
        <v>55.962522132247841</v>
      </c>
      <c r="AG32" s="18">
        <f t="shared" si="20"/>
        <v>55.715286797367348</v>
      </c>
      <c r="AH32" s="18">
        <f t="shared" si="20"/>
        <v>55.469620780922803</v>
      </c>
      <c r="AI32" s="18">
        <f t="shared" si="20"/>
        <v>55.225498192861821</v>
      </c>
      <c r="AJ32" s="18">
        <f t="shared" si="20"/>
        <v>54.982899334773528</v>
      </c>
      <c r="AK32" s="18">
        <f t="shared" si="20"/>
        <v>54.741802363096618</v>
      </c>
      <c r="AL32" s="18">
        <f t="shared" si="20"/>
        <v>54.502189383865229</v>
      </c>
      <c r="AM32" s="18">
        <f t="shared" si="20"/>
        <v>54.264039674933741</v>
      </c>
      <c r="AN32" s="18">
        <f t="shared" si="20"/>
        <v>54.027330174048799</v>
      </c>
      <c r="AO32" s="18">
        <f t="shared" si="20"/>
        <v>53.792047228430981</v>
      </c>
      <c r="AP32" s="18">
        <f t="shared" si="20"/>
        <v>51.969411408689183</v>
      </c>
      <c r="AQ32" s="18">
        <f t="shared" si="20"/>
        <v>50.578804475255204</v>
      </c>
      <c r="AR32" s="18">
        <f t="shared" si="20"/>
        <v>50.366703777563913</v>
      </c>
      <c r="AS32" s="18">
        <f t="shared" si="20"/>
        <v>50.155667563275188</v>
      </c>
      <c r="AT32" s="18">
        <f t="shared" si="20"/>
        <v>49.94568612968137</v>
      </c>
      <c r="AU32" s="18">
        <f t="shared" si="20"/>
        <v>49.736751528358084</v>
      </c>
      <c r="AV32" s="18">
        <f t="shared" si="20"/>
        <v>49.52885766505937</v>
      </c>
      <c r="AW32" s="18">
        <f t="shared" si="20"/>
        <v>49.321996445446381</v>
      </c>
      <c r="AX32" s="18">
        <f t="shared" si="20"/>
        <v>49.116160750776544</v>
      </c>
      <c r="AY32" s="18">
        <f t="shared" si="20"/>
        <v>48.911343169716666</v>
      </c>
      <c r="AZ32" s="18">
        <f t="shared" si="20"/>
        <v>48.707534584455011</v>
      </c>
      <c r="BA32" s="18">
        <f t="shared" si="20"/>
        <v>48.50472958237043</v>
      </c>
      <c r="BB32" s="18">
        <f t="shared" si="20"/>
        <v>47.648474285971815</v>
      </c>
      <c r="BC32" s="18">
        <f t="shared" si="20"/>
        <v>47.449876813855703</v>
      </c>
      <c r="BD32" s="18">
        <f t="shared" si="20"/>
        <v>47.252254206660737</v>
      </c>
      <c r="BE32" s="18">
        <f t="shared" si="20"/>
        <v>47.055592080368591</v>
      </c>
      <c r="BF32" s="18">
        <f t="shared" si="20"/>
        <v>46.859854256989927</v>
      </c>
      <c r="BG32" s="18">
        <f t="shared" si="20"/>
        <v>44.139303208155013</v>
      </c>
      <c r="BH32" s="18">
        <f t="shared" si="20"/>
        <v>43.314933688483087</v>
      </c>
      <c r="BI32" s="18">
        <f t="shared" si="20"/>
        <v>43.134821659172928</v>
      </c>
      <c r="BJ32" s="18">
        <f t="shared" si="20"/>
        <v>42.955551921871184</v>
      </c>
      <c r="BK32" s="18">
        <f t="shared" si="20"/>
        <v>42.777120673730074</v>
      </c>
      <c r="BL32" s="18">
        <f t="shared" si="20"/>
        <v>42.599520990774131</v>
      </c>
      <c r="BM32" s="18">
        <f t="shared" si="20"/>
        <v>42.422747899363635</v>
      </c>
      <c r="BN32" s="18">
        <f t="shared" si="20"/>
        <v>39.312928713577897</v>
      </c>
      <c r="BO32" s="18">
        <f t="shared" si="20"/>
        <v>38.014160877048525</v>
      </c>
      <c r="BP32" s="18">
        <f t="shared" ref="BP32:EA32" si="21">BP36/(0.85*0.81)</f>
        <v>37.85714682012086</v>
      </c>
      <c r="BQ32" s="18">
        <f t="shared" si="21"/>
        <v>37.700865544637409</v>
      </c>
      <c r="BR32" s="18">
        <f t="shared" si="21"/>
        <v>37.545314222704114</v>
      </c>
      <c r="BS32" s="18">
        <f t="shared" si="21"/>
        <v>37.390486321164914</v>
      </c>
      <c r="BT32" s="18">
        <f t="shared" si="21"/>
        <v>37.236379693369599</v>
      </c>
      <c r="BU32" s="18">
        <f t="shared" si="21"/>
        <v>37.08298761158558</v>
      </c>
      <c r="BV32" s="18">
        <f t="shared" si="21"/>
        <v>36.93030763714318</v>
      </c>
      <c r="BW32" s="18">
        <f t="shared" si="21"/>
        <v>36.778330213201635</v>
      </c>
      <c r="BX32" s="18">
        <f t="shared" si="21"/>
        <v>36.627036324665035</v>
      </c>
      <c r="BY32" s="18">
        <f t="shared" si="21"/>
        <v>36.47641953577277</v>
      </c>
      <c r="BZ32" s="18">
        <f t="shared" si="21"/>
        <v>33.429187935506349</v>
      </c>
      <c r="CA32" s="18">
        <f t="shared" si="21"/>
        <v>33.292268912819949</v>
      </c>
      <c r="CB32" s="18">
        <f t="shared" si="21"/>
        <v>33.15596253130002</v>
      </c>
      <c r="CC32" s="18">
        <f t="shared" si="21"/>
        <v>33.020265670271137</v>
      </c>
      <c r="CD32" s="18">
        <f t="shared" si="21"/>
        <v>32.885173941608727</v>
      </c>
      <c r="CE32" s="18">
        <f t="shared" si="21"/>
        <v>32.750684322127874</v>
      </c>
      <c r="CF32" s="18">
        <f t="shared" si="21"/>
        <v>32.616793593257931</v>
      </c>
      <c r="CG32" s="18">
        <f t="shared" si="21"/>
        <v>32.483498829947344</v>
      </c>
      <c r="CH32" s="18">
        <f t="shared" si="21"/>
        <v>32.350796033272147</v>
      </c>
      <c r="CI32" s="18">
        <f t="shared" si="21"/>
        <v>32.218681887599502</v>
      </c>
      <c r="CJ32" s="18">
        <f t="shared" si="21"/>
        <v>32.087154247540937</v>
      </c>
      <c r="CK32" s="18">
        <f t="shared" si="21"/>
        <v>31.956208139671009</v>
      </c>
      <c r="CL32" s="18">
        <f t="shared" si="21"/>
        <v>28.655455330347547</v>
      </c>
      <c r="CM32" s="18">
        <f t="shared" si="21"/>
        <v>28.539188271319453</v>
      </c>
      <c r="CN32" s="18">
        <f t="shared" si="21"/>
        <v>28.423434483392505</v>
      </c>
      <c r="CO32" s="18">
        <f t="shared" si="21"/>
        <v>28.308195233992191</v>
      </c>
      <c r="CP32" s="18">
        <f t="shared" si="21"/>
        <v>28.193464672658553</v>
      </c>
      <c r="CQ32" s="18">
        <f t="shared" si="21"/>
        <v>28.079241141051451</v>
      </c>
      <c r="CR32" s="18">
        <f t="shared" si="21"/>
        <v>27.965521908553086</v>
      </c>
      <c r="CS32" s="18">
        <f t="shared" si="21"/>
        <v>27.852303951812058</v>
      </c>
      <c r="CT32" s="18">
        <f t="shared" si="21"/>
        <v>27.73958415053383</v>
      </c>
      <c r="CU32" s="18">
        <f t="shared" si="21"/>
        <v>27.627360846402031</v>
      </c>
      <c r="CV32" s="18">
        <f t="shared" si="21"/>
        <v>27.515631406670416</v>
      </c>
      <c r="CW32" s="18">
        <f t="shared" si="21"/>
        <v>27.404391929810277</v>
      </c>
      <c r="CX32" s="18">
        <f t="shared" si="21"/>
        <v>27.293640758790826</v>
      </c>
      <c r="CY32" s="18">
        <f t="shared" si="21"/>
        <v>27.183374675088995</v>
      </c>
      <c r="CZ32" s="18">
        <f t="shared" si="21"/>
        <v>27.073585682118317</v>
      </c>
      <c r="DA32" s="18">
        <f t="shared" si="21"/>
        <v>26.964248913823063</v>
      </c>
      <c r="DB32" s="18">
        <f t="shared" si="21"/>
        <v>26.855357251103687</v>
      </c>
      <c r="DC32" s="18">
        <f t="shared" si="21"/>
        <v>26.746909815925754</v>
      </c>
      <c r="DD32" s="18">
        <f t="shared" si="21"/>
        <v>26.63890426832436</v>
      </c>
      <c r="DE32" s="18">
        <f t="shared" si="21"/>
        <v>26.531339144940521</v>
      </c>
      <c r="DF32" s="18">
        <f t="shared" si="21"/>
        <v>26.424211422875054</v>
      </c>
      <c r="DG32" s="18">
        <f t="shared" si="21"/>
        <v>26.317520126507802</v>
      </c>
      <c r="DH32" s="18">
        <f t="shared" si="21"/>
        <v>26.211263403302979</v>
      </c>
      <c r="DI32" s="18">
        <f t="shared" si="21"/>
        <v>26.105440570040795</v>
      </c>
      <c r="DJ32" s="18">
        <f t="shared" si="21"/>
        <v>26.000047336063201</v>
      </c>
      <c r="DK32" s="18">
        <f t="shared" si="21"/>
        <v>22.993422950811844</v>
      </c>
      <c r="DL32" s="18">
        <f t="shared" si="21"/>
        <v>22.901264273471053</v>
      </c>
      <c r="DM32" s="18">
        <f t="shared" si="21"/>
        <v>22.809477758617561</v>
      </c>
      <c r="DN32" s="18">
        <f t="shared" si="21"/>
        <v>22.71806311368427</v>
      </c>
      <c r="DO32" s="18">
        <f t="shared" si="21"/>
        <v>22.627018778440586</v>
      </c>
      <c r="DP32" s="18">
        <f t="shared" si="21"/>
        <v>22.536342021911679</v>
      </c>
      <c r="DQ32" s="18">
        <f t="shared" si="21"/>
        <v>22.446033721632002</v>
      </c>
      <c r="DR32" s="18">
        <f t="shared" si="21"/>
        <v>22.356089099062153</v>
      </c>
      <c r="DS32" s="18">
        <f t="shared" si="21"/>
        <v>22.266508544426351</v>
      </c>
      <c r="DT32" s="18">
        <f t="shared" si="21"/>
        <v>22.177291276966589</v>
      </c>
      <c r="DU32" s="18">
        <f t="shared" si="21"/>
        <v>22.088434664246076</v>
      </c>
      <c r="DV32" s="18">
        <f t="shared" si="21"/>
        <v>21.999937730096985</v>
      </c>
      <c r="DW32" s="18">
        <f t="shared" si="21"/>
        <v>21.911798524588207</v>
      </c>
      <c r="DX32" s="18">
        <f t="shared" si="21"/>
        <v>21.824016754795629</v>
      </c>
      <c r="DY32" s="18">
        <f t="shared" si="21"/>
        <v>21.736589300043821</v>
      </c>
      <c r="DZ32" s="18">
        <f t="shared" si="21"/>
        <v>21.649515965303952</v>
      </c>
      <c r="EA32" s="18">
        <f t="shared" si="21"/>
        <v>19.729500959886114</v>
      </c>
      <c r="EB32" s="18">
        <f t="shared" ref="EB32:GA32" si="22">EB36/(0.85*0.81)</f>
        <v>19.650949791759889</v>
      </c>
      <c r="EC32" s="18">
        <f t="shared" si="22"/>
        <v>19.572714907030502</v>
      </c>
      <c r="ED32" s="18">
        <f t="shared" si="22"/>
        <v>19.494795525963539</v>
      </c>
      <c r="EE32" s="18">
        <f t="shared" si="22"/>
        <v>19.417188625040929</v>
      </c>
      <c r="EF32" s="18">
        <f t="shared" si="22"/>
        <v>19.339893814109796</v>
      </c>
      <c r="EG32" s="18">
        <f t="shared" si="22"/>
        <v>19.262910410450196</v>
      </c>
      <c r="EH32" s="18">
        <f t="shared" si="22"/>
        <v>19.186236658731335</v>
      </c>
      <c r="EI32" s="18">
        <f t="shared" si="22"/>
        <v>18.024960768144897</v>
      </c>
      <c r="EJ32" s="18">
        <f t="shared" si="22"/>
        <v>17.953529380059543</v>
      </c>
      <c r="EK32" s="18">
        <f t="shared" si="22"/>
        <v>17.882384824899994</v>
      </c>
      <c r="EL32" s="18">
        <f t="shared" si="22"/>
        <v>17.811525347073538</v>
      </c>
      <c r="EM32" s="18">
        <f t="shared" si="22"/>
        <v>17.740949873897861</v>
      </c>
      <c r="EN32" s="18">
        <f t="shared" si="22"/>
        <v>17.670656162279641</v>
      </c>
      <c r="EO32" s="18">
        <f t="shared" si="22"/>
        <v>17.600644602109849</v>
      </c>
      <c r="EP32" s="18">
        <f t="shared" si="22"/>
        <v>17.530913925344056</v>
      </c>
      <c r="EQ32" s="18">
        <f t="shared" si="22"/>
        <v>17.461461596702787</v>
      </c>
      <c r="ER32" s="18">
        <f t="shared" si="22"/>
        <v>17.392287713557636</v>
      </c>
      <c r="ES32" s="18">
        <f t="shared" si="22"/>
        <v>17.32339159266493</v>
      </c>
      <c r="ET32" s="18">
        <f t="shared" si="22"/>
        <v>17.254771479146161</v>
      </c>
      <c r="EU32" s="18">
        <f t="shared" si="22"/>
        <v>17.186425129812786</v>
      </c>
      <c r="EV32" s="18">
        <f t="shared" si="22"/>
        <v>17.118353129489432</v>
      </c>
      <c r="EW32" s="18">
        <f t="shared" si="22"/>
        <v>17.050553430218638</v>
      </c>
      <c r="EX32" s="18">
        <f t="shared" si="22"/>
        <v>16.983025446890196</v>
      </c>
      <c r="EY32" s="18">
        <f t="shared" si="22"/>
        <v>16.91576732628986</v>
      </c>
      <c r="EZ32" s="18">
        <f t="shared" si="22"/>
        <v>16.848779556013454</v>
      </c>
      <c r="FA32" s="18">
        <f t="shared" si="22"/>
        <v>16.78205901538562</v>
      </c>
      <c r="FB32" s="18">
        <f t="shared" si="22"/>
        <v>16.71560492407675</v>
      </c>
      <c r="FC32" s="18">
        <f t="shared" si="22"/>
        <v>16.649418647110103</v>
      </c>
      <c r="FD32" s="18">
        <f t="shared" si="22"/>
        <v>16.583496088832742</v>
      </c>
      <c r="FE32" s="18">
        <f t="shared" si="22"/>
        <v>16.517837638921442</v>
      </c>
      <c r="FF32" s="18">
        <f t="shared" si="22"/>
        <v>16.45244173710989</v>
      </c>
      <c r="FG32" s="18">
        <f t="shared" si="22"/>
        <v>16.387308285907515</v>
      </c>
      <c r="FH32" s="18">
        <f t="shared" si="22"/>
        <v>16.322434749332523</v>
      </c>
      <c r="FI32" s="18">
        <f t="shared" si="22"/>
        <v>16.257821615111748</v>
      </c>
      <c r="FJ32" s="18">
        <f t="shared" si="22"/>
        <v>16.193467225333492</v>
      </c>
      <c r="FK32" s="18">
        <f t="shared" si="22"/>
        <v>16.129369434442694</v>
      </c>
      <c r="FL32" s="18">
        <f t="shared" si="22"/>
        <v>16.065529314728877</v>
      </c>
      <c r="FM32" s="18">
        <f t="shared" si="22"/>
        <v>16.001943940735881</v>
      </c>
      <c r="FN32" s="18">
        <f t="shared" si="22"/>
        <v>15.938612922596496</v>
      </c>
      <c r="FO32" s="18">
        <f t="shared" si="22"/>
        <v>15.875535382050156</v>
      </c>
      <c r="FP32" s="18">
        <f t="shared" si="22"/>
        <v>15.812710149126307</v>
      </c>
      <c r="FQ32" s="18">
        <f t="shared" si="22"/>
        <v>15.750136345611955</v>
      </c>
      <c r="FR32" s="18">
        <f t="shared" si="22"/>
        <v>15.687812996553452</v>
      </c>
      <c r="FS32" s="18">
        <f t="shared" si="22"/>
        <v>15.625739321609338</v>
      </c>
      <c r="FT32" s="18">
        <f t="shared" si="22"/>
        <v>15.563913467601113</v>
      </c>
      <c r="FU32" s="18">
        <f t="shared" si="22"/>
        <v>15.502335824788734</v>
      </c>
      <c r="FV32" s="18">
        <f t="shared" si="22"/>
        <v>15.441003077479932</v>
      </c>
      <c r="FW32" s="18">
        <f t="shared" si="22"/>
        <v>15.379916492742993</v>
      </c>
      <c r="FX32" s="18">
        <f t="shared" si="22"/>
        <v>15.319074510752127</v>
      </c>
      <c r="FY32" s="18">
        <f t="shared" si="22"/>
        <v>15.25847537583128</v>
      </c>
      <c r="FZ32" s="18">
        <f t="shared" si="22"/>
        <v>15.198119185494841</v>
      </c>
      <c r="GA32" s="18">
        <f t="shared" si="22"/>
        <v>15.138003598980363</v>
      </c>
      <c r="GB32" s="18"/>
      <c r="GC32" s="18"/>
      <c r="GD32" s="18"/>
      <c r="GE32" s="18"/>
      <c r="GF32" s="18"/>
      <c r="GG32" s="18"/>
      <c r="GH32" s="18"/>
      <c r="GI32" s="18"/>
      <c r="GJ32" s="18"/>
      <c r="GK32" s="18"/>
      <c r="GL32" s="18"/>
      <c r="GM32" s="18"/>
      <c r="GN32" s="18"/>
      <c r="GO32" s="18"/>
      <c r="GP32" s="19"/>
      <c r="GQ32" s="19"/>
      <c r="GR32" s="19"/>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19"/>
      <c r="HX32" s="19"/>
      <c r="HY32" s="19"/>
      <c r="HZ32" s="19"/>
      <c r="IA32" s="19"/>
      <c r="IB32" s="19"/>
      <c r="IC32" s="19"/>
      <c r="ID32" s="19"/>
      <c r="IE32" s="19"/>
      <c r="IF32" s="19"/>
      <c r="IG32" s="19"/>
      <c r="IH32" s="19"/>
      <c r="II32" s="19"/>
      <c r="IJ32" s="19"/>
      <c r="IK32" s="19"/>
      <c r="IL32" s="19"/>
      <c r="IM32" s="19"/>
      <c r="IN32" s="19"/>
      <c r="IO32" s="19"/>
      <c r="IP32" s="19"/>
      <c r="IQ32" s="19"/>
      <c r="IR32" s="19"/>
      <c r="IS32" s="19"/>
      <c r="IT32" s="19"/>
      <c r="IU32" s="19"/>
      <c r="IV32" s="19"/>
      <c r="IW32" s="19"/>
      <c r="IX32" s="19"/>
      <c r="IY32" s="19"/>
      <c r="IZ32" s="19"/>
      <c r="JA32" s="19"/>
      <c r="JB32" s="19"/>
      <c r="JC32" s="19"/>
      <c r="JD32" s="19"/>
      <c r="JE32" s="19"/>
      <c r="JF32" s="19"/>
      <c r="JG32" s="19"/>
      <c r="JH32" s="19"/>
      <c r="JI32" s="19"/>
      <c r="JJ32" s="19"/>
      <c r="JK32" s="19"/>
      <c r="JL32" s="19"/>
      <c r="JM32" s="19"/>
      <c r="JN32" s="19"/>
      <c r="JO32" s="19"/>
      <c r="JP32" s="19"/>
      <c r="JQ32" s="19"/>
      <c r="JR32" s="19"/>
      <c r="JS32" s="19"/>
      <c r="JT32" s="19"/>
      <c r="JU32" s="19"/>
      <c r="JV32" s="19"/>
      <c r="JW32" s="19"/>
      <c r="JX32" s="19"/>
      <c r="JY32" s="19"/>
      <c r="JZ32" s="19"/>
      <c r="KA32" s="19"/>
      <c r="KB32" s="19"/>
      <c r="KC32" s="19"/>
      <c r="KD32" s="19"/>
      <c r="KE32" s="19"/>
      <c r="KF32" s="19"/>
      <c r="KG32" s="19"/>
      <c r="KH32" s="19"/>
      <c r="KI32" s="19"/>
      <c r="KJ32" s="19"/>
      <c r="KK32" s="19"/>
      <c r="KL32" s="19"/>
      <c r="KM32" s="19"/>
      <c r="KN32" s="19"/>
      <c r="KO32" s="19"/>
      <c r="KP32" s="19"/>
      <c r="KQ32" s="19"/>
      <c r="KR32" s="19"/>
      <c r="KS32" s="19"/>
      <c r="KT32" s="19"/>
      <c r="KU32" s="19"/>
      <c r="KV32" s="19"/>
      <c r="KW32" s="19"/>
      <c r="KX32" s="19"/>
      <c r="KY32" s="19"/>
      <c r="KZ32" s="19"/>
      <c r="LA32" s="19"/>
      <c r="LB32" s="19"/>
      <c r="LC32" s="19"/>
      <c r="LD32" s="19"/>
      <c r="LE32" s="19"/>
      <c r="LF32" s="19"/>
      <c r="LG32" s="19"/>
      <c r="LH32" s="19"/>
      <c r="LI32" s="19"/>
      <c r="LJ32" s="19"/>
      <c r="LK32" s="19"/>
      <c r="LL32" s="19"/>
      <c r="LM32" s="19"/>
      <c r="LN32" s="19"/>
      <c r="LO32" s="19"/>
      <c r="LP32" s="19"/>
      <c r="LQ32" s="19"/>
      <c r="LR32" s="19"/>
      <c r="LS32" s="19"/>
      <c r="LT32" s="19"/>
      <c r="LU32" s="19"/>
      <c r="LV32" s="19"/>
      <c r="LW32" s="19"/>
      <c r="LX32" s="19"/>
      <c r="LY32" s="19"/>
      <c r="LZ32" s="19"/>
      <c r="MA32" s="19"/>
      <c r="MB32" s="19"/>
      <c r="MC32" s="19"/>
      <c r="MD32" s="19"/>
      <c r="ME32" s="19"/>
      <c r="MF32" s="19"/>
      <c r="MG32" s="19"/>
      <c r="MH32" s="19"/>
      <c r="MI32" s="19"/>
      <c r="MJ32" s="19"/>
      <c r="MK32" s="19"/>
      <c r="ML32" s="19"/>
      <c r="MM32" s="19"/>
      <c r="MN32" s="19"/>
      <c r="MO32" s="19"/>
      <c r="MP32" s="19"/>
      <c r="MQ32" s="19"/>
      <c r="MR32" s="19"/>
      <c r="MS32" s="19"/>
      <c r="MT32" s="19"/>
      <c r="MU32" s="19"/>
      <c r="MV32" s="19"/>
      <c r="MW32" s="19"/>
      <c r="MX32" s="19"/>
      <c r="MY32" s="20"/>
      <c r="MZ32" s="20"/>
      <c r="NA32" s="20"/>
      <c r="NB32" s="20"/>
      <c r="NC32" s="20"/>
      <c r="ND32" s="20"/>
      <c r="NE32" s="20"/>
      <c r="NF32" s="20"/>
      <c r="NG32" s="20"/>
      <c r="NH32" s="20"/>
      <c r="NI32" s="20"/>
      <c r="NJ32" s="20"/>
      <c r="NK32" s="20"/>
      <c r="NL32" s="20"/>
      <c r="NM32" s="20"/>
      <c r="NN32" s="20"/>
      <c r="NO32" s="20"/>
      <c r="NP32" s="20"/>
      <c r="NQ32" s="20"/>
      <c r="NR32" s="20"/>
      <c r="NS32" s="20"/>
      <c r="NT32" s="20"/>
      <c r="NU32" s="20"/>
      <c r="NV32" s="20"/>
      <c r="NW32" s="20"/>
      <c r="NX32" s="20"/>
      <c r="NY32" s="20"/>
      <c r="NZ32" s="20"/>
      <c r="OA32" s="20"/>
      <c r="OB32" s="20"/>
      <c r="OC32" s="20"/>
      <c r="OD32" s="20"/>
      <c r="OE32" s="20"/>
      <c r="OF32" s="20"/>
      <c r="OG32" s="20"/>
      <c r="OH32" s="20"/>
      <c r="OI32" s="20"/>
      <c r="OJ32" s="20"/>
      <c r="OK32" s="20"/>
      <c r="OL32" s="20"/>
      <c r="OM32" s="20"/>
      <c r="ON32" s="20"/>
      <c r="OO32" s="20"/>
      <c r="OP32" s="20"/>
      <c r="OQ32" s="20"/>
      <c r="OR32" s="20"/>
      <c r="OS32" s="20"/>
      <c r="OT32" s="20"/>
      <c r="OU32" s="20"/>
      <c r="OV32" s="20"/>
      <c r="OW32" s="20"/>
      <c r="OX32" s="20"/>
      <c r="OY32" s="20"/>
      <c r="OZ32" s="20"/>
      <c r="PA32" s="20"/>
      <c r="PB32" s="20"/>
      <c r="PC32" s="20"/>
      <c r="PD32" s="20"/>
      <c r="PE32" s="20"/>
      <c r="PF32" s="20"/>
      <c r="PG32" s="20"/>
      <c r="PH32" s="20"/>
      <c r="PI32" s="20"/>
      <c r="PJ32" s="20"/>
      <c r="PK32" s="20"/>
      <c r="PL32" s="20"/>
      <c r="PM32" s="20"/>
      <c r="PN32" s="20"/>
    </row>
    <row r="33" spans="1:430" ht="14.25" customHeight="1" outlineLevel="1" x14ac:dyDescent="0.55000000000000004">
      <c r="A33" s="6" t="s">
        <v>8</v>
      </c>
      <c r="B33" s="6"/>
      <c r="C33" s="21">
        <f>C31+C32/6</f>
        <v>4.8547922942856857E-4</v>
      </c>
      <c r="D33" s="21">
        <f t="shared" ref="D33" si="23">D31+D32/6</f>
        <v>4.8547922942856857E-4</v>
      </c>
      <c r="E33" s="21">
        <f t="shared" ref="E33" si="24">E31+E32/6</f>
        <v>4.8547922942856857E-4</v>
      </c>
      <c r="F33" s="21">
        <f t="shared" ref="F33" si="25">F31+F32/6</f>
        <v>4.8547922942856857E-4</v>
      </c>
      <c r="G33" s="21">
        <f t="shared" ref="G33" si="26">G31+G32/6</f>
        <v>3.449802397543265</v>
      </c>
      <c r="H33" s="21">
        <f t="shared" ref="H33" si="27">H31+H32/6</f>
        <v>5.3931433098923138</v>
      </c>
      <c r="I33" s="21">
        <f t="shared" ref="I33" si="28">I31+I32/6</f>
        <v>9.489629117924915</v>
      </c>
      <c r="J33" s="21">
        <f t="shared" ref="J33" si="29">J31+J32/6</f>
        <v>12.264094564233098</v>
      </c>
      <c r="K33" s="21">
        <f t="shared" ref="K33" si="30">K31+K32/6</f>
        <v>13.36161422128046</v>
      </c>
      <c r="L33" s="21">
        <f t="shared" ref="L33" si="31">L31+L32/6</f>
        <v>13.866789554831266</v>
      </c>
      <c r="M33" s="21">
        <f t="shared" ref="M33" si="32">M31+M32/6</f>
        <v>13.805110459740945</v>
      </c>
      <c r="N33" s="21">
        <f t="shared" ref="N33" si="33">N31+N32/6</f>
        <v>13.744048301792407</v>
      </c>
      <c r="O33" s="21">
        <f t="shared" ref="O33" si="34">O31+O32/6</f>
        <v>13.683521842254381</v>
      </c>
      <c r="P33" s="21">
        <f t="shared" ref="P33" si="35">P31+P32/6</f>
        <v>13.623474681545815</v>
      </c>
      <c r="Q33" s="21">
        <f t="shared" ref="Q33" si="36">Q31+Q32/6</f>
        <v>13.563857903859258</v>
      </c>
      <c r="R33" s="21">
        <f t="shared" ref="R33" si="37">R31+R32/6</f>
        <v>12.941503238008558</v>
      </c>
      <c r="S33" s="21">
        <f t="shared" ref="S33" si="38">S31+S32/6</f>
        <v>12.885090003422739</v>
      </c>
      <c r="T33" s="21">
        <f t="shared" ref="T33" si="39">T31+T32/6</f>
        <v>12.829052440820373</v>
      </c>
      <c r="U33" s="21">
        <f t="shared" ref="U33" si="40">U31+U32/6</f>
        <v>12.77338438002535</v>
      </c>
      <c r="V33" s="21">
        <f t="shared" ref="V33" si="41">V31+V32/6</f>
        <v>12.718079597333237</v>
      </c>
      <c r="W33" s="21">
        <f t="shared" ref="W33" si="42">W31+W32/6</f>
        <v>12.663132207918693</v>
      </c>
      <c r="X33" s="21">
        <f t="shared" ref="X33" si="43">X31+X32/6</f>
        <v>12.608535864749818</v>
      </c>
      <c r="Y33" s="21">
        <f t="shared" ref="Y33" si="44">Y31+Y32/6</f>
        <v>12.554285311934594</v>
      </c>
      <c r="Z33" s="21">
        <f t="shared" ref="Z33" si="45">Z31+Z32/6</f>
        <v>12.500375294615075</v>
      </c>
      <c r="AA33" s="21">
        <f t="shared" ref="AA33" si="46">AA31+AA32/6</f>
        <v>12.446800379791236</v>
      </c>
      <c r="AB33" s="21">
        <f t="shared" ref="AB33" si="47">AB31+AB32/6</f>
        <v>12.393555748885614</v>
      </c>
      <c r="AC33" s="21">
        <f t="shared" ref="AC33" si="48">AC31+AC32/6</f>
        <v>12.340636424646332</v>
      </c>
      <c r="AD33" s="21">
        <f t="shared" ref="AD33" si="49">AD31+AD32/6</f>
        <v>11.683259805103718</v>
      </c>
      <c r="AE33" s="21">
        <f t="shared" ref="AE33" si="50">AE31+AE32/6</f>
        <v>11.633557017509645</v>
      </c>
      <c r="AF33" s="21">
        <f t="shared" ref="AF33" si="51">AF31+AF32/6</f>
        <v>11.584155622219072</v>
      </c>
      <c r="AG33" s="21">
        <f t="shared" ref="AG33" si="52">AG31+AG32/6</f>
        <v>11.535050673944962</v>
      </c>
      <c r="AH33" s="21">
        <f t="shared" ref="AH33" si="53">AH31+AH32/6</f>
        <v>11.486238897787427</v>
      </c>
      <c r="AI33" s="21">
        <f t="shared" ref="AI33" si="54">AI31+AI32/6</f>
        <v>11.437715918572099</v>
      </c>
      <c r="AJ33" s="21">
        <f t="shared" ref="AJ33" si="55">AJ31+AJ32/6</f>
        <v>11.389478188501725</v>
      </c>
      <c r="AK33" s="21">
        <f t="shared" ref="AK33" si="56">AK31+AK32/6</f>
        <v>11.341522023786926</v>
      </c>
      <c r="AL33" s="21">
        <f t="shared" ref="AL33" si="57">AL31+AL32/6</f>
        <v>11.293844253889622</v>
      </c>
      <c r="AM33" s="21">
        <f t="shared" ref="AM33" si="58">AM31+AM32/6</f>
        <v>11.24644122549241</v>
      </c>
      <c r="AN33" s="21">
        <f t="shared" ref="AN33" si="59">AN31+AN32/6</f>
        <v>11.199308998621376</v>
      </c>
      <c r="AO33" s="21">
        <f t="shared" ref="AO33" si="60">AO31+AO32/6</f>
        <v>11.152445129966615</v>
      </c>
      <c r="AP33" s="21">
        <f t="shared" ref="AP33" si="61">AP31+AP32/6</f>
        <v>10.813361830484357</v>
      </c>
      <c r="AQ33" s="21">
        <f t="shared" ref="AQ33" si="62">AQ31+AQ32/6</f>
        <v>10.522979290537446</v>
      </c>
      <c r="AR33" s="21">
        <f t="shared" ref="AR33" si="63">AR31+AR32/6</f>
        <v>10.480405868946045</v>
      </c>
      <c r="AS33" s="21">
        <f t="shared" ref="AS33" si="64">AS31+AS32/6</f>
        <v>10.438038456590416</v>
      </c>
      <c r="AT33" s="21">
        <f t="shared" ref="AT33" si="65">AT31+AT32/6</f>
        <v>10.395875277145096</v>
      </c>
      <c r="AU33" s="21">
        <f t="shared" ref="AU33" si="66">AU31+AU32/6</f>
        <v>10.353914987977284</v>
      </c>
      <c r="AV33" s="21">
        <f t="shared" ref="AV33" si="67">AV31+AV32/6</f>
        <v>10.312156305565122</v>
      </c>
      <c r="AW33" s="21">
        <f t="shared" ref="AW33" si="68">AW31+AW32/6</f>
        <v>10.270597848146725</v>
      </c>
      <c r="AX33" s="21">
        <f t="shared" ref="AX33" si="69">AX31+AX32/6</f>
        <v>10.229238186751221</v>
      </c>
      <c r="AY33" s="21">
        <f t="shared" ref="AY33" si="70">AY31+AY32/6</f>
        <v>10.188076076591624</v>
      </c>
      <c r="AZ33" s="21">
        <f t="shared" ref="AZ33" si="71">AZ31+AZ32/6</f>
        <v>10.14710979902325</v>
      </c>
      <c r="BA33" s="21">
        <f t="shared" ref="BA33" si="72">BA31+BA32/6</f>
        <v>10.106338315258608</v>
      </c>
      <c r="BB33" s="21">
        <f t="shared" ref="BB33" si="73">BB31+BB32/6</f>
        <v>9.8214559619200674</v>
      </c>
      <c r="BC33" s="21">
        <f t="shared" ref="BC33" si="74">BC31+BC32/6</f>
        <v>9.781899756201712</v>
      </c>
      <c r="BD33" s="21">
        <f t="shared" ref="BD33" si="75">BD31+BD32/6</f>
        <v>9.7425316335365775</v>
      </c>
      <c r="BE33" s="21">
        <f t="shared" ref="BE33" si="76">BE31+BE32/6</f>
        <v>9.7033490614470121</v>
      </c>
      <c r="BF33" s="21">
        <f t="shared" ref="BF33" si="77">BF31+BF32/6</f>
        <v>9.6643459329784331</v>
      </c>
      <c r="BG33" s="21">
        <f t="shared" ref="BG33" si="78">BG31+BG32/6</f>
        <v>9.1108179332883115</v>
      </c>
      <c r="BH33" s="21">
        <f t="shared" ref="BH33" si="79">BH31+BH32/6</f>
        <v>8.8282601168080141</v>
      </c>
      <c r="BI33" s="21">
        <f t="shared" ref="BI33" si="80">BI31+BI32/6</f>
        <v>8.7926598600454096</v>
      </c>
      <c r="BJ33" s="21">
        <f t="shared" ref="BJ33" si="81">BJ31+BJ32/6</f>
        <v>8.7572212620106491</v>
      </c>
      <c r="BK33" s="21">
        <f t="shared" ref="BK33" si="82">BK31+BK32/6</f>
        <v>8.7219436126859726</v>
      </c>
      <c r="BL33" s="21">
        <f t="shared" ref="BL33" si="83">BL31+BL32/6</f>
        <v>8.686825684488273</v>
      </c>
      <c r="BM33" s="21">
        <f t="shared" ref="BM33" si="84">BM31+BM32/6</f>
        <v>8.6518665383282176</v>
      </c>
      <c r="BN33" s="21">
        <f t="shared" ref="BN33" si="85">BN31+BN32/6</f>
        <v>8.1008686717030329</v>
      </c>
      <c r="BO33" s="21">
        <f t="shared" ref="BO33" si="86">BO31+BO32/6</f>
        <v>7.760450064629242</v>
      </c>
      <c r="BP33" s="21">
        <f t="shared" ref="BP33" si="87">BP31+BP32/6</f>
        <v>7.7294681978500206</v>
      </c>
      <c r="BQ33" s="21">
        <f t="shared" ref="BQ33" si="88">BQ31+BQ32/6</f>
        <v>7.6986265227249842</v>
      </c>
      <c r="BR33" s="21">
        <f t="shared" ref="BR33" si="89">BR31+BR32/6</f>
        <v>7.6679244304831364</v>
      </c>
      <c r="BS33" s="21">
        <f t="shared" ref="BS33" si="90">BS31+BS32/6</f>
        <v>7.6373607960114853</v>
      </c>
      <c r="BT33" s="21">
        <f t="shared" ref="BT33" si="91">BT31+BT32/6</f>
        <v>7.6069351796171727</v>
      </c>
      <c r="BU33" s="21">
        <f t="shared" ref="BU33" si="92">BU31+BU32/6</f>
        <v>7.5766464365622701</v>
      </c>
      <c r="BV33" s="21">
        <f t="shared" ref="BV33" si="93">BV31+BV32/6</f>
        <v>7.5464940166214012</v>
      </c>
      <c r="BW33" s="21">
        <f t="shared" ref="BW33" si="94">BW31+BW32/6</f>
        <v>7.5164762882657898</v>
      </c>
      <c r="BX33" s="21">
        <f t="shared" ref="BX33" si="95">BX31+BX32/6</f>
        <v>7.4865900144336122</v>
      </c>
      <c r="BY33" s="21">
        <f t="shared" ref="BY33" si="96">BY31+BY32/6</f>
        <v>7.4568340382662184</v>
      </c>
      <c r="BZ33" s="21">
        <f t="shared" ref="BZ33" si="97">BZ31+BZ32/6</f>
        <v>6.7443440568657067</v>
      </c>
      <c r="CA33" s="21">
        <f t="shared" ref="CA33" si="98">CA31+CA32/6</f>
        <v>6.7175848845593551</v>
      </c>
      <c r="CB33" s="21">
        <f t="shared" ref="CB33" si="99">CB31+CB32/6</f>
        <v>6.6909427366420102</v>
      </c>
      <c r="CC33" s="21">
        <f t="shared" ref="CC33" si="100">CC31+CC32/6</f>
        <v>6.6644170575188086</v>
      </c>
      <c r="CD33" s="21">
        <f t="shared" ref="CD33" si="101">CD31+CD32/6</f>
        <v>6.6380070800448143</v>
      </c>
      <c r="CE33" s="21">
        <f t="shared" ref="CE33" si="102">CE31+CE32/6</f>
        <v>6.6117121797160756</v>
      </c>
      <c r="CF33" s="21">
        <f t="shared" ref="CF33" si="103">CF31+CF32/6</f>
        <v>6.5855317972720702</v>
      </c>
      <c r="CG33" s="21">
        <f t="shared" ref="CG33" si="104">CG31+CG32/6</f>
        <v>6.5594653254900228</v>
      </c>
      <c r="CH33" s="21">
        <f t="shared" ref="CH33" si="105">CH31+CH32/6</f>
        <v>6.5335120769017756</v>
      </c>
      <c r="CI33" s="21">
        <f t="shared" ref="CI33" si="106">CI31+CI32/6</f>
        <v>6.5076714236176816</v>
      </c>
      <c r="CJ33" s="21">
        <f t="shared" ref="CJ33" si="107">CJ31+CJ32/6</f>
        <v>6.481942875862881</v>
      </c>
      <c r="CK33" s="21">
        <f t="shared" ref="CK33" si="108">CK31+CK32/6</f>
        <v>6.4563256141436556</v>
      </c>
      <c r="CL33" s="21">
        <f t="shared" ref="CL33" si="109">CL31+CL32/6</f>
        <v>5.7736258464754018</v>
      </c>
      <c r="CM33" s="21">
        <f t="shared" ref="CM33" si="110">CM31+CM32/6</f>
        <v>5.7509310900359072</v>
      </c>
      <c r="CN33" s="21">
        <f t="shared" ref="CN33" si="111">CN31+CN32/6</f>
        <v>5.7283345225098756</v>
      </c>
      <c r="CO33" s="21">
        <f t="shared" ref="CO33" si="112">CO31+CO32/6</f>
        <v>5.70583624004884</v>
      </c>
      <c r="CP33" s="21">
        <f t="shared" ref="CP33" si="113">CP31+CP32/6</f>
        <v>5.6834352941107227</v>
      </c>
      <c r="CQ33" s="21">
        <f t="shared" ref="CQ33" si="114">CQ31+CQ32/6</f>
        <v>5.6611312611311169</v>
      </c>
      <c r="CR33" s="21">
        <f t="shared" ref="CR33" si="115">CR31+CR32/6</f>
        <v>5.6389237350651831</v>
      </c>
      <c r="CS33" s="21">
        <f t="shared" ref="CS33" si="116">CS31+CS32/6</f>
        <v>5.6168120588300727</v>
      </c>
      <c r="CT33" s="21">
        <f t="shared" ref="CT33" si="117">CT31+CT32/6</f>
        <v>5.5947957375228423</v>
      </c>
      <c r="CU33" s="21">
        <f t="shared" ref="CU33" si="118">CU31+CU32/6</f>
        <v>5.5728744023491963</v>
      </c>
      <c r="CV33" s="21">
        <f t="shared" ref="CV33" si="119">CV31+CV32/6</f>
        <v>5.551047600325175</v>
      </c>
      <c r="CW33" s="21">
        <f t="shared" ref="CW33" si="120">CW31+CW32/6</f>
        <v>5.5293145921817164</v>
      </c>
      <c r="CX33" s="21">
        <f t="shared" ref="CX33" si="121">CX31+CX32/6</f>
        <v>5.5076750852400416</v>
      </c>
      <c r="CY33" s="21">
        <f t="shared" ref="CY33" si="122">CY31+CY32/6</f>
        <v>5.4861284710351539</v>
      </c>
      <c r="CZ33" s="21">
        <f t="shared" ref="CZ33" si="123">CZ31+CZ32/6</f>
        <v>5.4646733694414928</v>
      </c>
      <c r="DA33" s="21">
        <f t="shared" ref="DA33" si="124">DA31+DA32/6</f>
        <v>5.4433055927663299</v>
      </c>
      <c r="DB33" s="21">
        <f t="shared" ref="DB33" si="125">DB31+DB32/6</f>
        <v>5.4220239321238015</v>
      </c>
      <c r="DC33" s="21">
        <f t="shared" ref="DC33" si="126">DC31+DC32/6</f>
        <v>5.4008281358078492</v>
      </c>
      <c r="DD33" s="21">
        <f t="shared" ref="DD33" si="127">DD31+DD32/6</f>
        <v>5.3797177996314014</v>
      </c>
      <c r="DE33" s="21">
        <f t="shared" ref="DE33" si="128">DE31+DE32/6</f>
        <v>5.3586926183015002</v>
      </c>
      <c r="DF33" s="21">
        <f t="shared" ref="DF33" si="129">DF31+DF32/6</f>
        <v>5.337752064860986</v>
      </c>
      <c r="DG33" s="21">
        <f t="shared" ref="DG33" si="130">DG31+DG32/6</f>
        <v>5.3168959088273313</v>
      </c>
      <c r="DH33" s="21">
        <f t="shared" ref="DH33" si="131">DH31+DH32/6</f>
        <v>5.296123791460813</v>
      </c>
      <c r="DI33" s="21">
        <f t="shared" ref="DI33" si="132">DI31+DI32/6</f>
        <v>5.275435558009697</v>
      </c>
      <c r="DJ33" s="21">
        <f t="shared" ref="DJ33" si="133">DJ31+DJ32/6</f>
        <v>5.2548304646699266</v>
      </c>
      <c r="DK33" s="21">
        <f t="shared" ref="DK33" si="134">DK31+DK32/6</f>
        <v>4.5623367778291719</v>
      </c>
      <c r="DL33" s="21">
        <f t="shared" ref="DL33" si="135">DL31+DL32/6</f>
        <v>4.5446000131431852</v>
      </c>
      <c r="DM33" s="21">
        <f t="shared" ref="DM33" si="136">DM31+DM32/6</f>
        <v>4.5269344759430874</v>
      </c>
      <c r="DN33" s="21">
        <f t="shared" ref="DN33" si="137">DN31+DN32/6</f>
        <v>4.5093400790542546</v>
      </c>
      <c r="DO33" s="21">
        <f t="shared" ref="DO33" si="138">DO31+DO32/6</f>
        <v>4.4918165397604399</v>
      </c>
      <c r="DP33" s="21">
        <f t="shared" ref="DP33" si="139">DP31+DP32/6</f>
        <v>4.4743633347114589</v>
      </c>
      <c r="DQ33" s="21">
        <f t="shared" ref="DQ33" si="140">DQ31+DQ32/6</f>
        <v>4.4569806024495113</v>
      </c>
      <c r="DR33" s="21">
        <f t="shared" ref="DR33" si="141">DR31+DR32/6</f>
        <v>4.4396674945620864</v>
      </c>
      <c r="DS33" s="21">
        <f t="shared" ref="DS33" si="142">DS31+DS32/6</f>
        <v>4.4224240546429101</v>
      </c>
      <c r="DT33" s="21">
        <f t="shared" ref="DT33" si="143">DT31+DT32/6</f>
        <v>4.405250094251266</v>
      </c>
      <c r="DU33" s="21">
        <f t="shared" ref="DU33" si="144">DU31+DU32/6</f>
        <v>4.3881451323774785</v>
      </c>
      <c r="DV33" s="21">
        <f t="shared" ref="DV33" si="145">DV31+DV32/6</f>
        <v>4.3711089949108661</v>
      </c>
      <c r="DW33" s="21">
        <f t="shared" ref="DW33" si="146">DW31+DW32/6</f>
        <v>4.3541412801903023</v>
      </c>
      <c r="DX33" s="21">
        <f t="shared" ref="DX33" si="147">DX31+DX32/6</f>
        <v>4.3372419289046817</v>
      </c>
      <c r="DY33" s="21">
        <f t="shared" ref="DY33" si="148">DY31+DY32/6</f>
        <v>4.3204103851505984</v>
      </c>
      <c r="DZ33" s="21">
        <f t="shared" ref="DZ33" si="149">DZ31+DZ32/6</f>
        <v>4.3036465789354317</v>
      </c>
      <c r="EA33" s="21">
        <f t="shared" ref="EA33" si="150">EA31+EA32/6</f>
        <v>3.8825110992425116</v>
      </c>
      <c r="EB33" s="21">
        <f t="shared" ref="EB33" si="151">EB31+EB32/6</f>
        <v>3.867520805394931</v>
      </c>
      <c r="EC33" s="21">
        <f t="shared" ref="EC33" si="152">EC31+EC32/6</f>
        <v>3.8525906756487558</v>
      </c>
      <c r="ED33" s="21">
        <f t="shared" ref="ED33" si="153">ED31+ED32/6</f>
        <v>3.8377205603015812</v>
      </c>
      <c r="EE33" s="21">
        <f t="shared" ref="EE33" si="154">EE31+EE32/6</f>
        <v>3.8229099315217487</v>
      </c>
      <c r="EF33" s="21">
        <f t="shared" ref="EF33" si="155">EF31+EF32/6</f>
        <v>3.8081586823221083</v>
      </c>
      <c r="EG33" s="21">
        <f t="shared" ref="EG33" si="156">EG31+EG32/6</f>
        <v>3.7934666660563137</v>
      </c>
      <c r="EH33" s="21">
        <f t="shared" ref="EH33" si="157">EH31+EH32/6</f>
        <v>3.7788335557668331</v>
      </c>
      <c r="EI33" s="21">
        <f t="shared" ref="EI33" si="158">EI31+EI32/6</f>
        <v>3.515290640093403</v>
      </c>
      <c r="EJ33" s="21">
        <f t="shared" ref="EJ33" si="159">EJ31+EJ32/6</f>
        <v>3.5018364507808903</v>
      </c>
      <c r="EK33" s="21">
        <f t="shared" ref="EK33" si="160">EK31+EK32/6</f>
        <v>3.4884360170282451</v>
      </c>
      <c r="EL33" s="21">
        <f t="shared" ref="EL33" si="161">EL31+EL32/6</f>
        <v>3.4750890584240772</v>
      </c>
      <c r="EM33" s="21">
        <f t="shared" ref="EM33" si="162">EM31+EM32/6</f>
        <v>3.4617953386449769</v>
      </c>
      <c r="EN33" s="21">
        <f t="shared" ref="EN33" si="163">EN31+EN32/6</f>
        <v>3.4485544721174719</v>
      </c>
      <c r="EO33" s="21">
        <f t="shared" ref="EO33" si="164">EO31+EO32/6</f>
        <v>3.4353665057737026</v>
      </c>
      <c r="EP33" s="21">
        <f t="shared" ref="EP33" si="165">EP31+EP32/6</f>
        <v>3.4222311790605309</v>
      </c>
      <c r="EQ33" s="21">
        <f t="shared" ref="EQ33" si="166">EQ31+EQ32/6</f>
        <v>3.4091480641861684</v>
      </c>
      <c r="ER33" s="21">
        <f t="shared" ref="ER33" si="167">ER31+ER32/6</f>
        <v>3.3961171648832771</v>
      </c>
      <c r="ES33" s="21">
        <f t="shared" ref="ES33" si="168">ES31+ES32/6</f>
        <v>3.3831383026384256</v>
      </c>
      <c r="ET33" s="21">
        <f t="shared" ref="ET33" si="169">ET31+ET32/6</f>
        <v>3.3702111717045709</v>
      </c>
      <c r="EU33" s="21">
        <f t="shared" ref="EU33" si="170">EU31+EU32/6</f>
        <v>3.3573353878808092</v>
      </c>
      <c r="EV33" s="21">
        <f t="shared" ref="EV33" si="171">EV31+EV32/6</f>
        <v>3.3445110171666586</v>
      </c>
      <c r="EW33" s="21">
        <f t="shared" ref="EW33" si="172">EW31+EW32/6</f>
        <v>3.3317376980263949</v>
      </c>
      <c r="EX33" s="21">
        <f t="shared" ref="EX33" si="173">EX31+EX32/6</f>
        <v>3.3190153000819609</v>
      </c>
      <c r="EY33" s="21">
        <f t="shared" ref="EY33" si="174">EY31+EY32/6</f>
        <v>3.3063434991915011</v>
      </c>
      <c r="EZ33" s="21">
        <f t="shared" ref="EZ33" si="175">EZ31+EZ32/6</f>
        <v>3.2937223536346303</v>
      </c>
      <c r="FA33" s="21">
        <f t="shared" ref="FA33" si="176">FA31+FA32/6</f>
        <v>3.2811513187697248</v>
      </c>
      <c r="FB33" s="21">
        <f t="shared" ref="FB33" si="177">FB31+FB32/6</f>
        <v>3.2686302127068458</v>
      </c>
      <c r="FC33" s="21">
        <f t="shared" ref="FC33" si="178">FC31+FC32/6</f>
        <v>3.2561592762171623</v>
      </c>
      <c r="FD33" s="21">
        <f t="shared" ref="FD33" si="179">FD31+FD32/6</f>
        <v>3.2437377905924736</v>
      </c>
      <c r="FE33" s="21">
        <f t="shared" ref="FE33" si="180">FE31+FE32/6</f>
        <v>3.231365804889013</v>
      </c>
      <c r="FF33" s="21">
        <f t="shared" ref="FF33" si="181">FF31+FF32/6</f>
        <v>3.219042995502805</v>
      </c>
      <c r="FG33" s="21">
        <f t="shared" ref="FG33" si="182">FG31+FG32/6</f>
        <v>3.2067693835189663</v>
      </c>
      <c r="FH33" s="21">
        <f t="shared" ref="FH33" si="183">FH31+FH32/6</f>
        <v>3.1945444756178172</v>
      </c>
      <c r="FI33" s="21">
        <f t="shared" ref="FI33" si="184">FI31+FI32/6</f>
        <v>3.1823683575610184</v>
      </c>
      <c r="FJ33" s="21">
        <f t="shared" ref="FJ33" si="185">FJ31+FJ32/6</f>
        <v>3.1702407024291164</v>
      </c>
      <c r="FK33" s="21">
        <f t="shared" ref="FK33" si="186">FK31+FK32/6</f>
        <v>3.1581611660511641</v>
      </c>
      <c r="FL33" s="21">
        <f t="shared" ref="FL33" si="187">FL31+FL32/6</f>
        <v>3.1461298773125996</v>
      </c>
      <c r="FM33" s="21">
        <f t="shared" ref="FM33" si="188">FM31+FM32/6</f>
        <v>3.1341463364499984</v>
      </c>
      <c r="FN33" s="21">
        <f t="shared" ref="FN33" si="189">FN31+FN32/6</f>
        <v>3.1222104576589289</v>
      </c>
      <c r="FO33" s="21">
        <f t="shared" ref="FO33" si="190">FO31+FO32/6</f>
        <v>3.1103220467386676</v>
      </c>
      <c r="FP33" s="21">
        <f t="shared" ref="FP33" si="191">FP31+FP32/6</f>
        <v>3.0984809378513125</v>
      </c>
      <c r="FQ33" s="21">
        <f t="shared" ref="FQ33" si="192">FQ31+FQ32/6</f>
        <v>3.0866869215312551</v>
      </c>
      <c r="FR33" s="21">
        <f t="shared" ref="FR33" si="193">FR31+FR32/6</f>
        <v>3.0749398133797605</v>
      </c>
      <c r="FS33" s="21">
        <f t="shared" ref="FS33" si="194">FS31+FS32/6</f>
        <v>3.0632394870424191</v>
      </c>
      <c r="FT33" s="21">
        <f t="shared" ref="FT33" si="195">FT31+FT32/6</f>
        <v>3.0515855915402073</v>
      </c>
      <c r="FU33" s="21">
        <f t="shared" ref="FU33" si="196">FU31+FU32/6</f>
        <v>3.0399781564341564</v>
      </c>
      <c r="FV33" s="21">
        <f t="shared" ref="FV33" si="197">FV31+FV32/6</f>
        <v>3.028416642838994</v>
      </c>
      <c r="FW33" s="21">
        <f t="shared" ref="FW33" si="198">FW31+FW32/6</f>
        <v>3.0169012225937015</v>
      </c>
      <c r="FX33" s="21">
        <f t="shared" ref="FX33" si="199">FX31+FX32/6</f>
        <v>3.005431589600331</v>
      </c>
      <c r="FY33" s="21">
        <f t="shared" ref="FY33" si="200">FY31+FY32/6</f>
        <v>2.9940074804033969</v>
      </c>
      <c r="FZ33" s="21">
        <f t="shared" ref="FZ33" si="201">FZ31+FZ32/6</f>
        <v>2.9826288595745654</v>
      </c>
      <c r="GA33" s="21">
        <f t="shared" ref="GA33" si="202">GA31+GA32/6</f>
        <v>2.9712953136918623</v>
      </c>
      <c r="GB33" s="21"/>
      <c r="GC33" s="21"/>
      <c r="GD33" s="21"/>
      <c r="GE33" s="21"/>
      <c r="GF33" s="21"/>
      <c r="GG33" s="21"/>
      <c r="GH33" s="21"/>
      <c r="GI33" s="21"/>
      <c r="GJ33" s="21"/>
      <c r="GK33" s="21"/>
      <c r="GL33" s="21"/>
      <c r="GM33" s="21"/>
      <c r="GN33" s="21"/>
      <c r="GO33" s="21"/>
      <c r="GP33" s="22"/>
      <c r="GQ33" s="22"/>
      <c r="GR33" s="22"/>
      <c r="GS33" s="22"/>
      <c r="GT33" s="22"/>
      <c r="GU33" s="22"/>
      <c r="GV33" s="22"/>
      <c r="GW33" s="22"/>
      <c r="GX33" s="22"/>
      <c r="GY33" s="22"/>
      <c r="GZ33" s="22"/>
      <c r="HA33" s="22"/>
      <c r="HB33" s="22"/>
      <c r="HC33" s="22"/>
      <c r="HD33" s="22"/>
      <c r="HE33" s="22"/>
      <c r="HF33" s="22"/>
      <c r="HG33" s="22"/>
      <c r="HH33" s="22"/>
      <c r="HI33" s="22"/>
      <c r="HJ33" s="22"/>
      <c r="HK33" s="22"/>
      <c r="HL33" s="22"/>
      <c r="HM33" s="22"/>
      <c r="HN33" s="22"/>
      <c r="HO33" s="22"/>
      <c r="HP33" s="22"/>
      <c r="HQ33" s="22"/>
      <c r="HR33" s="22"/>
      <c r="HS33" s="22"/>
      <c r="HT33" s="22"/>
      <c r="HU33" s="22"/>
      <c r="HV33" s="22"/>
      <c r="HW33" s="22"/>
      <c r="HX33" s="22"/>
      <c r="HY33" s="22"/>
      <c r="HZ33" s="22"/>
      <c r="IA33" s="22"/>
      <c r="IB33" s="22"/>
      <c r="IC33" s="22"/>
      <c r="ID33" s="22"/>
      <c r="IE33" s="22"/>
      <c r="IF33" s="22"/>
      <c r="IG33" s="22"/>
      <c r="IH33" s="22"/>
      <c r="II33" s="22"/>
      <c r="IJ33" s="22"/>
      <c r="IK33" s="22"/>
      <c r="IL33" s="22"/>
      <c r="IM33" s="22"/>
      <c r="IN33" s="22"/>
      <c r="IO33" s="22"/>
      <c r="IP33" s="22"/>
      <c r="IQ33" s="22"/>
      <c r="IR33" s="22"/>
      <c r="IS33" s="22"/>
      <c r="IT33" s="22"/>
      <c r="IU33" s="22"/>
      <c r="IV33" s="22"/>
      <c r="IW33" s="22"/>
      <c r="IX33" s="22"/>
      <c r="IY33" s="22"/>
      <c r="IZ33" s="22"/>
      <c r="JA33" s="22"/>
      <c r="JB33" s="22"/>
      <c r="JC33" s="22"/>
      <c r="JD33" s="22"/>
      <c r="JE33" s="22"/>
      <c r="JF33" s="22"/>
      <c r="JG33" s="22"/>
      <c r="JH33" s="22"/>
      <c r="JI33" s="22"/>
      <c r="JJ33" s="22"/>
      <c r="JK33" s="22"/>
      <c r="JL33" s="22"/>
      <c r="JM33" s="22"/>
      <c r="JN33" s="22"/>
      <c r="JO33" s="22"/>
      <c r="JP33" s="22"/>
      <c r="JQ33" s="22"/>
      <c r="JR33" s="22"/>
      <c r="JS33" s="22"/>
      <c r="JT33" s="22"/>
      <c r="JU33" s="22"/>
      <c r="JV33" s="22"/>
      <c r="JW33" s="22"/>
      <c r="JX33" s="22"/>
      <c r="JY33" s="22"/>
      <c r="JZ33" s="22"/>
      <c r="KA33" s="22"/>
      <c r="KB33" s="22"/>
      <c r="KC33" s="22"/>
      <c r="KD33" s="22"/>
      <c r="KE33" s="22"/>
      <c r="KF33" s="22"/>
      <c r="KG33" s="22"/>
      <c r="KH33" s="22"/>
      <c r="KI33" s="22"/>
      <c r="KJ33" s="22"/>
      <c r="KK33" s="22"/>
      <c r="KL33" s="22"/>
      <c r="KM33" s="22"/>
      <c r="KN33" s="22"/>
      <c r="KO33" s="22"/>
      <c r="KP33" s="22"/>
      <c r="KQ33" s="22"/>
      <c r="KR33" s="22"/>
      <c r="KS33" s="22"/>
      <c r="KT33" s="22"/>
      <c r="KU33" s="22"/>
      <c r="KV33" s="22"/>
      <c r="KW33" s="22"/>
      <c r="KX33" s="22"/>
      <c r="KY33" s="22"/>
      <c r="KZ33" s="22"/>
      <c r="LA33" s="22"/>
      <c r="LB33" s="22"/>
      <c r="LC33" s="22"/>
      <c r="LD33" s="22"/>
      <c r="LE33" s="22"/>
      <c r="LF33" s="22"/>
      <c r="LG33" s="22"/>
      <c r="LH33" s="22"/>
      <c r="LI33" s="22"/>
      <c r="LJ33" s="22"/>
      <c r="LK33" s="22"/>
      <c r="LL33" s="22"/>
      <c r="LM33" s="22"/>
      <c r="LN33" s="22"/>
      <c r="LO33" s="22"/>
      <c r="LP33" s="22"/>
      <c r="LQ33" s="22"/>
      <c r="LR33" s="22"/>
      <c r="LS33" s="22"/>
      <c r="LT33" s="22"/>
      <c r="LU33" s="22"/>
      <c r="LV33" s="22"/>
      <c r="LW33" s="22"/>
      <c r="LX33" s="22"/>
      <c r="LY33" s="22"/>
      <c r="LZ33" s="22"/>
      <c r="MA33" s="22"/>
      <c r="MB33" s="22"/>
      <c r="MC33" s="22"/>
      <c r="MD33" s="22"/>
      <c r="ME33" s="22"/>
      <c r="MF33" s="22"/>
      <c r="MG33" s="22"/>
      <c r="MH33" s="22"/>
      <c r="MI33" s="22"/>
      <c r="MJ33" s="22"/>
      <c r="MK33" s="22"/>
      <c r="ML33" s="22"/>
      <c r="MM33" s="22"/>
      <c r="MN33" s="22"/>
      <c r="MO33" s="22"/>
      <c r="MP33" s="22"/>
      <c r="MQ33" s="22"/>
      <c r="MR33" s="22"/>
      <c r="MS33" s="22"/>
      <c r="MT33" s="22"/>
      <c r="MU33" s="22"/>
      <c r="MV33" s="22"/>
      <c r="MW33" s="22"/>
      <c r="MX33" s="22"/>
      <c r="MY33" s="22"/>
      <c r="MZ33" s="22"/>
      <c r="NA33" s="22"/>
      <c r="NB33" s="22"/>
      <c r="NC33" s="22"/>
      <c r="ND33" s="22"/>
      <c r="NE33" s="22"/>
      <c r="NF33" s="22"/>
      <c r="NG33" s="22"/>
      <c r="NH33" s="22"/>
      <c r="NI33" s="22"/>
      <c r="NJ33" s="22"/>
      <c r="NK33" s="22"/>
      <c r="NL33" s="22"/>
      <c r="NM33" s="22"/>
      <c r="NN33" s="22"/>
      <c r="NO33" s="22"/>
      <c r="NP33" s="22"/>
      <c r="NQ33" s="22"/>
      <c r="NR33" s="22"/>
      <c r="NS33" s="22"/>
      <c r="NT33" s="22"/>
      <c r="NU33" s="22"/>
      <c r="NV33" s="22"/>
      <c r="NW33" s="22"/>
      <c r="NX33" s="22"/>
      <c r="NY33" s="22"/>
      <c r="NZ33" s="22"/>
      <c r="OA33" s="22"/>
      <c r="OB33" s="22"/>
      <c r="OC33" s="22"/>
      <c r="OD33" s="22"/>
      <c r="OE33" s="22"/>
      <c r="OF33" s="22"/>
      <c r="OG33" s="22"/>
      <c r="OH33" s="22"/>
      <c r="OI33" s="22"/>
      <c r="OJ33" s="22"/>
      <c r="OK33" s="22"/>
      <c r="OL33" s="22"/>
      <c r="OM33" s="22"/>
      <c r="ON33" s="22"/>
      <c r="OO33" s="22"/>
      <c r="OP33" s="22"/>
      <c r="OQ33" s="22"/>
      <c r="OR33" s="22"/>
      <c r="OS33" s="22"/>
      <c r="OT33" s="22"/>
      <c r="OU33" s="22"/>
      <c r="OV33" s="22"/>
      <c r="OW33" s="22"/>
      <c r="OX33" s="22"/>
      <c r="OY33" s="22"/>
      <c r="OZ33" s="22"/>
      <c r="PA33" s="22"/>
      <c r="PB33" s="22"/>
      <c r="PC33" s="22"/>
      <c r="PD33" s="22"/>
      <c r="PE33" s="22"/>
      <c r="PF33" s="22"/>
      <c r="PG33" s="22"/>
      <c r="PH33" s="22"/>
      <c r="PI33" s="22"/>
      <c r="PJ33" s="22"/>
      <c r="PK33" s="22"/>
      <c r="PL33" s="22"/>
      <c r="PM33" s="22"/>
      <c r="PN33" s="22"/>
    </row>
    <row r="34" spans="1:430" ht="14.25" customHeight="1" outlineLevel="1" x14ac:dyDescent="0.55000000000000004">
      <c r="A34" s="6"/>
      <c r="B34" s="6"/>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9"/>
      <c r="GQ34" s="19"/>
      <c r="GR34" s="19"/>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20"/>
      <c r="MZ34" s="20"/>
      <c r="NA34" s="20"/>
      <c r="NB34" s="20"/>
      <c r="NC34" s="20"/>
      <c r="ND34" s="20"/>
      <c r="NE34" s="20"/>
      <c r="NF34" s="20"/>
      <c r="NG34" s="20"/>
      <c r="NH34" s="20"/>
      <c r="NI34" s="20"/>
      <c r="NJ34" s="20"/>
      <c r="NK34" s="20"/>
      <c r="NL34" s="20"/>
      <c r="NM34" s="20"/>
      <c r="NN34" s="20"/>
      <c r="NO34" s="20"/>
      <c r="NP34" s="20"/>
      <c r="NQ34" s="20"/>
      <c r="NR34" s="20"/>
      <c r="NS34" s="20"/>
      <c r="NT34" s="20"/>
      <c r="NU34" s="20"/>
      <c r="NV34" s="20"/>
      <c r="NW34" s="20"/>
      <c r="NX34" s="20"/>
      <c r="NY34" s="20"/>
      <c r="NZ34" s="20"/>
      <c r="OA34" s="20"/>
      <c r="OB34" s="20"/>
      <c r="OC34" s="20"/>
      <c r="OD34" s="20"/>
      <c r="OE34" s="20"/>
      <c r="OF34" s="20"/>
      <c r="OG34" s="20"/>
      <c r="OH34" s="20"/>
      <c r="OI34" s="20"/>
      <c r="OJ34" s="20"/>
      <c r="OK34" s="20"/>
      <c r="OL34" s="20"/>
      <c r="OM34" s="20"/>
      <c r="ON34" s="20"/>
      <c r="OO34" s="20"/>
      <c r="OP34" s="20"/>
      <c r="OQ34" s="20"/>
      <c r="OR34" s="20"/>
      <c r="OS34" s="20"/>
      <c r="OT34" s="20"/>
      <c r="OU34" s="20"/>
      <c r="OV34" s="20"/>
      <c r="OW34" s="20"/>
      <c r="OX34" s="20"/>
      <c r="OY34" s="20"/>
      <c r="OZ34" s="20"/>
      <c r="PA34" s="20"/>
      <c r="PB34" s="20"/>
      <c r="PC34" s="20"/>
      <c r="PD34" s="20"/>
      <c r="PE34" s="20"/>
      <c r="PF34" s="20"/>
      <c r="PG34" s="20"/>
      <c r="PH34" s="20"/>
      <c r="PI34" s="20"/>
      <c r="PJ34" s="20"/>
      <c r="PK34" s="20"/>
      <c r="PL34" s="20"/>
      <c r="PM34" s="20"/>
      <c r="PN34" s="20"/>
    </row>
    <row r="35" spans="1:430" ht="14.25" customHeight="1" outlineLevel="1" x14ac:dyDescent="0.55000000000000004">
      <c r="A35" s="6" t="s">
        <v>3</v>
      </c>
      <c r="B35" s="6"/>
      <c r="C35" s="18">
        <v>3.434100479818881E-4</v>
      </c>
      <c r="D35" s="18">
        <v>3.434100479818881E-4</v>
      </c>
      <c r="E35" s="18">
        <v>3.434100479818881E-4</v>
      </c>
      <c r="F35" s="18">
        <v>3.434100479818881E-4</v>
      </c>
      <c r="G35" s="18">
        <v>0.80620344154545975</v>
      </c>
      <c r="H35" s="18">
        <v>1.2767852875503718</v>
      </c>
      <c r="I35" s="18">
        <v>1.4827385505417368</v>
      </c>
      <c r="J35" s="18">
        <v>1.860349373321794</v>
      </c>
      <c r="K35" s="18">
        <v>2.0374569189039051</v>
      </c>
      <c r="L35" s="18">
        <v>2.2899685715023432</v>
      </c>
      <c r="M35" s="18">
        <v>2.2816290409564979</v>
      </c>
      <c r="N35" s="18">
        <v>2.2733682623147966</v>
      </c>
      <c r="O35" s="18">
        <v>2.2651536200046536</v>
      </c>
      <c r="P35" s="18">
        <v>2.2569810219764701</v>
      </c>
      <c r="Q35" s="18">
        <v>2.2488464934110657</v>
      </c>
      <c r="R35" s="18">
        <v>2.1947225479126016</v>
      </c>
      <c r="S35" s="18">
        <v>2.1868525656461721</v>
      </c>
      <c r="T35" s="18">
        <v>2.1790147176265728</v>
      </c>
      <c r="U35" s="18">
        <v>2.1712087877511981</v>
      </c>
      <c r="V35" s="18">
        <v>2.1634346663951893</v>
      </c>
      <c r="W35" s="18">
        <v>2.1556921589612967</v>
      </c>
      <c r="X35" s="18">
        <v>2.147981168413164</v>
      </c>
      <c r="Y35" s="18">
        <v>2.1403014406204219</v>
      </c>
      <c r="Z35" s="18">
        <v>2.1326528814315782</v>
      </c>
      <c r="AA35" s="18">
        <v>2.1250353279829044</v>
      </c>
      <c r="AB35" s="18">
        <v>2.1174486147880551</v>
      </c>
      <c r="AC35" s="18">
        <v>2.1098926209449766</v>
      </c>
      <c r="AD35" s="18">
        <v>1.9320179922580736</v>
      </c>
      <c r="AE35" s="18">
        <v>1.9252495523452737</v>
      </c>
      <c r="AF35" s="18">
        <v>1.9185083101511011</v>
      </c>
      <c r="AG35" s="18">
        <v>1.9117941098928448</v>
      </c>
      <c r="AH35" s="18">
        <v>1.9051067858219162</v>
      </c>
      <c r="AI35" s="18">
        <v>1.8984462867975263</v>
      </c>
      <c r="AJ35" s="18">
        <v>1.8918123878002162</v>
      </c>
      <c r="AK35" s="18">
        <v>1.8852050521135337</v>
      </c>
      <c r="AL35" s="18">
        <v>1.8786241197586058</v>
      </c>
      <c r="AM35" s="18">
        <v>1.8720694210529347</v>
      </c>
      <c r="AN35" s="18">
        <v>1.8655408741712574</v>
      </c>
      <c r="AO35" s="18">
        <v>1.8590383364439</v>
      </c>
      <c r="AP35" s="18">
        <v>1.8290242730140691</v>
      </c>
      <c r="AQ35" s="18">
        <v>1.779201762962342</v>
      </c>
      <c r="AR35" s="18">
        <v>1.7730619534492511</v>
      </c>
      <c r="AS35" s="18">
        <v>1.7669464499712013</v>
      </c>
      <c r="AT35" s="18">
        <v>1.7608551172018041</v>
      </c>
      <c r="AU35" s="18">
        <v>1.7547879399299631</v>
      </c>
      <c r="AV35" s="18">
        <v>1.7487446905136099</v>
      </c>
      <c r="AW35" s="18">
        <v>1.7427253411531451</v>
      </c>
      <c r="AX35" s="18">
        <v>1.7367296857118617</v>
      </c>
      <c r="AY35" s="18">
        <v>1.7307577160596863</v>
      </c>
      <c r="AZ35" s="18">
        <v>1.724809263038636</v>
      </c>
      <c r="BA35" s="18">
        <v>1.7188842104673381</v>
      </c>
      <c r="BB35" s="18">
        <v>1.5980370437860496</v>
      </c>
      <c r="BC35" s="18">
        <v>1.5925489108085644</v>
      </c>
      <c r="BD35" s="18">
        <v>1.5870825425624864</v>
      </c>
      <c r="BE35" s="18">
        <v>1.5816378241777431</v>
      </c>
      <c r="BF35" s="18">
        <v>1.5762146899580951</v>
      </c>
      <c r="BG35" s="18">
        <v>1.4911272888064377</v>
      </c>
      <c r="BH35" s="18">
        <v>1.3677388267517088</v>
      </c>
      <c r="BI35" s="18">
        <v>1.3629944793224327</v>
      </c>
      <c r="BJ35" s="18">
        <v>1.3582682171106344</v>
      </c>
      <c r="BK35" s="18">
        <v>1.3535599753379826</v>
      </c>
      <c r="BL35" s="18">
        <v>1.348869691455364</v>
      </c>
      <c r="BM35" s="18">
        <v>1.3441972718358035</v>
      </c>
      <c r="BN35" s="18">
        <v>1.3164068031907088</v>
      </c>
      <c r="BO35" s="18">
        <v>1.2110430973529815</v>
      </c>
      <c r="BP35" s="18">
        <v>1.2069521686553955</v>
      </c>
      <c r="BQ35" s="18">
        <v>1.2028765921592703</v>
      </c>
      <c r="BR35" s="18">
        <v>1.1988162510275833</v>
      </c>
      <c r="BS35" s="18">
        <v>1.1947711144447324</v>
      </c>
      <c r="BT35" s="18">
        <v>1.19074111278057</v>
      </c>
      <c r="BU35" s="18">
        <v>1.1867262261033058</v>
      </c>
      <c r="BV35" s="18">
        <v>1.182726332199574</v>
      </c>
      <c r="BW35" s="18">
        <v>1.1787413981556902</v>
      </c>
      <c r="BX35" s="18">
        <v>1.1747713662743573</v>
      </c>
      <c r="BY35" s="18">
        <v>1.1708161649584767</v>
      </c>
      <c r="BZ35" s="18">
        <v>0.99689082413911789</v>
      </c>
      <c r="CA35" s="18">
        <v>0.99354238922595906</v>
      </c>
      <c r="CB35" s="18">
        <v>0.99020663421153921</v>
      </c>
      <c r="CC35" s="18">
        <v>0.98688352893590969</v>
      </c>
      <c r="CD35" s="18">
        <v>0.98357304297685588</v>
      </c>
      <c r="CE35" s="18">
        <v>0.98027507379054912</v>
      </c>
      <c r="CF35" s="18">
        <v>0.97698960196971918</v>
      </c>
      <c r="CG35" s="18">
        <v>0.97371652575731216</v>
      </c>
      <c r="CH35" s="18">
        <v>0.97045582731962221</v>
      </c>
      <c r="CI35" s="18">
        <v>0.96720744266509984</v>
      </c>
      <c r="CJ35" s="18">
        <v>0.9639712594151495</v>
      </c>
      <c r="CK35" s="18">
        <v>0.96074728556871414</v>
      </c>
      <c r="CL35" s="18">
        <v>0.84805913103818875</v>
      </c>
      <c r="CM35" s="18">
        <v>0.84523975476026569</v>
      </c>
      <c r="CN35" s="18">
        <v>0.84243112565278955</v>
      </c>
      <c r="CO35" s="18">
        <v>0.83963314589262061</v>
      </c>
      <c r="CP35" s="18">
        <v>0.83684583803415258</v>
      </c>
      <c r="CQ35" s="18">
        <v>0.83406907697916044</v>
      </c>
      <c r="CR35" s="18">
        <v>0.83130290442705201</v>
      </c>
      <c r="CS35" s="18">
        <v>0.82854719016552025</v>
      </c>
      <c r="CT35" s="18">
        <v>0.82580195556879032</v>
      </c>
      <c r="CU35" s="18">
        <v>0.82306712208986266</v>
      </c>
      <c r="CV35" s="18">
        <v>0.82034267766475677</v>
      </c>
      <c r="CW35" s="18">
        <v>0.81762854663133622</v>
      </c>
      <c r="CX35" s="18">
        <v>0.81492471495866836</v>
      </c>
      <c r="CY35" s="18">
        <v>0.81223112140893983</v>
      </c>
      <c r="CZ35" s="18">
        <v>0.80954772572517397</v>
      </c>
      <c r="DA35" s="18">
        <v>0.80687449105978004</v>
      </c>
      <c r="DB35" s="18">
        <v>0.80421139839887601</v>
      </c>
      <c r="DC35" s="18">
        <v>0.80155835818052357</v>
      </c>
      <c r="DD35" s="18">
        <v>0.79891535834074023</v>
      </c>
      <c r="DE35" s="18">
        <v>0.79628234668970099</v>
      </c>
      <c r="DF35" s="18">
        <v>0.79365930355787251</v>
      </c>
      <c r="DG35" s="18">
        <v>0.7910461712479594</v>
      </c>
      <c r="DH35" s="18">
        <v>0.78844290727376931</v>
      </c>
      <c r="DI35" s="18">
        <v>0.78584947688579621</v>
      </c>
      <c r="DJ35" s="18">
        <v>0.78326585569381768</v>
      </c>
      <c r="DK35" s="18">
        <v>0.62058467645645177</v>
      </c>
      <c r="DL35" s="18">
        <v>0.61856423909664149</v>
      </c>
      <c r="DM35" s="18">
        <v>0.61655162208080327</v>
      </c>
      <c r="DN35" s="18">
        <v>0.61454679275751101</v>
      </c>
      <c r="DO35" s="18">
        <v>0.61254973185062411</v>
      </c>
      <c r="DP35" s="18">
        <v>0.61056038140058522</v>
      </c>
      <c r="DQ35" s="18">
        <v>0.6085787348508841</v>
      </c>
      <c r="DR35" s="18">
        <v>0.60660474801063535</v>
      </c>
      <c r="DS35" s="18">
        <v>0.6046384026527406</v>
      </c>
      <c r="DT35" s="18">
        <v>0.6026796492099763</v>
      </c>
      <c r="DU35" s="18">
        <v>0.60072845175266276</v>
      </c>
      <c r="DV35" s="18">
        <v>0.59878480057716377</v>
      </c>
      <c r="DW35" s="18">
        <v>0.59684863051176096</v>
      </c>
      <c r="DX35" s="18">
        <v>0.59491993263959897</v>
      </c>
      <c r="DY35" s="18">
        <v>0.5929986765384675</v>
      </c>
      <c r="DZ35" s="18">
        <v>0.59108483034372361</v>
      </c>
      <c r="EA35" s="18">
        <v>0.50512179837226878</v>
      </c>
      <c r="EB35" s="18">
        <v>0.50350813075304035</v>
      </c>
      <c r="EC35" s="18">
        <v>0.50190079580545444</v>
      </c>
      <c r="ED35" s="18">
        <v>0.50029977674484261</v>
      </c>
      <c r="EE35" s="18">
        <v>0.49870505324602143</v>
      </c>
      <c r="EF35" s="18">
        <v>0.49711658964157113</v>
      </c>
      <c r="EG35" s="18">
        <v>0.49553435800075563</v>
      </c>
      <c r="EH35" s="18">
        <v>0.49395832908153553</v>
      </c>
      <c r="EI35" s="18">
        <v>0.43446093525886531</v>
      </c>
      <c r="EJ35" s="18">
        <v>0.43314432098865507</v>
      </c>
      <c r="EK35" s="18">
        <v>0.43183276427984252</v>
      </c>
      <c r="EL35" s="18">
        <v>0.43052627549171457</v>
      </c>
      <c r="EM35" s="18">
        <v>0.42922480571269994</v>
      </c>
      <c r="EN35" s="18">
        <v>0.42792834497690208</v>
      </c>
      <c r="EO35" s="18">
        <v>0.42663687794208544</v>
      </c>
      <c r="EP35" s="18">
        <v>0.42535036277770999</v>
      </c>
      <c r="EQ35" s="18">
        <v>0.42406879502534861</v>
      </c>
      <c r="ER35" s="18">
        <v>0.42279216406345377</v>
      </c>
      <c r="ES35" s="18">
        <v>0.42152041494846343</v>
      </c>
      <c r="ET35" s="18">
        <v>0.4202535364031792</v>
      </c>
      <c r="EU35" s="18">
        <v>0.41899151964187642</v>
      </c>
      <c r="EV35" s="18">
        <v>0.41773433791399012</v>
      </c>
      <c r="EW35" s="18">
        <v>0.41648197404146209</v>
      </c>
      <c r="EX35" s="18">
        <v>0.41523440009355561</v>
      </c>
      <c r="EY35" s="18">
        <v>0.41399160308837901</v>
      </c>
      <c r="EZ35" s="18">
        <v>0.41275356348752973</v>
      </c>
      <c r="FA35" s="18">
        <v>0.41152026044130319</v>
      </c>
      <c r="FB35" s="18">
        <v>0.41029164988994604</v>
      </c>
      <c r="FC35" s="18">
        <v>0.40906774311065686</v>
      </c>
      <c r="FD35" s="18">
        <v>0.40784850941896433</v>
      </c>
      <c r="FE35" s="18">
        <v>0.4066339353084566</v>
      </c>
      <c r="FF35" s="18">
        <v>0.40542396675348297</v>
      </c>
      <c r="FG35" s="18">
        <v>0.40421863548755665</v>
      </c>
      <c r="FH35" s="18">
        <v>0.4030178814530373</v>
      </c>
      <c r="FI35" s="18">
        <v>0.40182170845270154</v>
      </c>
      <c r="FJ35" s="18">
        <v>0.40063007347583751</v>
      </c>
      <c r="FK35" s="18">
        <v>0.39944298793077471</v>
      </c>
      <c r="FL35" s="18">
        <v>0.39826040946245211</v>
      </c>
      <c r="FM35" s="18">
        <v>0.39708232771158214</v>
      </c>
      <c r="FN35" s="18">
        <v>0.39590872497558588</v>
      </c>
      <c r="FO35" s="18">
        <v>0.39473956060409549</v>
      </c>
      <c r="FP35" s="18">
        <v>0.39357485938072212</v>
      </c>
      <c r="FQ35" s="18">
        <v>0.39241456767320632</v>
      </c>
      <c r="FR35" s="18">
        <v>0.39125866686105737</v>
      </c>
      <c r="FS35" s="18">
        <v>0.39010716009140012</v>
      </c>
      <c r="FT35" s="18">
        <v>0.38896001156568533</v>
      </c>
      <c r="FU35" s="18">
        <v>0.38781719112396257</v>
      </c>
      <c r="FV35" s="18">
        <v>0.386678710436821</v>
      </c>
      <c r="FW35" s="18">
        <v>0.38554453606605543</v>
      </c>
      <c r="FX35" s="18">
        <v>0.38441462880373001</v>
      </c>
      <c r="FY35" s="18">
        <v>0.38328901343345639</v>
      </c>
      <c r="FZ35" s="18">
        <v>0.3821676460266113</v>
      </c>
      <c r="GA35" s="18">
        <v>0.38105050678253172</v>
      </c>
      <c r="GB35" s="18"/>
      <c r="GC35" s="18"/>
      <c r="GD35" s="18"/>
      <c r="GE35" s="18"/>
      <c r="GF35" s="18"/>
      <c r="GG35" s="18"/>
      <c r="GH35" s="18"/>
      <c r="GI35" s="18"/>
      <c r="GJ35" s="18"/>
      <c r="GK35" s="18"/>
      <c r="GL35" s="18"/>
      <c r="GM35" s="18"/>
      <c r="GN35" s="18"/>
      <c r="GO35" s="18"/>
      <c r="GP35" s="19"/>
      <c r="GQ35" s="19"/>
      <c r="GR35" s="19"/>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19"/>
      <c r="HX35" s="19"/>
      <c r="HY35" s="19"/>
      <c r="HZ35" s="19"/>
      <c r="IA35" s="19"/>
      <c r="IB35" s="19"/>
      <c r="IC35" s="19"/>
      <c r="ID35" s="19"/>
      <c r="IE35" s="19"/>
      <c r="IF35" s="19"/>
      <c r="IG35" s="19"/>
      <c r="IH35" s="19"/>
      <c r="II35" s="19"/>
      <c r="IJ35" s="19"/>
      <c r="IK35" s="19"/>
      <c r="IL35" s="19"/>
      <c r="IM35" s="19"/>
      <c r="IN35" s="19"/>
      <c r="IO35" s="19"/>
      <c r="IP35" s="19"/>
      <c r="IQ35" s="19"/>
      <c r="IR35" s="19"/>
      <c r="IS35" s="19"/>
      <c r="IT35" s="19"/>
      <c r="IU35" s="19"/>
      <c r="IV35" s="19"/>
      <c r="IW35" s="19"/>
      <c r="IX35" s="19"/>
      <c r="IY35" s="19"/>
      <c r="IZ35" s="19"/>
      <c r="JA35" s="19"/>
      <c r="JB35" s="19"/>
      <c r="JC35" s="19"/>
      <c r="JD35" s="19"/>
      <c r="JE35" s="19"/>
      <c r="JF35" s="19"/>
      <c r="JG35" s="19"/>
      <c r="JH35" s="19"/>
      <c r="JI35" s="19"/>
      <c r="JJ35" s="19"/>
      <c r="JK35" s="19"/>
      <c r="JL35" s="19"/>
      <c r="JM35" s="19"/>
      <c r="JN35" s="19"/>
      <c r="JO35" s="19"/>
      <c r="JP35" s="19"/>
      <c r="JQ35" s="19"/>
      <c r="JR35" s="19"/>
      <c r="JS35" s="19"/>
      <c r="JT35" s="19"/>
      <c r="JU35" s="19"/>
      <c r="JV35" s="19"/>
      <c r="JW35" s="19"/>
      <c r="JX35" s="19"/>
      <c r="JY35" s="19"/>
      <c r="JZ35" s="19"/>
      <c r="KA35" s="19"/>
      <c r="KB35" s="19"/>
      <c r="KC35" s="19"/>
      <c r="KD35" s="19"/>
      <c r="KE35" s="19"/>
      <c r="KF35" s="19"/>
      <c r="KG35" s="19"/>
      <c r="KH35" s="19"/>
      <c r="KI35" s="19"/>
      <c r="KJ35" s="19"/>
      <c r="KK35" s="19"/>
      <c r="KL35" s="19"/>
      <c r="KM35" s="19"/>
      <c r="KN35" s="19"/>
      <c r="KO35" s="19"/>
      <c r="KP35" s="19"/>
      <c r="KQ35" s="19"/>
      <c r="KR35" s="19"/>
      <c r="KS35" s="19"/>
      <c r="KT35" s="19"/>
      <c r="KU35" s="19"/>
      <c r="KV35" s="19"/>
      <c r="KW35" s="19"/>
      <c r="KX35" s="19"/>
      <c r="KY35" s="19"/>
      <c r="KZ35" s="19"/>
      <c r="LA35" s="19"/>
      <c r="LB35" s="19"/>
      <c r="LC35" s="19"/>
      <c r="LD35" s="19"/>
      <c r="LE35" s="19"/>
      <c r="LF35" s="19"/>
      <c r="LG35" s="19"/>
      <c r="LH35" s="19"/>
      <c r="LI35" s="19"/>
      <c r="LJ35" s="19"/>
      <c r="LK35" s="19"/>
      <c r="LL35" s="19"/>
      <c r="LM35" s="19"/>
      <c r="LN35" s="19"/>
      <c r="LO35" s="19"/>
      <c r="LP35" s="19"/>
      <c r="LQ35" s="19"/>
      <c r="LR35" s="19"/>
      <c r="LS35" s="19"/>
      <c r="LT35" s="19"/>
      <c r="LU35" s="19"/>
      <c r="LV35" s="19"/>
      <c r="LW35" s="19"/>
      <c r="LX35" s="19"/>
      <c r="LY35" s="19"/>
      <c r="LZ35" s="19"/>
      <c r="MA35" s="19"/>
      <c r="MB35" s="19"/>
      <c r="MC35" s="19"/>
      <c r="MD35" s="19"/>
      <c r="ME35" s="19"/>
      <c r="MF35" s="19"/>
      <c r="MG35" s="19"/>
      <c r="MH35" s="19"/>
      <c r="MI35" s="19"/>
      <c r="MJ35" s="19"/>
      <c r="MK35" s="19"/>
      <c r="ML35" s="19"/>
      <c r="MM35" s="19"/>
      <c r="MN35" s="19"/>
      <c r="MO35" s="19"/>
      <c r="MP35" s="19"/>
      <c r="MQ35" s="19"/>
      <c r="MR35" s="19"/>
      <c r="MS35" s="19"/>
      <c r="MT35" s="19"/>
      <c r="MU35" s="19"/>
      <c r="MV35" s="19"/>
      <c r="MW35" s="19"/>
      <c r="MX35" s="19"/>
      <c r="MY35" s="20"/>
      <c r="MZ35" s="20"/>
      <c r="NA35" s="20"/>
      <c r="NB35" s="20"/>
      <c r="NC35" s="20"/>
      <c r="ND35" s="20"/>
      <c r="NE35" s="20"/>
      <c r="NF35" s="20"/>
      <c r="NG35" s="20"/>
      <c r="NH35" s="20"/>
      <c r="NI35" s="20"/>
      <c r="NJ35" s="20"/>
      <c r="NK35" s="20"/>
      <c r="NL35" s="20"/>
      <c r="NM35" s="20"/>
      <c r="NN35" s="20"/>
      <c r="NO35" s="20"/>
      <c r="NP35" s="20"/>
      <c r="NQ35" s="20"/>
      <c r="NR35" s="20"/>
      <c r="NS35" s="20"/>
      <c r="NT35" s="20"/>
      <c r="NU35" s="20"/>
      <c r="NV35" s="20"/>
      <c r="NW35" s="20"/>
      <c r="NX35" s="20"/>
      <c r="NY35" s="20"/>
      <c r="NZ35" s="20"/>
      <c r="OA35" s="20"/>
      <c r="OB35" s="20"/>
      <c r="OC35" s="20"/>
      <c r="OD35" s="20"/>
      <c r="OE35" s="20"/>
      <c r="OF35" s="20"/>
      <c r="OG35" s="20"/>
      <c r="OH35" s="20"/>
      <c r="OI35" s="20"/>
      <c r="OJ35" s="20"/>
      <c r="OK35" s="20"/>
      <c r="OL35" s="20"/>
      <c r="OM35" s="20"/>
      <c r="ON35" s="20"/>
      <c r="OO35" s="20"/>
      <c r="OP35" s="20"/>
      <c r="OQ35" s="20"/>
      <c r="OR35" s="20"/>
      <c r="OS35" s="20"/>
      <c r="OT35" s="20"/>
      <c r="OU35" s="20"/>
      <c r="OV35" s="20"/>
      <c r="OW35" s="20"/>
      <c r="OX35" s="20"/>
      <c r="OY35" s="20"/>
      <c r="OZ35" s="20"/>
      <c r="PA35" s="20"/>
      <c r="PB35" s="20"/>
      <c r="PC35" s="20"/>
      <c r="PD35" s="20"/>
      <c r="PE35" s="20"/>
      <c r="PF35" s="20"/>
      <c r="PG35" s="20"/>
      <c r="PH35" s="20"/>
      <c r="PI35" s="20"/>
      <c r="PJ35" s="20"/>
      <c r="PK35" s="20"/>
      <c r="PL35" s="20"/>
      <c r="PM35" s="20"/>
      <c r="PN35" s="20"/>
    </row>
    <row r="36" spans="1:430" ht="14.25" customHeight="1" outlineLevel="1" x14ac:dyDescent="0.55000000000000004">
      <c r="A36" s="6" t="s">
        <v>4</v>
      </c>
      <c r="B36" s="6"/>
      <c r="C36" s="18">
        <v>3.3654186357744039E-4</v>
      </c>
      <c r="D36" s="18">
        <v>3.3654186357744039E-4</v>
      </c>
      <c r="E36" s="18">
        <v>3.3654186357744039E-4</v>
      </c>
      <c r="F36" s="18">
        <v>3.3654186357744039E-4</v>
      </c>
      <c r="G36" s="18">
        <v>10.332984978340292</v>
      </c>
      <c r="H36" s="18">
        <v>16.07389851567034</v>
      </c>
      <c r="I36" s="18">
        <v>31.995548530514984</v>
      </c>
      <c r="J36" s="18">
        <v>41.621676690503008</v>
      </c>
      <c r="K36" s="18">
        <v>45.294787722236599</v>
      </c>
      <c r="L36" s="18">
        <v>46.154460393506575</v>
      </c>
      <c r="M36" s="18">
        <v>45.940194170141268</v>
      </c>
      <c r="N36" s="18">
        <v>45.728093779854525</v>
      </c>
      <c r="O36" s="18">
        <v>45.517982137130232</v>
      </c>
      <c r="P36" s="18">
        <v>45.309646142660121</v>
      </c>
      <c r="Q36" s="18">
        <v>45.102903042864824</v>
      </c>
      <c r="R36" s="18">
        <v>42.794998293358113</v>
      </c>
      <c r="S36" s="18">
        <v>42.600203335098939</v>
      </c>
      <c r="T36" s="18">
        <v>42.406804105363818</v>
      </c>
      <c r="U36" s="18">
        <v>42.214776165413895</v>
      </c>
      <c r="V36" s="18">
        <v>42.02409433790298</v>
      </c>
      <c r="W36" s="18">
        <v>41.834735258360212</v>
      </c>
      <c r="X36" s="18">
        <v>41.646673178793513</v>
      </c>
      <c r="Y36" s="18">
        <v>41.459887622186557</v>
      </c>
      <c r="Z36" s="18">
        <v>41.274357338297399</v>
      </c>
      <c r="AA36" s="18">
        <v>41.090060674920686</v>
      </c>
      <c r="AB36" s="18">
        <v>40.906978530776527</v>
      </c>
      <c r="AC36" s="18">
        <v>40.725090932421409</v>
      </c>
      <c r="AD36" s="18">
        <v>38.873938812509223</v>
      </c>
      <c r="AE36" s="18">
        <v>38.701511214934314</v>
      </c>
      <c r="AF36" s="18">
        <v>38.530196488052638</v>
      </c>
      <c r="AG36" s="18">
        <v>38.359974959987419</v>
      </c>
      <c r="AH36" s="18">
        <v>38.19083390766535</v>
      </c>
      <c r="AI36" s="18">
        <v>38.022755505785362</v>
      </c>
      <c r="AJ36" s="18">
        <v>37.855726191991572</v>
      </c>
      <c r="AK36" s="18">
        <v>37.68973092699202</v>
      </c>
      <c r="AL36" s="18">
        <v>37.524757390791208</v>
      </c>
      <c r="AM36" s="18">
        <v>37.360791316191879</v>
      </c>
      <c r="AN36" s="18">
        <v>37.1978168248326</v>
      </c>
      <c r="AO36" s="18">
        <v>37.035824516774731</v>
      </c>
      <c r="AP36" s="18">
        <v>35.780939754882503</v>
      </c>
      <c r="AQ36" s="18">
        <v>34.823506881213206</v>
      </c>
      <c r="AR36" s="18">
        <v>34.677475550852755</v>
      </c>
      <c r="AS36" s="18">
        <v>34.532177117314966</v>
      </c>
      <c r="AT36" s="18">
        <v>34.387604900285623</v>
      </c>
      <c r="AU36" s="18">
        <v>34.243753427274541</v>
      </c>
      <c r="AV36" s="18">
        <v>34.100618502393374</v>
      </c>
      <c r="AW36" s="18">
        <v>33.958194552689832</v>
      </c>
      <c r="AX36" s="18">
        <v>33.816476676909652</v>
      </c>
      <c r="AY36" s="18">
        <v>33.675459772349924</v>
      </c>
      <c r="AZ36" s="18">
        <v>33.535137561397278</v>
      </c>
      <c r="BA36" s="18">
        <v>33.395506317462043</v>
      </c>
      <c r="BB36" s="18">
        <v>32.805974545891594</v>
      </c>
      <c r="BC36" s="18">
        <v>32.66924018633965</v>
      </c>
      <c r="BD36" s="18">
        <v>32.533177021285915</v>
      </c>
      <c r="BE36" s="18">
        <v>32.397775147333775</v>
      </c>
      <c r="BF36" s="18">
        <v>32.263009655937566</v>
      </c>
      <c r="BG36" s="18">
        <v>30.389910258814727</v>
      </c>
      <c r="BH36" s="18">
        <v>29.822331844520605</v>
      </c>
      <c r="BI36" s="18">
        <v>29.698324712340561</v>
      </c>
      <c r="BJ36" s="18">
        <v>29.574897498208308</v>
      </c>
      <c r="BK36" s="18">
        <v>29.452047583863155</v>
      </c>
      <c r="BL36" s="18">
        <v>29.329770202147987</v>
      </c>
      <c r="BM36" s="18">
        <v>29.208061928711864</v>
      </c>
      <c r="BN36" s="18">
        <v>27.06695141929838</v>
      </c>
      <c r="BO36" s="18">
        <v>26.172749763847907</v>
      </c>
      <c r="BP36" s="18">
        <v>26.06464558565321</v>
      </c>
      <c r="BQ36" s="18">
        <v>25.957045927482856</v>
      </c>
      <c r="BR36" s="18">
        <v>25.849948842331784</v>
      </c>
      <c r="BS36" s="18">
        <v>25.743349832122043</v>
      </c>
      <c r="BT36" s="18">
        <v>25.637247418884971</v>
      </c>
      <c r="BU36" s="18">
        <v>25.531636970576674</v>
      </c>
      <c r="BV36" s="18">
        <v>25.42651680817308</v>
      </c>
      <c r="BW36" s="18">
        <v>25.321880351789325</v>
      </c>
      <c r="BX36" s="18">
        <v>25.217714509531877</v>
      </c>
      <c r="BY36" s="18">
        <v>25.114014850379551</v>
      </c>
      <c r="BZ36" s="18">
        <v>23.01599589359612</v>
      </c>
      <c r="CA36" s="18">
        <v>22.921727146476535</v>
      </c>
      <c r="CB36" s="18">
        <v>22.827880202800063</v>
      </c>
      <c r="CC36" s="18">
        <v>22.734452913981677</v>
      </c>
      <c r="CD36" s="18">
        <v>22.641442258797607</v>
      </c>
      <c r="CE36" s="18">
        <v>22.548846155785039</v>
      </c>
      <c r="CF36" s="18">
        <v>22.456662388958083</v>
      </c>
      <c r="CG36" s="18">
        <v>22.364888944418745</v>
      </c>
      <c r="CH36" s="18">
        <v>22.273523068907874</v>
      </c>
      <c r="CI36" s="18">
        <v>22.182562479612258</v>
      </c>
      <c r="CJ36" s="18">
        <v>22.092005699431937</v>
      </c>
      <c r="CK36" s="18">
        <v>22.001849304163489</v>
      </c>
      <c r="CL36" s="18">
        <v>19.729280994944286</v>
      </c>
      <c r="CM36" s="18">
        <v>19.649231124803443</v>
      </c>
      <c r="CN36" s="18">
        <v>19.569534641815739</v>
      </c>
      <c r="CO36" s="18">
        <v>19.490192418603623</v>
      </c>
      <c r="CP36" s="18">
        <v>19.411200427125415</v>
      </c>
      <c r="CQ36" s="18">
        <v>19.332557525613925</v>
      </c>
      <c r="CR36" s="18">
        <v>19.2542618340388</v>
      </c>
      <c r="CS36" s="18">
        <v>19.176311270822602</v>
      </c>
      <c r="CT36" s="18">
        <v>19.098703687642541</v>
      </c>
      <c r="CU36" s="18">
        <v>19.021437942747799</v>
      </c>
      <c r="CV36" s="18">
        <v>18.94451222349258</v>
      </c>
      <c r="CW36" s="18">
        <v>18.867923843674376</v>
      </c>
      <c r="CX36" s="18">
        <v>18.791671662427483</v>
      </c>
      <c r="CY36" s="18">
        <v>18.715753463798773</v>
      </c>
      <c r="CZ36" s="18">
        <v>18.640163742138462</v>
      </c>
      <c r="DA36" s="18">
        <v>18.56488537716718</v>
      </c>
      <c r="DB36" s="18">
        <v>18.489913467384888</v>
      </c>
      <c r="DC36" s="18">
        <v>18.415247408264882</v>
      </c>
      <c r="DD36" s="18">
        <v>18.340885588741322</v>
      </c>
      <c r="DE36" s="18">
        <v>18.266827001291549</v>
      </c>
      <c r="DF36" s="18">
        <v>18.193069564649473</v>
      </c>
      <c r="DG36" s="18">
        <v>18.11961260710062</v>
      </c>
      <c r="DH36" s="18">
        <v>18.046454853174101</v>
      </c>
      <c r="DI36" s="18">
        <v>17.973595832473087</v>
      </c>
      <c r="DJ36" s="18">
        <v>17.901032590879513</v>
      </c>
      <c r="DK36" s="18">
        <v>15.830971701633954</v>
      </c>
      <c r="DL36" s="18">
        <v>15.76752045228482</v>
      </c>
      <c r="DM36" s="18">
        <v>15.70432543680819</v>
      </c>
      <c r="DN36" s="18">
        <v>15.64138645377162</v>
      </c>
      <c r="DO36" s="18">
        <v>15.578702428956344</v>
      </c>
      <c r="DP36" s="18">
        <v>15.516271482086191</v>
      </c>
      <c r="DQ36" s="18">
        <v>15.454094217343634</v>
      </c>
      <c r="DR36" s="18">
        <v>15.392167344704292</v>
      </c>
      <c r="DS36" s="18">
        <v>15.330491132837542</v>
      </c>
      <c r="DT36" s="18">
        <v>15.269065044191496</v>
      </c>
      <c r="DU36" s="18">
        <v>15.207887266333422</v>
      </c>
      <c r="DV36" s="18">
        <v>15.146957127171774</v>
      </c>
      <c r="DW36" s="18">
        <v>15.086273284178979</v>
      </c>
      <c r="DX36" s="18">
        <v>15.025835535676791</v>
      </c>
      <c r="DY36" s="18">
        <v>14.965641733080171</v>
      </c>
      <c r="DZ36" s="18">
        <v>14.90569174211177</v>
      </c>
      <c r="EA36" s="18">
        <v>13.583761410881589</v>
      </c>
      <c r="EB36" s="18">
        <v>13.529678931626684</v>
      </c>
      <c r="EC36" s="18">
        <v>13.475814213490501</v>
      </c>
      <c r="ED36" s="18">
        <v>13.422166719625896</v>
      </c>
      <c r="EE36" s="18">
        <v>13.368734368340681</v>
      </c>
      <c r="EF36" s="18">
        <v>13.315516891014594</v>
      </c>
      <c r="EG36" s="18">
        <v>13.262513817594961</v>
      </c>
      <c r="EH36" s="18">
        <v>13.209723939536525</v>
      </c>
      <c r="EI36" s="18">
        <v>12.410185488867763</v>
      </c>
      <c r="EJ36" s="18">
        <v>12.361004978170996</v>
      </c>
      <c r="EK36" s="18">
        <v>12.312021951943645</v>
      </c>
      <c r="EL36" s="18">
        <v>12.26323520146013</v>
      </c>
      <c r="EM36" s="18">
        <v>12.214643988178677</v>
      </c>
      <c r="EN36" s="18">
        <v>12.166246767729533</v>
      </c>
      <c r="EO36" s="18">
        <v>12.118043808552631</v>
      </c>
      <c r="EP36" s="18">
        <v>12.070034237599382</v>
      </c>
      <c r="EQ36" s="18">
        <v>12.022216309329869</v>
      </c>
      <c r="ER36" s="18">
        <v>11.974590090784432</v>
      </c>
      <c r="ES36" s="18">
        <v>11.927155111549803</v>
      </c>
      <c r="ET36" s="18">
        <v>11.879910163392132</v>
      </c>
      <c r="EU36" s="18">
        <v>11.832853701876102</v>
      </c>
      <c r="EV36" s="18">
        <v>11.785986129653473</v>
      </c>
      <c r="EW36" s="18">
        <v>11.739306036705532</v>
      </c>
      <c r="EX36" s="18">
        <v>11.6928130201839</v>
      </c>
      <c r="EY36" s="18">
        <v>11.646505804150568</v>
      </c>
      <c r="EZ36" s="18">
        <v>11.600384724315264</v>
      </c>
      <c r="FA36" s="18">
        <v>11.554447632093</v>
      </c>
      <c r="FB36" s="18">
        <v>11.508693990226844</v>
      </c>
      <c r="FC36" s="18">
        <v>11.463124738535306</v>
      </c>
      <c r="FD36" s="18">
        <v>11.417737057161343</v>
      </c>
      <c r="FE36" s="18">
        <v>11.372531214397414</v>
      </c>
      <c r="FF36" s="18">
        <v>11.327506136000158</v>
      </c>
      <c r="FG36" s="18">
        <v>11.282661754847323</v>
      </c>
      <c r="FH36" s="18">
        <v>11.237996324915443</v>
      </c>
      <c r="FI36" s="18">
        <v>11.193510182004438</v>
      </c>
      <c r="FJ36" s="18">
        <v>11.149202184642109</v>
      </c>
      <c r="FK36" s="18">
        <v>11.105070855613794</v>
      </c>
      <c r="FL36" s="18">
        <v>11.061116933190833</v>
      </c>
      <c r="FM36" s="18">
        <v>11.017338403196653</v>
      </c>
      <c r="FN36" s="18">
        <v>10.973734997207687</v>
      </c>
      <c r="FO36" s="18">
        <v>10.930306110541533</v>
      </c>
      <c r="FP36" s="18">
        <v>10.887050937673463</v>
      </c>
      <c r="FQ36" s="18">
        <v>10.84396887395383</v>
      </c>
      <c r="FR36" s="18">
        <v>10.801059248127052</v>
      </c>
      <c r="FS36" s="18">
        <v>10.758321522928028</v>
      </c>
      <c r="FT36" s="18">
        <v>10.715754422443366</v>
      </c>
      <c r="FU36" s="18">
        <v>10.673358215367044</v>
      </c>
      <c r="FV36" s="18">
        <v>10.631130618844933</v>
      </c>
      <c r="FW36" s="18">
        <v>10.589072505253551</v>
      </c>
      <c r="FX36" s="18">
        <v>10.547182800652839</v>
      </c>
      <c r="FY36" s="18">
        <v>10.505460296259836</v>
      </c>
      <c r="FZ36" s="18">
        <v>10.463905059213198</v>
      </c>
      <c r="GA36" s="18">
        <v>10.42251547789798</v>
      </c>
      <c r="GB36" s="18"/>
      <c r="GC36" s="18"/>
      <c r="GD36" s="18"/>
      <c r="GE36" s="18"/>
      <c r="GF36" s="18"/>
      <c r="GG36" s="18"/>
      <c r="GH36" s="18"/>
      <c r="GI36" s="18"/>
      <c r="GJ36" s="18"/>
      <c r="GK36" s="18"/>
      <c r="GL36" s="18"/>
      <c r="GM36" s="18"/>
      <c r="GN36" s="18"/>
      <c r="GO36" s="18"/>
      <c r="GP36" s="19"/>
      <c r="GQ36" s="19"/>
      <c r="GR36" s="19"/>
      <c r="GS36" s="19"/>
      <c r="GT36" s="19"/>
      <c r="GU36" s="19"/>
      <c r="GV36" s="19"/>
      <c r="GW36" s="19"/>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19"/>
      <c r="HX36" s="19"/>
      <c r="HY36" s="19"/>
      <c r="HZ36" s="19"/>
      <c r="IA36" s="19"/>
      <c r="IB36" s="19"/>
      <c r="IC36" s="19"/>
      <c r="ID36" s="19"/>
      <c r="IE36" s="19"/>
      <c r="IF36" s="19"/>
      <c r="IG36" s="19"/>
      <c r="IH36" s="19"/>
      <c r="II36" s="19"/>
      <c r="IJ36" s="19"/>
      <c r="IK36" s="19"/>
      <c r="IL36" s="19"/>
      <c r="IM36" s="19"/>
      <c r="IN36" s="19"/>
      <c r="IO36" s="19"/>
      <c r="IP36" s="19"/>
      <c r="IQ36" s="19"/>
      <c r="IR36" s="19"/>
      <c r="IS36" s="19"/>
      <c r="IT36" s="19"/>
      <c r="IU36" s="19"/>
      <c r="IV36" s="19"/>
      <c r="IW36" s="19"/>
      <c r="IX36" s="19"/>
      <c r="IY36" s="19"/>
      <c r="IZ36" s="19"/>
      <c r="JA36" s="19"/>
      <c r="JB36" s="19"/>
      <c r="JC36" s="19"/>
      <c r="JD36" s="19"/>
      <c r="JE36" s="19"/>
      <c r="JF36" s="19"/>
      <c r="JG36" s="19"/>
      <c r="JH36" s="19"/>
      <c r="JI36" s="19"/>
      <c r="JJ36" s="19"/>
      <c r="JK36" s="19"/>
      <c r="JL36" s="19"/>
      <c r="JM36" s="19"/>
      <c r="JN36" s="19"/>
      <c r="JO36" s="19"/>
      <c r="JP36" s="19"/>
      <c r="JQ36" s="19"/>
      <c r="JR36" s="19"/>
      <c r="JS36" s="19"/>
      <c r="JT36" s="19"/>
      <c r="JU36" s="19"/>
      <c r="JV36" s="19"/>
      <c r="JW36" s="19"/>
      <c r="JX36" s="19"/>
      <c r="JY36" s="19"/>
      <c r="JZ36" s="19"/>
      <c r="KA36" s="19"/>
      <c r="KB36" s="19"/>
      <c r="KC36" s="19"/>
      <c r="KD36" s="19"/>
      <c r="KE36" s="19"/>
      <c r="KF36" s="19"/>
      <c r="KG36" s="19"/>
      <c r="KH36" s="19"/>
      <c r="KI36" s="19"/>
      <c r="KJ36" s="19"/>
      <c r="KK36" s="19"/>
      <c r="KL36" s="19"/>
      <c r="KM36" s="19"/>
      <c r="KN36" s="19"/>
      <c r="KO36" s="19"/>
      <c r="KP36" s="19"/>
      <c r="KQ36" s="19"/>
      <c r="KR36" s="19"/>
      <c r="KS36" s="19"/>
      <c r="KT36" s="19"/>
      <c r="KU36" s="19"/>
      <c r="KV36" s="19"/>
      <c r="KW36" s="19"/>
      <c r="KX36" s="19"/>
      <c r="KY36" s="19"/>
      <c r="KZ36" s="19"/>
      <c r="LA36" s="19"/>
      <c r="LB36" s="19"/>
      <c r="LC36" s="19"/>
      <c r="LD36" s="19"/>
      <c r="LE36" s="19"/>
      <c r="LF36" s="19"/>
      <c r="LG36" s="19"/>
      <c r="LH36" s="19"/>
      <c r="LI36" s="19"/>
      <c r="LJ36" s="19"/>
      <c r="LK36" s="19"/>
      <c r="LL36" s="19"/>
      <c r="LM36" s="19"/>
      <c r="LN36" s="19"/>
      <c r="LO36" s="19"/>
      <c r="LP36" s="19"/>
      <c r="LQ36" s="19"/>
      <c r="LR36" s="19"/>
      <c r="LS36" s="19"/>
      <c r="LT36" s="19"/>
      <c r="LU36" s="19"/>
      <c r="LV36" s="19"/>
      <c r="LW36" s="19"/>
      <c r="LX36" s="19"/>
      <c r="LY36" s="19"/>
      <c r="LZ36" s="19"/>
      <c r="MA36" s="19"/>
      <c r="MB36" s="19"/>
      <c r="MC36" s="19"/>
      <c r="MD36" s="19"/>
      <c r="ME36" s="19"/>
      <c r="MF36" s="19"/>
      <c r="MG36" s="19"/>
      <c r="MH36" s="19"/>
      <c r="MI36" s="19"/>
      <c r="MJ36" s="19"/>
      <c r="MK36" s="19"/>
      <c r="ML36" s="19"/>
      <c r="MM36" s="19"/>
      <c r="MN36" s="19"/>
      <c r="MO36" s="19"/>
      <c r="MP36" s="19"/>
      <c r="MQ36" s="19"/>
      <c r="MR36" s="19"/>
      <c r="MS36" s="19"/>
      <c r="MT36" s="19"/>
      <c r="MU36" s="19"/>
      <c r="MV36" s="19"/>
      <c r="MW36" s="19"/>
      <c r="MX36" s="19"/>
      <c r="MY36" s="20"/>
      <c r="MZ36" s="20"/>
      <c r="NA36" s="20"/>
      <c r="NB36" s="20"/>
      <c r="NC36" s="20"/>
      <c r="ND36" s="20"/>
      <c r="NE36" s="20"/>
      <c r="NF36" s="20"/>
      <c r="NG36" s="20"/>
      <c r="NH36" s="20"/>
      <c r="NI36" s="20"/>
      <c r="NJ36" s="20"/>
      <c r="NK36" s="20"/>
      <c r="NL36" s="20"/>
      <c r="NM36" s="20"/>
      <c r="NN36" s="20"/>
      <c r="NO36" s="20"/>
      <c r="NP36" s="20"/>
      <c r="NQ36" s="20"/>
      <c r="NR36" s="20"/>
      <c r="NS36" s="20"/>
      <c r="NT36" s="20"/>
      <c r="NU36" s="20"/>
      <c r="NV36" s="20"/>
      <c r="NW36" s="20"/>
      <c r="NX36" s="20"/>
      <c r="NY36" s="20"/>
      <c r="NZ36" s="20"/>
      <c r="OA36" s="20"/>
      <c r="OB36" s="20"/>
      <c r="OC36" s="20"/>
      <c r="OD36" s="20"/>
      <c r="OE36" s="20"/>
      <c r="OF36" s="20"/>
      <c r="OG36" s="20"/>
      <c r="OH36" s="20"/>
      <c r="OI36" s="20"/>
      <c r="OJ36" s="20"/>
      <c r="OK36" s="20"/>
      <c r="OL36" s="20"/>
      <c r="OM36" s="20"/>
      <c r="ON36" s="20"/>
      <c r="OO36" s="20"/>
      <c r="OP36" s="20"/>
      <c r="OQ36" s="20"/>
      <c r="OR36" s="20"/>
      <c r="OS36" s="20"/>
      <c r="OT36" s="20"/>
      <c r="OU36" s="20"/>
      <c r="OV36" s="20"/>
      <c r="OW36" s="20"/>
      <c r="OX36" s="20"/>
      <c r="OY36" s="20"/>
      <c r="OZ36" s="20"/>
      <c r="PA36" s="20"/>
      <c r="PB36" s="20"/>
      <c r="PC36" s="20"/>
      <c r="PD36" s="20"/>
      <c r="PE36" s="20"/>
      <c r="PF36" s="20"/>
      <c r="PG36" s="20"/>
      <c r="PH36" s="20"/>
      <c r="PI36" s="20"/>
      <c r="PJ36" s="20"/>
      <c r="PK36" s="20"/>
      <c r="PL36" s="20"/>
      <c r="PM36" s="20"/>
      <c r="PN36" s="20"/>
    </row>
    <row r="37" spans="1:430" ht="14.25" customHeight="1" outlineLevel="1" x14ac:dyDescent="0.55000000000000004">
      <c r="A37" s="6" t="s">
        <v>5</v>
      </c>
      <c r="B37" s="6"/>
      <c r="C37" s="18">
        <v>1.1231154692728018E-5</v>
      </c>
      <c r="D37" s="18">
        <v>1.1231154692728018E-5</v>
      </c>
      <c r="E37" s="18">
        <v>1.1231154692728018E-5</v>
      </c>
      <c r="F37" s="18">
        <v>1.1231154692728018E-5</v>
      </c>
      <c r="G37" s="18">
        <v>0.34483481934683741</v>
      </c>
      <c r="H37" s="18">
        <v>0.53642194413998689</v>
      </c>
      <c r="I37" s="18">
        <v>1.0677630152904065</v>
      </c>
      <c r="J37" s="18">
        <v>1.3890084416620749</v>
      </c>
      <c r="K37" s="18">
        <v>1.511588372023319</v>
      </c>
      <c r="L37" s="18">
        <v>1.5402775717962975</v>
      </c>
      <c r="M37" s="18">
        <v>1.5331270286975529</v>
      </c>
      <c r="N37" s="18">
        <v>1.5260487642927139</v>
      </c>
      <c r="O37" s="18">
        <v>1.5190368688420408</v>
      </c>
      <c r="P37" s="18">
        <v>1.5120842307450009</v>
      </c>
      <c r="Q37" s="18">
        <v>1.5051847511059078</v>
      </c>
      <c r="R37" s="18">
        <v>1.4281648077851652</v>
      </c>
      <c r="S37" s="18">
        <v>1.4216640643521898</v>
      </c>
      <c r="T37" s="18">
        <v>1.4152098995017308</v>
      </c>
      <c r="U37" s="18">
        <v>1.4088014976584122</v>
      </c>
      <c r="V37" s="18">
        <v>1.4024380185978809</v>
      </c>
      <c r="W37" s="18">
        <v>1.3961186825954877</v>
      </c>
      <c r="X37" s="18">
        <v>1.3898426303831497</v>
      </c>
      <c r="Y37" s="18">
        <v>1.3836091785970324</v>
      </c>
      <c r="Z37" s="18">
        <v>1.3774176180690341</v>
      </c>
      <c r="AA37" s="18">
        <v>1.3712672262166365</v>
      </c>
      <c r="AB37" s="18">
        <v>1.365157365587407</v>
      </c>
      <c r="AC37" s="18">
        <v>1.3590873696228629</v>
      </c>
      <c r="AD37" s="18">
        <v>1.297310283118672</v>
      </c>
      <c r="AE37" s="18">
        <v>1.2915559885382784</v>
      </c>
      <c r="AF37" s="18">
        <v>1.2858388329419499</v>
      </c>
      <c r="AG37" s="18">
        <v>1.2801581598351612</v>
      </c>
      <c r="AH37" s="18">
        <v>1.2745135446204989</v>
      </c>
      <c r="AI37" s="18">
        <v>1.2689043924277992</v>
      </c>
      <c r="AJ37" s="18">
        <v>1.263330250650913</v>
      </c>
      <c r="AK37" s="18">
        <v>1.25779061739503</v>
      </c>
      <c r="AL37" s="18">
        <v>1.2522850815143463</v>
      </c>
      <c r="AM37" s="18">
        <v>1.2468131668805797</v>
      </c>
      <c r="AN37" s="18">
        <v>1.2413743435972961</v>
      </c>
      <c r="AO37" s="18">
        <v>1.2359682979675182</v>
      </c>
      <c r="AP37" s="18">
        <v>1.1940899868042605</v>
      </c>
      <c r="AQ37" s="18">
        <v>1.1621383104280207</v>
      </c>
      <c r="AR37" s="18">
        <v>1.1572649183221209</v>
      </c>
      <c r="AS37" s="18">
        <v>1.1524159846223812</v>
      </c>
      <c r="AT37" s="18">
        <v>1.1475912863917743</v>
      </c>
      <c r="AU37" s="18">
        <v>1.1427906410010633</v>
      </c>
      <c r="AV37" s="18">
        <v>1.1380139084240701</v>
      </c>
      <c r="AW37" s="18">
        <v>1.133260902678912</v>
      </c>
      <c r="AX37" s="18">
        <v>1.1285314601997725</v>
      </c>
      <c r="AY37" s="18">
        <v>1.1238254106980419</v>
      </c>
      <c r="AZ37" s="18">
        <v>1.1191425446757228</v>
      </c>
      <c r="BA37" s="18">
        <v>1.1144827377681825</v>
      </c>
      <c r="BB37" s="18">
        <v>1.0948087440117948</v>
      </c>
      <c r="BC37" s="18">
        <v>1.0902456126152584</v>
      </c>
      <c r="BD37" s="18">
        <v>1.0857048804803124</v>
      </c>
      <c r="BE37" s="18">
        <v>1.0811862171084616</v>
      </c>
      <c r="BF37" s="18">
        <v>1.0766887912458276</v>
      </c>
      <c r="BG37" s="18">
        <v>1.0141792750141227</v>
      </c>
      <c r="BH37" s="18">
        <v>0.99523791389063876</v>
      </c>
      <c r="BI37" s="18">
        <v>0.99109951853705414</v>
      </c>
      <c r="BJ37" s="18">
        <v>0.98698047634576114</v>
      </c>
      <c r="BK37" s="18">
        <v>0.98288069993954508</v>
      </c>
      <c r="BL37" s="18">
        <v>0.97880003022771056</v>
      </c>
      <c r="BM37" s="18">
        <v>0.97473835293200783</v>
      </c>
      <c r="BN37" s="18">
        <v>0.9032847064530013</v>
      </c>
      <c r="BO37" s="18">
        <v>0.87344319725084285</v>
      </c>
      <c r="BP37" s="18">
        <v>0.86983551904008882</v>
      </c>
      <c r="BQ37" s="18">
        <v>0.86624467779095005</v>
      </c>
      <c r="BR37" s="18">
        <v>0.86267060852751298</v>
      </c>
      <c r="BS37" s="18">
        <v>0.85911316113885627</v>
      </c>
      <c r="BT37" s="18">
        <v>0.85557228630185944</v>
      </c>
      <c r="BU37" s="18">
        <v>0.85204782943485857</v>
      </c>
      <c r="BV37" s="18">
        <v>0.84853973450506448</v>
      </c>
      <c r="BW37" s="18">
        <v>0.84504778192700303</v>
      </c>
      <c r="BX37" s="18">
        <v>0.84157153479490576</v>
      </c>
      <c r="BY37" s="18">
        <v>0.8381108452356858</v>
      </c>
      <c r="BZ37" s="18">
        <v>0.76809526024594921</v>
      </c>
      <c r="CA37" s="18">
        <v>0.7649493013143166</v>
      </c>
      <c r="CB37" s="18">
        <v>0.76181741890698096</v>
      </c>
      <c r="CC37" s="18">
        <v>0.75869954132085393</v>
      </c>
      <c r="CD37" s="18">
        <v>0.75559556773094161</v>
      </c>
      <c r="CE37" s="18">
        <v>0.75250542867417436</v>
      </c>
      <c r="CF37" s="18">
        <v>0.74942905019814654</v>
      </c>
      <c r="CG37" s="18">
        <v>0.74636636509457799</v>
      </c>
      <c r="CH37" s="18">
        <v>0.74331728148105303</v>
      </c>
      <c r="CI37" s="18">
        <v>0.74028172317498908</v>
      </c>
      <c r="CJ37" s="18">
        <v>0.73725964088225648</v>
      </c>
      <c r="CK37" s="18">
        <v>0.73425092032952899</v>
      </c>
      <c r="CL37" s="18">
        <v>0.65841023305420254</v>
      </c>
      <c r="CM37" s="18">
        <v>0.65573878984910561</v>
      </c>
      <c r="CN37" s="18">
        <v>0.65307913996369027</v>
      </c>
      <c r="CO37" s="18">
        <v>0.65043131251931896</v>
      </c>
      <c r="CP37" s="18">
        <v>0.6477951730912318</v>
      </c>
      <c r="CQ37" s="18">
        <v>0.64517068357610408</v>
      </c>
      <c r="CR37" s="18">
        <v>0.64255778123311802</v>
      </c>
      <c r="CS37" s="18">
        <v>0.63995639659537906</v>
      </c>
      <c r="CT37" s="18">
        <v>0.63736645796855074</v>
      </c>
      <c r="CU37" s="18">
        <v>0.63478792724985456</v>
      </c>
      <c r="CV37" s="18">
        <v>0.63222074394724614</v>
      </c>
      <c r="CW37" s="18">
        <v>0.62966481841613975</v>
      </c>
      <c r="CX37" s="18">
        <v>0.62712011258329559</v>
      </c>
      <c r="CY37" s="18">
        <v>0.62458655249740114</v>
      </c>
      <c r="CZ37" s="18">
        <v>0.62206395442260964</v>
      </c>
      <c r="DA37" s="18">
        <v>0.61955174701690741</v>
      </c>
      <c r="DB37" s="18">
        <v>0.61704976670627532</v>
      </c>
      <c r="DC37" s="18">
        <v>0.61455799331630534</v>
      </c>
      <c r="DD37" s="18">
        <v>0.61207637308212715</v>
      </c>
      <c r="DE37" s="18">
        <v>0.60960487238045602</v>
      </c>
      <c r="DF37" s="18">
        <v>0.60714342175478786</v>
      </c>
      <c r="DG37" s="18">
        <v>0.6046919987885081</v>
      </c>
      <c r="DH37" s="18">
        <v>0.60225056091630069</v>
      </c>
      <c r="DI37" s="18">
        <v>0.59981909243997089</v>
      </c>
      <c r="DJ37" s="18">
        <v>0.59739749477399229</v>
      </c>
      <c r="DK37" s="18">
        <v>0.52831493302864452</v>
      </c>
      <c r="DL37" s="18">
        <v>0.52619742292362592</v>
      </c>
      <c r="DM37" s="18">
        <v>0.52408846391602226</v>
      </c>
      <c r="DN37" s="18">
        <v>0.52198804928358222</v>
      </c>
      <c r="DO37" s="18">
        <v>0.51989614317722299</v>
      </c>
      <c r="DP37" s="18">
        <v>0.51781268284792337</v>
      </c>
      <c r="DQ37" s="18">
        <v>0.51573768845860368</v>
      </c>
      <c r="DR37" s="18">
        <v>0.513671050213792</v>
      </c>
      <c r="DS37" s="18">
        <v>0.51161277707958641</v>
      </c>
      <c r="DT37" s="18">
        <v>0.50956285111667809</v>
      </c>
      <c r="DU37" s="18">
        <v>0.50752121184013299</v>
      </c>
      <c r="DV37" s="18">
        <v>0.50548783682075304</v>
      </c>
      <c r="DW37" s="18">
        <v>0.50346268125539073</v>
      </c>
      <c r="DX37" s="18">
        <v>0.50144573841359164</v>
      </c>
      <c r="DY37" s="18">
        <v>0.49943693659226734</v>
      </c>
      <c r="DZ37" s="18">
        <v>0.49743627131028295</v>
      </c>
      <c r="EA37" s="18">
        <v>0.45332049954497022</v>
      </c>
      <c r="EB37" s="18">
        <v>0.45151564625206531</v>
      </c>
      <c r="EC37" s="18">
        <v>0.44971806013473387</v>
      </c>
      <c r="ED37" s="18">
        <v>0.44792772327718594</v>
      </c>
      <c r="EE37" s="18">
        <v>0.44614456620869736</v>
      </c>
      <c r="EF37" s="18">
        <v>0.44436857996480916</v>
      </c>
      <c r="EG37" s="18">
        <v>0.44259974885881231</v>
      </c>
      <c r="EH37" s="18">
        <v>0.44083803255884862</v>
      </c>
      <c r="EI37" s="18">
        <v>0.41415564622274675</v>
      </c>
      <c r="EJ37" s="18">
        <v>0.41251438258430601</v>
      </c>
      <c r="EK37" s="18">
        <v>0.4108797094443008</v>
      </c>
      <c r="EL37" s="18">
        <v>0.40925158646485521</v>
      </c>
      <c r="EM37" s="18">
        <v>0.40762998899917841</v>
      </c>
      <c r="EN37" s="18">
        <v>0.40601486550819754</v>
      </c>
      <c r="EO37" s="18">
        <v>0.40440622495035361</v>
      </c>
      <c r="EP37" s="18">
        <v>0.40280403819006255</v>
      </c>
      <c r="EQ37" s="18">
        <v>0.40120824697475332</v>
      </c>
      <c r="ER37" s="18">
        <v>0.399618853541712</v>
      </c>
      <c r="ES37" s="18">
        <v>0.39803584219219573</v>
      </c>
      <c r="ET37" s="18">
        <v>0.39645917260473856</v>
      </c>
      <c r="EU37" s="18">
        <v>0.39488879323807963</v>
      </c>
      <c r="EV37" s="18">
        <v>0.3933247175296089</v>
      </c>
      <c r="EW37" s="18">
        <v>0.39176689842384815</v>
      </c>
      <c r="EX37" s="18">
        <v>0.39021532247684615</v>
      </c>
      <c r="EY37" s="18">
        <v>0.38866994710769753</v>
      </c>
      <c r="EZ37" s="18">
        <v>0.38713078351978703</v>
      </c>
      <c r="FA37" s="18">
        <v>0.38559776001002788</v>
      </c>
      <c r="FB37" s="18">
        <v>0.38407085864895485</v>
      </c>
      <c r="FC37" s="18">
        <v>0.38255011080041335</v>
      </c>
      <c r="FD37" s="18">
        <v>0.38103542235946725</v>
      </c>
      <c r="FE37" s="18">
        <v>0.3795268022796357</v>
      </c>
      <c r="FF37" s="18">
        <v>0.37802421471101544</v>
      </c>
      <c r="FG37" s="18">
        <v>0.3765276574135864</v>
      </c>
      <c r="FH37" s="18">
        <v>0.37503707211864074</v>
      </c>
      <c r="FI37" s="18">
        <v>0.37355247003257269</v>
      </c>
      <c r="FJ37" s="18">
        <v>0.37207381306190196</v>
      </c>
      <c r="FK37" s="18">
        <v>0.37060105190867149</v>
      </c>
      <c r="FL37" s="18">
        <v>0.36913421121064677</v>
      </c>
      <c r="FM37" s="18">
        <v>0.36767322375025102</v>
      </c>
      <c r="FN37" s="18">
        <v>0.36621808056958921</v>
      </c>
      <c r="FO37" s="18">
        <v>0.36476876148905735</v>
      </c>
      <c r="FP37" s="18">
        <v>0.36332523962649371</v>
      </c>
      <c r="FQ37" s="18">
        <v>0.361887494803387</v>
      </c>
      <c r="FR37" s="18">
        <v>0.36045550461843706</v>
      </c>
      <c r="FS37" s="18">
        <v>0.35902925114190609</v>
      </c>
      <c r="FT37" s="18">
        <v>0.35760869179371041</v>
      </c>
      <c r="FU37" s="18">
        <v>0.356193835540769</v>
      </c>
      <c r="FV37" s="18">
        <v>0.35478460619913371</v>
      </c>
      <c r="FW37" s="18">
        <v>0.35338103288196021</v>
      </c>
      <c r="FX37" s="18">
        <v>0.35198307974946674</v>
      </c>
      <c r="FY37" s="18">
        <v>0.3505907064618623</v>
      </c>
      <c r="FZ37" s="18">
        <v>0.34920391525971406</v>
      </c>
      <c r="GA37" s="18">
        <v>0.34782265235982679</v>
      </c>
      <c r="GB37" s="18"/>
      <c r="GC37" s="18"/>
      <c r="GD37" s="18"/>
      <c r="GE37" s="18"/>
      <c r="GF37" s="18"/>
      <c r="GG37" s="18"/>
      <c r="GH37" s="18"/>
      <c r="GI37" s="18"/>
      <c r="GJ37" s="18"/>
      <c r="GK37" s="18"/>
      <c r="GL37" s="18"/>
      <c r="GM37" s="18"/>
      <c r="GN37" s="18"/>
      <c r="GO37" s="18"/>
      <c r="GP37" s="19"/>
      <c r="GQ37" s="19"/>
      <c r="GR37" s="19"/>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19"/>
      <c r="HX37" s="19"/>
      <c r="HY37" s="19"/>
      <c r="HZ37" s="19"/>
      <c r="IA37" s="19"/>
      <c r="IB37" s="19"/>
      <c r="IC37" s="19"/>
      <c r="ID37" s="19"/>
      <c r="IE37" s="19"/>
      <c r="IF37" s="19"/>
      <c r="IG37" s="19"/>
      <c r="IH37" s="19"/>
      <c r="II37" s="19"/>
      <c r="IJ37" s="19"/>
      <c r="IK37" s="19"/>
      <c r="IL37" s="19"/>
      <c r="IM37" s="19"/>
      <c r="IN37" s="19"/>
      <c r="IO37" s="19"/>
      <c r="IP37" s="19"/>
      <c r="IQ37" s="19"/>
      <c r="IR37" s="19"/>
      <c r="IS37" s="19"/>
      <c r="IT37" s="19"/>
      <c r="IU37" s="19"/>
      <c r="IV37" s="19"/>
      <c r="IW37" s="19"/>
      <c r="IX37" s="19"/>
      <c r="IY37" s="19"/>
      <c r="IZ37" s="19"/>
      <c r="JA37" s="19"/>
      <c r="JB37" s="19"/>
      <c r="JC37" s="19"/>
      <c r="JD37" s="19"/>
      <c r="JE37" s="19"/>
      <c r="JF37" s="19"/>
      <c r="JG37" s="19"/>
      <c r="JH37" s="19"/>
      <c r="JI37" s="19"/>
      <c r="JJ37" s="19"/>
      <c r="JK37" s="19"/>
      <c r="JL37" s="19"/>
      <c r="JM37" s="19"/>
      <c r="JN37" s="19"/>
      <c r="JO37" s="19"/>
      <c r="JP37" s="19"/>
      <c r="JQ37" s="19"/>
      <c r="JR37" s="19"/>
      <c r="JS37" s="19"/>
      <c r="JT37" s="19"/>
      <c r="JU37" s="19"/>
      <c r="JV37" s="19"/>
      <c r="JW37" s="19"/>
      <c r="JX37" s="19"/>
      <c r="JY37" s="19"/>
      <c r="JZ37" s="19"/>
      <c r="KA37" s="19"/>
      <c r="KB37" s="19"/>
      <c r="KC37" s="19"/>
      <c r="KD37" s="19"/>
      <c r="KE37" s="19"/>
      <c r="KF37" s="19"/>
      <c r="KG37" s="19"/>
      <c r="KH37" s="19"/>
      <c r="KI37" s="19"/>
      <c r="KJ37" s="19"/>
      <c r="KK37" s="19"/>
      <c r="KL37" s="19"/>
      <c r="KM37" s="19"/>
      <c r="KN37" s="19"/>
      <c r="KO37" s="19"/>
      <c r="KP37" s="19"/>
      <c r="KQ37" s="19"/>
      <c r="KR37" s="19"/>
      <c r="KS37" s="19"/>
      <c r="KT37" s="19"/>
      <c r="KU37" s="19"/>
      <c r="KV37" s="19"/>
      <c r="KW37" s="19"/>
      <c r="KX37" s="19"/>
      <c r="KY37" s="19"/>
      <c r="KZ37" s="19"/>
      <c r="LA37" s="19"/>
      <c r="LB37" s="19"/>
      <c r="LC37" s="19"/>
      <c r="LD37" s="19"/>
      <c r="LE37" s="19"/>
      <c r="LF37" s="19"/>
      <c r="LG37" s="19"/>
      <c r="LH37" s="19"/>
      <c r="LI37" s="19"/>
      <c r="LJ37" s="19"/>
      <c r="LK37" s="19"/>
      <c r="LL37" s="19"/>
      <c r="LM37" s="19"/>
      <c r="LN37" s="19"/>
      <c r="LO37" s="19"/>
      <c r="LP37" s="19"/>
      <c r="LQ37" s="19"/>
      <c r="LR37" s="19"/>
      <c r="LS37" s="19"/>
      <c r="LT37" s="19"/>
      <c r="LU37" s="19"/>
      <c r="LV37" s="19"/>
      <c r="LW37" s="19"/>
      <c r="LX37" s="19"/>
      <c r="LY37" s="19"/>
      <c r="LZ37" s="19"/>
      <c r="MA37" s="19"/>
      <c r="MB37" s="19"/>
      <c r="MC37" s="19"/>
      <c r="MD37" s="19"/>
      <c r="ME37" s="19"/>
      <c r="MF37" s="19"/>
      <c r="MG37" s="19"/>
      <c r="MH37" s="19"/>
      <c r="MI37" s="19"/>
      <c r="MJ37" s="19"/>
      <c r="MK37" s="19"/>
      <c r="ML37" s="19"/>
      <c r="MM37" s="19"/>
      <c r="MN37" s="19"/>
      <c r="MO37" s="19"/>
      <c r="MP37" s="19"/>
      <c r="MQ37" s="19"/>
      <c r="MR37" s="19"/>
      <c r="MS37" s="19"/>
      <c r="MT37" s="19"/>
      <c r="MU37" s="19"/>
      <c r="MV37" s="19"/>
      <c r="MW37" s="19"/>
      <c r="MX37" s="19"/>
      <c r="MY37" s="20"/>
      <c r="MZ37" s="20"/>
      <c r="NA37" s="20"/>
      <c r="NB37" s="20"/>
      <c r="NC37" s="20"/>
      <c r="ND37" s="20"/>
      <c r="NE37" s="20"/>
      <c r="NF37" s="20"/>
      <c r="NG37" s="20"/>
      <c r="NH37" s="20"/>
      <c r="NI37" s="20"/>
      <c r="NJ37" s="20"/>
      <c r="NK37" s="20"/>
      <c r="NL37" s="20"/>
      <c r="NM37" s="20"/>
      <c r="NN37" s="20"/>
      <c r="NO37" s="20"/>
      <c r="NP37" s="20"/>
      <c r="NQ37" s="20"/>
      <c r="NR37" s="20"/>
      <c r="NS37" s="20"/>
      <c r="NT37" s="20"/>
      <c r="NU37" s="20"/>
      <c r="NV37" s="20"/>
      <c r="NW37" s="20"/>
      <c r="NX37" s="20"/>
      <c r="NY37" s="20"/>
      <c r="NZ37" s="20"/>
      <c r="OA37" s="20"/>
      <c r="OB37" s="20"/>
      <c r="OC37" s="20"/>
      <c r="OD37" s="20"/>
      <c r="OE37" s="20"/>
      <c r="OF37" s="20"/>
      <c r="OG37" s="20"/>
      <c r="OH37" s="20"/>
      <c r="OI37" s="20"/>
      <c r="OJ37" s="20"/>
      <c r="OK37" s="20"/>
      <c r="OL37" s="20"/>
      <c r="OM37" s="20"/>
      <c r="ON37" s="20"/>
      <c r="OO37" s="20"/>
      <c r="OP37" s="20"/>
      <c r="OQ37" s="20"/>
      <c r="OR37" s="20"/>
      <c r="OS37" s="20"/>
      <c r="OT37" s="20"/>
      <c r="OU37" s="20"/>
      <c r="OV37" s="20"/>
      <c r="OW37" s="20"/>
      <c r="OX37" s="20"/>
      <c r="OY37" s="20"/>
      <c r="OZ37" s="20"/>
      <c r="PA37" s="20"/>
      <c r="PB37" s="20"/>
      <c r="PC37" s="20"/>
      <c r="PD37" s="20"/>
      <c r="PE37" s="20"/>
      <c r="PF37" s="20"/>
      <c r="PG37" s="20"/>
      <c r="PH37" s="20"/>
      <c r="PI37" s="20"/>
      <c r="PJ37" s="20"/>
      <c r="PK37" s="20"/>
      <c r="PL37" s="20"/>
      <c r="PM37" s="20"/>
      <c r="PN37" s="20"/>
    </row>
    <row r="38" spans="1:430" ht="14.25" customHeight="1" outlineLevel="1" x14ac:dyDescent="0.55000000000000004">
      <c r="A38" s="6" t="s">
        <v>8</v>
      </c>
      <c r="B38" s="6"/>
      <c r="C38" s="21">
        <f t="shared" ref="C38:GA38" si="203">C35+C36/6+C37</f>
        <v>4.1073151327085616E-4</v>
      </c>
      <c r="D38" s="21">
        <f t="shared" si="203"/>
        <v>4.1073151327085616E-4</v>
      </c>
      <c r="E38" s="21">
        <f t="shared" si="203"/>
        <v>4.1073151327085616E-4</v>
      </c>
      <c r="F38" s="21">
        <f t="shared" si="203"/>
        <v>4.1073151327085616E-4</v>
      </c>
      <c r="G38" s="21">
        <f t="shared" si="203"/>
        <v>2.8732024239490124</v>
      </c>
      <c r="H38" s="21">
        <f t="shared" si="203"/>
        <v>4.4921903176354157</v>
      </c>
      <c r="I38" s="21">
        <f t="shared" si="203"/>
        <v>7.8830929875846412</v>
      </c>
      <c r="J38" s="21">
        <f t="shared" si="203"/>
        <v>10.186303930067703</v>
      </c>
      <c r="K38" s="21">
        <f t="shared" si="203"/>
        <v>11.098176577966656</v>
      </c>
      <c r="L38" s="21">
        <f t="shared" si="203"/>
        <v>11.522656208883069</v>
      </c>
      <c r="M38" s="21">
        <f t="shared" si="203"/>
        <v>11.47145509801093</v>
      </c>
      <c r="N38" s="21">
        <f t="shared" si="203"/>
        <v>11.420765989916598</v>
      </c>
      <c r="O38" s="21">
        <f t="shared" si="203"/>
        <v>11.370520845035067</v>
      </c>
      <c r="P38" s="21">
        <f t="shared" si="203"/>
        <v>11.320672943164825</v>
      </c>
      <c r="Q38" s="21">
        <f t="shared" si="203"/>
        <v>11.271181751661111</v>
      </c>
      <c r="R38" s="21">
        <f t="shared" si="203"/>
        <v>10.755387071257452</v>
      </c>
      <c r="S38" s="21">
        <f t="shared" si="203"/>
        <v>10.708550519181518</v>
      </c>
      <c r="T38" s="21">
        <f t="shared" si="203"/>
        <v>10.662025301355607</v>
      </c>
      <c r="U38" s="21">
        <f t="shared" si="203"/>
        <v>10.615806312978593</v>
      </c>
      <c r="V38" s="21">
        <f t="shared" si="203"/>
        <v>10.569888407976901</v>
      </c>
      <c r="W38" s="21">
        <f t="shared" si="203"/>
        <v>10.524266717950153</v>
      </c>
      <c r="X38" s="21">
        <f t="shared" si="203"/>
        <v>10.478935995261899</v>
      </c>
      <c r="Y38" s="21">
        <f t="shared" si="203"/>
        <v>10.433891889581881</v>
      </c>
      <c r="Z38" s="21">
        <f t="shared" si="203"/>
        <v>10.389130055883511</v>
      </c>
      <c r="AA38" s="21">
        <f t="shared" si="203"/>
        <v>10.344646000019655</v>
      </c>
      <c r="AB38" s="21">
        <f t="shared" si="203"/>
        <v>10.300435735504884</v>
      </c>
      <c r="AC38" s="21">
        <f t="shared" si="203"/>
        <v>10.256495145971407</v>
      </c>
      <c r="AD38" s="21">
        <f t="shared" si="203"/>
        <v>9.708318077461616</v>
      </c>
      <c r="AE38" s="21">
        <f t="shared" si="203"/>
        <v>9.6670574100392699</v>
      </c>
      <c r="AF38" s="21">
        <f t="shared" si="203"/>
        <v>9.6260465577684915</v>
      </c>
      <c r="AG38" s="21">
        <f t="shared" si="203"/>
        <v>9.5852814297259101</v>
      </c>
      <c r="AH38" s="21">
        <f t="shared" si="203"/>
        <v>9.544759315053307</v>
      </c>
      <c r="AI38" s="21">
        <f t="shared" si="203"/>
        <v>9.5044765968562199</v>
      </c>
      <c r="AJ38" s="21">
        <f t="shared" si="203"/>
        <v>9.4644303371163918</v>
      </c>
      <c r="AK38" s="21">
        <f t="shared" si="203"/>
        <v>9.4246174906738993</v>
      </c>
      <c r="AL38" s="21">
        <f t="shared" si="203"/>
        <v>9.3850354330714865</v>
      </c>
      <c r="AM38" s="21">
        <f t="shared" si="203"/>
        <v>9.3456811406321609</v>
      </c>
      <c r="AN38" s="21">
        <f t="shared" si="203"/>
        <v>9.3065513552406536</v>
      </c>
      <c r="AO38" s="21">
        <f t="shared" si="203"/>
        <v>9.2676440538738731</v>
      </c>
      <c r="AP38" s="21">
        <f t="shared" si="203"/>
        <v>8.9866042189654145</v>
      </c>
      <c r="AQ38" s="21">
        <f t="shared" si="203"/>
        <v>8.7452578869258968</v>
      </c>
      <c r="AR38" s="21">
        <f t="shared" si="203"/>
        <v>8.7099061302468304</v>
      </c>
      <c r="AS38" s="21">
        <f t="shared" si="203"/>
        <v>8.6747252874794096</v>
      </c>
      <c r="AT38" s="21">
        <f t="shared" si="203"/>
        <v>8.6397138869745156</v>
      </c>
      <c r="AU38" s="21">
        <f t="shared" si="203"/>
        <v>8.6048708188101166</v>
      </c>
      <c r="AV38" s="21">
        <f t="shared" si="203"/>
        <v>8.5701950160032432</v>
      </c>
      <c r="AW38" s="21">
        <f t="shared" si="203"/>
        <v>8.5356853359470293</v>
      </c>
      <c r="AX38" s="21">
        <f t="shared" si="203"/>
        <v>8.5013405920632437</v>
      </c>
      <c r="AY38" s="21">
        <f t="shared" si="203"/>
        <v>8.4671597554827152</v>
      </c>
      <c r="AZ38" s="21">
        <f t="shared" si="203"/>
        <v>8.4331414012805723</v>
      </c>
      <c r="BA38" s="21">
        <f t="shared" si="203"/>
        <v>8.3992846678125286</v>
      </c>
      <c r="BB38" s="21">
        <f t="shared" si="203"/>
        <v>8.1605082121131094</v>
      </c>
      <c r="BC38" s="21">
        <f t="shared" si="203"/>
        <v>8.1276678878137645</v>
      </c>
      <c r="BD38" s="21">
        <f t="shared" si="203"/>
        <v>8.094983593257119</v>
      </c>
      <c r="BE38" s="21">
        <f t="shared" si="203"/>
        <v>8.062453232508501</v>
      </c>
      <c r="BF38" s="21">
        <f t="shared" si="203"/>
        <v>8.0300717571935163</v>
      </c>
      <c r="BG38" s="21">
        <f t="shared" si="203"/>
        <v>7.5702916069563484</v>
      </c>
      <c r="BH38" s="21">
        <f t="shared" si="203"/>
        <v>7.3333653813957822</v>
      </c>
      <c r="BI38" s="21">
        <f t="shared" si="203"/>
        <v>7.3038147832495808</v>
      </c>
      <c r="BJ38" s="21">
        <f t="shared" si="203"/>
        <v>7.2743982764911133</v>
      </c>
      <c r="BK38" s="21">
        <f t="shared" si="203"/>
        <v>7.2451152725880537</v>
      </c>
      <c r="BL38" s="21">
        <f t="shared" si="203"/>
        <v>7.2159647553744053</v>
      </c>
      <c r="BM38" s="21">
        <f t="shared" si="203"/>
        <v>7.1869459462197884</v>
      </c>
      <c r="BN38" s="21">
        <f t="shared" si="203"/>
        <v>6.7308500795267738</v>
      </c>
      <c r="BO38" s="21">
        <f t="shared" si="203"/>
        <v>6.4466112552451431</v>
      </c>
      <c r="BP38" s="21">
        <f t="shared" si="203"/>
        <v>6.4208952853043524</v>
      </c>
      <c r="BQ38" s="21">
        <f t="shared" si="203"/>
        <v>6.3952955911973639</v>
      </c>
      <c r="BR38" s="21">
        <f t="shared" si="203"/>
        <v>6.3698116666103939</v>
      </c>
      <c r="BS38" s="21">
        <f t="shared" si="203"/>
        <v>6.3444425809372618</v>
      </c>
      <c r="BT38" s="21">
        <f t="shared" si="203"/>
        <v>6.3191879688965908</v>
      </c>
      <c r="BU38" s="21">
        <f t="shared" si="203"/>
        <v>6.29404688396761</v>
      </c>
      <c r="BV38" s="21">
        <f t="shared" si="203"/>
        <v>6.2690188680668184</v>
      </c>
      <c r="BW38" s="21">
        <f t="shared" si="203"/>
        <v>6.2441025720475807</v>
      </c>
      <c r="BX38" s="21">
        <f t="shared" si="203"/>
        <v>6.2192953193245764</v>
      </c>
      <c r="BY38" s="21">
        <f t="shared" si="203"/>
        <v>6.1945961519240882</v>
      </c>
      <c r="BZ38" s="21">
        <f t="shared" si="203"/>
        <v>5.6009853999844204</v>
      </c>
      <c r="CA38" s="21">
        <f t="shared" si="203"/>
        <v>5.5787795482863647</v>
      </c>
      <c r="CB38" s="21">
        <f t="shared" si="203"/>
        <v>5.5566707535851974</v>
      </c>
      <c r="CC38" s="21">
        <f t="shared" si="203"/>
        <v>5.5346585559203767</v>
      </c>
      <c r="CD38" s="21">
        <f t="shared" si="203"/>
        <v>5.5127423205073987</v>
      </c>
      <c r="CE38" s="21">
        <f t="shared" si="203"/>
        <v>5.4909215284288972</v>
      </c>
      <c r="CF38" s="21">
        <f t="shared" si="203"/>
        <v>5.4691957169942125</v>
      </c>
      <c r="CG38" s="21">
        <f t="shared" si="203"/>
        <v>5.4475643815883474</v>
      </c>
      <c r="CH38" s="21">
        <f t="shared" si="203"/>
        <v>5.4260269536186545</v>
      </c>
      <c r="CI38" s="21">
        <f t="shared" si="203"/>
        <v>5.4045829124421312</v>
      </c>
      <c r="CJ38" s="21">
        <f t="shared" si="203"/>
        <v>5.383231850202729</v>
      </c>
      <c r="CK38" s="21">
        <f t="shared" si="203"/>
        <v>5.3619730899254918</v>
      </c>
      <c r="CL38" s="21">
        <f t="shared" si="203"/>
        <v>4.794682863249772</v>
      </c>
      <c r="CM38" s="21">
        <f t="shared" si="203"/>
        <v>4.7758503987432785</v>
      </c>
      <c r="CN38" s="21">
        <f t="shared" si="203"/>
        <v>4.7570993725857695</v>
      </c>
      <c r="CO38" s="21">
        <f t="shared" si="203"/>
        <v>4.7384298615125431</v>
      </c>
      <c r="CP38" s="21">
        <f t="shared" si="203"/>
        <v>4.7198410823129526</v>
      </c>
      <c r="CQ38" s="21">
        <f t="shared" si="203"/>
        <v>4.7013326814909195</v>
      </c>
      <c r="CR38" s="21">
        <f t="shared" si="203"/>
        <v>4.6829043246666373</v>
      </c>
      <c r="CS38" s="21">
        <f t="shared" si="203"/>
        <v>4.6645554652313335</v>
      </c>
      <c r="CT38" s="21">
        <f t="shared" si="203"/>
        <v>4.6462856948110982</v>
      </c>
      <c r="CU38" s="21">
        <f t="shared" si="203"/>
        <v>4.6280947064643501</v>
      </c>
      <c r="CV38" s="21">
        <f t="shared" si="203"/>
        <v>4.6099821255274334</v>
      </c>
      <c r="CW38" s="21">
        <f t="shared" si="203"/>
        <v>4.5919473389932053</v>
      </c>
      <c r="CX38" s="21">
        <f t="shared" si="203"/>
        <v>4.5739901046132108</v>
      </c>
      <c r="CY38" s="21">
        <f t="shared" si="203"/>
        <v>4.5561099178728037</v>
      </c>
      <c r="CZ38" s="21">
        <f t="shared" si="203"/>
        <v>4.5383056371708612</v>
      </c>
      <c r="DA38" s="21">
        <f t="shared" si="203"/>
        <v>4.5205738009378837</v>
      </c>
      <c r="DB38" s="21">
        <f t="shared" si="203"/>
        <v>4.5029134096692998</v>
      </c>
      <c r="DC38" s="21">
        <f t="shared" si="203"/>
        <v>4.4853242528743094</v>
      </c>
      <c r="DD38" s="21">
        <f t="shared" si="203"/>
        <v>4.4678059962130883</v>
      </c>
      <c r="DE38" s="21">
        <f t="shared" si="203"/>
        <v>4.4503583859520823</v>
      </c>
      <c r="DF38" s="21">
        <f t="shared" si="203"/>
        <v>4.4329809860875731</v>
      </c>
      <c r="DG38" s="21">
        <f t="shared" si="203"/>
        <v>4.4156736045532377</v>
      </c>
      <c r="DH38" s="21">
        <f t="shared" si="203"/>
        <v>4.398435943719087</v>
      </c>
      <c r="DI38" s="21">
        <f t="shared" si="203"/>
        <v>4.381267874737949</v>
      </c>
      <c r="DJ38" s="21">
        <f t="shared" si="203"/>
        <v>4.3641687822810624</v>
      </c>
      <c r="DK38" s="21">
        <f t="shared" si="203"/>
        <v>3.7873948930907555</v>
      </c>
      <c r="DL38" s="21">
        <f t="shared" si="203"/>
        <v>3.7726817374010704</v>
      </c>
      <c r="DM38" s="21">
        <f t="shared" si="203"/>
        <v>3.7580276587981905</v>
      </c>
      <c r="DN38" s="21">
        <f t="shared" si="203"/>
        <v>3.7434325843363636</v>
      </c>
      <c r="DO38" s="21">
        <f t="shared" si="203"/>
        <v>3.7288962798539047</v>
      </c>
      <c r="DP38" s="21">
        <f t="shared" si="203"/>
        <v>3.7144183112628739</v>
      </c>
      <c r="DQ38" s="21">
        <f t="shared" si="203"/>
        <v>3.6999987928667601</v>
      </c>
      <c r="DR38" s="21">
        <f t="shared" si="203"/>
        <v>3.6856370223418091</v>
      </c>
      <c r="DS38" s="21">
        <f t="shared" si="203"/>
        <v>3.6713330352052505</v>
      </c>
      <c r="DT38" s="21">
        <f t="shared" si="203"/>
        <v>3.6570866743585704</v>
      </c>
      <c r="DU38" s="21">
        <f t="shared" si="203"/>
        <v>3.6428975413150328</v>
      </c>
      <c r="DV38" s="21">
        <f t="shared" si="203"/>
        <v>3.6287654919265462</v>
      </c>
      <c r="DW38" s="21">
        <f t="shared" si="203"/>
        <v>3.6146901924636481</v>
      </c>
      <c r="DX38" s="21">
        <f t="shared" si="203"/>
        <v>3.600671593665989</v>
      </c>
      <c r="DY38" s="21">
        <f t="shared" si="203"/>
        <v>3.5867092353107637</v>
      </c>
      <c r="DZ38" s="21">
        <f t="shared" si="203"/>
        <v>3.5728030586726351</v>
      </c>
      <c r="EA38" s="21">
        <f t="shared" si="203"/>
        <v>3.2224025330641703</v>
      </c>
      <c r="EB38" s="21">
        <f t="shared" si="203"/>
        <v>3.2099702656095532</v>
      </c>
      <c r="EC38" s="21">
        <f t="shared" si="203"/>
        <v>3.1975878915219385</v>
      </c>
      <c r="ED38" s="21">
        <f t="shared" si="203"/>
        <v>3.1852552866263446</v>
      </c>
      <c r="EE38" s="21">
        <f t="shared" si="203"/>
        <v>3.1729720141781659</v>
      </c>
      <c r="EF38" s="21">
        <f t="shared" si="203"/>
        <v>3.1607379847754791</v>
      </c>
      <c r="EG38" s="21">
        <f t="shared" si="203"/>
        <v>3.1485530764587284</v>
      </c>
      <c r="EH38" s="21">
        <f t="shared" si="203"/>
        <v>3.136417018229805</v>
      </c>
      <c r="EI38" s="21">
        <f t="shared" si="203"/>
        <v>2.9169808296262389</v>
      </c>
      <c r="EJ38" s="21">
        <f t="shared" si="203"/>
        <v>2.9058261999347939</v>
      </c>
      <c r="EK38" s="21">
        <f t="shared" si="203"/>
        <v>2.8947161323814172</v>
      </c>
      <c r="EL38" s="21">
        <f t="shared" si="203"/>
        <v>2.8836503955332584</v>
      </c>
      <c r="EM38" s="21">
        <f t="shared" si="203"/>
        <v>2.8726287927416578</v>
      </c>
      <c r="EN38" s="21">
        <f t="shared" si="203"/>
        <v>2.8616510051066886</v>
      </c>
      <c r="EO38" s="21">
        <f t="shared" si="203"/>
        <v>2.8507170709845444</v>
      </c>
      <c r="EP38" s="21">
        <f t="shared" si="203"/>
        <v>2.8398267739010028</v>
      </c>
      <c r="EQ38" s="21">
        <f t="shared" si="203"/>
        <v>2.8289797602217472</v>
      </c>
      <c r="ER38" s="21">
        <f t="shared" si="203"/>
        <v>2.8181760327359049</v>
      </c>
      <c r="ES38" s="21">
        <f t="shared" si="203"/>
        <v>2.8074154423989595</v>
      </c>
      <c r="ET38" s="21">
        <f t="shared" si="203"/>
        <v>2.7966977362399401</v>
      </c>
      <c r="EU38" s="21">
        <f t="shared" si="203"/>
        <v>2.7860225965259731</v>
      </c>
      <c r="EV38" s="21">
        <f t="shared" si="203"/>
        <v>2.7753900770525113</v>
      </c>
      <c r="EW38" s="21">
        <f t="shared" si="203"/>
        <v>2.7647998785828989</v>
      </c>
      <c r="EX38" s="21">
        <f t="shared" si="203"/>
        <v>2.7542518926010517</v>
      </c>
      <c r="EY38" s="21">
        <f t="shared" si="203"/>
        <v>2.7437458508878381</v>
      </c>
      <c r="EZ38" s="21">
        <f t="shared" si="203"/>
        <v>2.733281801059861</v>
      </c>
      <c r="FA38" s="21">
        <f t="shared" si="203"/>
        <v>2.7228592924668313</v>
      </c>
      <c r="FB38" s="21">
        <f t="shared" si="203"/>
        <v>2.7124781735767085</v>
      </c>
      <c r="FC38" s="21">
        <f t="shared" si="203"/>
        <v>2.702138643666955</v>
      </c>
      <c r="FD38" s="21">
        <f t="shared" si="203"/>
        <v>2.6918401079719887</v>
      </c>
      <c r="FE38" s="21">
        <f t="shared" si="203"/>
        <v>2.6815826066543282</v>
      </c>
      <c r="FF38" s="21">
        <f t="shared" si="203"/>
        <v>2.6713658707978585</v>
      </c>
      <c r="FG38" s="21">
        <f t="shared" si="203"/>
        <v>2.6611899187090304</v>
      </c>
      <c r="FH38" s="21">
        <f t="shared" si="203"/>
        <v>2.6510543410575851</v>
      </c>
      <c r="FI38" s="21">
        <f t="shared" si="203"/>
        <v>2.6409592088193472</v>
      </c>
      <c r="FJ38" s="21">
        <f t="shared" si="203"/>
        <v>2.630904250644758</v>
      </c>
      <c r="FK38" s="21">
        <f t="shared" si="203"/>
        <v>2.6208891824417453</v>
      </c>
      <c r="FL38" s="21">
        <f t="shared" si="203"/>
        <v>2.6109141095382378</v>
      </c>
      <c r="FM38" s="21">
        <f t="shared" si="203"/>
        <v>2.6009786186612756</v>
      </c>
      <c r="FN38" s="21">
        <f t="shared" si="203"/>
        <v>2.5910826384131229</v>
      </c>
      <c r="FO38" s="21">
        <f t="shared" si="203"/>
        <v>2.5812260071834081</v>
      </c>
      <c r="FP38" s="21">
        <f t="shared" si="203"/>
        <v>2.5714085886194598</v>
      </c>
      <c r="FQ38" s="21">
        <f t="shared" si="203"/>
        <v>2.5616302081355653</v>
      </c>
      <c r="FR38" s="21">
        <f t="shared" si="203"/>
        <v>2.5518907128340031</v>
      </c>
      <c r="FS38" s="21">
        <f t="shared" si="203"/>
        <v>2.5421899983879772</v>
      </c>
      <c r="FT38" s="21">
        <f t="shared" si="203"/>
        <v>2.5325277737666232</v>
      </c>
      <c r="FU38" s="21">
        <f t="shared" si="203"/>
        <v>2.5229040625592392</v>
      </c>
      <c r="FV38" s="21">
        <f t="shared" si="203"/>
        <v>2.5133184197767768</v>
      </c>
      <c r="FW38" s="21">
        <f t="shared" si="203"/>
        <v>2.5037709864902737</v>
      </c>
      <c r="FX38" s="21">
        <f t="shared" si="203"/>
        <v>2.4942615086620035</v>
      </c>
      <c r="FY38" s="21">
        <f t="shared" si="203"/>
        <v>2.4847897692719578</v>
      </c>
      <c r="FZ38" s="21">
        <f t="shared" si="203"/>
        <v>2.4753557378218582</v>
      </c>
      <c r="GA38" s="21">
        <f t="shared" si="203"/>
        <v>2.4659590721253553</v>
      </c>
      <c r="GB38" s="21"/>
      <c r="GC38" s="21"/>
      <c r="GD38" s="21"/>
      <c r="GE38" s="21"/>
      <c r="GF38" s="21"/>
      <c r="GG38" s="21"/>
      <c r="GH38" s="21"/>
      <c r="GI38" s="21"/>
      <c r="GJ38" s="21"/>
      <c r="GK38" s="21"/>
      <c r="GL38" s="21"/>
      <c r="GM38" s="21"/>
      <c r="GN38" s="21"/>
      <c r="GO38" s="21"/>
      <c r="GP38" s="22"/>
      <c r="GQ38" s="22"/>
      <c r="GR38" s="22"/>
      <c r="GS38" s="22"/>
      <c r="GT38" s="22"/>
      <c r="GU38" s="22"/>
      <c r="GV38" s="22"/>
      <c r="GW38" s="22"/>
      <c r="GX38" s="22"/>
      <c r="GY38" s="22"/>
      <c r="GZ38" s="22"/>
      <c r="HA38" s="22"/>
      <c r="HB38" s="22"/>
      <c r="HC38" s="22"/>
      <c r="HD38" s="22"/>
      <c r="HE38" s="22"/>
      <c r="HF38" s="22"/>
      <c r="HG38" s="22"/>
      <c r="HH38" s="22"/>
      <c r="HI38" s="22"/>
      <c r="HJ38" s="22"/>
      <c r="HK38" s="22"/>
      <c r="HL38" s="22"/>
      <c r="HM38" s="22"/>
      <c r="HN38" s="22"/>
      <c r="HO38" s="22"/>
      <c r="HP38" s="22"/>
      <c r="HQ38" s="22"/>
      <c r="HR38" s="22"/>
      <c r="HS38" s="22"/>
      <c r="HT38" s="22"/>
      <c r="HU38" s="22"/>
      <c r="HV38" s="22"/>
      <c r="HW38" s="22"/>
      <c r="HX38" s="22"/>
      <c r="HY38" s="22"/>
      <c r="HZ38" s="22"/>
      <c r="IA38" s="22"/>
      <c r="IB38" s="22"/>
      <c r="IC38" s="22"/>
      <c r="ID38" s="22"/>
      <c r="IE38" s="22"/>
      <c r="IF38" s="22"/>
      <c r="IG38" s="22"/>
      <c r="IH38" s="22"/>
      <c r="II38" s="22"/>
      <c r="IJ38" s="22"/>
      <c r="IK38" s="22"/>
      <c r="IL38" s="22"/>
      <c r="IM38" s="22"/>
      <c r="IN38" s="22"/>
      <c r="IO38" s="22"/>
      <c r="IP38" s="22"/>
      <c r="IQ38" s="22"/>
      <c r="IR38" s="22"/>
      <c r="IS38" s="22"/>
      <c r="IT38" s="22"/>
      <c r="IU38" s="22"/>
      <c r="IV38" s="22"/>
      <c r="IW38" s="22"/>
      <c r="IX38" s="22"/>
      <c r="IY38" s="22"/>
      <c r="IZ38" s="22"/>
      <c r="JA38" s="22"/>
      <c r="JB38" s="22"/>
      <c r="JC38" s="22"/>
      <c r="JD38" s="22"/>
      <c r="JE38" s="22"/>
      <c r="JF38" s="22"/>
      <c r="JG38" s="22"/>
      <c r="JH38" s="22"/>
      <c r="JI38" s="22"/>
      <c r="JJ38" s="22"/>
      <c r="JK38" s="22"/>
      <c r="JL38" s="22"/>
      <c r="JM38" s="22"/>
      <c r="JN38" s="22"/>
      <c r="JO38" s="22"/>
      <c r="JP38" s="22"/>
      <c r="JQ38" s="22"/>
      <c r="JR38" s="22"/>
      <c r="JS38" s="22"/>
      <c r="JT38" s="22"/>
      <c r="JU38" s="22"/>
      <c r="JV38" s="22"/>
      <c r="JW38" s="22"/>
      <c r="JX38" s="22"/>
      <c r="JY38" s="22"/>
      <c r="JZ38" s="22"/>
      <c r="KA38" s="22"/>
      <c r="KB38" s="22"/>
      <c r="KC38" s="22"/>
      <c r="KD38" s="22"/>
      <c r="KE38" s="22"/>
      <c r="KF38" s="22"/>
      <c r="KG38" s="22"/>
      <c r="KH38" s="22"/>
      <c r="KI38" s="22"/>
      <c r="KJ38" s="22"/>
      <c r="KK38" s="22"/>
      <c r="KL38" s="22"/>
      <c r="KM38" s="22"/>
      <c r="KN38" s="22"/>
      <c r="KO38" s="22"/>
      <c r="KP38" s="22"/>
      <c r="KQ38" s="22"/>
      <c r="KR38" s="22"/>
      <c r="KS38" s="22"/>
      <c r="KT38" s="22"/>
      <c r="KU38" s="22"/>
      <c r="KV38" s="22"/>
      <c r="KW38" s="22"/>
      <c r="KX38" s="22"/>
      <c r="KY38" s="22"/>
      <c r="KZ38" s="22"/>
      <c r="LA38" s="22"/>
      <c r="LB38" s="22"/>
      <c r="LC38" s="22"/>
      <c r="LD38" s="22"/>
      <c r="LE38" s="22"/>
      <c r="LF38" s="22"/>
      <c r="LG38" s="22"/>
      <c r="LH38" s="22"/>
      <c r="LI38" s="22"/>
      <c r="LJ38" s="22"/>
      <c r="LK38" s="22"/>
      <c r="LL38" s="22"/>
      <c r="LM38" s="22"/>
      <c r="LN38" s="22"/>
      <c r="LO38" s="22"/>
      <c r="LP38" s="22"/>
      <c r="LQ38" s="22"/>
      <c r="LR38" s="22"/>
      <c r="LS38" s="22"/>
      <c r="LT38" s="22"/>
      <c r="LU38" s="22"/>
      <c r="LV38" s="22"/>
      <c r="LW38" s="22"/>
      <c r="LX38" s="22"/>
      <c r="LY38" s="22"/>
      <c r="LZ38" s="22"/>
      <c r="MA38" s="22"/>
      <c r="MB38" s="22"/>
      <c r="MC38" s="22"/>
      <c r="MD38" s="22"/>
      <c r="ME38" s="22"/>
      <c r="MF38" s="22"/>
      <c r="MG38" s="22"/>
      <c r="MH38" s="22"/>
      <c r="MI38" s="22"/>
      <c r="MJ38" s="22"/>
      <c r="MK38" s="22"/>
      <c r="ML38" s="22"/>
      <c r="MM38" s="22"/>
      <c r="MN38" s="22"/>
      <c r="MO38" s="22"/>
      <c r="MP38" s="22"/>
      <c r="MQ38" s="22"/>
      <c r="MR38" s="22"/>
      <c r="MS38" s="22"/>
      <c r="MT38" s="22"/>
      <c r="MU38" s="22"/>
      <c r="MV38" s="22"/>
      <c r="MW38" s="22"/>
      <c r="MX38" s="22"/>
      <c r="MY38" s="22"/>
      <c r="MZ38" s="22"/>
      <c r="NA38" s="22"/>
      <c r="NB38" s="22"/>
      <c r="NC38" s="22"/>
      <c r="ND38" s="22"/>
      <c r="NE38" s="22"/>
      <c r="NF38" s="22"/>
      <c r="NG38" s="22"/>
      <c r="NH38" s="22"/>
      <c r="NI38" s="22"/>
      <c r="NJ38" s="22"/>
      <c r="NK38" s="22"/>
      <c r="NL38" s="22"/>
      <c r="NM38" s="22"/>
      <c r="NN38" s="22"/>
      <c r="NO38" s="22"/>
      <c r="NP38" s="22"/>
      <c r="NQ38" s="22"/>
      <c r="NR38" s="22"/>
      <c r="NS38" s="22"/>
      <c r="NT38" s="22"/>
      <c r="NU38" s="22"/>
      <c r="NV38" s="22"/>
      <c r="NW38" s="22"/>
      <c r="NX38" s="22"/>
      <c r="NY38" s="22"/>
      <c r="NZ38" s="22"/>
      <c r="OA38" s="22"/>
      <c r="OB38" s="22"/>
      <c r="OC38" s="22"/>
      <c r="OD38" s="22"/>
      <c r="OE38" s="22"/>
      <c r="OF38" s="22"/>
      <c r="OG38" s="22"/>
      <c r="OH38" s="22"/>
      <c r="OI38" s="22"/>
      <c r="OJ38" s="22"/>
      <c r="OK38" s="22"/>
      <c r="OL38" s="22"/>
      <c r="OM38" s="22"/>
      <c r="ON38" s="22"/>
      <c r="OO38" s="22"/>
      <c r="OP38" s="22"/>
      <c r="OQ38" s="22"/>
      <c r="OR38" s="22"/>
      <c r="OS38" s="22"/>
      <c r="OT38" s="22"/>
      <c r="OU38" s="22"/>
      <c r="OV38" s="22"/>
      <c r="OW38" s="22"/>
      <c r="OX38" s="22"/>
      <c r="OY38" s="22"/>
      <c r="OZ38" s="22"/>
      <c r="PA38" s="22"/>
      <c r="PB38" s="22"/>
      <c r="PC38" s="22"/>
      <c r="PD38" s="22"/>
      <c r="PE38" s="22"/>
      <c r="PF38" s="22"/>
      <c r="PG38" s="22"/>
      <c r="PH38" s="22"/>
      <c r="PI38" s="22"/>
      <c r="PJ38" s="22"/>
      <c r="PK38" s="22"/>
      <c r="PL38" s="22"/>
      <c r="PM38" s="22"/>
      <c r="PN38" s="22"/>
    </row>
    <row r="39" spans="1:430" ht="14.25" customHeight="1" outlineLevel="1" x14ac:dyDescent="0.55000000000000004">
      <c r="A39" s="8" t="s">
        <v>9</v>
      </c>
      <c r="B39" s="8"/>
      <c r="C39" s="23">
        <v>-3.2181790716192156</v>
      </c>
      <c r="D39" s="23">
        <v>-3.2181790716192156</v>
      </c>
      <c r="E39" s="23">
        <v>-3.2181790716192156</v>
      </c>
      <c r="F39" s="23">
        <v>-3.2181790716192156</v>
      </c>
      <c r="G39" s="23">
        <v>-3.2181790716192156</v>
      </c>
      <c r="H39" s="23">
        <v>-3.2181790716192156</v>
      </c>
      <c r="I39" s="23">
        <v>-3.2181790716192156</v>
      </c>
      <c r="J39" s="23">
        <v>-3.2181790716192156</v>
      </c>
      <c r="K39" s="23">
        <v>-3.2181790716192156</v>
      </c>
      <c r="L39" s="23">
        <v>-3.2181790716192156</v>
      </c>
      <c r="M39" s="23">
        <v>-3.2181790716192156</v>
      </c>
      <c r="N39" s="23">
        <v>-3.2181790716192156</v>
      </c>
      <c r="O39" s="23">
        <v>-3.2181790716192156</v>
      </c>
      <c r="P39" s="23">
        <v>-3.2181790716192156</v>
      </c>
      <c r="Q39" s="23">
        <v>-3.2181790716192156</v>
      </c>
      <c r="R39" s="23">
        <v>-3.2181790716192156</v>
      </c>
      <c r="S39" s="23">
        <v>-3.2181790716192156</v>
      </c>
      <c r="T39" s="23">
        <v>-3.2181790716192156</v>
      </c>
      <c r="U39" s="23">
        <v>-3.2181790716192156</v>
      </c>
      <c r="V39" s="23">
        <v>-3.2181790716192156</v>
      </c>
      <c r="W39" s="23">
        <v>-3.2181790716192156</v>
      </c>
      <c r="X39" s="23">
        <v>-3.2181790716192156</v>
      </c>
      <c r="Y39" s="23">
        <v>-3.2181790716192156</v>
      </c>
      <c r="Z39" s="23">
        <v>-3.2181790716192156</v>
      </c>
      <c r="AA39" s="23">
        <v>-3.2181790716192156</v>
      </c>
      <c r="AB39" s="23">
        <v>-3.2181790716192156</v>
      </c>
      <c r="AC39" s="23">
        <v>-3.2181790716192156</v>
      </c>
      <c r="AD39" s="23">
        <v>-3.2181790716192156</v>
      </c>
      <c r="AE39" s="23">
        <v>-3.2181790716192156</v>
      </c>
      <c r="AF39" s="23">
        <v>-3.2181790716192156</v>
      </c>
      <c r="AG39" s="23">
        <v>-3.2181790716192156</v>
      </c>
      <c r="AH39" s="23">
        <v>-3.2181790716192156</v>
      </c>
      <c r="AI39" s="23">
        <v>-3.2181790716192156</v>
      </c>
      <c r="AJ39" s="23">
        <v>-3.2181790716192156</v>
      </c>
      <c r="AK39" s="23">
        <v>-3.2181790716192156</v>
      </c>
      <c r="AL39" s="23">
        <v>-3.2181790716192156</v>
      </c>
      <c r="AM39" s="23">
        <v>-3.2181790716192156</v>
      </c>
      <c r="AN39" s="23">
        <v>-3.2181790716192156</v>
      </c>
      <c r="AO39" s="23">
        <v>-3.2181790716192156</v>
      </c>
      <c r="AP39" s="23">
        <v>-3.2181790716192156</v>
      </c>
      <c r="AQ39" s="23">
        <v>-3.2181790716192156</v>
      </c>
      <c r="AR39" s="23">
        <v>-3.218179071619216</v>
      </c>
      <c r="AS39" s="23">
        <v>-3.2181790716192156</v>
      </c>
      <c r="AT39" s="23">
        <v>-3.2181790716192156</v>
      </c>
      <c r="AU39" s="23">
        <v>-3.2181790716192156</v>
      </c>
      <c r="AV39" s="23">
        <v>-3.2181790716192156</v>
      </c>
      <c r="AW39" s="23">
        <v>-3.2181790716192156</v>
      </c>
      <c r="AX39" s="23">
        <v>-3.2181790716192156</v>
      </c>
      <c r="AY39" s="23">
        <v>-3.2181790716192156</v>
      </c>
      <c r="AZ39" s="23">
        <v>-3.2181790716192156</v>
      </c>
      <c r="BA39" s="23">
        <v>-3.2181790716192156</v>
      </c>
      <c r="BB39" s="23">
        <v>-3.2181790716192156</v>
      </c>
      <c r="BC39" s="23">
        <v>-3.2181790716192156</v>
      </c>
      <c r="BD39" s="23">
        <v>-3.218179071619216</v>
      </c>
      <c r="BE39" s="23">
        <v>-3.2181790716192156</v>
      </c>
      <c r="BF39" s="23">
        <v>-3.2181790716192156</v>
      </c>
      <c r="BG39" s="23">
        <v>-3.2181790716192156</v>
      </c>
      <c r="BH39" s="23">
        <v>-3.2181790716192156</v>
      </c>
      <c r="BI39" s="23">
        <v>-3.2181790716192156</v>
      </c>
      <c r="BJ39" s="23">
        <v>-3.2181790716192156</v>
      </c>
      <c r="BK39" s="23">
        <v>-3.2181790716192156</v>
      </c>
      <c r="BL39" s="23">
        <v>-3.2181790716192156</v>
      </c>
      <c r="BM39" s="23">
        <v>-3.2181790716192156</v>
      </c>
      <c r="BN39" s="23">
        <v>-3.2181790716192156</v>
      </c>
      <c r="BO39" s="23">
        <v>-3.2181790716192156</v>
      </c>
      <c r="BP39" s="23">
        <v>-3.2181790716192156</v>
      </c>
      <c r="BQ39" s="23">
        <v>-3.2181790716192156</v>
      </c>
      <c r="BR39" s="23">
        <v>-3.2181790716192156</v>
      </c>
      <c r="BS39" s="23">
        <v>-3.2181790716192156</v>
      </c>
      <c r="BT39" s="23">
        <v>-3.2181790716192156</v>
      </c>
      <c r="BU39" s="23">
        <v>-3.2181790716192156</v>
      </c>
      <c r="BV39" s="23">
        <v>-3.2181790716192156</v>
      </c>
      <c r="BW39" s="23">
        <v>-3.2181790716192156</v>
      </c>
      <c r="BX39" s="23">
        <v>-3.2181790716192156</v>
      </c>
      <c r="BY39" s="23">
        <v>-3.2181790716192156</v>
      </c>
      <c r="BZ39" s="23">
        <v>-3.2181790716192156</v>
      </c>
      <c r="CA39" s="23">
        <v>-3.2181790716192156</v>
      </c>
      <c r="CB39" s="23">
        <v>-3.2181790716192156</v>
      </c>
      <c r="CC39" s="23">
        <v>-3.2181790716192156</v>
      </c>
      <c r="CD39" s="23">
        <v>-3.2181790716192156</v>
      </c>
      <c r="CE39" s="23">
        <v>-3.2181790716192156</v>
      </c>
      <c r="CF39" s="23">
        <v>-3.2181790716192156</v>
      </c>
      <c r="CG39" s="23">
        <v>-3.2181790716192156</v>
      </c>
      <c r="CH39" s="23">
        <v>-3.2181790716192156</v>
      </c>
      <c r="CI39" s="23">
        <v>-3.2181790716192156</v>
      </c>
      <c r="CJ39" s="23">
        <v>-3.2181790716192156</v>
      </c>
      <c r="CK39" s="23">
        <v>-3.2181790716192156</v>
      </c>
      <c r="CL39" s="23">
        <v>-3.218179071619216</v>
      </c>
      <c r="CM39" s="23">
        <v>-3.2181790716192156</v>
      </c>
      <c r="CN39" s="23">
        <v>-3.2181790716192156</v>
      </c>
      <c r="CO39" s="23">
        <v>-3.2181790716192156</v>
      </c>
      <c r="CP39" s="23">
        <v>-3.2181790716192156</v>
      </c>
      <c r="CQ39" s="23">
        <v>-3.218179071619216</v>
      </c>
      <c r="CR39" s="23">
        <v>-3.2181790716192156</v>
      </c>
      <c r="CS39" s="23">
        <v>-3.2181790716192156</v>
      </c>
      <c r="CT39" s="23">
        <v>-3.2181790716192156</v>
      </c>
      <c r="CU39" s="23">
        <v>-3.2181790716192151</v>
      </c>
      <c r="CV39" s="23">
        <v>-3.2181790716192156</v>
      </c>
      <c r="CW39" s="23">
        <v>-3.2181790716192156</v>
      </c>
      <c r="CX39" s="23">
        <v>-3.2181790716192156</v>
      </c>
      <c r="CY39" s="23">
        <v>-3.2181790716192156</v>
      </c>
      <c r="CZ39" s="23">
        <v>-3.2181790716192156</v>
      </c>
      <c r="DA39" s="23">
        <v>-3.2181790716192156</v>
      </c>
      <c r="DB39" s="23">
        <v>-3.2181790716192156</v>
      </c>
      <c r="DC39" s="23">
        <v>-3.2181790716192156</v>
      </c>
      <c r="DD39" s="23">
        <v>-3.2181790716192156</v>
      </c>
      <c r="DE39" s="23">
        <v>-3.218179071619216</v>
      </c>
      <c r="DF39" s="23">
        <v>-3.218179071619216</v>
      </c>
      <c r="DG39" s="23">
        <v>-3.2181790716192156</v>
      </c>
      <c r="DH39" s="23">
        <v>-3.2181790716192156</v>
      </c>
      <c r="DI39" s="23">
        <v>-3.2181790716192156</v>
      </c>
      <c r="DJ39" s="23">
        <v>-3.2181790716192151</v>
      </c>
      <c r="DK39" s="23">
        <v>-3.2181790716192156</v>
      </c>
      <c r="DL39" s="23">
        <v>-3.2181790716192156</v>
      </c>
      <c r="DM39" s="23">
        <v>-3.2181790716192156</v>
      </c>
      <c r="DN39" s="23">
        <v>-3.2181790716192156</v>
      </c>
      <c r="DO39" s="23">
        <v>-3.2181790716192156</v>
      </c>
      <c r="DP39" s="23">
        <v>-3.2181790716192156</v>
      </c>
      <c r="DQ39" s="23">
        <v>-3.2181790716192156</v>
      </c>
      <c r="DR39" s="23">
        <v>-3.2181790716192156</v>
      </c>
      <c r="DS39" s="23">
        <v>-3.2181790716192156</v>
      </c>
      <c r="DT39" s="23">
        <v>-3.2181790716192156</v>
      </c>
      <c r="DU39" s="23">
        <v>-3.2181790716192156</v>
      </c>
      <c r="DV39" s="23">
        <v>-3.2181790716192156</v>
      </c>
      <c r="DW39" s="23">
        <v>-3.2181790716192156</v>
      </c>
      <c r="DX39" s="23">
        <v>-3.2181790716192156</v>
      </c>
      <c r="DY39" s="23">
        <v>-3.2181790716192156</v>
      </c>
      <c r="DZ39" s="23">
        <v>-3.2181790716192156</v>
      </c>
      <c r="EA39" s="23">
        <v>-3.2181790716192156</v>
      </c>
      <c r="EB39" s="23">
        <v>-3.2181790716192156</v>
      </c>
      <c r="EC39" s="23">
        <v>-3.2181790716192156</v>
      </c>
      <c r="ED39" s="23">
        <v>-3.2181790716192156</v>
      </c>
      <c r="EE39" s="23">
        <v>-3.2181790716192156</v>
      </c>
      <c r="EF39" s="23">
        <v>-3.2181790716192156</v>
      </c>
      <c r="EG39" s="23">
        <v>-3.2181790716192156</v>
      </c>
      <c r="EH39" s="23">
        <v>-3.2181790716192156</v>
      </c>
      <c r="EI39" s="23">
        <v>-3.2181790716192156</v>
      </c>
      <c r="EJ39" s="23">
        <v>-3.2181790716192156</v>
      </c>
      <c r="EK39" s="23">
        <v>-3.2181790716192156</v>
      </c>
      <c r="EL39" s="23">
        <v>-3.2181790716192156</v>
      </c>
      <c r="EM39" s="23">
        <v>-3.2181790716192156</v>
      </c>
      <c r="EN39" s="23">
        <v>-3.2181790716192156</v>
      </c>
      <c r="EO39" s="23">
        <v>-3.218179071619216</v>
      </c>
      <c r="EP39" s="23">
        <v>-3.2181790716192156</v>
      </c>
      <c r="EQ39" s="23">
        <v>-3.2181790716192156</v>
      </c>
      <c r="ER39" s="23">
        <v>-3.2181790716192156</v>
      </c>
      <c r="ES39" s="23">
        <v>-3.2181790716192156</v>
      </c>
      <c r="ET39" s="23">
        <v>-3.2181790716192156</v>
      </c>
      <c r="EU39" s="23">
        <v>-3.2181790716192156</v>
      </c>
      <c r="EV39" s="23">
        <v>-3.2181790716192156</v>
      </c>
      <c r="EW39" s="23">
        <v>-3.2181790716192156</v>
      </c>
      <c r="EX39" s="23">
        <v>-3.218179071619216</v>
      </c>
      <c r="EY39" s="23">
        <v>-3.2181790716192156</v>
      </c>
      <c r="EZ39" s="23">
        <v>-3.2181790716192156</v>
      </c>
      <c r="FA39" s="23">
        <v>-3.2181790716192156</v>
      </c>
      <c r="FB39" s="23">
        <v>-3.218179071619216</v>
      </c>
      <c r="FC39" s="23">
        <v>-3.2181790716192156</v>
      </c>
      <c r="FD39" s="23">
        <v>-3.2181790716192156</v>
      </c>
      <c r="FE39" s="23">
        <v>-3.2181790716192156</v>
      </c>
      <c r="FF39" s="23">
        <v>-3.2181790716192156</v>
      </c>
      <c r="FG39" s="23">
        <v>-3.2181790716192156</v>
      </c>
      <c r="FH39" s="23">
        <v>-3.2181790716192151</v>
      </c>
      <c r="FI39" s="23">
        <v>-3.218179071619216</v>
      </c>
      <c r="FJ39" s="23">
        <v>-3.2181790716192156</v>
      </c>
      <c r="FK39" s="23">
        <v>-3.2181790716192156</v>
      </c>
      <c r="FL39" s="23">
        <v>-3.2181790716192156</v>
      </c>
      <c r="FM39" s="23">
        <v>-3.2181790716192156</v>
      </c>
      <c r="FN39" s="23">
        <v>-3.2181790716192156</v>
      </c>
      <c r="FO39" s="23">
        <v>-3.2181790716192156</v>
      </c>
      <c r="FP39" s="23">
        <v>-3.2181790716192156</v>
      </c>
      <c r="FQ39" s="23">
        <v>-3.2181790716192156</v>
      </c>
      <c r="FR39" s="23">
        <v>-3.2181790716192156</v>
      </c>
      <c r="FS39" s="23">
        <v>-3.2181790716192156</v>
      </c>
      <c r="FT39" s="23">
        <v>-3.2181790716192156</v>
      </c>
      <c r="FU39" s="23">
        <v>-3.2181790716192156</v>
      </c>
      <c r="FV39" s="23">
        <v>-3.2181790716192156</v>
      </c>
      <c r="FW39" s="23">
        <v>-3.2181790716192151</v>
      </c>
      <c r="FX39" s="23">
        <v>-3.2181790716192156</v>
      </c>
      <c r="FY39" s="23">
        <v>-3.2181790716192156</v>
      </c>
      <c r="FZ39" s="23">
        <v>-3.2181790716192156</v>
      </c>
      <c r="GA39" s="23">
        <v>-3.2181790716192156</v>
      </c>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4"/>
      <c r="MZ39" s="24"/>
      <c r="NA39" s="24"/>
      <c r="NB39" s="24"/>
      <c r="NC39" s="24"/>
      <c r="ND39" s="24"/>
      <c r="NE39" s="24"/>
      <c r="NF39" s="24"/>
      <c r="NG39" s="24"/>
      <c r="NH39" s="24"/>
      <c r="NI39" s="24"/>
      <c r="NJ39" s="24"/>
      <c r="NK39" s="24"/>
      <c r="NL39" s="24"/>
      <c r="NM39" s="24"/>
      <c r="NN39" s="24"/>
      <c r="NO39" s="24"/>
      <c r="NP39" s="24"/>
      <c r="NQ39" s="24"/>
      <c r="NR39" s="24"/>
      <c r="NS39" s="24"/>
      <c r="NT39" s="24"/>
      <c r="NU39" s="24"/>
      <c r="NV39" s="24"/>
      <c r="NW39" s="24"/>
      <c r="NX39" s="24"/>
      <c r="NY39" s="24"/>
      <c r="NZ39" s="24"/>
      <c r="OA39" s="24"/>
      <c r="OB39" s="24"/>
      <c r="OC39" s="24"/>
      <c r="OD39" s="24"/>
      <c r="OE39" s="24"/>
      <c r="OF39" s="24"/>
      <c r="OG39" s="24"/>
      <c r="OH39" s="24"/>
      <c r="OI39" s="24"/>
      <c r="OJ39" s="24"/>
      <c r="OK39" s="24"/>
      <c r="OL39" s="24"/>
      <c r="OM39" s="24"/>
      <c r="ON39" s="24"/>
      <c r="OO39" s="24"/>
      <c r="OP39" s="24"/>
      <c r="OQ39" s="24"/>
      <c r="OR39" s="24"/>
      <c r="OS39" s="24"/>
      <c r="OT39" s="24"/>
      <c r="OU39" s="24"/>
      <c r="OV39" s="24"/>
      <c r="OW39" s="24"/>
      <c r="OX39" s="24"/>
      <c r="OY39" s="24"/>
      <c r="OZ39" s="24"/>
      <c r="PA39" s="24"/>
      <c r="PB39" s="24"/>
      <c r="PC39" s="24"/>
      <c r="PD39" s="24"/>
      <c r="PE39" s="24"/>
      <c r="PF39" s="24"/>
      <c r="PG39" s="24"/>
      <c r="PH39" s="24"/>
      <c r="PI39" s="24"/>
      <c r="PJ39" s="24"/>
      <c r="PK39" s="24"/>
      <c r="PL39" s="24"/>
      <c r="PM39" s="24"/>
      <c r="PN39" s="24"/>
    </row>
    <row r="40" spans="1:430" ht="14.25" customHeight="1" outlineLevel="1" x14ac:dyDescent="0.55000000000000004">
      <c r="A40" s="8" t="s">
        <v>10</v>
      </c>
      <c r="B40" s="8"/>
      <c r="C40" s="23">
        <v>-1.1183351594850024</v>
      </c>
      <c r="D40" s="23">
        <v>-1.1183351594850024</v>
      </c>
      <c r="E40" s="23">
        <v>-1.1183351594850024</v>
      </c>
      <c r="F40" s="23">
        <v>-1.1183351594850024</v>
      </c>
      <c r="G40" s="23">
        <v>-1.1183351594850024</v>
      </c>
      <c r="H40" s="23">
        <v>-1.1183351594850024</v>
      </c>
      <c r="I40" s="23">
        <v>-1.1183351594850024</v>
      </c>
      <c r="J40" s="23">
        <v>-1.1183351594850024</v>
      </c>
      <c r="K40" s="23">
        <v>-1.1183351594850024</v>
      </c>
      <c r="L40" s="23">
        <v>-1.1183351594850024</v>
      </c>
      <c r="M40" s="23">
        <v>-1.1183351594850024</v>
      </c>
      <c r="N40" s="23">
        <v>-1.1183351594850024</v>
      </c>
      <c r="O40" s="23">
        <v>-1.1183351594850024</v>
      </c>
      <c r="P40" s="23">
        <v>-1.1183351594850024</v>
      </c>
      <c r="Q40" s="23">
        <v>-1.1183351594850024</v>
      </c>
      <c r="R40" s="23">
        <v>-1.1183351594850024</v>
      </c>
      <c r="S40" s="23">
        <v>-1.1183351594850024</v>
      </c>
      <c r="T40" s="23">
        <v>-1.1183351594850024</v>
      </c>
      <c r="U40" s="23">
        <v>-1.1183351594850024</v>
      </c>
      <c r="V40" s="23">
        <v>-1.1183351594850024</v>
      </c>
      <c r="W40" s="23">
        <v>-1.1183351594850024</v>
      </c>
      <c r="X40" s="23">
        <v>-1.1183351594850024</v>
      </c>
      <c r="Y40" s="23">
        <v>-1.1183351594850024</v>
      </c>
      <c r="Z40" s="23">
        <v>-1.1183351594850024</v>
      </c>
      <c r="AA40" s="23">
        <v>-1.1183351594850024</v>
      </c>
      <c r="AB40" s="23">
        <v>-1.1183351594850024</v>
      </c>
      <c r="AC40" s="23">
        <v>-1.1183351594850024</v>
      </c>
      <c r="AD40" s="23">
        <v>-1.1183351594850024</v>
      </c>
      <c r="AE40" s="23">
        <v>-1.1183351594850024</v>
      </c>
      <c r="AF40" s="23">
        <v>-1.1183351594850024</v>
      </c>
      <c r="AG40" s="23">
        <v>-1.1183351594850024</v>
      </c>
      <c r="AH40" s="23">
        <v>-1.1183351594850024</v>
      </c>
      <c r="AI40" s="23">
        <v>-1.1183351594850024</v>
      </c>
      <c r="AJ40" s="23">
        <v>-1.1183351594850024</v>
      </c>
      <c r="AK40" s="23">
        <v>-1.1183351594850024</v>
      </c>
      <c r="AL40" s="23">
        <v>-1.1183351594850024</v>
      </c>
      <c r="AM40" s="23">
        <v>-1.1183351594850024</v>
      </c>
      <c r="AN40" s="23">
        <v>-1.1183351594850024</v>
      </c>
      <c r="AO40" s="23">
        <v>-1.1183351594850024</v>
      </c>
      <c r="AP40" s="23">
        <v>-1.1183351594850024</v>
      </c>
      <c r="AQ40" s="23">
        <v>-1.1183351594850024</v>
      </c>
      <c r="AR40" s="23">
        <v>-1.1183351594850024</v>
      </c>
      <c r="AS40" s="23">
        <v>-1.1183351594850024</v>
      </c>
      <c r="AT40" s="23">
        <v>-1.1183351594850024</v>
      </c>
      <c r="AU40" s="23">
        <v>-1.1183351594850024</v>
      </c>
      <c r="AV40" s="23">
        <v>-1.1183351594850024</v>
      </c>
      <c r="AW40" s="23">
        <v>-1.1183351594850024</v>
      </c>
      <c r="AX40" s="23">
        <v>-1.1183351594850024</v>
      </c>
      <c r="AY40" s="23">
        <v>-1.1183351594850024</v>
      </c>
      <c r="AZ40" s="23">
        <v>-1.1183351594850024</v>
      </c>
      <c r="BA40" s="23">
        <v>-1.1183351594850024</v>
      </c>
      <c r="BB40" s="23">
        <v>-1.1183351594850024</v>
      </c>
      <c r="BC40" s="23">
        <v>-1.1183351594850024</v>
      </c>
      <c r="BD40" s="23">
        <v>-1.1183351594850024</v>
      </c>
      <c r="BE40" s="23">
        <v>-1.1183351594850024</v>
      </c>
      <c r="BF40" s="23">
        <v>-1.1183351594850024</v>
      </c>
      <c r="BG40" s="23">
        <v>-1.1183351594850026</v>
      </c>
      <c r="BH40" s="23">
        <v>-1.1183351594850024</v>
      </c>
      <c r="BI40" s="23">
        <v>-1.1183351594850024</v>
      </c>
      <c r="BJ40" s="23">
        <v>-1.1183351594850024</v>
      </c>
      <c r="BK40" s="23">
        <v>-1.1183351594850024</v>
      </c>
      <c r="BL40" s="23">
        <v>-1.1183351594850024</v>
      </c>
      <c r="BM40" s="23">
        <v>-1.1183351594850024</v>
      </c>
      <c r="BN40" s="23">
        <v>-1.1183351594850024</v>
      </c>
      <c r="BO40" s="23">
        <v>-1.1183351594850024</v>
      </c>
      <c r="BP40" s="23">
        <v>-1.1183351594850024</v>
      </c>
      <c r="BQ40" s="23">
        <v>-1.1183351594850024</v>
      </c>
      <c r="BR40" s="23">
        <v>-1.1183351594850024</v>
      </c>
      <c r="BS40" s="23">
        <v>-1.1183351594850024</v>
      </c>
      <c r="BT40" s="23">
        <v>-1.1183351594850024</v>
      </c>
      <c r="BU40" s="23">
        <v>-1.1183351594850024</v>
      </c>
      <c r="BV40" s="23">
        <v>-1.1183351594850024</v>
      </c>
      <c r="BW40" s="23">
        <v>-1.1183351594850024</v>
      </c>
      <c r="BX40" s="23">
        <v>-1.1183351594850024</v>
      </c>
      <c r="BY40" s="23">
        <v>-1.1183351594850024</v>
      </c>
      <c r="BZ40" s="23">
        <v>-1.1183351594850024</v>
      </c>
      <c r="CA40" s="23">
        <v>-1.1183351594850024</v>
      </c>
      <c r="CB40" s="23">
        <v>-1.1183351594850024</v>
      </c>
      <c r="CC40" s="23">
        <v>-1.1183351594850024</v>
      </c>
      <c r="CD40" s="23">
        <v>-1.1183351594850024</v>
      </c>
      <c r="CE40" s="23">
        <v>-1.1183351594850024</v>
      </c>
      <c r="CF40" s="23">
        <v>-1.1183351594850024</v>
      </c>
      <c r="CG40" s="23">
        <v>-1.1183351594850024</v>
      </c>
      <c r="CH40" s="23">
        <v>-1.1183351594850024</v>
      </c>
      <c r="CI40" s="23">
        <v>-1.1183351594850024</v>
      </c>
      <c r="CJ40" s="23">
        <v>-1.1183351594850024</v>
      </c>
      <c r="CK40" s="23">
        <v>-1.1183351594850024</v>
      </c>
      <c r="CL40" s="23">
        <v>-1.1183351594850024</v>
      </c>
      <c r="CM40" s="23">
        <v>-1.1183351594850024</v>
      </c>
      <c r="CN40" s="23">
        <v>-1.1183351594850024</v>
      </c>
      <c r="CO40" s="23">
        <v>-1.1183351594850024</v>
      </c>
      <c r="CP40" s="23">
        <v>-1.1183351594850024</v>
      </c>
      <c r="CQ40" s="23">
        <v>-1.1183351594850024</v>
      </c>
      <c r="CR40" s="23">
        <v>-1.1183351594850024</v>
      </c>
      <c r="CS40" s="23">
        <v>-1.1183351594850024</v>
      </c>
      <c r="CT40" s="23">
        <v>-1.1183351594850024</v>
      </c>
      <c r="CU40" s="23">
        <v>-1.1183351594850024</v>
      </c>
      <c r="CV40" s="23">
        <v>-1.1183351594850024</v>
      </c>
      <c r="CW40" s="23">
        <v>-1.1183351594850024</v>
      </c>
      <c r="CX40" s="23">
        <v>-1.1183351594850024</v>
      </c>
      <c r="CY40" s="23">
        <v>-1.1183351594850024</v>
      </c>
      <c r="CZ40" s="23">
        <v>-1.1183351594850024</v>
      </c>
      <c r="DA40" s="23">
        <v>-1.1183351594850024</v>
      </c>
      <c r="DB40" s="23">
        <v>-1.1183351594850024</v>
      </c>
      <c r="DC40" s="23">
        <v>-1.1183351594850024</v>
      </c>
      <c r="DD40" s="23">
        <v>-1.1183351594850024</v>
      </c>
      <c r="DE40" s="23">
        <v>-1.1183351594850024</v>
      </c>
      <c r="DF40" s="23">
        <v>-1.1183351594850024</v>
      </c>
      <c r="DG40" s="23">
        <v>-1.1183351594850024</v>
      </c>
      <c r="DH40" s="23">
        <v>-1.1183351594850024</v>
      </c>
      <c r="DI40" s="23">
        <v>-1.1183351594850024</v>
      </c>
      <c r="DJ40" s="23">
        <v>-1.1183351594850024</v>
      </c>
      <c r="DK40" s="23">
        <v>-1.1183351594850024</v>
      </c>
      <c r="DL40" s="23">
        <v>-1.1183351594850024</v>
      </c>
      <c r="DM40" s="23">
        <v>-1.1183351594850024</v>
      </c>
      <c r="DN40" s="23">
        <v>-1.1183351594850024</v>
      </c>
      <c r="DO40" s="23">
        <v>-1.1183351594850024</v>
      </c>
      <c r="DP40" s="23">
        <v>-1.1183351594850024</v>
      </c>
      <c r="DQ40" s="23">
        <v>-1.1183351594850022</v>
      </c>
      <c r="DR40" s="23">
        <v>-1.1183351594850024</v>
      </c>
      <c r="DS40" s="23">
        <v>-1.1183351594850024</v>
      </c>
      <c r="DT40" s="23">
        <v>-1.1183351594850022</v>
      </c>
      <c r="DU40" s="23">
        <v>-1.1183351594850024</v>
      </c>
      <c r="DV40" s="23">
        <v>-1.1183351594850024</v>
      </c>
      <c r="DW40" s="23">
        <v>-1.1183351594850024</v>
      </c>
      <c r="DX40" s="23">
        <v>-1.1183351594850024</v>
      </c>
      <c r="DY40" s="23">
        <v>-1.1183351594850024</v>
      </c>
      <c r="DZ40" s="23">
        <v>-1.1183351594850024</v>
      </c>
      <c r="EA40" s="23">
        <v>-1.1183351594850024</v>
      </c>
      <c r="EB40" s="23">
        <v>-1.1183351594850024</v>
      </c>
      <c r="EC40" s="23">
        <v>-1.1183351594850024</v>
      </c>
      <c r="ED40" s="23">
        <v>-1.1183351594850024</v>
      </c>
      <c r="EE40" s="23">
        <v>-1.1183351594850024</v>
      </c>
      <c r="EF40" s="23">
        <v>-1.1183351594850024</v>
      </c>
      <c r="EG40" s="23">
        <v>-1.1183351594850024</v>
      </c>
      <c r="EH40" s="23">
        <v>-1.1183351594850024</v>
      </c>
      <c r="EI40" s="23">
        <v>-1.1183351594850024</v>
      </c>
      <c r="EJ40" s="23">
        <v>-1.1183351594850024</v>
      </c>
      <c r="EK40" s="23">
        <v>-1.1183351594850024</v>
      </c>
      <c r="EL40" s="23">
        <v>-1.1183351594850024</v>
      </c>
      <c r="EM40" s="23">
        <v>-1.1183351594850024</v>
      </c>
      <c r="EN40" s="23">
        <v>-1.1183351594850024</v>
      </c>
      <c r="EO40" s="23">
        <v>-1.1183351594850024</v>
      </c>
      <c r="EP40" s="23">
        <v>-1.1183351594850024</v>
      </c>
      <c r="EQ40" s="23">
        <v>-1.1183351594850024</v>
      </c>
      <c r="ER40" s="23">
        <v>-1.1183351594850024</v>
      </c>
      <c r="ES40" s="23">
        <v>-1.1183351594850024</v>
      </c>
      <c r="ET40" s="23">
        <v>-1.1183351594850024</v>
      </c>
      <c r="EU40" s="23">
        <v>-1.1183351594850024</v>
      </c>
      <c r="EV40" s="23">
        <v>-1.1183351594850024</v>
      </c>
      <c r="EW40" s="23">
        <v>-1.1183351594850024</v>
      </c>
      <c r="EX40" s="23">
        <v>-1.1183351594850024</v>
      </c>
      <c r="EY40" s="23">
        <v>-1.1183351594850024</v>
      </c>
      <c r="EZ40" s="23">
        <v>-1.1183351594850024</v>
      </c>
      <c r="FA40" s="23">
        <v>-1.1183351594850024</v>
      </c>
      <c r="FB40" s="23">
        <v>-1.1183351594850024</v>
      </c>
      <c r="FC40" s="23">
        <v>-1.1183351594850024</v>
      </c>
      <c r="FD40" s="23">
        <v>-1.1183351594850024</v>
      </c>
      <c r="FE40" s="23">
        <v>-1.1183351594850024</v>
      </c>
      <c r="FF40" s="23">
        <v>-1.1183351594850024</v>
      </c>
      <c r="FG40" s="23">
        <v>-1.1183351594850024</v>
      </c>
      <c r="FH40" s="23">
        <v>-1.1183351594850024</v>
      </c>
      <c r="FI40" s="23">
        <v>-1.1183351594850024</v>
      </c>
      <c r="FJ40" s="23">
        <v>-1.1183351594850024</v>
      </c>
      <c r="FK40" s="23">
        <v>-1.1183351594850024</v>
      </c>
      <c r="FL40" s="23">
        <v>-1.1183351594850024</v>
      </c>
      <c r="FM40" s="23">
        <v>-1.1183351594850024</v>
      </c>
      <c r="FN40" s="23">
        <v>-1.1183351594850024</v>
      </c>
      <c r="FO40" s="23">
        <v>-1.1183351594850024</v>
      </c>
      <c r="FP40" s="23">
        <v>-1.1183351594850024</v>
      </c>
      <c r="FQ40" s="23">
        <v>-1.1183351594850024</v>
      </c>
      <c r="FR40" s="23">
        <v>-1.1183351594850024</v>
      </c>
      <c r="FS40" s="23">
        <v>-1.1183351594850024</v>
      </c>
      <c r="FT40" s="23">
        <v>-1.1183351594850024</v>
      </c>
      <c r="FU40" s="23">
        <v>-1.1183351594850024</v>
      </c>
      <c r="FV40" s="23">
        <v>-1.1183351594850024</v>
      </c>
      <c r="FW40" s="23">
        <v>-1.1183351594850024</v>
      </c>
      <c r="FX40" s="23">
        <v>-1.1183351594850024</v>
      </c>
      <c r="FY40" s="23">
        <v>-1.1183351594850024</v>
      </c>
      <c r="FZ40" s="23">
        <v>-1.1183351594850024</v>
      </c>
      <c r="GA40" s="23">
        <v>-1.1183351594850024</v>
      </c>
      <c r="GB40" s="23"/>
      <c r="GC40" s="23"/>
      <c r="GD40" s="23"/>
      <c r="GE40" s="23"/>
      <c r="GF40" s="23"/>
      <c r="GG40" s="23"/>
      <c r="GH40" s="23"/>
      <c r="GI40" s="23"/>
      <c r="GJ40" s="23"/>
      <c r="GK40" s="23"/>
      <c r="GL40" s="23"/>
      <c r="GM40" s="23"/>
      <c r="GN40" s="23"/>
      <c r="GO40" s="23"/>
      <c r="GP40" s="23"/>
      <c r="GQ40" s="23"/>
      <c r="GR40" s="23"/>
      <c r="GS40" s="23"/>
      <c r="GT40" s="23"/>
      <c r="GU40" s="23"/>
      <c r="GV40" s="23"/>
      <c r="GW40" s="23"/>
      <c r="GX40" s="23"/>
      <c r="GY40" s="23"/>
      <c r="GZ40" s="23"/>
      <c r="HA40" s="23"/>
      <c r="HB40" s="23"/>
      <c r="HC40" s="23"/>
      <c r="HD40" s="23"/>
      <c r="HE40" s="23"/>
      <c r="HF40" s="23"/>
      <c r="HG40" s="23"/>
      <c r="HH40" s="23"/>
      <c r="HI40" s="23"/>
      <c r="HJ40" s="23"/>
      <c r="HK40" s="23"/>
      <c r="HL40" s="23"/>
      <c r="HM40" s="23"/>
      <c r="HN40" s="23"/>
      <c r="HO40" s="23"/>
      <c r="HP40" s="23"/>
      <c r="HQ40" s="23"/>
      <c r="HR40" s="23"/>
      <c r="HS40" s="23"/>
      <c r="HT40" s="23"/>
      <c r="HU40" s="23"/>
      <c r="HV40" s="23"/>
      <c r="HW40" s="23"/>
      <c r="HX40" s="23"/>
      <c r="HY40" s="23"/>
      <c r="HZ40" s="23"/>
      <c r="IA40" s="23"/>
      <c r="IB40" s="23"/>
      <c r="IC40" s="23"/>
      <c r="ID40" s="23"/>
      <c r="IE40" s="23"/>
      <c r="IF40" s="23"/>
      <c r="IG40" s="23"/>
      <c r="IH40" s="23"/>
      <c r="II40" s="23"/>
      <c r="IJ40" s="23"/>
      <c r="IK40" s="23"/>
      <c r="IL40" s="23"/>
      <c r="IM40" s="23"/>
      <c r="IN40" s="23"/>
      <c r="IO40" s="23"/>
      <c r="IP40" s="23"/>
      <c r="IQ40" s="23"/>
      <c r="IR40" s="23"/>
      <c r="IS40" s="23"/>
      <c r="IT40" s="23"/>
      <c r="IU40" s="23"/>
      <c r="IV40" s="23"/>
      <c r="IW40" s="23"/>
      <c r="IX40" s="23"/>
      <c r="IY40" s="23"/>
      <c r="IZ40" s="23"/>
      <c r="JA40" s="23"/>
      <c r="JB40" s="23"/>
      <c r="JC40" s="23"/>
      <c r="JD40" s="23"/>
      <c r="JE40" s="23"/>
      <c r="JF40" s="23"/>
      <c r="JG40" s="23"/>
      <c r="JH40" s="23"/>
      <c r="JI40" s="23"/>
      <c r="JJ40" s="23"/>
      <c r="JK40" s="23"/>
      <c r="JL40" s="23"/>
      <c r="JM40" s="23"/>
      <c r="JN40" s="23"/>
      <c r="JO40" s="23"/>
      <c r="JP40" s="23"/>
      <c r="JQ40" s="23"/>
      <c r="JR40" s="23"/>
      <c r="JS40" s="23"/>
      <c r="JT40" s="23"/>
      <c r="JU40" s="23"/>
      <c r="JV40" s="23"/>
      <c r="JW40" s="23"/>
      <c r="JX40" s="23"/>
      <c r="JY40" s="23"/>
      <c r="JZ40" s="23"/>
      <c r="KA40" s="23"/>
      <c r="KB40" s="23"/>
      <c r="KC40" s="23"/>
      <c r="KD40" s="23"/>
      <c r="KE40" s="23"/>
      <c r="KF40" s="23"/>
      <c r="KG40" s="23"/>
      <c r="KH40" s="23"/>
      <c r="KI40" s="23"/>
      <c r="KJ40" s="23"/>
      <c r="KK40" s="23"/>
      <c r="KL40" s="23"/>
      <c r="KM40" s="23"/>
      <c r="KN40" s="23"/>
      <c r="KO40" s="23"/>
      <c r="KP40" s="23"/>
      <c r="KQ40" s="23"/>
      <c r="KR40" s="23"/>
      <c r="KS40" s="23"/>
      <c r="KT40" s="23"/>
      <c r="KU40" s="23"/>
      <c r="KV40" s="23"/>
      <c r="KW40" s="23"/>
      <c r="KX40" s="23"/>
      <c r="KY40" s="23"/>
      <c r="KZ40" s="23"/>
      <c r="LA40" s="23"/>
      <c r="LB40" s="23"/>
      <c r="LC40" s="23"/>
      <c r="LD40" s="23"/>
      <c r="LE40" s="23"/>
      <c r="LF40" s="23"/>
      <c r="LG40" s="23"/>
      <c r="LH40" s="23"/>
      <c r="LI40" s="23"/>
      <c r="LJ40" s="23"/>
      <c r="LK40" s="23"/>
      <c r="LL40" s="23"/>
      <c r="LM40" s="23"/>
      <c r="LN40" s="23"/>
      <c r="LO40" s="23"/>
      <c r="LP40" s="23"/>
      <c r="LQ40" s="23"/>
      <c r="LR40" s="23"/>
      <c r="LS40" s="23"/>
      <c r="LT40" s="23"/>
      <c r="LU40" s="23"/>
      <c r="LV40" s="23"/>
      <c r="LW40" s="23"/>
      <c r="LX40" s="23"/>
      <c r="LY40" s="23"/>
      <c r="LZ40" s="23"/>
      <c r="MA40" s="23"/>
      <c r="MB40" s="23"/>
      <c r="MC40" s="23"/>
      <c r="MD40" s="23"/>
      <c r="ME40" s="23"/>
      <c r="MF40" s="23"/>
      <c r="MG40" s="23"/>
      <c r="MH40" s="23"/>
      <c r="MI40" s="23"/>
      <c r="MJ40" s="23"/>
      <c r="MK40" s="23"/>
      <c r="ML40" s="23"/>
      <c r="MM40" s="23"/>
      <c r="MN40" s="23"/>
      <c r="MO40" s="23"/>
      <c r="MP40" s="23"/>
      <c r="MQ40" s="23"/>
      <c r="MR40" s="23"/>
      <c r="MS40" s="23"/>
      <c r="MT40" s="23"/>
      <c r="MU40" s="23"/>
      <c r="MV40" s="23"/>
      <c r="MW40" s="23"/>
      <c r="MX40" s="23"/>
      <c r="MY40" s="24"/>
      <c r="MZ40" s="24"/>
      <c r="NA40" s="24"/>
      <c r="NB40" s="24"/>
      <c r="NC40" s="24"/>
      <c r="ND40" s="24"/>
      <c r="NE40" s="24"/>
      <c r="NF40" s="24"/>
      <c r="NG40" s="24"/>
      <c r="NH40" s="24"/>
      <c r="NI40" s="24"/>
      <c r="NJ40" s="24"/>
      <c r="NK40" s="24"/>
      <c r="NL40" s="24"/>
      <c r="NM40" s="24"/>
      <c r="NN40" s="24"/>
      <c r="NO40" s="24"/>
      <c r="NP40" s="24"/>
      <c r="NQ40" s="24"/>
      <c r="NR40" s="24"/>
      <c r="NS40" s="24"/>
      <c r="NT40" s="24"/>
      <c r="NU40" s="24"/>
      <c r="NV40" s="24"/>
      <c r="NW40" s="24"/>
      <c r="NX40" s="24"/>
      <c r="NY40" s="24"/>
      <c r="NZ40" s="24"/>
      <c r="OA40" s="24"/>
      <c r="OB40" s="24"/>
      <c r="OC40" s="24"/>
      <c r="OD40" s="24"/>
      <c r="OE40" s="24"/>
      <c r="OF40" s="24"/>
      <c r="OG40" s="24"/>
      <c r="OH40" s="24"/>
      <c r="OI40" s="24"/>
      <c r="OJ40" s="24"/>
      <c r="OK40" s="24"/>
      <c r="OL40" s="24"/>
      <c r="OM40" s="24"/>
      <c r="ON40" s="24"/>
      <c r="OO40" s="24"/>
      <c r="OP40" s="24"/>
      <c r="OQ40" s="24"/>
      <c r="OR40" s="24"/>
      <c r="OS40" s="24"/>
      <c r="OT40" s="24"/>
      <c r="OU40" s="24"/>
      <c r="OV40" s="24"/>
      <c r="OW40" s="24"/>
      <c r="OX40" s="24"/>
      <c r="OY40" s="24"/>
      <c r="OZ40" s="24"/>
      <c r="PA40" s="24"/>
      <c r="PB40" s="24"/>
      <c r="PC40" s="24"/>
      <c r="PD40" s="24"/>
      <c r="PE40" s="24"/>
      <c r="PF40" s="24"/>
      <c r="PG40" s="24"/>
      <c r="PH40" s="24"/>
      <c r="PI40" s="24"/>
      <c r="PJ40" s="24"/>
      <c r="PK40" s="24"/>
      <c r="PL40" s="24"/>
      <c r="PM40" s="24"/>
      <c r="PN40" s="24"/>
    </row>
    <row r="41" spans="1:430" ht="14.25" customHeight="1" outlineLevel="1" x14ac:dyDescent="0.55000000000000004">
      <c r="A41" s="8" t="s">
        <v>11</v>
      </c>
      <c r="B41" s="8"/>
      <c r="C41" s="23">
        <v>-8.4182743688481665</v>
      </c>
      <c r="D41" s="23">
        <v>-8.4182743688481665</v>
      </c>
      <c r="E41" s="23">
        <v>-8.4182743688481665</v>
      </c>
      <c r="F41" s="23">
        <v>-8.4182743688481665</v>
      </c>
      <c r="G41" s="23">
        <v>-8.4182743688481665</v>
      </c>
      <c r="H41" s="23">
        <v>-8.4182743688481665</v>
      </c>
      <c r="I41" s="23">
        <v>-8.4182743688481665</v>
      </c>
      <c r="J41" s="23">
        <v>-8.4182743688481665</v>
      </c>
      <c r="K41" s="23">
        <v>-8.4182743688481665</v>
      </c>
      <c r="L41" s="23">
        <v>-8.4182743688481665</v>
      </c>
      <c r="M41" s="23">
        <v>-8.4182743688481665</v>
      </c>
      <c r="N41" s="23">
        <v>-8.4182743688481665</v>
      </c>
      <c r="O41" s="23">
        <v>-8.4182743688481665</v>
      </c>
      <c r="P41" s="23">
        <v>-8.4182743688481665</v>
      </c>
      <c r="Q41" s="23">
        <v>-8.4182743688481665</v>
      </c>
      <c r="R41" s="23">
        <v>-8.4182743688481665</v>
      </c>
      <c r="S41" s="23">
        <v>-8.4182743688481665</v>
      </c>
      <c r="T41" s="23">
        <v>-8.4182743688481665</v>
      </c>
      <c r="U41" s="23">
        <v>-8.4182743688481665</v>
      </c>
      <c r="V41" s="23">
        <v>-8.4182743688481665</v>
      </c>
      <c r="W41" s="23">
        <v>-8.4182743688481665</v>
      </c>
      <c r="X41" s="23">
        <v>-8.4182743688481665</v>
      </c>
      <c r="Y41" s="23">
        <v>-8.4182743688481665</v>
      </c>
      <c r="Z41" s="23">
        <v>-8.4182743688481665</v>
      </c>
      <c r="AA41" s="23">
        <v>-8.4182743688481665</v>
      </c>
      <c r="AB41" s="23">
        <v>-8.4182743688481665</v>
      </c>
      <c r="AC41" s="23">
        <v>-8.4182743688481665</v>
      </c>
      <c r="AD41" s="23">
        <v>-8.4182743688481665</v>
      </c>
      <c r="AE41" s="23">
        <v>-8.4182743688481665</v>
      </c>
      <c r="AF41" s="23">
        <v>-8.4182743688481665</v>
      </c>
      <c r="AG41" s="23">
        <v>-8.4182743688481665</v>
      </c>
      <c r="AH41" s="23">
        <v>-8.4182743688481665</v>
      </c>
      <c r="AI41" s="23">
        <v>-8.4182743688481665</v>
      </c>
      <c r="AJ41" s="23">
        <v>-8.4182743688481665</v>
      </c>
      <c r="AK41" s="23">
        <v>-8.4182743688481665</v>
      </c>
      <c r="AL41" s="23">
        <v>-8.4182743688481665</v>
      </c>
      <c r="AM41" s="23">
        <v>-8.4182743688481665</v>
      </c>
      <c r="AN41" s="23">
        <v>-8.4182743688481665</v>
      </c>
      <c r="AO41" s="23">
        <v>-8.4182743688481665</v>
      </c>
      <c r="AP41" s="23">
        <v>-8.4182743688481665</v>
      </c>
      <c r="AQ41" s="23">
        <v>-8.4182743688481665</v>
      </c>
      <c r="AR41" s="23">
        <v>-8.4182743688481665</v>
      </c>
      <c r="AS41" s="23">
        <v>-8.4182743688481665</v>
      </c>
      <c r="AT41" s="23">
        <v>-8.4182743688481665</v>
      </c>
      <c r="AU41" s="23">
        <v>-8.4182743688481665</v>
      </c>
      <c r="AV41" s="23">
        <v>-8.4182743688481665</v>
      </c>
      <c r="AW41" s="23">
        <v>-8.4182743688481665</v>
      </c>
      <c r="AX41" s="23">
        <v>-8.4182743688481665</v>
      </c>
      <c r="AY41" s="23">
        <v>-8.4182743688481665</v>
      </c>
      <c r="AZ41" s="23">
        <v>-8.4182743688481665</v>
      </c>
      <c r="BA41" s="23">
        <v>-8.4182743688481665</v>
      </c>
      <c r="BB41" s="23">
        <v>-8.4182743688481665</v>
      </c>
      <c r="BC41" s="23">
        <v>-8.4182743688481665</v>
      </c>
      <c r="BD41" s="23">
        <v>-8.4182743688481665</v>
      </c>
      <c r="BE41" s="23">
        <v>-8.4182743688481665</v>
      </c>
      <c r="BF41" s="23">
        <v>-8.4182743688481665</v>
      </c>
      <c r="BG41" s="23">
        <v>-8.4182743688481665</v>
      </c>
      <c r="BH41" s="23">
        <v>-8.4182743688481665</v>
      </c>
      <c r="BI41" s="23">
        <v>-8.4182743688481665</v>
      </c>
      <c r="BJ41" s="23">
        <v>-8.4182743688481665</v>
      </c>
      <c r="BK41" s="23">
        <v>-8.4182743688481665</v>
      </c>
      <c r="BL41" s="23">
        <v>-8.4182743688481665</v>
      </c>
      <c r="BM41" s="23">
        <v>-8.4182743688481665</v>
      </c>
      <c r="BN41" s="23">
        <v>-8.4182743688481665</v>
      </c>
      <c r="BO41" s="23">
        <v>-8.4182743688481665</v>
      </c>
      <c r="BP41" s="23">
        <v>-8.4182743688481665</v>
      </c>
      <c r="BQ41" s="23">
        <v>-8.4182743688481665</v>
      </c>
      <c r="BR41" s="23">
        <v>-8.4182743688481665</v>
      </c>
      <c r="BS41" s="23">
        <v>-8.4182743688481665</v>
      </c>
      <c r="BT41" s="23">
        <v>-8.4182743688481665</v>
      </c>
      <c r="BU41" s="23">
        <v>-8.4182743688481665</v>
      </c>
      <c r="BV41" s="23">
        <v>-8.4182743688481665</v>
      </c>
      <c r="BW41" s="23">
        <v>-8.4182743688481665</v>
      </c>
      <c r="BX41" s="23">
        <v>-8.4182743688481665</v>
      </c>
      <c r="BY41" s="23">
        <v>-8.4182743688481665</v>
      </c>
      <c r="BZ41" s="23">
        <v>-8.4182743688481665</v>
      </c>
      <c r="CA41" s="23">
        <v>-8.4182743688481665</v>
      </c>
      <c r="CB41" s="23">
        <v>-8.4182743688481665</v>
      </c>
      <c r="CC41" s="23">
        <v>-8.4182743688481665</v>
      </c>
      <c r="CD41" s="23">
        <v>-8.4182743688481665</v>
      </c>
      <c r="CE41" s="23">
        <v>-8.4182743688481665</v>
      </c>
      <c r="CF41" s="23">
        <v>-8.4182743688481665</v>
      </c>
      <c r="CG41" s="23">
        <v>-8.4182743688481665</v>
      </c>
      <c r="CH41" s="23">
        <v>-8.4182743688481665</v>
      </c>
      <c r="CI41" s="23">
        <v>-8.4182743688481665</v>
      </c>
      <c r="CJ41" s="23">
        <v>-8.4182743688481665</v>
      </c>
      <c r="CK41" s="23">
        <v>-8.4182743688481665</v>
      </c>
      <c r="CL41" s="23">
        <v>-8.4182743688481665</v>
      </c>
      <c r="CM41" s="23">
        <v>-8.4182743688481665</v>
      </c>
      <c r="CN41" s="23">
        <v>-8.4182743688481665</v>
      </c>
      <c r="CO41" s="23">
        <v>-8.4182743688481665</v>
      </c>
      <c r="CP41" s="23">
        <v>-8.4182743688481665</v>
      </c>
      <c r="CQ41" s="23">
        <v>-8.4182743688481665</v>
      </c>
      <c r="CR41" s="23">
        <v>-8.4182743688481665</v>
      </c>
      <c r="CS41" s="23">
        <v>-8.4182743688481665</v>
      </c>
      <c r="CT41" s="23">
        <v>-8.4182743688481665</v>
      </c>
      <c r="CU41" s="23">
        <v>-8.4182743688481665</v>
      </c>
      <c r="CV41" s="23">
        <v>-8.4182743688481665</v>
      </c>
      <c r="CW41" s="23">
        <v>-8.4182743688481665</v>
      </c>
      <c r="CX41" s="23">
        <v>-8.4182743688481665</v>
      </c>
      <c r="CY41" s="23">
        <v>-8.4182743688481665</v>
      </c>
      <c r="CZ41" s="23">
        <v>-8.4182743688481665</v>
      </c>
      <c r="DA41" s="23">
        <v>-8.4182743688481665</v>
      </c>
      <c r="DB41" s="23">
        <v>-8.4182743688481665</v>
      </c>
      <c r="DC41" s="23">
        <v>-8.4182743688481665</v>
      </c>
      <c r="DD41" s="23">
        <v>-8.4182743688481665</v>
      </c>
      <c r="DE41" s="23">
        <v>-8.4182743688481665</v>
      </c>
      <c r="DF41" s="23">
        <v>-8.4182743688481665</v>
      </c>
      <c r="DG41" s="23">
        <v>-8.4182743688481665</v>
      </c>
      <c r="DH41" s="23">
        <v>-8.4182743688481665</v>
      </c>
      <c r="DI41" s="23">
        <v>-8.4182743688481665</v>
      </c>
      <c r="DJ41" s="23">
        <v>-8.4182743688481665</v>
      </c>
      <c r="DK41" s="23">
        <v>-8.4182743688481665</v>
      </c>
      <c r="DL41" s="23">
        <v>-8.4182743688481665</v>
      </c>
      <c r="DM41" s="23">
        <v>-8.4182743688481665</v>
      </c>
      <c r="DN41" s="23">
        <v>-8.4182743688481665</v>
      </c>
      <c r="DO41" s="23">
        <v>-8.4182743688481665</v>
      </c>
      <c r="DP41" s="23">
        <v>-8.4182743688481665</v>
      </c>
      <c r="DQ41" s="23">
        <v>-8.4182743688481665</v>
      </c>
      <c r="DR41" s="23">
        <v>-8.4182743688481665</v>
      </c>
      <c r="DS41" s="23">
        <v>-8.4182743688481665</v>
      </c>
      <c r="DT41" s="23">
        <v>-8.4182743688481665</v>
      </c>
      <c r="DU41" s="23">
        <v>-8.4182743688481665</v>
      </c>
      <c r="DV41" s="23">
        <v>-8.4182743688481665</v>
      </c>
      <c r="DW41" s="23">
        <v>-8.4182743688481665</v>
      </c>
      <c r="DX41" s="23">
        <v>-8.4182743688481665</v>
      </c>
      <c r="DY41" s="23">
        <v>-8.4182743688481665</v>
      </c>
      <c r="DZ41" s="23">
        <v>-8.4182743688481665</v>
      </c>
      <c r="EA41" s="23">
        <v>-8.4182743688481665</v>
      </c>
      <c r="EB41" s="23">
        <v>-8.4182743688481665</v>
      </c>
      <c r="EC41" s="23">
        <v>-8.4182743688481665</v>
      </c>
      <c r="ED41" s="23">
        <v>-8.4182743688481665</v>
      </c>
      <c r="EE41" s="23">
        <v>-8.4182743688481665</v>
      </c>
      <c r="EF41" s="23">
        <v>-8.4182743688481665</v>
      </c>
      <c r="EG41" s="23">
        <v>-8.4182743688481665</v>
      </c>
      <c r="EH41" s="23">
        <v>-8.4182743688481665</v>
      </c>
      <c r="EI41" s="23">
        <v>-8.4182743688481665</v>
      </c>
      <c r="EJ41" s="23">
        <v>-8.4182743688481665</v>
      </c>
      <c r="EK41" s="23">
        <v>-8.4182743688481665</v>
      </c>
      <c r="EL41" s="23">
        <v>-8.4182743688481665</v>
      </c>
      <c r="EM41" s="23">
        <v>-8.4182743688481665</v>
      </c>
      <c r="EN41" s="23">
        <v>-8.4182743688481665</v>
      </c>
      <c r="EO41" s="23">
        <v>-8.4182743688481665</v>
      </c>
      <c r="EP41" s="23">
        <v>-8.4182743688481665</v>
      </c>
      <c r="EQ41" s="23">
        <v>-8.4182743688481665</v>
      </c>
      <c r="ER41" s="23">
        <v>-8.4182743688481665</v>
      </c>
      <c r="ES41" s="23">
        <v>-8.4182743688481665</v>
      </c>
      <c r="ET41" s="23">
        <v>-8.4182743688481665</v>
      </c>
      <c r="EU41" s="23">
        <v>-8.4182743688481665</v>
      </c>
      <c r="EV41" s="23">
        <v>-8.4182743688481665</v>
      </c>
      <c r="EW41" s="23">
        <v>-8.4182743688481665</v>
      </c>
      <c r="EX41" s="23">
        <v>-8.4182743688481665</v>
      </c>
      <c r="EY41" s="23">
        <v>-8.4182743688481665</v>
      </c>
      <c r="EZ41" s="23">
        <v>-8.4182743688481665</v>
      </c>
      <c r="FA41" s="23">
        <v>-8.4182743688481665</v>
      </c>
      <c r="FB41" s="23">
        <v>-8.4182743688481665</v>
      </c>
      <c r="FC41" s="23">
        <v>-8.4182743688481665</v>
      </c>
      <c r="FD41" s="23">
        <v>-8.4182743688481665</v>
      </c>
      <c r="FE41" s="23">
        <v>-8.4182743688481665</v>
      </c>
      <c r="FF41" s="23">
        <v>-8.4182743688481665</v>
      </c>
      <c r="FG41" s="23">
        <v>-8.4182743688481665</v>
      </c>
      <c r="FH41" s="23">
        <v>-8.4182743688481665</v>
      </c>
      <c r="FI41" s="23">
        <v>-8.4182743688481665</v>
      </c>
      <c r="FJ41" s="23">
        <v>-8.4182743688481665</v>
      </c>
      <c r="FK41" s="23">
        <v>-8.4182743688481665</v>
      </c>
      <c r="FL41" s="23">
        <v>-8.4182743688481665</v>
      </c>
      <c r="FM41" s="23">
        <v>-8.4182743688481665</v>
      </c>
      <c r="FN41" s="23">
        <v>-8.4182743688481665</v>
      </c>
      <c r="FO41" s="23">
        <v>-8.4182743688481665</v>
      </c>
      <c r="FP41" s="23">
        <v>-8.4182743688481665</v>
      </c>
      <c r="FQ41" s="23">
        <v>-8.4182743688481665</v>
      </c>
      <c r="FR41" s="23">
        <v>-8.4182743688481665</v>
      </c>
      <c r="FS41" s="23">
        <v>-8.4182743688481665</v>
      </c>
      <c r="FT41" s="23">
        <v>-8.4182743688481665</v>
      </c>
      <c r="FU41" s="23">
        <v>-8.4182743688481665</v>
      </c>
      <c r="FV41" s="23">
        <v>-8.4182743688481665</v>
      </c>
      <c r="FW41" s="23">
        <v>-8.4182743688481665</v>
      </c>
      <c r="FX41" s="23">
        <v>-8.4182743688481665</v>
      </c>
      <c r="FY41" s="23">
        <v>-8.4182743688481665</v>
      </c>
      <c r="FZ41" s="23">
        <v>-8.4182743688481665</v>
      </c>
      <c r="GA41" s="23">
        <v>-8.4182743688481665</v>
      </c>
      <c r="GB41" s="23"/>
      <c r="GC41" s="23"/>
      <c r="GD41" s="23"/>
      <c r="GE41" s="23"/>
      <c r="GF41" s="23"/>
      <c r="GG41" s="23"/>
      <c r="GH41" s="23"/>
      <c r="GI41" s="23"/>
      <c r="GJ41" s="23"/>
      <c r="GK41" s="23"/>
      <c r="GL41" s="23"/>
      <c r="GM41" s="23"/>
      <c r="GN41" s="23"/>
      <c r="GO41" s="23"/>
      <c r="GP41" s="23"/>
      <c r="GQ41" s="23"/>
      <c r="GR41" s="23"/>
      <c r="GS41" s="23"/>
      <c r="GT41" s="23"/>
      <c r="GU41" s="23"/>
      <c r="GV41" s="23"/>
      <c r="GW41" s="23"/>
      <c r="GX41" s="23"/>
      <c r="GY41" s="23"/>
      <c r="GZ41" s="23"/>
      <c r="HA41" s="23"/>
      <c r="HB41" s="23"/>
      <c r="HC41" s="23"/>
      <c r="HD41" s="23"/>
      <c r="HE41" s="23"/>
      <c r="HF41" s="23"/>
      <c r="HG41" s="23"/>
      <c r="HH41" s="23"/>
      <c r="HI41" s="23"/>
      <c r="HJ41" s="23"/>
      <c r="HK41" s="23"/>
      <c r="HL41" s="23"/>
      <c r="HM41" s="23"/>
      <c r="HN41" s="23"/>
      <c r="HO41" s="23"/>
      <c r="HP41" s="23"/>
      <c r="HQ41" s="23"/>
      <c r="HR41" s="23"/>
      <c r="HS41" s="23"/>
      <c r="HT41" s="23"/>
      <c r="HU41" s="23"/>
      <c r="HV41" s="23"/>
      <c r="HW41" s="23"/>
      <c r="HX41" s="23"/>
      <c r="HY41" s="23"/>
      <c r="HZ41" s="23"/>
      <c r="IA41" s="23"/>
      <c r="IB41" s="23"/>
      <c r="IC41" s="23"/>
      <c r="ID41" s="23"/>
      <c r="IE41" s="23"/>
      <c r="IF41" s="23"/>
      <c r="IG41" s="23"/>
      <c r="IH41" s="23"/>
      <c r="II41" s="23"/>
      <c r="IJ41" s="23"/>
      <c r="IK41" s="23"/>
      <c r="IL41" s="23"/>
      <c r="IM41" s="23"/>
      <c r="IN41" s="23"/>
      <c r="IO41" s="23"/>
      <c r="IP41" s="23"/>
      <c r="IQ41" s="23"/>
      <c r="IR41" s="23"/>
      <c r="IS41" s="23"/>
      <c r="IT41" s="23"/>
      <c r="IU41" s="23"/>
      <c r="IV41" s="23"/>
      <c r="IW41" s="23"/>
      <c r="IX41" s="23"/>
      <c r="IY41" s="23"/>
      <c r="IZ41" s="23"/>
      <c r="JA41" s="23"/>
      <c r="JB41" s="23"/>
      <c r="JC41" s="23"/>
      <c r="JD41" s="23"/>
      <c r="JE41" s="23"/>
      <c r="JF41" s="23"/>
      <c r="JG41" s="23"/>
      <c r="JH41" s="23"/>
      <c r="JI41" s="23"/>
      <c r="JJ41" s="23"/>
      <c r="JK41" s="23"/>
      <c r="JL41" s="23"/>
      <c r="JM41" s="23"/>
      <c r="JN41" s="23"/>
      <c r="JO41" s="23"/>
      <c r="JP41" s="23"/>
      <c r="JQ41" s="23"/>
      <c r="JR41" s="23"/>
      <c r="JS41" s="23"/>
      <c r="JT41" s="23"/>
      <c r="JU41" s="23"/>
      <c r="JV41" s="23"/>
      <c r="JW41" s="23"/>
      <c r="JX41" s="23"/>
      <c r="JY41" s="23"/>
      <c r="JZ41" s="23"/>
      <c r="KA41" s="23"/>
      <c r="KB41" s="23"/>
      <c r="KC41" s="23"/>
      <c r="KD41" s="23"/>
      <c r="KE41" s="23"/>
      <c r="KF41" s="23"/>
      <c r="KG41" s="23"/>
      <c r="KH41" s="23"/>
      <c r="KI41" s="23"/>
      <c r="KJ41" s="23"/>
      <c r="KK41" s="23"/>
      <c r="KL41" s="23"/>
      <c r="KM41" s="23"/>
      <c r="KN41" s="23"/>
      <c r="KO41" s="23"/>
      <c r="KP41" s="23"/>
      <c r="KQ41" s="23"/>
      <c r="KR41" s="23"/>
      <c r="KS41" s="23"/>
      <c r="KT41" s="23"/>
      <c r="KU41" s="23"/>
      <c r="KV41" s="23"/>
      <c r="KW41" s="23"/>
      <c r="KX41" s="23"/>
      <c r="KY41" s="23"/>
      <c r="KZ41" s="23"/>
      <c r="LA41" s="23"/>
      <c r="LB41" s="23"/>
      <c r="LC41" s="23"/>
      <c r="LD41" s="23"/>
      <c r="LE41" s="23"/>
      <c r="LF41" s="23"/>
      <c r="LG41" s="23"/>
      <c r="LH41" s="23"/>
      <c r="LI41" s="23"/>
      <c r="LJ41" s="23"/>
      <c r="LK41" s="23"/>
      <c r="LL41" s="23"/>
      <c r="LM41" s="23"/>
      <c r="LN41" s="23"/>
      <c r="LO41" s="23"/>
      <c r="LP41" s="23"/>
      <c r="LQ41" s="23"/>
      <c r="LR41" s="23"/>
      <c r="LS41" s="23"/>
      <c r="LT41" s="23"/>
      <c r="LU41" s="23"/>
      <c r="LV41" s="23"/>
      <c r="LW41" s="23"/>
      <c r="LX41" s="23"/>
      <c r="LY41" s="23"/>
      <c r="LZ41" s="23"/>
      <c r="MA41" s="23"/>
      <c r="MB41" s="23"/>
      <c r="MC41" s="23"/>
      <c r="MD41" s="23"/>
      <c r="ME41" s="23"/>
      <c r="MF41" s="23"/>
      <c r="MG41" s="23"/>
      <c r="MH41" s="23"/>
      <c r="MI41" s="23"/>
      <c r="MJ41" s="23"/>
      <c r="MK41" s="23"/>
      <c r="ML41" s="23"/>
      <c r="MM41" s="23"/>
      <c r="MN41" s="23"/>
      <c r="MO41" s="23"/>
      <c r="MP41" s="23"/>
      <c r="MQ41" s="23"/>
      <c r="MR41" s="23"/>
      <c r="MS41" s="23"/>
      <c r="MT41" s="23"/>
      <c r="MU41" s="23"/>
      <c r="MV41" s="23"/>
      <c r="MW41" s="23"/>
      <c r="MX41" s="23"/>
      <c r="MY41" s="24"/>
      <c r="MZ41" s="24"/>
      <c r="NA41" s="24"/>
      <c r="NB41" s="24"/>
      <c r="NC41" s="24"/>
      <c r="ND41" s="24"/>
      <c r="NE41" s="24"/>
      <c r="NF41" s="24"/>
      <c r="NG41" s="24"/>
      <c r="NH41" s="24"/>
      <c r="NI41" s="24"/>
      <c r="NJ41" s="24"/>
      <c r="NK41" s="24"/>
      <c r="NL41" s="24"/>
      <c r="NM41" s="24"/>
      <c r="NN41" s="24"/>
      <c r="NO41" s="24"/>
      <c r="NP41" s="24"/>
      <c r="NQ41" s="24"/>
      <c r="NR41" s="24"/>
      <c r="NS41" s="24"/>
      <c r="NT41" s="24"/>
      <c r="NU41" s="24"/>
      <c r="NV41" s="24"/>
      <c r="NW41" s="24"/>
      <c r="NX41" s="24"/>
      <c r="NY41" s="24"/>
      <c r="NZ41" s="24"/>
      <c r="OA41" s="24"/>
      <c r="OB41" s="24"/>
      <c r="OC41" s="24"/>
      <c r="OD41" s="24"/>
      <c r="OE41" s="24"/>
      <c r="OF41" s="24"/>
      <c r="OG41" s="24"/>
      <c r="OH41" s="24"/>
      <c r="OI41" s="24"/>
      <c r="OJ41" s="24"/>
      <c r="OK41" s="24"/>
      <c r="OL41" s="24"/>
      <c r="OM41" s="24"/>
      <c r="ON41" s="24"/>
      <c r="OO41" s="24"/>
      <c r="OP41" s="24"/>
      <c r="OQ41" s="24"/>
      <c r="OR41" s="24"/>
      <c r="OS41" s="24"/>
      <c r="OT41" s="24"/>
      <c r="OU41" s="24"/>
      <c r="OV41" s="24"/>
      <c r="OW41" s="24"/>
      <c r="OX41" s="24"/>
      <c r="OY41" s="24"/>
      <c r="OZ41" s="24"/>
      <c r="PA41" s="24"/>
      <c r="PB41" s="24"/>
      <c r="PC41" s="24"/>
      <c r="PD41" s="24"/>
      <c r="PE41" s="24"/>
      <c r="PF41" s="24"/>
      <c r="PG41" s="24"/>
      <c r="PH41" s="24"/>
      <c r="PI41" s="24"/>
      <c r="PJ41" s="24"/>
      <c r="PK41" s="24"/>
      <c r="PL41" s="24"/>
      <c r="PM41" s="24"/>
      <c r="PN41" s="24"/>
    </row>
    <row r="42" spans="1:430" ht="14.25" customHeight="1" outlineLevel="1" x14ac:dyDescent="0.55000000000000004">
      <c r="A42" s="8" t="s">
        <v>12</v>
      </c>
      <c r="B42" s="8"/>
      <c r="C42" s="25">
        <v>0</v>
      </c>
      <c r="D42" s="25">
        <v>0</v>
      </c>
      <c r="E42" s="25">
        <v>0</v>
      </c>
      <c r="F42" s="25">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0</v>
      </c>
      <c r="AR42" s="25">
        <v>0</v>
      </c>
      <c r="AS42" s="25">
        <v>0</v>
      </c>
      <c r="AT42" s="25">
        <v>0</v>
      </c>
      <c r="AU42" s="25">
        <v>0</v>
      </c>
      <c r="AV42" s="25">
        <v>0</v>
      </c>
      <c r="AW42" s="25">
        <v>0</v>
      </c>
      <c r="AX42" s="25">
        <v>0</v>
      </c>
      <c r="AY42" s="25">
        <v>0</v>
      </c>
      <c r="AZ42" s="25">
        <v>0</v>
      </c>
      <c r="BA42" s="25">
        <v>0</v>
      </c>
      <c r="BB42" s="25">
        <v>0</v>
      </c>
      <c r="BC42" s="25">
        <v>0</v>
      </c>
      <c r="BD42" s="25">
        <v>0</v>
      </c>
      <c r="BE42" s="25">
        <v>0</v>
      </c>
      <c r="BF42" s="25">
        <v>0</v>
      </c>
      <c r="BG42" s="25">
        <v>0</v>
      </c>
      <c r="BH42" s="25">
        <v>0</v>
      </c>
      <c r="BI42" s="25">
        <v>0</v>
      </c>
      <c r="BJ42" s="25">
        <v>0</v>
      </c>
      <c r="BK42" s="25">
        <v>0</v>
      </c>
      <c r="BL42" s="25">
        <v>0</v>
      </c>
      <c r="BM42" s="25">
        <v>0</v>
      </c>
      <c r="BN42" s="25">
        <v>0</v>
      </c>
      <c r="BO42" s="25">
        <v>0</v>
      </c>
      <c r="BP42" s="25">
        <v>0</v>
      </c>
      <c r="BQ42" s="25">
        <v>0</v>
      </c>
      <c r="BR42" s="25">
        <v>0</v>
      </c>
      <c r="BS42" s="25">
        <v>0</v>
      </c>
      <c r="BT42" s="25">
        <v>0</v>
      </c>
      <c r="BU42" s="25">
        <v>0</v>
      </c>
      <c r="BV42" s="25">
        <v>0</v>
      </c>
      <c r="BW42" s="25">
        <v>0</v>
      </c>
      <c r="BX42" s="25">
        <v>0</v>
      </c>
      <c r="BY42" s="25">
        <v>0</v>
      </c>
      <c r="BZ42" s="25">
        <v>0</v>
      </c>
      <c r="CA42" s="25">
        <v>0</v>
      </c>
      <c r="CB42" s="25">
        <v>0</v>
      </c>
      <c r="CC42" s="25">
        <v>0</v>
      </c>
      <c r="CD42" s="25">
        <v>0</v>
      </c>
      <c r="CE42" s="25">
        <v>0</v>
      </c>
      <c r="CF42" s="25">
        <v>0</v>
      </c>
      <c r="CG42" s="25">
        <v>0</v>
      </c>
      <c r="CH42" s="25">
        <v>0</v>
      </c>
      <c r="CI42" s="25">
        <v>0</v>
      </c>
      <c r="CJ42" s="25">
        <v>0</v>
      </c>
      <c r="CK42" s="25">
        <v>0</v>
      </c>
      <c r="CL42" s="25">
        <v>0</v>
      </c>
      <c r="CM42" s="25">
        <v>0</v>
      </c>
      <c r="CN42" s="25">
        <v>0</v>
      </c>
      <c r="CO42" s="25">
        <v>0</v>
      </c>
      <c r="CP42" s="25">
        <v>0</v>
      </c>
      <c r="CQ42" s="25">
        <v>0</v>
      </c>
      <c r="CR42" s="25">
        <v>0</v>
      </c>
      <c r="CS42" s="25">
        <v>0</v>
      </c>
      <c r="CT42" s="25">
        <v>0</v>
      </c>
      <c r="CU42" s="25">
        <v>0</v>
      </c>
      <c r="CV42" s="25">
        <v>0</v>
      </c>
      <c r="CW42" s="25">
        <v>0</v>
      </c>
      <c r="CX42" s="25">
        <v>0</v>
      </c>
      <c r="CY42" s="25">
        <v>0</v>
      </c>
      <c r="CZ42" s="25">
        <v>0</v>
      </c>
      <c r="DA42" s="25">
        <v>0</v>
      </c>
      <c r="DB42" s="25">
        <v>0</v>
      </c>
      <c r="DC42" s="25">
        <v>0</v>
      </c>
      <c r="DD42" s="25">
        <v>0</v>
      </c>
      <c r="DE42" s="25">
        <v>0</v>
      </c>
      <c r="DF42" s="25">
        <v>0</v>
      </c>
      <c r="DG42" s="25">
        <v>0</v>
      </c>
      <c r="DH42" s="25">
        <v>0</v>
      </c>
      <c r="DI42" s="25">
        <v>0</v>
      </c>
      <c r="DJ42" s="25">
        <v>0</v>
      </c>
      <c r="DK42" s="25">
        <v>0</v>
      </c>
      <c r="DL42" s="25">
        <v>0</v>
      </c>
      <c r="DM42" s="25">
        <v>0</v>
      </c>
      <c r="DN42" s="25">
        <v>0</v>
      </c>
      <c r="DO42" s="25">
        <v>0</v>
      </c>
      <c r="DP42" s="25">
        <v>0</v>
      </c>
      <c r="DQ42" s="25">
        <v>0</v>
      </c>
      <c r="DR42" s="25">
        <v>0</v>
      </c>
      <c r="DS42" s="25">
        <v>0</v>
      </c>
      <c r="DT42" s="25">
        <v>0</v>
      </c>
      <c r="DU42" s="25">
        <v>0</v>
      </c>
      <c r="DV42" s="25">
        <v>0</v>
      </c>
      <c r="DW42" s="25">
        <v>0</v>
      </c>
      <c r="DX42" s="25">
        <v>0</v>
      </c>
      <c r="DY42" s="25">
        <v>0</v>
      </c>
      <c r="DZ42" s="25">
        <v>0</v>
      </c>
      <c r="EA42" s="25">
        <v>0</v>
      </c>
      <c r="EB42" s="25">
        <v>0</v>
      </c>
      <c r="EC42" s="25">
        <v>0</v>
      </c>
      <c r="ED42" s="25">
        <v>0</v>
      </c>
      <c r="EE42" s="25">
        <v>0</v>
      </c>
      <c r="EF42" s="25">
        <v>0</v>
      </c>
      <c r="EG42" s="25">
        <v>0</v>
      </c>
      <c r="EH42" s="25">
        <v>0</v>
      </c>
      <c r="EI42" s="25">
        <v>0</v>
      </c>
      <c r="EJ42" s="25">
        <v>0</v>
      </c>
      <c r="EK42" s="25">
        <v>0</v>
      </c>
      <c r="EL42" s="25">
        <v>0</v>
      </c>
      <c r="EM42" s="25">
        <v>0</v>
      </c>
      <c r="EN42" s="25">
        <v>0</v>
      </c>
      <c r="EO42" s="25">
        <v>0</v>
      </c>
      <c r="EP42" s="25">
        <v>0</v>
      </c>
      <c r="EQ42" s="25">
        <v>0</v>
      </c>
      <c r="ER42" s="25">
        <v>0</v>
      </c>
      <c r="ES42" s="25">
        <v>0</v>
      </c>
      <c r="ET42" s="25">
        <v>0</v>
      </c>
      <c r="EU42" s="25">
        <v>0</v>
      </c>
      <c r="EV42" s="25">
        <v>0</v>
      </c>
      <c r="EW42" s="25">
        <v>0</v>
      </c>
      <c r="EX42" s="25">
        <v>0</v>
      </c>
      <c r="EY42" s="25">
        <v>0</v>
      </c>
      <c r="EZ42" s="25">
        <v>0</v>
      </c>
      <c r="FA42" s="25">
        <v>0</v>
      </c>
      <c r="FB42" s="25">
        <v>0</v>
      </c>
      <c r="FC42" s="25">
        <v>0</v>
      </c>
      <c r="FD42" s="25">
        <v>0</v>
      </c>
      <c r="FE42" s="25">
        <v>0</v>
      </c>
      <c r="FF42" s="25">
        <v>0</v>
      </c>
      <c r="FG42" s="25">
        <v>0</v>
      </c>
      <c r="FH42" s="25">
        <v>0</v>
      </c>
      <c r="FI42" s="25">
        <v>0</v>
      </c>
      <c r="FJ42" s="25">
        <v>0</v>
      </c>
      <c r="FK42" s="25">
        <v>0</v>
      </c>
      <c r="FL42" s="25">
        <v>0</v>
      </c>
      <c r="FM42" s="25">
        <v>0</v>
      </c>
      <c r="FN42" s="25">
        <v>0</v>
      </c>
      <c r="FO42" s="25">
        <v>0</v>
      </c>
      <c r="FP42" s="25">
        <v>0</v>
      </c>
      <c r="FQ42" s="25">
        <v>0</v>
      </c>
      <c r="FR42" s="25">
        <v>0</v>
      </c>
      <c r="FS42" s="25">
        <v>0</v>
      </c>
      <c r="FT42" s="25">
        <v>0</v>
      </c>
      <c r="FU42" s="25">
        <v>0</v>
      </c>
      <c r="FV42" s="25">
        <v>0</v>
      </c>
      <c r="FW42" s="25">
        <v>0</v>
      </c>
      <c r="FX42" s="25">
        <v>0</v>
      </c>
      <c r="FY42" s="25">
        <v>0</v>
      </c>
      <c r="FZ42" s="25">
        <v>0</v>
      </c>
      <c r="GA42" s="25">
        <v>0</v>
      </c>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25"/>
      <c r="HD42" s="25"/>
      <c r="HE42" s="25"/>
      <c r="HF42" s="25"/>
      <c r="HG42" s="25"/>
      <c r="HH42" s="25"/>
      <c r="HI42" s="25"/>
      <c r="HJ42" s="25"/>
      <c r="HK42" s="25"/>
      <c r="HL42" s="25"/>
      <c r="HM42" s="25"/>
      <c r="HN42" s="25"/>
      <c r="HO42" s="25"/>
      <c r="HP42" s="25"/>
      <c r="HQ42" s="25"/>
      <c r="HR42" s="25"/>
      <c r="HS42" s="25"/>
      <c r="HT42" s="25"/>
      <c r="HU42" s="25"/>
      <c r="HV42" s="25"/>
      <c r="HW42" s="25"/>
      <c r="HX42" s="25"/>
      <c r="HY42" s="25"/>
      <c r="HZ42" s="25"/>
      <c r="IA42" s="25"/>
      <c r="IB42" s="25"/>
      <c r="IC42" s="25"/>
      <c r="ID42" s="25"/>
      <c r="IE42" s="25"/>
      <c r="IF42" s="25"/>
      <c r="IG42" s="25"/>
      <c r="IH42" s="25"/>
      <c r="II42" s="25"/>
      <c r="IJ42" s="25"/>
      <c r="IK42" s="25"/>
      <c r="IL42" s="25"/>
      <c r="IM42" s="25"/>
      <c r="IN42" s="25"/>
      <c r="IO42" s="25"/>
      <c r="IP42" s="25"/>
      <c r="IQ42" s="25"/>
      <c r="IR42" s="25"/>
      <c r="IS42" s="25"/>
      <c r="IT42" s="25"/>
      <c r="IU42" s="25"/>
      <c r="IV42" s="25"/>
      <c r="IW42" s="25"/>
      <c r="IX42" s="25"/>
      <c r="IY42" s="25"/>
      <c r="IZ42" s="25"/>
      <c r="JA42" s="25"/>
      <c r="JB42" s="25"/>
      <c r="JC42" s="25"/>
      <c r="JD42" s="25"/>
      <c r="JE42" s="25"/>
      <c r="JF42" s="25"/>
      <c r="JG42" s="25"/>
      <c r="JH42" s="25"/>
      <c r="JI42" s="25"/>
      <c r="JJ42" s="25"/>
      <c r="JK42" s="25"/>
      <c r="JL42" s="25"/>
      <c r="JM42" s="25"/>
      <c r="JN42" s="25"/>
      <c r="JO42" s="25"/>
      <c r="JP42" s="25"/>
      <c r="JQ42" s="25"/>
      <c r="JR42" s="25"/>
      <c r="JS42" s="25"/>
      <c r="JT42" s="25"/>
      <c r="JU42" s="25"/>
      <c r="JV42" s="25"/>
      <c r="JW42" s="25"/>
      <c r="JX42" s="25"/>
      <c r="JY42" s="25"/>
      <c r="JZ42" s="25"/>
      <c r="KA42" s="25"/>
      <c r="KB42" s="25"/>
      <c r="KC42" s="25"/>
      <c r="KD42" s="25"/>
      <c r="KE42" s="25"/>
      <c r="KF42" s="25"/>
      <c r="KG42" s="25"/>
      <c r="KH42" s="25"/>
      <c r="KI42" s="25"/>
      <c r="KJ42" s="25"/>
      <c r="KK42" s="25"/>
      <c r="KL42" s="25"/>
      <c r="KM42" s="25"/>
      <c r="KN42" s="25"/>
      <c r="KO42" s="25"/>
      <c r="KP42" s="25"/>
      <c r="KQ42" s="25"/>
      <c r="KR42" s="25"/>
      <c r="KS42" s="25"/>
      <c r="KT42" s="25"/>
      <c r="KU42" s="25"/>
      <c r="KV42" s="25"/>
      <c r="KW42" s="25"/>
      <c r="KX42" s="25"/>
      <c r="KY42" s="25"/>
      <c r="KZ42" s="25"/>
      <c r="LA42" s="25"/>
      <c r="LB42" s="25"/>
      <c r="LC42" s="25"/>
      <c r="LD42" s="25"/>
      <c r="LE42" s="25"/>
      <c r="LF42" s="25"/>
      <c r="LG42" s="25"/>
      <c r="LH42" s="25"/>
      <c r="LI42" s="25"/>
      <c r="LJ42" s="25"/>
      <c r="LK42" s="25"/>
      <c r="LL42" s="25"/>
      <c r="LM42" s="25"/>
      <c r="LN42" s="25"/>
      <c r="LO42" s="25"/>
      <c r="LP42" s="25"/>
      <c r="LQ42" s="25"/>
      <c r="LR42" s="25"/>
      <c r="LS42" s="25"/>
      <c r="LT42" s="25"/>
      <c r="LU42" s="25"/>
      <c r="LV42" s="25"/>
      <c r="LW42" s="25"/>
      <c r="LX42" s="25"/>
      <c r="LY42" s="25"/>
      <c r="LZ42" s="25"/>
      <c r="MA42" s="25"/>
      <c r="MB42" s="25"/>
      <c r="MC42" s="25"/>
      <c r="MD42" s="25"/>
      <c r="ME42" s="25"/>
      <c r="MF42" s="25"/>
      <c r="MG42" s="25"/>
      <c r="MH42" s="25"/>
      <c r="MI42" s="25"/>
      <c r="MJ42" s="25"/>
      <c r="MK42" s="25"/>
      <c r="ML42" s="25"/>
      <c r="MM42" s="25"/>
      <c r="MN42" s="25"/>
      <c r="MO42" s="25"/>
      <c r="MP42" s="25"/>
      <c r="MQ42" s="25"/>
      <c r="MR42" s="25"/>
      <c r="MS42" s="25"/>
      <c r="MT42" s="25"/>
      <c r="MU42" s="25"/>
      <c r="MV42" s="25"/>
      <c r="MW42" s="25"/>
      <c r="MX42" s="25"/>
      <c r="MY42" s="26"/>
      <c r="MZ42" s="26"/>
      <c r="NA42" s="26"/>
      <c r="NB42" s="26"/>
      <c r="NC42" s="26"/>
      <c r="ND42" s="26"/>
      <c r="NE42" s="26"/>
      <c r="NF42" s="26"/>
      <c r="NG42" s="26"/>
      <c r="NH42" s="26"/>
      <c r="NI42" s="26"/>
      <c r="NJ42" s="26"/>
      <c r="NK42" s="26"/>
      <c r="NL42" s="26"/>
      <c r="NM42" s="26"/>
      <c r="NN42" s="26"/>
      <c r="NO42" s="26"/>
      <c r="NP42" s="26"/>
      <c r="NQ42" s="26"/>
      <c r="NR42" s="26"/>
      <c r="NS42" s="26"/>
      <c r="NT42" s="26"/>
      <c r="NU42" s="26"/>
      <c r="NV42" s="26"/>
      <c r="NW42" s="26"/>
      <c r="NX42" s="26"/>
      <c r="NY42" s="26"/>
      <c r="NZ42" s="26"/>
      <c r="OA42" s="26"/>
      <c r="OB42" s="26"/>
      <c r="OC42" s="26"/>
      <c r="OD42" s="26"/>
      <c r="OE42" s="26"/>
      <c r="OF42" s="26"/>
      <c r="OG42" s="26"/>
      <c r="OH42" s="26"/>
      <c r="OI42" s="26"/>
      <c r="OJ42" s="26"/>
      <c r="OK42" s="26"/>
      <c r="OL42" s="26"/>
      <c r="OM42" s="26"/>
      <c r="ON42" s="26"/>
      <c r="OO42" s="26"/>
      <c r="OP42" s="26"/>
      <c r="OQ42" s="26"/>
      <c r="OR42" s="26"/>
      <c r="OS42" s="26"/>
      <c r="OT42" s="26"/>
      <c r="OU42" s="26"/>
      <c r="OV42" s="26"/>
      <c r="OW42" s="26"/>
      <c r="OX42" s="26"/>
      <c r="OY42" s="26"/>
      <c r="OZ42" s="26"/>
      <c r="PA42" s="26"/>
      <c r="PB42" s="26"/>
      <c r="PC42" s="26"/>
      <c r="PD42" s="26"/>
      <c r="PE42" s="26"/>
      <c r="PF42" s="26"/>
      <c r="PG42" s="26"/>
      <c r="PH42" s="26"/>
      <c r="PI42" s="26"/>
      <c r="PJ42" s="26"/>
      <c r="PK42" s="26"/>
      <c r="PL42" s="26"/>
      <c r="PM42" s="26"/>
      <c r="PN42" s="26"/>
    </row>
    <row r="43" spans="1:430" ht="14.25" customHeight="1" outlineLevel="1" x14ac:dyDescent="0.55000000000000004">
      <c r="A43" s="8" t="s">
        <v>13</v>
      </c>
      <c r="B43" s="8"/>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23"/>
      <c r="CD43" s="23"/>
      <c r="CE43" s="23"/>
      <c r="CF43" s="23"/>
      <c r="CG43" s="23"/>
      <c r="CH43" s="23"/>
      <c r="CI43" s="23"/>
      <c r="CJ43" s="23"/>
      <c r="CK43" s="23"/>
      <c r="CL43" s="23"/>
      <c r="CM43" s="23"/>
      <c r="CN43" s="23"/>
      <c r="CO43" s="23"/>
      <c r="CP43" s="23"/>
      <c r="CQ43" s="23"/>
      <c r="CR43" s="23"/>
      <c r="CS43" s="23"/>
      <c r="CT43" s="23"/>
      <c r="CU43" s="23"/>
      <c r="CV43" s="23"/>
      <c r="CW43" s="23"/>
      <c r="CX43" s="23"/>
      <c r="CY43" s="23"/>
      <c r="CZ43" s="23"/>
      <c r="DA43" s="23"/>
      <c r="DB43" s="23"/>
      <c r="DC43" s="23"/>
      <c r="DD43" s="23"/>
      <c r="DE43" s="23"/>
      <c r="DF43" s="23"/>
      <c r="DG43" s="23"/>
      <c r="DH43" s="23"/>
      <c r="DI43" s="23"/>
      <c r="DJ43" s="23"/>
      <c r="DK43" s="23"/>
      <c r="DL43" s="23"/>
      <c r="DM43" s="23"/>
      <c r="DN43" s="23"/>
      <c r="DO43" s="23"/>
      <c r="DP43" s="23"/>
      <c r="DQ43" s="23"/>
      <c r="DR43" s="23"/>
      <c r="DS43" s="23"/>
      <c r="DT43" s="23"/>
      <c r="DU43" s="23"/>
      <c r="DV43" s="23"/>
      <c r="DW43" s="23"/>
      <c r="DX43" s="23"/>
      <c r="DY43" s="23"/>
      <c r="DZ43" s="23"/>
      <c r="EA43" s="23"/>
      <c r="EB43" s="23"/>
      <c r="EC43" s="23"/>
      <c r="ED43" s="23"/>
      <c r="EE43" s="23"/>
      <c r="EF43" s="23"/>
      <c r="EG43" s="23"/>
      <c r="EH43" s="23"/>
      <c r="EI43" s="23"/>
      <c r="EJ43" s="23"/>
      <c r="EK43" s="23"/>
      <c r="EL43" s="23"/>
      <c r="EM43" s="23"/>
      <c r="EN43" s="23"/>
      <c r="EO43" s="23"/>
      <c r="EP43" s="23"/>
      <c r="EQ43" s="23"/>
      <c r="ER43" s="23"/>
      <c r="ES43" s="23"/>
      <c r="ET43" s="23"/>
      <c r="EU43" s="23"/>
      <c r="EV43" s="23"/>
      <c r="EW43" s="23"/>
      <c r="EX43" s="23"/>
      <c r="EY43" s="23"/>
      <c r="EZ43" s="23"/>
      <c r="FA43" s="23"/>
      <c r="FB43" s="23"/>
      <c r="FC43" s="23"/>
      <c r="FD43" s="23"/>
      <c r="FE43" s="23"/>
      <c r="FF43" s="23"/>
      <c r="FG43" s="23"/>
      <c r="FH43" s="23"/>
      <c r="FI43" s="23"/>
      <c r="FJ43" s="23"/>
      <c r="FK43" s="23"/>
      <c r="FL43" s="23"/>
      <c r="FM43" s="23"/>
      <c r="FN43" s="23"/>
      <c r="FO43" s="23"/>
      <c r="FP43" s="23"/>
      <c r="FQ43" s="23"/>
      <c r="FR43" s="23"/>
      <c r="FS43" s="23"/>
      <c r="FT43" s="23"/>
      <c r="FU43" s="23"/>
      <c r="FV43" s="23"/>
      <c r="FW43" s="23"/>
      <c r="FX43" s="23"/>
      <c r="FY43" s="23"/>
      <c r="FZ43" s="23"/>
      <c r="GA43" s="23"/>
      <c r="GB43" s="23"/>
      <c r="GC43" s="23"/>
      <c r="GD43" s="23"/>
      <c r="GE43" s="23"/>
      <c r="GF43" s="23"/>
      <c r="GG43" s="23"/>
      <c r="GH43" s="23"/>
      <c r="GI43" s="23"/>
      <c r="GJ43" s="23"/>
      <c r="GK43" s="23"/>
      <c r="GL43" s="23"/>
      <c r="GM43" s="23"/>
      <c r="GN43" s="23"/>
      <c r="GO43" s="23"/>
      <c r="GP43" s="23"/>
      <c r="GQ43" s="23"/>
      <c r="GR43" s="23"/>
      <c r="GS43" s="23"/>
      <c r="GT43" s="23"/>
      <c r="GU43" s="23"/>
      <c r="GV43" s="23"/>
      <c r="GW43" s="23"/>
      <c r="GX43" s="23"/>
      <c r="GY43" s="23"/>
      <c r="GZ43" s="23"/>
      <c r="HA43" s="23"/>
      <c r="HB43" s="23"/>
      <c r="HC43" s="23"/>
      <c r="HD43" s="23"/>
      <c r="HE43" s="23"/>
      <c r="HF43" s="23"/>
      <c r="HG43" s="23"/>
      <c r="HH43" s="23"/>
      <c r="HI43" s="23"/>
      <c r="HJ43" s="23"/>
      <c r="HK43" s="23"/>
      <c r="HL43" s="23"/>
      <c r="HM43" s="23"/>
      <c r="HN43" s="23"/>
      <c r="HO43" s="23"/>
      <c r="HP43" s="23"/>
      <c r="HQ43" s="23"/>
      <c r="HR43" s="23"/>
      <c r="HS43" s="23"/>
      <c r="HT43" s="23"/>
      <c r="HU43" s="23"/>
      <c r="HV43" s="23"/>
      <c r="HW43" s="23"/>
      <c r="HX43" s="23"/>
      <c r="HY43" s="23"/>
      <c r="HZ43" s="23"/>
      <c r="IA43" s="23"/>
      <c r="IB43" s="23"/>
      <c r="IC43" s="23"/>
      <c r="ID43" s="23"/>
      <c r="IE43" s="23"/>
      <c r="IF43" s="23"/>
      <c r="IG43" s="23"/>
      <c r="IH43" s="23"/>
      <c r="II43" s="23"/>
      <c r="IJ43" s="23"/>
      <c r="IK43" s="23"/>
      <c r="IL43" s="23"/>
      <c r="IM43" s="23"/>
      <c r="IN43" s="23"/>
      <c r="IO43" s="23"/>
      <c r="IP43" s="23"/>
      <c r="IQ43" s="23"/>
      <c r="IR43" s="23"/>
      <c r="IS43" s="23"/>
      <c r="IT43" s="23"/>
      <c r="IU43" s="23"/>
      <c r="IV43" s="23"/>
      <c r="IW43" s="23"/>
      <c r="IX43" s="23"/>
      <c r="IY43" s="23"/>
      <c r="IZ43" s="23"/>
      <c r="JA43" s="23"/>
      <c r="JB43" s="23"/>
      <c r="JC43" s="23"/>
      <c r="JD43" s="23"/>
      <c r="JE43" s="23"/>
      <c r="JF43" s="23"/>
      <c r="JG43" s="23"/>
      <c r="JH43" s="23"/>
      <c r="JI43" s="23"/>
      <c r="JJ43" s="23"/>
      <c r="JK43" s="23"/>
      <c r="JL43" s="23"/>
      <c r="JM43" s="23"/>
      <c r="JN43" s="23"/>
      <c r="JO43" s="23"/>
      <c r="JP43" s="23"/>
      <c r="JQ43" s="23"/>
      <c r="JR43" s="23"/>
      <c r="JS43" s="23"/>
      <c r="JT43" s="23"/>
      <c r="JU43" s="23"/>
      <c r="JV43" s="23"/>
      <c r="JW43" s="23"/>
      <c r="JX43" s="23"/>
      <c r="JY43" s="23"/>
      <c r="JZ43" s="23"/>
      <c r="KA43" s="23"/>
      <c r="KB43" s="23"/>
      <c r="KC43" s="23"/>
      <c r="KD43" s="23"/>
      <c r="KE43" s="23"/>
      <c r="KF43" s="23"/>
      <c r="KG43" s="23"/>
      <c r="KH43" s="23"/>
      <c r="KI43" s="23"/>
      <c r="KJ43" s="23"/>
      <c r="KK43" s="23"/>
      <c r="KL43" s="23"/>
      <c r="KM43" s="23"/>
      <c r="KN43" s="23"/>
      <c r="KO43" s="23"/>
      <c r="KP43" s="23"/>
      <c r="KQ43" s="23"/>
      <c r="KR43" s="23"/>
      <c r="KS43" s="23"/>
      <c r="KT43" s="23"/>
      <c r="KU43" s="23"/>
      <c r="KV43" s="23"/>
      <c r="KW43" s="23"/>
      <c r="KX43" s="23"/>
      <c r="KY43" s="23"/>
      <c r="KZ43" s="23"/>
      <c r="LA43" s="23"/>
      <c r="LB43" s="23"/>
      <c r="LC43" s="23"/>
      <c r="LD43" s="23"/>
      <c r="LE43" s="23"/>
      <c r="LF43" s="23"/>
      <c r="LG43" s="23"/>
      <c r="LH43" s="23"/>
      <c r="LI43" s="23"/>
      <c r="LJ43" s="23"/>
      <c r="LK43" s="23"/>
      <c r="LL43" s="23"/>
      <c r="LM43" s="23"/>
      <c r="LN43" s="23"/>
      <c r="LO43" s="23"/>
      <c r="LP43" s="23"/>
      <c r="LQ43" s="23"/>
      <c r="LR43" s="23"/>
      <c r="LS43" s="23"/>
      <c r="LT43" s="23"/>
      <c r="LU43" s="23"/>
      <c r="LV43" s="23"/>
      <c r="LW43" s="23"/>
      <c r="LX43" s="23"/>
      <c r="LY43" s="23"/>
      <c r="LZ43" s="23"/>
      <c r="MA43" s="23"/>
      <c r="MB43" s="23"/>
      <c r="MC43" s="23"/>
      <c r="MD43" s="23"/>
      <c r="ME43" s="23"/>
      <c r="MF43" s="23"/>
      <c r="MG43" s="23"/>
      <c r="MH43" s="23"/>
      <c r="MI43" s="23"/>
      <c r="MJ43" s="23"/>
      <c r="MK43" s="23"/>
      <c r="ML43" s="23"/>
      <c r="MM43" s="23"/>
      <c r="MN43" s="23"/>
      <c r="MO43" s="23"/>
      <c r="MP43" s="23"/>
      <c r="MQ43" s="23"/>
      <c r="MR43" s="23"/>
      <c r="MS43" s="23"/>
      <c r="MT43" s="23"/>
      <c r="MU43" s="23"/>
      <c r="MV43" s="23"/>
      <c r="MW43" s="23"/>
      <c r="MX43" s="23"/>
      <c r="MY43" s="24"/>
      <c r="MZ43" s="24"/>
      <c r="NA43" s="24"/>
      <c r="NB43" s="24"/>
      <c r="NC43" s="24"/>
      <c r="ND43" s="24"/>
      <c r="NE43" s="24"/>
      <c r="NF43" s="24"/>
      <c r="NG43" s="24"/>
      <c r="NH43" s="24"/>
      <c r="NI43" s="24"/>
      <c r="NJ43" s="24"/>
      <c r="NK43" s="24"/>
      <c r="NL43" s="24"/>
      <c r="NM43" s="24"/>
      <c r="NN43" s="24"/>
      <c r="NO43" s="24"/>
      <c r="NP43" s="24"/>
      <c r="NQ43" s="24"/>
      <c r="NR43" s="24"/>
      <c r="NS43" s="24"/>
      <c r="NT43" s="24"/>
      <c r="NU43" s="24"/>
      <c r="NV43" s="24"/>
      <c r="NW43" s="24"/>
      <c r="NX43" s="24"/>
      <c r="NY43" s="24"/>
      <c r="NZ43" s="24"/>
      <c r="OA43" s="24"/>
      <c r="OB43" s="24"/>
      <c r="OC43" s="24"/>
      <c r="OD43" s="24"/>
      <c r="OE43" s="24"/>
      <c r="OF43" s="24"/>
      <c r="OG43" s="24"/>
      <c r="OH43" s="24"/>
      <c r="OI43" s="24"/>
      <c r="OJ43" s="24"/>
      <c r="OK43" s="24"/>
      <c r="OL43" s="24"/>
      <c r="OM43" s="24"/>
      <c r="ON43" s="24"/>
      <c r="OO43" s="24"/>
      <c r="OP43" s="24"/>
      <c r="OQ43" s="24"/>
      <c r="OR43" s="24"/>
      <c r="OS43" s="24"/>
      <c r="OT43" s="24"/>
      <c r="OU43" s="24"/>
      <c r="OV43" s="24"/>
      <c r="OW43" s="24"/>
      <c r="OX43" s="24"/>
      <c r="OY43" s="24"/>
      <c r="OZ43" s="24"/>
      <c r="PA43" s="24"/>
      <c r="PB43" s="24"/>
      <c r="PC43" s="24"/>
      <c r="PD43" s="24"/>
      <c r="PE43" s="24"/>
      <c r="PF43" s="24"/>
      <c r="PG43" s="24"/>
      <c r="PH43" s="24"/>
      <c r="PI43" s="24"/>
      <c r="PJ43" s="24"/>
      <c r="PK43" s="24"/>
      <c r="PL43" s="24"/>
      <c r="PM43" s="24"/>
      <c r="PN43" s="24"/>
    </row>
    <row r="44" spans="1:430" ht="14.25" customHeight="1" outlineLevel="1" x14ac:dyDescent="0.55000000000000004">
      <c r="A44" s="6"/>
      <c r="B44" s="6"/>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c r="FM44" s="20"/>
      <c r="FN44" s="20"/>
      <c r="FO44" s="20"/>
      <c r="FP44" s="20"/>
      <c r="FQ44" s="20"/>
      <c r="FR44" s="20"/>
      <c r="FS44" s="20"/>
      <c r="FT44" s="20"/>
      <c r="FU44" s="20"/>
      <c r="FV44" s="20"/>
      <c r="FW44" s="20"/>
      <c r="FX44" s="20"/>
      <c r="FY44" s="20"/>
      <c r="FZ44" s="20"/>
      <c r="GA44" s="20"/>
      <c r="GB44" s="20"/>
      <c r="GC44" s="20"/>
      <c r="GD44" s="20"/>
      <c r="GE44" s="20"/>
      <c r="GF44" s="20"/>
      <c r="GG44" s="20"/>
      <c r="GH44" s="20"/>
      <c r="GI44" s="20"/>
      <c r="GJ44" s="20"/>
      <c r="GK44" s="20"/>
      <c r="GL44" s="20"/>
      <c r="GM44" s="20"/>
      <c r="GN44" s="20"/>
      <c r="GO44" s="20"/>
      <c r="GP44" s="20"/>
      <c r="GQ44" s="20"/>
      <c r="GR44" s="20"/>
      <c r="GS44" s="20"/>
      <c r="GT44" s="20"/>
      <c r="GU44" s="20"/>
      <c r="GV44" s="20"/>
      <c r="GW44" s="20"/>
      <c r="GX44" s="20"/>
      <c r="GY44" s="20"/>
      <c r="GZ44" s="20"/>
      <c r="HA44" s="20"/>
      <c r="HB44" s="20"/>
      <c r="HC44" s="20"/>
      <c r="HD44" s="20"/>
      <c r="HE44" s="20"/>
      <c r="HF44" s="20"/>
      <c r="HG44" s="20"/>
      <c r="HH44" s="20"/>
      <c r="HI44" s="20"/>
      <c r="HJ44" s="20"/>
      <c r="HK44" s="20"/>
      <c r="HL44" s="20"/>
      <c r="HM44" s="20"/>
      <c r="HN44" s="20"/>
      <c r="HO44" s="20"/>
      <c r="HP44" s="20"/>
      <c r="HQ44" s="20"/>
      <c r="HR44" s="20"/>
      <c r="HS44" s="20"/>
      <c r="HT44" s="20"/>
      <c r="HU44" s="20"/>
      <c r="HV44" s="20"/>
      <c r="HW44" s="20"/>
      <c r="HX44" s="20"/>
      <c r="HY44" s="20"/>
      <c r="HZ44" s="20"/>
      <c r="IA44" s="20"/>
      <c r="IB44" s="20"/>
      <c r="IC44" s="20"/>
      <c r="ID44" s="20"/>
      <c r="IE44" s="20"/>
      <c r="IF44" s="20"/>
      <c r="IG44" s="20"/>
      <c r="IH44" s="20"/>
      <c r="II44" s="20"/>
      <c r="IJ44" s="20"/>
      <c r="IK44" s="20"/>
      <c r="IL44" s="20"/>
      <c r="IM44" s="20"/>
      <c r="IN44" s="20"/>
      <c r="IO44" s="20"/>
      <c r="IP44" s="20"/>
      <c r="IQ44" s="20"/>
      <c r="IR44" s="20"/>
      <c r="IS44" s="20"/>
      <c r="IT44" s="20"/>
      <c r="IU44" s="20"/>
      <c r="IV44" s="20"/>
      <c r="IW44" s="20"/>
      <c r="IX44" s="20"/>
      <c r="IY44" s="20"/>
      <c r="IZ44" s="20"/>
      <c r="JA44" s="20"/>
      <c r="JB44" s="20"/>
      <c r="JC44" s="20"/>
      <c r="JD44" s="20"/>
      <c r="JE44" s="20"/>
      <c r="JF44" s="20"/>
      <c r="JG44" s="20"/>
      <c r="JH44" s="20"/>
      <c r="JI44" s="20"/>
      <c r="JJ44" s="20"/>
      <c r="JK44" s="20"/>
      <c r="JL44" s="20"/>
      <c r="JM44" s="20"/>
      <c r="JN44" s="20"/>
      <c r="JO44" s="20"/>
      <c r="JP44" s="20"/>
      <c r="JQ44" s="20"/>
      <c r="JR44" s="20"/>
      <c r="JS44" s="20"/>
      <c r="JT44" s="20"/>
      <c r="JU44" s="20"/>
      <c r="JV44" s="20"/>
      <c r="JW44" s="20"/>
      <c r="JX44" s="20"/>
      <c r="JY44" s="20"/>
      <c r="JZ44" s="20"/>
      <c r="KA44" s="20"/>
      <c r="KB44" s="20"/>
      <c r="KC44" s="20"/>
      <c r="KD44" s="20"/>
      <c r="KE44" s="20"/>
      <c r="KF44" s="20"/>
      <c r="KG44" s="20"/>
      <c r="KH44" s="20"/>
      <c r="KI44" s="20"/>
      <c r="KJ44" s="20"/>
      <c r="KK44" s="20"/>
      <c r="KL44" s="20"/>
      <c r="KM44" s="20"/>
      <c r="KN44" s="20"/>
      <c r="KO44" s="20"/>
      <c r="KP44" s="20"/>
      <c r="KQ44" s="20"/>
      <c r="KR44" s="20"/>
      <c r="KS44" s="20"/>
      <c r="KT44" s="20"/>
      <c r="KU44" s="20"/>
      <c r="KV44" s="20"/>
      <c r="KW44" s="20"/>
      <c r="KX44" s="20"/>
      <c r="KY44" s="20"/>
      <c r="KZ44" s="20"/>
      <c r="LA44" s="20"/>
      <c r="LB44" s="20"/>
      <c r="LC44" s="20"/>
      <c r="LD44" s="20"/>
      <c r="LE44" s="20"/>
      <c r="LF44" s="20"/>
      <c r="LG44" s="20"/>
      <c r="LH44" s="20"/>
      <c r="LI44" s="20"/>
      <c r="LJ44" s="20"/>
      <c r="LK44" s="20"/>
      <c r="LL44" s="20"/>
      <c r="LM44" s="20"/>
      <c r="LN44" s="20"/>
      <c r="LO44" s="20"/>
      <c r="LP44" s="20"/>
      <c r="LQ44" s="20"/>
      <c r="LR44" s="20"/>
      <c r="LS44" s="20"/>
      <c r="LT44" s="20"/>
      <c r="LU44" s="20"/>
      <c r="LV44" s="20"/>
      <c r="LW44" s="20"/>
      <c r="LX44" s="20"/>
      <c r="LY44" s="20"/>
      <c r="LZ44" s="20"/>
      <c r="MA44" s="20"/>
      <c r="MB44" s="20"/>
      <c r="MC44" s="20"/>
      <c r="MD44" s="20"/>
      <c r="ME44" s="20"/>
      <c r="MF44" s="20"/>
      <c r="MG44" s="20"/>
      <c r="MH44" s="20"/>
      <c r="MI44" s="20"/>
      <c r="MJ44" s="20"/>
      <c r="MK44" s="20"/>
      <c r="ML44" s="20"/>
      <c r="MM44" s="20"/>
      <c r="MN44" s="20"/>
      <c r="MO44" s="20"/>
      <c r="MP44" s="20"/>
      <c r="MQ44" s="20"/>
      <c r="MR44" s="20"/>
      <c r="MS44" s="20"/>
      <c r="MT44" s="20"/>
      <c r="MU44" s="20"/>
      <c r="MV44" s="20"/>
      <c r="MW44" s="20"/>
      <c r="MX44" s="20"/>
      <c r="MY44" s="20"/>
      <c r="MZ44" s="20"/>
      <c r="NA44" s="20"/>
      <c r="NB44" s="20"/>
      <c r="NC44" s="20"/>
      <c r="ND44" s="20"/>
      <c r="NE44" s="20"/>
      <c r="NF44" s="20"/>
      <c r="NG44" s="20"/>
      <c r="NH44" s="20"/>
      <c r="NI44" s="20"/>
      <c r="NJ44" s="20"/>
      <c r="NK44" s="20"/>
      <c r="NL44" s="20"/>
      <c r="NM44" s="20"/>
      <c r="NN44" s="20"/>
      <c r="NO44" s="20"/>
      <c r="NP44" s="20"/>
      <c r="NQ44" s="20"/>
      <c r="NR44" s="20"/>
      <c r="NS44" s="20"/>
      <c r="NT44" s="20"/>
      <c r="NU44" s="20"/>
      <c r="NV44" s="20"/>
      <c r="NW44" s="20"/>
      <c r="NX44" s="20"/>
      <c r="NY44" s="20"/>
      <c r="NZ44" s="20"/>
      <c r="OA44" s="20"/>
      <c r="OB44" s="20"/>
      <c r="OC44" s="20"/>
      <c r="OD44" s="20"/>
      <c r="OE44" s="20"/>
      <c r="OF44" s="20"/>
      <c r="OG44" s="20"/>
      <c r="OH44" s="20"/>
      <c r="OI44" s="20"/>
      <c r="OJ44" s="20"/>
      <c r="OK44" s="20"/>
      <c r="OL44" s="20"/>
      <c r="OM44" s="20"/>
      <c r="ON44" s="20"/>
      <c r="OO44" s="20"/>
      <c r="OP44" s="20"/>
      <c r="OQ44" s="20"/>
      <c r="OR44" s="20"/>
      <c r="OS44" s="20"/>
      <c r="OT44" s="20"/>
      <c r="OU44" s="20"/>
      <c r="OV44" s="20"/>
      <c r="OW44" s="20"/>
      <c r="OX44" s="20"/>
      <c r="OY44" s="20"/>
      <c r="OZ44" s="20"/>
      <c r="PA44" s="20"/>
      <c r="PB44" s="20"/>
      <c r="PC44" s="20"/>
      <c r="PD44" s="20"/>
      <c r="PE44" s="20"/>
      <c r="PF44" s="20"/>
      <c r="PG44" s="20"/>
      <c r="PH44" s="20"/>
      <c r="PI44" s="20"/>
      <c r="PJ44" s="20"/>
      <c r="PK44" s="20"/>
      <c r="PL44" s="20"/>
      <c r="PM44" s="20"/>
      <c r="PN44" s="20"/>
    </row>
    <row r="45" spans="1:430" ht="14.25" customHeight="1" outlineLevel="1" x14ac:dyDescent="0.55000000000000004">
      <c r="A45" s="6" t="s">
        <v>14</v>
      </c>
      <c r="B45" s="6"/>
      <c r="C45" s="25">
        <v>0</v>
      </c>
      <c r="D45" s="25">
        <v>0</v>
      </c>
      <c r="E45" s="25">
        <v>0</v>
      </c>
      <c r="F45" s="25">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v>0</v>
      </c>
      <c r="BA45" s="25">
        <v>0</v>
      </c>
      <c r="BB45" s="25">
        <v>0</v>
      </c>
      <c r="BC45" s="25">
        <v>0</v>
      </c>
      <c r="BD45" s="25">
        <v>0</v>
      </c>
      <c r="BE45" s="25">
        <v>0</v>
      </c>
      <c r="BF45" s="25">
        <v>0</v>
      </c>
      <c r="BG45" s="25">
        <v>0</v>
      </c>
      <c r="BH45" s="25">
        <v>0</v>
      </c>
      <c r="BI45" s="25">
        <v>0</v>
      </c>
      <c r="BJ45" s="25">
        <v>0</v>
      </c>
      <c r="BK45" s="25">
        <v>0</v>
      </c>
      <c r="BL45" s="25">
        <v>0</v>
      </c>
      <c r="BM45" s="25">
        <v>0</v>
      </c>
      <c r="BN45" s="25">
        <v>0</v>
      </c>
      <c r="BO45" s="25">
        <v>0</v>
      </c>
      <c r="BP45" s="25">
        <v>0</v>
      </c>
      <c r="BQ45" s="25">
        <v>0</v>
      </c>
      <c r="BR45" s="25">
        <v>0</v>
      </c>
      <c r="BS45" s="25">
        <v>0</v>
      </c>
      <c r="BT45" s="25">
        <v>0</v>
      </c>
      <c r="BU45" s="25">
        <v>0</v>
      </c>
      <c r="BV45" s="25">
        <v>0</v>
      </c>
      <c r="BW45" s="25">
        <v>0</v>
      </c>
      <c r="BX45" s="25">
        <v>0</v>
      </c>
      <c r="BY45" s="25">
        <v>0</v>
      </c>
      <c r="BZ45" s="25">
        <v>0</v>
      </c>
      <c r="CA45" s="25">
        <v>0</v>
      </c>
      <c r="CB45" s="25">
        <v>0</v>
      </c>
      <c r="CC45" s="25">
        <v>0</v>
      </c>
      <c r="CD45" s="25">
        <v>0</v>
      </c>
      <c r="CE45" s="25">
        <v>0</v>
      </c>
      <c r="CF45" s="25">
        <v>0</v>
      </c>
      <c r="CG45" s="25">
        <v>0</v>
      </c>
      <c r="CH45" s="25">
        <v>0</v>
      </c>
      <c r="CI45" s="25">
        <v>0</v>
      </c>
      <c r="CJ45" s="25">
        <v>0</v>
      </c>
      <c r="CK45" s="25">
        <v>0</v>
      </c>
      <c r="CL45" s="25">
        <v>0</v>
      </c>
      <c r="CM45" s="25">
        <v>0</v>
      </c>
      <c r="CN45" s="25">
        <v>0</v>
      </c>
      <c r="CO45" s="25">
        <v>0</v>
      </c>
      <c r="CP45" s="25">
        <v>0</v>
      </c>
      <c r="CQ45" s="25">
        <v>0</v>
      </c>
      <c r="CR45" s="25">
        <v>0</v>
      </c>
      <c r="CS45" s="25">
        <v>0</v>
      </c>
      <c r="CT45" s="25">
        <v>0</v>
      </c>
      <c r="CU45" s="25">
        <v>0</v>
      </c>
      <c r="CV45" s="25">
        <v>0</v>
      </c>
      <c r="CW45" s="25">
        <v>0</v>
      </c>
      <c r="CX45" s="25">
        <v>0</v>
      </c>
      <c r="CY45" s="25">
        <v>0</v>
      </c>
      <c r="CZ45" s="25">
        <v>0</v>
      </c>
      <c r="DA45" s="25">
        <v>0</v>
      </c>
      <c r="DB45" s="25">
        <v>0</v>
      </c>
      <c r="DC45" s="25">
        <v>0</v>
      </c>
      <c r="DD45" s="25">
        <v>0</v>
      </c>
      <c r="DE45" s="25">
        <v>0</v>
      </c>
      <c r="DF45" s="25">
        <v>0</v>
      </c>
      <c r="DG45" s="25">
        <v>0</v>
      </c>
      <c r="DH45" s="25">
        <v>0</v>
      </c>
      <c r="DI45" s="25">
        <v>0</v>
      </c>
      <c r="DJ45" s="25">
        <v>0</v>
      </c>
      <c r="DK45" s="25">
        <v>0</v>
      </c>
      <c r="DL45" s="25">
        <v>0</v>
      </c>
      <c r="DM45" s="25">
        <v>0</v>
      </c>
      <c r="DN45" s="25">
        <v>0</v>
      </c>
      <c r="DO45" s="25">
        <v>0</v>
      </c>
      <c r="DP45" s="25">
        <v>0</v>
      </c>
      <c r="DQ45" s="25">
        <v>0</v>
      </c>
      <c r="DR45" s="25">
        <v>0</v>
      </c>
      <c r="DS45" s="25">
        <v>0</v>
      </c>
      <c r="DT45" s="25">
        <v>0</v>
      </c>
      <c r="DU45" s="25">
        <v>0</v>
      </c>
      <c r="DV45" s="25">
        <v>0</v>
      </c>
      <c r="DW45" s="25">
        <v>0</v>
      </c>
      <c r="DX45" s="25">
        <v>0</v>
      </c>
      <c r="DY45" s="25">
        <v>0</v>
      </c>
      <c r="DZ45" s="25">
        <v>0</v>
      </c>
      <c r="EA45" s="25">
        <v>0</v>
      </c>
      <c r="EB45" s="25">
        <v>0</v>
      </c>
      <c r="EC45" s="25">
        <v>0</v>
      </c>
      <c r="ED45" s="25">
        <v>0</v>
      </c>
      <c r="EE45" s="25">
        <v>0</v>
      </c>
      <c r="EF45" s="25">
        <v>0</v>
      </c>
      <c r="EG45" s="25">
        <v>0</v>
      </c>
      <c r="EH45" s="25">
        <v>0</v>
      </c>
      <c r="EI45" s="25">
        <v>0</v>
      </c>
      <c r="EJ45" s="25">
        <v>0</v>
      </c>
      <c r="EK45" s="25">
        <v>0</v>
      </c>
      <c r="EL45" s="25">
        <v>0</v>
      </c>
      <c r="EM45" s="25">
        <v>0</v>
      </c>
      <c r="EN45" s="25">
        <v>0</v>
      </c>
      <c r="EO45" s="25">
        <v>0</v>
      </c>
      <c r="EP45" s="25">
        <v>0</v>
      </c>
      <c r="EQ45" s="25">
        <v>0</v>
      </c>
      <c r="ER45" s="25">
        <v>0</v>
      </c>
      <c r="ES45" s="25">
        <v>0</v>
      </c>
      <c r="ET45" s="25">
        <v>0</v>
      </c>
      <c r="EU45" s="25">
        <v>0</v>
      </c>
      <c r="EV45" s="25">
        <v>0</v>
      </c>
      <c r="EW45" s="25">
        <v>0</v>
      </c>
      <c r="EX45" s="25">
        <v>0</v>
      </c>
      <c r="EY45" s="25">
        <v>0</v>
      </c>
      <c r="EZ45" s="25">
        <v>0</v>
      </c>
      <c r="FA45" s="25">
        <v>0</v>
      </c>
      <c r="FB45" s="25">
        <v>0</v>
      </c>
      <c r="FC45" s="25">
        <v>0</v>
      </c>
      <c r="FD45" s="25">
        <v>0</v>
      </c>
      <c r="FE45" s="25">
        <v>0</v>
      </c>
      <c r="FF45" s="25">
        <v>0</v>
      </c>
      <c r="FG45" s="25">
        <v>0</v>
      </c>
      <c r="FH45" s="25">
        <v>0</v>
      </c>
      <c r="FI45" s="25">
        <v>0</v>
      </c>
      <c r="FJ45" s="25">
        <v>0</v>
      </c>
      <c r="FK45" s="25">
        <v>0</v>
      </c>
      <c r="FL45" s="25">
        <v>0</v>
      </c>
      <c r="FM45" s="25">
        <v>0</v>
      </c>
      <c r="FN45" s="25">
        <v>0</v>
      </c>
      <c r="FO45" s="25">
        <v>0</v>
      </c>
      <c r="FP45" s="25">
        <v>0</v>
      </c>
      <c r="FQ45" s="25">
        <v>0</v>
      </c>
      <c r="FR45" s="25">
        <v>0</v>
      </c>
      <c r="FS45" s="25">
        <v>0</v>
      </c>
      <c r="FT45" s="25">
        <v>0</v>
      </c>
      <c r="FU45" s="25">
        <v>0</v>
      </c>
      <c r="FV45" s="25">
        <v>0</v>
      </c>
      <c r="FW45" s="25">
        <v>0</v>
      </c>
      <c r="FX45" s="25">
        <v>0</v>
      </c>
      <c r="FY45" s="25">
        <v>0</v>
      </c>
      <c r="FZ45" s="25">
        <v>0</v>
      </c>
      <c r="GA45" s="25">
        <v>0</v>
      </c>
      <c r="GB45" s="25"/>
      <c r="GC45" s="25"/>
      <c r="GD45" s="25"/>
      <c r="GE45" s="25"/>
      <c r="GF45" s="25"/>
      <c r="GG45" s="25"/>
      <c r="GH45" s="25"/>
      <c r="GI45" s="25"/>
      <c r="GJ45" s="25"/>
      <c r="GK45" s="25"/>
      <c r="GL45" s="25"/>
      <c r="GM45" s="25"/>
      <c r="GN45" s="25"/>
      <c r="GO45" s="25"/>
      <c r="GP45" s="25"/>
      <c r="GQ45" s="25"/>
      <c r="GR45" s="25"/>
      <c r="GS45" s="25"/>
      <c r="GT45" s="25"/>
      <c r="GU45" s="25"/>
      <c r="GV45" s="25"/>
      <c r="GW45" s="25"/>
      <c r="GX45" s="25"/>
      <c r="GY45" s="25"/>
      <c r="GZ45" s="25"/>
      <c r="HA45" s="25"/>
      <c r="HB45" s="25"/>
      <c r="HC45" s="25"/>
      <c r="HD45" s="25"/>
      <c r="HE45" s="25"/>
      <c r="HF45" s="25"/>
      <c r="HG45" s="25"/>
      <c r="HH45" s="25"/>
      <c r="HI45" s="25"/>
      <c r="HJ45" s="25"/>
      <c r="HK45" s="25"/>
      <c r="HL45" s="25"/>
      <c r="HM45" s="25"/>
      <c r="HN45" s="25"/>
      <c r="HO45" s="25"/>
      <c r="HP45" s="25"/>
      <c r="HQ45" s="25"/>
      <c r="HR45" s="25"/>
      <c r="HS45" s="25"/>
      <c r="HT45" s="25"/>
      <c r="HU45" s="25"/>
      <c r="HV45" s="25"/>
      <c r="HW45" s="25"/>
      <c r="HX45" s="25"/>
      <c r="HY45" s="25"/>
      <c r="HZ45" s="25"/>
      <c r="IA45" s="25"/>
      <c r="IB45" s="25"/>
      <c r="IC45" s="25"/>
      <c r="ID45" s="25"/>
      <c r="IE45" s="25"/>
      <c r="IF45" s="25"/>
      <c r="IG45" s="25"/>
      <c r="IH45" s="25"/>
      <c r="II45" s="25"/>
      <c r="IJ45" s="25"/>
      <c r="IK45" s="25"/>
      <c r="IL45" s="25"/>
      <c r="IM45" s="25"/>
      <c r="IN45" s="25"/>
      <c r="IO45" s="25"/>
      <c r="IP45" s="25"/>
      <c r="IQ45" s="25"/>
      <c r="IR45" s="25"/>
      <c r="IS45" s="25"/>
      <c r="IT45" s="25"/>
      <c r="IU45" s="25"/>
      <c r="IV45" s="25"/>
      <c r="IW45" s="25"/>
      <c r="IX45" s="25"/>
      <c r="IY45" s="25"/>
      <c r="IZ45" s="25"/>
      <c r="JA45" s="25"/>
      <c r="JB45" s="25"/>
      <c r="JC45" s="25"/>
      <c r="JD45" s="25"/>
      <c r="JE45" s="25"/>
      <c r="JF45" s="25"/>
      <c r="JG45" s="25"/>
      <c r="JH45" s="25"/>
      <c r="JI45" s="25"/>
      <c r="JJ45" s="25"/>
      <c r="JK45" s="25"/>
      <c r="JL45" s="25"/>
      <c r="JM45" s="25"/>
      <c r="JN45" s="25"/>
      <c r="JO45" s="25"/>
      <c r="JP45" s="25"/>
      <c r="JQ45" s="25"/>
      <c r="JR45" s="25"/>
      <c r="JS45" s="25"/>
      <c r="JT45" s="25"/>
      <c r="JU45" s="25"/>
      <c r="JV45" s="25"/>
      <c r="JW45" s="25"/>
      <c r="JX45" s="25"/>
      <c r="JY45" s="25"/>
      <c r="JZ45" s="25"/>
      <c r="KA45" s="25"/>
      <c r="KB45" s="25"/>
      <c r="KC45" s="25"/>
      <c r="KD45" s="25"/>
      <c r="KE45" s="25"/>
      <c r="KF45" s="25"/>
      <c r="KG45" s="25"/>
      <c r="KH45" s="25"/>
      <c r="KI45" s="25"/>
      <c r="KJ45" s="25"/>
      <c r="KK45" s="25"/>
      <c r="KL45" s="25"/>
      <c r="KM45" s="25"/>
      <c r="KN45" s="25"/>
      <c r="KO45" s="25"/>
      <c r="KP45" s="25"/>
      <c r="KQ45" s="25"/>
      <c r="KR45" s="25"/>
      <c r="KS45" s="25"/>
      <c r="KT45" s="25"/>
      <c r="KU45" s="25"/>
      <c r="KV45" s="25"/>
      <c r="KW45" s="25"/>
      <c r="KX45" s="25"/>
      <c r="KY45" s="25"/>
      <c r="KZ45" s="25"/>
      <c r="LA45" s="25"/>
      <c r="LB45" s="25"/>
      <c r="LC45" s="25"/>
      <c r="LD45" s="25"/>
      <c r="LE45" s="25"/>
      <c r="LF45" s="25"/>
      <c r="LG45" s="25"/>
      <c r="LH45" s="25"/>
      <c r="LI45" s="25"/>
      <c r="LJ45" s="25"/>
      <c r="LK45" s="25"/>
      <c r="LL45" s="25"/>
      <c r="LM45" s="25"/>
      <c r="LN45" s="25"/>
      <c r="LO45" s="25"/>
      <c r="LP45" s="25"/>
      <c r="LQ45" s="25"/>
      <c r="LR45" s="25"/>
      <c r="LS45" s="25"/>
      <c r="LT45" s="25"/>
      <c r="LU45" s="25"/>
      <c r="LV45" s="25"/>
      <c r="LW45" s="25"/>
      <c r="LX45" s="25"/>
      <c r="LY45" s="25"/>
      <c r="LZ45" s="25"/>
      <c r="MA45" s="25"/>
      <c r="MB45" s="25"/>
      <c r="MC45" s="25"/>
      <c r="MD45" s="25"/>
      <c r="ME45" s="25"/>
      <c r="MF45" s="25"/>
      <c r="MG45" s="25"/>
      <c r="MH45" s="25"/>
      <c r="MI45" s="25"/>
      <c r="MJ45" s="25"/>
      <c r="MK45" s="25"/>
      <c r="ML45" s="25"/>
      <c r="MM45" s="25"/>
      <c r="MN45" s="25"/>
      <c r="MO45" s="25"/>
      <c r="MP45" s="25"/>
      <c r="MQ45" s="25"/>
      <c r="MR45" s="25"/>
      <c r="MS45" s="25"/>
      <c r="MT45" s="25"/>
      <c r="MU45" s="25"/>
      <c r="MV45" s="25"/>
      <c r="MW45" s="25"/>
      <c r="MX45" s="25"/>
      <c r="MY45" s="25"/>
      <c r="MZ45" s="25"/>
      <c r="NA45" s="25"/>
      <c r="NB45" s="25"/>
      <c r="NC45" s="25"/>
      <c r="ND45" s="25"/>
      <c r="NE45" s="25"/>
      <c r="NF45" s="25"/>
      <c r="NG45" s="25"/>
      <c r="NH45" s="25"/>
      <c r="NI45" s="25"/>
      <c r="NJ45" s="25"/>
      <c r="NK45" s="25"/>
      <c r="NL45" s="25"/>
      <c r="NM45" s="25"/>
      <c r="NN45" s="25"/>
      <c r="NO45" s="25"/>
      <c r="NP45" s="25"/>
      <c r="NQ45" s="25"/>
      <c r="NR45" s="25"/>
      <c r="NS45" s="25"/>
      <c r="NT45" s="25"/>
      <c r="NU45" s="25"/>
      <c r="NV45" s="25"/>
      <c r="NW45" s="25"/>
      <c r="NX45" s="25"/>
      <c r="NY45" s="25"/>
      <c r="NZ45" s="25"/>
      <c r="OA45" s="25"/>
      <c r="OB45" s="25"/>
      <c r="OC45" s="25"/>
      <c r="OD45" s="25"/>
      <c r="OE45" s="25"/>
      <c r="OF45" s="25"/>
      <c r="OG45" s="25"/>
      <c r="OH45" s="25"/>
      <c r="OI45" s="25"/>
      <c r="OJ45" s="25"/>
      <c r="OK45" s="25"/>
      <c r="OL45" s="25"/>
      <c r="OM45" s="25"/>
      <c r="ON45" s="25"/>
      <c r="OO45" s="25"/>
      <c r="OP45" s="25"/>
      <c r="OQ45" s="25"/>
      <c r="OR45" s="25"/>
      <c r="OS45" s="25"/>
      <c r="OT45" s="25"/>
      <c r="OU45" s="25"/>
      <c r="OV45" s="25"/>
      <c r="OW45" s="25"/>
      <c r="OX45" s="25"/>
      <c r="OY45" s="25"/>
      <c r="OZ45" s="25"/>
      <c r="PA45" s="25"/>
      <c r="PB45" s="25"/>
      <c r="PC45" s="25"/>
      <c r="PD45" s="25"/>
      <c r="PE45" s="25"/>
      <c r="PF45" s="25"/>
      <c r="PG45" s="25"/>
      <c r="PH45" s="25"/>
      <c r="PI45" s="25"/>
      <c r="PJ45" s="25"/>
      <c r="PK45" s="25"/>
      <c r="PL45" s="25"/>
      <c r="PM45" s="25"/>
      <c r="PN45" s="25"/>
    </row>
    <row r="46" spans="1:430" ht="14.25" customHeight="1" outlineLevel="1" x14ac:dyDescent="0.55000000000000004">
      <c r="A46" s="6" t="s">
        <v>15</v>
      </c>
      <c r="B46" s="8"/>
      <c r="C46" s="25">
        <v>9.8957932896266323E-2</v>
      </c>
      <c r="D46" s="25">
        <v>9.8955969602585361E-2</v>
      </c>
      <c r="E46" s="25">
        <v>9.8955231227870907E-2</v>
      </c>
      <c r="F46" s="25">
        <v>9.8953588339233026E-2</v>
      </c>
      <c r="G46" s="25">
        <v>9.8728090081129941E-2</v>
      </c>
      <c r="H46" s="25">
        <v>9.8725551529340691E-2</v>
      </c>
      <c r="I46" s="25">
        <v>9.8713786016480787E-2</v>
      </c>
      <c r="J46" s="25">
        <v>9.8712247824292415E-2</v>
      </c>
      <c r="K46" s="25">
        <v>9.8711462531571592E-2</v>
      </c>
      <c r="L46" s="25">
        <v>9.8712432676234391E-2</v>
      </c>
      <c r="M46" s="25">
        <v>9.8712842950560542E-2</v>
      </c>
      <c r="N46" s="25">
        <v>9.8713461747632153E-2</v>
      </c>
      <c r="O46" s="25">
        <v>9.871459475446101E-2</v>
      </c>
      <c r="P46" s="25">
        <v>9.8715717023648022E-2</v>
      </c>
      <c r="Q46" s="25">
        <v>9.8715782381666783E-2</v>
      </c>
      <c r="R46" s="25">
        <v>9.8715566146200195E-2</v>
      </c>
      <c r="S46" s="25">
        <v>9.8713079132259157E-2</v>
      </c>
      <c r="T46" s="25">
        <v>9.8711313945894982E-2</v>
      </c>
      <c r="U46" s="25">
        <v>9.8711342177698849E-2</v>
      </c>
      <c r="V46" s="25">
        <v>9.8712191296442126E-2</v>
      </c>
      <c r="W46" s="25">
        <v>9.8712774774659826E-2</v>
      </c>
      <c r="X46" s="25">
        <v>9.8713729768753852E-2</v>
      </c>
      <c r="Y46" s="25">
        <v>9.8715550910283958E-2</v>
      </c>
      <c r="Z46" s="25">
        <v>9.8717381155074391E-2</v>
      </c>
      <c r="AA46" s="25">
        <v>9.8719508442129594E-2</v>
      </c>
      <c r="AB46" s="25">
        <v>9.8721792600076672E-2</v>
      </c>
      <c r="AC46" s="25">
        <v>9.8725275614146388E-2</v>
      </c>
      <c r="AD46" s="25">
        <v>9.8723382978084487E-2</v>
      </c>
      <c r="AE46" s="25">
        <v>9.8720329093296921E-2</v>
      </c>
      <c r="AF46" s="25">
        <v>9.8718368591478367E-2</v>
      </c>
      <c r="AG46" s="25">
        <v>9.8719426135979421E-2</v>
      </c>
      <c r="AH46" s="25">
        <v>9.872137336780025E-2</v>
      </c>
      <c r="AI46" s="25">
        <v>9.8722657406473791E-2</v>
      </c>
      <c r="AJ46" s="25">
        <v>9.8723659410549849E-2</v>
      </c>
      <c r="AK46" s="25">
        <v>9.8724834411015969E-2</v>
      </c>
      <c r="AL46" s="25">
        <v>9.8726652031376413E-2</v>
      </c>
      <c r="AM46" s="25">
        <v>9.8729066025200984E-2</v>
      </c>
      <c r="AN46" s="25">
        <v>9.8732379750632301E-2</v>
      </c>
      <c r="AO46" s="25">
        <v>9.8733556077612014E-2</v>
      </c>
      <c r="AP46" s="25">
        <v>9.8733362227860472E-2</v>
      </c>
      <c r="AQ46" s="25">
        <v>9.8731146320482507E-2</v>
      </c>
      <c r="AR46" s="25">
        <v>9.8729978428609255E-2</v>
      </c>
      <c r="AS46" s="25">
        <v>9.8730577144714254E-2</v>
      </c>
      <c r="AT46" s="25">
        <v>9.8732615462125181E-2</v>
      </c>
      <c r="AU46" s="25">
        <v>9.8734078325102587E-2</v>
      </c>
      <c r="AV46" s="25">
        <v>9.8734293128745848E-2</v>
      </c>
      <c r="AW46" s="25">
        <v>9.873482878538492E-2</v>
      </c>
      <c r="AX46" s="25">
        <v>9.8736015517779524E-2</v>
      </c>
      <c r="AY46" s="25">
        <v>9.8737909379070732E-2</v>
      </c>
      <c r="AZ46" s="25">
        <v>9.8740714406813188E-2</v>
      </c>
      <c r="BA46" s="25">
        <v>9.8741914534403688E-2</v>
      </c>
      <c r="BB46" s="25">
        <v>9.8740164168181696E-2</v>
      </c>
      <c r="BC46" s="25">
        <v>9.8737921363412945E-2</v>
      </c>
      <c r="BD46" s="25">
        <v>9.8736272659925101E-2</v>
      </c>
      <c r="BE46" s="25">
        <v>9.8736664978841551E-2</v>
      </c>
      <c r="BF46" s="25">
        <v>9.8738150631286131E-2</v>
      </c>
      <c r="BG46" s="25">
        <v>9.873895918287387E-2</v>
      </c>
      <c r="BH46" s="25">
        <v>9.8738500288661352E-2</v>
      </c>
      <c r="BI46" s="25">
        <v>9.8739045805347148E-2</v>
      </c>
      <c r="BJ46" s="25">
        <v>9.873992424789392E-2</v>
      </c>
      <c r="BK46" s="25">
        <v>9.8741213528214092E-2</v>
      </c>
      <c r="BL46" s="25">
        <v>9.8743390769583189E-2</v>
      </c>
      <c r="BM46" s="25">
        <v>9.8744178369695915E-2</v>
      </c>
      <c r="BN46" s="25">
        <v>9.8743707803071359E-2</v>
      </c>
      <c r="BO46" s="25">
        <v>9.8740503607669824E-2</v>
      </c>
      <c r="BP46" s="25">
        <v>9.8738736981180839E-2</v>
      </c>
      <c r="BQ46" s="25">
        <v>9.8739169772031107E-2</v>
      </c>
      <c r="BR46" s="25">
        <v>9.8740306880492637E-2</v>
      </c>
      <c r="BS46" s="25">
        <v>9.8740860656326104E-2</v>
      </c>
      <c r="BT46" s="25">
        <v>9.8741651481784695E-2</v>
      </c>
      <c r="BU46" s="25">
        <v>9.8741615462339574E-2</v>
      </c>
      <c r="BV46" s="25">
        <v>9.8741714788688734E-2</v>
      </c>
      <c r="BW46" s="25">
        <v>9.8743032345829651E-2</v>
      </c>
      <c r="BX46" s="25">
        <v>9.8744625574982731E-2</v>
      </c>
      <c r="BY46" s="25">
        <v>9.8745406074748479E-2</v>
      </c>
      <c r="BZ46" s="25">
        <v>9.87430159475019E-2</v>
      </c>
      <c r="CA46" s="25">
        <v>9.8740871166812932E-2</v>
      </c>
      <c r="CB46" s="25">
        <v>9.8739301238090993E-2</v>
      </c>
      <c r="CC46" s="25">
        <v>9.8739232123449372E-2</v>
      </c>
      <c r="CD46" s="25">
        <v>9.8739827395814037E-2</v>
      </c>
      <c r="CE46" s="25">
        <v>9.8740079215646329E-2</v>
      </c>
      <c r="CF46" s="25">
        <v>9.8740086046415168E-2</v>
      </c>
      <c r="CG46" s="25">
        <v>9.8739997673130811E-2</v>
      </c>
      <c r="CH46" s="25">
        <v>9.8740554085493301E-2</v>
      </c>
      <c r="CI46" s="25">
        <v>9.8741332549001956E-2</v>
      </c>
      <c r="CJ46" s="25">
        <v>9.8743012598503349E-2</v>
      </c>
      <c r="CK46" s="25">
        <v>9.874361195517399E-2</v>
      </c>
      <c r="CL46" s="25">
        <v>9.8742256643926093E-2</v>
      </c>
      <c r="CM46" s="25">
        <v>9.8739728582179581E-2</v>
      </c>
      <c r="CN46" s="25">
        <v>9.8737978777813123E-2</v>
      </c>
      <c r="CO46" s="25">
        <v>9.8737849363668972E-2</v>
      </c>
      <c r="CP46" s="25">
        <v>9.8737902951488044E-2</v>
      </c>
      <c r="CQ46" s="25">
        <v>9.8737918836536237E-2</v>
      </c>
      <c r="CR46" s="25">
        <v>9.8737700795014996E-2</v>
      </c>
      <c r="CS46" s="25">
        <v>9.8737483807931875E-2</v>
      </c>
      <c r="CT46" s="25">
        <v>9.8737417289859797E-2</v>
      </c>
      <c r="CU46" s="25">
        <v>9.8738318070038744E-2</v>
      </c>
      <c r="CV46" s="25">
        <v>9.8740018702186239E-2</v>
      </c>
      <c r="CW46" s="25">
        <v>9.8740259138966266E-2</v>
      </c>
      <c r="CX46" s="25">
        <v>9.8738565771822759E-2</v>
      </c>
      <c r="CY46" s="25">
        <v>9.8735575497315778E-2</v>
      </c>
      <c r="CZ46" s="25">
        <v>9.8733356854270662E-2</v>
      </c>
      <c r="DA46" s="25">
        <v>9.8732967219223394E-2</v>
      </c>
      <c r="DB46" s="25">
        <v>9.873336307808929E-2</v>
      </c>
      <c r="DC46" s="25">
        <v>9.8733300753493236E-2</v>
      </c>
      <c r="DD46" s="25">
        <v>9.8733210046334896E-2</v>
      </c>
      <c r="DE46" s="25">
        <v>9.8732890517484337E-2</v>
      </c>
      <c r="DF46" s="25">
        <v>9.8732694066354196E-2</v>
      </c>
      <c r="DG46" s="25">
        <v>9.8733527605188068E-2</v>
      </c>
      <c r="DH46" s="25">
        <v>9.8734993044559044E-2</v>
      </c>
      <c r="DI46" s="25">
        <v>9.8734970771343772E-2</v>
      </c>
      <c r="DJ46" s="25">
        <v>9.8733254054093805E-2</v>
      </c>
      <c r="DK46" s="25">
        <v>9.8729024432395479E-2</v>
      </c>
      <c r="DL46" s="25">
        <v>9.8727072881345079E-2</v>
      </c>
      <c r="DM46" s="25">
        <v>9.8726337432076525E-2</v>
      </c>
      <c r="DN46" s="25">
        <v>9.8725695861738919E-2</v>
      </c>
      <c r="DO46" s="25">
        <v>9.8724677437115632E-2</v>
      </c>
      <c r="DP46" s="25">
        <v>9.8723921130473027E-2</v>
      </c>
      <c r="DQ46" s="25">
        <v>9.8723328297007362E-2</v>
      </c>
      <c r="DR46" s="25">
        <v>9.872325653806352E-2</v>
      </c>
      <c r="DS46" s="25">
        <v>9.872393365573337E-2</v>
      </c>
      <c r="DT46" s="25">
        <v>9.8725272743311013E-2</v>
      </c>
      <c r="DU46" s="25">
        <v>9.8725435713783671E-2</v>
      </c>
      <c r="DV46" s="25">
        <v>9.8723974175480525E-2</v>
      </c>
      <c r="DW46" s="25">
        <v>9.8726016956906915E-2</v>
      </c>
      <c r="DX46" s="25">
        <v>9.8724397478668652E-2</v>
      </c>
      <c r="DY46" s="25">
        <v>9.8724034626605797E-2</v>
      </c>
      <c r="DZ46" s="25">
        <v>9.8723931113477478E-2</v>
      </c>
      <c r="EA46" s="25">
        <v>9.8723150937328571E-2</v>
      </c>
      <c r="EB46" s="25">
        <v>9.8723192639865037E-2</v>
      </c>
      <c r="EC46" s="25">
        <v>9.8723201804397434E-2</v>
      </c>
      <c r="ED46" s="25">
        <v>9.8723384394014013E-2</v>
      </c>
      <c r="EE46" s="25">
        <v>9.8723691498796867E-2</v>
      </c>
      <c r="EF46" s="25">
        <v>9.8724339642880438E-2</v>
      </c>
      <c r="EG46" s="25">
        <v>9.8723903115629147E-2</v>
      </c>
      <c r="EH46" s="25">
        <v>9.8723782863516532E-2</v>
      </c>
      <c r="EI46" s="25">
        <v>9.8723032799810706E-2</v>
      </c>
      <c r="EJ46" s="25">
        <v>9.8722774326451726E-2</v>
      </c>
      <c r="EK46" s="25">
        <v>9.8722754630291704E-2</v>
      </c>
      <c r="EL46" s="25">
        <v>9.8722786895629647E-2</v>
      </c>
      <c r="EM46" s="25">
        <v>9.8722832711442235E-2</v>
      </c>
      <c r="EN46" s="25">
        <v>9.8722885739355087E-2</v>
      </c>
      <c r="EO46" s="25">
        <v>9.8722929468652243E-2</v>
      </c>
      <c r="EP46" s="25">
        <v>9.872298878301039E-2</v>
      </c>
      <c r="EQ46" s="25">
        <v>9.8723048541435515E-2</v>
      </c>
      <c r="ER46" s="25">
        <v>9.8723121855584864E-2</v>
      </c>
      <c r="ES46" s="25">
        <v>9.8723014473767939E-2</v>
      </c>
      <c r="ET46" s="25">
        <v>9.8723000958357066E-2</v>
      </c>
      <c r="EU46" s="25">
        <v>9.8722996185081527E-2</v>
      </c>
      <c r="EV46" s="25">
        <v>9.8722993365648881E-2</v>
      </c>
      <c r="EW46" s="25">
        <v>9.8723011856577655E-2</v>
      </c>
      <c r="EX46" s="25">
        <v>9.8723033524488871E-2</v>
      </c>
      <c r="EY46" s="25">
        <v>9.8723054305248983E-2</v>
      </c>
      <c r="EZ46" s="25">
        <v>9.8723072995669042E-2</v>
      </c>
      <c r="FA46" s="25">
        <v>9.8723088822813249E-2</v>
      </c>
      <c r="FB46" s="25">
        <v>9.8723102322498382E-2</v>
      </c>
      <c r="FC46" s="25">
        <v>9.8723112001520189E-2</v>
      </c>
      <c r="FD46" s="25">
        <v>9.8723117507370881E-2</v>
      </c>
      <c r="FE46" s="25">
        <v>9.8723117364339696E-2</v>
      </c>
      <c r="FF46" s="25">
        <v>9.8723126164936142E-2</v>
      </c>
      <c r="FG46" s="25">
        <v>9.8723136827817706E-2</v>
      </c>
      <c r="FH46" s="25">
        <v>9.8723148778091269E-2</v>
      </c>
      <c r="FI46" s="25">
        <v>9.8723161958382488E-2</v>
      </c>
      <c r="FJ46" s="25">
        <v>9.872317469486673E-2</v>
      </c>
      <c r="FK46" s="25">
        <v>9.872318668767506E-2</v>
      </c>
      <c r="FL46" s="25">
        <v>9.8723197947039681E-2</v>
      </c>
      <c r="FM46" s="25">
        <v>9.8723208587895017E-2</v>
      </c>
      <c r="FN46" s="25">
        <v>9.872321879722061E-2</v>
      </c>
      <c r="FO46" s="25">
        <v>9.8723228732559759E-2</v>
      </c>
      <c r="FP46" s="25">
        <v>9.8723238690987911E-2</v>
      </c>
      <c r="FQ46" s="25">
        <v>9.8723249021285098E-2</v>
      </c>
      <c r="FR46" s="25">
        <v>9.8723260225006701E-2</v>
      </c>
      <c r="FS46" s="25">
        <v>9.872327162962434E-2</v>
      </c>
      <c r="FT46" s="25">
        <v>9.8723283096646089E-2</v>
      </c>
      <c r="FU46" s="25">
        <v>9.8723294522632302E-2</v>
      </c>
      <c r="FV46" s="25">
        <v>9.8723305804251205E-2</v>
      </c>
      <c r="FW46" s="25">
        <v>9.8723316964392252E-2</v>
      </c>
      <c r="FX46" s="25">
        <v>9.8723328054930226E-2</v>
      </c>
      <c r="FY46" s="25">
        <v>9.872333913299168E-2</v>
      </c>
      <c r="FZ46" s="25">
        <v>9.8723350247579403E-2</v>
      </c>
      <c r="GA46" s="25">
        <v>9.8723361549009583E-2</v>
      </c>
      <c r="GB46" s="25"/>
      <c r="GC46" s="25"/>
      <c r="GD46" s="25"/>
      <c r="GE46" s="25"/>
      <c r="GF46" s="25"/>
      <c r="GG46" s="25"/>
      <c r="GH46" s="25"/>
      <c r="GI46" s="25"/>
      <c r="GJ46" s="25"/>
      <c r="GK46" s="25"/>
      <c r="GL46" s="25"/>
      <c r="GM46" s="25"/>
      <c r="GN46" s="25"/>
      <c r="GO46" s="25"/>
      <c r="GP46" s="25"/>
      <c r="GQ46" s="25"/>
      <c r="GR46" s="25"/>
      <c r="GS46" s="25"/>
      <c r="GT46" s="25"/>
      <c r="GU46" s="25"/>
      <c r="GV46" s="25"/>
      <c r="GW46" s="25"/>
      <c r="GX46" s="25"/>
      <c r="GY46" s="25"/>
      <c r="GZ46" s="25"/>
      <c r="HA46" s="25"/>
      <c r="HB46" s="25"/>
      <c r="HC46" s="25"/>
      <c r="HD46" s="25"/>
      <c r="HE46" s="25"/>
      <c r="HF46" s="25"/>
      <c r="HG46" s="25"/>
      <c r="HH46" s="25"/>
      <c r="HI46" s="25"/>
      <c r="HJ46" s="25"/>
      <c r="HK46" s="25"/>
      <c r="HL46" s="25"/>
      <c r="HM46" s="25"/>
      <c r="HN46" s="25"/>
      <c r="HO46" s="25"/>
      <c r="HP46" s="25"/>
      <c r="HQ46" s="25"/>
      <c r="HR46" s="25"/>
      <c r="HS46" s="25"/>
      <c r="HT46" s="25"/>
      <c r="HU46" s="25"/>
      <c r="HV46" s="25"/>
      <c r="HW46" s="25"/>
      <c r="HX46" s="25"/>
      <c r="HY46" s="25"/>
      <c r="HZ46" s="25"/>
      <c r="IA46" s="25"/>
      <c r="IB46" s="25"/>
      <c r="IC46" s="25"/>
      <c r="ID46" s="25"/>
      <c r="IE46" s="25"/>
      <c r="IF46" s="25"/>
      <c r="IG46" s="25"/>
      <c r="IH46" s="25"/>
      <c r="II46" s="25"/>
      <c r="IJ46" s="25"/>
      <c r="IK46" s="25"/>
      <c r="IL46" s="25"/>
      <c r="IM46" s="25"/>
      <c r="IN46" s="25"/>
      <c r="IO46" s="25"/>
      <c r="IP46" s="25"/>
      <c r="IQ46" s="25"/>
      <c r="IR46" s="25"/>
      <c r="IS46" s="25"/>
      <c r="IT46" s="25"/>
      <c r="IU46" s="25"/>
      <c r="IV46" s="25"/>
      <c r="IW46" s="25"/>
      <c r="IX46" s="25"/>
      <c r="IY46" s="25"/>
      <c r="IZ46" s="25"/>
      <c r="JA46" s="25"/>
      <c r="JB46" s="25"/>
      <c r="JC46" s="25"/>
      <c r="JD46" s="25"/>
      <c r="JE46" s="25"/>
      <c r="JF46" s="25"/>
      <c r="JG46" s="25"/>
      <c r="JH46" s="25"/>
      <c r="JI46" s="25"/>
      <c r="JJ46" s="25"/>
      <c r="JK46" s="25"/>
      <c r="JL46" s="25"/>
      <c r="JM46" s="25"/>
      <c r="JN46" s="25"/>
      <c r="JO46" s="25"/>
      <c r="JP46" s="25"/>
      <c r="JQ46" s="25"/>
      <c r="JR46" s="25"/>
      <c r="JS46" s="25"/>
      <c r="JT46" s="25"/>
      <c r="JU46" s="25"/>
      <c r="JV46" s="25"/>
      <c r="JW46" s="25"/>
      <c r="JX46" s="25"/>
      <c r="JY46" s="25"/>
      <c r="JZ46" s="25"/>
      <c r="KA46" s="25"/>
      <c r="KB46" s="25"/>
      <c r="KC46" s="25"/>
      <c r="KD46" s="25"/>
      <c r="KE46" s="25"/>
      <c r="KF46" s="25"/>
      <c r="KG46" s="25"/>
      <c r="KH46" s="25"/>
      <c r="KI46" s="25"/>
      <c r="KJ46" s="25"/>
      <c r="KK46" s="25"/>
      <c r="KL46" s="25"/>
      <c r="KM46" s="25"/>
      <c r="KN46" s="25"/>
      <c r="KO46" s="25"/>
      <c r="KP46" s="25"/>
      <c r="KQ46" s="25"/>
      <c r="KR46" s="25"/>
      <c r="KS46" s="25"/>
      <c r="KT46" s="25"/>
      <c r="KU46" s="25"/>
      <c r="KV46" s="25"/>
      <c r="KW46" s="25"/>
      <c r="KX46" s="25"/>
      <c r="KY46" s="25"/>
      <c r="KZ46" s="25"/>
      <c r="LA46" s="25"/>
      <c r="LB46" s="25"/>
      <c r="LC46" s="25"/>
      <c r="LD46" s="25"/>
      <c r="LE46" s="25"/>
      <c r="LF46" s="25"/>
      <c r="LG46" s="25"/>
      <c r="LH46" s="25"/>
      <c r="LI46" s="25"/>
      <c r="LJ46" s="25"/>
      <c r="LK46" s="25"/>
      <c r="LL46" s="25"/>
      <c r="LM46" s="25"/>
      <c r="LN46" s="25"/>
      <c r="LO46" s="25"/>
      <c r="LP46" s="25"/>
      <c r="LQ46" s="25"/>
      <c r="LR46" s="25"/>
      <c r="LS46" s="25"/>
      <c r="LT46" s="25"/>
      <c r="LU46" s="25"/>
      <c r="LV46" s="25"/>
      <c r="LW46" s="25"/>
      <c r="LX46" s="25"/>
      <c r="LY46" s="25"/>
      <c r="LZ46" s="25"/>
      <c r="MA46" s="25"/>
      <c r="MB46" s="25"/>
      <c r="MC46" s="25"/>
      <c r="MD46" s="25"/>
      <c r="ME46" s="25"/>
      <c r="MF46" s="25"/>
      <c r="MG46" s="25"/>
      <c r="MH46" s="25"/>
      <c r="MI46" s="25"/>
      <c r="MJ46" s="25"/>
      <c r="MK46" s="25"/>
      <c r="ML46" s="25"/>
      <c r="MM46" s="25"/>
      <c r="MN46" s="25"/>
      <c r="MO46" s="25"/>
      <c r="MP46" s="25"/>
      <c r="MQ46" s="25"/>
      <c r="MR46" s="25"/>
      <c r="MS46" s="25"/>
      <c r="MT46" s="25"/>
      <c r="MU46" s="25"/>
      <c r="MV46" s="25"/>
      <c r="MW46" s="25"/>
      <c r="MX46" s="25"/>
      <c r="MY46" s="27"/>
      <c r="MZ46" s="27"/>
      <c r="NA46" s="27"/>
      <c r="NB46" s="27"/>
      <c r="NC46" s="27"/>
      <c r="ND46" s="27"/>
      <c r="NE46" s="27"/>
      <c r="NF46" s="27"/>
      <c r="NG46" s="27"/>
      <c r="NH46" s="27"/>
      <c r="NI46" s="27"/>
      <c r="NJ46" s="27"/>
      <c r="NK46" s="27"/>
      <c r="NL46" s="27"/>
      <c r="NM46" s="27"/>
      <c r="NN46" s="27"/>
      <c r="NO46" s="27"/>
      <c r="NP46" s="27"/>
      <c r="NQ46" s="27"/>
      <c r="NR46" s="27"/>
      <c r="NS46" s="27"/>
      <c r="NT46" s="27"/>
      <c r="NU46" s="27"/>
      <c r="NV46" s="27"/>
      <c r="NW46" s="27"/>
      <c r="NX46" s="27"/>
      <c r="NY46" s="27"/>
      <c r="NZ46" s="27"/>
      <c r="OA46" s="27"/>
      <c r="OB46" s="27"/>
      <c r="OC46" s="27"/>
      <c r="OD46" s="27"/>
      <c r="OE46" s="27"/>
      <c r="OF46" s="27"/>
      <c r="OG46" s="27"/>
      <c r="OH46" s="27"/>
      <c r="OI46" s="27"/>
      <c r="OJ46" s="27"/>
      <c r="OK46" s="27"/>
      <c r="OL46" s="27"/>
      <c r="OM46" s="27"/>
      <c r="ON46" s="27"/>
      <c r="OO46" s="27"/>
      <c r="OP46" s="27"/>
      <c r="OQ46" s="27"/>
      <c r="OR46" s="27"/>
      <c r="OS46" s="27"/>
      <c r="OT46" s="27"/>
      <c r="OU46" s="27"/>
      <c r="OV46" s="27"/>
      <c r="OW46" s="27"/>
      <c r="OX46" s="27"/>
      <c r="OY46" s="27"/>
      <c r="OZ46" s="27"/>
      <c r="PA46" s="27"/>
      <c r="PB46" s="27"/>
      <c r="PC46" s="27"/>
      <c r="PD46" s="27"/>
      <c r="PE46" s="27"/>
      <c r="PF46" s="27"/>
      <c r="PG46" s="27"/>
      <c r="PH46" s="27"/>
      <c r="PI46" s="27"/>
      <c r="PJ46" s="27"/>
      <c r="PK46" s="27"/>
      <c r="PL46" s="27"/>
      <c r="PM46" s="27"/>
      <c r="PN46" s="27"/>
    </row>
    <row r="47" spans="1:430" ht="14.25" customHeight="1" outlineLevel="1" x14ac:dyDescent="0.55000000000000004">
      <c r="A47" s="28" t="s">
        <v>16</v>
      </c>
      <c r="B47" s="8"/>
      <c r="C47" s="23">
        <v>13.621933281826378</v>
      </c>
      <c r="D47" s="23">
        <v>12.458541010493917</v>
      </c>
      <c r="E47" s="23">
        <v>11.667811363020924</v>
      </c>
      <c r="F47" s="23">
        <v>11.423372804319087</v>
      </c>
      <c r="G47" s="23">
        <v>11.301779897646469</v>
      </c>
      <c r="H47" s="23">
        <v>11.27928928370247</v>
      </c>
      <c r="I47" s="23">
        <v>11.28191384645063</v>
      </c>
      <c r="J47" s="23">
        <v>11.284535344855405</v>
      </c>
      <c r="K47" s="23">
        <v>11.287156949524361</v>
      </c>
      <c r="L47" s="23">
        <v>11.247251441822192</v>
      </c>
      <c r="M47" s="23">
        <v>11.249692755194177</v>
      </c>
      <c r="N47" s="23">
        <v>11.276473255008463</v>
      </c>
      <c r="O47" s="23">
        <v>11.27903281609569</v>
      </c>
      <c r="P47" s="23">
        <v>11.281597626894094</v>
      </c>
      <c r="Q47" s="23">
        <v>11.28416781587697</v>
      </c>
      <c r="R47" s="23">
        <v>11.286743520122519</v>
      </c>
      <c r="S47" s="23">
        <v>11.289324867415653</v>
      </c>
      <c r="T47" s="23">
        <v>11.29191201334632</v>
      </c>
      <c r="U47" s="23">
        <v>11.294505068567606</v>
      </c>
      <c r="V47" s="23">
        <v>11.29710414870868</v>
      </c>
      <c r="W47" s="23">
        <v>11.299709383552607</v>
      </c>
      <c r="X47" s="23">
        <v>11.255822495718357</v>
      </c>
      <c r="Y47" s="23">
        <v>11.258241161929298</v>
      </c>
      <c r="Z47" s="23">
        <v>11.290255352233496</v>
      </c>
      <c r="AA47" s="23">
        <v>11.292811951076018</v>
      </c>
      <c r="AB47" s="23">
        <v>11.295374789183011</v>
      </c>
      <c r="AC47" s="23">
        <v>11.297944005184382</v>
      </c>
      <c r="AD47" s="23">
        <v>11.300519655408111</v>
      </c>
      <c r="AE47" s="23">
        <v>11.303101857418328</v>
      </c>
      <c r="AF47" s="23">
        <v>11.305690689662235</v>
      </c>
      <c r="AG47" s="23">
        <v>11.308286241164751</v>
      </c>
      <c r="AH47" s="23">
        <v>11.310888577051696</v>
      </c>
      <c r="AI47" s="23">
        <v>11.313497792049549</v>
      </c>
      <c r="AJ47" s="23">
        <v>11.290247210535766</v>
      </c>
      <c r="AK47" s="23">
        <v>11.267057048290205</v>
      </c>
      <c r="AL47" s="23">
        <v>11.285063940778651</v>
      </c>
      <c r="AM47" s="23">
        <v>11.301451275225554</v>
      </c>
      <c r="AN47" s="23">
        <v>11.303927903088416</v>
      </c>
      <c r="AO47" s="23">
        <v>11.306412596935452</v>
      </c>
      <c r="AP47" s="23">
        <v>11.308905413047425</v>
      </c>
      <c r="AQ47" s="23">
        <v>11.311406383297001</v>
      </c>
      <c r="AR47" s="23">
        <v>11.313915537289303</v>
      </c>
      <c r="AS47" s="23">
        <v>11.316432910940872</v>
      </c>
      <c r="AT47" s="23">
        <v>11.31895854438692</v>
      </c>
      <c r="AU47" s="23">
        <v>11.321492467124871</v>
      </c>
      <c r="AV47" s="23">
        <v>11.295488957805873</v>
      </c>
      <c r="AW47" s="23">
        <v>11.29792453275166</v>
      </c>
      <c r="AX47" s="23">
        <v>11.315675422267793</v>
      </c>
      <c r="AY47" s="23">
        <v>11.318198394135775</v>
      </c>
      <c r="AZ47" s="23">
        <v>11.320729704049024</v>
      </c>
      <c r="BA47" s="23">
        <v>11.263553003993328</v>
      </c>
      <c r="BB47" s="23">
        <v>11.235882137419122</v>
      </c>
      <c r="BC47" s="23">
        <v>11.268959418409576</v>
      </c>
      <c r="BD47" s="23">
        <v>11.287623594475917</v>
      </c>
      <c r="BE47" s="23">
        <v>11.290036413899205</v>
      </c>
      <c r="BF47" s="23">
        <v>11.2924577545409</v>
      </c>
      <c r="BG47" s="23">
        <v>11.294887634786178</v>
      </c>
      <c r="BH47" s="23">
        <v>11.263965273991017</v>
      </c>
      <c r="BI47" s="23">
        <v>11.232782140080305</v>
      </c>
      <c r="BJ47" s="23">
        <v>11.269476500480637</v>
      </c>
      <c r="BK47" s="23">
        <v>11.294970588453616</v>
      </c>
      <c r="BL47" s="23">
        <v>11.297388460540114</v>
      </c>
      <c r="BM47" s="23">
        <v>11.299814713329326</v>
      </c>
      <c r="BN47" s="23">
        <v>11.302249363562236</v>
      </c>
      <c r="BO47" s="23">
        <v>11.304692469129664</v>
      </c>
      <c r="BP47" s="23">
        <v>11.307144034271255</v>
      </c>
      <c r="BQ47" s="23">
        <v>11.309604120041987</v>
      </c>
      <c r="BR47" s="23">
        <v>11.312072740666828</v>
      </c>
      <c r="BS47" s="23">
        <v>11.314549999341072</v>
      </c>
      <c r="BT47" s="23">
        <v>11.239622024339125</v>
      </c>
      <c r="BU47" s="23">
        <v>11.24180844443605</v>
      </c>
      <c r="BV47" s="23">
        <v>11.300156957693076</v>
      </c>
      <c r="BW47" s="23">
        <v>11.302580604153937</v>
      </c>
      <c r="BX47" s="23">
        <v>11.305012901562995</v>
      </c>
      <c r="BY47" s="23">
        <v>11.30745387684056</v>
      </c>
      <c r="BZ47" s="23">
        <v>11.309903576857467</v>
      </c>
      <c r="CA47" s="23">
        <v>11.312362036344267</v>
      </c>
      <c r="CB47" s="23">
        <v>11.314829284190555</v>
      </c>
      <c r="CC47" s="23">
        <v>11.317305354483173</v>
      </c>
      <c r="CD47" s="23">
        <v>11.319790289262366</v>
      </c>
      <c r="CE47" s="23">
        <v>11.322284125761234</v>
      </c>
      <c r="CF47" s="23">
        <v>11.236222177912996</v>
      </c>
      <c r="CG47" s="23">
        <v>11.238382788857928</v>
      </c>
      <c r="CH47" s="23">
        <v>11.303115997864261</v>
      </c>
      <c r="CI47" s="23">
        <v>11.305528695555177</v>
      </c>
      <c r="CJ47" s="23">
        <v>11.307949938976551</v>
      </c>
      <c r="CK47" s="23">
        <v>11.310379694714232</v>
      </c>
      <c r="CL47" s="23">
        <v>11.312818041030372</v>
      </c>
      <c r="CM47" s="23">
        <v>11.315265001129077</v>
      </c>
      <c r="CN47" s="23">
        <v>11.317720595875274</v>
      </c>
      <c r="CO47" s="23">
        <v>11.320184874892968</v>
      </c>
      <c r="CP47" s="23">
        <v>11.322657870072794</v>
      </c>
      <c r="CQ47" s="23">
        <v>11.325139599895232</v>
      </c>
      <c r="CR47" s="23">
        <v>11.327630092245668</v>
      </c>
      <c r="CS47" s="23">
        <v>11.330129408524186</v>
      </c>
      <c r="CT47" s="23">
        <v>11.332637559549854</v>
      </c>
      <c r="CU47" s="23">
        <v>11.335154593007557</v>
      </c>
      <c r="CV47" s="23">
        <v>11.337680648291636</v>
      </c>
      <c r="CW47" s="23">
        <v>11.340216201678961</v>
      </c>
      <c r="CX47" s="23">
        <v>11.34276138760929</v>
      </c>
      <c r="CY47" s="23">
        <v>11.345316228933426</v>
      </c>
      <c r="CZ47" s="23">
        <v>11.347880766621264</v>
      </c>
      <c r="DA47" s="23">
        <v>11.350455030191972</v>
      </c>
      <c r="DB47" s="23">
        <v>11.353039076498781</v>
      </c>
      <c r="DC47" s="23">
        <v>11.355632926674984</v>
      </c>
      <c r="DD47" s="23">
        <v>11.358236617710508</v>
      </c>
      <c r="DE47" s="23">
        <v>11.259812618918669</v>
      </c>
      <c r="DF47" s="23">
        <v>11.262040229233525</v>
      </c>
      <c r="DG47" s="23">
        <v>11.348962481110403</v>
      </c>
      <c r="DH47" s="23">
        <v>11.351527452803968</v>
      </c>
      <c r="DI47" s="23">
        <v>11.354102089055583</v>
      </c>
      <c r="DJ47" s="23">
        <v>11.356686394435741</v>
      </c>
      <c r="DK47" s="23">
        <v>11.359280401751635</v>
      </c>
      <c r="DL47" s="23">
        <v>11.361884180152659</v>
      </c>
      <c r="DM47" s="23">
        <v>11.36449770038535</v>
      </c>
      <c r="DN47" s="23">
        <v>11.367121081236698</v>
      </c>
      <c r="DO47" s="23">
        <v>11.369754308070537</v>
      </c>
      <c r="DP47" s="23">
        <v>11.372397400860461</v>
      </c>
      <c r="DQ47" s="23">
        <v>11.375050424721357</v>
      </c>
      <c r="DR47" s="23">
        <v>11.37771339789912</v>
      </c>
      <c r="DS47" s="23">
        <v>11.380386374549547</v>
      </c>
      <c r="DT47" s="23">
        <v>11.383069355064382</v>
      </c>
      <c r="DU47" s="23">
        <v>11.319344156515038</v>
      </c>
      <c r="DV47" s="23">
        <v>11.321788790343906</v>
      </c>
      <c r="DW47" s="23">
        <v>11.390351378829237</v>
      </c>
      <c r="DX47" s="23">
        <v>11.393058956158127</v>
      </c>
      <c r="DY47" s="23">
        <v>11.395776595021781</v>
      </c>
      <c r="DZ47" s="23">
        <v>11.398504312625157</v>
      </c>
      <c r="EA47" s="23">
        <v>11.401242195858899</v>
      </c>
      <c r="EB47" s="23">
        <v>11.403990255201984</v>
      </c>
      <c r="EC47" s="23">
        <v>11.330290972046773</v>
      </c>
      <c r="ED47" s="23">
        <v>11.332763624730653</v>
      </c>
      <c r="EE47" s="23">
        <v>11.381021829516213</v>
      </c>
      <c r="EF47" s="23">
        <v>11.38366961157077</v>
      </c>
      <c r="EG47" s="23">
        <v>11.386327099926353</v>
      </c>
      <c r="EH47" s="23">
        <v>11.388994339567827</v>
      </c>
      <c r="EI47" s="23">
        <v>11.391671367648552</v>
      </c>
      <c r="EJ47" s="23">
        <v>11.394358251760728</v>
      </c>
      <c r="EK47" s="23">
        <v>11.397054972380163</v>
      </c>
      <c r="EL47" s="23">
        <v>11.399761572201236</v>
      </c>
      <c r="EM47" s="23">
        <v>11.402478128972122</v>
      </c>
      <c r="EN47" s="23">
        <v>11.4052046317896</v>
      </c>
      <c r="EO47" s="23">
        <v>11.407941107411423</v>
      </c>
      <c r="EP47" s="23">
        <v>11.410687609401423</v>
      </c>
      <c r="EQ47" s="23">
        <v>11.413444209006313</v>
      </c>
      <c r="ER47" s="23">
        <v>11.416210881856745</v>
      </c>
      <c r="ES47" s="23">
        <v>11.418987694982814</v>
      </c>
      <c r="ET47" s="23">
        <v>11.421774666132416</v>
      </c>
      <c r="EU47" s="23">
        <v>11.424571855512418</v>
      </c>
      <c r="EV47" s="23">
        <v>11.427379239352842</v>
      </c>
      <c r="EW47" s="23">
        <v>11.430196927598537</v>
      </c>
      <c r="EX47" s="23">
        <v>11.43302495101217</v>
      </c>
      <c r="EY47" s="23">
        <v>11.435863243844638</v>
      </c>
      <c r="EZ47" s="23">
        <v>11.438711958026976</v>
      </c>
      <c r="FA47" s="23">
        <v>11.441571071742707</v>
      </c>
      <c r="FB47" s="23">
        <v>11.444440648852487</v>
      </c>
      <c r="FC47" s="23">
        <v>11.447320672794396</v>
      </c>
      <c r="FD47" s="23">
        <v>11.450211248132407</v>
      </c>
      <c r="FE47" s="23">
        <v>11.453112343303973</v>
      </c>
      <c r="FF47" s="23">
        <v>11.456024024486597</v>
      </c>
      <c r="FG47" s="23">
        <v>11.458946362837802</v>
      </c>
      <c r="FH47" s="23">
        <v>11.461879315963811</v>
      </c>
      <c r="FI47" s="23">
        <v>11.464822993603114</v>
      </c>
      <c r="FJ47" s="23">
        <v>11.467777405616856</v>
      </c>
      <c r="FK47" s="23">
        <v>11.470742588600544</v>
      </c>
      <c r="FL47" s="23">
        <v>11.473718571781388</v>
      </c>
      <c r="FM47" s="23">
        <v>11.476705396199009</v>
      </c>
      <c r="FN47" s="23">
        <v>11.479703096643334</v>
      </c>
      <c r="FO47" s="23">
        <v>11.482711693038862</v>
      </c>
      <c r="FP47" s="23">
        <v>11.485731263679781</v>
      </c>
      <c r="FQ47" s="23">
        <v>11.488761788995877</v>
      </c>
      <c r="FR47" s="23">
        <v>11.491803397246874</v>
      </c>
      <c r="FS47" s="23">
        <v>11.494856031710277</v>
      </c>
      <c r="FT47" s="23">
        <v>11.497919760870577</v>
      </c>
      <c r="FU47" s="23">
        <v>11.500994642433396</v>
      </c>
      <c r="FV47" s="23">
        <v>11.504080673798617</v>
      </c>
      <c r="FW47" s="23">
        <v>11.507177954584167</v>
      </c>
      <c r="FX47" s="23">
        <v>11.510286463967123</v>
      </c>
      <c r="FY47" s="23">
        <v>11.513406271213215</v>
      </c>
      <c r="FZ47" s="23">
        <v>11.516537397568515</v>
      </c>
      <c r="GA47" s="23">
        <v>11.519679894040824</v>
      </c>
      <c r="GB47" s="23"/>
      <c r="GC47" s="23"/>
      <c r="GD47" s="23"/>
      <c r="GE47" s="23"/>
      <c r="GF47" s="23"/>
      <c r="GG47" s="23"/>
      <c r="GH47" s="23"/>
      <c r="GI47" s="23"/>
      <c r="GJ47" s="23"/>
      <c r="GK47" s="23"/>
      <c r="GL47" s="23"/>
      <c r="GM47" s="23"/>
      <c r="GN47" s="23"/>
      <c r="GO47" s="23"/>
      <c r="GP47" s="23"/>
      <c r="GQ47" s="23"/>
      <c r="GR47" s="23"/>
      <c r="GS47" s="23"/>
      <c r="GT47" s="23"/>
      <c r="GU47" s="23"/>
      <c r="GV47" s="23"/>
      <c r="GW47" s="23"/>
      <c r="GX47" s="23"/>
      <c r="GY47" s="23"/>
      <c r="GZ47" s="23"/>
      <c r="HA47" s="23"/>
      <c r="HB47" s="23"/>
      <c r="HC47" s="23"/>
      <c r="HD47" s="23"/>
      <c r="HE47" s="23"/>
      <c r="HF47" s="23"/>
      <c r="HG47" s="23"/>
      <c r="HH47" s="23"/>
      <c r="HI47" s="23"/>
      <c r="HJ47" s="23"/>
      <c r="HK47" s="23"/>
      <c r="HL47" s="23"/>
      <c r="HM47" s="23"/>
      <c r="HN47" s="23"/>
      <c r="HO47" s="23"/>
      <c r="HP47" s="23"/>
      <c r="HQ47" s="23"/>
      <c r="HR47" s="23"/>
      <c r="HS47" s="23"/>
      <c r="HT47" s="23"/>
      <c r="HU47" s="23"/>
      <c r="HV47" s="23"/>
      <c r="HW47" s="23"/>
      <c r="HX47" s="23"/>
      <c r="HY47" s="23"/>
      <c r="HZ47" s="23"/>
      <c r="IA47" s="23"/>
      <c r="IB47" s="23"/>
      <c r="IC47" s="23"/>
      <c r="ID47" s="23"/>
      <c r="IE47" s="23"/>
      <c r="IF47" s="23"/>
      <c r="IG47" s="23"/>
      <c r="IH47" s="23"/>
      <c r="II47" s="23"/>
      <c r="IJ47" s="23"/>
      <c r="IK47" s="23"/>
      <c r="IL47" s="23"/>
      <c r="IM47" s="23"/>
      <c r="IN47" s="23"/>
      <c r="IO47" s="23"/>
      <c r="IP47" s="23"/>
      <c r="IQ47" s="23"/>
      <c r="IR47" s="23"/>
      <c r="IS47" s="23"/>
      <c r="IT47" s="23"/>
      <c r="IU47" s="23"/>
      <c r="IV47" s="23"/>
      <c r="IW47" s="23"/>
      <c r="IX47" s="23"/>
      <c r="IY47" s="23"/>
      <c r="IZ47" s="23"/>
      <c r="JA47" s="23"/>
      <c r="JB47" s="23"/>
      <c r="JC47" s="23"/>
      <c r="JD47" s="23"/>
      <c r="JE47" s="23"/>
      <c r="JF47" s="23"/>
      <c r="JG47" s="23"/>
      <c r="JH47" s="23"/>
      <c r="JI47" s="23"/>
      <c r="JJ47" s="23"/>
      <c r="JK47" s="23"/>
      <c r="JL47" s="23"/>
      <c r="JM47" s="23"/>
      <c r="JN47" s="23"/>
      <c r="JO47" s="23"/>
      <c r="JP47" s="23"/>
      <c r="JQ47" s="23"/>
      <c r="JR47" s="23"/>
      <c r="JS47" s="23"/>
      <c r="JT47" s="23"/>
      <c r="JU47" s="23"/>
      <c r="JV47" s="23"/>
      <c r="JW47" s="23"/>
      <c r="JX47" s="23"/>
      <c r="JY47" s="23"/>
      <c r="JZ47" s="23"/>
      <c r="KA47" s="23"/>
      <c r="KB47" s="23"/>
      <c r="KC47" s="23"/>
      <c r="KD47" s="23"/>
      <c r="KE47" s="23"/>
      <c r="KF47" s="23"/>
      <c r="KG47" s="23"/>
      <c r="KH47" s="23"/>
      <c r="KI47" s="23"/>
      <c r="KJ47" s="23"/>
      <c r="KK47" s="23"/>
      <c r="KL47" s="23"/>
      <c r="KM47" s="23"/>
      <c r="KN47" s="23"/>
      <c r="KO47" s="23"/>
      <c r="KP47" s="23"/>
      <c r="KQ47" s="23"/>
      <c r="KR47" s="23"/>
      <c r="KS47" s="23"/>
      <c r="KT47" s="23"/>
      <c r="KU47" s="23"/>
      <c r="KV47" s="23"/>
      <c r="KW47" s="23"/>
      <c r="KX47" s="23"/>
      <c r="KY47" s="23"/>
      <c r="KZ47" s="23"/>
      <c r="LA47" s="23"/>
      <c r="LB47" s="23"/>
      <c r="LC47" s="23"/>
      <c r="LD47" s="23"/>
      <c r="LE47" s="23"/>
      <c r="LF47" s="23"/>
      <c r="LG47" s="23"/>
      <c r="LH47" s="23"/>
      <c r="LI47" s="23"/>
      <c r="LJ47" s="23"/>
      <c r="LK47" s="23"/>
      <c r="LL47" s="23"/>
      <c r="LM47" s="23"/>
      <c r="LN47" s="23"/>
      <c r="LO47" s="23"/>
      <c r="LP47" s="23"/>
      <c r="LQ47" s="23"/>
      <c r="LR47" s="23"/>
      <c r="LS47" s="23"/>
      <c r="LT47" s="23"/>
      <c r="LU47" s="23"/>
      <c r="LV47" s="23"/>
      <c r="LW47" s="23"/>
      <c r="LX47" s="23"/>
      <c r="LY47" s="23"/>
      <c r="LZ47" s="23"/>
      <c r="MA47" s="23"/>
      <c r="MB47" s="23"/>
      <c r="MC47" s="23"/>
      <c r="MD47" s="23"/>
      <c r="ME47" s="23"/>
      <c r="MF47" s="23"/>
      <c r="MG47" s="23"/>
      <c r="MH47" s="23"/>
      <c r="MI47" s="23"/>
      <c r="MJ47" s="23"/>
      <c r="MK47" s="23"/>
      <c r="ML47" s="23"/>
      <c r="MM47" s="23"/>
      <c r="MN47" s="23"/>
      <c r="MO47" s="23"/>
      <c r="MP47" s="23"/>
      <c r="MQ47" s="23"/>
      <c r="MR47" s="23"/>
      <c r="MS47" s="23"/>
      <c r="MT47" s="23"/>
      <c r="MU47" s="23"/>
      <c r="MV47" s="23"/>
      <c r="MW47" s="23"/>
      <c r="MX47" s="23"/>
      <c r="MY47" s="24"/>
      <c r="MZ47" s="24"/>
      <c r="NA47" s="24"/>
      <c r="NB47" s="24"/>
      <c r="NC47" s="24"/>
      <c r="ND47" s="24"/>
      <c r="NE47" s="24"/>
      <c r="NF47" s="24"/>
      <c r="NG47" s="24"/>
      <c r="NH47" s="24"/>
      <c r="NI47" s="24"/>
      <c r="NJ47" s="24"/>
      <c r="NK47" s="24"/>
      <c r="NL47" s="24"/>
      <c r="NM47" s="24"/>
      <c r="NN47" s="24"/>
      <c r="NO47" s="24"/>
      <c r="NP47" s="24"/>
      <c r="NQ47" s="24"/>
      <c r="NR47" s="24"/>
      <c r="NS47" s="24"/>
      <c r="NT47" s="24"/>
      <c r="NU47" s="24"/>
      <c r="NV47" s="24"/>
      <c r="NW47" s="24"/>
      <c r="NX47" s="24"/>
      <c r="NY47" s="24"/>
      <c r="NZ47" s="24"/>
      <c r="OA47" s="24"/>
      <c r="OB47" s="24"/>
      <c r="OC47" s="24"/>
      <c r="OD47" s="24"/>
      <c r="OE47" s="24"/>
      <c r="OF47" s="24"/>
      <c r="OG47" s="24"/>
      <c r="OH47" s="24"/>
      <c r="OI47" s="24"/>
      <c r="OJ47" s="24"/>
      <c r="OK47" s="24"/>
      <c r="OL47" s="24"/>
      <c r="OM47" s="24"/>
      <c r="ON47" s="24"/>
      <c r="OO47" s="24"/>
      <c r="OP47" s="24"/>
      <c r="OQ47" s="24"/>
      <c r="OR47" s="24"/>
      <c r="OS47" s="24"/>
      <c r="OT47" s="24"/>
      <c r="OU47" s="24"/>
      <c r="OV47" s="24"/>
      <c r="OW47" s="24"/>
      <c r="OX47" s="24"/>
      <c r="OY47" s="24"/>
      <c r="OZ47" s="24"/>
      <c r="PA47" s="24"/>
      <c r="PB47" s="24"/>
      <c r="PC47" s="24"/>
      <c r="PD47" s="24"/>
      <c r="PE47" s="24"/>
      <c r="PF47" s="24"/>
      <c r="PG47" s="24"/>
      <c r="PH47" s="24"/>
      <c r="PI47" s="24"/>
      <c r="PJ47" s="24"/>
      <c r="PK47" s="24"/>
      <c r="PL47" s="24"/>
      <c r="PM47" s="24"/>
      <c r="PN47" s="24"/>
    </row>
    <row r="48" spans="1:430" ht="14.25" customHeight="1" outlineLevel="1" x14ac:dyDescent="0.55000000000000004">
      <c r="A48" s="6" t="s">
        <v>17</v>
      </c>
      <c r="B48" s="6"/>
      <c r="C48" s="23">
        <v>0</v>
      </c>
      <c r="D48" s="23">
        <v>0</v>
      </c>
      <c r="E48" s="23">
        <v>0</v>
      </c>
      <c r="F48" s="23">
        <v>-82.278200390625003</v>
      </c>
      <c r="G48" s="23">
        <v>-200</v>
      </c>
      <c r="H48" s="23">
        <v>-399.77863828125004</v>
      </c>
      <c r="I48" s="23">
        <v>-219.77016171875002</v>
      </c>
      <c r="J48" s="23">
        <v>-98.07041835937504</v>
      </c>
      <c r="K48" s="23">
        <v>-243.35304421386721</v>
      </c>
      <c r="L48" s="23">
        <v>-219.70400000000001</v>
      </c>
      <c r="M48" s="23">
        <v>-92.597606250000013</v>
      </c>
      <c r="N48" s="23">
        <v>0</v>
      </c>
      <c r="O48" s="23">
        <v>0</v>
      </c>
      <c r="P48" s="23">
        <v>0</v>
      </c>
      <c r="Q48" s="23">
        <v>0</v>
      </c>
      <c r="R48" s="23">
        <v>0</v>
      </c>
      <c r="S48" s="23">
        <v>0</v>
      </c>
      <c r="T48" s="23">
        <v>0</v>
      </c>
      <c r="U48" s="23">
        <v>0</v>
      </c>
      <c r="V48" s="23">
        <v>0</v>
      </c>
      <c r="W48" s="23">
        <v>0</v>
      </c>
      <c r="X48" s="23">
        <v>0</v>
      </c>
      <c r="Y48" s="23">
        <v>0</v>
      </c>
      <c r="Z48" s="23">
        <v>0</v>
      </c>
      <c r="AA48" s="23">
        <v>0</v>
      </c>
      <c r="AB48" s="23">
        <v>0</v>
      </c>
      <c r="AC48" s="23">
        <v>0</v>
      </c>
      <c r="AD48" s="23">
        <v>0</v>
      </c>
      <c r="AE48" s="23">
        <v>0</v>
      </c>
      <c r="AF48" s="23">
        <v>0</v>
      </c>
      <c r="AG48" s="23">
        <v>0</v>
      </c>
      <c r="AH48" s="23">
        <v>0</v>
      </c>
      <c r="AI48" s="23">
        <v>0</v>
      </c>
      <c r="AJ48" s="23">
        <v>0</v>
      </c>
      <c r="AK48" s="23">
        <v>0</v>
      </c>
      <c r="AL48" s="23">
        <v>0</v>
      </c>
      <c r="AM48" s="23">
        <v>0</v>
      </c>
      <c r="AN48" s="23">
        <v>0</v>
      </c>
      <c r="AO48" s="23">
        <v>0</v>
      </c>
      <c r="AP48" s="23">
        <v>0</v>
      </c>
      <c r="AQ48" s="23">
        <v>0</v>
      </c>
      <c r="AR48" s="23">
        <v>0</v>
      </c>
      <c r="AS48" s="23">
        <v>0</v>
      </c>
      <c r="AT48" s="23">
        <v>0</v>
      </c>
      <c r="AU48" s="23">
        <v>0</v>
      </c>
      <c r="AV48" s="23">
        <v>0</v>
      </c>
      <c r="AW48" s="23">
        <v>0</v>
      </c>
      <c r="AX48" s="23">
        <v>0</v>
      </c>
      <c r="AY48" s="23">
        <v>0</v>
      </c>
      <c r="AZ48" s="23">
        <v>0</v>
      </c>
      <c r="BA48" s="23">
        <v>0</v>
      </c>
      <c r="BB48" s="23">
        <v>0</v>
      </c>
      <c r="BC48" s="23">
        <v>0</v>
      </c>
      <c r="BD48" s="23">
        <v>0</v>
      </c>
      <c r="BE48" s="23">
        <v>0</v>
      </c>
      <c r="BF48" s="23">
        <v>0</v>
      </c>
      <c r="BG48" s="23">
        <v>0</v>
      </c>
      <c r="BH48" s="23">
        <v>0</v>
      </c>
      <c r="BI48" s="23">
        <v>0</v>
      </c>
      <c r="BJ48" s="23">
        <v>0</v>
      </c>
      <c r="BK48" s="23">
        <v>0</v>
      </c>
      <c r="BL48" s="23">
        <v>0</v>
      </c>
      <c r="BM48" s="23">
        <v>0</v>
      </c>
      <c r="BN48" s="23">
        <v>0</v>
      </c>
      <c r="BO48" s="23">
        <v>0</v>
      </c>
      <c r="BP48" s="23">
        <v>0</v>
      </c>
      <c r="BQ48" s="23">
        <v>0</v>
      </c>
      <c r="BR48" s="23">
        <v>0</v>
      </c>
      <c r="BS48" s="23">
        <v>0</v>
      </c>
      <c r="BT48" s="23">
        <v>0</v>
      </c>
      <c r="BU48" s="23">
        <v>0</v>
      </c>
      <c r="BV48" s="23">
        <v>0</v>
      </c>
      <c r="BW48" s="23">
        <v>0</v>
      </c>
      <c r="BX48" s="23">
        <v>0</v>
      </c>
      <c r="BY48" s="23">
        <v>0</v>
      </c>
      <c r="BZ48" s="23">
        <v>0</v>
      </c>
      <c r="CA48" s="23">
        <v>0</v>
      </c>
      <c r="CB48" s="23">
        <v>0</v>
      </c>
      <c r="CC48" s="23">
        <v>0</v>
      </c>
      <c r="CD48" s="23">
        <v>0</v>
      </c>
      <c r="CE48" s="23">
        <v>0</v>
      </c>
      <c r="CF48" s="23">
        <v>0</v>
      </c>
      <c r="CG48" s="23">
        <v>0</v>
      </c>
      <c r="CH48" s="23">
        <v>0</v>
      </c>
      <c r="CI48" s="23">
        <v>0</v>
      </c>
      <c r="CJ48" s="23">
        <v>0</v>
      </c>
      <c r="CK48" s="23">
        <v>0</v>
      </c>
      <c r="CL48" s="23">
        <v>0</v>
      </c>
      <c r="CM48" s="23">
        <v>0</v>
      </c>
      <c r="CN48" s="23">
        <v>0</v>
      </c>
      <c r="CO48" s="23">
        <v>0</v>
      </c>
      <c r="CP48" s="23">
        <v>0</v>
      </c>
      <c r="CQ48" s="23">
        <v>0</v>
      </c>
      <c r="CR48" s="23">
        <v>0</v>
      </c>
      <c r="CS48" s="23">
        <v>0</v>
      </c>
      <c r="CT48" s="23">
        <v>0</v>
      </c>
      <c r="CU48" s="23">
        <v>0</v>
      </c>
      <c r="CV48" s="23">
        <v>0</v>
      </c>
      <c r="CW48" s="23">
        <v>0</v>
      </c>
      <c r="CX48" s="23">
        <v>0</v>
      </c>
      <c r="CY48" s="23">
        <v>0</v>
      </c>
      <c r="CZ48" s="23">
        <v>0</v>
      </c>
      <c r="DA48" s="23">
        <v>0</v>
      </c>
      <c r="DB48" s="23">
        <v>0</v>
      </c>
      <c r="DC48" s="23">
        <v>0</v>
      </c>
      <c r="DD48" s="23">
        <v>0</v>
      </c>
      <c r="DE48" s="23">
        <v>0</v>
      </c>
      <c r="DF48" s="23">
        <v>0</v>
      </c>
      <c r="DG48" s="23">
        <v>0</v>
      </c>
      <c r="DH48" s="23">
        <v>0</v>
      </c>
      <c r="DI48" s="23">
        <v>0</v>
      </c>
      <c r="DJ48" s="23">
        <v>0</v>
      </c>
      <c r="DK48" s="23">
        <v>0</v>
      </c>
      <c r="DL48" s="23">
        <v>0</v>
      </c>
      <c r="DM48" s="23">
        <v>0</v>
      </c>
      <c r="DN48" s="23">
        <v>0</v>
      </c>
      <c r="DO48" s="23">
        <v>0</v>
      </c>
      <c r="DP48" s="23">
        <v>0</v>
      </c>
      <c r="DQ48" s="23">
        <v>0</v>
      </c>
      <c r="DR48" s="23">
        <v>0</v>
      </c>
      <c r="DS48" s="23">
        <v>0</v>
      </c>
      <c r="DT48" s="23">
        <v>0</v>
      </c>
      <c r="DU48" s="23">
        <v>0</v>
      </c>
      <c r="DV48" s="23">
        <v>0</v>
      </c>
      <c r="DW48" s="23">
        <v>0</v>
      </c>
      <c r="DX48" s="23">
        <v>0</v>
      </c>
      <c r="DY48" s="23">
        <v>0</v>
      </c>
      <c r="DZ48" s="23">
        <v>0</v>
      </c>
      <c r="EA48" s="23">
        <v>0</v>
      </c>
      <c r="EB48" s="23">
        <v>0</v>
      </c>
      <c r="EC48" s="23">
        <v>0</v>
      </c>
      <c r="ED48" s="23">
        <v>0</v>
      </c>
      <c r="EE48" s="23">
        <v>0</v>
      </c>
      <c r="EF48" s="23">
        <v>0</v>
      </c>
      <c r="EG48" s="23">
        <v>0</v>
      </c>
      <c r="EH48" s="23">
        <v>0</v>
      </c>
      <c r="EI48" s="23">
        <v>0</v>
      </c>
      <c r="EJ48" s="23">
        <v>0</v>
      </c>
      <c r="EK48" s="23">
        <v>0</v>
      </c>
      <c r="EL48" s="23">
        <v>0</v>
      </c>
      <c r="EM48" s="23">
        <v>0</v>
      </c>
      <c r="EN48" s="23">
        <v>0</v>
      </c>
      <c r="EO48" s="23">
        <v>0</v>
      </c>
      <c r="EP48" s="23">
        <v>0</v>
      </c>
      <c r="EQ48" s="23">
        <v>0</v>
      </c>
      <c r="ER48" s="23">
        <v>0</v>
      </c>
      <c r="ES48" s="23">
        <v>0</v>
      </c>
      <c r="ET48" s="23">
        <v>0</v>
      </c>
      <c r="EU48" s="23">
        <v>0</v>
      </c>
      <c r="EV48" s="23">
        <v>0</v>
      </c>
      <c r="EW48" s="23">
        <v>0</v>
      </c>
      <c r="EX48" s="23">
        <v>0</v>
      </c>
      <c r="EY48" s="23">
        <v>0</v>
      </c>
      <c r="EZ48" s="23">
        <v>0</v>
      </c>
      <c r="FA48" s="23">
        <v>0</v>
      </c>
      <c r="FB48" s="23">
        <v>0</v>
      </c>
      <c r="FC48" s="23">
        <v>0</v>
      </c>
      <c r="FD48" s="23">
        <v>0</v>
      </c>
      <c r="FE48" s="23">
        <v>0</v>
      </c>
      <c r="FF48" s="23">
        <v>0</v>
      </c>
      <c r="FG48" s="23">
        <v>0</v>
      </c>
      <c r="FH48" s="23">
        <v>0</v>
      </c>
      <c r="FI48" s="23">
        <v>0</v>
      </c>
      <c r="FJ48" s="23">
        <v>0</v>
      </c>
      <c r="FK48" s="23">
        <v>0</v>
      </c>
      <c r="FL48" s="23">
        <v>0</v>
      </c>
      <c r="FM48" s="23">
        <v>0</v>
      </c>
      <c r="FN48" s="23">
        <v>0</v>
      </c>
      <c r="FO48" s="23">
        <v>0</v>
      </c>
      <c r="FP48" s="23">
        <v>0</v>
      </c>
      <c r="FQ48" s="23">
        <v>0</v>
      </c>
      <c r="FR48" s="23">
        <v>0</v>
      </c>
      <c r="FS48" s="23">
        <v>0</v>
      </c>
      <c r="FT48" s="23">
        <v>0</v>
      </c>
      <c r="FU48" s="23">
        <v>0</v>
      </c>
      <c r="FV48" s="23">
        <v>0</v>
      </c>
      <c r="FW48" s="23">
        <v>0</v>
      </c>
      <c r="FX48" s="23">
        <v>0</v>
      </c>
      <c r="FY48" s="23">
        <v>0</v>
      </c>
      <c r="FZ48" s="23">
        <v>0</v>
      </c>
      <c r="GA48" s="23">
        <v>0</v>
      </c>
      <c r="GB48" s="23"/>
      <c r="GC48" s="23"/>
      <c r="GD48" s="23"/>
      <c r="GE48" s="23"/>
      <c r="GF48" s="23"/>
      <c r="GG48" s="23"/>
      <c r="GH48" s="23"/>
      <c r="GI48" s="23"/>
      <c r="GJ48" s="23"/>
      <c r="GK48" s="23"/>
      <c r="GL48" s="23"/>
      <c r="GM48" s="23"/>
      <c r="GN48" s="23"/>
      <c r="GO48" s="23"/>
      <c r="GP48" s="20"/>
      <c r="GQ48" s="20"/>
      <c r="GR48" s="20"/>
      <c r="GS48" s="20"/>
      <c r="GT48" s="20"/>
      <c r="GU48" s="20"/>
      <c r="GV48" s="20"/>
      <c r="GW48" s="20"/>
      <c r="GX48" s="20"/>
      <c r="GY48" s="20"/>
      <c r="GZ48" s="20"/>
      <c r="HA48" s="20"/>
      <c r="HB48" s="20"/>
      <c r="HC48" s="20"/>
      <c r="HD48" s="20"/>
      <c r="HE48" s="20"/>
      <c r="HF48" s="20"/>
      <c r="HG48" s="20"/>
      <c r="HH48" s="20"/>
      <c r="HI48" s="20"/>
      <c r="HJ48" s="20"/>
      <c r="HK48" s="20"/>
      <c r="HL48" s="20"/>
      <c r="HM48" s="20"/>
      <c r="HN48" s="20"/>
      <c r="HO48" s="20"/>
      <c r="HP48" s="20"/>
      <c r="HQ48" s="20"/>
      <c r="HR48" s="20"/>
      <c r="HS48" s="20"/>
      <c r="HT48" s="20"/>
      <c r="HU48" s="20"/>
      <c r="HV48" s="20"/>
      <c r="HW48" s="20"/>
      <c r="HX48" s="20"/>
      <c r="HY48" s="20"/>
      <c r="HZ48" s="20"/>
      <c r="IA48" s="20"/>
      <c r="IB48" s="20"/>
      <c r="IC48" s="20"/>
      <c r="ID48" s="20"/>
      <c r="IE48" s="20"/>
      <c r="IF48" s="20"/>
      <c r="IG48" s="20"/>
      <c r="IH48" s="20"/>
      <c r="II48" s="20"/>
      <c r="IJ48" s="20"/>
      <c r="IK48" s="20"/>
      <c r="IL48" s="20"/>
      <c r="IM48" s="20"/>
      <c r="IN48" s="20"/>
      <c r="IO48" s="20"/>
      <c r="IP48" s="20"/>
      <c r="IQ48" s="20"/>
      <c r="IR48" s="20"/>
      <c r="IS48" s="20"/>
      <c r="IT48" s="20"/>
      <c r="IU48" s="20"/>
      <c r="IV48" s="20"/>
      <c r="IW48" s="20"/>
      <c r="IX48" s="20"/>
      <c r="IY48" s="20"/>
      <c r="IZ48" s="20"/>
      <c r="JA48" s="20"/>
      <c r="JB48" s="20"/>
      <c r="JC48" s="20"/>
      <c r="JD48" s="20"/>
      <c r="JE48" s="20"/>
      <c r="JF48" s="20"/>
      <c r="JG48" s="20"/>
      <c r="JH48" s="20"/>
      <c r="JI48" s="20"/>
      <c r="JJ48" s="20"/>
      <c r="JK48" s="20"/>
      <c r="JL48" s="20"/>
      <c r="JM48" s="20"/>
      <c r="JN48" s="20"/>
      <c r="JO48" s="20"/>
      <c r="JP48" s="20"/>
      <c r="JQ48" s="20"/>
      <c r="JR48" s="20"/>
      <c r="JS48" s="20"/>
      <c r="JT48" s="20"/>
      <c r="JU48" s="20"/>
      <c r="JV48" s="20"/>
      <c r="JW48" s="20"/>
      <c r="JX48" s="20"/>
      <c r="JY48" s="20"/>
      <c r="JZ48" s="20"/>
      <c r="KA48" s="20"/>
      <c r="KB48" s="20"/>
      <c r="KC48" s="20"/>
      <c r="KD48" s="20"/>
      <c r="KE48" s="20"/>
      <c r="KF48" s="20"/>
      <c r="KG48" s="20"/>
      <c r="KH48" s="20"/>
      <c r="KI48" s="20"/>
      <c r="KJ48" s="20"/>
      <c r="KK48" s="20"/>
      <c r="KL48" s="20"/>
      <c r="KM48" s="20"/>
      <c r="KN48" s="20"/>
      <c r="KO48" s="20"/>
      <c r="KP48" s="20"/>
      <c r="KQ48" s="20"/>
      <c r="KR48" s="20"/>
      <c r="KS48" s="20"/>
      <c r="KT48" s="20"/>
      <c r="KU48" s="20"/>
      <c r="KV48" s="20"/>
      <c r="KW48" s="20"/>
      <c r="KX48" s="20"/>
      <c r="KY48" s="20"/>
      <c r="KZ48" s="20"/>
      <c r="LA48" s="20"/>
      <c r="LB48" s="20"/>
      <c r="LC48" s="20"/>
      <c r="LD48" s="20"/>
      <c r="LE48" s="20"/>
      <c r="LF48" s="20"/>
      <c r="LG48" s="20"/>
      <c r="LH48" s="20"/>
      <c r="LI48" s="20"/>
      <c r="LJ48" s="20"/>
      <c r="LK48" s="20"/>
      <c r="LL48" s="20"/>
      <c r="LM48" s="20"/>
      <c r="LN48" s="20"/>
      <c r="LO48" s="20"/>
      <c r="LP48" s="20"/>
      <c r="LQ48" s="20"/>
      <c r="LR48" s="20"/>
      <c r="LS48" s="20"/>
      <c r="LT48" s="20"/>
      <c r="LU48" s="20"/>
      <c r="LV48" s="20"/>
      <c r="LW48" s="20"/>
      <c r="LX48" s="20"/>
      <c r="LY48" s="20"/>
      <c r="LZ48" s="20"/>
      <c r="MA48" s="20"/>
      <c r="MB48" s="20"/>
      <c r="MC48" s="20"/>
      <c r="MD48" s="20"/>
      <c r="ME48" s="20"/>
      <c r="MF48" s="20"/>
      <c r="MG48" s="20"/>
      <c r="MH48" s="20"/>
      <c r="MI48" s="20"/>
      <c r="MJ48" s="20"/>
      <c r="MK48" s="20"/>
      <c r="ML48" s="20"/>
      <c r="MM48" s="20"/>
      <c r="MN48" s="20"/>
      <c r="MO48" s="20"/>
      <c r="MP48" s="20"/>
      <c r="MQ48" s="20"/>
      <c r="MR48" s="20"/>
      <c r="MS48" s="20"/>
      <c r="MT48" s="20"/>
      <c r="MU48" s="20"/>
      <c r="MV48" s="20"/>
      <c r="MW48" s="20"/>
      <c r="MX48" s="20"/>
      <c r="MY48" s="20"/>
      <c r="MZ48" s="20"/>
      <c r="NA48" s="20"/>
      <c r="NB48" s="20"/>
      <c r="NC48" s="20"/>
      <c r="ND48" s="20"/>
      <c r="NE48" s="20"/>
      <c r="NF48" s="20"/>
      <c r="NG48" s="20"/>
      <c r="NH48" s="20"/>
      <c r="NI48" s="20"/>
      <c r="NJ48" s="20"/>
      <c r="NK48" s="20"/>
      <c r="NL48" s="20"/>
      <c r="NM48" s="20"/>
      <c r="NN48" s="20"/>
      <c r="NO48" s="20"/>
      <c r="NP48" s="20"/>
      <c r="NQ48" s="20"/>
      <c r="NR48" s="20"/>
      <c r="NS48" s="20"/>
      <c r="NT48" s="20"/>
      <c r="NU48" s="20"/>
      <c r="NV48" s="20"/>
      <c r="NW48" s="20"/>
      <c r="NX48" s="20"/>
      <c r="NY48" s="20"/>
      <c r="NZ48" s="20"/>
      <c r="OA48" s="20"/>
      <c r="OB48" s="20"/>
      <c r="OC48" s="20"/>
      <c r="OD48" s="20"/>
      <c r="OE48" s="20"/>
      <c r="OF48" s="20"/>
      <c r="OG48" s="20"/>
      <c r="OH48" s="20"/>
      <c r="OI48" s="20"/>
      <c r="OJ48" s="20"/>
      <c r="OK48" s="20"/>
      <c r="OL48" s="20"/>
      <c r="OM48" s="20"/>
      <c r="ON48" s="20"/>
      <c r="OO48" s="20"/>
      <c r="OP48" s="20"/>
      <c r="OQ48" s="20"/>
      <c r="OR48" s="20"/>
      <c r="OS48" s="20"/>
      <c r="OT48" s="20"/>
      <c r="OU48" s="20"/>
      <c r="OV48" s="20"/>
      <c r="OW48" s="20"/>
      <c r="OX48" s="20"/>
      <c r="OY48" s="20"/>
      <c r="OZ48" s="20"/>
      <c r="PA48" s="20"/>
      <c r="PB48" s="20"/>
      <c r="PC48" s="20"/>
      <c r="PD48" s="20"/>
      <c r="PE48" s="20"/>
      <c r="PF48" s="20"/>
      <c r="PG48" s="20"/>
      <c r="PH48" s="20"/>
      <c r="PI48" s="20"/>
      <c r="PJ48" s="20"/>
      <c r="PK48" s="20"/>
      <c r="PL48" s="20"/>
      <c r="PM48" s="20"/>
      <c r="PN48" s="20"/>
    </row>
    <row r="49" spans="1:430" ht="14.25" customHeight="1" outlineLevel="1" x14ac:dyDescent="0.55000000000000004">
      <c r="A49" s="6" t="s">
        <v>18</v>
      </c>
      <c r="B49" s="6"/>
      <c r="C49" s="23">
        <v>0</v>
      </c>
      <c r="D49" s="23">
        <v>0</v>
      </c>
      <c r="E49" s="23">
        <v>0</v>
      </c>
      <c r="F49" s="23">
        <v>0</v>
      </c>
      <c r="G49" s="23">
        <v>0</v>
      </c>
      <c r="H49" s="23">
        <v>0</v>
      </c>
      <c r="I49" s="23">
        <v>0</v>
      </c>
      <c r="J49" s="23">
        <v>0</v>
      </c>
      <c r="K49" s="23">
        <v>0</v>
      </c>
      <c r="L49" s="23">
        <v>0</v>
      </c>
      <c r="M49" s="23">
        <v>0</v>
      </c>
      <c r="N49" s="23">
        <v>0</v>
      </c>
      <c r="O49" s="23">
        <v>0</v>
      </c>
      <c r="P49" s="23">
        <v>-40.000000000000071</v>
      </c>
      <c r="Q49" s="23">
        <v>0</v>
      </c>
      <c r="R49" s="23">
        <v>0</v>
      </c>
      <c r="S49" s="23">
        <v>0</v>
      </c>
      <c r="T49" s="23">
        <v>0</v>
      </c>
      <c r="U49" s="23">
        <v>0</v>
      </c>
      <c r="V49" s="23">
        <v>0</v>
      </c>
      <c r="W49" s="23">
        <v>0</v>
      </c>
      <c r="X49" s="23">
        <v>0</v>
      </c>
      <c r="Y49" s="23">
        <v>0</v>
      </c>
      <c r="Z49" s="23">
        <v>0</v>
      </c>
      <c r="AA49" s="23">
        <v>0</v>
      </c>
      <c r="AB49" s="23">
        <v>-39.791666199999938</v>
      </c>
      <c r="AC49" s="23">
        <v>0</v>
      </c>
      <c r="AD49" s="23">
        <v>0</v>
      </c>
      <c r="AE49" s="23">
        <v>0</v>
      </c>
      <c r="AF49" s="23">
        <v>0</v>
      </c>
      <c r="AG49" s="23">
        <v>0</v>
      </c>
      <c r="AH49" s="23">
        <v>0</v>
      </c>
      <c r="AI49" s="23">
        <v>0</v>
      </c>
      <c r="AJ49" s="23">
        <v>0</v>
      </c>
      <c r="AK49" s="23">
        <v>0</v>
      </c>
      <c r="AL49" s="23">
        <v>0</v>
      </c>
      <c r="AM49" s="23">
        <v>0</v>
      </c>
      <c r="AN49" s="23">
        <v>-20</v>
      </c>
      <c r="AO49" s="23">
        <v>-19.791666200000005</v>
      </c>
      <c r="AP49" s="23">
        <v>0</v>
      </c>
      <c r="AQ49" s="23">
        <v>0</v>
      </c>
      <c r="AR49" s="23">
        <v>0</v>
      </c>
      <c r="AS49" s="23">
        <v>0</v>
      </c>
      <c r="AT49" s="23">
        <v>0</v>
      </c>
      <c r="AU49" s="23">
        <v>0</v>
      </c>
      <c r="AV49" s="23">
        <v>0</v>
      </c>
      <c r="AW49" s="23">
        <v>0</v>
      </c>
      <c r="AX49" s="23">
        <v>0</v>
      </c>
      <c r="AY49" s="23">
        <v>0</v>
      </c>
      <c r="AZ49" s="23">
        <v>-20</v>
      </c>
      <c r="BA49" s="23">
        <v>0</v>
      </c>
      <c r="BB49" s="23">
        <v>0</v>
      </c>
      <c r="BC49" s="23">
        <v>0</v>
      </c>
      <c r="BD49" s="23">
        <v>0</v>
      </c>
      <c r="BE49" s="23">
        <v>-40.000000000000071</v>
      </c>
      <c r="BF49" s="23">
        <v>-20</v>
      </c>
      <c r="BG49" s="23">
        <v>0</v>
      </c>
      <c r="BH49" s="23">
        <v>0</v>
      </c>
      <c r="BI49" s="23">
        <v>0</v>
      </c>
      <c r="BJ49" s="23">
        <v>0</v>
      </c>
      <c r="BK49" s="23">
        <v>0</v>
      </c>
      <c r="BL49" s="23">
        <v>-20</v>
      </c>
      <c r="BM49" s="23">
        <v>-20</v>
      </c>
      <c r="BN49" s="23">
        <v>0</v>
      </c>
      <c r="BO49" s="23">
        <v>0</v>
      </c>
      <c r="BP49" s="23">
        <v>0</v>
      </c>
      <c r="BQ49" s="23">
        <v>0</v>
      </c>
      <c r="BR49" s="23">
        <v>0</v>
      </c>
      <c r="BS49" s="23">
        <v>0</v>
      </c>
      <c r="BT49" s="23">
        <v>0</v>
      </c>
      <c r="BU49" s="23">
        <v>0</v>
      </c>
      <c r="BV49" s="23">
        <v>0</v>
      </c>
      <c r="BW49" s="23">
        <v>0</v>
      </c>
      <c r="BX49" s="23">
        <v>-40.000000000000036</v>
      </c>
      <c r="BY49" s="23">
        <v>0</v>
      </c>
      <c r="BZ49" s="23">
        <v>0</v>
      </c>
      <c r="CA49" s="23">
        <v>0</v>
      </c>
      <c r="CB49" s="23">
        <v>0</v>
      </c>
      <c r="CC49" s="23">
        <v>0</v>
      </c>
      <c r="CD49" s="23">
        <v>0</v>
      </c>
      <c r="CE49" s="23">
        <v>0</v>
      </c>
      <c r="CF49" s="23">
        <v>0</v>
      </c>
      <c r="CG49" s="23">
        <v>0</v>
      </c>
      <c r="CH49" s="23">
        <v>0</v>
      </c>
      <c r="CI49" s="23">
        <v>0</v>
      </c>
      <c r="CJ49" s="23">
        <v>-39.609783800000002</v>
      </c>
      <c r="CK49" s="23">
        <v>0</v>
      </c>
      <c r="CL49" s="23">
        <v>0</v>
      </c>
      <c r="CM49" s="23">
        <v>0</v>
      </c>
      <c r="CN49" s="23">
        <v>0</v>
      </c>
      <c r="CO49" s="23">
        <v>0</v>
      </c>
      <c r="CP49" s="23">
        <v>0</v>
      </c>
      <c r="CQ49" s="23">
        <v>0</v>
      </c>
      <c r="CR49" s="23">
        <v>0</v>
      </c>
      <c r="CS49" s="23">
        <v>0</v>
      </c>
      <c r="CT49" s="23">
        <v>0</v>
      </c>
      <c r="CU49" s="23">
        <v>0</v>
      </c>
      <c r="CV49" s="23">
        <v>0</v>
      </c>
      <c r="CW49" s="23">
        <v>0</v>
      </c>
      <c r="CX49" s="23">
        <v>0</v>
      </c>
      <c r="CY49" s="23">
        <v>0</v>
      </c>
      <c r="CZ49" s="23">
        <v>0</v>
      </c>
      <c r="DA49" s="23">
        <v>0</v>
      </c>
      <c r="DB49" s="23">
        <v>0</v>
      </c>
      <c r="DC49" s="23">
        <v>0</v>
      </c>
      <c r="DD49" s="23">
        <v>0</v>
      </c>
      <c r="DE49" s="23">
        <v>0</v>
      </c>
      <c r="DF49" s="23">
        <v>0</v>
      </c>
      <c r="DG49" s="23">
        <v>0</v>
      </c>
      <c r="DH49" s="23">
        <v>0</v>
      </c>
      <c r="DI49" s="23">
        <v>-36.777419999999985</v>
      </c>
      <c r="DJ49" s="23">
        <v>0</v>
      </c>
      <c r="DK49" s="23">
        <v>0</v>
      </c>
      <c r="DL49" s="23">
        <v>0</v>
      </c>
      <c r="DM49" s="23">
        <v>0</v>
      </c>
      <c r="DN49" s="23">
        <v>0</v>
      </c>
      <c r="DO49" s="23">
        <v>0</v>
      </c>
      <c r="DP49" s="23">
        <v>0</v>
      </c>
      <c r="DQ49" s="23">
        <v>0</v>
      </c>
      <c r="DR49" s="23">
        <v>0</v>
      </c>
      <c r="DS49" s="23">
        <v>0</v>
      </c>
      <c r="DT49" s="23">
        <v>0</v>
      </c>
      <c r="DU49" s="23">
        <v>0</v>
      </c>
      <c r="DV49" s="23">
        <v>0</v>
      </c>
      <c r="DW49" s="23">
        <v>0</v>
      </c>
      <c r="DX49" s="23">
        <v>0</v>
      </c>
      <c r="DY49" s="23">
        <v>-19.791666200000005</v>
      </c>
      <c r="DZ49" s="23">
        <v>0</v>
      </c>
      <c r="EA49" s="23">
        <v>0</v>
      </c>
      <c r="EB49" s="23">
        <v>0</v>
      </c>
      <c r="EC49" s="23">
        <v>0</v>
      </c>
      <c r="ED49" s="23">
        <v>0</v>
      </c>
      <c r="EE49" s="23">
        <v>0</v>
      </c>
      <c r="EF49" s="23">
        <v>0</v>
      </c>
      <c r="EG49" s="23">
        <v>-19.999999999999964</v>
      </c>
      <c r="EH49" s="23">
        <v>0</v>
      </c>
      <c r="EI49" s="23">
        <v>0</v>
      </c>
      <c r="EJ49" s="23">
        <v>0</v>
      </c>
      <c r="EK49" s="23">
        <v>0</v>
      </c>
      <c r="EL49" s="23">
        <v>0</v>
      </c>
      <c r="EM49" s="23">
        <v>0</v>
      </c>
      <c r="EN49" s="23">
        <v>0</v>
      </c>
      <c r="EO49" s="23">
        <v>0</v>
      </c>
      <c r="EP49" s="23">
        <v>0</v>
      </c>
      <c r="EQ49" s="23">
        <v>0</v>
      </c>
      <c r="ER49" s="23">
        <v>0</v>
      </c>
      <c r="ES49" s="23">
        <v>0</v>
      </c>
      <c r="ET49" s="23">
        <v>0</v>
      </c>
      <c r="EU49" s="23">
        <v>0</v>
      </c>
      <c r="EV49" s="23">
        <v>0</v>
      </c>
      <c r="EW49" s="23">
        <v>0</v>
      </c>
      <c r="EX49" s="23">
        <v>0</v>
      </c>
      <c r="EY49" s="23">
        <v>0</v>
      </c>
      <c r="EZ49" s="23">
        <v>0</v>
      </c>
      <c r="FA49" s="23">
        <v>0</v>
      </c>
      <c r="FB49" s="23">
        <v>0</v>
      </c>
      <c r="FC49" s="23">
        <v>0</v>
      </c>
      <c r="FD49" s="23">
        <v>0</v>
      </c>
      <c r="FE49" s="23">
        <v>0</v>
      </c>
      <c r="FF49" s="23">
        <v>0</v>
      </c>
      <c r="FG49" s="23">
        <v>0</v>
      </c>
      <c r="FH49" s="23">
        <v>0</v>
      </c>
      <c r="FI49" s="23">
        <v>0</v>
      </c>
      <c r="FJ49" s="23">
        <v>0</v>
      </c>
      <c r="FK49" s="23">
        <v>0</v>
      </c>
      <c r="FL49" s="23">
        <v>0</v>
      </c>
      <c r="FM49" s="23">
        <v>0</v>
      </c>
      <c r="FN49" s="23">
        <v>0</v>
      </c>
      <c r="FO49" s="23">
        <v>0</v>
      </c>
      <c r="FP49" s="23">
        <v>0</v>
      </c>
      <c r="FQ49" s="23">
        <v>0</v>
      </c>
      <c r="FR49" s="23">
        <v>0</v>
      </c>
      <c r="FS49" s="23">
        <v>0</v>
      </c>
      <c r="FT49" s="23">
        <v>0</v>
      </c>
      <c r="FU49" s="23">
        <v>0</v>
      </c>
      <c r="FV49" s="23">
        <v>0</v>
      </c>
      <c r="FW49" s="23">
        <v>0</v>
      </c>
      <c r="FX49" s="23">
        <v>0</v>
      </c>
      <c r="FY49" s="23">
        <v>0</v>
      </c>
      <c r="FZ49" s="23">
        <v>0</v>
      </c>
      <c r="GA49" s="23">
        <v>0</v>
      </c>
      <c r="GB49" s="23"/>
      <c r="GC49" s="23"/>
      <c r="GD49" s="23"/>
      <c r="GE49" s="23"/>
      <c r="GF49" s="23"/>
      <c r="GG49" s="23"/>
      <c r="GH49" s="23"/>
      <c r="GI49" s="23"/>
      <c r="GJ49" s="23"/>
      <c r="GK49" s="23"/>
      <c r="GL49" s="23"/>
      <c r="GM49" s="23"/>
      <c r="GN49" s="23"/>
      <c r="GO49" s="23"/>
      <c r="GP49" s="20"/>
      <c r="GQ49" s="20"/>
      <c r="GR49" s="20"/>
      <c r="GS49" s="20"/>
      <c r="GT49" s="20"/>
      <c r="GU49" s="20"/>
      <c r="GV49" s="20"/>
      <c r="GW49" s="20"/>
      <c r="GX49" s="20"/>
      <c r="GY49" s="20"/>
      <c r="GZ49" s="20"/>
      <c r="HA49" s="20"/>
      <c r="HB49" s="20"/>
      <c r="HC49" s="20"/>
      <c r="HD49" s="20"/>
      <c r="HE49" s="20"/>
      <c r="HF49" s="20"/>
      <c r="HG49" s="20"/>
      <c r="HH49" s="20"/>
      <c r="HI49" s="20"/>
      <c r="HJ49" s="20"/>
      <c r="HK49" s="20"/>
      <c r="HL49" s="20"/>
      <c r="HM49" s="20"/>
      <c r="HN49" s="20"/>
      <c r="HO49" s="20"/>
      <c r="HP49" s="20"/>
      <c r="HQ49" s="20"/>
      <c r="HR49" s="20"/>
      <c r="HS49" s="20"/>
      <c r="HT49" s="20"/>
      <c r="HU49" s="20"/>
      <c r="HV49" s="20"/>
      <c r="HW49" s="20"/>
      <c r="HX49" s="20"/>
      <c r="HY49" s="20"/>
      <c r="HZ49" s="20"/>
      <c r="IA49" s="20"/>
      <c r="IB49" s="20"/>
      <c r="IC49" s="20"/>
      <c r="ID49" s="20"/>
      <c r="IE49" s="20"/>
      <c r="IF49" s="20"/>
      <c r="IG49" s="20"/>
      <c r="IH49" s="20"/>
      <c r="II49" s="20"/>
      <c r="IJ49" s="20"/>
      <c r="IK49" s="20"/>
      <c r="IL49" s="20"/>
      <c r="IM49" s="20"/>
      <c r="IN49" s="20"/>
      <c r="IO49" s="20"/>
      <c r="IP49" s="20"/>
      <c r="IQ49" s="20"/>
      <c r="IR49" s="20"/>
      <c r="IS49" s="20"/>
      <c r="IT49" s="20"/>
      <c r="IU49" s="20"/>
      <c r="IV49" s="20"/>
      <c r="IW49" s="20"/>
      <c r="IX49" s="20"/>
      <c r="IY49" s="20"/>
      <c r="IZ49" s="20"/>
      <c r="JA49" s="20"/>
      <c r="JB49" s="20"/>
      <c r="JC49" s="20"/>
      <c r="JD49" s="20"/>
      <c r="JE49" s="20"/>
      <c r="JF49" s="20"/>
      <c r="JG49" s="20"/>
      <c r="JH49" s="20"/>
      <c r="JI49" s="20"/>
      <c r="JJ49" s="20"/>
      <c r="JK49" s="20"/>
      <c r="JL49" s="20"/>
      <c r="JM49" s="20"/>
      <c r="JN49" s="20"/>
      <c r="JO49" s="20"/>
      <c r="JP49" s="20"/>
      <c r="JQ49" s="20"/>
      <c r="JR49" s="20"/>
      <c r="JS49" s="20"/>
      <c r="JT49" s="20"/>
      <c r="JU49" s="20"/>
      <c r="JV49" s="20"/>
      <c r="JW49" s="20"/>
      <c r="JX49" s="20"/>
      <c r="JY49" s="20"/>
      <c r="JZ49" s="20"/>
      <c r="KA49" s="20"/>
      <c r="KB49" s="20"/>
      <c r="KC49" s="20"/>
      <c r="KD49" s="20"/>
      <c r="KE49" s="20"/>
      <c r="KF49" s="20"/>
      <c r="KG49" s="20"/>
      <c r="KH49" s="20"/>
      <c r="KI49" s="20"/>
      <c r="KJ49" s="20"/>
      <c r="KK49" s="20"/>
      <c r="KL49" s="20"/>
      <c r="KM49" s="20"/>
      <c r="KN49" s="20"/>
      <c r="KO49" s="20"/>
      <c r="KP49" s="20"/>
      <c r="KQ49" s="20"/>
      <c r="KR49" s="20"/>
      <c r="KS49" s="20"/>
      <c r="KT49" s="20"/>
      <c r="KU49" s="20"/>
      <c r="KV49" s="20"/>
      <c r="KW49" s="20"/>
      <c r="KX49" s="20"/>
      <c r="KY49" s="20"/>
      <c r="KZ49" s="20"/>
      <c r="LA49" s="20"/>
      <c r="LB49" s="20"/>
      <c r="LC49" s="20"/>
      <c r="LD49" s="20"/>
      <c r="LE49" s="20"/>
      <c r="LF49" s="20"/>
      <c r="LG49" s="20"/>
      <c r="LH49" s="20"/>
      <c r="LI49" s="20"/>
      <c r="LJ49" s="20"/>
      <c r="LK49" s="20"/>
      <c r="LL49" s="20"/>
      <c r="LM49" s="20"/>
      <c r="LN49" s="20"/>
      <c r="LO49" s="20"/>
      <c r="LP49" s="20"/>
      <c r="LQ49" s="20"/>
      <c r="LR49" s="20"/>
      <c r="LS49" s="20"/>
      <c r="LT49" s="20"/>
      <c r="LU49" s="20"/>
      <c r="LV49" s="20"/>
      <c r="LW49" s="20"/>
      <c r="LX49" s="20"/>
      <c r="LY49" s="20"/>
      <c r="LZ49" s="20"/>
      <c r="MA49" s="20"/>
      <c r="MB49" s="20"/>
      <c r="MC49" s="20"/>
      <c r="MD49" s="20"/>
      <c r="ME49" s="20"/>
      <c r="MF49" s="20"/>
      <c r="MG49" s="20"/>
      <c r="MH49" s="20"/>
      <c r="MI49" s="20"/>
      <c r="MJ49" s="20"/>
      <c r="MK49" s="20"/>
      <c r="ML49" s="20"/>
      <c r="MM49" s="20"/>
      <c r="MN49" s="20"/>
      <c r="MO49" s="20"/>
      <c r="MP49" s="20"/>
      <c r="MQ49" s="20"/>
      <c r="MR49" s="20"/>
      <c r="MS49" s="20"/>
      <c r="MT49" s="20"/>
      <c r="MU49" s="20"/>
      <c r="MV49" s="20"/>
      <c r="MW49" s="20"/>
      <c r="MX49" s="20"/>
      <c r="MY49" s="20"/>
      <c r="MZ49" s="20"/>
      <c r="NA49" s="20"/>
      <c r="NB49" s="20"/>
      <c r="NC49" s="20"/>
      <c r="ND49" s="20"/>
      <c r="NE49" s="20"/>
      <c r="NF49" s="20"/>
      <c r="NG49" s="20"/>
      <c r="NH49" s="20"/>
      <c r="NI49" s="20"/>
      <c r="NJ49" s="20"/>
      <c r="NK49" s="20"/>
      <c r="NL49" s="20"/>
      <c r="NM49" s="20"/>
      <c r="NN49" s="20"/>
      <c r="NO49" s="20"/>
      <c r="NP49" s="20"/>
      <c r="NQ49" s="20"/>
      <c r="NR49" s="20"/>
      <c r="NS49" s="20"/>
      <c r="NT49" s="20"/>
      <c r="NU49" s="20"/>
      <c r="NV49" s="20"/>
      <c r="NW49" s="20"/>
      <c r="NX49" s="20"/>
      <c r="NY49" s="20"/>
      <c r="NZ49" s="20"/>
      <c r="OA49" s="20"/>
      <c r="OB49" s="20"/>
      <c r="OC49" s="20"/>
      <c r="OD49" s="20"/>
      <c r="OE49" s="20"/>
      <c r="OF49" s="20"/>
      <c r="OG49" s="20"/>
      <c r="OH49" s="20"/>
      <c r="OI49" s="20"/>
      <c r="OJ49" s="20"/>
      <c r="OK49" s="20"/>
      <c r="OL49" s="20"/>
      <c r="OM49" s="20"/>
      <c r="ON49" s="20"/>
      <c r="OO49" s="20"/>
      <c r="OP49" s="20"/>
      <c r="OQ49" s="20"/>
      <c r="OR49" s="20"/>
      <c r="OS49" s="20"/>
      <c r="OT49" s="20"/>
      <c r="OU49" s="20"/>
      <c r="OV49" s="20"/>
      <c r="OW49" s="20"/>
      <c r="OX49" s="20"/>
      <c r="OY49" s="20"/>
      <c r="OZ49" s="20"/>
      <c r="PA49" s="20"/>
      <c r="PB49" s="20"/>
      <c r="PC49" s="20"/>
      <c r="PD49" s="20"/>
      <c r="PE49" s="20"/>
      <c r="PF49" s="20"/>
      <c r="PG49" s="20"/>
      <c r="PH49" s="20"/>
      <c r="PI49" s="20"/>
      <c r="PJ49" s="20"/>
      <c r="PK49" s="20"/>
      <c r="PL49" s="20"/>
      <c r="PM49" s="20"/>
      <c r="PN49" s="20"/>
    </row>
    <row r="50" spans="1:430" ht="14.25" customHeight="1" x14ac:dyDescent="0.55000000000000004"/>
    <row r="51" spans="1:430" ht="14.25" customHeight="1" x14ac:dyDescent="0.55000000000000004"/>
    <row r="52" spans="1:430" ht="14.25" customHeight="1" x14ac:dyDescent="0.55000000000000004"/>
    <row r="53" spans="1:430" ht="14.25" customHeight="1" x14ac:dyDescent="0.55000000000000004">
      <c r="A53" s="15" t="s">
        <v>20</v>
      </c>
      <c r="B53" s="12"/>
      <c r="C53" s="12">
        <f t="shared" ref="C53:AH53" si="204">C9</f>
        <v>45991</v>
      </c>
      <c r="D53" s="12">
        <f t="shared" si="204"/>
        <v>46022</v>
      </c>
      <c r="E53" s="12">
        <f t="shared" si="204"/>
        <v>46053</v>
      </c>
      <c r="F53" s="12">
        <f t="shared" si="204"/>
        <v>46081</v>
      </c>
      <c r="G53" s="12">
        <f t="shared" si="204"/>
        <v>46112</v>
      </c>
      <c r="H53" s="12">
        <f t="shared" si="204"/>
        <v>46142</v>
      </c>
      <c r="I53" s="12">
        <f t="shared" si="204"/>
        <v>46173</v>
      </c>
      <c r="J53" s="12">
        <f t="shared" si="204"/>
        <v>46203</v>
      </c>
      <c r="K53" s="12">
        <f t="shared" si="204"/>
        <v>46234</v>
      </c>
      <c r="L53" s="12">
        <f t="shared" si="204"/>
        <v>46265</v>
      </c>
      <c r="M53" s="12">
        <f t="shared" si="204"/>
        <v>46295</v>
      </c>
      <c r="N53" s="12">
        <f t="shared" si="204"/>
        <v>46326</v>
      </c>
      <c r="O53" s="12">
        <f t="shared" si="204"/>
        <v>46356</v>
      </c>
      <c r="P53" s="12">
        <f t="shared" si="204"/>
        <v>46387</v>
      </c>
      <c r="Q53" s="12">
        <f t="shared" si="204"/>
        <v>46418</v>
      </c>
      <c r="R53" s="12">
        <f t="shared" si="204"/>
        <v>46446</v>
      </c>
      <c r="S53" s="12">
        <f t="shared" si="204"/>
        <v>46477</v>
      </c>
      <c r="T53" s="12">
        <f t="shared" si="204"/>
        <v>46507</v>
      </c>
      <c r="U53" s="12">
        <f t="shared" si="204"/>
        <v>46538</v>
      </c>
      <c r="V53" s="12">
        <f t="shared" si="204"/>
        <v>46568</v>
      </c>
      <c r="W53" s="12">
        <f t="shared" si="204"/>
        <v>46599</v>
      </c>
      <c r="X53" s="12">
        <f t="shared" si="204"/>
        <v>46630</v>
      </c>
      <c r="Y53" s="12">
        <f t="shared" si="204"/>
        <v>46660</v>
      </c>
      <c r="Z53" s="12">
        <f t="shared" si="204"/>
        <v>46691</v>
      </c>
      <c r="AA53" s="12">
        <f t="shared" si="204"/>
        <v>46721</v>
      </c>
      <c r="AB53" s="12">
        <f t="shared" si="204"/>
        <v>46752</v>
      </c>
      <c r="AC53" s="12">
        <f t="shared" si="204"/>
        <v>46783</v>
      </c>
      <c r="AD53" s="12">
        <f t="shared" si="204"/>
        <v>46812</v>
      </c>
      <c r="AE53" s="12">
        <f t="shared" si="204"/>
        <v>46843</v>
      </c>
      <c r="AF53" s="12">
        <f t="shared" si="204"/>
        <v>46873</v>
      </c>
      <c r="AG53" s="12">
        <f t="shared" si="204"/>
        <v>46904</v>
      </c>
      <c r="AH53" s="12">
        <f t="shared" si="204"/>
        <v>46934</v>
      </c>
      <c r="AI53" s="12">
        <f t="shared" ref="AI53:BN53" si="205">AI9</f>
        <v>46965</v>
      </c>
      <c r="AJ53" s="12">
        <f t="shared" si="205"/>
        <v>46996</v>
      </c>
      <c r="AK53" s="12">
        <f t="shared" si="205"/>
        <v>47026</v>
      </c>
      <c r="AL53" s="12">
        <f t="shared" si="205"/>
        <v>47057</v>
      </c>
      <c r="AM53" s="12">
        <f t="shared" si="205"/>
        <v>47087</v>
      </c>
      <c r="AN53" s="12">
        <f t="shared" si="205"/>
        <v>47118</v>
      </c>
      <c r="AO53" s="12">
        <f t="shared" si="205"/>
        <v>47149</v>
      </c>
      <c r="AP53" s="12">
        <f t="shared" si="205"/>
        <v>47177</v>
      </c>
      <c r="AQ53" s="12">
        <f t="shared" si="205"/>
        <v>47208</v>
      </c>
      <c r="AR53" s="12">
        <f t="shared" si="205"/>
        <v>47238</v>
      </c>
      <c r="AS53" s="12">
        <f t="shared" si="205"/>
        <v>47269</v>
      </c>
      <c r="AT53" s="12">
        <f t="shared" si="205"/>
        <v>47299</v>
      </c>
      <c r="AU53" s="12">
        <f t="shared" si="205"/>
        <v>47330</v>
      </c>
      <c r="AV53" s="12">
        <f t="shared" si="205"/>
        <v>47361</v>
      </c>
      <c r="AW53" s="12">
        <f t="shared" si="205"/>
        <v>47391</v>
      </c>
      <c r="AX53" s="12">
        <f t="shared" si="205"/>
        <v>47422</v>
      </c>
      <c r="AY53" s="12">
        <f t="shared" si="205"/>
        <v>47452</v>
      </c>
      <c r="AZ53" s="12">
        <f t="shared" si="205"/>
        <v>47483</v>
      </c>
      <c r="BA53" s="12">
        <f t="shared" si="205"/>
        <v>47514</v>
      </c>
      <c r="BB53" s="12">
        <f t="shared" si="205"/>
        <v>47542</v>
      </c>
      <c r="BC53" s="12">
        <f t="shared" si="205"/>
        <v>47573</v>
      </c>
      <c r="BD53" s="12">
        <f t="shared" si="205"/>
        <v>47603</v>
      </c>
      <c r="BE53" s="12">
        <f t="shared" si="205"/>
        <v>47634</v>
      </c>
      <c r="BF53" s="12">
        <f t="shared" si="205"/>
        <v>47664</v>
      </c>
      <c r="BG53" s="12">
        <f t="shared" si="205"/>
        <v>47695</v>
      </c>
      <c r="BH53" s="12">
        <f t="shared" si="205"/>
        <v>47726</v>
      </c>
      <c r="BI53" s="12">
        <f t="shared" si="205"/>
        <v>47756</v>
      </c>
      <c r="BJ53" s="12">
        <f t="shared" si="205"/>
        <v>47787</v>
      </c>
      <c r="BK53" s="12">
        <f t="shared" si="205"/>
        <v>47817</v>
      </c>
      <c r="BL53" s="12">
        <f t="shared" si="205"/>
        <v>47848</v>
      </c>
      <c r="BM53" s="12">
        <f t="shared" si="205"/>
        <v>47879</v>
      </c>
      <c r="BN53" s="12">
        <f t="shared" si="205"/>
        <v>47907</v>
      </c>
      <c r="BO53" s="12">
        <f t="shared" ref="BO53:CT53" si="206">BO9</f>
        <v>47938</v>
      </c>
      <c r="BP53" s="12">
        <f t="shared" si="206"/>
        <v>47968</v>
      </c>
      <c r="BQ53" s="12">
        <f t="shared" si="206"/>
        <v>47999</v>
      </c>
      <c r="BR53" s="12">
        <f t="shared" si="206"/>
        <v>48029</v>
      </c>
      <c r="BS53" s="12">
        <f t="shared" si="206"/>
        <v>48060</v>
      </c>
      <c r="BT53" s="12">
        <f t="shared" si="206"/>
        <v>48091</v>
      </c>
      <c r="BU53" s="12">
        <f t="shared" si="206"/>
        <v>48121</v>
      </c>
      <c r="BV53" s="12">
        <f t="shared" si="206"/>
        <v>48152</v>
      </c>
      <c r="BW53" s="12">
        <f t="shared" si="206"/>
        <v>48182</v>
      </c>
      <c r="BX53" s="12">
        <f t="shared" si="206"/>
        <v>48213</v>
      </c>
      <c r="BY53" s="12">
        <f t="shared" si="206"/>
        <v>48244</v>
      </c>
      <c r="BZ53" s="12">
        <f t="shared" si="206"/>
        <v>48273</v>
      </c>
      <c r="CA53" s="12">
        <f t="shared" si="206"/>
        <v>48304</v>
      </c>
      <c r="CB53" s="12">
        <f t="shared" si="206"/>
        <v>48334</v>
      </c>
      <c r="CC53" s="12">
        <f t="shared" si="206"/>
        <v>48365</v>
      </c>
      <c r="CD53" s="12">
        <f t="shared" si="206"/>
        <v>48395</v>
      </c>
      <c r="CE53" s="12">
        <f t="shared" si="206"/>
        <v>48426</v>
      </c>
      <c r="CF53" s="12">
        <f t="shared" si="206"/>
        <v>48457</v>
      </c>
      <c r="CG53" s="12">
        <f t="shared" si="206"/>
        <v>48487</v>
      </c>
      <c r="CH53" s="12">
        <f t="shared" si="206"/>
        <v>48518</v>
      </c>
      <c r="CI53" s="12">
        <f t="shared" si="206"/>
        <v>48548</v>
      </c>
      <c r="CJ53" s="12">
        <f t="shared" si="206"/>
        <v>48579</v>
      </c>
      <c r="CK53" s="12">
        <f t="shared" si="206"/>
        <v>48610</v>
      </c>
      <c r="CL53" s="12">
        <f t="shared" si="206"/>
        <v>48638</v>
      </c>
      <c r="CM53" s="12">
        <f t="shared" si="206"/>
        <v>48669</v>
      </c>
      <c r="CN53" s="12">
        <f t="shared" si="206"/>
        <v>48699</v>
      </c>
      <c r="CO53" s="12">
        <f t="shared" si="206"/>
        <v>48730</v>
      </c>
      <c r="CP53" s="12">
        <f t="shared" si="206"/>
        <v>48760</v>
      </c>
      <c r="CQ53" s="12">
        <f t="shared" si="206"/>
        <v>48791</v>
      </c>
      <c r="CR53" s="12">
        <f t="shared" si="206"/>
        <v>48822</v>
      </c>
      <c r="CS53" s="12">
        <f t="shared" si="206"/>
        <v>48852</v>
      </c>
      <c r="CT53" s="12">
        <f t="shared" si="206"/>
        <v>48883</v>
      </c>
      <c r="CU53" s="12">
        <f t="shared" ref="CU53:DZ53" si="207">CU9</f>
        <v>48913</v>
      </c>
      <c r="CV53" s="12">
        <f t="shared" si="207"/>
        <v>48944</v>
      </c>
      <c r="CW53" s="12">
        <f t="shared" si="207"/>
        <v>48975</v>
      </c>
      <c r="CX53" s="12">
        <f t="shared" si="207"/>
        <v>49003</v>
      </c>
      <c r="CY53" s="12">
        <f t="shared" si="207"/>
        <v>49034</v>
      </c>
      <c r="CZ53" s="12">
        <f t="shared" si="207"/>
        <v>49064</v>
      </c>
      <c r="DA53" s="12">
        <f t="shared" si="207"/>
        <v>49095</v>
      </c>
      <c r="DB53" s="12">
        <f t="shared" si="207"/>
        <v>49125</v>
      </c>
      <c r="DC53" s="12">
        <f t="shared" si="207"/>
        <v>49156</v>
      </c>
      <c r="DD53" s="12">
        <f t="shared" si="207"/>
        <v>49187</v>
      </c>
      <c r="DE53" s="12">
        <f t="shared" si="207"/>
        <v>49217</v>
      </c>
      <c r="DF53" s="12">
        <f t="shared" si="207"/>
        <v>49248</v>
      </c>
      <c r="DG53" s="12">
        <f t="shared" si="207"/>
        <v>49278</v>
      </c>
      <c r="DH53" s="12">
        <f t="shared" si="207"/>
        <v>49309</v>
      </c>
      <c r="DI53" s="12">
        <f t="shared" si="207"/>
        <v>49340</v>
      </c>
      <c r="DJ53" s="12">
        <f t="shared" si="207"/>
        <v>49368</v>
      </c>
      <c r="DK53" s="12">
        <f t="shared" si="207"/>
        <v>49399</v>
      </c>
      <c r="DL53" s="12">
        <f t="shared" si="207"/>
        <v>49429</v>
      </c>
      <c r="DM53" s="12">
        <f t="shared" si="207"/>
        <v>49460</v>
      </c>
      <c r="DN53" s="12">
        <f t="shared" si="207"/>
        <v>49490</v>
      </c>
      <c r="DO53" s="12">
        <f t="shared" si="207"/>
        <v>49521</v>
      </c>
      <c r="DP53" s="12">
        <f t="shared" si="207"/>
        <v>49552</v>
      </c>
      <c r="DQ53" s="12">
        <f t="shared" si="207"/>
        <v>49582</v>
      </c>
      <c r="DR53" s="12">
        <f t="shared" si="207"/>
        <v>49613</v>
      </c>
      <c r="DS53" s="12">
        <f t="shared" si="207"/>
        <v>49643</v>
      </c>
      <c r="DT53" s="12">
        <f t="shared" si="207"/>
        <v>49674</v>
      </c>
      <c r="DU53" s="12">
        <f t="shared" si="207"/>
        <v>49705</v>
      </c>
      <c r="DV53" s="12">
        <f t="shared" si="207"/>
        <v>49734</v>
      </c>
      <c r="DW53" s="12">
        <f t="shared" si="207"/>
        <v>49765</v>
      </c>
      <c r="DX53" s="12">
        <f t="shared" si="207"/>
        <v>49795</v>
      </c>
      <c r="DY53" s="12">
        <f t="shared" si="207"/>
        <v>49826</v>
      </c>
      <c r="DZ53" s="12">
        <f t="shared" si="207"/>
        <v>49856</v>
      </c>
      <c r="EA53" s="12">
        <f t="shared" ref="EA53:FF53" si="208">EA9</f>
        <v>49887</v>
      </c>
      <c r="EB53" s="12">
        <f t="shared" si="208"/>
        <v>49918</v>
      </c>
      <c r="EC53" s="12">
        <f t="shared" si="208"/>
        <v>49948</v>
      </c>
      <c r="ED53" s="12">
        <f t="shared" si="208"/>
        <v>49979</v>
      </c>
      <c r="EE53" s="12">
        <f t="shared" si="208"/>
        <v>50009</v>
      </c>
      <c r="EF53" s="12">
        <f t="shared" si="208"/>
        <v>50040</v>
      </c>
      <c r="EG53" s="12">
        <f t="shared" si="208"/>
        <v>50071</v>
      </c>
      <c r="EH53" s="12">
        <f t="shared" si="208"/>
        <v>50099</v>
      </c>
      <c r="EI53" s="12">
        <f t="shared" si="208"/>
        <v>50130</v>
      </c>
      <c r="EJ53" s="12">
        <f t="shared" si="208"/>
        <v>50160</v>
      </c>
      <c r="EK53" s="12">
        <f t="shared" si="208"/>
        <v>50191</v>
      </c>
      <c r="EL53" s="12">
        <f t="shared" si="208"/>
        <v>50221</v>
      </c>
      <c r="EM53" s="12">
        <f t="shared" si="208"/>
        <v>50252</v>
      </c>
      <c r="EN53" s="12">
        <f t="shared" si="208"/>
        <v>50283</v>
      </c>
      <c r="EO53" s="12">
        <f t="shared" si="208"/>
        <v>50313</v>
      </c>
      <c r="EP53" s="12">
        <f t="shared" si="208"/>
        <v>50344</v>
      </c>
      <c r="EQ53" s="12">
        <f t="shared" si="208"/>
        <v>50374</v>
      </c>
      <c r="ER53" s="12">
        <f t="shared" si="208"/>
        <v>50405</v>
      </c>
      <c r="ES53" s="12">
        <f t="shared" si="208"/>
        <v>50436</v>
      </c>
      <c r="ET53" s="12">
        <f t="shared" si="208"/>
        <v>50464</v>
      </c>
      <c r="EU53" s="12">
        <f t="shared" si="208"/>
        <v>50495</v>
      </c>
      <c r="EV53" s="12">
        <f t="shared" si="208"/>
        <v>50525</v>
      </c>
      <c r="EW53" s="12">
        <f t="shared" si="208"/>
        <v>50556</v>
      </c>
      <c r="EX53" s="12">
        <f t="shared" si="208"/>
        <v>50586</v>
      </c>
      <c r="EY53" s="12">
        <f t="shared" si="208"/>
        <v>50617</v>
      </c>
      <c r="EZ53" s="12">
        <f t="shared" si="208"/>
        <v>50648</v>
      </c>
      <c r="FA53" s="12">
        <f t="shared" si="208"/>
        <v>50678</v>
      </c>
      <c r="FB53" s="12">
        <f t="shared" si="208"/>
        <v>50709</v>
      </c>
      <c r="FC53" s="12">
        <f t="shared" si="208"/>
        <v>50739</v>
      </c>
      <c r="FD53" s="12">
        <f t="shared" si="208"/>
        <v>50770</v>
      </c>
      <c r="FE53" s="12">
        <f t="shared" si="208"/>
        <v>50801</v>
      </c>
      <c r="FF53" s="12">
        <f t="shared" si="208"/>
        <v>50829</v>
      </c>
      <c r="FG53" s="12">
        <f t="shared" ref="FG53:GA53" si="209">FG9</f>
        <v>50860</v>
      </c>
      <c r="FH53" s="12">
        <f t="shared" si="209"/>
        <v>50890</v>
      </c>
      <c r="FI53" s="12">
        <f t="shared" si="209"/>
        <v>50921</v>
      </c>
      <c r="FJ53" s="12">
        <f t="shared" si="209"/>
        <v>50951</v>
      </c>
      <c r="FK53" s="12">
        <f t="shared" si="209"/>
        <v>50982</v>
      </c>
      <c r="FL53" s="12">
        <f t="shared" si="209"/>
        <v>51013</v>
      </c>
      <c r="FM53" s="12">
        <f t="shared" si="209"/>
        <v>51043</v>
      </c>
      <c r="FN53" s="12">
        <f t="shared" si="209"/>
        <v>51074</v>
      </c>
      <c r="FO53" s="12">
        <f t="shared" si="209"/>
        <v>51104</v>
      </c>
      <c r="FP53" s="12">
        <f t="shared" si="209"/>
        <v>51135</v>
      </c>
      <c r="FQ53" s="12">
        <f t="shared" si="209"/>
        <v>51166</v>
      </c>
      <c r="FR53" s="12">
        <f t="shared" si="209"/>
        <v>51195</v>
      </c>
      <c r="FS53" s="12">
        <f t="shared" si="209"/>
        <v>51226</v>
      </c>
      <c r="FT53" s="12">
        <f t="shared" si="209"/>
        <v>51256</v>
      </c>
      <c r="FU53" s="12">
        <f t="shared" si="209"/>
        <v>51287</v>
      </c>
      <c r="FV53" s="12">
        <f t="shared" si="209"/>
        <v>51317</v>
      </c>
      <c r="FW53" s="12">
        <f t="shared" si="209"/>
        <v>51348</v>
      </c>
      <c r="FX53" s="12">
        <f t="shared" si="209"/>
        <v>51379</v>
      </c>
      <c r="FY53" s="12">
        <f t="shared" si="209"/>
        <v>51409</v>
      </c>
      <c r="FZ53" s="12">
        <f t="shared" si="209"/>
        <v>51440</v>
      </c>
      <c r="GA53" s="12">
        <f t="shared" si="209"/>
        <v>51805</v>
      </c>
      <c r="GB53" s="12"/>
      <c r="GC53" s="12"/>
      <c r="GD53" s="12"/>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c r="HK53" s="12"/>
      <c r="HL53" s="12"/>
      <c r="HM53" s="12"/>
      <c r="HN53" s="12"/>
      <c r="HO53" s="12"/>
      <c r="HP53" s="12"/>
      <c r="HQ53" s="12"/>
      <c r="HR53" s="12"/>
      <c r="HS53" s="12"/>
      <c r="HT53" s="12"/>
      <c r="HU53" s="12"/>
      <c r="HV53" s="12"/>
      <c r="HW53" s="12"/>
      <c r="HX53" s="12"/>
      <c r="HY53" s="12"/>
      <c r="HZ53" s="12"/>
      <c r="IA53" s="12"/>
      <c r="IB53" s="12"/>
      <c r="IC53" s="12"/>
      <c r="ID53" s="12"/>
      <c r="IE53" s="12"/>
      <c r="IF53" s="12"/>
      <c r="IG53" s="12"/>
      <c r="IH53" s="12"/>
      <c r="II53" s="12"/>
      <c r="IJ53" s="12"/>
      <c r="IK53" s="12"/>
      <c r="IL53" s="12"/>
      <c r="IM53" s="12"/>
      <c r="IN53" s="12"/>
      <c r="IO53" s="12"/>
      <c r="IP53" s="12"/>
      <c r="IQ53" s="12"/>
      <c r="IR53" s="12"/>
      <c r="IS53" s="12"/>
      <c r="IT53" s="12"/>
      <c r="IU53" s="12"/>
      <c r="IV53" s="12"/>
      <c r="IW53" s="12"/>
      <c r="IX53" s="12"/>
      <c r="IY53" s="12"/>
      <c r="IZ53" s="12"/>
      <c r="JA53" s="12"/>
      <c r="JB53" s="12"/>
      <c r="JC53" s="12"/>
      <c r="JD53" s="12"/>
      <c r="JE53" s="12"/>
      <c r="JF53" s="12"/>
      <c r="JG53" s="12"/>
      <c r="JH53" s="12"/>
      <c r="JI53" s="12"/>
      <c r="JJ53" s="12"/>
      <c r="JK53" s="12"/>
      <c r="JL53" s="12"/>
      <c r="JM53" s="12"/>
      <c r="JN53" s="12"/>
      <c r="JO53" s="12"/>
      <c r="JP53" s="12"/>
      <c r="JQ53" s="12"/>
      <c r="JR53" s="12"/>
      <c r="JS53" s="12"/>
      <c r="JT53" s="12"/>
      <c r="JU53" s="12"/>
      <c r="JV53" s="12"/>
      <c r="JW53" s="12"/>
      <c r="JX53" s="12"/>
      <c r="JY53" s="12"/>
      <c r="JZ53" s="12"/>
      <c r="KA53" s="12"/>
      <c r="KB53" s="12"/>
      <c r="KC53" s="12"/>
      <c r="KD53" s="12"/>
      <c r="KE53" s="12"/>
      <c r="KF53" s="12"/>
      <c r="KG53" s="12"/>
      <c r="KH53" s="12"/>
      <c r="KI53" s="12"/>
      <c r="KJ53" s="12"/>
      <c r="KK53" s="12"/>
      <c r="KL53" s="12"/>
      <c r="KM53" s="12"/>
      <c r="KN53" s="12"/>
      <c r="KO53" s="12"/>
      <c r="KP53" s="12"/>
      <c r="KQ53" s="12"/>
      <c r="KR53" s="12"/>
      <c r="KS53" s="12"/>
      <c r="KT53" s="12"/>
      <c r="KU53" s="12"/>
      <c r="KV53" s="12"/>
      <c r="KW53" s="12"/>
      <c r="KX53" s="12"/>
      <c r="KY53" s="12"/>
      <c r="KZ53" s="12"/>
      <c r="LA53" s="12"/>
      <c r="LB53" s="12"/>
      <c r="LC53" s="12"/>
      <c r="LD53" s="12"/>
      <c r="LE53" s="12"/>
      <c r="LF53" s="12"/>
      <c r="LG53" s="12"/>
      <c r="LH53" s="12"/>
      <c r="LI53" s="12"/>
      <c r="LJ53" s="12"/>
      <c r="LK53" s="12"/>
      <c r="LL53" s="12"/>
      <c r="LM53" s="12"/>
      <c r="LN53" s="12"/>
      <c r="LO53" s="12"/>
      <c r="LP53" s="12"/>
      <c r="LQ53" s="12"/>
      <c r="LR53" s="12"/>
      <c r="LS53" s="12"/>
      <c r="LT53" s="12"/>
      <c r="LU53" s="12"/>
      <c r="LV53" s="12"/>
      <c r="LW53" s="12"/>
      <c r="LX53" s="12"/>
      <c r="LY53" s="12"/>
      <c r="LZ53" s="12"/>
      <c r="MA53" s="12"/>
      <c r="MB53" s="12"/>
      <c r="MC53" s="12"/>
      <c r="MD53" s="12"/>
      <c r="ME53" s="12"/>
      <c r="MF53" s="12"/>
      <c r="MG53" s="12"/>
      <c r="MH53" s="12"/>
      <c r="MI53" s="12"/>
      <c r="MJ53" s="12"/>
      <c r="MK53" s="12"/>
      <c r="ML53" s="12"/>
      <c r="MM53" s="12"/>
      <c r="MN53" s="12"/>
      <c r="MO53" s="12"/>
      <c r="MP53" s="12"/>
      <c r="MQ53" s="12"/>
      <c r="MR53" s="12"/>
      <c r="MS53" s="12"/>
      <c r="MT53" s="12"/>
      <c r="MU53" s="12"/>
      <c r="MV53" s="12"/>
      <c r="MW53" s="12"/>
      <c r="MX53" s="12"/>
      <c r="MY53" s="29"/>
      <c r="MZ53" s="29"/>
      <c r="NA53" s="29"/>
      <c r="NB53" s="29"/>
      <c r="NC53" s="29"/>
      <c r="ND53" s="29"/>
      <c r="NE53" s="29"/>
      <c r="NF53" s="29"/>
      <c r="NG53" s="29"/>
      <c r="NH53" s="29"/>
      <c r="NI53" s="29"/>
      <c r="NJ53" s="29"/>
      <c r="NK53" s="29"/>
      <c r="NL53" s="29"/>
      <c r="NM53" s="29"/>
      <c r="NN53" s="29"/>
      <c r="NO53" s="29"/>
      <c r="NP53" s="29"/>
      <c r="NQ53" s="29"/>
      <c r="NR53" s="29"/>
      <c r="NS53" s="29"/>
      <c r="NT53" s="29"/>
      <c r="NU53" s="29"/>
      <c r="NV53" s="29"/>
      <c r="NW53" s="29"/>
      <c r="NX53" s="29"/>
      <c r="NY53" s="29"/>
      <c r="NZ53" s="29"/>
      <c r="OA53" s="29"/>
      <c r="OB53" s="29"/>
      <c r="OC53" s="29"/>
      <c r="OD53" s="29"/>
      <c r="OE53" s="29"/>
      <c r="OF53" s="29"/>
      <c r="OG53" s="29"/>
      <c r="OH53" s="29"/>
      <c r="OI53" s="29"/>
      <c r="OJ53" s="29"/>
      <c r="OK53" s="29"/>
      <c r="OL53" s="29"/>
      <c r="OM53" s="29"/>
      <c r="ON53" s="29"/>
      <c r="OO53" s="29"/>
      <c r="OP53" s="29"/>
      <c r="OQ53" s="29"/>
      <c r="OR53" s="29"/>
      <c r="OS53" s="29"/>
      <c r="OT53" s="29"/>
      <c r="OU53" s="29"/>
      <c r="OV53" s="29"/>
      <c r="OW53" s="29"/>
      <c r="OX53" s="29"/>
      <c r="OY53" s="29"/>
      <c r="OZ53" s="29"/>
      <c r="PA53" s="29"/>
      <c r="PB53" s="29"/>
      <c r="PC53" s="29"/>
      <c r="PD53" s="29"/>
      <c r="PE53" s="29"/>
      <c r="PF53" s="29"/>
      <c r="PG53" s="29"/>
      <c r="PH53" s="29"/>
      <c r="PI53" s="29"/>
      <c r="PJ53" s="29"/>
      <c r="PK53" s="29"/>
      <c r="PL53" s="29"/>
      <c r="PM53" s="29"/>
      <c r="PN53" s="29"/>
    </row>
    <row r="54" spans="1:430" ht="14.25" customHeight="1" outlineLevel="1" x14ac:dyDescent="0.55000000000000004">
      <c r="A54" s="6" t="s">
        <v>8</v>
      </c>
      <c r="B54" s="30"/>
      <c r="C54" s="31">
        <f t="shared" ref="C54:AH54" si="210">C17</f>
        <v>7.7387516548095316</v>
      </c>
      <c r="D54" s="31">
        <f t="shared" si="210"/>
        <v>7.7077299380095754</v>
      </c>
      <c r="E54" s="31">
        <f t="shared" si="210"/>
        <v>8.4781796504614881</v>
      </c>
      <c r="F54" s="31">
        <f t="shared" si="210"/>
        <v>8.4446720094827405</v>
      </c>
      <c r="G54" s="31">
        <f t="shared" si="210"/>
        <v>8.6426068827624167</v>
      </c>
      <c r="H54" s="31">
        <f t="shared" si="210"/>
        <v>8.8847055533189785</v>
      </c>
      <c r="I54" s="31">
        <f t="shared" si="210"/>
        <v>9.2187588702490491</v>
      </c>
      <c r="J54" s="31">
        <f t="shared" si="210"/>
        <v>9.2520427233219671</v>
      </c>
      <c r="K54" s="31">
        <f t="shared" si="210"/>
        <v>9.7001612489482891</v>
      </c>
      <c r="L54" s="31">
        <f t="shared" si="210"/>
        <v>9.9231659608852816</v>
      </c>
      <c r="M54" s="31">
        <f t="shared" si="210"/>
        <v>9.8842315287155866</v>
      </c>
      <c r="N54" s="31">
        <f t="shared" si="210"/>
        <v>9.8455561564698577</v>
      </c>
      <c r="O54" s="31">
        <f t="shared" si="210"/>
        <v>9.8071318784327399</v>
      </c>
      <c r="P54" s="31">
        <f t="shared" si="210"/>
        <v>9.7689513481212309</v>
      </c>
      <c r="Q54" s="31">
        <f t="shared" si="210"/>
        <v>9.7310087085739081</v>
      </c>
      <c r="R54" s="31">
        <f t="shared" si="210"/>
        <v>8.9296931226716367</v>
      </c>
      <c r="S54" s="31">
        <f t="shared" si="210"/>
        <v>8.8952573991480879</v>
      </c>
      <c r="T54" s="31">
        <f t="shared" si="210"/>
        <v>8.8610225919060799</v>
      </c>
      <c r="U54" s="31">
        <f t="shared" si="210"/>
        <v>8.8269863641334805</v>
      </c>
      <c r="V54" s="31">
        <f t="shared" si="210"/>
        <v>8.7931472810917786</v>
      </c>
      <c r="W54" s="31">
        <f t="shared" si="210"/>
        <v>8.7595032153436581</v>
      </c>
      <c r="X54" s="31">
        <f t="shared" si="210"/>
        <v>8.7260526952820126</v>
      </c>
      <c r="Y54" s="31">
        <f t="shared" si="210"/>
        <v>8.6927934279505159</v>
      </c>
      <c r="Z54" s="31">
        <f t="shared" si="210"/>
        <v>8.6597239705291571</v>
      </c>
      <c r="AA54" s="31">
        <f t="shared" si="210"/>
        <v>8.6268426302893442</v>
      </c>
      <c r="AB54" s="31">
        <f t="shared" si="210"/>
        <v>8.5941473560046813</v>
      </c>
      <c r="AC54" s="31">
        <f t="shared" si="210"/>
        <v>8.5616368627979451</v>
      </c>
      <c r="AD54" s="31">
        <f t="shared" si="210"/>
        <v>8.5293091149095694</v>
      </c>
      <c r="AE54" s="31">
        <f t="shared" si="210"/>
        <v>8.4971627277254402</v>
      </c>
      <c r="AF54" s="31">
        <f t="shared" si="210"/>
        <v>8.4651957597382523</v>
      </c>
      <c r="AG54" s="31">
        <f t="shared" si="210"/>
        <v>8.4334070580297933</v>
      </c>
      <c r="AH54" s="31">
        <f t="shared" si="210"/>
        <v>8.4017944363029926</v>
      </c>
      <c r="AI54" s="31">
        <f t="shared" ref="AI54:BN54" si="211">AI17</f>
        <v>8.3703566903434563</v>
      </c>
      <c r="AJ54" s="31">
        <f t="shared" si="211"/>
        <v>8.3390927691943642</v>
      </c>
      <c r="AK54" s="31">
        <f t="shared" si="211"/>
        <v>8.3080001664707837</v>
      </c>
      <c r="AL54" s="31">
        <f t="shared" si="211"/>
        <v>8.2770780624068632</v>
      </c>
      <c r="AM54" s="31">
        <f t="shared" si="211"/>
        <v>8.2463247962730666</v>
      </c>
      <c r="AN54" s="31">
        <f t="shared" si="211"/>
        <v>8.2157389984816156</v>
      </c>
      <c r="AO54" s="31">
        <f t="shared" si="211"/>
        <v>8.1853190797157325</v>
      </c>
      <c r="AP54" s="31">
        <f t="shared" si="211"/>
        <v>8.1550635563916121</v>
      </c>
      <c r="AQ54" s="31">
        <f t="shared" si="211"/>
        <v>8.1249712994277825</v>
      </c>
      <c r="AR54" s="31">
        <f t="shared" si="211"/>
        <v>8.0950407239495803</v>
      </c>
      <c r="AS54" s="31">
        <f t="shared" si="211"/>
        <v>8.0652704700891693</v>
      </c>
      <c r="AT54" s="31">
        <f t="shared" si="211"/>
        <v>8.0356594974254349</v>
      </c>
      <c r="AU54" s="31">
        <f t="shared" si="211"/>
        <v>8.0062060241905346</v>
      </c>
      <c r="AV54" s="31">
        <f t="shared" si="211"/>
        <v>7.9769090930579214</v>
      </c>
      <c r="AW54" s="31">
        <f t="shared" si="211"/>
        <v>7.947767037884379</v>
      </c>
      <c r="AX54" s="31">
        <f t="shared" si="211"/>
        <v>7.918778954342824</v>
      </c>
      <c r="AY54" s="31">
        <f t="shared" si="211"/>
        <v>7.8899434062378324</v>
      </c>
      <c r="AZ54" s="31">
        <f t="shared" si="211"/>
        <v>7.8612593936754713</v>
      </c>
      <c r="BA54" s="31">
        <f t="shared" si="211"/>
        <v>7.8327252162861418</v>
      </c>
      <c r="BB54" s="31">
        <f t="shared" si="211"/>
        <v>7.5379117673858316</v>
      </c>
      <c r="BC54" s="31">
        <f t="shared" si="211"/>
        <v>7.5105793292567666</v>
      </c>
      <c r="BD54" s="31">
        <f t="shared" si="211"/>
        <v>7.483390200486598</v>
      </c>
      <c r="BE54" s="31">
        <f t="shared" si="211"/>
        <v>7.4563431280123504</v>
      </c>
      <c r="BF54" s="31">
        <f t="shared" si="211"/>
        <v>7.4294376305175636</v>
      </c>
      <c r="BG54" s="31">
        <f t="shared" si="211"/>
        <v>7.402667832581793</v>
      </c>
      <c r="BH54" s="31">
        <f t="shared" si="211"/>
        <v>7.3760173216550218</v>
      </c>
      <c r="BI54" s="31">
        <f t="shared" si="211"/>
        <v>7.3494823120212844</v>
      </c>
      <c r="BJ54" s="31">
        <f t="shared" si="211"/>
        <v>7.3230616959425348</v>
      </c>
      <c r="BK54" s="31">
        <f t="shared" si="211"/>
        <v>7.2967549342267581</v>
      </c>
      <c r="BL54" s="31">
        <f t="shared" si="211"/>
        <v>7.2705611628183071</v>
      </c>
      <c r="BM54" s="31">
        <f t="shared" si="211"/>
        <v>7.2444798670222461</v>
      </c>
      <c r="BN54" s="31">
        <f t="shared" si="211"/>
        <v>6.8368023920540901</v>
      </c>
      <c r="BO54" s="31">
        <f t="shared" ref="BO54:CT54" si="212">BO17</f>
        <v>6.8122402110048217</v>
      </c>
      <c r="BP54" s="31">
        <f t="shared" si="212"/>
        <v>6.7877842254959706</v>
      </c>
      <c r="BQ54" s="31">
        <f t="shared" si="212"/>
        <v>6.7634334423394238</v>
      </c>
      <c r="BR54" s="31">
        <f t="shared" si="212"/>
        <v>6.7391875707882489</v>
      </c>
      <c r="BS54" s="31">
        <f t="shared" si="212"/>
        <v>6.7150456807975019</v>
      </c>
      <c r="BT54" s="31">
        <f t="shared" si="212"/>
        <v>6.6910072953406807</v>
      </c>
      <c r="BU54" s="31">
        <f t="shared" si="212"/>
        <v>6.6670718815102372</v>
      </c>
      <c r="BV54" s="31">
        <f t="shared" si="212"/>
        <v>6.6432386825444132</v>
      </c>
      <c r="BW54" s="31">
        <f t="shared" si="212"/>
        <v>6.6195071089844664</v>
      </c>
      <c r="BX54" s="31">
        <f t="shared" si="212"/>
        <v>6.5958768809593336</v>
      </c>
      <c r="BY54" s="31">
        <f t="shared" si="212"/>
        <v>6.5723469363157525</v>
      </c>
      <c r="BZ54" s="31">
        <f t="shared" si="212"/>
        <v>6.5489169442943407</v>
      </c>
      <c r="CA54" s="31">
        <f t="shared" si="212"/>
        <v>6.5255862242537299</v>
      </c>
      <c r="CB54" s="31">
        <f t="shared" si="212"/>
        <v>6.502354255201479</v>
      </c>
      <c r="CC54" s="31">
        <f t="shared" si="212"/>
        <v>6.4792204948889855</v>
      </c>
      <c r="CD54" s="31">
        <f t="shared" si="212"/>
        <v>6.4561843940029444</v>
      </c>
      <c r="CE54" s="31">
        <f t="shared" si="212"/>
        <v>6.4332453024763403</v>
      </c>
      <c r="CF54" s="31">
        <f t="shared" si="212"/>
        <v>6.4104027803780443</v>
      </c>
      <c r="CG54" s="31">
        <f t="shared" si="212"/>
        <v>6.3876561358963686</v>
      </c>
      <c r="CH54" s="31">
        <f t="shared" si="212"/>
        <v>6.3650050443944481</v>
      </c>
      <c r="CI54" s="31">
        <f t="shared" si="212"/>
        <v>6.3424486921449557</v>
      </c>
      <c r="CJ54" s="31">
        <f t="shared" si="212"/>
        <v>6.3199868419669523</v>
      </c>
      <c r="CK54" s="31">
        <f t="shared" si="212"/>
        <v>6.2976187235712713</v>
      </c>
      <c r="CL54" s="31">
        <f t="shared" si="212"/>
        <v>5.7069350106043402</v>
      </c>
      <c r="CM54" s="31">
        <f t="shared" si="212"/>
        <v>5.6869100007770532</v>
      </c>
      <c r="CN54" s="31">
        <f t="shared" si="212"/>
        <v>5.6669691585354176</v>
      </c>
      <c r="CO54" s="31">
        <f t="shared" si="212"/>
        <v>5.6471116619151616</v>
      </c>
      <c r="CP54" s="31">
        <f t="shared" si="212"/>
        <v>5.6273372048611874</v>
      </c>
      <c r="CQ54" s="31">
        <f t="shared" si="212"/>
        <v>5.6076454234461064</v>
      </c>
      <c r="CR54" s="31">
        <f t="shared" si="212"/>
        <v>5.5880355069665173</v>
      </c>
      <c r="CS54" s="31">
        <f t="shared" si="212"/>
        <v>5.5685072940706659</v>
      </c>
      <c r="CT54" s="31">
        <f t="shared" si="212"/>
        <v>5.5490604731894502</v>
      </c>
      <c r="CU54" s="31">
        <f t="shared" ref="CU54:DZ54" si="213">CU17</f>
        <v>5.5296934274361051</v>
      </c>
      <c r="CV54" s="31">
        <f t="shared" si="213"/>
        <v>5.5104031106508193</v>
      </c>
      <c r="CW54" s="31">
        <f t="shared" si="213"/>
        <v>5.4911886910005059</v>
      </c>
      <c r="CX54" s="31">
        <f t="shared" si="213"/>
        <v>5.2406386436989969</v>
      </c>
      <c r="CY54" s="31">
        <f t="shared" si="213"/>
        <v>5.2223271279362766</v>
      </c>
      <c r="CZ54" s="31">
        <f t="shared" si="213"/>
        <v>5.204087734980317</v>
      </c>
      <c r="DA54" s="31">
        <f t="shared" si="213"/>
        <v>5.1859204072211025</v>
      </c>
      <c r="DB54" s="31">
        <f t="shared" si="213"/>
        <v>5.1678241395651963</v>
      </c>
      <c r="DC54" s="31">
        <f t="shared" si="213"/>
        <v>5.1497993134983675</v>
      </c>
      <c r="DD54" s="31">
        <f t="shared" si="213"/>
        <v>5.1318448836846802</v>
      </c>
      <c r="DE54" s="31">
        <f t="shared" si="213"/>
        <v>5.1139609703107958</v>
      </c>
      <c r="DF54" s="31">
        <f t="shared" si="213"/>
        <v>5.0961461968376138</v>
      </c>
      <c r="DG54" s="31">
        <f t="shared" si="213"/>
        <v>5.0783958738077333</v>
      </c>
      <c r="DH54" s="31">
        <f t="shared" si="213"/>
        <v>5.060708178540696</v>
      </c>
      <c r="DI54" s="31">
        <f t="shared" si="213"/>
        <v>5.0430830055396836</v>
      </c>
      <c r="DJ54" s="31">
        <f t="shared" si="213"/>
        <v>4.3890678547066724</v>
      </c>
      <c r="DK54" s="31">
        <f t="shared" si="213"/>
        <v>4.3740021334409134</v>
      </c>
      <c r="DL54" s="31">
        <f t="shared" si="213"/>
        <v>4.3589885740466174</v>
      </c>
      <c r="DM54" s="31">
        <f t="shared" si="213"/>
        <v>4.3440272133569104</v>
      </c>
      <c r="DN54" s="31">
        <f t="shared" si="213"/>
        <v>4.329117940143977</v>
      </c>
      <c r="DO54" s="31">
        <f t="shared" si="213"/>
        <v>4.3142603206738848</v>
      </c>
      <c r="DP54" s="31">
        <f t="shared" si="213"/>
        <v>4.299454443707325</v>
      </c>
      <c r="DQ54" s="31">
        <f t="shared" si="213"/>
        <v>4.2846998715213926</v>
      </c>
      <c r="DR54" s="31">
        <f t="shared" si="213"/>
        <v>4.269996701052114</v>
      </c>
      <c r="DS54" s="31">
        <f t="shared" si="213"/>
        <v>4.2553444614151132</v>
      </c>
      <c r="DT54" s="31">
        <f t="shared" si="213"/>
        <v>4.2407430985847432</v>
      </c>
      <c r="DU54" s="31">
        <f t="shared" si="213"/>
        <v>4.2261924759489879</v>
      </c>
      <c r="DV54" s="31">
        <f t="shared" si="213"/>
        <v>4.2116923635180727</v>
      </c>
      <c r="DW54" s="31">
        <f t="shared" si="213"/>
        <v>4.1972427443033986</v>
      </c>
      <c r="DX54" s="31">
        <f t="shared" si="213"/>
        <v>4.0667283857058223</v>
      </c>
      <c r="DY54" s="31">
        <f t="shared" si="213"/>
        <v>4.052773195098081</v>
      </c>
      <c r="DZ54" s="31">
        <f t="shared" si="213"/>
        <v>4.0388662293494431</v>
      </c>
      <c r="EA54" s="31">
        <f t="shared" ref="EA54:FF54" si="214">EA17</f>
        <v>4.0250079523248505</v>
      </c>
      <c r="EB54" s="31">
        <f t="shared" si="214"/>
        <v>4.0111976419555759</v>
      </c>
      <c r="EC54" s="31">
        <f t="shared" si="214"/>
        <v>3.9974352831243216</v>
      </c>
      <c r="ED54" s="31">
        <f t="shared" si="214"/>
        <v>3.9837207472100835</v>
      </c>
      <c r="EE54" s="31">
        <f t="shared" si="214"/>
        <v>3.9700539394621828</v>
      </c>
      <c r="EF54" s="31">
        <f t="shared" si="214"/>
        <v>3.9564345434386983</v>
      </c>
      <c r="EG54" s="31">
        <f t="shared" si="214"/>
        <v>3.9428625580905901</v>
      </c>
      <c r="EH54" s="31">
        <f t="shared" si="214"/>
        <v>3.5933891356679193</v>
      </c>
      <c r="EI54" s="31">
        <f t="shared" si="214"/>
        <v>3.5810520892776063</v>
      </c>
      <c r="EJ54" s="31">
        <f t="shared" si="214"/>
        <v>3.5687578795362165</v>
      </c>
      <c r="EK54" s="31">
        <f t="shared" si="214"/>
        <v>3.5565065705584931</v>
      </c>
      <c r="EL54" s="31">
        <f t="shared" si="214"/>
        <v>3.5442978455851817</v>
      </c>
      <c r="EM54" s="31">
        <f t="shared" si="214"/>
        <v>3.532131681534096</v>
      </c>
      <c r="EN54" s="31">
        <f t="shared" si="214"/>
        <v>3.5200077495787485</v>
      </c>
      <c r="EO54" s="31">
        <f t="shared" si="214"/>
        <v>3.5079259303159862</v>
      </c>
      <c r="EP54" s="31">
        <f t="shared" si="214"/>
        <v>3.4958862230271479</v>
      </c>
      <c r="EQ54" s="31">
        <f t="shared" si="214"/>
        <v>3.4838884491287652</v>
      </c>
      <c r="ER54" s="31">
        <f t="shared" si="214"/>
        <v>2.9796997868911035</v>
      </c>
      <c r="ES54" s="31">
        <f t="shared" si="214"/>
        <v>2.9694569134893318</v>
      </c>
      <c r="ET54" s="31">
        <f t="shared" si="214"/>
        <v>2.9592498490622914</v>
      </c>
      <c r="EU54" s="31">
        <f t="shared" si="214"/>
        <v>2.9490784263620453</v>
      </c>
      <c r="EV54" s="31">
        <f t="shared" si="214"/>
        <v>2.9389424777229824</v>
      </c>
      <c r="EW54" s="31">
        <f t="shared" si="214"/>
        <v>2.7974267275882676</v>
      </c>
      <c r="EX54" s="31">
        <f t="shared" si="214"/>
        <v>2.7878670333600244</v>
      </c>
      <c r="EY54" s="31">
        <f t="shared" si="214"/>
        <v>2.7783404485694896</v>
      </c>
      <c r="EZ54" s="31">
        <f t="shared" si="214"/>
        <v>2.7688469659737067</v>
      </c>
      <c r="FA54" s="31">
        <f t="shared" si="214"/>
        <v>2.7593863911532397</v>
      </c>
      <c r="FB54" s="31">
        <f t="shared" si="214"/>
        <v>2.7499586443678581</v>
      </c>
      <c r="FC54" s="31">
        <f t="shared" si="214"/>
        <v>2.7405636168182181</v>
      </c>
      <c r="FD54" s="31">
        <f t="shared" si="214"/>
        <v>2.7312011142920904</v>
      </c>
      <c r="FE54" s="31">
        <f t="shared" si="214"/>
        <v>2.721871210131853</v>
      </c>
      <c r="FF54" s="31">
        <f t="shared" si="214"/>
        <v>2.7125734547512903</v>
      </c>
      <c r="FG54" s="31">
        <f t="shared" ref="FG54:GA54" si="215">FG17</f>
        <v>2.703308190617705</v>
      </c>
      <c r="FH54" s="31">
        <f t="shared" si="215"/>
        <v>2.6940749778937807</v>
      </c>
      <c r="FI54" s="31">
        <f t="shared" si="215"/>
        <v>2.6848737245681158</v>
      </c>
      <c r="FJ54" s="31">
        <f t="shared" si="215"/>
        <v>2.6757043869920776</v>
      </c>
      <c r="FK54" s="31">
        <f t="shared" si="215"/>
        <v>2.666566869479353</v>
      </c>
      <c r="FL54" s="31">
        <f t="shared" si="215"/>
        <v>2.6574610005988859</v>
      </c>
      <c r="FM54" s="31">
        <f t="shared" si="215"/>
        <v>2.6483867137136707</v>
      </c>
      <c r="FN54" s="31">
        <f t="shared" si="215"/>
        <v>2.6393439696951058</v>
      </c>
      <c r="FO54" s="31">
        <f t="shared" si="215"/>
        <v>2.6303324747657912</v>
      </c>
      <c r="FP54" s="31">
        <f t="shared" si="215"/>
        <v>2.6213523413999797</v>
      </c>
      <c r="FQ54" s="31">
        <f t="shared" si="215"/>
        <v>2.612403212336925</v>
      </c>
      <c r="FR54" s="31">
        <f t="shared" si="215"/>
        <v>2.6034851270323474</v>
      </c>
      <c r="FS54" s="31">
        <f t="shared" si="215"/>
        <v>2.5945979856004988</v>
      </c>
      <c r="FT54" s="31">
        <f t="shared" si="215"/>
        <v>2.5857416224803846</v>
      </c>
      <c r="FU54" s="31">
        <f t="shared" si="215"/>
        <v>2.5769159937060624</v>
      </c>
      <c r="FV54" s="31">
        <f t="shared" si="215"/>
        <v>2.5681208897505874</v>
      </c>
      <c r="FW54" s="31">
        <f t="shared" si="215"/>
        <v>2.5593563819683904</v>
      </c>
      <c r="FX54" s="31">
        <f t="shared" si="215"/>
        <v>2.5506221676554226</v>
      </c>
      <c r="FY54" s="31">
        <f t="shared" si="215"/>
        <v>2.5419182196369321</v>
      </c>
      <c r="FZ54" s="31">
        <f t="shared" si="215"/>
        <v>2.5332444584932778</v>
      </c>
      <c r="GA54" s="31">
        <f t="shared" si="215"/>
        <v>2.524600725896633</v>
      </c>
      <c r="GB54" s="31"/>
      <c r="GC54" s="31"/>
      <c r="GD54" s="31"/>
      <c r="GE54" s="31"/>
      <c r="GF54" s="31"/>
      <c r="GG54" s="31"/>
      <c r="GH54" s="31"/>
      <c r="GI54" s="31"/>
      <c r="GJ54" s="31"/>
      <c r="GK54" s="31"/>
      <c r="GL54" s="31"/>
      <c r="GM54" s="31"/>
      <c r="GN54" s="31"/>
      <c r="GO54" s="31"/>
      <c r="GP54" s="31"/>
      <c r="GQ54" s="31"/>
      <c r="GR54" s="31"/>
      <c r="GS54" s="31"/>
      <c r="GT54" s="31"/>
      <c r="GU54" s="31"/>
      <c r="GV54" s="31"/>
      <c r="GW54" s="31"/>
      <c r="GX54" s="31"/>
      <c r="GY54" s="31"/>
      <c r="GZ54" s="31"/>
      <c r="HA54" s="31"/>
      <c r="HB54" s="31"/>
      <c r="HC54" s="31"/>
      <c r="HD54" s="31"/>
      <c r="HE54" s="31"/>
      <c r="HF54" s="31"/>
      <c r="HG54" s="31"/>
      <c r="HH54" s="31"/>
      <c r="HI54" s="31"/>
      <c r="HJ54" s="31"/>
      <c r="HK54" s="31"/>
      <c r="HL54" s="31"/>
      <c r="HM54" s="31"/>
      <c r="HN54" s="31"/>
      <c r="HO54" s="31"/>
      <c r="HP54" s="31"/>
      <c r="HQ54" s="31"/>
      <c r="HR54" s="31"/>
      <c r="HS54" s="31"/>
      <c r="HT54" s="31"/>
      <c r="HU54" s="31"/>
      <c r="HV54" s="31"/>
      <c r="HW54" s="31"/>
      <c r="HX54" s="31"/>
      <c r="HY54" s="31"/>
      <c r="HZ54" s="31"/>
      <c r="IA54" s="31"/>
      <c r="IB54" s="31"/>
      <c r="IC54" s="31"/>
      <c r="ID54" s="31"/>
      <c r="IE54" s="31"/>
      <c r="IF54" s="31"/>
      <c r="IG54" s="31"/>
      <c r="IH54" s="31"/>
      <c r="II54" s="31"/>
      <c r="IJ54" s="31"/>
      <c r="IK54" s="31"/>
      <c r="IL54" s="31"/>
      <c r="IM54" s="31"/>
      <c r="IN54" s="31"/>
      <c r="IO54" s="31"/>
      <c r="IP54" s="31"/>
      <c r="IQ54" s="31"/>
      <c r="IR54" s="31"/>
      <c r="IS54" s="31"/>
      <c r="IT54" s="31"/>
      <c r="IU54" s="31"/>
      <c r="IV54" s="31"/>
      <c r="IW54" s="31"/>
      <c r="IX54" s="31"/>
      <c r="IY54" s="31"/>
      <c r="IZ54" s="31"/>
      <c r="JA54" s="31"/>
      <c r="JB54" s="31"/>
      <c r="JC54" s="31"/>
      <c r="JD54" s="31"/>
      <c r="JE54" s="31"/>
      <c r="JF54" s="31"/>
      <c r="JG54" s="31"/>
      <c r="JH54" s="31"/>
      <c r="JI54" s="31"/>
      <c r="JJ54" s="31"/>
      <c r="JK54" s="31"/>
      <c r="JL54" s="31"/>
      <c r="JM54" s="31"/>
      <c r="JN54" s="31"/>
      <c r="JO54" s="31"/>
      <c r="JP54" s="31"/>
      <c r="JQ54" s="31"/>
      <c r="JR54" s="31"/>
      <c r="JS54" s="31"/>
      <c r="JT54" s="31"/>
      <c r="JU54" s="31"/>
      <c r="JV54" s="31"/>
      <c r="JW54" s="31"/>
      <c r="JX54" s="31"/>
      <c r="JY54" s="31"/>
      <c r="JZ54" s="31"/>
      <c r="KA54" s="31"/>
      <c r="KB54" s="31"/>
      <c r="KC54" s="31"/>
      <c r="KD54" s="31"/>
      <c r="KE54" s="31"/>
      <c r="KF54" s="31"/>
      <c r="KG54" s="31"/>
      <c r="KH54" s="31"/>
      <c r="KI54" s="31"/>
      <c r="KJ54" s="31"/>
      <c r="KK54" s="31"/>
      <c r="KL54" s="31"/>
      <c r="KM54" s="31"/>
      <c r="KN54" s="31"/>
      <c r="KO54" s="31"/>
      <c r="KP54" s="31"/>
      <c r="KQ54" s="31"/>
      <c r="KR54" s="31"/>
      <c r="KS54" s="31"/>
      <c r="KT54" s="31"/>
      <c r="KU54" s="31"/>
      <c r="KV54" s="31"/>
      <c r="KW54" s="31"/>
      <c r="KX54" s="31"/>
      <c r="KY54" s="31"/>
      <c r="KZ54" s="31"/>
      <c r="LA54" s="31"/>
      <c r="LB54" s="31"/>
      <c r="LC54" s="31"/>
      <c r="LD54" s="31"/>
      <c r="LE54" s="31"/>
      <c r="LF54" s="31"/>
      <c r="LG54" s="31"/>
      <c r="LH54" s="31"/>
      <c r="LI54" s="31"/>
      <c r="LJ54" s="31"/>
      <c r="LK54" s="31"/>
      <c r="LL54" s="31"/>
      <c r="LM54" s="31"/>
      <c r="LN54" s="31"/>
      <c r="LO54" s="31"/>
      <c r="LP54" s="31"/>
      <c r="LQ54" s="31"/>
      <c r="LR54" s="31"/>
      <c r="LS54" s="31"/>
      <c r="LT54" s="31"/>
      <c r="LU54" s="31"/>
      <c r="LV54" s="31"/>
      <c r="LW54" s="31"/>
      <c r="LX54" s="31"/>
      <c r="LY54" s="31"/>
      <c r="LZ54" s="31"/>
      <c r="MA54" s="31"/>
      <c r="MB54" s="31"/>
      <c r="MC54" s="31"/>
      <c r="MD54" s="31"/>
      <c r="ME54" s="31"/>
      <c r="MF54" s="31"/>
      <c r="MG54" s="31"/>
      <c r="MH54" s="31"/>
      <c r="MI54" s="31"/>
      <c r="MJ54" s="31"/>
      <c r="MK54" s="31"/>
      <c r="ML54" s="31"/>
      <c r="MM54" s="31"/>
      <c r="MN54" s="31"/>
      <c r="MO54" s="31"/>
      <c r="MP54" s="31"/>
      <c r="MQ54" s="31"/>
      <c r="MR54" s="31"/>
      <c r="MS54" s="31"/>
      <c r="MT54" s="31"/>
      <c r="MU54" s="31"/>
      <c r="MV54" s="31"/>
      <c r="MW54" s="31"/>
      <c r="MX54" s="31"/>
      <c r="MY54" s="29"/>
      <c r="MZ54" s="29"/>
      <c r="NA54" s="29"/>
      <c r="NB54" s="29"/>
      <c r="NC54" s="29"/>
      <c r="ND54" s="29"/>
      <c r="NE54" s="29"/>
      <c r="NF54" s="29"/>
      <c r="NG54" s="29"/>
      <c r="NH54" s="29"/>
      <c r="NI54" s="29"/>
      <c r="NJ54" s="29"/>
      <c r="NK54" s="29"/>
      <c r="NL54" s="29"/>
      <c r="NM54" s="29"/>
      <c r="NN54" s="29"/>
      <c r="NO54" s="29"/>
      <c r="NP54" s="29"/>
      <c r="NQ54" s="29"/>
      <c r="NR54" s="29"/>
      <c r="NS54" s="29"/>
      <c r="NT54" s="29"/>
      <c r="NU54" s="29"/>
      <c r="NV54" s="29"/>
      <c r="NW54" s="29"/>
      <c r="NX54" s="29"/>
      <c r="NY54" s="29"/>
      <c r="NZ54" s="29"/>
      <c r="OA54" s="29"/>
      <c r="OB54" s="29"/>
      <c r="OC54" s="29"/>
      <c r="OD54" s="29"/>
      <c r="OE54" s="29"/>
      <c r="OF54" s="29"/>
      <c r="OG54" s="29"/>
      <c r="OH54" s="29"/>
      <c r="OI54" s="29"/>
      <c r="OJ54" s="29"/>
      <c r="OK54" s="29"/>
      <c r="OL54" s="29"/>
      <c r="OM54" s="29"/>
      <c r="ON54" s="29"/>
      <c r="OO54" s="29"/>
      <c r="OP54" s="29"/>
      <c r="OQ54" s="29"/>
      <c r="OR54" s="29"/>
      <c r="OS54" s="29"/>
      <c r="OT54" s="29"/>
      <c r="OU54" s="29"/>
      <c r="OV54" s="29"/>
      <c r="OW54" s="29"/>
      <c r="OX54" s="29"/>
      <c r="OY54" s="29"/>
      <c r="OZ54" s="29"/>
      <c r="PA54" s="29"/>
      <c r="PB54" s="29"/>
      <c r="PC54" s="29"/>
      <c r="PD54" s="29"/>
      <c r="PE54" s="29"/>
      <c r="PF54" s="29"/>
      <c r="PG54" s="29"/>
      <c r="PH54" s="29"/>
      <c r="PI54" s="29"/>
      <c r="PJ54" s="29"/>
      <c r="PK54" s="29"/>
      <c r="PL54" s="29"/>
      <c r="PM54" s="29"/>
      <c r="PN54" s="29"/>
    </row>
    <row r="55" spans="1:430" ht="14.25" customHeight="1" outlineLevel="1" x14ac:dyDescent="0.55000000000000004">
      <c r="A55" s="6" t="s">
        <v>21</v>
      </c>
      <c r="B55" s="30"/>
      <c r="C55" s="32">
        <f t="shared" ref="C55:AH55" si="216">((C14*C$3)+(C15*C$4)+(C16*C$5))</f>
        <v>203.13085189544074</v>
      </c>
      <c r="D55" s="32">
        <f t="shared" si="216"/>
        <v>227.93687054403301</v>
      </c>
      <c r="E55" s="32">
        <f t="shared" si="216"/>
        <v>269.08475730483349</v>
      </c>
      <c r="F55" s="32">
        <f t="shared" si="216"/>
        <v>257.9641161885902</v>
      </c>
      <c r="G55" s="32">
        <f t="shared" si="216"/>
        <v>251.36167695367635</v>
      </c>
      <c r="H55" s="32">
        <f t="shared" si="216"/>
        <v>256.47206903548988</v>
      </c>
      <c r="I55" s="32">
        <f t="shared" si="216"/>
        <v>265.02367948520333</v>
      </c>
      <c r="J55" s="32">
        <f t="shared" si="216"/>
        <v>271.2187693363673</v>
      </c>
      <c r="K55" s="32">
        <f t="shared" si="216"/>
        <v>289.35076057021143</v>
      </c>
      <c r="L55" s="32">
        <f t="shared" si="216"/>
        <v>297.05450212461653</v>
      </c>
      <c r="M55" s="32">
        <f t="shared" si="216"/>
        <v>294.83236425633294</v>
      </c>
      <c r="N55" s="32">
        <f t="shared" si="216"/>
        <v>296.11073929374118</v>
      </c>
      <c r="O55" s="32">
        <f t="shared" si="216"/>
        <v>303.25093045283882</v>
      </c>
      <c r="P55" s="32">
        <f t="shared" si="216"/>
        <v>320.32438570311638</v>
      </c>
      <c r="Q55" s="32">
        <f t="shared" si="216"/>
        <v>329.10576183844358</v>
      </c>
      <c r="R55" s="32">
        <f t="shared" si="216"/>
        <v>290.12113517291277</v>
      </c>
      <c r="S55" s="32">
        <f t="shared" si="216"/>
        <v>264.31943222434052</v>
      </c>
      <c r="T55" s="32">
        <f t="shared" si="216"/>
        <v>247.355437772583</v>
      </c>
      <c r="U55" s="32">
        <f t="shared" si="216"/>
        <v>245.3250080923566</v>
      </c>
      <c r="V55" s="32">
        <f t="shared" si="216"/>
        <v>248.87741540728766</v>
      </c>
      <c r="W55" s="32">
        <f t="shared" si="216"/>
        <v>253.65967554712836</v>
      </c>
      <c r="X55" s="32">
        <f t="shared" si="216"/>
        <v>254.7738185099534</v>
      </c>
      <c r="Y55" s="32">
        <f t="shared" si="216"/>
        <v>253.37477157013632</v>
      </c>
      <c r="Z55" s="32">
        <f t="shared" si="216"/>
        <v>255.20569639728458</v>
      </c>
      <c r="AA55" s="32">
        <f t="shared" si="216"/>
        <v>261.28647990331223</v>
      </c>
      <c r="AB55" s="32">
        <f t="shared" si="216"/>
        <v>276.15080566673618</v>
      </c>
      <c r="AC55" s="32">
        <f t="shared" si="216"/>
        <v>285.27743208436789</v>
      </c>
      <c r="AD55" s="32">
        <f t="shared" si="216"/>
        <v>271.12170903132841</v>
      </c>
      <c r="AE55" s="32">
        <f t="shared" si="216"/>
        <v>248.29745494329455</v>
      </c>
      <c r="AF55" s="32">
        <f t="shared" si="216"/>
        <v>229.99061226063094</v>
      </c>
      <c r="AG55" s="32">
        <f t="shared" si="216"/>
        <v>228.43436029638215</v>
      </c>
      <c r="AH55" s="32">
        <f t="shared" si="216"/>
        <v>232.24354137808729</v>
      </c>
      <c r="AI55" s="32">
        <f t="shared" ref="AI55:BN55" si="217">((AI14*AI$3)+(AI15*AI$4)+(AI16*AI$5))</f>
        <v>236.99798101989015</v>
      </c>
      <c r="AJ55" s="32">
        <f t="shared" si="217"/>
        <v>238.55204884671065</v>
      </c>
      <c r="AK55" s="32">
        <f t="shared" si="217"/>
        <v>237.52412880916899</v>
      </c>
      <c r="AL55" s="32">
        <f t="shared" si="217"/>
        <v>239.31127394314191</v>
      </c>
      <c r="AM55" s="32">
        <f t="shared" si="217"/>
        <v>245.37695996806275</v>
      </c>
      <c r="AN55" s="32">
        <f t="shared" si="217"/>
        <v>259.5477987857239</v>
      </c>
      <c r="AO55" s="32">
        <f t="shared" si="217"/>
        <v>269.29447831614573</v>
      </c>
      <c r="AP55" s="32">
        <f t="shared" si="217"/>
        <v>258.35445029312132</v>
      </c>
      <c r="AQ55" s="32">
        <f t="shared" si="217"/>
        <v>233.98896061424892</v>
      </c>
      <c r="AR55" s="32">
        <f t="shared" si="217"/>
        <v>218.22189402784505</v>
      </c>
      <c r="AS55" s="32">
        <f t="shared" si="217"/>
        <v>217.08542919266739</v>
      </c>
      <c r="AT55" s="32">
        <f t="shared" si="217"/>
        <v>221.94835441218055</v>
      </c>
      <c r="AU55" s="32">
        <f t="shared" si="217"/>
        <v>227.26629973634203</v>
      </c>
      <c r="AV55" s="32">
        <f t="shared" si="217"/>
        <v>228.81256218996205</v>
      </c>
      <c r="AW55" s="32">
        <f t="shared" si="217"/>
        <v>227.59893767409258</v>
      </c>
      <c r="AX55" s="32">
        <f t="shared" si="217"/>
        <v>229.39579741874945</v>
      </c>
      <c r="AY55" s="32">
        <f t="shared" si="217"/>
        <v>235.37323697675686</v>
      </c>
      <c r="AZ55" s="32">
        <f t="shared" si="217"/>
        <v>249.73804074020069</v>
      </c>
      <c r="BA55" s="32">
        <f t="shared" si="217"/>
        <v>258.23972313809048</v>
      </c>
      <c r="BB55" s="32">
        <f t="shared" si="217"/>
        <v>241.03888551651039</v>
      </c>
      <c r="BC55" s="32">
        <f t="shared" si="217"/>
        <v>220.98124930494293</v>
      </c>
      <c r="BD55" s="32">
        <f t="shared" si="217"/>
        <v>205.60311147582263</v>
      </c>
      <c r="BE55" s="32">
        <f t="shared" si="217"/>
        <v>203.48805429430985</v>
      </c>
      <c r="BF55" s="32">
        <f t="shared" si="217"/>
        <v>207.3856311790687</v>
      </c>
      <c r="BG55" s="32">
        <f t="shared" si="217"/>
        <v>211.61093707555858</v>
      </c>
      <c r="BH55" s="32">
        <f t="shared" si="217"/>
        <v>213.07324635965321</v>
      </c>
      <c r="BI55" s="32">
        <f t="shared" si="217"/>
        <v>212.03139209446914</v>
      </c>
      <c r="BJ55" s="32">
        <f t="shared" si="217"/>
        <v>213.93700455219667</v>
      </c>
      <c r="BK55" s="32">
        <f t="shared" si="217"/>
        <v>219.78807825386843</v>
      </c>
      <c r="BL55" s="32">
        <f t="shared" si="217"/>
        <v>232.61308769713713</v>
      </c>
      <c r="BM55" s="32">
        <f t="shared" si="217"/>
        <v>238.8761022813577</v>
      </c>
      <c r="BN55" s="32">
        <f t="shared" si="217"/>
        <v>217.86686179273741</v>
      </c>
      <c r="BO55" s="32">
        <f t="shared" ref="BO55:CT55" si="218">((BO14*BO$3)+(BO15*BO$4)+(BO16*BO$5))</f>
        <v>198.23533445356111</v>
      </c>
      <c r="BP55" s="32">
        <f t="shared" si="218"/>
        <v>184.48826140165392</v>
      </c>
      <c r="BQ55" s="32">
        <f t="shared" si="218"/>
        <v>183.19220978940706</v>
      </c>
      <c r="BR55" s="32">
        <f t="shared" si="218"/>
        <v>186.79567054926147</v>
      </c>
      <c r="BS55" s="32">
        <f t="shared" si="218"/>
        <v>190.41833797735805</v>
      </c>
      <c r="BT55" s="32">
        <f t="shared" si="218"/>
        <v>191.55130385892866</v>
      </c>
      <c r="BU55" s="32">
        <f t="shared" si="218"/>
        <v>190.36542533407777</v>
      </c>
      <c r="BV55" s="32">
        <f t="shared" si="218"/>
        <v>191.69420185005137</v>
      </c>
      <c r="BW55" s="32">
        <f t="shared" si="218"/>
        <v>197.50198708491908</v>
      </c>
      <c r="BX55" s="32">
        <f t="shared" si="218"/>
        <v>208.76307003588744</v>
      </c>
      <c r="BY55" s="32">
        <f t="shared" si="218"/>
        <v>215.61918708142278</v>
      </c>
      <c r="BZ55" s="32">
        <f t="shared" si="218"/>
        <v>206.21674550600636</v>
      </c>
      <c r="CA55" s="32">
        <f t="shared" si="218"/>
        <v>186.55855504073034</v>
      </c>
      <c r="CB55" s="32">
        <f t="shared" si="218"/>
        <v>172.19122640596095</v>
      </c>
      <c r="CC55" s="32">
        <f t="shared" si="218"/>
        <v>171.23360043235121</v>
      </c>
      <c r="CD55" s="32">
        <f t="shared" si="218"/>
        <v>174.48762346118903</v>
      </c>
      <c r="CE55" s="32">
        <f t="shared" si="218"/>
        <v>178.14166418475136</v>
      </c>
      <c r="CF55" s="32">
        <f t="shared" si="218"/>
        <v>179.02357498129484</v>
      </c>
      <c r="CG55" s="32">
        <f t="shared" si="218"/>
        <v>177.73444089859515</v>
      </c>
      <c r="CH55" s="32">
        <f t="shared" si="218"/>
        <v>178.85396497737145</v>
      </c>
      <c r="CI55" s="32">
        <f t="shared" si="218"/>
        <v>183.62818701735284</v>
      </c>
      <c r="CJ55" s="32">
        <f t="shared" si="218"/>
        <v>193.60736209918738</v>
      </c>
      <c r="CK55" s="32">
        <f t="shared" si="218"/>
        <v>199.69132814494276</v>
      </c>
      <c r="CL55" s="32">
        <f t="shared" si="218"/>
        <v>177.67261707173091</v>
      </c>
      <c r="CM55" s="32">
        <f t="shared" si="218"/>
        <v>162.46990893564944</v>
      </c>
      <c r="CN55" s="32">
        <f t="shared" si="218"/>
        <v>151.93305599185749</v>
      </c>
      <c r="CO55" s="32">
        <f t="shared" si="218"/>
        <v>151.38938132032936</v>
      </c>
      <c r="CP55" s="32">
        <f t="shared" si="218"/>
        <v>154.13560583945301</v>
      </c>
      <c r="CQ55" s="32">
        <f t="shared" si="218"/>
        <v>157.38787098229881</v>
      </c>
      <c r="CR55" s="32">
        <f t="shared" si="218"/>
        <v>158.08717216721553</v>
      </c>
      <c r="CS55" s="32">
        <f t="shared" si="218"/>
        <v>156.94692511477808</v>
      </c>
      <c r="CT55" s="32">
        <f t="shared" si="218"/>
        <v>157.4448254164889</v>
      </c>
      <c r="CU55" s="32">
        <f t="shared" ref="CU55:DZ55" si="219">((CU14*CU$3)+(CU15*CU$4)+(CU16*CU$5))</f>
        <v>162.90845575673026</v>
      </c>
      <c r="CV55" s="32">
        <f t="shared" si="219"/>
        <v>172.21754631797842</v>
      </c>
      <c r="CW55" s="32">
        <f t="shared" si="219"/>
        <v>177.30492256604526</v>
      </c>
      <c r="CX55" s="32">
        <f t="shared" si="219"/>
        <v>164.29088084285513</v>
      </c>
      <c r="CY55" s="32">
        <f t="shared" si="219"/>
        <v>150.72729049756455</v>
      </c>
      <c r="CZ55" s="32">
        <f t="shared" si="219"/>
        <v>141.60161317443976</v>
      </c>
      <c r="DA55" s="32">
        <f t="shared" si="219"/>
        <v>141.76046794016034</v>
      </c>
      <c r="DB55" s="32">
        <f t="shared" si="219"/>
        <v>144.0421723021029</v>
      </c>
      <c r="DC55" s="32">
        <f t="shared" si="219"/>
        <v>146.58669486939499</v>
      </c>
      <c r="DD55" s="32">
        <f t="shared" si="219"/>
        <v>146.89920069137358</v>
      </c>
      <c r="DE55" s="32">
        <f t="shared" si="219"/>
        <v>146.65981829656735</v>
      </c>
      <c r="DF55" s="32">
        <f t="shared" si="219"/>
        <v>147.07688523867463</v>
      </c>
      <c r="DG55" s="32">
        <f t="shared" si="219"/>
        <v>151.54815887350188</v>
      </c>
      <c r="DH55" s="32">
        <f t="shared" si="219"/>
        <v>159.32968821417808</v>
      </c>
      <c r="DI55" s="32">
        <f t="shared" si="219"/>
        <v>163.28126596283084</v>
      </c>
      <c r="DJ55" s="32">
        <f t="shared" si="219"/>
        <v>142.37948481022076</v>
      </c>
      <c r="DK55" s="32">
        <f t="shared" si="219"/>
        <v>134.35628189539605</v>
      </c>
      <c r="DL55" s="32">
        <f t="shared" si="219"/>
        <v>128.14634051987935</v>
      </c>
      <c r="DM55" s="32">
        <f t="shared" si="219"/>
        <v>127.2910630843225</v>
      </c>
      <c r="DN55" s="32">
        <f t="shared" si="219"/>
        <v>127.39570882368935</v>
      </c>
      <c r="DO55" s="32">
        <f t="shared" si="219"/>
        <v>127.51388544650762</v>
      </c>
      <c r="DP55" s="32">
        <f t="shared" si="219"/>
        <v>127.67097039599442</v>
      </c>
      <c r="DQ55" s="32">
        <f t="shared" si="219"/>
        <v>127.43011611072961</v>
      </c>
      <c r="DR55" s="32">
        <f t="shared" si="219"/>
        <v>127.71124025406191</v>
      </c>
      <c r="DS55" s="32">
        <f t="shared" si="219"/>
        <v>130.6609303662477</v>
      </c>
      <c r="DT55" s="32">
        <f t="shared" si="219"/>
        <v>135.28789167164746</v>
      </c>
      <c r="DU55" s="32">
        <f t="shared" si="219"/>
        <v>139.28899988554033</v>
      </c>
      <c r="DV55" s="32">
        <f t="shared" si="219"/>
        <v>135.90537142185926</v>
      </c>
      <c r="DW55" s="32">
        <f t="shared" si="219"/>
        <v>131.27804839451204</v>
      </c>
      <c r="DX55" s="32">
        <f t="shared" si="219"/>
        <v>119.38964321792284</v>
      </c>
      <c r="DY55" s="32">
        <f t="shared" si="219"/>
        <v>118.60237544706749</v>
      </c>
      <c r="DZ55" s="32">
        <f t="shared" si="219"/>
        <v>118.75489953677292</v>
      </c>
      <c r="EA55" s="32">
        <f t="shared" ref="EA55:FF55" si="220">((EA14*EA$3)+(EA15*EA$4)+(EA16*EA$5))</f>
        <v>118.99360425592842</v>
      </c>
      <c r="EB55" s="32">
        <f t="shared" si="220"/>
        <v>119.23286755246991</v>
      </c>
      <c r="EC55" s="32">
        <f t="shared" si="220"/>
        <v>119.07007071434222</v>
      </c>
      <c r="ED55" s="32">
        <f t="shared" si="220"/>
        <v>119.41658826119507</v>
      </c>
      <c r="EE55" s="32">
        <f t="shared" si="220"/>
        <v>120.17591163696751</v>
      </c>
      <c r="EF55" s="32">
        <f t="shared" si="220"/>
        <v>122.2561346507691</v>
      </c>
      <c r="EG55" s="32">
        <f t="shared" si="220"/>
        <v>125.43894660395014</v>
      </c>
      <c r="EH55" s="32">
        <f t="shared" si="220"/>
        <v>114.44374390921132</v>
      </c>
      <c r="EI55" s="32">
        <f t="shared" si="220"/>
        <v>111.24059405598223</v>
      </c>
      <c r="EJ55" s="32">
        <f t="shared" si="220"/>
        <v>106.19582791972951</v>
      </c>
      <c r="EK55" s="32">
        <f t="shared" si="220"/>
        <v>105.5318547847142</v>
      </c>
      <c r="EL55" s="32">
        <f t="shared" si="220"/>
        <v>105.6626180266142</v>
      </c>
      <c r="EM55" s="32">
        <f t="shared" si="220"/>
        <v>105.87125159517331</v>
      </c>
      <c r="EN55" s="32">
        <f t="shared" si="220"/>
        <v>106.07711237280849</v>
      </c>
      <c r="EO55" s="32">
        <f t="shared" si="220"/>
        <v>105.93344005820717</v>
      </c>
      <c r="EP55" s="32">
        <f t="shared" si="220"/>
        <v>106.2192107018387</v>
      </c>
      <c r="EQ55" s="32">
        <f t="shared" si="220"/>
        <v>106.85923685276792</v>
      </c>
      <c r="ER55" s="32">
        <f t="shared" si="220"/>
        <v>97.66855616016673</v>
      </c>
      <c r="ES55" s="32">
        <f t="shared" si="220"/>
        <v>95.509082478070383</v>
      </c>
      <c r="ET55" s="32">
        <f t="shared" si="220"/>
        <v>94.746596379675154</v>
      </c>
      <c r="EU55" s="32">
        <f t="shared" si="220"/>
        <v>94.102002796763415</v>
      </c>
      <c r="EV55" s="32">
        <f t="shared" si="220"/>
        <v>93.570521843692944</v>
      </c>
      <c r="EW55" s="32">
        <f t="shared" si="220"/>
        <v>88.081040798819615</v>
      </c>
      <c r="EX55" s="32">
        <f t="shared" si="220"/>
        <v>87.896025382618234</v>
      </c>
      <c r="EY55" s="32">
        <f t="shared" si="220"/>
        <v>87.816269215701141</v>
      </c>
      <c r="EZ55" s="32">
        <f t="shared" si="220"/>
        <v>87.631340648642748</v>
      </c>
      <c r="FA55" s="32">
        <f t="shared" si="220"/>
        <v>87.345722764996978</v>
      </c>
      <c r="FB55" s="32">
        <f t="shared" si="220"/>
        <v>87.161617230966328</v>
      </c>
      <c r="FC55" s="32">
        <f t="shared" si="220"/>
        <v>86.874192706489197</v>
      </c>
      <c r="FD55" s="32">
        <f t="shared" si="220"/>
        <v>86.587733624892792</v>
      </c>
      <c r="FE55" s="32">
        <f t="shared" si="220"/>
        <v>86.096603143952322</v>
      </c>
      <c r="FF55" s="32">
        <f t="shared" si="220"/>
        <v>85.809485054432201</v>
      </c>
      <c r="FG55" s="32">
        <f t="shared" ref="FG55:GA55" si="221">((FG14*FG$3)+(FG15*FG$4)+(FG16*FG$5))</f>
        <v>85.526647606443447</v>
      </c>
      <c r="FH55" s="32">
        <f t="shared" si="221"/>
        <v>85.244759857513699</v>
      </c>
      <c r="FI55" s="32">
        <f t="shared" si="221"/>
        <v>84.967092039015625</v>
      </c>
      <c r="FJ55" s="32">
        <f t="shared" si="221"/>
        <v>84.68708426212811</v>
      </c>
      <c r="FK55" s="32">
        <f t="shared" si="221"/>
        <v>84.505421619287333</v>
      </c>
      <c r="FL55" s="32">
        <f t="shared" si="221"/>
        <v>84.226946774904533</v>
      </c>
      <c r="FM55" s="32">
        <f t="shared" si="221"/>
        <v>83.949409395870703</v>
      </c>
      <c r="FN55" s="32">
        <f t="shared" si="221"/>
        <v>83.672806936614123</v>
      </c>
      <c r="FO55" s="32">
        <f t="shared" si="221"/>
        <v>83.397130919560368</v>
      </c>
      <c r="FP55" s="32">
        <f t="shared" si="221"/>
        <v>83.026694480568011</v>
      </c>
      <c r="FQ55" s="32">
        <f t="shared" si="221"/>
        <v>82.753207955188657</v>
      </c>
      <c r="FR55" s="32">
        <f t="shared" si="221"/>
        <v>82.480641020398309</v>
      </c>
      <c r="FS55" s="32">
        <f t="shared" si="221"/>
        <v>82.208991099950651</v>
      </c>
      <c r="FT55" s="32">
        <f t="shared" si="221"/>
        <v>81.938252674279539</v>
      </c>
      <c r="FU55" s="32">
        <f t="shared" si="221"/>
        <v>81.668425372637373</v>
      </c>
      <c r="FV55" s="32">
        <f t="shared" si="221"/>
        <v>81.399503304710194</v>
      </c>
      <c r="FW55" s="32">
        <f t="shared" si="221"/>
        <v>81.22483027312839</v>
      </c>
      <c r="FX55" s="32">
        <f t="shared" si="221"/>
        <v>80.864368727292586</v>
      </c>
      <c r="FY55" s="32">
        <f t="shared" si="221"/>
        <v>80.598148552161518</v>
      </c>
      <c r="FZ55" s="32">
        <f t="shared" si="221"/>
        <v>80.332822838586679</v>
      </c>
      <c r="GA55" s="32">
        <f t="shared" si="221"/>
        <v>80.068387611194623</v>
      </c>
      <c r="GB55" s="32"/>
      <c r="GC55" s="32"/>
      <c r="GD55" s="32"/>
      <c r="GE55" s="32"/>
      <c r="GF55" s="32"/>
      <c r="GG55" s="32"/>
      <c r="GH55" s="32"/>
      <c r="GI55" s="32"/>
      <c r="GJ55" s="32"/>
      <c r="GK55" s="32"/>
      <c r="GL55" s="32"/>
      <c r="GM55" s="32"/>
      <c r="GN55" s="32"/>
      <c r="GO55" s="32"/>
      <c r="GP55" s="32"/>
      <c r="GQ55" s="32"/>
      <c r="GR55" s="32"/>
      <c r="GS55" s="32"/>
      <c r="GT55" s="32"/>
      <c r="GU55" s="32"/>
      <c r="GV55" s="32"/>
      <c r="GW55" s="32"/>
      <c r="GX55" s="32"/>
      <c r="GY55" s="32"/>
      <c r="GZ55" s="32"/>
      <c r="HA55" s="32"/>
      <c r="HB55" s="32"/>
      <c r="HC55" s="32"/>
      <c r="HD55" s="32"/>
      <c r="HE55" s="32"/>
      <c r="HF55" s="32"/>
      <c r="HG55" s="32"/>
      <c r="HH55" s="32"/>
      <c r="HI55" s="32"/>
      <c r="HJ55" s="32"/>
      <c r="HK55" s="32"/>
      <c r="HL55" s="32"/>
      <c r="HM55" s="32"/>
      <c r="HN55" s="32"/>
      <c r="HO55" s="32"/>
      <c r="HP55" s="32"/>
      <c r="HQ55" s="32"/>
      <c r="HR55" s="32"/>
      <c r="HS55" s="32"/>
      <c r="HT55" s="32"/>
      <c r="HU55" s="32"/>
      <c r="HV55" s="32"/>
      <c r="HW55" s="32"/>
      <c r="HX55" s="32"/>
      <c r="HY55" s="32"/>
      <c r="HZ55" s="32"/>
      <c r="IA55" s="32"/>
      <c r="IB55" s="32"/>
      <c r="IC55" s="32"/>
      <c r="ID55" s="32"/>
      <c r="IE55" s="32"/>
      <c r="IF55" s="32"/>
      <c r="IG55" s="32"/>
      <c r="IH55" s="32"/>
      <c r="II55" s="32"/>
      <c r="IJ55" s="32"/>
      <c r="IK55" s="32"/>
      <c r="IL55" s="32"/>
      <c r="IM55" s="32"/>
      <c r="IN55" s="32"/>
      <c r="IO55" s="32"/>
      <c r="IP55" s="32"/>
      <c r="IQ55" s="32"/>
      <c r="IR55" s="32"/>
      <c r="IS55" s="32"/>
      <c r="IT55" s="32"/>
      <c r="IU55" s="32"/>
      <c r="IV55" s="32"/>
      <c r="IW55" s="32"/>
      <c r="IX55" s="32"/>
      <c r="IY55" s="32"/>
      <c r="IZ55" s="32"/>
      <c r="JA55" s="32"/>
      <c r="JB55" s="32"/>
      <c r="JC55" s="32"/>
      <c r="JD55" s="32"/>
      <c r="JE55" s="32"/>
      <c r="JF55" s="32"/>
      <c r="JG55" s="32"/>
      <c r="JH55" s="32"/>
      <c r="JI55" s="32"/>
      <c r="JJ55" s="32"/>
      <c r="JK55" s="32"/>
      <c r="JL55" s="32"/>
      <c r="JM55" s="32"/>
      <c r="JN55" s="32"/>
      <c r="JO55" s="32"/>
      <c r="JP55" s="32"/>
      <c r="JQ55" s="32"/>
      <c r="JR55" s="32"/>
      <c r="JS55" s="32"/>
      <c r="JT55" s="32"/>
      <c r="JU55" s="32"/>
      <c r="JV55" s="32"/>
      <c r="JW55" s="32"/>
      <c r="JX55" s="32"/>
      <c r="JY55" s="32"/>
      <c r="JZ55" s="32"/>
      <c r="KA55" s="32"/>
      <c r="KB55" s="32"/>
      <c r="KC55" s="32"/>
      <c r="KD55" s="32"/>
      <c r="KE55" s="32"/>
      <c r="KF55" s="32"/>
      <c r="KG55" s="32"/>
      <c r="KH55" s="32"/>
      <c r="KI55" s="32"/>
      <c r="KJ55" s="32"/>
      <c r="KK55" s="32"/>
      <c r="KL55" s="32"/>
      <c r="KM55" s="32"/>
      <c r="KN55" s="32"/>
      <c r="KO55" s="32"/>
      <c r="KP55" s="32"/>
      <c r="KQ55" s="32"/>
      <c r="KR55" s="32"/>
      <c r="KS55" s="32"/>
      <c r="KT55" s="32"/>
      <c r="KU55" s="32"/>
      <c r="KV55" s="32"/>
      <c r="KW55" s="32"/>
      <c r="KX55" s="32"/>
      <c r="KY55" s="32"/>
      <c r="KZ55" s="32"/>
      <c r="LA55" s="32"/>
      <c r="LB55" s="32"/>
      <c r="LC55" s="32"/>
      <c r="LD55" s="32"/>
      <c r="LE55" s="32"/>
      <c r="LF55" s="32"/>
      <c r="LG55" s="32"/>
      <c r="LH55" s="32"/>
      <c r="LI55" s="32"/>
      <c r="LJ55" s="32"/>
      <c r="LK55" s="32"/>
      <c r="LL55" s="32"/>
      <c r="LM55" s="32"/>
      <c r="LN55" s="32"/>
      <c r="LO55" s="32"/>
      <c r="LP55" s="32"/>
      <c r="LQ55" s="32"/>
      <c r="LR55" s="32"/>
      <c r="LS55" s="32"/>
      <c r="LT55" s="32"/>
      <c r="LU55" s="32"/>
      <c r="LV55" s="32"/>
      <c r="LW55" s="32"/>
      <c r="LX55" s="32"/>
      <c r="LY55" s="32"/>
      <c r="LZ55" s="32"/>
      <c r="MA55" s="32"/>
      <c r="MB55" s="32"/>
      <c r="MC55" s="32"/>
      <c r="MD55" s="32"/>
      <c r="ME55" s="32"/>
      <c r="MF55" s="32"/>
      <c r="MG55" s="32"/>
      <c r="MH55" s="32"/>
      <c r="MI55" s="32"/>
      <c r="MJ55" s="32"/>
      <c r="MK55" s="32"/>
      <c r="ML55" s="32"/>
      <c r="MM55" s="32"/>
      <c r="MN55" s="32"/>
      <c r="MO55" s="32"/>
      <c r="MP55" s="32"/>
      <c r="MQ55" s="32"/>
      <c r="MR55" s="32"/>
      <c r="MS55" s="32"/>
      <c r="MT55" s="32"/>
      <c r="MU55" s="32"/>
      <c r="MV55" s="32"/>
      <c r="MW55" s="32"/>
      <c r="MX55" s="32"/>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row>
    <row r="56" spans="1:430" ht="14.25" customHeight="1" outlineLevel="1" x14ac:dyDescent="0.55000000000000004">
      <c r="A56" s="6" t="s">
        <v>22</v>
      </c>
      <c r="B56" s="30"/>
      <c r="C56" s="33">
        <f t="shared" ref="C56:AH56" si="222">C18*C14+C15*C19+C20*C16</f>
        <v>-50.249954653411784</v>
      </c>
      <c r="D56" s="33">
        <f t="shared" si="222"/>
        <v>-50.04468682025135</v>
      </c>
      <c r="E56" s="33">
        <f t="shared" si="222"/>
        <v>-53.994958073218548</v>
      </c>
      <c r="F56" s="33">
        <f t="shared" si="222"/>
        <v>-53.777240024427122</v>
      </c>
      <c r="G56" s="33">
        <f t="shared" si="222"/>
        <v>-54.785881468400355</v>
      </c>
      <c r="H56" s="33">
        <f t="shared" si="222"/>
        <v>-56.056792801334367</v>
      </c>
      <c r="I56" s="33">
        <f t="shared" si="222"/>
        <v>-58.3817435150753</v>
      </c>
      <c r="J56" s="33">
        <f t="shared" si="222"/>
        <v>-58.633936329151503</v>
      </c>
      <c r="K56" s="33">
        <f t="shared" si="222"/>
        <v>-61.737435474995863</v>
      </c>
      <c r="L56" s="33">
        <f t="shared" si="222"/>
        <v>-63.292293419759098</v>
      </c>
      <c r="M56" s="33">
        <f t="shared" si="222"/>
        <v>-63.039411507840455</v>
      </c>
      <c r="N56" s="33">
        <f t="shared" si="222"/>
        <v>-62.788272080853361</v>
      </c>
      <c r="O56" s="33">
        <f t="shared" si="222"/>
        <v>-62.538823520334951</v>
      </c>
      <c r="P56" s="33">
        <f t="shared" si="222"/>
        <v>-62.291015870916937</v>
      </c>
      <c r="Q56" s="33">
        <f t="shared" si="222"/>
        <v>-62.044808814919421</v>
      </c>
      <c r="R56" s="33">
        <f t="shared" si="222"/>
        <v>-56.733194001350597</v>
      </c>
      <c r="S56" s="33">
        <f t="shared" si="222"/>
        <v>-56.510440145029321</v>
      </c>
      <c r="T56" s="33">
        <f t="shared" si="222"/>
        <v>-56.289033244787888</v>
      </c>
      <c r="U56" s="33">
        <f t="shared" si="222"/>
        <v>-56.068957258715884</v>
      </c>
      <c r="V56" s="33">
        <f t="shared" si="222"/>
        <v>-55.85020215478179</v>
      </c>
      <c r="W56" s="33">
        <f t="shared" si="222"/>
        <v>-55.632753313059766</v>
      </c>
      <c r="X56" s="33">
        <f t="shared" si="222"/>
        <v>-55.416600684316506</v>
      </c>
      <c r="Y56" s="33">
        <f t="shared" si="222"/>
        <v>-55.201728481906393</v>
      </c>
      <c r="Z56" s="33">
        <f t="shared" si="222"/>
        <v>-54.988126571704299</v>
      </c>
      <c r="AA56" s="33">
        <f t="shared" si="222"/>
        <v>-54.775783495413499</v>
      </c>
      <c r="AB56" s="33">
        <f t="shared" si="222"/>
        <v>-54.564684840325512</v>
      </c>
      <c r="AC56" s="33">
        <f t="shared" si="222"/>
        <v>-54.354822185298111</v>
      </c>
      <c r="AD56" s="33">
        <f t="shared" si="222"/>
        <v>-54.146181040587841</v>
      </c>
      <c r="AE56" s="33">
        <f t="shared" si="222"/>
        <v>-53.938752169522388</v>
      </c>
      <c r="AF56" s="33">
        <f t="shared" si="222"/>
        <v>-53.732522324072761</v>
      </c>
      <c r="AG56" s="33">
        <f t="shared" si="222"/>
        <v>-53.527483304868547</v>
      </c>
      <c r="AH56" s="33">
        <f t="shared" si="222"/>
        <v>-53.323620137709582</v>
      </c>
      <c r="AI56" s="33">
        <f t="shared" ref="AI56:BN56" si="223">AI18*AI14+AI15*AI19+AI20*AI16</f>
        <v>-53.120924496188145</v>
      </c>
      <c r="AJ56" s="33">
        <f t="shared" si="223"/>
        <v>-52.919389422095577</v>
      </c>
      <c r="AK56" s="33">
        <f t="shared" si="223"/>
        <v>-52.718997402093045</v>
      </c>
      <c r="AL56" s="33">
        <f t="shared" si="223"/>
        <v>-52.519742894078718</v>
      </c>
      <c r="AM56" s="33">
        <f t="shared" si="223"/>
        <v>-52.321614606139597</v>
      </c>
      <c r="AN56" s="33">
        <f t="shared" si="223"/>
        <v>-52.124602817358905</v>
      </c>
      <c r="AO56" s="33">
        <f t="shared" si="223"/>
        <v>-51.928696960201584</v>
      </c>
      <c r="AP56" s="33">
        <f t="shared" si="223"/>
        <v>-51.733886604504285</v>
      </c>
      <c r="AQ56" s="33">
        <f t="shared" si="223"/>
        <v>-51.540164084123347</v>
      </c>
      <c r="AR56" s="33">
        <f t="shared" si="223"/>
        <v>-51.347518528794296</v>
      </c>
      <c r="AS56" s="33">
        <f t="shared" si="223"/>
        <v>-51.155940565905823</v>
      </c>
      <c r="AT56" s="33">
        <f t="shared" si="223"/>
        <v>-50.965423131664096</v>
      </c>
      <c r="AU56" s="33">
        <f t="shared" si="223"/>
        <v>-50.775953935945267</v>
      </c>
      <c r="AV56" s="33">
        <f t="shared" si="223"/>
        <v>-50.587526385264745</v>
      </c>
      <c r="AW56" s="33">
        <f t="shared" si="223"/>
        <v>-50.400128954710326</v>
      </c>
      <c r="AX56" s="33">
        <f t="shared" si="223"/>
        <v>-50.2137556651941</v>
      </c>
      <c r="AY56" s="33">
        <f t="shared" si="223"/>
        <v>-50.028396708253879</v>
      </c>
      <c r="AZ56" s="33">
        <f t="shared" si="223"/>
        <v>-49.844044795451673</v>
      </c>
      <c r="BA56" s="33">
        <f t="shared" si="223"/>
        <v>-49.660688773606601</v>
      </c>
      <c r="BB56" s="33">
        <f t="shared" si="223"/>
        <v>-47.623140055643319</v>
      </c>
      <c r="BC56" s="33">
        <f t="shared" si="223"/>
        <v>-47.448056875288188</v>
      </c>
      <c r="BD56" s="33">
        <f t="shared" si="223"/>
        <v>-47.273924376626979</v>
      </c>
      <c r="BE56" s="33">
        <f t="shared" si="223"/>
        <v>-47.100733771704427</v>
      </c>
      <c r="BF56" s="33">
        <f t="shared" si="223"/>
        <v>-46.928482180053265</v>
      </c>
      <c r="BG56" s="33">
        <f t="shared" si="223"/>
        <v>-46.757128286195275</v>
      </c>
      <c r="BH56" s="33">
        <f t="shared" si="223"/>
        <v>-46.586557578551279</v>
      </c>
      <c r="BI56" s="33">
        <f t="shared" si="223"/>
        <v>-46.416743874187858</v>
      </c>
      <c r="BJ56" s="33">
        <f t="shared" si="223"/>
        <v>-46.24767948688131</v>
      </c>
      <c r="BK56" s="33">
        <f t="shared" si="223"/>
        <v>-46.079360944118463</v>
      </c>
      <c r="BL56" s="33">
        <f t="shared" si="223"/>
        <v>-45.911782168154147</v>
      </c>
      <c r="BM56" s="33">
        <f t="shared" si="223"/>
        <v>-45.74493980335415</v>
      </c>
      <c r="BN56" s="33">
        <f t="shared" si="223"/>
        <v>-43.024854487264257</v>
      </c>
      <c r="BO56" s="33">
        <f t="shared" ref="BO56:CT56" si="224">BO18*BO14+BO15*BO19+BO20*BO16</f>
        <v>-42.868144079859199</v>
      </c>
      <c r="BP56" s="33">
        <f t="shared" si="224"/>
        <v>-42.712127782924121</v>
      </c>
      <c r="BQ56" s="33">
        <f t="shared" si="224"/>
        <v>-42.556799191909413</v>
      </c>
      <c r="BR56" s="33">
        <f t="shared" si="224"/>
        <v>-42.402156255211558</v>
      </c>
      <c r="BS56" s="33">
        <f t="shared" si="224"/>
        <v>-42.248192593953014</v>
      </c>
      <c r="BT56" s="33">
        <f t="shared" si="224"/>
        <v>-42.094905125895323</v>
      </c>
      <c r="BU56" s="33">
        <f t="shared" si="224"/>
        <v>-41.942290208534907</v>
      </c>
      <c r="BV56" s="33">
        <f t="shared" si="224"/>
        <v>-41.790342680062381</v>
      </c>
      <c r="BW56" s="33">
        <f t="shared" si="224"/>
        <v>-41.63905856381033</v>
      </c>
      <c r="BX56" s="33">
        <f t="shared" si="224"/>
        <v>-41.488436198243683</v>
      </c>
      <c r="BY56" s="33">
        <f t="shared" si="224"/>
        <v>-41.338468119924748</v>
      </c>
      <c r="BZ56" s="33">
        <f t="shared" si="224"/>
        <v>-41.189152313335782</v>
      </c>
      <c r="CA56" s="33">
        <f t="shared" si="224"/>
        <v>-41.040484102575398</v>
      </c>
      <c r="CB56" s="33">
        <f t="shared" si="224"/>
        <v>-40.892460048337938</v>
      </c>
      <c r="CC56" s="33">
        <f t="shared" si="224"/>
        <v>-40.745076389291647</v>
      </c>
      <c r="CD56" s="33">
        <f t="shared" si="224"/>
        <v>-40.598329658394256</v>
      </c>
      <c r="CE56" s="33">
        <f t="shared" si="224"/>
        <v>-40.452215176690153</v>
      </c>
      <c r="CF56" s="33">
        <f t="shared" si="224"/>
        <v>-40.30673020957839</v>
      </c>
      <c r="CG56" s="33">
        <f t="shared" si="224"/>
        <v>-40.161870083252545</v>
      </c>
      <c r="CH56" s="33">
        <f t="shared" si="224"/>
        <v>-40.017632522916209</v>
      </c>
      <c r="CI56" s="33">
        <f t="shared" si="224"/>
        <v>-39.874012132710654</v>
      </c>
      <c r="CJ56" s="33">
        <f t="shared" si="224"/>
        <v>-39.731007274356301</v>
      </c>
      <c r="CK56" s="33">
        <f t="shared" si="224"/>
        <v>-39.588612843958124</v>
      </c>
      <c r="CL56" s="33">
        <f t="shared" si="224"/>
        <v>-35.511569646205075</v>
      </c>
      <c r="CM56" s="33">
        <f t="shared" si="224"/>
        <v>-35.385317558540841</v>
      </c>
      <c r="CN56" s="33">
        <f t="shared" si="224"/>
        <v>-35.259609891723386</v>
      </c>
      <c r="CO56" s="33">
        <f t="shared" si="224"/>
        <v>-35.134441185342986</v>
      </c>
      <c r="CP56" s="33">
        <f t="shared" si="224"/>
        <v>-35.009809490703695</v>
      </c>
      <c r="CQ56" s="33">
        <f t="shared" si="224"/>
        <v>-34.885712330479251</v>
      </c>
      <c r="CR56" s="33">
        <f t="shared" si="224"/>
        <v>-34.76214396347445</v>
      </c>
      <c r="CS56" s="33">
        <f t="shared" si="224"/>
        <v>-34.639103692896519</v>
      </c>
      <c r="CT56" s="33">
        <f t="shared" si="224"/>
        <v>-34.516589425494466</v>
      </c>
      <c r="CU56" s="33">
        <f t="shared" ref="CU56:DZ56" si="225">CU18*CU14+CU15*CU19+CU20*CU16</f>
        <v>-34.394589870958228</v>
      </c>
      <c r="CV56" s="33">
        <f t="shared" si="225"/>
        <v>-34.273083927430989</v>
      </c>
      <c r="CW56" s="33">
        <f t="shared" si="225"/>
        <v>-34.152065950571469</v>
      </c>
      <c r="CX56" s="33">
        <f t="shared" si="225"/>
        <v>-32.558183855174292</v>
      </c>
      <c r="CY56" s="33">
        <f t="shared" si="225"/>
        <v>-32.443027690145193</v>
      </c>
      <c r="CZ56" s="33">
        <f t="shared" si="225"/>
        <v>-32.328334474106967</v>
      </c>
      <c r="DA56" s="33">
        <f t="shared" si="225"/>
        <v>-32.214103679273357</v>
      </c>
      <c r="DB56" s="33">
        <f t="shared" si="225"/>
        <v>-32.100328888143267</v>
      </c>
      <c r="DC56" s="33">
        <f t="shared" si="225"/>
        <v>-31.98701238092902</v>
      </c>
      <c r="DD56" s="33">
        <f t="shared" si="225"/>
        <v>-31.874147382363983</v>
      </c>
      <c r="DE56" s="33">
        <f t="shared" si="225"/>
        <v>-31.761734646979303</v>
      </c>
      <c r="DF56" s="33">
        <f t="shared" si="225"/>
        <v>-31.649764913365477</v>
      </c>
      <c r="DG56" s="33">
        <f t="shared" si="225"/>
        <v>-31.538205171758989</v>
      </c>
      <c r="DH56" s="33">
        <f t="shared" si="225"/>
        <v>-31.427043000371871</v>
      </c>
      <c r="DI56" s="33">
        <f t="shared" si="225"/>
        <v>-31.316277755352544</v>
      </c>
      <c r="DJ56" s="33">
        <f t="shared" si="225"/>
        <v>-26.798577967560099</v>
      </c>
      <c r="DK56" s="33">
        <f t="shared" si="225"/>
        <v>-26.705445228235654</v>
      </c>
      <c r="DL56" s="33">
        <f t="shared" si="225"/>
        <v>-26.612638271619645</v>
      </c>
      <c r="DM56" s="33">
        <f t="shared" si="225"/>
        <v>-26.520157444505639</v>
      </c>
      <c r="DN56" s="33">
        <f t="shared" si="225"/>
        <v>-26.428001818297695</v>
      </c>
      <c r="DO56" s="33">
        <f t="shared" si="225"/>
        <v>-26.336168830510559</v>
      </c>
      <c r="DP56" s="33">
        <f t="shared" si="225"/>
        <v>-26.244658995049996</v>
      </c>
      <c r="DQ56" s="33">
        <f t="shared" si="225"/>
        <v>-26.153469685869517</v>
      </c>
      <c r="DR56" s="33">
        <f t="shared" si="225"/>
        <v>-26.062601303693619</v>
      </c>
      <c r="DS56" s="33">
        <f t="shared" si="225"/>
        <v>-25.972050887498281</v>
      </c>
      <c r="DT56" s="33">
        <f t="shared" si="225"/>
        <v>-25.881818263419326</v>
      </c>
      <c r="DU56" s="33">
        <f t="shared" si="225"/>
        <v>-25.791902471893877</v>
      </c>
      <c r="DV56" s="33">
        <f t="shared" si="225"/>
        <v>-25.70230199923283</v>
      </c>
      <c r="DW56" s="33">
        <f t="shared" si="225"/>
        <v>-25.613016904892792</v>
      </c>
      <c r="DX56" s="33">
        <f t="shared" si="225"/>
        <v>-25.038457873460118</v>
      </c>
      <c r="DY56" s="33">
        <f t="shared" si="225"/>
        <v>-24.951446810645812</v>
      </c>
      <c r="DZ56" s="33">
        <f t="shared" si="225"/>
        <v>-24.864739476590795</v>
      </c>
      <c r="EA56" s="33">
        <f t="shared" ref="EA56:FF56" si="226">EA18*EA14+EA15*EA19+EA20*EA16</f>
        <v>-24.778338987263261</v>
      </c>
      <c r="EB56" s="33">
        <f t="shared" si="226"/>
        <v>-24.692240723656127</v>
      </c>
      <c r="EC56" s="33">
        <f t="shared" si="226"/>
        <v>-24.60644442154226</v>
      </c>
      <c r="ED56" s="33">
        <f t="shared" si="226"/>
        <v>-24.520949502143282</v>
      </c>
      <c r="EE56" s="33">
        <f t="shared" si="226"/>
        <v>-24.43575522938059</v>
      </c>
      <c r="EF56" s="33">
        <f t="shared" si="226"/>
        <v>-24.350859595769595</v>
      </c>
      <c r="EG56" s="33">
        <f t="shared" si="226"/>
        <v>-24.266262597934301</v>
      </c>
      <c r="EH56" s="33">
        <f t="shared" si="226"/>
        <v>-21.893445259621952</v>
      </c>
      <c r="EI56" s="33">
        <f t="shared" si="226"/>
        <v>-21.817212500393097</v>
      </c>
      <c r="EJ56" s="33">
        <f t="shared" si="226"/>
        <v>-21.741247463269559</v>
      </c>
      <c r="EK56" s="33">
        <f t="shared" si="226"/>
        <v>-21.665550709652038</v>
      </c>
      <c r="EL56" s="33">
        <f t="shared" si="226"/>
        <v>-21.590120180310691</v>
      </c>
      <c r="EM56" s="33">
        <f t="shared" si="226"/>
        <v>-21.514955737557909</v>
      </c>
      <c r="EN56" s="33">
        <f t="shared" si="226"/>
        <v>-21.4400552199244</v>
      </c>
      <c r="EO56" s="33">
        <f t="shared" si="226"/>
        <v>-21.365417811995474</v>
      </c>
      <c r="EP56" s="33">
        <f t="shared" si="226"/>
        <v>-21.291043815802311</v>
      </c>
      <c r="EQ56" s="33">
        <f t="shared" si="226"/>
        <v>-21.216931946495468</v>
      </c>
      <c r="ER56" s="33">
        <f t="shared" si="226"/>
        <v>-17.724470470875069</v>
      </c>
      <c r="ES56" s="33">
        <f t="shared" si="226"/>
        <v>-17.662488635598709</v>
      </c>
      <c r="ET56" s="33">
        <f t="shared" si="226"/>
        <v>-17.600726708971081</v>
      </c>
      <c r="EU56" s="33">
        <f t="shared" si="226"/>
        <v>-17.5391835567515</v>
      </c>
      <c r="EV56" s="33">
        <f t="shared" si="226"/>
        <v>-17.477858081398075</v>
      </c>
      <c r="EW56" s="33">
        <f t="shared" si="226"/>
        <v>-16.736342615758581</v>
      </c>
      <c r="EX56" s="33">
        <f t="shared" si="226"/>
        <v>-16.678176314746654</v>
      </c>
      <c r="EY56" s="33">
        <f t="shared" si="226"/>
        <v>-16.620214387051117</v>
      </c>
      <c r="EZ56" s="33">
        <f t="shared" si="226"/>
        <v>-16.562456720595854</v>
      </c>
      <c r="FA56" s="33">
        <f t="shared" si="226"/>
        <v>-16.504902068335408</v>
      </c>
      <c r="FB56" s="33">
        <f t="shared" si="226"/>
        <v>-16.447549920031484</v>
      </c>
      <c r="FC56" s="33">
        <f t="shared" si="226"/>
        <v>-16.390399659247354</v>
      </c>
      <c r="FD56" s="33">
        <f t="shared" si="226"/>
        <v>-16.333449988880425</v>
      </c>
      <c r="FE56" s="33">
        <f t="shared" si="226"/>
        <v>-16.276701423941525</v>
      </c>
      <c r="FF56" s="33">
        <f t="shared" si="226"/>
        <v>-16.220151122671957</v>
      </c>
      <c r="FG56" s="33">
        <f t="shared" ref="FG56:GA56" si="227">FG18*FG14+FG15*FG19+FG20*FG16</f>
        <v>-16.16380135384464</v>
      </c>
      <c r="FH56" s="33">
        <f t="shared" si="227"/>
        <v>-16.10764916758357</v>
      </c>
      <c r="FI56" s="33">
        <f t="shared" si="227"/>
        <v>-16.051694064883641</v>
      </c>
      <c r="FJ56" s="33">
        <f t="shared" si="227"/>
        <v>-15.995935740422736</v>
      </c>
      <c r="FK56" s="33">
        <f t="shared" si="227"/>
        <v>-15.940373619964241</v>
      </c>
      <c r="FL56" s="33">
        <f t="shared" si="227"/>
        <v>-15.88500680942537</v>
      </c>
      <c r="FM56" s="33">
        <f t="shared" si="227"/>
        <v>-15.829834650521367</v>
      </c>
      <c r="FN56" s="33">
        <f t="shared" si="227"/>
        <v>-15.774857030010409</v>
      </c>
      <c r="FO56" s="33">
        <f t="shared" si="227"/>
        <v>-15.720072114794354</v>
      </c>
      <c r="FP56" s="33">
        <f t="shared" si="227"/>
        <v>-15.665480596541435</v>
      </c>
      <c r="FQ56" s="33">
        <f t="shared" si="227"/>
        <v>-15.611080120827804</v>
      </c>
      <c r="FR56" s="33">
        <f t="shared" si="227"/>
        <v>-15.556871042886996</v>
      </c>
      <c r="FS56" s="33">
        <f t="shared" si="227"/>
        <v>-15.50285271156285</v>
      </c>
      <c r="FT56" s="33">
        <f t="shared" si="227"/>
        <v>-15.449024162896496</v>
      </c>
      <c r="FU56" s="33">
        <f t="shared" si="227"/>
        <v>-15.395385039820722</v>
      </c>
      <c r="FV56" s="33">
        <f t="shared" si="227"/>
        <v>-15.341934021309395</v>
      </c>
      <c r="FW56" s="33">
        <f t="shared" si="227"/>
        <v>-15.288671717423789</v>
      </c>
      <c r="FX56" s="33">
        <f t="shared" si="227"/>
        <v>-15.235596076123247</v>
      </c>
      <c r="FY56" s="33">
        <f t="shared" si="227"/>
        <v>-15.18270692118759</v>
      </c>
      <c r="FZ56" s="33">
        <f t="shared" si="227"/>
        <v>-15.130003857539199</v>
      </c>
      <c r="GA56" s="33">
        <f t="shared" si="227"/>
        <v>-15.077485843048873</v>
      </c>
      <c r="GB56" s="33"/>
      <c r="GC56" s="33"/>
      <c r="GD56" s="33"/>
      <c r="GE56" s="33"/>
      <c r="GF56" s="33"/>
      <c r="GG56" s="33"/>
      <c r="GH56" s="33"/>
      <c r="GI56" s="33"/>
      <c r="GJ56" s="33"/>
      <c r="GK56" s="33"/>
      <c r="GL56" s="33"/>
      <c r="GM56" s="33"/>
      <c r="GN56" s="33"/>
      <c r="GO56" s="33"/>
      <c r="GP56" s="33"/>
      <c r="GQ56" s="33"/>
      <c r="GR56" s="33"/>
      <c r="GS56" s="33"/>
      <c r="GT56" s="33"/>
      <c r="GU56" s="33"/>
      <c r="GV56" s="33"/>
      <c r="GW56" s="33"/>
      <c r="GX56" s="33"/>
      <c r="GY56" s="33"/>
      <c r="GZ56" s="33"/>
      <c r="HA56" s="33"/>
      <c r="HB56" s="33"/>
      <c r="HC56" s="33"/>
      <c r="HD56" s="33"/>
      <c r="HE56" s="33"/>
      <c r="HF56" s="33"/>
      <c r="HG56" s="33"/>
      <c r="HH56" s="33"/>
      <c r="HI56" s="33"/>
      <c r="HJ56" s="33"/>
      <c r="HK56" s="33"/>
      <c r="HL56" s="33"/>
      <c r="HM56" s="33"/>
      <c r="HN56" s="33"/>
      <c r="HO56" s="33"/>
      <c r="HP56" s="33"/>
      <c r="HQ56" s="33"/>
      <c r="HR56" s="33"/>
      <c r="HS56" s="33"/>
      <c r="HT56" s="33"/>
      <c r="HU56" s="33"/>
      <c r="HV56" s="33"/>
      <c r="HW56" s="33"/>
      <c r="HX56" s="33"/>
      <c r="HY56" s="33"/>
      <c r="HZ56" s="33"/>
      <c r="IA56" s="33"/>
      <c r="IB56" s="33"/>
      <c r="IC56" s="33"/>
      <c r="ID56" s="33"/>
      <c r="IE56" s="33"/>
      <c r="IF56" s="33"/>
      <c r="IG56" s="33"/>
      <c r="IH56" s="33"/>
      <c r="II56" s="33"/>
      <c r="IJ56" s="33"/>
      <c r="IK56" s="33"/>
      <c r="IL56" s="33"/>
      <c r="IM56" s="33"/>
      <c r="IN56" s="33"/>
      <c r="IO56" s="33"/>
      <c r="IP56" s="33"/>
      <c r="IQ56" s="33"/>
      <c r="IR56" s="33"/>
      <c r="IS56" s="33"/>
      <c r="IT56" s="33"/>
      <c r="IU56" s="33"/>
      <c r="IV56" s="33"/>
      <c r="IW56" s="33"/>
      <c r="IX56" s="33"/>
      <c r="IY56" s="33"/>
      <c r="IZ56" s="33"/>
      <c r="JA56" s="33"/>
      <c r="JB56" s="33"/>
      <c r="JC56" s="33"/>
      <c r="JD56" s="33"/>
      <c r="JE56" s="33"/>
      <c r="JF56" s="33"/>
      <c r="JG56" s="33"/>
      <c r="JH56" s="33"/>
      <c r="JI56" s="33"/>
      <c r="JJ56" s="33"/>
      <c r="JK56" s="33"/>
      <c r="JL56" s="33"/>
      <c r="JM56" s="33"/>
      <c r="JN56" s="33"/>
      <c r="JO56" s="33"/>
      <c r="JP56" s="33"/>
      <c r="JQ56" s="33"/>
      <c r="JR56" s="33"/>
      <c r="JS56" s="33"/>
      <c r="JT56" s="33"/>
      <c r="JU56" s="33"/>
      <c r="JV56" s="33"/>
      <c r="JW56" s="33"/>
      <c r="JX56" s="33"/>
      <c r="JY56" s="33"/>
      <c r="JZ56" s="33"/>
      <c r="KA56" s="33"/>
      <c r="KB56" s="33"/>
      <c r="KC56" s="33"/>
      <c r="KD56" s="33"/>
      <c r="KE56" s="33"/>
      <c r="KF56" s="33"/>
      <c r="KG56" s="33"/>
      <c r="KH56" s="33"/>
      <c r="KI56" s="33"/>
      <c r="KJ56" s="33"/>
      <c r="KK56" s="33"/>
      <c r="KL56" s="33"/>
      <c r="KM56" s="33"/>
      <c r="KN56" s="33"/>
      <c r="KO56" s="33"/>
      <c r="KP56" s="33"/>
      <c r="KQ56" s="33"/>
      <c r="KR56" s="33"/>
      <c r="KS56" s="33"/>
      <c r="KT56" s="33"/>
      <c r="KU56" s="33"/>
      <c r="KV56" s="33"/>
      <c r="KW56" s="33"/>
      <c r="KX56" s="33"/>
      <c r="KY56" s="33"/>
      <c r="KZ56" s="33"/>
      <c r="LA56" s="33"/>
      <c r="LB56" s="33"/>
      <c r="LC56" s="33"/>
      <c r="LD56" s="33"/>
      <c r="LE56" s="33"/>
      <c r="LF56" s="33"/>
      <c r="LG56" s="33"/>
      <c r="LH56" s="33"/>
      <c r="LI56" s="33"/>
      <c r="LJ56" s="33"/>
      <c r="LK56" s="33"/>
      <c r="LL56" s="33"/>
      <c r="LM56" s="33"/>
      <c r="LN56" s="33"/>
      <c r="LO56" s="33"/>
      <c r="LP56" s="33"/>
      <c r="LQ56" s="33"/>
      <c r="LR56" s="33"/>
      <c r="LS56" s="33"/>
      <c r="LT56" s="33"/>
      <c r="LU56" s="33"/>
      <c r="LV56" s="33"/>
      <c r="LW56" s="33"/>
      <c r="LX56" s="33"/>
      <c r="LY56" s="33"/>
      <c r="LZ56" s="33"/>
      <c r="MA56" s="33"/>
      <c r="MB56" s="33"/>
      <c r="MC56" s="33"/>
      <c r="MD56" s="33"/>
      <c r="ME56" s="33"/>
      <c r="MF56" s="33"/>
      <c r="MG56" s="33"/>
      <c r="MH56" s="33"/>
      <c r="MI56" s="33"/>
      <c r="MJ56" s="33"/>
      <c r="MK56" s="33"/>
      <c r="ML56" s="33"/>
      <c r="MM56" s="33"/>
      <c r="MN56" s="33"/>
      <c r="MO56" s="33"/>
      <c r="MP56" s="33"/>
      <c r="MQ56" s="33"/>
      <c r="MR56" s="33"/>
      <c r="MS56" s="33"/>
      <c r="MT56" s="33"/>
      <c r="MU56" s="33"/>
      <c r="MV56" s="33"/>
      <c r="MW56" s="33"/>
      <c r="MX56" s="33"/>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row>
    <row r="57" spans="1:430" ht="14.25" customHeight="1" outlineLevel="1" x14ac:dyDescent="0.55000000000000004">
      <c r="A57" s="34" t="s">
        <v>23</v>
      </c>
      <c r="B57" s="35"/>
      <c r="C57" s="36">
        <f t="shared" ref="C57:GA57" si="228">C55+C56</f>
        <v>152.88089724202896</v>
      </c>
      <c r="D57" s="36">
        <f t="shared" si="228"/>
        <v>177.89218372378167</v>
      </c>
      <c r="E57" s="36">
        <f t="shared" si="228"/>
        <v>215.08979923161493</v>
      </c>
      <c r="F57" s="36">
        <f t="shared" si="228"/>
        <v>204.18687616416307</v>
      </c>
      <c r="G57" s="36">
        <f t="shared" si="228"/>
        <v>196.57579548527599</v>
      </c>
      <c r="H57" s="36">
        <f t="shared" si="228"/>
        <v>200.4152762341555</v>
      </c>
      <c r="I57" s="36">
        <f t="shared" si="228"/>
        <v>206.64193597012803</v>
      </c>
      <c r="J57" s="36">
        <f t="shared" si="228"/>
        <v>212.58483300721579</v>
      </c>
      <c r="K57" s="36">
        <f t="shared" si="228"/>
        <v>227.61332509521557</v>
      </c>
      <c r="L57" s="36">
        <f t="shared" si="228"/>
        <v>233.76220870485744</v>
      </c>
      <c r="M57" s="36">
        <f t="shared" si="228"/>
        <v>231.7929527484925</v>
      </c>
      <c r="N57" s="36">
        <f t="shared" si="228"/>
        <v>233.32246721288783</v>
      </c>
      <c r="O57" s="36">
        <f t="shared" si="228"/>
        <v>240.71210693250387</v>
      </c>
      <c r="P57" s="36">
        <f t="shared" si="228"/>
        <v>258.03336983219947</v>
      </c>
      <c r="Q57" s="36">
        <f t="shared" si="228"/>
        <v>267.06095302352418</v>
      </c>
      <c r="R57" s="36">
        <f t="shared" si="228"/>
        <v>233.38794117156218</v>
      </c>
      <c r="S57" s="36">
        <f t="shared" si="228"/>
        <v>207.8089920793112</v>
      </c>
      <c r="T57" s="36">
        <f t="shared" si="228"/>
        <v>191.0664045277951</v>
      </c>
      <c r="U57" s="36">
        <f t="shared" si="228"/>
        <v>189.2560508336407</v>
      </c>
      <c r="V57" s="36">
        <f t="shared" si="228"/>
        <v>193.02721325250587</v>
      </c>
      <c r="W57" s="36">
        <f t="shared" si="228"/>
        <v>198.02692223406859</v>
      </c>
      <c r="X57" s="36">
        <f t="shared" si="228"/>
        <v>199.35721782563689</v>
      </c>
      <c r="Y57" s="36">
        <f t="shared" si="228"/>
        <v>198.17304308822992</v>
      </c>
      <c r="Z57" s="36">
        <f t="shared" si="228"/>
        <v>200.21756982558028</v>
      </c>
      <c r="AA57" s="36">
        <f t="shared" si="228"/>
        <v>206.51069640789873</v>
      </c>
      <c r="AB57" s="36">
        <f t="shared" si="228"/>
        <v>221.58612082641065</v>
      </c>
      <c r="AC57" s="36">
        <f t="shared" si="228"/>
        <v>230.92260989906978</v>
      </c>
      <c r="AD57" s="36">
        <f t="shared" si="228"/>
        <v>216.97552799074057</v>
      </c>
      <c r="AE57" s="36">
        <f t="shared" si="228"/>
        <v>194.35870277377217</v>
      </c>
      <c r="AF57" s="36">
        <f t="shared" si="228"/>
        <v>176.25808993655818</v>
      </c>
      <c r="AG57" s="36">
        <f t="shared" si="228"/>
        <v>174.9068769915136</v>
      </c>
      <c r="AH57" s="36">
        <f t="shared" si="228"/>
        <v>178.9199212403777</v>
      </c>
      <c r="AI57" s="36">
        <f t="shared" si="228"/>
        <v>183.87705652370201</v>
      </c>
      <c r="AJ57" s="36">
        <f t="shared" si="228"/>
        <v>185.63265942461507</v>
      </c>
      <c r="AK57" s="36">
        <f t="shared" si="228"/>
        <v>184.80513140707595</v>
      </c>
      <c r="AL57" s="36">
        <f t="shared" si="228"/>
        <v>186.7915310490632</v>
      </c>
      <c r="AM57" s="36">
        <f t="shared" si="228"/>
        <v>193.05534536192314</v>
      </c>
      <c r="AN57" s="36">
        <f t="shared" si="228"/>
        <v>207.42319596836501</v>
      </c>
      <c r="AO57" s="36">
        <f t="shared" si="228"/>
        <v>217.36578135594414</v>
      </c>
      <c r="AP57" s="36">
        <f t="shared" si="228"/>
        <v>206.62056368861704</v>
      </c>
      <c r="AQ57" s="36">
        <f t="shared" si="228"/>
        <v>182.44879653012558</v>
      </c>
      <c r="AR57" s="36">
        <f t="shared" si="228"/>
        <v>166.87437549905076</v>
      </c>
      <c r="AS57" s="36">
        <f t="shared" si="228"/>
        <v>165.92948862676155</v>
      </c>
      <c r="AT57" s="36">
        <f t="shared" si="228"/>
        <v>170.98293128051645</v>
      </c>
      <c r="AU57" s="36">
        <f t="shared" si="228"/>
        <v>176.49034580039677</v>
      </c>
      <c r="AV57" s="36">
        <f t="shared" si="228"/>
        <v>178.22503580469731</v>
      </c>
      <c r="AW57" s="36">
        <f t="shared" si="228"/>
        <v>177.19880871938227</v>
      </c>
      <c r="AX57" s="36">
        <f t="shared" si="228"/>
        <v>179.18204175355535</v>
      </c>
      <c r="AY57" s="36">
        <f t="shared" si="228"/>
        <v>185.34484026850299</v>
      </c>
      <c r="AZ57" s="36">
        <f t="shared" si="228"/>
        <v>199.89399594474901</v>
      </c>
      <c r="BA57" s="36">
        <f t="shared" si="228"/>
        <v>208.57903436448387</v>
      </c>
      <c r="BB57" s="36">
        <f t="shared" si="228"/>
        <v>193.41574546086707</v>
      </c>
      <c r="BC57" s="36">
        <f t="shared" si="228"/>
        <v>173.53319242965475</v>
      </c>
      <c r="BD57" s="36">
        <f t="shared" si="228"/>
        <v>158.32918709919565</v>
      </c>
      <c r="BE57" s="36">
        <f t="shared" si="228"/>
        <v>156.38732052260542</v>
      </c>
      <c r="BF57" s="36">
        <f t="shared" si="228"/>
        <v>160.45714899901543</v>
      </c>
      <c r="BG57" s="36">
        <f t="shared" si="228"/>
        <v>164.85380878936331</v>
      </c>
      <c r="BH57" s="36">
        <f t="shared" si="228"/>
        <v>166.48668878110192</v>
      </c>
      <c r="BI57" s="36">
        <f t="shared" si="228"/>
        <v>165.61464822028128</v>
      </c>
      <c r="BJ57" s="36">
        <f t="shared" si="228"/>
        <v>167.68932506531536</v>
      </c>
      <c r="BK57" s="36">
        <f t="shared" si="228"/>
        <v>173.70871730974997</v>
      </c>
      <c r="BL57" s="36">
        <f t="shared" si="228"/>
        <v>186.70130552898297</v>
      </c>
      <c r="BM57" s="36">
        <f t="shared" si="228"/>
        <v>193.13116247800355</v>
      </c>
      <c r="BN57" s="36">
        <f t="shared" si="228"/>
        <v>174.84200730547315</v>
      </c>
      <c r="BO57" s="36">
        <f t="shared" si="228"/>
        <v>155.3671903737019</v>
      </c>
      <c r="BP57" s="36">
        <f t="shared" si="228"/>
        <v>141.7761336187298</v>
      </c>
      <c r="BQ57" s="36">
        <f t="shared" si="228"/>
        <v>140.63541059749764</v>
      </c>
      <c r="BR57" s="36">
        <f t="shared" si="228"/>
        <v>144.39351429404991</v>
      </c>
      <c r="BS57" s="36">
        <f t="shared" si="228"/>
        <v>148.17014538340504</v>
      </c>
      <c r="BT57" s="36">
        <f t="shared" si="228"/>
        <v>149.45639873303332</v>
      </c>
      <c r="BU57" s="36">
        <f t="shared" si="228"/>
        <v>148.42313512554287</v>
      </c>
      <c r="BV57" s="36">
        <f t="shared" si="228"/>
        <v>149.903859169989</v>
      </c>
      <c r="BW57" s="36">
        <f t="shared" si="228"/>
        <v>155.86292852110876</v>
      </c>
      <c r="BX57" s="36">
        <f t="shared" si="228"/>
        <v>167.27463383764376</v>
      </c>
      <c r="BY57" s="36">
        <f t="shared" si="228"/>
        <v>174.28071896149802</v>
      </c>
      <c r="BZ57" s="36">
        <f t="shared" si="228"/>
        <v>165.02759319267057</v>
      </c>
      <c r="CA57" s="36">
        <f t="shared" si="228"/>
        <v>145.51807093815495</v>
      </c>
      <c r="CB57" s="36">
        <f t="shared" si="228"/>
        <v>131.29876635762301</v>
      </c>
      <c r="CC57" s="36">
        <f t="shared" si="228"/>
        <v>130.48852404305956</v>
      </c>
      <c r="CD57" s="36">
        <f t="shared" si="228"/>
        <v>133.88929380279478</v>
      </c>
      <c r="CE57" s="36">
        <f t="shared" si="228"/>
        <v>137.68944900806122</v>
      </c>
      <c r="CF57" s="36">
        <f t="shared" si="228"/>
        <v>138.71684477171647</v>
      </c>
      <c r="CG57" s="36">
        <f t="shared" si="228"/>
        <v>137.5725708153426</v>
      </c>
      <c r="CH57" s="36">
        <f t="shared" si="228"/>
        <v>138.83633245445523</v>
      </c>
      <c r="CI57" s="36">
        <f t="shared" si="228"/>
        <v>143.7541748846422</v>
      </c>
      <c r="CJ57" s="36">
        <f t="shared" si="228"/>
        <v>153.87635482483108</v>
      </c>
      <c r="CK57" s="36">
        <f t="shared" si="228"/>
        <v>160.10271530098464</v>
      </c>
      <c r="CL57" s="36">
        <f t="shared" si="228"/>
        <v>142.16104742552585</v>
      </c>
      <c r="CM57" s="36">
        <f t="shared" si="228"/>
        <v>127.08459137710861</v>
      </c>
      <c r="CN57" s="36">
        <f t="shared" si="228"/>
        <v>116.6734461001341</v>
      </c>
      <c r="CO57" s="36">
        <f t="shared" si="228"/>
        <v>116.25494013498638</v>
      </c>
      <c r="CP57" s="36">
        <f t="shared" si="228"/>
        <v>119.1257963487493</v>
      </c>
      <c r="CQ57" s="36">
        <f t="shared" si="228"/>
        <v>122.50215865181956</v>
      </c>
      <c r="CR57" s="36">
        <f t="shared" si="228"/>
        <v>123.32502820374108</v>
      </c>
      <c r="CS57" s="36">
        <f t="shared" si="228"/>
        <v>122.30782142188156</v>
      </c>
      <c r="CT57" s="36">
        <f t="shared" si="228"/>
        <v>122.92823599099444</v>
      </c>
      <c r="CU57" s="36">
        <f t="shared" si="228"/>
        <v>128.51386588577202</v>
      </c>
      <c r="CV57" s="36">
        <f t="shared" si="228"/>
        <v>137.94446239054741</v>
      </c>
      <c r="CW57" s="36">
        <f t="shared" si="228"/>
        <v>143.15285661547381</v>
      </c>
      <c r="CX57" s="36">
        <f t="shared" si="228"/>
        <v>131.73269698768084</v>
      </c>
      <c r="CY57" s="36">
        <f t="shared" si="228"/>
        <v>118.28426280741937</v>
      </c>
      <c r="CZ57" s="36">
        <f t="shared" si="228"/>
        <v>109.2732787003328</v>
      </c>
      <c r="DA57" s="36">
        <f t="shared" si="228"/>
        <v>109.54636426088697</v>
      </c>
      <c r="DB57" s="36">
        <f t="shared" si="228"/>
        <v>111.94184341395963</v>
      </c>
      <c r="DC57" s="36">
        <f t="shared" si="228"/>
        <v>114.59968248846597</v>
      </c>
      <c r="DD57" s="36">
        <f t="shared" si="228"/>
        <v>115.02505330900959</v>
      </c>
      <c r="DE57" s="36">
        <f t="shared" si="228"/>
        <v>114.89808364958805</v>
      </c>
      <c r="DF57" s="36">
        <f t="shared" si="228"/>
        <v>115.42712032530916</v>
      </c>
      <c r="DG57" s="36">
        <f t="shared" si="228"/>
        <v>120.00995370174289</v>
      </c>
      <c r="DH57" s="36">
        <f t="shared" si="228"/>
        <v>127.90264521380621</v>
      </c>
      <c r="DI57" s="36">
        <f t="shared" si="228"/>
        <v>131.96498820747831</v>
      </c>
      <c r="DJ57" s="36">
        <f t="shared" si="228"/>
        <v>115.58090684266065</v>
      </c>
      <c r="DK57" s="36">
        <f t="shared" si="228"/>
        <v>107.65083666716041</v>
      </c>
      <c r="DL57" s="36">
        <f t="shared" si="228"/>
        <v>101.5337022482597</v>
      </c>
      <c r="DM57" s="36">
        <f t="shared" si="228"/>
        <v>100.77090563981686</v>
      </c>
      <c r="DN57" s="36">
        <f t="shared" si="228"/>
        <v>100.96770700539165</v>
      </c>
      <c r="DO57" s="36">
        <f t="shared" si="228"/>
        <v>101.17771661599706</v>
      </c>
      <c r="DP57" s="36">
        <f t="shared" si="228"/>
        <v>101.42631140094443</v>
      </c>
      <c r="DQ57" s="36">
        <f t="shared" si="228"/>
        <v>101.2766464248601</v>
      </c>
      <c r="DR57" s="36">
        <f t="shared" si="228"/>
        <v>101.64863895036828</v>
      </c>
      <c r="DS57" s="36">
        <f t="shared" si="228"/>
        <v>104.68887947874941</v>
      </c>
      <c r="DT57" s="36">
        <f t="shared" si="228"/>
        <v>109.40607340822814</v>
      </c>
      <c r="DU57" s="36">
        <f t="shared" si="228"/>
        <v>113.49709741364646</v>
      </c>
      <c r="DV57" s="36">
        <f t="shared" si="228"/>
        <v>110.20306942262643</v>
      </c>
      <c r="DW57" s="36">
        <f t="shared" si="228"/>
        <v>105.66503148961925</v>
      </c>
      <c r="DX57" s="36">
        <f t="shared" si="228"/>
        <v>94.351185344462721</v>
      </c>
      <c r="DY57" s="36">
        <f t="shared" si="228"/>
        <v>93.650928636421668</v>
      </c>
      <c r="DZ57" s="36">
        <f t="shared" si="228"/>
        <v>93.890160060182126</v>
      </c>
      <c r="EA57" s="36">
        <f t="shared" si="228"/>
        <v>94.215265268665149</v>
      </c>
      <c r="EB57" s="36">
        <f t="shared" si="228"/>
        <v>94.540626828813785</v>
      </c>
      <c r="EC57" s="36">
        <f t="shared" si="228"/>
        <v>94.463626292799958</v>
      </c>
      <c r="ED57" s="36">
        <f t="shared" si="228"/>
        <v>94.895638759051792</v>
      </c>
      <c r="EE57" s="36">
        <f t="shared" si="228"/>
        <v>95.740156407586923</v>
      </c>
      <c r="EF57" s="36">
        <f t="shared" si="228"/>
        <v>97.905275054999507</v>
      </c>
      <c r="EG57" s="36">
        <f t="shared" si="228"/>
        <v>101.17268400601584</v>
      </c>
      <c r="EH57" s="36">
        <f t="shared" si="228"/>
        <v>92.550298649589365</v>
      </c>
      <c r="EI57" s="36">
        <f t="shared" si="228"/>
        <v>89.423381555589131</v>
      </c>
      <c r="EJ57" s="36">
        <f t="shared" si="228"/>
        <v>84.454580456459951</v>
      </c>
      <c r="EK57" s="36">
        <f t="shared" si="228"/>
        <v>83.86630407506216</v>
      </c>
      <c r="EL57" s="36">
        <f t="shared" si="228"/>
        <v>84.072497846303506</v>
      </c>
      <c r="EM57" s="36">
        <f t="shared" si="228"/>
        <v>84.356295857615393</v>
      </c>
      <c r="EN57" s="36">
        <f t="shared" si="228"/>
        <v>84.637057152884083</v>
      </c>
      <c r="EO57" s="36">
        <f t="shared" si="228"/>
        <v>84.568022246211697</v>
      </c>
      <c r="EP57" s="36">
        <f t="shared" si="228"/>
        <v>84.928166886036394</v>
      </c>
      <c r="EQ57" s="36">
        <f t="shared" si="228"/>
        <v>85.642304906272457</v>
      </c>
      <c r="ER57" s="36">
        <f t="shared" si="228"/>
        <v>79.944085689291654</v>
      </c>
      <c r="ES57" s="36">
        <f t="shared" si="228"/>
        <v>77.846593842471677</v>
      </c>
      <c r="ET57" s="36">
        <f t="shared" si="228"/>
        <v>77.145869670704073</v>
      </c>
      <c r="EU57" s="36">
        <f t="shared" si="228"/>
        <v>76.562819240011919</v>
      </c>
      <c r="EV57" s="36">
        <f t="shared" si="228"/>
        <v>76.092663762294876</v>
      </c>
      <c r="EW57" s="36">
        <f t="shared" si="228"/>
        <v>71.344698183061041</v>
      </c>
      <c r="EX57" s="36">
        <f t="shared" si="228"/>
        <v>71.217849067871583</v>
      </c>
      <c r="EY57" s="36">
        <f t="shared" si="228"/>
        <v>71.19605482865002</v>
      </c>
      <c r="EZ57" s="36">
        <f t="shared" si="228"/>
        <v>71.068883928046887</v>
      </c>
      <c r="FA57" s="36">
        <f t="shared" si="228"/>
        <v>70.840820696661567</v>
      </c>
      <c r="FB57" s="36">
        <f t="shared" si="228"/>
        <v>70.714067310934837</v>
      </c>
      <c r="FC57" s="36">
        <f t="shared" si="228"/>
        <v>70.483793047241846</v>
      </c>
      <c r="FD57" s="36">
        <f t="shared" si="228"/>
        <v>70.25428363601236</v>
      </c>
      <c r="FE57" s="36">
        <f t="shared" si="228"/>
        <v>69.81990172001079</v>
      </c>
      <c r="FF57" s="36">
        <f t="shared" si="228"/>
        <v>69.589333931760251</v>
      </c>
      <c r="FG57" s="36">
        <f t="shared" si="228"/>
        <v>69.362846252598814</v>
      </c>
      <c r="FH57" s="36">
        <f t="shared" si="228"/>
        <v>69.137110689930125</v>
      </c>
      <c r="FI57" s="36">
        <f t="shared" si="228"/>
        <v>68.915397974131992</v>
      </c>
      <c r="FJ57" s="36">
        <f t="shared" si="228"/>
        <v>68.691148521705372</v>
      </c>
      <c r="FK57" s="36">
        <f t="shared" si="228"/>
        <v>68.565047999323099</v>
      </c>
      <c r="FL57" s="36">
        <f t="shared" si="228"/>
        <v>68.341939965479156</v>
      </c>
      <c r="FM57" s="36">
        <f t="shared" si="228"/>
        <v>68.11957474534934</v>
      </c>
      <c r="FN57" s="36">
        <f t="shared" si="228"/>
        <v>67.897949906603714</v>
      </c>
      <c r="FO57" s="36">
        <f t="shared" si="228"/>
        <v>67.67705880476602</v>
      </c>
      <c r="FP57" s="36">
        <f t="shared" si="228"/>
        <v>67.361213884026569</v>
      </c>
      <c r="FQ57" s="36">
        <f t="shared" si="228"/>
        <v>67.142127834360849</v>
      </c>
      <c r="FR57" s="36">
        <f t="shared" si="228"/>
        <v>66.923769977511313</v>
      </c>
      <c r="FS57" s="36">
        <f t="shared" si="228"/>
        <v>66.706138388387799</v>
      </c>
      <c r="FT57" s="36">
        <f t="shared" si="228"/>
        <v>66.489228511383047</v>
      </c>
      <c r="FU57" s="36">
        <f t="shared" si="228"/>
        <v>66.273040332816649</v>
      </c>
      <c r="FV57" s="36">
        <f t="shared" si="228"/>
        <v>66.057569283400795</v>
      </c>
      <c r="FW57" s="36">
        <f t="shared" si="228"/>
        <v>65.936158555704594</v>
      </c>
      <c r="FX57" s="36">
        <f t="shared" si="228"/>
        <v>65.628772651169342</v>
      </c>
      <c r="FY57" s="36">
        <f t="shared" si="228"/>
        <v>65.41544163097393</v>
      </c>
      <c r="FZ57" s="36">
        <f t="shared" si="228"/>
        <v>65.202818981047486</v>
      </c>
      <c r="GA57" s="36">
        <f t="shared" si="228"/>
        <v>64.990901768145747</v>
      </c>
      <c r="GB57" s="36"/>
      <c r="GC57" s="36"/>
      <c r="GD57" s="36"/>
      <c r="GE57" s="36"/>
      <c r="GF57" s="36"/>
      <c r="GG57" s="36"/>
      <c r="GH57" s="36"/>
      <c r="GI57" s="36"/>
      <c r="GJ57" s="36"/>
      <c r="GK57" s="36"/>
      <c r="GL57" s="36"/>
      <c r="GM57" s="36"/>
      <c r="GN57" s="36"/>
      <c r="GO57" s="36"/>
      <c r="GP57" s="36"/>
      <c r="GQ57" s="36"/>
      <c r="GR57" s="36"/>
      <c r="GS57" s="36"/>
      <c r="GT57" s="36"/>
      <c r="GU57" s="36"/>
      <c r="GV57" s="36"/>
      <c r="GW57" s="36"/>
      <c r="GX57" s="36"/>
      <c r="GY57" s="36"/>
      <c r="GZ57" s="36"/>
      <c r="HA57" s="36"/>
      <c r="HB57" s="36"/>
      <c r="HC57" s="36"/>
      <c r="HD57" s="36"/>
      <c r="HE57" s="36"/>
      <c r="HF57" s="36"/>
      <c r="HG57" s="36"/>
      <c r="HH57" s="36"/>
      <c r="HI57" s="36"/>
      <c r="HJ57" s="36"/>
      <c r="HK57" s="36"/>
      <c r="HL57" s="36"/>
      <c r="HM57" s="36"/>
      <c r="HN57" s="36"/>
      <c r="HO57" s="36"/>
      <c r="HP57" s="36"/>
      <c r="HQ57" s="36"/>
      <c r="HR57" s="36"/>
      <c r="HS57" s="36"/>
      <c r="HT57" s="36"/>
      <c r="HU57" s="36"/>
      <c r="HV57" s="36"/>
      <c r="HW57" s="36"/>
      <c r="HX57" s="36"/>
      <c r="HY57" s="36"/>
      <c r="HZ57" s="36"/>
      <c r="IA57" s="36"/>
      <c r="IB57" s="36"/>
      <c r="IC57" s="36"/>
      <c r="ID57" s="36"/>
      <c r="IE57" s="36"/>
      <c r="IF57" s="36"/>
      <c r="IG57" s="36"/>
      <c r="IH57" s="36"/>
      <c r="II57" s="36"/>
      <c r="IJ57" s="36"/>
      <c r="IK57" s="36"/>
      <c r="IL57" s="36"/>
      <c r="IM57" s="36"/>
      <c r="IN57" s="36"/>
      <c r="IO57" s="36"/>
      <c r="IP57" s="36"/>
      <c r="IQ57" s="36"/>
      <c r="IR57" s="36"/>
      <c r="IS57" s="36"/>
      <c r="IT57" s="36"/>
      <c r="IU57" s="36"/>
      <c r="IV57" s="36"/>
      <c r="IW57" s="36"/>
      <c r="IX57" s="36"/>
      <c r="IY57" s="36"/>
      <c r="IZ57" s="36"/>
      <c r="JA57" s="36"/>
      <c r="JB57" s="36"/>
      <c r="JC57" s="36"/>
      <c r="JD57" s="36"/>
      <c r="JE57" s="36"/>
      <c r="JF57" s="36"/>
      <c r="JG57" s="36"/>
      <c r="JH57" s="36"/>
      <c r="JI57" s="36"/>
      <c r="JJ57" s="36"/>
      <c r="JK57" s="36"/>
      <c r="JL57" s="36"/>
      <c r="JM57" s="36"/>
      <c r="JN57" s="36"/>
      <c r="JO57" s="36"/>
      <c r="JP57" s="36"/>
      <c r="JQ57" s="36"/>
      <c r="JR57" s="36"/>
      <c r="JS57" s="36"/>
      <c r="JT57" s="36"/>
      <c r="JU57" s="36"/>
      <c r="JV57" s="36"/>
      <c r="JW57" s="36"/>
      <c r="JX57" s="36"/>
      <c r="JY57" s="36"/>
      <c r="JZ57" s="36"/>
      <c r="KA57" s="36"/>
      <c r="KB57" s="36"/>
      <c r="KC57" s="36"/>
      <c r="KD57" s="36"/>
      <c r="KE57" s="36"/>
      <c r="KF57" s="36"/>
      <c r="KG57" s="36"/>
      <c r="KH57" s="36"/>
      <c r="KI57" s="36"/>
      <c r="KJ57" s="36"/>
      <c r="KK57" s="36"/>
      <c r="KL57" s="36"/>
      <c r="KM57" s="36"/>
      <c r="KN57" s="36"/>
      <c r="KO57" s="36"/>
      <c r="KP57" s="36"/>
      <c r="KQ57" s="36"/>
      <c r="KR57" s="36"/>
      <c r="KS57" s="36"/>
      <c r="KT57" s="36"/>
      <c r="KU57" s="36"/>
      <c r="KV57" s="36"/>
      <c r="KW57" s="36"/>
      <c r="KX57" s="36"/>
      <c r="KY57" s="36"/>
      <c r="KZ57" s="36"/>
      <c r="LA57" s="36"/>
      <c r="LB57" s="36"/>
      <c r="LC57" s="36"/>
      <c r="LD57" s="36"/>
      <c r="LE57" s="36"/>
      <c r="LF57" s="36"/>
      <c r="LG57" s="36"/>
      <c r="LH57" s="36"/>
      <c r="LI57" s="36"/>
      <c r="LJ57" s="36"/>
      <c r="LK57" s="36"/>
      <c r="LL57" s="36"/>
      <c r="LM57" s="36"/>
      <c r="LN57" s="36"/>
      <c r="LO57" s="36"/>
      <c r="LP57" s="36"/>
      <c r="LQ57" s="36"/>
      <c r="LR57" s="36"/>
      <c r="LS57" s="36"/>
      <c r="LT57" s="36"/>
      <c r="LU57" s="36"/>
      <c r="LV57" s="36"/>
      <c r="LW57" s="36"/>
      <c r="LX57" s="36"/>
      <c r="LY57" s="36"/>
      <c r="LZ57" s="36"/>
      <c r="MA57" s="36"/>
      <c r="MB57" s="36"/>
      <c r="MC57" s="36"/>
      <c r="MD57" s="36"/>
      <c r="ME57" s="36"/>
      <c r="MF57" s="36"/>
      <c r="MG57" s="36"/>
      <c r="MH57" s="36"/>
      <c r="MI57" s="36"/>
      <c r="MJ57" s="36"/>
      <c r="MK57" s="36"/>
      <c r="ML57" s="36"/>
      <c r="MM57" s="36"/>
      <c r="MN57" s="36"/>
      <c r="MO57" s="36"/>
      <c r="MP57" s="36"/>
      <c r="MQ57" s="36"/>
      <c r="MR57" s="36"/>
      <c r="MS57" s="36"/>
      <c r="MT57" s="36"/>
      <c r="MU57" s="36"/>
      <c r="MV57" s="36"/>
      <c r="MW57" s="36"/>
      <c r="MX57" s="36"/>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row>
    <row r="58" spans="1:430" ht="14.25" customHeight="1" outlineLevel="1" x14ac:dyDescent="0.55000000000000004">
      <c r="A58" s="8" t="s">
        <v>24</v>
      </c>
      <c r="B58" s="30"/>
      <c r="C58" s="37">
        <f t="shared" ref="C58:AH58" si="229">-C57*C24</f>
        <v>0</v>
      </c>
      <c r="D58" s="37">
        <f t="shared" si="229"/>
        <v>0</v>
      </c>
      <c r="E58" s="37">
        <f t="shared" si="229"/>
        <v>0</v>
      </c>
      <c r="F58" s="37">
        <f t="shared" si="229"/>
        <v>0</v>
      </c>
      <c r="G58" s="37">
        <f t="shared" si="229"/>
        <v>0</v>
      </c>
      <c r="H58" s="37">
        <f t="shared" si="229"/>
        <v>0</v>
      </c>
      <c r="I58" s="37">
        <f t="shared" si="229"/>
        <v>0</v>
      </c>
      <c r="J58" s="37">
        <f t="shared" si="229"/>
        <v>0</v>
      </c>
      <c r="K58" s="37">
        <f t="shared" si="229"/>
        <v>0</v>
      </c>
      <c r="L58" s="37">
        <f t="shared" si="229"/>
        <v>0</v>
      </c>
      <c r="M58" s="37">
        <f t="shared" si="229"/>
        <v>0</v>
      </c>
      <c r="N58" s="37">
        <f t="shared" si="229"/>
        <v>0</v>
      </c>
      <c r="O58" s="37">
        <f t="shared" si="229"/>
        <v>0</v>
      </c>
      <c r="P58" s="37">
        <f t="shared" si="229"/>
        <v>0</v>
      </c>
      <c r="Q58" s="37">
        <f t="shared" si="229"/>
        <v>0</v>
      </c>
      <c r="R58" s="37">
        <f t="shared" si="229"/>
        <v>0</v>
      </c>
      <c r="S58" s="37">
        <f t="shared" si="229"/>
        <v>0</v>
      </c>
      <c r="T58" s="37">
        <f t="shared" si="229"/>
        <v>0</v>
      </c>
      <c r="U58" s="37">
        <f t="shared" si="229"/>
        <v>0</v>
      </c>
      <c r="V58" s="37">
        <f t="shared" si="229"/>
        <v>0</v>
      </c>
      <c r="W58" s="37">
        <f t="shared" si="229"/>
        <v>0</v>
      </c>
      <c r="X58" s="37">
        <f t="shared" si="229"/>
        <v>0</v>
      </c>
      <c r="Y58" s="37">
        <f t="shared" si="229"/>
        <v>0</v>
      </c>
      <c r="Z58" s="37">
        <f t="shared" si="229"/>
        <v>0</v>
      </c>
      <c r="AA58" s="37">
        <f t="shared" si="229"/>
        <v>0</v>
      </c>
      <c r="AB58" s="37">
        <f t="shared" si="229"/>
        <v>0</v>
      </c>
      <c r="AC58" s="37">
        <f t="shared" si="229"/>
        <v>0</v>
      </c>
      <c r="AD58" s="37">
        <f t="shared" si="229"/>
        <v>0</v>
      </c>
      <c r="AE58" s="37">
        <f t="shared" si="229"/>
        <v>0</v>
      </c>
      <c r="AF58" s="37">
        <f t="shared" si="229"/>
        <v>0</v>
      </c>
      <c r="AG58" s="37">
        <f t="shared" si="229"/>
        <v>0</v>
      </c>
      <c r="AH58" s="37">
        <f t="shared" si="229"/>
        <v>0</v>
      </c>
      <c r="AI58" s="37">
        <f t="shared" ref="AI58:BN58" si="230">-AI57*AI24</f>
        <v>0</v>
      </c>
      <c r="AJ58" s="37">
        <f t="shared" si="230"/>
        <v>0</v>
      </c>
      <c r="AK58" s="37">
        <f t="shared" si="230"/>
        <v>0</v>
      </c>
      <c r="AL58" s="37">
        <f t="shared" si="230"/>
        <v>0</v>
      </c>
      <c r="AM58" s="37">
        <f t="shared" si="230"/>
        <v>0</v>
      </c>
      <c r="AN58" s="37">
        <f t="shared" si="230"/>
        <v>0</v>
      </c>
      <c r="AO58" s="37">
        <f t="shared" si="230"/>
        <v>0</v>
      </c>
      <c r="AP58" s="37">
        <f t="shared" si="230"/>
        <v>0</v>
      </c>
      <c r="AQ58" s="37">
        <f t="shared" si="230"/>
        <v>0</v>
      </c>
      <c r="AR58" s="37">
        <f t="shared" si="230"/>
        <v>0</v>
      </c>
      <c r="AS58" s="37">
        <f t="shared" si="230"/>
        <v>0</v>
      </c>
      <c r="AT58" s="37">
        <f t="shared" si="230"/>
        <v>0</v>
      </c>
      <c r="AU58" s="37">
        <f t="shared" si="230"/>
        <v>0</v>
      </c>
      <c r="AV58" s="37">
        <f t="shared" si="230"/>
        <v>0</v>
      </c>
      <c r="AW58" s="37">
        <f t="shared" si="230"/>
        <v>0</v>
      </c>
      <c r="AX58" s="37">
        <f t="shared" si="230"/>
        <v>0</v>
      </c>
      <c r="AY58" s="37">
        <f t="shared" si="230"/>
        <v>0</v>
      </c>
      <c r="AZ58" s="37">
        <f t="shared" si="230"/>
        <v>0</v>
      </c>
      <c r="BA58" s="37">
        <f t="shared" si="230"/>
        <v>0</v>
      </c>
      <c r="BB58" s="37">
        <f t="shared" si="230"/>
        <v>0</v>
      </c>
      <c r="BC58" s="37">
        <f t="shared" si="230"/>
        <v>0</v>
      </c>
      <c r="BD58" s="37">
        <f t="shared" si="230"/>
        <v>0</v>
      </c>
      <c r="BE58" s="37">
        <f t="shared" si="230"/>
        <v>0</v>
      </c>
      <c r="BF58" s="37">
        <f t="shared" si="230"/>
        <v>0</v>
      </c>
      <c r="BG58" s="37">
        <f t="shared" si="230"/>
        <v>0</v>
      </c>
      <c r="BH58" s="37">
        <f t="shared" si="230"/>
        <v>0</v>
      </c>
      <c r="BI58" s="37">
        <f t="shared" si="230"/>
        <v>0</v>
      </c>
      <c r="BJ58" s="37">
        <f t="shared" si="230"/>
        <v>0</v>
      </c>
      <c r="BK58" s="37">
        <f t="shared" si="230"/>
        <v>0</v>
      </c>
      <c r="BL58" s="37">
        <f t="shared" si="230"/>
        <v>0</v>
      </c>
      <c r="BM58" s="37">
        <f t="shared" si="230"/>
        <v>0</v>
      </c>
      <c r="BN58" s="37">
        <f t="shared" si="230"/>
        <v>0</v>
      </c>
      <c r="BO58" s="37">
        <f t="shared" ref="BO58:CT58" si="231">-BO57*BO24</f>
        <v>0</v>
      </c>
      <c r="BP58" s="37">
        <f t="shared" si="231"/>
        <v>0</v>
      </c>
      <c r="BQ58" s="37">
        <f t="shared" si="231"/>
        <v>0</v>
      </c>
      <c r="BR58" s="37">
        <f t="shared" si="231"/>
        <v>0</v>
      </c>
      <c r="BS58" s="37">
        <f t="shared" si="231"/>
        <v>0</v>
      </c>
      <c r="BT58" s="37">
        <f t="shared" si="231"/>
        <v>0</v>
      </c>
      <c r="BU58" s="37">
        <f t="shared" si="231"/>
        <v>0</v>
      </c>
      <c r="BV58" s="37">
        <f t="shared" si="231"/>
        <v>0</v>
      </c>
      <c r="BW58" s="37">
        <f t="shared" si="231"/>
        <v>0</v>
      </c>
      <c r="BX58" s="37">
        <f t="shared" si="231"/>
        <v>0</v>
      </c>
      <c r="BY58" s="37">
        <f t="shared" si="231"/>
        <v>0</v>
      </c>
      <c r="BZ58" s="37">
        <f t="shared" si="231"/>
        <v>0</v>
      </c>
      <c r="CA58" s="37">
        <f t="shared" si="231"/>
        <v>0</v>
      </c>
      <c r="CB58" s="37">
        <f t="shared" si="231"/>
        <v>0</v>
      </c>
      <c r="CC58" s="37">
        <f t="shared" si="231"/>
        <v>0</v>
      </c>
      <c r="CD58" s="37">
        <f t="shared" si="231"/>
        <v>0</v>
      </c>
      <c r="CE58" s="37">
        <f t="shared" si="231"/>
        <v>0</v>
      </c>
      <c r="CF58" s="37">
        <f t="shared" si="231"/>
        <v>0</v>
      </c>
      <c r="CG58" s="37">
        <f t="shared" si="231"/>
        <v>0</v>
      </c>
      <c r="CH58" s="37">
        <f t="shared" si="231"/>
        <v>0</v>
      </c>
      <c r="CI58" s="37">
        <f t="shared" si="231"/>
        <v>0</v>
      </c>
      <c r="CJ58" s="37">
        <f t="shared" si="231"/>
        <v>0</v>
      </c>
      <c r="CK58" s="37">
        <f t="shared" si="231"/>
        <v>0</v>
      </c>
      <c r="CL58" s="37">
        <f t="shared" si="231"/>
        <v>0</v>
      </c>
      <c r="CM58" s="37">
        <f t="shared" si="231"/>
        <v>0</v>
      </c>
      <c r="CN58" s="37">
        <f t="shared" si="231"/>
        <v>0</v>
      </c>
      <c r="CO58" s="37">
        <f t="shared" si="231"/>
        <v>0</v>
      </c>
      <c r="CP58" s="37">
        <f t="shared" si="231"/>
        <v>0</v>
      </c>
      <c r="CQ58" s="37">
        <f t="shared" si="231"/>
        <v>0</v>
      </c>
      <c r="CR58" s="37">
        <f t="shared" si="231"/>
        <v>0</v>
      </c>
      <c r="CS58" s="37">
        <f t="shared" si="231"/>
        <v>0</v>
      </c>
      <c r="CT58" s="37">
        <f t="shared" si="231"/>
        <v>0</v>
      </c>
      <c r="CU58" s="37">
        <f t="shared" ref="CU58:DZ58" si="232">-CU57*CU24</f>
        <v>0</v>
      </c>
      <c r="CV58" s="37">
        <f t="shared" si="232"/>
        <v>0</v>
      </c>
      <c r="CW58" s="37">
        <f t="shared" si="232"/>
        <v>0</v>
      </c>
      <c r="CX58" s="37">
        <f t="shared" si="232"/>
        <v>0</v>
      </c>
      <c r="CY58" s="37">
        <f t="shared" si="232"/>
        <v>0</v>
      </c>
      <c r="CZ58" s="37">
        <f t="shared" si="232"/>
        <v>0</v>
      </c>
      <c r="DA58" s="37">
        <f t="shared" si="232"/>
        <v>0</v>
      </c>
      <c r="DB58" s="37">
        <f t="shared" si="232"/>
        <v>0</v>
      </c>
      <c r="DC58" s="37">
        <f t="shared" si="232"/>
        <v>0</v>
      </c>
      <c r="DD58" s="37">
        <f t="shared" si="232"/>
        <v>0</v>
      </c>
      <c r="DE58" s="37">
        <f t="shared" si="232"/>
        <v>0</v>
      </c>
      <c r="DF58" s="37">
        <f t="shared" si="232"/>
        <v>0</v>
      </c>
      <c r="DG58" s="37">
        <f t="shared" si="232"/>
        <v>0</v>
      </c>
      <c r="DH58" s="37">
        <f t="shared" si="232"/>
        <v>0</v>
      </c>
      <c r="DI58" s="37">
        <f t="shared" si="232"/>
        <v>0</v>
      </c>
      <c r="DJ58" s="37">
        <f t="shared" si="232"/>
        <v>0</v>
      </c>
      <c r="DK58" s="37">
        <f t="shared" si="232"/>
        <v>0</v>
      </c>
      <c r="DL58" s="37">
        <f t="shared" si="232"/>
        <v>0</v>
      </c>
      <c r="DM58" s="37">
        <f t="shared" si="232"/>
        <v>0</v>
      </c>
      <c r="DN58" s="37">
        <f t="shared" si="232"/>
        <v>0</v>
      </c>
      <c r="DO58" s="37">
        <f t="shared" si="232"/>
        <v>0</v>
      </c>
      <c r="DP58" s="37">
        <f t="shared" si="232"/>
        <v>0</v>
      </c>
      <c r="DQ58" s="37">
        <f t="shared" si="232"/>
        <v>0</v>
      </c>
      <c r="DR58" s="37">
        <f t="shared" si="232"/>
        <v>0</v>
      </c>
      <c r="DS58" s="37">
        <f t="shared" si="232"/>
        <v>0</v>
      </c>
      <c r="DT58" s="37">
        <f t="shared" si="232"/>
        <v>0</v>
      </c>
      <c r="DU58" s="37">
        <f t="shared" si="232"/>
        <v>0</v>
      </c>
      <c r="DV58" s="37">
        <f t="shared" si="232"/>
        <v>0</v>
      </c>
      <c r="DW58" s="37">
        <f t="shared" si="232"/>
        <v>0</v>
      </c>
      <c r="DX58" s="37">
        <f t="shared" si="232"/>
        <v>0</v>
      </c>
      <c r="DY58" s="37">
        <f t="shared" si="232"/>
        <v>0</v>
      </c>
      <c r="DZ58" s="37">
        <f t="shared" si="232"/>
        <v>0</v>
      </c>
      <c r="EA58" s="37">
        <f t="shared" ref="EA58:FF58" si="233">-EA57*EA24</f>
        <v>0</v>
      </c>
      <c r="EB58" s="37">
        <f t="shared" si="233"/>
        <v>0</v>
      </c>
      <c r="EC58" s="37">
        <f t="shared" si="233"/>
        <v>0</v>
      </c>
      <c r="ED58" s="37">
        <f t="shared" si="233"/>
        <v>0</v>
      </c>
      <c r="EE58" s="37">
        <f t="shared" si="233"/>
        <v>0</v>
      </c>
      <c r="EF58" s="37">
        <f t="shared" si="233"/>
        <v>0</v>
      </c>
      <c r="EG58" s="37">
        <f t="shared" si="233"/>
        <v>0</v>
      </c>
      <c r="EH58" s="37">
        <f t="shared" si="233"/>
        <v>0</v>
      </c>
      <c r="EI58" s="37">
        <f t="shared" si="233"/>
        <v>0</v>
      </c>
      <c r="EJ58" s="37">
        <f t="shared" si="233"/>
        <v>0</v>
      </c>
      <c r="EK58" s="37">
        <f t="shared" si="233"/>
        <v>0</v>
      </c>
      <c r="EL58" s="37">
        <f t="shared" si="233"/>
        <v>0</v>
      </c>
      <c r="EM58" s="37">
        <f t="shared" si="233"/>
        <v>0</v>
      </c>
      <c r="EN58" s="37">
        <f t="shared" si="233"/>
        <v>0</v>
      </c>
      <c r="EO58" s="37">
        <f t="shared" si="233"/>
        <v>0</v>
      </c>
      <c r="EP58" s="37">
        <f t="shared" si="233"/>
        <v>0</v>
      </c>
      <c r="EQ58" s="37">
        <f t="shared" si="233"/>
        <v>0</v>
      </c>
      <c r="ER58" s="37">
        <f t="shared" si="233"/>
        <v>0</v>
      </c>
      <c r="ES58" s="37">
        <f t="shared" si="233"/>
        <v>0</v>
      </c>
      <c r="ET58" s="37">
        <f t="shared" si="233"/>
        <v>0</v>
      </c>
      <c r="EU58" s="37">
        <f t="shared" si="233"/>
        <v>0</v>
      </c>
      <c r="EV58" s="37">
        <f t="shared" si="233"/>
        <v>0</v>
      </c>
      <c r="EW58" s="37">
        <f t="shared" si="233"/>
        <v>0</v>
      </c>
      <c r="EX58" s="37">
        <f t="shared" si="233"/>
        <v>0</v>
      </c>
      <c r="EY58" s="37">
        <f t="shared" si="233"/>
        <v>0</v>
      </c>
      <c r="EZ58" s="37">
        <f t="shared" si="233"/>
        <v>0</v>
      </c>
      <c r="FA58" s="37">
        <f t="shared" si="233"/>
        <v>0</v>
      </c>
      <c r="FB58" s="37">
        <f t="shared" si="233"/>
        <v>0</v>
      </c>
      <c r="FC58" s="37">
        <f t="shared" si="233"/>
        <v>0</v>
      </c>
      <c r="FD58" s="37">
        <f t="shared" si="233"/>
        <v>0</v>
      </c>
      <c r="FE58" s="37">
        <f t="shared" si="233"/>
        <v>0</v>
      </c>
      <c r="FF58" s="37">
        <f t="shared" si="233"/>
        <v>0</v>
      </c>
      <c r="FG58" s="37">
        <f t="shared" ref="FG58:GL58" si="234">-FG57*FG24</f>
        <v>0</v>
      </c>
      <c r="FH58" s="37">
        <f t="shared" si="234"/>
        <v>0</v>
      </c>
      <c r="FI58" s="37">
        <f t="shared" si="234"/>
        <v>0</v>
      </c>
      <c r="FJ58" s="37">
        <f t="shared" si="234"/>
        <v>0</v>
      </c>
      <c r="FK58" s="37">
        <f t="shared" si="234"/>
        <v>0</v>
      </c>
      <c r="FL58" s="37">
        <f t="shared" si="234"/>
        <v>0</v>
      </c>
      <c r="FM58" s="37">
        <f t="shared" si="234"/>
        <v>0</v>
      </c>
      <c r="FN58" s="37">
        <f t="shared" si="234"/>
        <v>0</v>
      </c>
      <c r="FO58" s="37">
        <f t="shared" si="234"/>
        <v>0</v>
      </c>
      <c r="FP58" s="37">
        <f t="shared" si="234"/>
        <v>0</v>
      </c>
      <c r="FQ58" s="37">
        <f t="shared" si="234"/>
        <v>0</v>
      </c>
      <c r="FR58" s="37">
        <f t="shared" si="234"/>
        <v>0</v>
      </c>
      <c r="FS58" s="37">
        <f t="shared" si="234"/>
        <v>0</v>
      </c>
      <c r="FT58" s="37">
        <f t="shared" si="234"/>
        <v>0</v>
      </c>
      <c r="FU58" s="37">
        <f t="shared" si="234"/>
        <v>0</v>
      </c>
      <c r="FV58" s="37">
        <f t="shared" si="234"/>
        <v>0</v>
      </c>
      <c r="FW58" s="37">
        <f t="shared" si="234"/>
        <v>0</v>
      </c>
      <c r="FX58" s="37">
        <f t="shared" si="234"/>
        <v>0</v>
      </c>
      <c r="FY58" s="37">
        <f t="shared" si="234"/>
        <v>0</v>
      </c>
      <c r="FZ58" s="37">
        <f t="shared" si="234"/>
        <v>0</v>
      </c>
      <c r="GA58" s="37">
        <f t="shared" si="234"/>
        <v>0</v>
      </c>
      <c r="GB58" s="37"/>
      <c r="GC58" s="37"/>
      <c r="GD58" s="37"/>
      <c r="GE58" s="37"/>
      <c r="GF58" s="37"/>
      <c r="GG58" s="37"/>
      <c r="GH58" s="37"/>
      <c r="GI58" s="37"/>
      <c r="GJ58" s="37"/>
      <c r="GK58" s="37"/>
      <c r="GL58" s="37"/>
      <c r="GM58" s="37"/>
      <c r="GN58" s="37"/>
      <c r="GO58" s="37"/>
      <c r="GP58" s="37"/>
      <c r="GQ58" s="37"/>
      <c r="GR58" s="37"/>
      <c r="GS58" s="37"/>
      <c r="GT58" s="37"/>
      <c r="GU58" s="37"/>
      <c r="GV58" s="37"/>
      <c r="GW58" s="37"/>
      <c r="GX58" s="37"/>
      <c r="GY58" s="37"/>
      <c r="GZ58" s="37"/>
      <c r="HA58" s="37"/>
      <c r="HB58" s="37"/>
      <c r="HC58" s="37"/>
      <c r="HD58" s="37"/>
      <c r="HE58" s="37"/>
      <c r="HF58" s="37"/>
      <c r="HG58" s="37"/>
      <c r="HH58" s="37"/>
      <c r="HI58" s="37"/>
      <c r="HJ58" s="37"/>
      <c r="HK58" s="37"/>
      <c r="HL58" s="37"/>
      <c r="HM58" s="37"/>
      <c r="HN58" s="37"/>
      <c r="HO58" s="37"/>
      <c r="HP58" s="37"/>
      <c r="HQ58" s="37"/>
      <c r="HR58" s="37"/>
      <c r="HS58" s="37"/>
      <c r="HT58" s="37"/>
      <c r="HU58" s="37"/>
      <c r="HV58" s="37"/>
      <c r="HW58" s="37"/>
      <c r="HX58" s="37"/>
      <c r="HY58" s="37"/>
      <c r="HZ58" s="37"/>
      <c r="IA58" s="37"/>
      <c r="IB58" s="37"/>
      <c r="IC58" s="37"/>
      <c r="ID58" s="37"/>
      <c r="IE58" s="37"/>
      <c r="IF58" s="37"/>
      <c r="IG58" s="37"/>
      <c r="IH58" s="37"/>
      <c r="II58" s="37"/>
      <c r="IJ58" s="37"/>
      <c r="IK58" s="37"/>
      <c r="IL58" s="37"/>
      <c r="IM58" s="37"/>
      <c r="IN58" s="37"/>
      <c r="IO58" s="37"/>
      <c r="IP58" s="37"/>
      <c r="IQ58" s="37"/>
      <c r="IR58" s="37"/>
      <c r="IS58" s="37"/>
      <c r="IT58" s="37"/>
      <c r="IU58" s="37"/>
      <c r="IV58" s="37"/>
      <c r="IW58" s="37"/>
      <c r="IX58" s="37"/>
      <c r="IY58" s="37"/>
      <c r="IZ58" s="37"/>
      <c r="JA58" s="37"/>
      <c r="JB58" s="37"/>
      <c r="JC58" s="37"/>
      <c r="JD58" s="37"/>
      <c r="JE58" s="37"/>
      <c r="JF58" s="37"/>
      <c r="JG58" s="37"/>
      <c r="JH58" s="37"/>
      <c r="JI58" s="37"/>
      <c r="JJ58" s="37"/>
      <c r="JK58" s="37"/>
      <c r="JL58" s="37"/>
      <c r="JM58" s="37"/>
      <c r="JN58" s="37"/>
      <c r="JO58" s="37"/>
      <c r="JP58" s="37"/>
      <c r="JQ58" s="37"/>
      <c r="JR58" s="37"/>
      <c r="JS58" s="37"/>
      <c r="JT58" s="37"/>
      <c r="JU58" s="37"/>
      <c r="JV58" s="37"/>
      <c r="JW58" s="37"/>
      <c r="JX58" s="37"/>
      <c r="JY58" s="37"/>
      <c r="JZ58" s="37"/>
      <c r="KA58" s="37"/>
      <c r="KB58" s="37"/>
      <c r="KC58" s="37"/>
      <c r="KD58" s="37"/>
      <c r="KE58" s="37"/>
      <c r="KF58" s="37"/>
      <c r="KG58" s="37"/>
      <c r="KH58" s="37"/>
      <c r="KI58" s="37"/>
      <c r="KJ58" s="37"/>
      <c r="KK58" s="37"/>
      <c r="KL58" s="37"/>
      <c r="KM58" s="37"/>
      <c r="KN58" s="37"/>
      <c r="KO58" s="37"/>
      <c r="KP58" s="37"/>
      <c r="KQ58" s="37"/>
      <c r="KR58" s="37"/>
      <c r="KS58" s="37"/>
      <c r="KT58" s="37"/>
      <c r="KU58" s="37"/>
      <c r="KV58" s="37"/>
      <c r="KW58" s="37"/>
      <c r="KX58" s="37"/>
      <c r="KY58" s="37"/>
      <c r="KZ58" s="37"/>
      <c r="LA58" s="37"/>
      <c r="LB58" s="37"/>
      <c r="LC58" s="37"/>
      <c r="LD58" s="37"/>
      <c r="LE58" s="37"/>
      <c r="LF58" s="37"/>
      <c r="LG58" s="37"/>
      <c r="LH58" s="37"/>
      <c r="LI58" s="37"/>
      <c r="LJ58" s="37"/>
      <c r="LK58" s="37"/>
      <c r="LL58" s="37"/>
      <c r="LM58" s="37"/>
      <c r="LN58" s="37"/>
      <c r="LO58" s="37"/>
      <c r="LP58" s="37"/>
      <c r="LQ58" s="37"/>
      <c r="LR58" s="37"/>
      <c r="LS58" s="37"/>
      <c r="LT58" s="37"/>
      <c r="LU58" s="37"/>
      <c r="LV58" s="37"/>
      <c r="LW58" s="37"/>
      <c r="LX58" s="37"/>
      <c r="LY58" s="37"/>
      <c r="LZ58" s="37"/>
      <c r="MA58" s="37"/>
      <c r="MB58" s="37"/>
      <c r="MC58" s="37"/>
      <c r="MD58" s="37"/>
      <c r="ME58" s="37"/>
      <c r="MF58" s="37"/>
      <c r="MG58" s="37"/>
      <c r="MH58" s="37"/>
      <c r="MI58" s="37"/>
      <c r="MJ58" s="37"/>
      <c r="MK58" s="37"/>
      <c r="ML58" s="37"/>
      <c r="MM58" s="37"/>
      <c r="MN58" s="37"/>
      <c r="MO58" s="37"/>
      <c r="MP58" s="37"/>
      <c r="MQ58" s="37"/>
      <c r="MR58" s="37"/>
      <c r="MS58" s="37"/>
      <c r="MT58" s="37"/>
      <c r="MU58" s="37"/>
      <c r="MV58" s="37"/>
      <c r="MW58" s="37"/>
      <c r="MX58" s="37"/>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row>
    <row r="59" spans="1:430" ht="14.25" customHeight="1" outlineLevel="1" x14ac:dyDescent="0.55000000000000004">
      <c r="A59" s="8" t="s">
        <v>25</v>
      </c>
      <c r="B59" s="30"/>
      <c r="C59" s="37">
        <f t="shared" ref="C59:AH59" si="235">-(C57+C58)*C25</f>
        <v>-15.093521718638932</v>
      </c>
      <c r="D59" s="37">
        <f t="shared" si="235"/>
        <v>-17.562003246554049</v>
      </c>
      <c r="E59" s="37">
        <f t="shared" si="235"/>
        <v>-21.234259104204181</v>
      </c>
      <c r="F59" s="37">
        <f t="shared" si="235"/>
        <v>-20.157349006471602</v>
      </c>
      <c r="G59" s="37">
        <f t="shared" si="235"/>
        <v>-19.405299931222952</v>
      </c>
      <c r="H59" s="37">
        <f t="shared" si="235"/>
        <v>-19.783910834300258</v>
      </c>
      <c r="I59" s="37">
        <f t="shared" si="235"/>
        <v>-20.398160131352302</v>
      </c>
      <c r="J59" s="37">
        <f t="shared" si="235"/>
        <v>-20.984559143964553</v>
      </c>
      <c r="K59" s="37">
        <f t="shared" si="235"/>
        <v>-22.467695778583497</v>
      </c>
      <c r="L59" s="37">
        <f t="shared" si="235"/>
        <v>-23.074461929559533</v>
      </c>
      <c r="M59" s="37">
        <f t="shared" si="235"/>
        <v>-22.88016282557458</v>
      </c>
      <c r="N59" s="37">
        <f t="shared" si="235"/>
        <v>-23.031273959741863</v>
      </c>
      <c r="O59" s="37">
        <f t="shared" si="235"/>
        <v>-23.7609688519161</v>
      </c>
      <c r="P59" s="37">
        <f t="shared" si="235"/>
        <v>-25.471052399990267</v>
      </c>
      <c r="Q59" s="37">
        <f t="shared" si="235"/>
        <v>-26.362197985522918</v>
      </c>
      <c r="R59" s="37">
        <f t="shared" si="235"/>
        <v>-23.038234616463608</v>
      </c>
      <c r="S59" s="37">
        <f t="shared" si="235"/>
        <v>-20.51277913193957</v>
      </c>
      <c r="T59" s="37">
        <f t="shared" si="235"/>
        <v>-18.859798031228607</v>
      </c>
      <c r="U59" s="37">
        <f t="shared" si="235"/>
        <v>-18.68111280608559</v>
      </c>
      <c r="V59" s="37">
        <f t="shared" si="235"/>
        <v>-19.0535233928289</v>
      </c>
      <c r="W59" s="37">
        <f t="shared" si="235"/>
        <v>-19.547154206144796</v>
      </c>
      <c r="X59" s="37">
        <f t="shared" si="235"/>
        <v>-19.678654582824546</v>
      </c>
      <c r="Y59" s="37">
        <f t="shared" si="235"/>
        <v>-19.562119058445621</v>
      </c>
      <c r="Z59" s="37">
        <f t="shared" si="235"/>
        <v>-19.764299742507259</v>
      </c>
      <c r="AA59" s="37">
        <f t="shared" si="235"/>
        <v>-20.385955202233237</v>
      </c>
      <c r="AB59" s="37">
        <f t="shared" si="235"/>
        <v>-21.874647584710978</v>
      </c>
      <c r="AC59" s="37">
        <f t="shared" si="235"/>
        <v>-22.79711608743985</v>
      </c>
      <c r="AD59" s="37">
        <f t="shared" si="235"/>
        <v>-21.419981988521386</v>
      </c>
      <c r="AE59" s="37">
        <f t="shared" si="235"/>
        <v>-19.186657507690789</v>
      </c>
      <c r="AF59" s="37">
        <f t="shared" si="235"/>
        <v>-17.39947348740893</v>
      </c>
      <c r="AG59" s="37">
        <f t="shared" si="235"/>
        <v>-17.266273670021071</v>
      </c>
      <c r="AH59" s="37">
        <f t="shared" si="235"/>
        <v>-17.662774953699103</v>
      </c>
      <c r="AI59" s="37">
        <f t="shared" ref="AI59:BN59" si="236">-(AI57+AI58)*AI25</f>
        <v>-18.15237005391149</v>
      </c>
      <c r="AJ59" s="37">
        <f t="shared" si="236"/>
        <v>-18.325867447348308</v>
      </c>
      <c r="AK59" s="37">
        <f t="shared" si="236"/>
        <v>-18.244389312227923</v>
      </c>
      <c r="AL59" s="37">
        <f t="shared" si="236"/>
        <v>-18.440827619123937</v>
      </c>
      <c r="AM59" s="37">
        <f t="shared" si="236"/>
        <v>-19.059677041578681</v>
      </c>
      <c r="AN59" s="37">
        <f t="shared" si="236"/>
        <v>-20.478840743165836</v>
      </c>
      <c r="AO59" s="37">
        <f t="shared" si="236"/>
        <v>-21.460721709520222</v>
      </c>
      <c r="AP59" s="37">
        <f t="shared" si="236"/>
        <v>-20.399747238669338</v>
      </c>
      <c r="AQ59" s="37">
        <f t="shared" si="236"/>
        <v>-18.01286955179248</v>
      </c>
      <c r="AR59" s="37">
        <f t="shared" si="236"/>
        <v>-16.47504588506219</v>
      </c>
      <c r="AS59" s="37">
        <f t="shared" si="236"/>
        <v>-16.381859320550351</v>
      </c>
      <c r="AT59" s="37">
        <f t="shared" si="236"/>
        <v>-16.881120885561838</v>
      </c>
      <c r="AU59" s="37">
        <f t="shared" si="236"/>
        <v>-17.425122007771936</v>
      </c>
      <c r="AV59" s="37">
        <f t="shared" si="236"/>
        <v>-17.596426866742956</v>
      </c>
      <c r="AW59" s="37">
        <f t="shared" si="236"/>
        <v>-17.495201235794319</v>
      </c>
      <c r="AX59" s="37">
        <f t="shared" si="236"/>
        <v>-17.691221181256193</v>
      </c>
      <c r="AY59" s="37">
        <f t="shared" si="236"/>
        <v>-18.300040917772147</v>
      </c>
      <c r="AZ59" s="37">
        <f t="shared" si="236"/>
        <v>-19.737104335222256</v>
      </c>
      <c r="BA59" s="37">
        <f t="shared" si="236"/>
        <v>-20.594889962765201</v>
      </c>
      <c r="BB59" s="37">
        <f t="shared" si="236"/>
        <v>-19.097610749355169</v>
      </c>
      <c r="BC59" s="37">
        <f t="shared" si="236"/>
        <v>-17.134050871715523</v>
      </c>
      <c r="BD59" s="37">
        <f t="shared" si="236"/>
        <v>-15.632604743797216</v>
      </c>
      <c r="BE59" s="37">
        <f t="shared" si="236"/>
        <v>-15.440936208712502</v>
      </c>
      <c r="BF59" s="37">
        <f t="shared" si="236"/>
        <v>-15.843008395847217</v>
      </c>
      <c r="BG59" s="37">
        <f t="shared" si="236"/>
        <v>-16.277242941157009</v>
      </c>
      <c r="BH59" s="37">
        <f t="shared" si="236"/>
        <v>-16.438548476429105</v>
      </c>
      <c r="BI59" s="37">
        <f t="shared" si="236"/>
        <v>-16.352535163995142</v>
      </c>
      <c r="BJ59" s="37">
        <f t="shared" si="236"/>
        <v>-16.557532186102318</v>
      </c>
      <c r="BK59" s="37">
        <f t="shared" si="236"/>
        <v>-17.152105785805453</v>
      </c>
      <c r="BL59" s="37">
        <f t="shared" si="236"/>
        <v>-18.435406219651533</v>
      </c>
      <c r="BM59" s="37">
        <f t="shared" si="236"/>
        <v>-19.07045857361436</v>
      </c>
      <c r="BN59" s="37">
        <f t="shared" si="236"/>
        <v>-17.264393452366519</v>
      </c>
      <c r="BO59" s="37">
        <f t="shared" ref="BO59:CT59" si="237">-(BO57+BO58)*BO25</f>
        <v>-15.34100819764898</v>
      </c>
      <c r="BP59" s="37">
        <f t="shared" si="237"/>
        <v>-13.998772286850292</v>
      </c>
      <c r="BQ59" s="37">
        <f t="shared" si="237"/>
        <v>-13.886199394835547</v>
      </c>
      <c r="BR59" s="37">
        <f t="shared" si="237"/>
        <v>-14.257434451070321</v>
      </c>
      <c r="BS59" s="37">
        <f t="shared" si="237"/>
        <v>-14.630420966099326</v>
      </c>
      <c r="BT59" s="37">
        <f t="shared" si="237"/>
        <v>-14.757544228604019</v>
      </c>
      <c r="BU59" s="37">
        <f t="shared" si="237"/>
        <v>-14.65551252302792</v>
      </c>
      <c r="BV59" s="37">
        <f t="shared" si="237"/>
        <v>-14.801735697644821</v>
      </c>
      <c r="BW59" s="37">
        <f t="shared" si="237"/>
        <v>-15.39034795002169</v>
      </c>
      <c r="BX59" s="37">
        <f t="shared" si="237"/>
        <v>-16.517437530033362</v>
      </c>
      <c r="BY59" s="37">
        <f t="shared" si="237"/>
        <v>-17.209384468555694</v>
      </c>
      <c r="BZ59" s="37">
        <f t="shared" si="237"/>
        <v>-16.295451111848276</v>
      </c>
      <c r="CA59" s="37">
        <f t="shared" si="237"/>
        <v>-14.368691570075894</v>
      </c>
      <c r="CB59" s="37">
        <f t="shared" si="237"/>
        <v>-12.964445880246641</v>
      </c>
      <c r="CC59" s="37">
        <f t="shared" si="237"/>
        <v>-12.884433100890229</v>
      </c>
      <c r="CD59" s="37">
        <f t="shared" si="237"/>
        <v>-13.220304988087804</v>
      </c>
      <c r="CE59" s="37">
        <f t="shared" si="237"/>
        <v>-13.595569518954363</v>
      </c>
      <c r="CF59" s="37">
        <f t="shared" si="237"/>
        <v>-13.697016162547134</v>
      </c>
      <c r="CG59" s="37">
        <f t="shared" si="237"/>
        <v>-13.584016981215571</v>
      </c>
      <c r="CH59" s="37">
        <f t="shared" si="237"/>
        <v>-13.708878890363126</v>
      </c>
      <c r="CI59" s="37">
        <f t="shared" si="237"/>
        <v>-14.194585525222758</v>
      </c>
      <c r="CJ59" s="37">
        <f t="shared" si="237"/>
        <v>-15.194330612160563</v>
      </c>
      <c r="CK59" s="37">
        <f t="shared" si="237"/>
        <v>-15.80924161852788</v>
      </c>
      <c r="CL59" s="37">
        <f t="shared" si="237"/>
        <v>-14.037656329952476</v>
      </c>
      <c r="CM59" s="37">
        <f t="shared" si="237"/>
        <v>-12.548606368651342</v>
      </c>
      <c r="CN59" s="37">
        <f t="shared" si="237"/>
        <v>-11.520377884292481</v>
      </c>
      <c r="CO59" s="37">
        <f t="shared" si="237"/>
        <v>-11.47903959464425</v>
      </c>
      <c r="CP59" s="37">
        <f t="shared" si="237"/>
        <v>-11.762516580181229</v>
      </c>
      <c r="CQ59" s="37">
        <f t="shared" si="237"/>
        <v>-12.095903507192762</v>
      </c>
      <c r="CR59" s="37">
        <f t="shared" si="237"/>
        <v>-12.177127377566364</v>
      </c>
      <c r="CS59" s="37">
        <f t="shared" si="237"/>
        <v>-12.076661180209848</v>
      </c>
      <c r="CT59" s="37">
        <f t="shared" si="237"/>
        <v>-12.137913026033358</v>
      </c>
      <c r="CU59" s="37">
        <f t="shared" ref="CU59:DZ59" si="238">-(CU57+CU58)*CU25</f>
        <v>-12.689555915277021</v>
      </c>
      <c r="CV59" s="37">
        <f t="shared" si="238"/>
        <v>-13.620979620178897</v>
      </c>
      <c r="CW59" s="37">
        <f t="shared" si="238"/>
        <v>-14.135307366846229</v>
      </c>
      <c r="CX59" s="37">
        <f t="shared" si="238"/>
        <v>-13.007444560065862</v>
      </c>
      <c r="CY59" s="37">
        <f t="shared" si="238"/>
        <v>-11.679168952536749</v>
      </c>
      <c r="CZ59" s="37">
        <f t="shared" si="238"/>
        <v>-10.789194023711204</v>
      </c>
      <c r="DA59" s="37">
        <f t="shared" si="238"/>
        <v>-10.816114919686331</v>
      </c>
      <c r="DB59" s="37">
        <f t="shared" si="238"/>
        <v>-11.052679311026886</v>
      </c>
      <c r="DC59" s="37">
        <f t="shared" si="238"/>
        <v>-11.315097976609838</v>
      </c>
      <c r="DD59" s="37">
        <f t="shared" si="238"/>
        <v>-11.357087134674613</v>
      </c>
      <c r="DE59" s="37">
        <f t="shared" si="238"/>
        <v>-11.344513961919736</v>
      </c>
      <c r="DF59" s="37">
        <f t="shared" si="238"/>
        <v>-11.396726313478625</v>
      </c>
      <c r="DG59" s="37">
        <f t="shared" si="238"/>
        <v>-11.849316230709338</v>
      </c>
      <c r="DH59" s="37">
        <f t="shared" si="238"/>
        <v>-12.628802238303308</v>
      </c>
      <c r="DI59" s="37">
        <f t="shared" si="238"/>
        <v>-13.029908342695746</v>
      </c>
      <c r="DJ59" s="37">
        <f t="shared" si="238"/>
        <v>-11.41229307082723</v>
      </c>
      <c r="DK59" s="37">
        <f t="shared" si="238"/>
        <v>-10.62897094236093</v>
      </c>
      <c r="DL59" s="37">
        <f t="shared" si="238"/>
        <v>-10.024785348987965</v>
      </c>
      <c r="DM59" s="37">
        <f t="shared" si="238"/>
        <v>-9.9493974268069909</v>
      </c>
      <c r="DN59" s="37">
        <f t="shared" si="238"/>
        <v>-9.96876488465373</v>
      </c>
      <c r="DO59" s="37">
        <f t="shared" si="238"/>
        <v>-9.9893985396870679</v>
      </c>
      <c r="DP59" s="37">
        <f t="shared" si="238"/>
        <v>-10.01386764212004</v>
      </c>
      <c r="DQ59" s="37">
        <f t="shared" si="238"/>
        <v>-9.9990319309584965</v>
      </c>
      <c r="DR59" s="37">
        <f t="shared" si="238"/>
        <v>-10.035752713616095</v>
      </c>
      <c r="DS59" s="37">
        <f t="shared" si="238"/>
        <v>-10.335991532783293</v>
      </c>
      <c r="DT59" s="37">
        <f t="shared" si="238"/>
        <v>-10.801877576915295</v>
      </c>
      <c r="DU59" s="37">
        <f t="shared" si="238"/>
        <v>-11.205819809676282</v>
      </c>
      <c r="DV59" s="37">
        <f t="shared" si="238"/>
        <v>-10.880427724441464</v>
      </c>
      <c r="DW59" s="37">
        <f t="shared" si="238"/>
        <v>-10.432588938266663</v>
      </c>
      <c r="DX59" s="37">
        <f t="shared" si="238"/>
        <v>-9.3152475594576334</v>
      </c>
      <c r="DY59" s="37">
        <f t="shared" si="238"/>
        <v>-9.2460771169515343</v>
      </c>
      <c r="DZ59" s="37">
        <f t="shared" si="238"/>
        <v>-9.2696871578683098</v>
      </c>
      <c r="EA59" s="37">
        <f t="shared" ref="EA59:FF59" si="239">-(EA57+EA58)*EA25</f>
        <v>-9.3017815827656047</v>
      </c>
      <c r="EB59" s="37">
        <f t="shared" si="239"/>
        <v>-9.3339089858934177</v>
      </c>
      <c r="EC59" s="37">
        <f t="shared" si="239"/>
        <v>-9.3263078697047437</v>
      </c>
      <c r="ED59" s="37">
        <f t="shared" si="239"/>
        <v>-9.3689782645621627</v>
      </c>
      <c r="EE59" s="37">
        <f t="shared" si="239"/>
        <v>-9.4523877368347122</v>
      </c>
      <c r="EF59" s="37">
        <f t="shared" si="239"/>
        <v>-9.666215894092467</v>
      </c>
      <c r="EG59" s="37">
        <f t="shared" si="239"/>
        <v>-9.9887597807328952</v>
      </c>
      <c r="EH59" s="37">
        <f t="shared" si="239"/>
        <v>-9.137610594942414</v>
      </c>
      <c r="EI59" s="37">
        <f t="shared" si="239"/>
        <v>-8.8288822722254512</v>
      </c>
      <c r="EJ59" s="37">
        <f t="shared" si="239"/>
        <v>-8.3382842049123251</v>
      </c>
      <c r="EK59" s="37">
        <f t="shared" si="239"/>
        <v>-8.280201670851385</v>
      </c>
      <c r="EL59" s="37">
        <f t="shared" si="239"/>
        <v>-8.3005623401941833</v>
      </c>
      <c r="EM59" s="37">
        <f t="shared" si="239"/>
        <v>-8.3285860399255682</v>
      </c>
      <c r="EN59" s="37">
        <f t="shared" si="239"/>
        <v>-8.3563104734379685</v>
      </c>
      <c r="EO59" s="37">
        <f t="shared" si="239"/>
        <v>-8.3494982969609062</v>
      </c>
      <c r="EP59" s="37">
        <f t="shared" si="239"/>
        <v>-8.3850607994602004</v>
      </c>
      <c r="EQ59" s="37">
        <f t="shared" si="239"/>
        <v>-8.4555734800864144</v>
      </c>
      <c r="ER59" s="37">
        <f t="shared" si="239"/>
        <v>-7.8933040890236406</v>
      </c>
      <c r="ES59" s="37">
        <f t="shared" si="239"/>
        <v>-7.6861987677971353</v>
      </c>
      <c r="ET59" s="37">
        <f t="shared" si="239"/>
        <v>-7.6170114631580379</v>
      </c>
      <c r="EU59" s="37">
        <f t="shared" si="239"/>
        <v>-7.559443514890039</v>
      </c>
      <c r="EV59" s="37">
        <f t="shared" si="239"/>
        <v>-7.5130225343880905</v>
      </c>
      <c r="EW59" s="37">
        <f t="shared" si="239"/>
        <v>-7.0441577753810041</v>
      </c>
      <c r="EX59" s="37">
        <f t="shared" si="239"/>
        <v>-7.0316350407396051</v>
      </c>
      <c r="EY59" s="37">
        <f t="shared" si="239"/>
        <v>-7.0294847115152423</v>
      </c>
      <c r="EZ59" s="37">
        <f t="shared" si="239"/>
        <v>-7.016929921956538</v>
      </c>
      <c r="FA59" s="37">
        <f t="shared" si="239"/>
        <v>-6.9944133747255375</v>
      </c>
      <c r="FB59" s="37">
        <f t="shared" si="239"/>
        <v>-6.9818993868640185</v>
      </c>
      <c r="FC59" s="37">
        <f t="shared" si="239"/>
        <v>-6.9591640538327963</v>
      </c>
      <c r="FD59" s="37">
        <f t="shared" si="239"/>
        <v>-6.9365039336722631</v>
      </c>
      <c r="FE59" s="37">
        <f t="shared" si="239"/>
        <v>-6.8936154963780236</v>
      </c>
      <c r="FF59" s="37">
        <f t="shared" si="239"/>
        <v>-6.8708511455072339</v>
      </c>
      <c r="FG59" s="37">
        <f t="shared" ref="FG59:GL59" si="240">-(FG57+FG58)*FG25</f>
        <v>-6.8484897749042526</v>
      </c>
      <c r="FH59" s="37">
        <f t="shared" si="240"/>
        <v>-6.8262027486827987</v>
      </c>
      <c r="FI59" s="37">
        <f t="shared" si="240"/>
        <v>-6.8043129876426081</v>
      </c>
      <c r="FJ59" s="37">
        <f t="shared" si="240"/>
        <v>-6.7821727182496234</v>
      </c>
      <c r="FK59" s="37">
        <f t="shared" si="240"/>
        <v>-6.7697230520637905</v>
      </c>
      <c r="FL59" s="37">
        <f t="shared" si="240"/>
        <v>-6.7476953558961474</v>
      </c>
      <c r="FM59" s="37">
        <f t="shared" si="240"/>
        <v>-6.725740950388003</v>
      </c>
      <c r="FN59" s="37">
        <f t="shared" si="240"/>
        <v>-6.7038596100605412</v>
      </c>
      <c r="FO59" s="37">
        <f t="shared" si="240"/>
        <v>-6.6820506913217974</v>
      </c>
      <c r="FP59" s="37">
        <f t="shared" si="240"/>
        <v>-6.6508665656514676</v>
      </c>
      <c r="FQ59" s="37">
        <f t="shared" si="240"/>
        <v>-6.6292358867863879</v>
      </c>
      <c r="FR59" s="37">
        <f t="shared" si="240"/>
        <v>-6.6076771599903852</v>
      </c>
      <c r="FS59" s="37">
        <f t="shared" si="240"/>
        <v>-6.5861901474898685</v>
      </c>
      <c r="FT59" s="37">
        <f t="shared" si="240"/>
        <v>-6.5647743892865265</v>
      </c>
      <c r="FU59" s="37">
        <f t="shared" si="240"/>
        <v>-6.5434298770455257</v>
      </c>
      <c r="FV59" s="37">
        <f t="shared" si="240"/>
        <v>-6.5221561530531735</v>
      </c>
      <c r="FW59" s="37">
        <f t="shared" si="240"/>
        <v>-6.5101694068798031</v>
      </c>
      <c r="FX59" s="37">
        <f t="shared" si="240"/>
        <v>-6.4798204957148284</v>
      </c>
      <c r="FY59" s="37">
        <f t="shared" si="240"/>
        <v>-6.4587580336051342</v>
      </c>
      <c r="FZ59" s="37">
        <f t="shared" si="240"/>
        <v>-6.4377655085741976</v>
      </c>
      <c r="GA59" s="37">
        <f t="shared" si="240"/>
        <v>-6.4168426417205362</v>
      </c>
      <c r="GB59" s="37"/>
      <c r="GC59" s="37"/>
      <c r="GD59" s="37"/>
      <c r="GE59" s="37"/>
      <c r="GF59" s="37"/>
      <c r="GG59" s="37"/>
      <c r="GH59" s="37"/>
      <c r="GI59" s="37"/>
      <c r="GJ59" s="37"/>
      <c r="GK59" s="37"/>
      <c r="GL59" s="37"/>
      <c r="GM59" s="37"/>
      <c r="GN59" s="37"/>
      <c r="GO59" s="37"/>
      <c r="GP59" s="37"/>
      <c r="GQ59" s="37"/>
      <c r="GR59" s="37"/>
      <c r="GS59" s="37"/>
      <c r="GT59" s="37"/>
      <c r="GU59" s="37"/>
      <c r="GV59" s="37"/>
      <c r="GW59" s="37"/>
      <c r="GX59" s="37"/>
      <c r="GY59" s="37"/>
      <c r="GZ59" s="37"/>
      <c r="HA59" s="37"/>
      <c r="HB59" s="37"/>
      <c r="HC59" s="37"/>
      <c r="HD59" s="37"/>
      <c r="HE59" s="37"/>
      <c r="HF59" s="37"/>
      <c r="HG59" s="37"/>
      <c r="HH59" s="37"/>
      <c r="HI59" s="37"/>
      <c r="HJ59" s="37"/>
      <c r="HK59" s="37"/>
      <c r="HL59" s="37"/>
      <c r="HM59" s="37"/>
      <c r="HN59" s="37"/>
      <c r="HO59" s="37"/>
      <c r="HP59" s="37"/>
      <c r="HQ59" s="37"/>
      <c r="HR59" s="37"/>
      <c r="HS59" s="37"/>
      <c r="HT59" s="37"/>
      <c r="HU59" s="37"/>
      <c r="HV59" s="37"/>
      <c r="HW59" s="37"/>
      <c r="HX59" s="37"/>
      <c r="HY59" s="37"/>
      <c r="HZ59" s="37"/>
      <c r="IA59" s="37"/>
      <c r="IB59" s="37"/>
      <c r="IC59" s="37"/>
      <c r="ID59" s="37"/>
      <c r="IE59" s="37"/>
      <c r="IF59" s="37"/>
      <c r="IG59" s="37"/>
      <c r="IH59" s="37"/>
      <c r="II59" s="37"/>
      <c r="IJ59" s="37"/>
      <c r="IK59" s="37"/>
      <c r="IL59" s="37"/>
      <c r="IM59" s="37"/>
      <c r="IN59" s="37"/>
      <c r="IO59" s="37"/>
      <c r="IP59" s="37"/>
      <c r="IQ59" s="37"/>
      <c r="IR59" s="37"/>
      <c r="IS59" s="37"/>
      <c r="IT59" s="37"/>
      <c r="IU59" s="37"/>
      <c r="IV59" s="37"/>
      <c r="IW59" s="37"/>
      <c r="IX59" s="37"/>
      <c r="IY59" s="37"/>
      <c r="IZ59" s="37"/>
      <c r="JA59" s="37"/>
      <c r="JB59" s="37"/>
      <c r="JC59" s="37"/>
      <c r="JD59" s="37"/>
      <c r="JE59" s="37"/>
      <c r="JF59" s="37"/>
      <c r="JG59" s="37"/>
      <c r="JH59" s="37"/>
      <c r="JI59" s="37"/>
      <c r="JJ59" s="37"/>
      <c r="JK59" s="37"/>
      <c r="JL59" s="37"/>
      <c r="JM59" s="37"/>
      <c r="JN59" s="37"/>
      <c r="JO59" s="37"/>
      <c r="JP59" s="37"/>
      <c r="JQ59" s="37"/>
      <c r="JR59" s="37"/>
      <c r="JS59" s="37"/>
      <c r="JT59" s="37"/>
      <c r="JU59" s="37"/>
      <c r="JV59" s="37"/>
      <c r="JW59" s="37"/>
      <c r="JX59" s="37"/>
      <c r="JY59" s="37"/>
      <c r="JZ59" s="37"/>
      <c r="KA59" s="37"/>
      <c r="KB59" s="37"/>
      <c r="KC59" s="37"/>
      <c r="KD59" s="37"/>
      <c r="KE59" s="37"/>
      <c r="KF59" s="37"/>
      <c r="KG59" s="37"/>
      <c r="KH59" s="37"/>
      <c r="KI59" s="37"/>
      <c r="KJ59" s="37"/>
      <c r="KK59" s="37"/>
      <c r="KL59" s="37"/>
      <c r="KM59" s="37"/>
      <c r="KN59" s="37"/>
      <c r="KO59" s="37"/>
      <c r="KP59" s="37"/>
      <c r="KQ59" s="37"/>
      <c r="KR59" s="37"/>
      <c r="KS59" s="37"/>
      <c r="KT59" s="37"/>
      <c r="KU59" s="37"/>
      <c r="KV59" s="37"/>
      <c r="KW59" s="37"/>
      <c r="KX59" s="37"/>
      <c r="KY59" s="37"/>
      <c r="KZ59" s="37"/>
      <c r="LA59" s="37"/>
      <c r="LB59" s="37"/>
      <c r="LC59" s="37"/>
      <c r="LD59" s="37"/>
      <c r="LE59" s="37"/>
      <c r="LF59" s="37"/>
      <c r="LG59" s="37"/>
      <c r="LH59" s="37"/>
      <c r="LI59" s="37"/>
      <c r="LJ59" s="37"/>
      <c r="LK59" s="37"/>
      <c r="LL59" s="37"/>
      <c r="LM59" s="37"/>
      <c r="LN59" s="37"/>
      <c r="LO59" s="37"/>
      <c r="LP59" s="37"/>
      <c r="LQ59" s="37"/>
      <c r="LR59" s="37"/>
      <c r="LS59" s="37"/>
      <c r="LT59" s="37"/>
      <c r="LU59" s="37"/>
      <c r="LV59" s="37"/>
      <c r="LW59" s="37"/>
      <c r="LX59" s="37"/>
      <c r="LY59" s="37"/>
      <c r="LZ59" s="37"/>
      <c r="MA59" s="37"/>
      <c r="MB59" s="37"/>
      <c r="MC59" s="37"/>
      <c r="MD59" s="37"/>
      <c r="ME59" s="37"/>
      <c r="MF59" s="37"/>
      <c r="MG59" s="37"/>
      <c r="MH59" s="37"/>
      <c r="MI59" s="37"/>
      <c r="MJ59" s="37"/>
      <c r="MK59" s="37"/>
      <c r="ML59" s="37"/>
      <c r="MM59" s="37"/>
      <c r="MN59" s="37"/>
      <c r="MO59" s="37"/>
      <c r="MP59" s="37"/>
      <c r="MQ59" s="37"/>
      <c r="MR59" s="37"/>
      <c r="MS59" s="37"/>
      <c r="MT59" s="37"/>
      <c r="MU59" s="37"/>
      <c r="MV59" s="37"/>
      <c r="MW59" s="37"/>
      <c r="MX59" s="37"/>
      <c r="MY59" s="8"/>
      <c r="MZ59" s="8"/>
      <c r="NA59" s="8"/>
      <c r="NB59" s="8"/>
      <c r="NC59" s="8"/>
      <c r="ND59" s="8"/>
      <c r="NE59" s="8"/>
      <c r="NF59" s="8"/>
      <c r="NG59" s="8"/>
      <c r="NH59" s="8"/>
      <c r="NI59" s="8"/>
      <c r="NJ59" s="8"/>
      <c r="NK59" s="8"/>
      <c r="NL59" s="8"/>
      <c r="NM59" s="8"/>
      <c r="NN59" s="8"/>
      <c r="NO59" s="8"/>
      <c r="NP59" s="8"/>
      <c r="NQ59" s="8"/>
      <c r="NR59" s="8"/>
      <c r="NS59" s="8"/>
      <c r="NT59" s="8"/>
      <c r="NU59" s="8"/>
      <c r="NV59" s="8"/>
      <c r="NW59" s="8"/>
      <c r="NX59" s="8"/>
      <c r="NY59" s="8"/>
      <c r="NZ59" s="8"/>
      <c r="OA59" s="8"/>
      <c r="OB59" s="8"/>
      <c r="OC59" s="8"/>
      <c r="OD59" s="8"/>
      <c r="OE59" s="8"/>
      <c r="OF59" s="8"/>
      <c r="OG59" s="8"/>
      <c r="OH59" s="8"/>
      <c r="OI59" s="8"/>
      <c r="OJ59" s="8"/>
      <c r="OK59" s="8"/>
      <c r="OL59" s="8"/>
      <c r="OM59" s="8"/>
      <c r="ON59" s="8"/>
      <c r="OO59" s="8"/>
      <c r="OP59" s="8"/>
      <c r="OQ59" s="8"/>
      <c r="OR59" s="8"/>
      <c r="OS59" s="8"/>
      <c r="OT59" s="8"/>
      <c r="OU59" s="8"/>
      <c r="OV59" s="8"/>
      <c r="OW59" s="8"/>
      <c r="OX59" s="8"/>
      <c r="OY59" s="8"/>
      <c r="OZ59" s="8"/>
      <c r="PA59" s="8"/>
      <c r="PB59" s="8"/>
      <c r="PC59" s="8"/>
      <c r="PD59" s="8"/>
      <c r="PE59" s="8"/>
      <c r="PF59" s="8"/>
      <c r="PG59" s="8"/>
      <c r="PH59" s="8"/>
      <c r="PI59" s="8"/>
      <c r="PJ59" s="8"/>
      <c r="PK59" s="8"/>
      <c r="PL59" s="8"/>
      <c r="PM59" s="8"/>
      <c r="PN59" s="8"/>
    </row>
    <row r="60" spans="1:430" ht="14.25" customHeight="1" outlineLevel="1" x14ac:dyDescent="0.55000000000000004">
      <c r="A60" s="8" t="s">
        <v>26</v>
      </c>
      <c r="B60" s="30"/>
      <c r="C60" s="37">
        <f t="shared" ref="C60:AH60" si="241">-C54*C26</f>
        <v>-90.332270927507835</v>
      </c>
      <c r="D60" s="37">
        <f t="shared" si="241"/>
        <v>-90.000609567083941</v>
      </c>
      <c r="E60" s="37">
        <f t="shared" si="241"/>
        <v>-98.237690751783376</v>
      </c>
      <c r="F60" s="37">
        <f t="shared" si="241"/>
        <v>-97.87945171996995</v>
      </c>
      <c r="G60" s="37">
        <f t="shared" si="241"/>
        <v>-99.995625681926811</v>
      </c>
      <c r="H60" s="37">
        <f t="shared" si="241"/>
        <v>-102.58396645466306</v>
      </c>
      <c r="I60" s="37">
        <f t="shared" si="241"/>
        <v>-106.15541861708158</v>
      </c>
      <c r="J60" s="37">
        <f t="shared" si="241"/>
        <v>-106.51126507333987</v>
      </c>
      <c r="K60" s="37">
        <f t="shared" si="241"/>
        <v>-111.3022184818431</v>
      </c>
      <c r="L60" s="37">
        <f t="shared" si="241"/>
        <v>-113.68642070439914</v>
      </c>
      <c r="M60" s="37">
        <f t="shared" si="241"/>
        <v>-113.27016241592329</v>
      </c>
      <c r="N60" s="37">
        <f t="shared" si="241"/>
        <v>-112.85667380545615</v>
      </c>
      <c r="O60" s="37">
        <f t="shared" si="241"/>
        <v>-112.44586970943288</v>
      </c>
      <c r="P60" s="37">
        <f t="shared" si="241"/>
        <v>-111.32871884950394</v>
      </c>
      <c r="Q60" s="37">
        <f t="shared" si="241"/>
        <v>-110.92306407767146</v>
      </c>
      <c r="R60" s="37">
        <f t="shared" si="241"/>
        <v>-102.35598769492317</v>
      </c>
      <c r="S60" s="37">
        <f t="shared" si="241"/>
        <v>-101.98782628771772</v>
      </c>
      <c r="T60" s="37">
        <f t="shared" si="241"/>
        <v>-101.62181292949668</v>
      </c>
      <c r="U60" s="37">
        <f t="shared" si="241"/>
        <v>-101.25792263678491</v>
      </c>
      <c r="V60" s="37">
        <f t="shared" si="241"/>
        <v>-100.89614007041439</v>
      </c>
      <c r="W60" s="37">
        <f t="shared" si="241"/>
        <v>-100.53644248539139</v>
      </c>
      <c r="X60" s="37">
        <f t="shared" si="241"/>
        <v>-100.17881414837593</v>
      </c>
      <c r="Y60" s="37">
        <f t="shared" si="241"/>
        <v>-99.823230544766957</v>
      </c>
      <c r="Z60" s="37">
        <f t="shared" si="241"/>
        <v>-99.469676248994944</v>
      </c>
      <c r="AA60" s="37">
        <f t="shared" si="241"/>
        <v>-99.118133163651819</v>
      </c>
      <c r="AB60" s="37">
        <f t="shared" si="241"/>
        <v>-98.768579358534936</v>
      </c>
      <c r="AC60" s="37">
        <f t="shared" si="241"/>
        <v>-98.421001096682801</v>
      </c>
      <c r="AD60" s="37">
        <f t="shared" si="241"/>
        <v>-98.075376613252729</v>
      </c>
      <c r="AE60" s="37">
        <f t="shared" si="241"/>
        <v>-97.731691104969812</v>
      </c>
      <c r="AF60" s="37">
        <f t="shared" si="241"/>
        <v>-97.389923814667156</v>
      </c>
      <c r="AG60" s="37">
        <f t="shared" si="241"/>
        <v>-97.050062416191906</v>
      </c>
      <c r="AH60" s="37">
        <f t="shared" si="241"/>
        <v>-96.712083535265137</v>
      </c>
      <c r="AI60" s="37">
        <f t="shared" ref="AI60:BN60" si="242">-AI54*AI26</f>
        <v>-96.375974297312993</v>
      </c>
      <c r="AJ60" s="37">
        <f t="shared" si="242"/>
        <v>-96.041723466278796</v>
      </c>
      <c r="AK60" s="37">
        <f t="shared" si="242"/>
        <v>-95.709304245739816</v>
      </c>
      <c r="AL60" s="37">
        <f t="shared" si="242"/>
        <v>-95.378707871363034</v>
      </c>
      <c r="AM60" s="37">
        <f t="shared" si="242"/>
        <v>-95.049916587850703</v>
      </c>
      <c r="AN60" s="37">
        <f t="shared" si="242"/>
        <v>-94.722915752578544</v>
      </c>
      <c r="AO60" s="37">
        <f t="shared" si="242"/>
        <v>-94.397688373741445</v>
      </c>
      <c r="AP60" s="37">
        <f t="shared" si="242"/>
        <v>-94.074218589953446</v>
      </c>
      <c r="AQ60" s="37">
        <f t="shared" si="242"/>
        <v>-93.752494329906597</v>
      </c>
      <c r="AR60" s="37">
        <f t="shared" si="242"/>
        <v>-93.432498649287652</v>
      </c>
      <c r="AS60" s="37">
        <f t="shared" si="242"/>
        <v>-93.1142170093907</v>
      </c>
      <c r="AT60" s="37">
        <f t="shared" si="242"/>
        <v>-92.797638286799099</v>
      </c>
      <c r="AU60" s="37">
        <f t="shared" si="242"/>
        <v>-92.48274343216265</v>
      </c>
      <c r="AV60" s="37">
        <f t="shared" si="242"/>
        <v>-92.169522210450594</v>
      </c>
      <c r="AW60" s="37">
        <f t="shared" si="242"/>
        <v>-91.857956808486165</v>
      </c>
      <c r="AX60" s="37">
        <f t="shared" si="242"/>
        <v>-91.548037557869861</v>
      </c>
      <c r="AY60" s="37">
        <f t="shared" si="242"/>
        <v>-91.239749103857434</v>
      </c>
      <c r="AZ60" s="37">
        <f t="shared" si="242"/>
        <v>-90.69235014611229</v>
      </c>
      <c r="BA60" s="37">
        <f t="shared" si="242"/>
        <v>-90.387283725947725</v>
      </c>
      <c r="BB60" s="37">
        <f t="shared" si="242"/>
        <v>-87.235355347384456</v>
      </c>
      <c r="BC60" s="37">
        <f t="shared" si="242"/>
        <v>-86.943137038770416</v>
      </c>
      <c r="BD60" s="37">
        <f t="shared" si="242"/>
        <v>-86.65245088832927</v>
      </c>
      <c r="BE60" s="37">
        <f t="shared" si="242"/>
        <v>-86.363283499234129</v>
      </c>
      <c r="BF60" s="37">
        <f t="shared" si="242"/>
        <v>-86.07562972560369</v>
      </c>
      <c r="BG60" s="37">
        <f t="shared" si="242"/>
        <v>-85.789426751767536</v>
      </c>
      <c r="BH60" s="37">
        <f t="shared" si="242"/>
        <v>-85.50449910682245</v>
      </c>
      <c r="BI60" s="37">
        <f t="shared" si="242"/>
        <v>-85.220806316680083</v>
      </c>
      <c r="BJ60" s="37">
        <f t="shared" si="242"/>
        <v>-84.938336538220625</v>
      </c>
      <c r="BK60" s="37">
        <f t="shared" si="242"/>
        <v>-84.657084006799991</v>
      </c>
      <c r="BL60" s="37">
        <f t="shared" si="242"/>
        <v>-84.153610190542025</v>
      </c>
      <c r="BM60" s="37">
        <f t="shared" si="242"/>
        <v>-83.874768174765791</v>
      </c>
      <c r="BN60" s="37">
        <f t="shared" si="242"/>
        <v>-79.516180710570254</v>
      </c>
      <c r="BO60" s="37">
        <f t="shared" ref="BO60:CT60" si="243">-BO54*BO26</f>
        <v>-79.253579951421102</v>
      </c>
      <c r="BP60" s="37">
        <f t="shared" si="243"/>
        <v>-78.99211455681781</v>
      </c>
      <c r="BQ60" s="37">
        <f t="shared" si="243"/>
        <v>-78.731773908324143</v>
      </c>
      <c r="BR60" s="37">
        <f t="shared" si="243"/>
        <v>-78.472554897487925</v>
      </c>
      <c r="BS60" s="37">
        <f t="shared" si="243"/>
        <v>-78.214447580953291</v>
      </c>
      <c r="BT60" s="37">
        <f t="shared" si="243"/>
        <v>-77.957446858703946</v>
      </c>
      <c r="BU60" s="37">
        <f t="shared" si="243"/>
        <v>-77.701547033284697</v>
      </c>
      <c r="BV60" s="37">
        <f t="shared" si="243"/>
        <v>-77.446740013955932</v>
      </c>
      <c r="BW60" s="37">
        <f t="shared" si="243"/>
        <v>-77.193019498658629</v>
      </c>
      <c r="BX60" s="37">
        <f t="shared" si="243"/>
        <v>-76.940382495217449</v>
      </c>
      <c r="BY60" s="37">
        <f t="shared" si="243"/>
        <v>-76.688817647871545</v>
      </c>
      <c r="BZ60" s="37">
        <f t="shared" si="243"/>
        <v>-76.438321420385066</v>
      </c>
      <c r="CA60" s="37">
        <f t="shared" si="243"/>
        <v>-76.188886535841604</v>
      </c>
      <c r="CB60" s="37">
        <f t="shared" si="243"/>
        <v>-75.940507424173418</v>
      </c>
      <c r="CC60" s="37">
        <f t="shared" si="243"/>
        <v>-75.693178288057624</v>
      </c>
      <c r="CD60" s="37">
        <f t="shared" si="243"/>
        <v>-75.446893254640756</v>
      </c>
      <c r="CE60" s="37">
        <f t="shared" si="243"/>
        <v>-75.201645373884773</v>
      </c>
      <c r="CF60" s="37">
        <f t="shared" si="243"/>
        <v>-74.957429942369899</v>
      </c>
      <c r="CG60" s="37">
        <f t="shared" si="243"/>
        <v>-74.714239563754816</v>
      </c>
      <c r="CH60" s="37">
        <f t="shared" si="243"/>
        <v>-74.472070767261158</v>
      </c>
      <c r="CI60" s="37">
        <f t="shared" si="243"/>
        <v>-74.230914853115294</v>
      </c>
      <c r="CJ60" s="37">
        <f t="shared" si="243"/>
        <v>-73.543158640624696</v>
      </c>
      <c r="CK60" s="37">
        <f t="shared" si="243"/>
        <v>-73.304015184281724</v>
      </c>
      <c r="CL60" s="37">
        <f t="shared" si="243"/>
        <v>-66.988859737336199</v>
      </c>
      <c r="CM60" s="37">
        <f t="shared" si="243"/>
        <v>-66.77476707300535</v>
      </c>
      <c r="CN60" s="37">
        <f t="shared" si="243"/>
        <v>-66.561574266543133</v>
      </c>
      <c r="CO60" s="37">
        <f t="shared" si="243"/>
        <v>-66.3492725301126</v>
      </c>
      <c r="CP60" s="37">
        <f t="shared" si="243"/>
        <v>-66.137858591597947</v>
      </c>
      <c r="CQ60" s="37">
        <f t="shared" si="243"/>
        <v>-65.927328560155445</v>
      </c>
      <c r="CR60" s="37">
        <f t="shared" si="243"/>
        <v>-65.717673768341072</v>
      </c>
      <c r="CS60" s="37">
        <f t="shared" si="243"/>
        <v>-65.508892491100639</v>
      </c>
      <c r="CT60" s="37">
        <f t="shared" si="243"/>
        <v>-65.300981397366698</v>
      </c>
      <c r="CU60" s="37">
        <f t="shared" ref="CU60:DZ60" si="244">-CU54*CU26</f>
        <v>-65.093923200576143</v>
      </c>
      <c r="CV60" s="37">
        <f t="shared" si="244"/>
        <v>-64.646954723223914</v>
      </c>
      <c r="CW60" s="37">
        <f t="shared" si="244"/>
        <v>-64.441528292376361</v>
      </c>
      <c r="CX60" s="37">
        <f t="shared" si="244"/>
        <v>-61.762831620682022</v>
      </c>
      <c r="CY60" s="37">
        <f t="shared" si="244"/>
        <v>-61.567058373558062</v>
      </c>
      <c r="CZ60" s="37">
        <f t="shared" si="244"/>
        <v>-61.37205621039319</v>
      </c>
      <c r="DA60" s="37">
        <f t="shared" si="244"/>
        <v>-61.177824515263538</v>
      </c>
      <c r="DB60" s="37">
        <f t="shared" si="244"/>
        <v>-60.984352542449926</v>
      </c>
      <c r="DC60" s="37">
        <f t="shared" si="244"/>
        <v>-60.791644370517389</v>
      </c>
      <c r="DD60" s="37">
        <f t="shared" si="244"/>
        <v>-60.599688823503591</v>
      </c>
      <c r="DE60" s="37">
        <f t="shared" si="244"/>
        <v>-60.408487186355842</v>
      </c>
      <c r="DF60" s="37">
        <f t="shared" si="244"/>
        <v>-60.218024742131384</v>
      </c>
      <c r="DG60" s="37">
        <f t="shared" si="244"/>
        <v>-60.028251354603647</v>
      </c>
      <c r="DH60" s="37">
        <f t="shared" si="244"/>
        <v>-59.35768631660148</v>
      </c>
      <c r="DI60" s="37">
        <f t="shared" si="244"/>
        <v>-59.169250941057392</v>
      </c>
      <c r="DJ60" s="37">
        <f t="shared" si="244"/>
        <v>-52.177002379771579</v>
      </c>
      <c r="DK60" s="37">
        <f t="shared" si="244"/>
        <v>-52.01593077812587</v>
      </c>
      <c r="DL60" s="37">
        <f t="shared" si="244"/>
        <v>-51.855416852812624</v>
      </c>
      <c r="DM60" s="37">
        <f t="shared" si="244"/>
        <v>-51.695460997624508</v>
      </c>
      <c r="DN60" s="37">
        <f t="shared" si="244"/>
        <v>-51.536062023395594</v>
      </c>
      <c r="DO60" s="37">
        <f t="shared" si="244"/>
        <v>-51.377215292961957</v>
      </c>
      <c r="DP60" s="37">
        <f t="shared" si="244"/>
        <v>-51.21892175528756</v>
      </c>
      <c r="DQ60" s="37">
        <f t="shared" si="244"/>
        <v>-51.061176730561357</v>
      </c>
      <c r="DR60" s="37">
        <f t="shared" si="244"/>
        <v>-50.90398125515194</v>
      </c>
      <c r="DS60" s="37">
        <f t="shared" si="244"/>
        <v>-50.74733029471021</v>
      </c>
      <c r="DT60" s="37">
        <f t="shared" si="244"/>
        <v>-50.591223271633716</v>
      </c>
      <c r="DU60" s="37">
        <f t="shared" si="244"/>
        <v>-50.43565872536734</v>
      </c>
      <c r="DV60" s="37">
        <f t="shared" si="244"/>
        <v>-50.042411202963052</v>
      </c>
      <c r="DW60" s="37">
        <f t="shared" si="244"/>
        <v>-49.887926510924565</v>
      </c>
      <c r="DX60" s="37">
        <f t="shared" si="244"/>
        <v>-48.492563062587493</v>
      </c>
      <c r="DY60" s="37">
        <f t="shared" si="244"/>
        <v>-48.343364437257236</v>
      </c>
      <c r="DZ60" s="37">
        <f t="shared" si="244"/>
        <v>-48.194681396621391</v>
      </c>
      <c r="EA60" s="37">
        <f t="shared" ref="EA60:FF60" si="245">-EA54*EA26</f>
        <v>-48.046518899982452</v>
      </c>
      <c r="EB60" s="37">
        <f t="shared" si="245"/>
        <v>-47.898869227513124</v>
      </c>
      <c r="EC60" s="37">
        <f t="shared" si="245"/>
        <v>-47.751732217590387</v>
      </c>
      <c r="ED60" s="37">
        <f t="shared" si="245"/>
        <v>-47.605106495093146</v>
      </c>
      <c r="EE60" s="37">
        <f t="shared" si="245"/>
        <v>-47.458991047016887</v>
      </c>
      <c r="EF60" s="37">
        <f t="shared" si="245"/>
        <v>-47.072651879990822</v>
      </c>
      <c r="EG60" s="37">
        <f t="shared" si="245"/>
        <v>-46.927550203212803</v>
      </c>
      <c r="EH60" s="37">
        <f t="shared" si="245"/>
        <v>-43.191237623863287</v>
      </c>
      <c r="EI60" s="37">
        <f t="shared" si="245"/>
        <v>-43.059339005362922</v>
      </c>
      <c r="EJ60" s="37">
        <f t="shared" si="245"/>
        <v>-42.927898364780077</v>
      </c>
      <c r="EK60" s="37">
        <f t="shared" si="245"/>
        <v>-42.796916387582378</v>
      </c>
      <c r="EL60" s="37">
        <f t="shared" si="245"/>
        <v>-42.666389687213076</v>
      </c>
      <c r="EM60" s="37">
        <f t="shared" si="245"/>
        <v>-42.536318016894391</v>
      </c>
      <c r="EN60" s="37">
        <f t="shared" si="245"/>
        <v>-42.406697861055612</v>
      </c>
      <c r="EO60" s="37">
        <f t="shared" si="245"/>
        <v>-42.277527943126088</v>
      </c>
      <c r="EP60" s="37">
        <f t="shared" si="245"/>
        <v>-41.941928235144388</v>
      </c>
      <c r="EQ60" s="37">
        <f t="shared" si="245"/>
        <v>-41.813656868383617</v>
      </c>
      <c r="ER60" s="37">
        <f t="shared" si="245"/>
        <v>-36.423242833391264</v>
      </c>
      <c r="ES60" s="37">
        <f t="shared" si="245"/>
        <v>-36.313733570928854</v>
      </c>
      <c r="ET60" s="37">
        <f t="shared" si="245"/>
        <v>-36.204607151664675</v>
      </c>
      <c r="EU60" s="37">
        <f t="shared" si="245"/>
        <v>-35.892225985333859</v>
      </c>
      <c r="EV60" s="37">
        <f t="shared" si="245"/>
        <v>-35.783859883725228</v>
      </c>
      <c r="EW60" s="37">
        <f t="shared" si="245"/>
        <v>-34.270877655380197</v>
      </c>
      <c r="EX60" s="37">
        <f t="shared" si="245"/>
        <v>-34.168672441741599</v>
      </c>
      <c r="EY60" s="37">
        <f t="shared" si="245"/>
        <v>-34.066821209838579</v>
      </c>
      <c r="EZ60" s="37">
        <f t="shared" si="245"/>
        <v>-33.965323882234763</v>
      </c>
      <c r="FA60" s="37">
        <f t="shared" si="245"/>
        <v>-33.864178380340668</v>
      </c>
      <c r="FB60" s="37">
        <f t="shared" si="245"/>
        <v>-33.763383851632447</v>
      </c>
      <c r="FC60" s="37">
        <f t="shared" si="245"/>
        <v>-33.662939132907596</v>
      </c>
      <c r="FD60" s="37">
        <f t="shared" si="245"/>
        <v>-33.562842147791933</v>
      </c>
      <c r="FE60" s="37">
        <f t="shared" si="245"/>
        <v>-33.463093680408164</v>
      </c>
      <c r="FF60" s="37">
        <f t="shared" si="245"/>
        <v>-33.363688924111429</v>
      </c>
      <c r="FG60" s="37">
        <f t="shared" ref="FG60:GA60" si="246">-FG54*FG26</f>
        <v>-33.264631540310035</v>
      </c>
      <c r="FH60" s="37">
        <f t="shared" si="246"/>
        <v>-33.165916826587157</v>
      </c>
      <c r="FI60" s="37">
        <f t="shared" si="246"/>
        <v>-33.067543799224623</v>
      </c>
      <c r="FJ60" s="37">
        <f t="shared" si="246"/>
        <v>-32.969511991563387</v>
      </c>
      <c r="FK60" s="37">
        <f t="shared" si="246"/>
        <v>-32.871820380595821</v>
      </c>
      <c r="FL60" s="37">
        <f t="shared" si="246"/>
        <v>-32.774467133507265</v>
      </c>
      <c r="FM60" s="37">
        <f t="shared" si="246"/>
        <v>-32.677451537863917</v>
      </c>
      <c r="FN60" s="37">
        <f t="shared" si="246"/>
        <v>-32.580773175331558</v>
      </c>
      <c r="FO60" s="37">
        <f t="shared" si="246"/>
        <v>-32.4844289050585</v>
      </c>
      <c r="FP60" s="37">
        <f t="shared" si="246"/>
        <v>-32.388419929536639</v>
      </c>
      <c r="FQ60" s="37">
        <f t="shared" si="246"/>
        <v>-32.292742429197077</v>
      </c>
      <c r="FR60" s="37">
        <f t="shared" si="246"/>
        <v>-32.197396825871323</v>
      </c>
      <c r="FS60" s="37">
        <f t="shared" si="246"/>
        <v>-32.102382051654487</v>
      </c>
      <c r="FT60" s="37">
        <f t="shared" si="246"/>
        <v>-32.007696336490291</v>
      </c>
      <c r="FU60" s="37">
        <f t="shared" si="246"/>
        <v>-31.913339210327244</v>
      </c>
      <c r="FV60" s="37">
        <f t="shared" si="246"/>
        <v>-31.819308433057479</v>
      </c>
      <c r="FW60" s="37">
        <f t="shared" si="246"/>
        <v>-31.725604767550056</v>
      </c>
      <c r="FX60" s="37">
        <f t="shared" si="246"/>
        <v>-31.632224977516103</v>
      </c>
      <c r="FY60" s="37">
        <f t="shared" si="246"/>
        <v>-31.539168772423178</v>
      </c>
      <c r="FZ60" s="37">
        <f t="shared" si="246"/>
        <v>-31.446435303174948</v>
      </c>
      <c r="GA60" s="37">
        <f t="shared" si="246"/>
        <v>-31.354022877046813</v>
      </c>
      <c r="GB60" s="37"/>
      <c r="GC60" s="37"/>
      <c r="GD60" s="37"/>
      <c r="GE60" s="37"/>
      <c r="GF60" s="37"/>
      <c r="GG60" s="37"/>
      <c r="GH60" s="37"/>
      <c r="GI60" s="37"/>
      <c r="GJ60" s="37"/>
      <c r="GK60" s="37"/>
      <c r="GL60" s="37"/>
      <c r="GM60" s="37"/>
      <c r="GN60" s="37"/>
      <c r="GO60" s="37"/>
      <c r="GP60" s="37"/>
      <c r="GQ60" s="37"/>
      <c r="GR60" s="37"/>
      <c r="GS60" s="37"/>
      <c r="GT60" s="37"/>
      <c r="GU60" s="37"/>
      <c r="GV60" s="37"/>
      <c r="GW60" s="37"/>
      <c r="GX60" s="37"/>
      <c r="GY60" s="37"/>
      <c r="GZ60" s="37"/>
      <c r="HA60" s="37"/>
      <c r="HB60" s="37"/>
      <c r="HC60" s="37"/>
      <c r="HD60" s="37"/>
      <c r="HE60" s="37"/>
      <c r="HF60" s="37"/>
      <c r="HG60" s="37"/>
      <c r="HH60" s="37"/>
      <c r="HI60" s="37"/>
      <c r="HJ60" s="37"/>
      <c r="HK60" s="37"/>
      <c r="HL60" s="37"/>
      <c r="HM60" s="37"/>
      <c r="HN60" s="37"/>
      <c r="HO60" s="37"/>
      <c r="HP60" s="37"/>
      <c r="HQ60" s="37"/>
      <c r="HR60" s="37"/>
      <c r="HS60" s="37"/>
      <c r="HT60" s="37"/>
      <c r="HU60" s="37"/>
      <c r="HV60" s="37"/>
      <c r="HW60" s="37"/>
      <c r="HX60" s="37"/>
      <c r="HY60" s="37"/>
      <c r="HZ60" s="37"/>
      <c r="IA60" s="37"/>
      <c r="IB60" s="37"/>
      <c r="IC60" s="37"/>
      <c r="ID60" s="37"/>
      <c r="IE60" s="37"/>
      <c r="IF60" s="37"/>
      <c r="IG60" s="37"/>
      <c r="IH60" s="37"/>
      <c r="II60" s="37"/>
      <c r="IJ60" s="37"/>
      <c r="IK60" s="37"/>
      <c r="IL60" s="37"/>
      <c r="IM60" s="37"/>
      <c r="IN60" s="37"/>
      <c r="IO60" s="37"/>
      <c r="IP60" s="37"/>
      <c r="IQ60" s="37"/>
      <c r="IR60" s="37"/>
      <c r="IS60" s="37"/>
      <c r="IT60" s="37"/>
      <c r="IU60" s="37"/>
      <c r="IV60" s="37"/>
      <c r="IW60" s="37"/>
      <c r="IX60" s="37"/>
      <c r="IY60" s="37"/>
      <c r="IZ60" s="37"/>
      <c r="JA60" s="37"/>
      <c r="JB60" s="37"/>
      <c r="JC60" s="37"/>
      <c r="JD60" s="37"/>
      <c r="JE60" s="37"/>
      <c r="JF60" s="37"/>
      <c r="JG60" s="37"/>
      <c r="JH60" s="37"/>
      <c r="JI60" s="37"/>
      <c r="JJ60" s="37"/>
      <c r="JK60" s="37"/>
      <c r="JL60" s="37"/>
      <c r="JM60" s="37"/>
      <c r="JN60" s="37"/>
      <c r="JO60" s="37"/>
      <c r="JP60" s="37"/>
      <c r="JQ60" s="37"/>
      <c r="JR60" s="37"/>
      <c r="JS60" s="37"/>
      <c r="JT60" s="37"/>
      <c r="JU60" s="37"/>
      <c r="JV60" s="37"/>
      <c r="JW60" s="37"/>
      <c r="JX60" s="37"/>
      <c r="JY60" s="37"/>
      <c r="JZ60" s="37"/>
      <c r="KA60" s="37"/>
      <c r="KB60" s="37"/>
      <c r="KC60" s="37"/>
      <c r="KD60" s="37"/>
      <c r="KE60" s="37"/>
      <c r="KF60" s="37"/>
      <c r="KG60" s="37"/>
      <c r="KH60" s="37"/>
      <c r="KI60" s="37"/>
      <c r="KJ60" s="37"/>
      <c r="KK60" s="37"/>
      <c r="KL60" s="37"/>
      <c r="KM60" s="37"/>
      <c r="KN60" s="37"/>
      <c r="KO60" s="37"/>
      <c r="KP60" s="37"/>
      <c r="KQ60" s="37"/>
      <c r="KR60" s="37"/>
      <c r="KS60" s="37"/>
      <c r="KT60" s="37"/>
      <c r="KU60" s="37"/>
      <c r="KV60" s="37"/>
      <c r="KW60" s="37"/>
      <c r="KX60" s="37"/>
      <c r="KY60" s="37"/>
      <c r="KZ60" s="37"/>
      <c r="LA60" s="37"/>
      <c r="LB60" s="37"/>
      <c r="LC60" s="37"/>
      <c r="LD60" s="37"/>
      <c r="LE60" s="37"/>
      <c r="LF60" s="37"/>
      <c r="LG60" s="37"/>
      <c r="LH60" s="37"/>
      <c r="LI60" s="37"/>
      <c r="LJ60" s="37"/>
      <c r="LK60" s="37"/>
      <c r="LL60" s="37"/>
      <c r="LM60" s="37"/>
      <c r="LN60" s="37"/>
      <c r="LO60" s="37"/>
      <c r="LP60" s="37"/>
      <c r="LQ60" s="37"/>
      <c r="LR60" s="37"/>
      <c r="LS60" s="37"/>
      <c r="LT60" s="37"/>
      <c r="LU60" s="37"/>
      <c r="LV60" s="37"/>
      <c r="LW60" s="37"/>
      <c r="LX60" s="37"/>
      <c r="LY60" s="37"/>
      <c r="LZ60" s="37"/>
      <c r="MA60" s="37"/>
      <c r="MB60" s="37"/>
      <c r="MC60" s="37"/>
      <c r="MD60" s="37"/>
      <c r="ME60" s="37"/>
      <c r="MF60" s="37"/>
      <c r="MG60" s="37"/>
      <c r="MH60" s="37"/>
      <c r="MI60" s="37"/>
      <c r="MJ60" s="37"/>
      <c r="MK60" s="37"/>
      <c r="ML60" s="37"/>
      <c r="MM60" s="37"/>
      <c r="MN60" s="37"/>
      <c r="MO60" s="37"/>
      <c r="MP60" s="37"/>
      <c r="MQ60" s="37"/>
      <c r="MR60" s="37"/>
      <c r="MS60" s="37"/>
      <c r="MT60" s="37"/>
      <c r="MU60" s="37"/>
      <c r="MV60" s="37"/>
      <c r="MW60" s="37"/>
      <c r="MX60" s="37"/>
      <c r="MY60" s="8"/>
      <c r="MZ60" s="8"/>
      <c r="NA60" s="8"/>
      <c r="NB60" s="8"/>
      <c r="NC60" s="8"/>
      <c r="ND60" s="8"/>
      <c r="NE60" s="8"/>
      <c r="NF60" s="8"/>
      <c r="NG60" s="8"/>
      <c r="NH60" s="8"/>
      <c r="NI60" s="8"/>
      <c r="NJ60" s="8"/>
      <c r="NK60" s="8"/>
      <c r="NL60" s="8"/>
      <c r="NM60" s="8"/>
      <c r="NN60" s="8"/>
      <c r="NO60" s="8"/>
      <c r="NP60" s="8"/>
      <c r="NQ60" s="8"/>
      <c r="NR60" s="8"/>
      <c r="NS60" s="8"/>
      <c r="NT60" s="8"/>
      <c r="NU60" s="8"/>
      <c r="NV60" s="8"/>
      <c r="NW60" s="8"/>
      <c r="NX60" s="8"/>
      <c r="NY60" s="8"/>
      <c r="NZ60" s="8"/>
      <c r="OA60" s="8"/>
      <c r="OB60" s="8"/>
      <c r="OC60" s="8"/>
      <c r="OD60" s="8"/>
      <c r="OE60" s="8"/>
      <c r="OF60" s="8"/>
      <c r="OG60" s="8"/>
      <c r="OH60" s="8"/>
      <c r="OI60" s="8"/>
      <c r="OJ60" s="8"/>
      <c r="OK60" s="8"/>
      <c r="OL60" s="8"/>
      <c r="OM60" s="8"/>
      <c r="ON60" s="8"/>
      <c r="OO60" s="8"/>
      <c r="OP60" s="8"/>
      <c r="OQ60" s="8"/>
      <c r="OR60" s="8"/>
      <c r="OS60" s="8"/>
      <c r="OT60" s="8"/>
      <c r="OU60" s="8"/>
      <c r="OV60" s="8"/>
      <c r="OW60" s="8"/>
      <c r="OX60" s="8"/>
      <c r="OY60" s="8"/>
      <c r="OZ60" s="8"/>
      <c r="PA60" s="8"/>
      <c r="PB60" s="8"/>
      <c r="PC60" s="8"/>
      <c r="PD60" s="8"/>
      <c r="PE60" s="8"/>
      <c r="PF60" s="8"/>
      <c r="PG60" s="8"/>
      <c r="PH60" s="8"/>
      <c r="PI60" s="8"/>
      <c r="PJ60" s="8"/>
      <c r="PK60" s="8"/>
      <c r="PL60" s="8"/>
      <c r="PM60" s="8"/>
      <c r="PN60" s="8"/>
    </row>
    <row r="61" spans="1:430" ht="14.25" customHeight="1" outlineLevel="1" x14ac:dyDescent="0.55000000000000004">
      <c r="A61" s="34" t="s">
        <v>27</v>
      </c>
      <c r="B61" s="35"/>
      <c r="C61" s="36">
        <f t="shared" ref="C61:GA61" si="247">C57+C58+C59+C60</f>
        <v>47.455104595882204</v>
      </c>
      <c r="D61" s="36">
        <f t="shared" si="247"/>
        <v>70.329570910143687</v>
      </c>
      <c r="E61" s="36">
        <f t="shared" si="247"/>
        <v>95.617849375627387</v>
      </c>
      <c r="F61" s="36">
        <f t="shared" si="247"/>
        <v>86.150075437721512</v>
      </c>
      <c r="G61" s="36">
        <f t="shared" si="247"/>
        <v>77.174869872126237</v>
      </c>
      <c r="H61" s="36">
        <f t="shared" si="247"/>
        <v>78.047398945192185</v>
      </c>
      <c r="I61" s="36">
        <f t="shared" si="247"/>
        <v>80.088357221694139</v>
      </c>
      <c r="J61" s="36">
        <f t="shared" si="247"/>
        <v>85.089008789911361</v>
      </c>
      <c r="K61" s="36">
        <f t="shared" si="247"/>
        <v>93.843410834788969</v>
      </c>
      <c r="L61" s="36">
        <f t="shared" si="247"/>
        <v>97.00132607089877</v>
      </c>
      <c r="M61" s="36">
        <f t="shared" si="247"/>
        <v>95.642627506994614</v>
      </c>
      <c r="N61" s="36">
        <f t="shared" si="247"/>
        <v>97.434519447689809</v>
      </c>
      <c r="O61" s="36">
        <f t="shared" si="247"/>
        <v>104.5052683711549</v>
      </c>
      <c r="P61" s="36">
        <f t="shared" si="247"/>
        <v>121.23359858270526</v>
      </c>
      <c r="Q61" s="36">
        <f t="shared" si="247"/>
        <v>129.7756909603298</v>
      </c>
      <c r="R61" s="36">
        <f t="shared" si="247"/>
        <v>107.99371886017541</v>
      </c>
      <c r="S61" s="36">
        <f t="shared" si="247"/>
        <v>85.308386659653905</v>
      </c>
      <c r="T61" s="36">
        <f t="shared" si="247"/>
        <v>70.584793567069823</v>
      </c>
      <c r="U61" s="36">
        <f t="shared" si="247"/>
        <v>69.317015390770194</v>
      </c>
      <c r="V61" s="36">
        <f t="shared" si="247"/>
        <v>73.077549789262576</v>
      </c>
      <c r="W61" s="36">
        <f t="shared" si="247"/>
        <v>77.943325542532406</v>
      </c>
      <c r="X61" s="36">
        <f t="shared" si="247"/>
        <v>79.49974909443641</v>
      </c>
      <c r="Y61" s="36">
        <f t="shared" si="247"/>
        <v>78.787693485017328</v>
      </c>
      <c r="Z61" s="36">
        <f t="shared" si="247"/>
        <v>80.983593834078079</v>
      </c>
      <c r="AA61" s="36">
        <f t="shared" si="247"/>
        <v>87.006608042013667</v>
      </c>
      <c r="AB61" s="36">
        <f t="shared" si="247"/>
        <v>100.94289388316474</v>
      </c>
      <c r="AC61" s="36">
        <f t="shared" si="247"/>
        <v>109.70449271494712</v>
      </c>
      <c r="AD61" s="36">
        <f t="shared" si="247"/>
        <v>97.480169388966459</v>
      </c>
      <c r="AE61" s="36">
        <f t="shared" si="247"/>
        <v>77.440354161111557</v>
      </c>
      <c r="AF61" s="36">
        <f t="shared" si="247"/>
        <v>61.468692634482096</v>
      </c>
      <c r="AG61" s="36">
        <f t="shared" si="247"/>
        <v>60.590540905300628</v>
      </c>
      <c r="AH61" s="36">
        <f t="shared" si="247"/>
        <v>64.545062751413454</v>
      </c>
      <c r="AI61" s="36">
        <f t="shared" si="247"/>
        <v>69.348712172477533</v>
      </c>
      <c r="AJ61" s="36">
        <f t="shared" si="247"/>
        <v>71.265068510987959</v>
      </c>
      <c r="AK61" s="36">
        <f t="shared" si="247"/>
        <v>70.851437849108208</v>
      </c>
      <c r="AL61" s="36">
        <f t="shared" si="247"/>
        <v>72.971995558576211</v>
      </c>
      <c r="AM61" s="36">
        <f t="shared" si="247"/>
        <v>78.945751732493761</v>
      </c>
      <c r="AN61" s="36">
        <f t="shared" si="247"/>
        <v>92.221439472620617</v>
      </c>
      <c r="AO61" s="36">
        <f t="shared" si="247"/>
        <v>101.50737127268248</v>
      </c>
      <c r="AP61" s="36">
        <f t="shared" si="247"/>
        <v>92.146597859994259</v>
      </c>
      <c r="AQ61" s="36">
        <f t="shared" si="247"/>
        <v>70.683432648426503</v>
      </c>
      <c r="AR61" s="36">
        <f t="shared" si="247"/>
        <v>56.966830964700904</v>
      </c>
      <c r="AS61" s="36">
        <f t="shared" si="247"/>
        <v>56.433412296820507</v>
      </c>
      <c r="AT61" s="36">
        <f t="shared" si="247"/>
        <v>61.304172108155512</v>
      </c>
      <c r="AU61" s="36">
        <f t="shared" si="247"/>
        <v>66.582480360462185</v>
      </c>
      <c r="AV61" s="36">
        <f t="shared" si="247"/>
        <v>68.459086727503774</v>
      </c>
      <c r="AW61" s="36">
        <f t="shared" si="247"/>
        <v>67.84565067510178</v>
      </c>
      <c r="AX61" s="36">
        <f t="shared" si="247"/>
        <v>69.942783014429295</v>
      </c>
      <c r="AY61" s="36">
        <f t="shared" si="247"/>
        <v>75.805050246873407</v>
      </c>
      <c r="AZ61" s="36">
        <f t="shared" si="247"/>
        <v>89.464541463414463</v>
      </c>
      <c r="BA61" s="36">
        <f t="shared" si="247"/>
        <v>97.596860675770955</v>
      </c>
      <c r="BB61" s="36">
        <f t="shared" si="247"/>
        <v>87.082779364127447</v>
      </c>
      <c r="BC61" s="36">
        <f t="shared" si="247"/>
        <v>69.456004519168815</v>
      </c>
      <c r="BD61" s="36">
        <f t="shared" si="247"/>
        <v>56.044131467069178</v>
      </c>
      <c r="BE61" s="36">
        <f t="shared" si="247"/>
        <v>54.583100814658778</v>
      </c>
      <c r="BF61" s="36">
        <f t="shared" si="247"/>
        <v>58.538510877564519</v>
      </c>
      <c r="BG61" s="36">
        <f t="shared" si="247"/>
        <v>62.787139096438779</v>
      </c>
      <c r="BH61" s="36">
        <f t="shared" si="247"/>
        <v>64.543641197850363</v>
      </c>
      <c r="BI61" s="36">
        <f t="shared" si="247"/>
        <v>64.041306739606043</v>
      </c>
      <c r="BJ61" s="36">
        <f t="shared" si="247"/>
        <v>66.193456340992412</v>
      </c>
      <c r="BK61" s="36">
        <f t="shared" si="247"/>
        <v>71.899527517144534</v>
      </c>
      <c r="BL61" s="36">
        <f t="shared" si="247"/>
        <v>84.11228911878942</v>
      </c>
      <c r="BM61" s="36">
        <f t="shared" si="247"/>
        <v>90.185935729623395</v>
      </c>
      <c r="BN61" s="36">
        <f t="shared" si="247"/>
        <v>78.061433142536387</v>
      </c>
      <c r="BO61" s="36">
        <f t="shared" si="247"/>
        <v>60.772602224631811</v>
      </c>
      <c r="BP61" s="36">
        <f t="shared" si="247"/>
        <v>48.785246775061694</v>
      </c>
      <c r="BQ61" s="36">
        <f t="shared" si="247"/>
        <v>48.017437294337952</v>
      </c>
      <c r="BR61" s="36">
        <f t="shared" si="247"/>
        <v>51.663524945491673</v>
      </c>
      <c r="BS61" s="36">
        <f t="shared" si="247"/>
        <v>55.325276836352415</v>
      </c>
      <c r="BT61" s="36">
        <f t="shared" si="247"/>
        <v>56.74140764572536</v>
      </c>
      <c r="BU61" s="36">
        <f t="shared" si="247"/>
        <v>56.066075569230264</v>
      </c>
      <c r="BV61" s="36">
        <f t="shared" si="247"/>
        <v>57.655383458388243</v>
      </c>
      <c r="BW61" s="36">
        <f t="shared" si="247"/>
        <v>63.279561072428436</v>
      </c>
      <c r="BX61" s="36">
        <f t="shared" si="247"/>
        <v>73.816813812392951</v>
      </c>
      <c r="BY61" s="36">
        <f t="shared" si="247"/>
        <v>80.382516845070782</v>
      </c>
      <c r="BZ61" s="36">
        <f t="shared" si="247"/>
        <v>72.29382066043722</v>
      </c>
      <c r="CA61" s="36">
        <f t="shared" si="247"/>
        <v>54.960492832237449</v>
      </c>
      <c r="CB61" s="36">
        <f t="shared" si="247"/>
        <v>42.393813053202948</v>
      </c>
      <c r="CC61" s="36">
        <f t="shared" si="247"/>
        <v>41.910912654111698</v>
      </c>
      <c r="CD61" s="36">
        <f t="shared" si="247"/>
        <v>45.222095560066222</v>
      </c>
      <c r="CE61" s="36">
        <f t="shared" si="247"/>
        <v>48.892234115222081</v>
      </c>
      <c r="CF61" s="36">
        <f t="shared" si="247"/>
        <v>50.062398666799439</v>
      </c>
      <c r="CG61" s="36">
        <f t="shared" si="247"/>
        <v>49.274314270372216</v>
      </c>
      <c r="CH61" s="36">
        <f t="shared" si="247"/>
        <v>50.655382796830949</v>
      </c>
      <c r="CI61" s="36">
        <f t="shared" si="247"/>
        <v>55.328674506304154</v>
      </c>
      <c r="CJ61" s="36">
        <f t="shared" si="247"/>
        <v>65.138865572045816</v>
      </c>
      <c r="CK61" s="36">
        <f t="shared" si="247"/>
        <v>70.989458498175026</v>
      </c>
      <c r="CL61" s="36">
        <f t="shared" si="247"/>
        <v>61.134531358237169</v>
      </c>
      <c r="CM61" s="36">
        <f t="shared" si="247"/>
        <v>47.76121793545191</v>
      </c>
      <c r="CN61" s="36">
        <f t="shared" si="247"/>
        <v>38.591493949298481</v>
      </c>
      <c r="CO61" s="36">
        <f t="shared" si="247"/>
        <v>38.426628010229535</v>
      </c>
      <c r="CP61" s="36">
        <f t="shared" si="247"/>
        <v>41.22542117697013</v>
      </c>
      <c r="CQ61" s="36">
        <f t="shared" si="247"/>
        <v>44.478926584471353</v>
      </c>
      <c r="CR61" s="36">
        <f t="shared" si="247"/>
        <v>45.430227057833648</v>
      </c>
      <c r="CS61" s="36">
        <f t="shared" si="247"/>
        <v>44.722267750571064</v>
      </c>
      <c r="CT61" s="36">
        <f t="shared" si="247"/>
        <v>45.48934156759438</v>
      </c>
      <c r="CU61" s="36">
        <f t="shared" si="247"/>
        <v>50.730386769918852</v>
      </c>
      <c r="CV61" s="36">
        <f t="shared" si="247"/>
        <v>59.6765280471446</v>
      </c>
      <c r="CW61" s="36">
        <f t="shared" si="247"/>
        <v>64.576020956251213</v>
      </c>
      <c r="CX61" s="36">
        <f t="shared" si="247"/>
        <v>56.962420806932954</v>
      </c>
      <c r="CY61" s="36">
        <f t="shared" si="247"/>
        <v>45.038035481324563</v>
      </c>
      <c r="CZ61" s="36">
        <f t="shared" si="247"/>
        <v>37.112028466228402</v>
      </c>
      <c r="DA61" s="36">
        <f t="shared" si="247"/>
        <v>37.552424825937109</v>
      </c>
      <c r="DB61" s="36">
        <f t="shared" si="247"/>
        <v>39.904811560482813</v>
      </c>
      <c r="DC61" s="36">
        <f t="shared" si="247"/>
        <v>42.49294014133875</v>
      </c>
      <c r="DD61" s="36">
        <f t="shared" si="247"/>
        <v>43.068277350831387</v>
      </c>
      <c r="DE61" s="36">
        <f t="shared" si="247"/>
        <v>43.145082501312473</v>
      </c>
      <c r="DF61" s="36">
        <f t="shared" si="247"/>
        <v>43.812369269699154</v>
      </c>
      <c r="DG61" s="36">
        <f t="shared" si="247"/>
        <v>48.132386116429906</v>
      </c>
      <c r="DH61" s="36">
        <f t="shared" si="247"/>
        <v>55.916156658901421</v>
      </c>
      <c r="DI61" s="36">
        <f t="shared" si="247"/>
        <v>59.765828923725174</v>
      </c>
      <c r="DJ61" s="36">
        <f t="shared" si="247"/>
        <v>51.991611392061841</v>
      </c>
      <c r="DK61" s="36">
        <f t="shared" si="247"/>
        <v>45.005934946673612</v>
      </c>
      <c r="DL61" s="36">
        <f t="shared" si="247"/>
        <v>39.653500046459115</v>
      </c>
      <c r="DM61" s="36">
        <f t="shared" si="247"/>
        <v>39.126047215385356</v>
      </c>
      <c r="DN61" s="36">
        <f t="shared" si="247"/>
        <v>39.462880097342328</v>
      </c>
      <c r="DO61" s="36">
        <f t="shared" si="247"/>
        <v>39.811102783348026</v>
      </c>
      <c r="DP61" s="36">
        <f t="shared" si="247"/>
        <v>40.193522003536835</v>
      </c>
      <c r="DQ61" s="36">
        <f t="shared" si="247"/>
        <v>40.216437763340252</v>
      </c>
      <c r="DR61" s="36">
        <f t="shared" si="247"/>
        <v>40.708904981600249</v>
      </c>
      <c r="DS61" s="36">
        <f t="shared" si="247"/>
        <v>43.605557651255907</v>
      </c>
      <c r="DT61" s="36">
        <f t="shared" si="247"/>
        <v>48.01297255967912</v>
      </c>
      <c r="DU61" s="36">
        <f t="shared" si="247"/>
        <v>51.855618878602833</v>
      </c>
      <c r="DV61" s="36">
        <f t="shared" si="247"/>
        <v>49.280230495221915</v>
      </c>
      <c r="DW61" s="36">
        <f t="shared" si="247"/>
        <v>45.344516040428026</v>
      </c>
      <c r="DX61" s="36">
        <f t="shared" si="247"/>
        <v>36.543374722417596</v>
      </c>
      <c r="DY61" s="36">
        <f t="shared" si="247"/>
        <v>36.061487082212892</v>
      </c>
      <c r="DZ61" s="36">
        <f t="shared" si="247"/>
        <v>36.42579150569243</v>
      </c>
      <c r="EA61" s="36">
        <f t="shared" si="247"/>
        <v>36.866964785917098</v>
      </c>
      <c r="EB61" s="36">
        <f t="shared" si="247"/>
        <v>37.307848615407245</v>
      </c>
      <c r="EC61" s="36">
        <f t="shared" si="247"/>
        <v>37.385586205504822</v>
      </c>
      <c r="ED61" s="36">
        <f t="shared" si="247"/>
        <v>37.921553999396487</v>
      </c>
      <c r="EE61" s="36">
        <f t="shared" si="247"/>
        <v>38.828777623735327</v>
      </c>
      <c r="EF61" s="36">
        <f t="shared" si="247"/>
        <v>41.166407280916211</v>
      </c>
      <c r="EG61" s="36">
        <f t="shared" si="247"/>
        <v>44.256374022070148</v>
      </c>
      <c r="EH61" s="36">
        <f t="shared" si="247"/>
        <v>40.221450430783662</v>
      </c>
      <c r="EI61" s="36">
        <f t="shared" si="247"/>
        <v>37.535160278000752</v>
      </c>
      <c r="EJ61" s="36">
        <f t="shared" si="247"/>
        <v>33.188397886767547</v>
      </c>
      <c r="EK61" s="36">
        <f t="shared" si="247"/>
        <v>32.789186016628399</v>
      </c>
      <c r="EL61" s="36">
        <f t="shared" si="247"/>
        <v>33.105545818896239</v>
      </c>
      <c r="EM61" s="36">
        <f t="shared" si="247"/>
        <v>33.491391800795434</v>
      </c>
      <c r="EN61" s="36">
        <f t="shared" si="247"/>
        <v>33.874048818390499</v>
      </c>
      <c r="EO61" s="36">
        <f t="shared" si="247"/>
        <v>33.940996006124706</v>
      </c>
      <c r="EP61" s="36">
        <f t="shared" si="247"/>
        <v>34.6011778514318</v>
      </c>
      <c r="EQ61" s="36">
        <f t="shared" si="247"/>
        <v>35.373074557802425</v>
      </c>
      <c r="ER61" s="36">
        <f t="shared" si="247"/>
        <v>35.627538766876746</v>
      </c>
      <c r="ES61" s="36">
        <f t="shared" si="247"/>
        <v>33.846661503745686</v>
      </c>
      <c r="ET61" s="36">
        <f t="shared" si="247"/>
        <v>33.324251055881362</v>
      </c>
      <c r="EU61" s="36">
        <f t="shared" si="247"/>
        <v>33.111149739788026</v>
      </c>
      <c r="EV61" s="36">
        <f t="shared" si="247"/>
        <v>32.795781344181563</v>
      </c>
      <c r="EW61" s="36">
        <f t="shared" si="247"/>
        <v>30.029662752299835</v>
      </c>
      <c r="EX61" s="36">
        <f t="shared" si="247"/>
        <v>30.017541585390383</v>
      </c>
      <c r="EY61" s="36">
        <f t="shared" si="247"/>
        <v>30.099748907296203</v>
      </c>
      <c r="EZ61" s="36">
        <f t="shared" si="247"/>
        <v>30.086630123855592</v>
      </c>
      <c r="FA61" s="36">
        <f t="shared" si="247"/>
        <v>29.982228941595359</v>
      </c>
      <c r="FB61" s="36">
        <f t="shared" si="247"/>
        <v>29.968784072438375</v>
      </c>
      <c r="FC61" s="36">
        <f t="shared" si="247"/>
        <v>29.861689860501457</v>
      </c>
      <c r="FD61" s="36">
        <f t="shared" si="247"/>
        <v>29.754937554548164</v>
      </c>
      <c r="FE61" s="36">
        <f t="shared" si="247"/>
        <v>29.463192543224601</v>
      </c>
      <c r="FF61" s="36">
        <f t="shared" si="247"/>
        <v>29.354793862141591</v>
      </c>
      <c r="FG61" s="36">
        <f t="shared" si="247"/>
        <v>29.249724937384528</v>
      </c>
      <c r="FH61" s="36">
        <f t="shared" si="247"/>
        <v>29.144991114660172</v>
      </c>
      <c r="FI61" s="36">
        <f t="shared" si="247"/>
        <v>29.043541187264758</v>
      </c>
      <c r="FJ61" s="36">
        <f t="shared" si="247"/>
        <v>28.93946381189236</v>
      </c>
      <c r="FK61" s="36">
        <f t="shared" si="247"/>
        <v>28.923504566663489</v>
      </c>
      <c r="FL61" s="36">
        <f t="shared" si="247"/>
        <v>28.819777476075743</v>
      </c>
      <c r="FM61" s="36">
        <f t="shared" si="247"/>
        <v>28.716382257097422</v>
      </c>
      <c r="FN61" s="36">
        <f t="shared" si="247"/>
        <v>28.613317121211615</v>
      </c>
      <c r="FO61" s="36">
        <f t="shared" si="247"/>
        <v>28.510579208385721</v>
      </c>
      <c r="FP61" s="36">
        <f t="shared" si="247"/>
        <v>28.321927388838461</v>
      </c>
      <c r="FQ61" s="36">
        <f t="shared" si="247"/>
        <v>28.220149518377383</v>
      </c>
      <c r="FR61" s="36">
        <f t="shared" si="247"/>
        <v>28.118695991649602</v>
      </c>
      <c r="FS61" s="36">
        <f t="shared" si="247"/>
        <v>28.017566189243446</v>
      </c>
      <c r="FT61" s="36">
        <f t="shared" si="247"/>
        <v>27.916757785606229</v>
      </c>
      <c r="FU61" s="36">
        <f t="shared" si="247"/>
        <v>27.816271245443879</v>
      </c>
      <c r="FV61" s="36">
        <f t="shared" si="247"/>
        <v>27.716104697290142</v>
      </c>
      <c r="FW61" s="36">
        <f t="shared" si="247"/>
        <v>27.700384381274734</v>
      </c>
      <c r="FX61" s="36">
        <f t="shared" si="247"/>
        <v>27.516727177938414</v>
      </c>
      <c r="FY61" s="36">
        <f t="shared" si="247"/>
        <v>27.417514824945616</v>
      </c>
      <c r="FZ61" s="36">
        <f t="shared" si="247"/>
        <v>27.318618169298343</v>
      </c>
      <c r="GA61" s="36">
        <f t="shared" si="247"/>
        <v>27.220036249378399</v>
      </c>
      <c r="GB61" s="36"/>
      <c r="GC61" s="36"/>
      <c r="GD61" s="36"/>
      <c r="GE61" s="36"/>
      <c r="GF61" s="36"/>
      <c r="GG61" s="36"/>
      <c r="GH61" s="36"/>
      <c r="GI61" s="36"/>
      <c r="GJ61" s="36"/>
      <c r="GK61" s="36"/>
      <c r="GL61" s="36"/>
      <c r="GM61" s="36"/>
      <c r="GN61" s="36"/>
      <c r="GO61" s="36"/>
      <c r="GP61" s="36"/>
      <c r="GQ61" s="36"/>
      <c r="GR61" s="36"/>
      <c r="GS61" s="36"/>
      <c r="GT61" s="36"/>
      <c r="GU61" s="36"/>
      <c r="GV61" s="36"/>
      <c r="GW61" s="36"/>
      <c r="GX61" s="36"/>
      <c r="GY61" s="36"/>
      <c r="GZ61" s="36"/>
      <c r="HA61" s="36"/>
      <c r="HB61" s="36"/>
      <c r="HC61" s="36"/>
      <c r="HD61" s="36"/>
      <c r="HE61" s="36"/>
      <c r="HF61" s="36"/>
      <c r="HG61" s="36"/>
      <c r="HH61" s="36"/>
      <c r="HI61" s="36"/>
      <c r="HJ61" s="36"/>
      <c r="HK61" s="36"/>
      <c r="HL61" s="36"/>
      <c r="HM61" s="36"/>
      <c r="HN61" s="36"/>
      <c r="HO61" s="36"/>
      <c r="HP61" s="36"/>
      <c r="HQ61" s="36"/>
      <c r="HR61" s="36"/>
      <c r="HS61" s="36"/>
      <c r="HT61" s="36"/>
      <c r="HU61" s="36"/>
      <c r="HV61" s="36"/>
      <c r="HW61" s="36"/>
      <c r="HX61" s="36"/>
      <c r="HY61" s="36"/>
      <c r="HZ61" s="36"/>
      <c r="IA61" s="36"/>
      <c r="IB61" s="36"/>
      <c r="IC61" s="36"/>
      <c r="ID61" s="36"/>
      <c r="IE61" s="36"/>
      <c r="IF61" s="36"/>
      <c r="IG61" s="36"/>
      <c r="IH61" s="36"/>
      <c r="II61" s="36"/>
      <c r="IJ61" s="36"/>
      <c r="IK61" s="36"/>
      <c r="IL61" s="36"/>
      <c r="IM61" s="36"/>
      <c r="IN61" s="36"/>
      <c r="IO61" s="36"/>
      <c r="IP61" s="36"/>
      <c r="IQ61" s="36"/>
      <c r="IR61" s="36"/>
      <c r="IS61" s="36"/>
      <c r="IT61" s="36"/>
      <c r="IU61" s="36"/>
      <c r="IV61" s="36"/>
      <c r="IW61" s="36"/>
      <c r="IX61" s="36"/>
      <c r="IY61" s="36"/>
      <c r="IZ61" s="36"/>
      <c r="JA61" s="36"/>
      <c r="JB61" s="36"/>
      <c r="JC61" s="36"/>
      <c r="JD61" s="36"/>
      <c r="JE61" s="36"/>
      <c r="JF61" s="36"/>
      <c r="JG61" s="36"/>
      <c r="JH61" s="36"/>
      <c r="JI61" s="36"/>
      <c r="JJ61" s="36"/>
      <c r="JK61" s="36"/>
      <c r="JL61" s="36"/>
      <c r="JM61" s="36"/>
      <c r="JN61" s="36"/>
      <c r="JO61" s="36"/>
      <c r="JP61" s="36"/>
      <c r="JQ61" s="36"/>
      <c r="JR61" s="36"/>
      <c r="JS61" s="36"/>
      <c r="JT61" s="36"/>
      <c r="JU61" s="36"/>
      <c r="JV61" s="36"/>
      <c r="JW61" s="36"/>
      <c r="JX61" s="36"/>
      <c r="JY61" s="36"/>
      <c r="JZ61" s="36"/>
      <c r="KA61" s="36"/>
      <c r="KB61" s="36"/>
      <c r="KC61" s="36"/>
      <c r="KD61" s="36"/>
      <c r="KE61" s="36"/>
      <c r="KF61" s="36"/>
      <c r="KG61" s="36"/>
      <c r="KH61" s="36"/>
      <c r="KI61" s="36"/>
      <c r="KJ61" s="36"/>
      <c r="KK61" s="36"/>
      <c r="KL61" s="36"/>
      <c r="KM61" s="36"/>
      <c r="KN61" s="36"/>
      <c r="KO61" s="36"/>
      <c r="KP61" s="36"/>
      <c r="KQ61" s="36"/>
      <c r="KR61" s="36"/>
      <c r="KS61" s="36"/>
      <c r="KT61" s="36"/>
      <c r="KU61" s="36"/>
      <c r="KV61" s="36"/>
      <c r="KW61" s="36"/>
      <c r="KX61" s="36"/>
      <c r="KY61" s="36"/>
      <c r="KZ61" s="36"/>
      <c r="LA61" s="36"/>
      <c r="LB61" s="36"/>
      <c r="LC61" s="36"/>
      <c r="LD61" s="36"/>
      <c r="LE61" s="36"/>
      <c r="LF61" s="36"/>
      <c r="LG61" s="36"/>
      <c r="LH61" s="36"/>
      <c r="LI61" s="36"/>
      <c r="LJ61" s="36"/>
      <c r="LK61" s="36"/>
      <c r="LL61" s="36"/>
      <c r="LM61" s="36"/>
      <c r="LN61" s="36"/>
      <c r="LO61" s="36"/>
      <c r="LP61" s="36"/>
      <c r="LQ61" s="36"/>
      <c r="LR61" s="36"/>
      <c r="LS61" s="36"/>
      <c r="LT61" s="36"/>
      <c r="LU61" s="36"/>
      <c r="LV61" s="36"/>
      <c r="LW61" s="36"/>
      <c r="LX61" s="36"/>
      <c r="LY61" s="36"/>
      <c r="LZ61" s="36"/>
      <c r="MA61" s="36"/>
      <c r="MB61" s="36"/>
      <c r="MC61" s="36"/>
      <c r="MD61" s="36"/>
      <c r="ME61" s="36"/>
      <c r="MF61" s="36"/>
      <c r="MG61" s="36"/>
      <c r="MH61" s="36"/>
      <c r="MI61" s="36"/>
      <c r="MJ61" s="36"/>
      <c r="MK61" s="36"/>
      <c r="ML61" s="36"/>
      <c r="MM61" s="36"/>
      <c r="MN61" s="36"/>
      <c r="MO61" s="36"/>
      <c r="MP61" s="36"/>
      <c r="MQ61" s="36"/>
      <c r="MR61" s="36"/>
      <c r="MS61" s="36"/>
      <c r="MT61" s="36"/>
      <c r="MU61" s="36"/>
      <c r="MV61" s="36"/>
      <c r="MW61" s="36"/>
      <c r="MX61" s="36"/>
      <c r="MY61" s="8"/>
      <c r="MZ61" s="8"/>
      <c r="NA61" s="8"/>
      <c r="NB61" s="8"/>
      <c r="NC61" s="8"/>
      <c r="ND61" s="8"/>
      <c r="NE61" s="8"/>
      <c r="NF61" s="8"/>
      <c r="NG61" s="8"/>
      <c r="NH61" s="8"/>
      <c r="NI61" s="8"/>
      <c r="NJ61" s="8"/>
      <c r="NK61" s="8"/>
      <c r="NL61" s="8"/>
      <c r="NM61" s="8"/>
      <c r="NN61" s="8"/>
      <c r="NO61" s="8"/>
      <c r="NP61" s="8"/>
      <c r="NQ61" s="8"/>
      <c r="NR61" s="8"/>
      <c r="NS61" s="8"/>
      <c r="NT61" s="8"/>
      <c r="NU61" s="8"/>
      <c r="NV61" s="8"/>
      <c r="NW61" s="8"/>
      <c r="NX61" s="8"/>
      <c r="NY61" s="8"/>
      <c r="NZ61" s="8"/>
      <c r="OA61" s="8"/>
      <c r="OB61" s="8"/>
      <c r="OC61" s="8"/>
      <c r="OD61" s="8"/>
      <c r="OE61" s="8"/>
      <c r="OF61" s="8"/>
      <c r="OG61" s="8"/>
      <c r="OH61" s="8"/>
      <c r="OI61" s="8"/>
      <c r="OJ61" s="8"/>
      <c r="OK61" s="8"/>
      <c r="OL61" s="8"/>
      <c r="OM61" s="8"/>
      <c r="ON61" s="8"/>
      <c r="OO61" s="8"/>
      <c r="OP61" s="8"/>
      <c r="OQ61" s="8"/>
      <c r="OR61" s="8"/>
      <c r="OS61" s="8"/>
      <c r="OT61" s="8"/>
      <c r="OU61" s="8"/>
      <c r="OV61" s="8"/>
      <c r="OW61" s="8"/>
      <c r="OX61" s="8"/>
      <c r="OY61" s="8"/>
      <c r="OZ61" s="8"/>
      <c r="PA61" s="8"/>
      <c r="PB61" s="8"/>
      <c r="PC61" s="8"/>
      <c r="PD61" s="8"/>
      <c r="PE61" s="8"/>
      <c r="PF61" s="8"/>
      <c r="PG61" s="8"/>
      <c r="PH61" s="8"/>
      <c r="PI61" s="8"/>
      <c r="PJ61" s="8"/>
      <c r="PK61" s="8"/>
      <c r="PL61" s="8"/>
      <c r="PM61" s="8"/>
      <c r="PN61" s="8"/>
    </row>
    <row r="62" spans="1:430" ht="14.25" customHeight="1" outlineLevel="1" x14ac:dyDescent="0.55000000000000004">
      <c r="A62" s="38"/>
      <c r="B62" s="8"/>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39"/>
      <c r="BL62" s="39"/>
      <c r="BM62" s="39"/>
      <c r="BN62" s="39"/>
      <c r="BO62" s="39"/>
      <c r="BP62" s="39"/>
      <c r="BQ62" s="39"/>
      <c r="BR62" s="39"/>
      <c r="BS62" s="39"/>
      <c r="BT62" s="39"/>
      <c r="BU62" s="39"/>
      <c r="BV62" s="39"/>
      <c r="BW62" s="39"/>
      <c r="BX62" s="39"/>
      <c r="BY62" s="39"/>
      <c r="BZ62" s="39"/>
      <c r="CA62" s="39"/>
      <c r="CB62" s="39"/>
      <c r="CC62" s="39"/>
      <c r="CD62" s="39"/>
      <c r="CE62" s="39"/>
      <c r="CF62" s="39"/>
      <c r="CG62" s="39"/>
      <c r="CH62" s="39"/>
      <c r="CI62" s="39"/>
      <c r="CJ62" s="39"/>
      <c r="CK62" s="39"/>
      <c r="CL62" s="39"/>
      <c r="CM62" s="39"/>
      <c r="CN62" s="39"/>
      <c r="CO62" s="39"/>
      <c r="CP62" s="39"/>
      <c r="CQ62" s="39"/>
      <c r="CR62" s="39"/>
      <c r="CS62" s="39"/>
      <c r="CT62" s="39"/>
      <c r="CU62" s="39"/>
      <c r="CV62" s="39"/>
      <c r="CW62" s="39"/>
      <c r="CX62" s="39"/>
      <c r="CY62" s="39"/>
      <c r="CZ62" s="39"/>
      <c r="DA62" s="39"/>
      <c r="DB62" s="39"/>
      <c r="DC62" s="39"/>
      <c r="DD62" s="39"/>
      <c r="DE62" s="39"/>
      <c r="DF62" s="39"/>
      <c r="DG62" s="39"/>
      <c r="DH62" s="39"/>
      <c r="DI62" s="39"/>
      <c r="DJ62" s="39"/>
      <c r="DK62" s="39"/>
      <c r="DL62" s="39"/>
      <c r="DM62" s="39"/>
      <c r="DN62" s="39"/>
      <c r="DO62" s="39"/>
      <c r="DP62" s="39"/>
      <c r="DQ62" s="39"/>
      <c r="DR62" s="39"/>
      <c r="DS62" s="39"/>
      <c r="DT62" s="39"/>
      <c r="DU62" s="39"/>
      <c r="DV62" s="39"/>
      <c r="DW62" s="39"/>
      <c r="DX62" s="39"/>
      <c r="DY62" s="39"/>
      <c r="DZ62" s="39"/>
      <c r="EA62" s="39"/>
      <c r="EB62" s="39"/>
      <c r="EC62" s="39"/>
      <c r="ED62" s="39"/>
      <c r="EE62" s="39"/>
      <c r="EF62" s="39"/>
      <c r="EG62" s="39"/>
      <c r="EH62" s="39"/>
      <c r="EI62" s="39"/>
      <c r="EJ62" s="39"/>
      <c r="EK62" s="39"/>
      <c r="EL62" s="39"/>
      <c r="EM62" s="39"/>
      <c r="EN62" s="39"/>
      <c r="EO62" s="39"/>
      <c r="EP62" s="39"/>
      <c r="EQ62" s="39"/>
      <c r="ER62" s="39"/>
      <c r="ES62" s="39"/>
      <c r="ET62" s="39"/>
      <c r="EU62" s="39"/>
      <c r="EV62" s="39"/>
      <c r="EW62" s="39"/>
      <c r="EX62" s="39"/>
      <c r="EY62" s="39"/>
      <c r="EZ62" s="39"/>
      <c r="FA62" s="39"/>
      <c r="FB62" s="39"/>
      <c r="FC62" s="39"/>
      <c r="FD62" s="39"/>
      <c r="FE62" s="39"/>
      <c r="FF62" s="39"/>
      <c r="FG62" s="39"/>
      <c r="FH62" s="39"/>
      <c r="FI62" s="39"/>
      <c r="FJ62" s="39"/>
      <c r="FK62" s="39"/>
      <c r="FL62" s="39"/>
      <c r="FM62" s="39"/>
      <c r="FN62" s="39"/>
      <c r="FO62" s="39"/>
      <c r="FP62" s="39"/>
      <c r="FQ62" s="39"/>
      <c r="FR62" s="39"/>
      <c r="FS62" s="39"/>
      <c r="FT62" s="39"/>
      <c r="FU62" s="39"/>
      <c r="FV62" s="39"/>
      <c r="FW62" s="39"/>
      <c r="FX62" s="39"/>
      <c r="FY62" s="39"/>
      <c r="FZ62" s="39"/>
      <c r="GA62" s="39"/>
      <c r="GB62" s="39"/>
      <c r="GC62" s="39"/>
      <c r="GD62" s="39"/>
      <c r="GE62" s="39"/>
      <c r="GF62" s="39"/>
      <c r="GG62" s="39"/>
      <c r="GH62" s="39"/>
      <c r="GI62" s="39"/>
      <c r="GJ62" s="39"/>
      <c r="GK62" s="39"/>
      <c r="GL62" s="39"/>
      <c r="GM62" s="39"/>
      <c r="GN62" s="39"/>
      <c r="GO62" s="39"/>
      <c r="GP62" s="39"/>
      <c r="GQ62" s="39"/>
      <c r="GR62" s="39"/>
      <c r="GS62" s="39"/>
      <c r="GT62" s="39"/>
      <c r="GU62" s="39"/>
      <c r="GV62" s="39"/>
      <c r="GW62" s="39"/>
      <c r="GX62" s="39"/>
      <c r="GY62" s="39"/>
      <c r="GZ62" s="39"/>
      <c r="HA62" s="39"/>
      <c r="HB62" s="39"/>
      <c r="HC62" s="39"/>
      <c r="HD62" s="39"/>
      <c r="HE62" s="39"/>
      <c r="HF62" s="39"/>
      <c r="HG62" s="39"/>
      <c r="HH62" s="39"/>
      <c r="HI62" s="39"/>
      <c r="HJ62" s="39"/>
      <c r="HK62" s="39"/>
      <c r="HL62" s="39"/>
      <c r="HM62" s="39"/>
      <c r="HN62" s="39"/>
      <c r="HO62" s="39"/>
      <c r="HP62" s="39"/>
      <c r="HQ62" s="39"/>
      <c r="HR62" s="39"/>
      <c r="HS62" s="39"/>
      <c r="HT62" s="39"/>
      <c r="HU62" s="39"/>
      <c r="HV62" s="39"/>
      <c r="HW62" s="39"/>
      <c r="HX62" s="39"/>
      <c r="HY62" s="39"/>
      <c r="HZ62" s="39"/>
      <c r="IA62" s="39"/>
      <c r="IB62" s="39"/>
      <c r="IC62" s="39"/>
      <c r="ID62" s="39"/>
      <c r="IE62" s="39"/>
      <c r="IF62" s="39"/>
      <c r="IG62" s="39"/>
      <c r="IH62" s="39"/>
      <c r="II62" s="39"/>
      <c r="IJ62" s="39"/>
      <c r="IK62" s="39"/>
      <c r="IL62" s="39"/>
      <c r="IM62" s="39"/>
      <c r="IN62" s="39"/>
      <c r="IO62" s="39"/>
      <c r="IP62" s="39"/>
      <c r="IQ62" s="39"/>
      <c r="IR62" s="39"/>
      <c r="IS62" s="39"/>
      <c r="IT62" s="39"/>
      <c r="IU62" s="39"/>
      <c r="IV62" s="39"/>
      <c r="IW62" s="39"/>
      <c r="IX62" s="39"/>
      <c r="IY62" s="39"/>
      <c r="IZ62" s="39"/>
      <c r="JA62" s="39"/>
      <c r="JB62" s="39"/>
      <c r="JC62" s="39"/>
      <c r="JD62" s="39"/>
      <c r="JE62" s="39"/>
      <c r="JF62" s="39"/>
      <c r="JG62" s="39"/>
      <c r="JH62" s="39"/>
      <c r="JI62" s="39"/>
      <c r="JJ62" s="39"/>
      <c r="JK62" s="39"/>
      <c r="JL62" s="39"/>
      <c r="JM62" s="39"/>
      <c r="JN62" s="39"/>
      <c r="JO62" s="39"/>
      <c r="JP62" s="39"/>
      <c r="JQ62" s="39"/>
      <c r="JR62" s="39"/>
      <c r="JS62" s="39"/>
      <c r="JT62" s="39"/>
      <c r="JU62" s="39"/>
      <c r="JV62" s="39"/>
      <c r="JW62" s="39"/>
      <c r="JX62" s="39"/>
      <c r="JY62" s="39"/>
      <c r="JZ62" s="39"/>
      <c r="KA62" s="39"/>
      <c r="KB62" s="39"/>
      <c r="KC62" s="39"/>
      <c r="KD62" s="39"/>
      <c r="KE62" s="39"/>
      <c r="KF62" s="39"/>
      <c r="KG62" s="39"/>
      <c r="KH62" s="39"/>
      <c r="KI62" s="39"/>
      <c r="KJ62" s="39"/>
      <c r="KK62" s="39"/>
      <c r="KL62" s="39"/>
      <c r="KM62" s="39"/>
      <c r="KN62" s="39"/>
      <c r="KO62" s="39"/>
      <c r="KP62" s="39"/>
      <c r="KQ62" s="39"/>
      <c r="KR62" s="39"/>
      <c r="KS62" s="39"/>
      <c r="KT62" s="39"/>
      <c r="KU62" s="39"/>
      <c r="KV62" s="39"/>
      <c r="KW62" s="39"/>
      <c r="KX62" s="39"/>
      <c r="KY62" s="39"/>
      <c r="KZ62" s="39"/>
      <c r="LA62" s="39"/>
      <c r="LB62" s="39"/>
      <c r="LC62" s="39"/>
      <c r="LD62" s="39"/>
      <c r="LE62" s="39"/>
      <c r="LF62" s="39"/>
      <c r="LG62" s="39"/>
      <c r="LH62" s="39"/>
      <c r="LI62" s="39"/>
      <c r="LJ62" s="39"/>
      <c r="LK62" s="39"/>
      <c r="LL62" s="39"/>
      <c r="LM62" s="39"/>
      <c r="LN62" s="39"/>
      <c r="LO62" s="39"/>
      <c r="LP62" s="39"/>
      <c r="LQ62" s="39"/>
      <c r="LR62" s="39"/>
      <c r="LS62" s="39"/>
      <c r="LT62" s="39"/>
      <c r="LU62" s="39"/>
      <c r="LV62" s="39"/>
      <c r="LW62" s="39"/>
      <c r="LX62" s="39"/>
      <c r="LY62" s="39"/>
      <c r="LZ62" s="39"/>
      <c r="MA62" s="39"/>
      <c r="MB62" s="39"/>
      <c r="MC62" s="39"/>
      <c r="MD62" s="39"/>
      <c r="ME62" s="39"/>
      <c r="MF62" s="39"/>
      <c r="MG62" s="39"/>
      <c r="MH62" s="39"/>
      <c r="MI62" s="39"/>
      <c r="MJ62" s="39"/>
      <c r="MK62" s="39"/>
      <c r="ML62" s="39"/>
      <c r="MM62" s="39"/>
      <c r="MN62" s="39"/>
      <c r="MO62" s="39"/>
      <c r="MP62" s="39"/>
      <c r="MQ62" s="39"/>
      <c r="MR62" s="39"/>
      <c r="MS62" s="39"/>
      <c r="MT62" s="39"/>
      <c r="MU62" s="39"/>
      <c r="MV62" s="39"/>
      <c r="MW62" s="39"/>
      <c r="MX62" s="39"/>
      <c r="MY62" s="8"/>
      <c r="MZ62" s="8"/>
      <c r="NA62" s="8"/>
      <c r="NB62" s="8"/>
      <c r="NC62" s="8"/>
      <c r="ND62" s="8"/>
      <c r="NE62" s="8"/>
      <c r="NF62" s="8"/>
      <c r="NG62" s="8"/>
      <c r="NH62" s="8"/>
      <c r="NI62" s="8"/>
      <c r="NJ62" s="8"/>
      <c r="NK62" s="8"/>
      <c r="NL62" s="8"/>
      <c r="NM62" s="8"/>
      <c r="NN62" s="8"/>
      <c r="NO62" s="8"/>
      <c r="NP62" s="8"/>
      <c r="NQ62" s="8"/>
      <c r="NR62" s="8"/>
      <c r="NS62" s="8"/>
      <c r="NT62" s="8"/>
      <c r="NU62" s="8"/>
      <c r="NV62" s="8"/>
      <c r="NW62" s="8"/>
      <c r="NX62" s="8"/>
      <c r="NY62" s="8"/>
      <c r="NZ62" s="8"/>
      <c r="OA62" s="8"/>
      <c r="OB62" s="8"/>
      <c r="OC62" s="8"/>
      <c r="OD62" s="8"/>
      <c r="OE62" s="8"/>
      <c r="OF62" s="8"/>
      <c r="OG62" s="8"/>
      <c r="OH62" s="8"/>
      <c r="OI62" s="8"/>
      <c r="OJ62" s="8"/>
      <c r="OK62" s="8"/>
      <c r="OL62" s="8"/>
      <c r="OM62" s="8"/>
      <c r="ON62" s="8"/>
      <c r="OO62" s="8"/>
      <c r="OP62" s="8"/>
      <c r="OQ62" s="8"/>
      <c r="OR62" s="8"/>
      <c r="OS62" s="8"/>
      <c r="OT62" s="8"/>
      <c r="OU62" s="8"/>
      <c r="OV62" s="8"/>
      <c r="OW62" s="8"/>
      <c r="OX62" s="8"/>
      <c r="OY62" s="8"/>
      <c r="OZ62" s="8"/>
      <c r="PA62" s="8"/>
      <c r="PB62" s="8"/>
      <c r="PC62" s="8"/>
      <c r="PD62" s="8"/>
      <c r="PE62" s="8"/>
      <c r="PF62" s="8"/>
      <c r="PG62" s="8"/>
      <c r="PH62" s="8"/>
      <c r="PI62" s="8"/>
      <c r="PJ62" s="8"/>
      <c r="PK62" s="8"/>
      <c r="PL62" s="8"/>
      <c r="PM62" s="8"/>
      <c r="PN62" s="8"/>
    </row>
    <row r="63" spans="1:430" ht="14.25" customHeight="1" outlineLevel="1" x14ac:dyDescent="0.55000000000000004">
      <c r="A63" s="6" t="s">
        <v>28</v>
      </c>
      <c r="B63" s="34"/>
      <c r="C63" s="40">
        <f t="shared" ref="C63:GA63" si="248">C325</f>
        <v>0</v>
      </c>
      <c r="D63" s="40">
        <f t="shared" si="248"/>
        <v>0</v>
      </c>
      <c r="E63" s="40">
        <f t="shared" si="248"/>
        <v>0</v>
      </c>
      <c r="F63" s="40">
        <f t="shared" si="248"/>
        <v>0</v>
      </c>
      <c r="G63" s="40">
        <f t="shared" si="248"/>
        <v>0</v>
      </c>
      <c r="H63" s="40">
        <f t="shared" si="248"/>
        <v>0</v>
      </c>
      <c r="I63" s="40">
        <f t="shared" si="248"/>
        <v>0</v>
      </c>
      <c r="J63" s="40">
        <f t="shared" si="248"/>
        <v>0</v>
      </c>
      <c r="K63" s="40">
        <f t="shared" si="248"/>
        <v>0</v>
      </c>
      <c r="L63" s="40">
        <f t="shared" si="248"/>
        <v>0</v>
      </c>
      <c r="M63" s="40">
        <f t="shared" si="248"/>
        <v>0</v>
      </c>
      <c r="N63" s="40">
        <f t="shared" si="248"/>
        <v>0</v>
      </c>
      <c r="O63" s="40">
        <f t="shared" si="248"/>
        <v>0</v>
      </c>
      <c r="P63" s="40">
        <f t="shared" si="248"/>
        <v>0</v>
      </c>
      <c r="Q63" s="40">
        <f t="shared" si="248"/>
        <v>0</v>
      </c>
      <c r="R63" s="40">
        <f t="shared" si="248"/>
        <v>0</v>
      </c>
      <c r="S63" s="40">
        <f t="shared" si="248"/>
        <v>0</v>
      </c>
      <c r="T63" s="40">
        <f t="shared" si="248"/>
        <v>0</v>
      </c>
      <c r="U63" s="40">
        <f t="shared" si="248"/>
        <v>0</v>
      </c>
      <c r="V63" s="40">
        <f t="shared" si="248"/>
        <v>0</v>
      </c>
      <c r="W63" s="40">
        <f t="shared" si="248"/>
        <v>0</v>
      </c>
      <c r="X63" s="40">
        <f t="shared" si="248"/>
        <v>0</v>
      </c>
      <c r="Y63" s="40">
        <f t="shared" si="248"/>
        <v>0</v>
      </c>
      <c r="Z63" s="40">
        <f t="shared" si="248"/>
        <v>0</v>
      </c>
      <c r="AA63" s="40">
        <f t="shared" si="248"/>
        <v>0</v>
      </c>
      <c r="AB63" s="40">
        <f t="shared" si="248"/>
        <v>0</v>
      </c>
      <c r="AC63" s="40">
        <f t="shared" si="248"/>
        <v>0</v>
      </c>
      <c r="AD63" s="40">
        <f t="shared" si="248"/>
        <v>0</v>
      </c>
      <c r="AE63" s="40">
        <f t="shared" si="248"/>
        <v>0</v>
      </c>
      <c r="AF63" s="40">
        <f t="shared" si="248"/>
        <v>0</v>
      </c>
      <c r="AG63" s="40">
        <f t="shared" si="248"/>
        <v>0</v>
      </c>
      <c r="AH63" s="40">
        <f t="shared" si="248"/>
        <v>0</v>
      </c>
      <c r="AI63" s="40">
        <f t="shared" si="248"/>
        <v>0</v>
      </c>
      <c r="AJ63" s="40">
        <f t="shared" si="248"/>
        <v>0</v>
      </c>
      <c r="AK63" s="40">
        <f t="shared" si="248"/>
        <v>0</v>
      </c>
      <c r="AL63" s="40">
        <f t="shared" si="248"/>
        <v>0</v>
      </c>
      <c r="AM63" s="40">
        <f t="shared" si="248"/>
        <v>0</v>
      </c>
      <c r="AN63" s="40">
        <f t="shared" si="248"/>
        <v>0</v>
      </c>
      <c r="AO63" s="40">
        <f t="shared" si="248"/>
        <v>0</v>
      </c>
      <c r="AP63" s="40">
        <f t="shared" si="248"/>
        <v>0</v>
      </c>
      <c r="AQ63" s="40">
        <f t="shared" si="248"/>
        <v>0</v>
      </c>
      <c r="AR63" s="40">
        <f t="shared" si="248"/>
        <v>0</v>
      </c>
      <c r="AS63" s="40">
        <f t="shared" si="248"/>
        <v>0</v>
      </c>
      <c r="AT63" s="40">
        <f t="shared" si="248"/>
        <v>0</v>
      </c>
      <c r="AU63" s="40">
        <f t="shared" si="248"/>
        <v>0</v>
      </c>
      <c r="AV63" s="40">
        <f t="shared" si="248"/>
        <v>0</v>
      </c>
      <c r="AW63" s="40">
        <f t="shared" si="248"/>
        <v>0</v>
      </c>
      <c r="AX63" s="40">
        <f t="shared" si="248"/>
        <v>0</v>
      </c>
      <c r="AY63" s="40">
        <f t="shared" si="248"/>
        <v>0</v>
      </c>
      <c r="AZ63" s="40">
        <f t="shared" si="248"/>
        <v>0</v>
      </c>
      <c r="BA63" s="40">
        <f t="shared" si="248"/>
        <v>0</v>
      </c>
      <c r="BB63" s="40">
        <f t="shared" si="248"/>
        <v>0</v>
      </c>
      <c r="BC63" s="40">
        <f t="shared" si="248"/>
        <v>0</v>
      </c>
      <c r="BD63" s="40">
        <f t="shared" si="248"/>
        <v>0</v>
      </c>
      <c r="BE63" s="40">
        <f t="shared" si="248"/>
        <v>0</v>
      </c>
      <c r="BF63" s="40">
        <f t="shared" si="248"/>
        <v>0</v>
      </c>
      <c r="BG63" s="40">
        <f t="shared" si="248"/>
        <v>0</v>
      </c>
      <c r="BH63" s="40">
        <f t="shared" si="248"/>
        <v>0</v>
      </c>
      <c r="BI63" s="40">
        <f t="shared" si="248"/>
        <v>0</v>
      </c>
      <c r="BJ63" s="40">
        <f t="shared" si="248"/>
        <v>0</v>
      </c>
      <c r="BK63" s="40">
        <f t="shared" si="248"/>
        <v>0</v>
      </c>
      <c r="BL63" s="40">
        <f t="shared" si="248"/>
        <v>0</v>
      </c>
      <c r="BM63" s="40">
        <f t="shared" si="248"/>
        <v>0</v>
      </c>
      <c r="BN63" s="40">
        <f t="shared" si="248"/>
        <v>0</v>
      </c>
      <c r="BO63" s="40">
        <f t="shared" si="248"/>
        <v>0</v>
      </c>
      <c r="BP63" s="40">
        <f t="shared" si="248"/>
        <v>0</v>
      </c>
      <c r="BQ63" s="40">
        <f t="shared" si="248"/>
        <v>0</v>
      </c>
      <c r="BR63" s="40">
        <f t="shared" si="248"/>
        <v>0</v>
      </c>
      <c r="BS63" s="40">
        <f t="shared" si="248"/>
        <v>0</v>
      </c>
      <c r="BT63" s="40">
        <f t="shared" si="248"/>
        <v>0</v>
      </c>
      <c r="BU63" s="40">
        <f t="shared" si="248"/>
        <v>0</v>
      </c>
      <c r="BV63" s="40">
        <f t="shared" si="248"/>
        <v>0</v>
      </c>
      <c r="BW63" s="40">
        <f t="shared" si="248"/>
        <v>0</v>
      </c>
      <c r="BX63" s="40">
        <f t="shared" si="248"/>
        <v>0</v>
      </c>
      <c r="BY63" s="40">
        <f t="shared" si="248"/>
        <v>0</v>
      </c>
      <c r="BZ63" s="40">
        <f t="shared" si="248"/>
        <v>0</v>
      </c>
      <c r="CA63" s="40">
        <f t="shared" si="248"/>
        <v>0</v>
      </c>
      <c r="CB63" s="40">
        <f t="shared" si="248"/>
        <v>0</v>
      </c>
      <c r="CC63" s="40">
        <f t="shared" si="248"/>
        <v>0</v>
      </c>
      <c r="CD63" s="40">
        <f t="shared" si="248"/>
        <v>0</v>
      </c>
      <c r="CE63" s="40">
        <f t="shared" si="248"/>
        <v>0</v>
      </c>
      <c r="CF63" s="40">
        <f t="shared" si="248"/>
        <v>0</v>
      </c>
      <c r="CG63" s="40">
        <f t="shared" si="248"/>
        <v>0</v>
      </c>
      <c r="CH63" s="40">
        <f t="shared" si="248"/>
        <v>0</v>
      </c>
      <c r="CI63" s="40">
        <f t="shared" si="248"/>
        <v>0</v>
      </c>
      <c r="CJ63" s="40">
        <f t="shared" si="248"/>
        <v>0</v>
      </c>
      <c r="CK63" s="40">
        <f t="shared" si="248"/>
        <v>0</v>
      </c>
      <c r="CL63" s="40">
        <f t="shared" si="248"/>
        <v>0</v>
      </c>
      <c r="CM63" s="40">
        <f t="shared" si="248"/>
        <v>0</v>
      </c>
      <c r="CN63" s="40">
        <f t="shared" si="248"/>
        <v>0</v>
      </c>
      <c r="CO63" s="40">
        <f t="shared" si="248"/>
        <v>0</v>
      </c>
      <c r="CP63" s="40">
        <f t="shared" si="248"/>
        <v>0</v>
      </c>
      <c r="CQ63" s="40">
        <f t="shared" si="248"/>
        <v>0</v>
      </c>
      <c r="CR63" s="40">
        <f t="shared" si="248"/>
        <v>0</v>
      </c>
      <c r="CS63" s="40">
        <f t="shared" si="248"/>
        <v>0</v>
      </c>
      <c r="CT63" s="40">
        <f t="shared" si="248"/>
        <v>0</v>
      </c>
      <c r="CU63" s="40">
        <f t="shared" si="248"/>
        <v>0</v>
      </c>
      <c r="CV63" s="40">
        <f t="shared" si="248"/>
        <v>0</v>
      </c>
      <c r="CW63" s="40">
        <f t="shared" si="248"/>
        <v>0</v>
      </c>
      <c r="CX63" s="40">
        <f t="shared" si="248"/>
        <v>0</v>
      </c>
      <c r="CY63" s="40">
        <f t="shared" si="248"/>
        <v>0</v>
      </c>
      <c r="CZ63" s="40">
        <f t="shared" si="248"/>
        <v>0</v>
      </c>
      <c r="DA63" s="40">
        <f t="shared" si="248"/>
        <v>0</v>
      </c>
      <c r="DB63" s="40">
        <f t="shared" si="248"/>
        <v>0</v>
      </c>
      <c r="DC63" s="40">
        <f t="shared" si="248"/>
        <v>0</v>
      </c>
      <c r="DD63" s="40">
        <f t="shared" si="248"/>
        <v>0</v>
      </c>
      <c r="DE63" s="40">
        <f t="shared" si="248"/>
        <v>0</v>
      </c>
      <c r="DF63" s="40">
        <f t="shared" si="248"/>
        <v>0</v>
      </c>
      <c r="DG63" s="40">
        <f t="shared" si="248"/>
        <v>0</v>
      </c>
      <c r="DH63" s="40">
        <f t="shared" si="248"/>
        <v>0</v>
      </c>
      <c r="DI63" s="40">
        <f t="shared" si="248"/>
        <v>0</v>
      </c>
      <c r="DJ63" s="40">
        <f t="shared" si="248"/>
        <v>0</v>
      </c>
      <c r="DK63" s="40">
        <f t="shared" si="248"/>
        <v>0</v>
      </c>
      <c r="DL63" s="40">
        <f t="shared" si="248"/>
        <v>0</v>
      </c>
      <c r="DM63" s="40">
        <f t="shared" si="248"/>
        <v>0</v>
      </c>
      <c r="DN63" s="40">
        <f t="shared" si="248"/>
        <v>0</v>
      </c>
      <c r="DO63" s="40">
        <f t="shared" si="248"/>
        <v>0</v>
      </c>
      <c r="DP63" s="40">
        <f t="shared" si="248"/>
        <v>0</v>
      </c>
      <c r="DQ63" s="40">
        <f t="shared" si="248"/>
        <v>0</v>
      </c>
      <c r="DR63" s="40">
        <f t="shared" si="248"/>
        <v>0</v>
      </c>
      <c r="DS63" s="40">
        <f t="shared" si="248"/>
        <v>0</v>
      </c>
      <c r="DT63" s="40">
        <f t="shared" si="248"/>
        <v>0</v>
      </c>
      <c r="DU63" s="40">
        <f t="shared" si="248"/>
        <v>0</v>
      </c>
      <c r="DV63" s="40">
        <f t="shared" si="248"/>
        <v>0</v>
      </c>
      <c r="DW63" s="40">
        <f t="shared" si="248"/>
        <v>0</v>
      </c>
      <c r="DX63" s="40">
        <f t="shared" si="248"/>
        <v>0</v>
      </c>
      <c r="DY63" s="40">
        <f t="shared" si="248"/>
        <v>0</v>
      </c>
      <c r="DZ63" s="40">
        <f t="shared" si="248"/>
        <v>0</v>
      </c>
      <c r="EA63" s="40">
        <f t="shared" si="248"/>
        <v>0</v>
      </c>
      <c r="EB63" s="40">
        <f t="shared" si="248"/>
        <v>0</v>
      </c>
      <c r="EC63" s="40">
        <f t="shared" si="248"/>
        <v>0</v>
      </c>
      <c r="ED63" s="40">
        <f t="shared" si="248"/>
        <v>0</v>
      </c>
      <c r="EE63" s="40">
        <f t="shared" si="248"/>
        <v>0</v>
      </c>
      <c r="EF63" s="40">
        <f t="shared" si="248"/>
        <v>0</v>
      </c>
      <c r="EG63" s="40">
        <f t="shared" si="248"/>
        <v>0</v>
      </c>
      <c r="EH63" s="40">
        <f t="shared" si="248"/>
        <v>0</v>
      </c>
      <c r="EI63" s="40">
        <f t="shared" si="248"/>
        <v>0</v>
      </c>
      <c r="EJ63" s="40">
        <f t="shared" si="248"/>
        <v>0</v>
      </c>
      <c r="EK63" s="40">
        <f t="shared" si="248"/>
        <v>0</v>
      </c>
      <c r="EL63" s="40">
        <f t="shared" si="248"/>
        <v>0</v>
      </c>
      <c r="EM63" s="40">
        <f t="shared" si="248"/>
        <v>0</v>
      </c>
      <c r="EN63" s="40">
        <f t="shared" si="248"/>
        <v>0</v>
      </c>
      <c r="EO63" s="40">
        <f t="shared" si="248"/>
        <v>0</v>
      </c>
      <c r="EP63" s="40">
        <f t="shared" si="248"/>
        <v>0</v>
      </c>
      <c r="EQ63" s="40">
        <f t="shared" si="248"/>
        <v>0</v>
      </c>
      <c r="ER63" s="40">
        <f t="shared" si="248"/>
        <v>0</v>
      </c>
      <c r="ES63" s="40">
        <f t="shared" si="248"/>
        <v>0</v>
      </c>
      <c r="ET63" s="40">
        <f t="shared" si="248"/>
        <v>0</v>
      </c>
      <c r="EU63" s="40">
        <f t="shared" si="248"/>
        <v>0</v>
      </c>
      <c r="EV63" s="40">
        <f t="shared" si="248"/>
        <v>0</v>
      </c>
      <c r="EW63" s="40">
        <f t="shared" si="248"/>
        <v>0</v>
      </c>
      <c r="EX63" s="40">
        <f t="shared" si="248"/>
        <v>0</v>
      </c>
      <c r="EY63" s="40">
        <f t="shared" si="248"/>
        <v>0</v>
      </c>
      <c r="EZ63" s="40">
        <f t="shared" si="248"/>
        <v>0</v>
      </c>
      <c r="FA63" s="40">
        <f t="shared" si="248"/>
        <v>0</v>
      </c>
      <c r="FB63" s="40">
        <f t="shared" si="248"/>
        <v>0</v>
      </c>
      <c r="FC63" s="40">
        <f t="shared" si="248"/>
        <v>0</v>
      </c>
      <c r="FD63" s="40">
        <f t="shared" si="248"/>
        <v>0</v>
      </c>
      <c r="FE63" s="40">
        <f t="shared" si="248"/>
        <v>0</v>
      </c>
      <c r="FF63" s="40">
        <f t="shared" si="248"/>
        <v>0</v>
      </c>
      <c r="FG63" s="40">
        <f t="shared" si="248"/>
        <v>0</v>
      </c>
      <c r="FH63" s="40">
        <f t="shared" si="248"/>
        <v>0</v>
      </c>
      <c r="FI63" s="40">
        <f t="shared" si="248"/>
        <v>0</v>
      </c>
      <c r="FJ63" s="40">
        <f t="shared" si="248"/>
        <v>0</v>
      </c>
      <c r="FK63" s="40">
        <f t="shared" si="248"/>
        <v>0</v>
      </c>
      <c r="FL63" s="40">
        <f t="shared" si="248"/>
        <v>0</v>
      </c>
      <c r="FM63" s="40">
        <f t="shared" si="248"/>
        <v>0</v>
      </c>
      <c r="FN63" s="40">
        <f t="shared" si="248"/>
        <v>0</v>
      </c>
      <c r="FO63" s="40">
        <f t="shared" si="248"/>
        <v>0</v>
      </c>
      <c r="FP63" s="40">
        <f t="shared" si="248"/>
        <v>0</v>
      </c>
      <c r="FQ63" s="40">
        <f t="shared" si="248"/>
        <v>0</v>
      </c>
      <c r="FR63" s="40">
        <f t="shared" si="248"/>
        <v>0</v>
      </c>
      <c r="FS63" s="40">
        <f t="shared" si="248"/>
        <v>0</v>
      </c>
      <c r="FT63" s="40">
        <f t="shared" si="248"/>
        <v>0</v>
      </c>
      <c r="FU63" s="40">
        <f t="shared" si="248"/>
        <v>0</v>
      </c>
      <c r="FV63" s="40">
        <f t="shared" si="248"/>
        <v>0</v>
      </c>
      <c r="FW63" s="40">
        <f t="shared" si="248"/>
        <v>0</v>
      </c>
      <c r="FX63" s="40">
        <f t="shared" si="248"/>
        <v>0</v>
      </c>
      <c r="FY63" s="40">
        <f t="shared" si="248"/>
        <v>0</v>
      </c>
      <c r="FZ63" s="40">
        <f t="shared" si="248"/>
        <v>0</v>
      </c>
      <c r="GA63" s="40">
        <f t="shared" si="248"/>
        <v>0</v>
      </c>
      <c r="GB63" s="40"/>
      <c r="GC63" s="40"/>
      <c r="GD63" s="40"/>
      <c r="GE63" s="40"/>
      <c r="GF63" s="40"/>
      <c r="GG63" s="40"/>
      <c r="GH63" s="40"/>
      <c r="GI63" s="40"/>
      <c r="GJ63" s="40"/>
      <c r="GK63" s="40"/>
      <c r="GL63" s="40"/>
      <c r="GM63" s="40"/>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40"/>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c r="KK63" s="40"/>
      <c r="KL63" s="40"/>
      <c r="KM63" s="40"/>
      <c r="KN63" s="40"/>
      <c r="KO63" s="40"/>
      <c r="KP63" s="40"/>
      <c r="KQ63" s="40"/>
      <c r="KR63" s="40"/>
      <c r="KS63" s="40"/>
      <c r="KT63" s="40"/>
      <c r="KU63" s="40"/>
      <c r="KV63" s="40"/>
      <c r="KW63" s="40"/>
      <c r="KX63" s="40"/>
      <c r="KY63" s="40"/>
      <c r="KZ63" s="40"/>
      <c r="LA63" s="40"/>
      <c r="LB63" s="40"/>
      <c r="LC63" s="40"/>
      <c r="LD63" s="40"/>
      <c r="LE63" s="40"/>
      <c r="LF63" s="40"/>
      <c r="LG63" s="40"/>
      <c r="LH63" s="40"/>
      <c r="LI63" s="40"/>
      <c r="LJ63" s="40"/>
      <c r="LK63" s="40"/>
      <c r="LL63" s="40"/>
      <c r="LM63" s="40"/>
      <c r="LN63" s="40"/>
      <c r="LO63" s="40"/>
      <c r="LP63" s="40"/>
      <c r="LQ63" s="40"/>
      <c r="LR63" s="40"/>
      <c r="LS63" s="40"/>
      <c r="LT63" s="40"/>
      <c r="LU63" s="40"/>
      <c r="LV63" s="40"/>
      <c r="LW63" s="40"/>
      <c r="LX63" s="40"/>
      <c r="LY63" s="40"/>
      <c r="LZ63" s="40"/>
      <c r="MA63" s="40"/>
      <c r="MB63" s="40"/>
      <c r="MC63" s="40"/>
      <c r="MD63" s="40"/>
      <c r="ME63" s="40"/>
      <c r="MF63" s="40"/>
      <c r="MG63" s="40"/>
      <c r="MH63" s="40"/>
      <c r="MI63" s="40"/>
      <c r="MJ63" s="40"/>
      <c r="MK63" s="40"/>
      <c r="ML63" s="40"/>
      <c r="MM63" s="40"/>
      <c r="MN63" s="40"/>
      <c r="MO63" s="40"/>
      <c r="MP63" s="40"/>
      <c r="MQ63" s="40"/>
      <c r="MR63" s="40"/>
      <c r="MS63" s="40"/>
      <c r="MT63" s="40"/>
      <c r="MU63" s="40"/>
      <c r="MV63" s="40"/>
      <c r="MW63" s="40"/>
      <c r="MX63" s="40"/>
      <c r="MY63" s="8"/>
      <c r="MZ63" s="8"/>
      <c r="NA63" s="8"/>
      <c r="NB63" s="8"/>
      <c r="NC63" s="8"/>
      <c r="ND63" s="8"/>
      <c r="NE63" s="8"/>
      <c r="NF63" s="8"/>
      <c r="NG63" s="8"/>
      <c r="NH63" s="8"/>
      <c r="NI63" s="8"/>
      <c r="NJ63" s="8"/>
      <c r="NK63" s="8"/>
      <c r="NL63" s="8"/>
      <c r="NM63" s="8"/>
      <c r="NN63" s="8"/>
      <c r="NO63" s="8"/>
      <c r="NP63" s="8"/>
      <c r="NQ63" s="8"/>
      <c r="NR63" s="8"/>
      <c r="NS63" s="8"/>
      <c r="NT63" s="8"/>
      <c r="NU63" s="8"/>
      <c r="NV63" s="8"/>
      <c r="NW63" s="8"/>
      <c r="NX63" s="8"/>
      <c r="NY63" s="8"/>
      <c r="NZ63" s="8"/>
      <c r="OA63" s="8"/>
      <c r="OB63" s="8"/>
      <c r="OC63" s="8"/>
      <c r="OD63" s="8"/>
      <c r="OE63" s="8"/>
      <c r="OF63" s="8"/>
      <c r="OG63" s="8"/>
      <c r="OH63" s="8"/>
      <c r="OI63" s="8"/>
      <c r="OJ63" s="8"/>
      <c r="OK63" s="8"/>
      <c r="OL63" s="8"/>
      <c r="OM63" s="8"/>
      <c r="ON63" s="8"/>
      <c r="OO63" s="8"/>
      <c r="OP63" s="8"/>
      <c r="OQ63" s="8"/>
      <c r="OR63" s="8"/>
      <c r="OS63" s="8"/>
      <c r="OT63" s="8"/>
      <c r="OU63" s="8"/>
      <c r="OV63" s="8"/>
      <c r="OW63" s="8"/>
      <c r="OX63" s="8"/>
      <c r="OY63" s="8"/>
      <c r="OZ63" s="8"/>
      <c r="PA63" s="8"/>
      <c r="PB63" s="8"/>
      <c r="PC63" s="8"/>
      <c r="PD63" s="8"/>
      <c r="PE63" s="8"/>
      <c r="PF63" s="8"/>
      <c r="PG63" s="8"/>
      <c r="PH63" s="8"/>
      <c r="PI63" s="8"/>
      <c r="PJ63" s="8"/>
      <c r="PK63" s="8"/>
      <c r="PL63" s="8"/>
      <c r="PM63" s="8"/>
      <c r="PN63" s="8"/>
    </row>
    <row r="64" spans="1:430" ht="14.25" customHeight="1" outlineLevel="1" x14ac:dyDescent="0.55000000000000004">
      <c r="A64" s="34" t="s">
        <v>29</v>
      </c>
      <c r="B64" s="30"/>
      <c r="C64" s="36">
        <f t="shared" ref="C64:GA64" si="249">C61+C63</f>
        <v>47.455104595882204</v>
      </c>
      <c r="D64" s="36">
        <f t="shared" si="249"/>
        <v>70.329570910143687</v>
      </c>
      <c r="E64" s="36">
        <f t="shared" si="249"/>
        <v>95.617849375627387</v>
      </c>
      <c r="F64" s="36">
        <f t="shared" si="249"/>
        <v>86.150075437721512</v>
      </c>
      <c r="G64" s="36">
        <f t="shared" si="249"/>
        <v>77.174869872126237</v>
      </c>
      <c r="H64" s="36">
        <f t="shared" si="249"/>
        <v>78.047398945192185</v>
      </c>
      <c r="I64" s="36">
        <f t="shared" si="249"/>
        <v>80.088357221694139</v>
      </c>
      <c r="J64" s="36">
        <f t="shared" si="249"/>
        <v>85.089008789911361</v>
      </c>
      <c r="K64" s="36">
        <f t="shared" si="249"/>
        <v>93.843410834788969</v>
      </c>
      <c r="L64" s="36">
        <f t="shared" si="249"/>
        <v>97.00132607089877</v>
      </c>
      <c r="M64" s="36">
        <f t="shared" si="249"/>
        <v>95.642627506994614</v>
      </c>
      <c r="N64" s="36">
        <f t="shared" si="249"/>
        <v>97.434519447689809</v>
      </c>
      <c r="O64" s="36">
        <f t="shared" si="249"/>
        <v>104.5052683711549</v>
      </c>
      <c r="P64" s="36">
        <f t="shared" si="249"/>
        <v>121.23359858270526</v>
      </c>
      <c r="Q64" s="36">
        <f t="shared" si="249"/>
        <v>129.7756909603298</v>
      </c>
      <c r="R64" s="36">
        <f t="shared" si="249"/>
        <v>107.99371886017541</v>
      </c>
      <c r="S64" s="36">
        <f t="shared" si="249"/>
        <v>85.308386659653905</v>
      </c>
      <c r="T64" s="36">
        <f t="shared" si="249"/>
        <v>70.584793567069823</v>
      </c>
      <c r="U64" s="36">
        <f t="shared" si="249"/>
        <v>69.317015390770194</v>
      </c>
      <c r="V64" s="36">
        <f t="shared" si="249"/>
        <v>73.077549789262576</v>
      </c>
      <c r="W64" s="36">
        <f t="shared" si="249"/>
        <v>77.943325542532406</v>
      </c>
      <c r="X64" s="36">
        <f t="shared" si="249"/>
        <v>79.49974909443641</v>
      </c>
      <c r="Y64" s="36">
        <f t="shared" si="249"/>
        <v>78.787693485017328</v>
      </c>
      <c r="Z64" s="36">
        <f t="shared" si="249"/>
        <v>80.983593834078079</v>
      </c>
      <c r="AA64" s="36">
        <f t="shared" si="249"/>
        <v>87.006608042013667</v>
      </c>
      <c r="AB64" s="36">
        <f t="shared" si="249"/>
        <v>100.94289388316474</v>
      </c>
      <c r="AC64" s="36">
        <f t="shared" si="249"/>
        <v>109.70449271494712</v>
      </c>
      <c r="AD64" s="36">
        <f t="shared" si="249"/>
        <v>97.480169388966459</v>
      </c>
      <c r="AE64" s="36">
        <f t="shared" si="249"/>
        <v>77.440354161111557</v>
      </c>
      <c r="AF64" s="36">
        <f t="shared" si="249"/>
        <v>61.468692634482096</v>
      </c>
      <c r="AG64" s="36">
        <f t="shared" si="249"/>
        <v>60.590540905300628</v>
      </c>
      <c r="AH64" s="36">
        <f t="shared" si="249"/>
        <v>64.545062751413454</v>
      </c>
      <c r="AI64" s="36">
        <f t="shared" si="249"/>
        <v>69.348712172477533</v>
      </c>
      <c r="AJ64" s="36">
        <f t="shared" si="249"/>
        <v>71.265068510987959</v>
      </c>
      <c r="AK64" s="36">
        <f t="shared" si="249"/>
        <v>70.851437849108208</v>
      </c>
      <c r="AL64" s="36">
        <f t="shared" si="249"/>
        <v>72.971995558576211</v>
      </c>
      <c r="AM64" s="36">
        <f t="shared" si="249"/>
        <v>78.945751732493761</v>
      </c>
      <c r="AN64" s="36">
        <f t="shared" si="249"/>
        <v>92.221439472620617</v>
      </c>
      <c r="AO64" s="36">
        <f t="shared" si="249"/>
        <v>101.50737127268248</v>
      </c>
      <c r="AP64" s="36">
        <f t="shared" si="249"/>
        <v>92.146597859994259</v>
      </c>
      <c r="AQ64" s="36">
        <f t="shared" si="249"/>
        <v>70.683432648426503</v>
      </c>
      <c r="AR64" s="36">
        <f t="shared" si="249"/>
        <v>56.966830964700904</v>
      </c>
      <c r="AS64" s="36">
        <f t="shared" si="249"/>
        <v>56.433412296820507</v>
      </c>
      <c r="AT64" s="36">
        <f t="shared" si="249"/>
        <v>61.304172108155512</v>
      </c>
      <c r="AU64" s="36">
        <f t="shared" si="249"/>
        <v>66.582480360462185</v>
      </c>
      <c r="AV64" s="36">
        <f t="shared" si="249"/>
        <v>68.459086727503774</v>
      </c>
      <c r="AW64" s="36">
        <f t="shared" si="249"/>
        <v>67.84565067510178</v>
      </c>
      <c r="AX64" s="36">
        <f t="shared" si="249"/>
        <v>69.942783014429295</v>
      </c>
      <c r="AY64" s="36">
        <f t="shared" si="249"/>
        <v>75.805050246873407</v>
      </c>
      <c r="AZ64" s="36">
        <f t="shared" si="249"/>
        <v>89.464541463414463</v>
      </c>
      <c r="BA64" s="36">
        <f t="shared" si="249"/>
        <v>97.596860675770955</v>
      </c>
      <c r="BB64" s="36">
        <f t="shared" si="249"/>
        <v>87.082779364127447</v>
      </c>
      <c r="BC64" s="36">
        <f t="shared" si="249"/>
        <v>69.456004519168815</v>
      </c>
      <c r="BD64" s="36">
        <f t="shared" si="249"/>
        <v>56.044131467069178</v>
      </c>
      <c r="BE64" s="36">
        <f t="shared" si="249"/>
        <v>54.583100814658778</v>
      </c>
      <c r="BF64" s="36">
        <f t="shared" si="249"/>
        <v>58.538510877564519</v>
      </c>
      <c r="BG64" s="36">
        <f t="shared" si="249"/>
        <v>62.787139096438779</v>
      </c>
      <c r="BH64" s="36">
        <f t="shared" si="249"/>
        <v>64.543641197850363</v>
      </c>
      <c r="BI64" s="36">
        <f t="shared" si="249"/>
        <v>64.041306739606043</v>
      </c>
      <c r="BJ64" s="36">
        <f t="shared" si="249"/>
        <v>66.193456340992412</v>
      </c>
      <c r="BK64" s="36">
        <f t="shared" si="249"/>
        <v>71.899527517144534</v>
      </c>
      <c r="BL64" s="36">
        <f t="shared" si="249"/>
        <v>84.11228911878942</v>
      </c>
      <c r="BM64" s="36">
        <f t="shared" si="249"/>
        <v>90.185935729623395</v>
      </c>
      <c r="BN64" s="36">
        <f t="shared" si="249"/>
        <v>78.061433142536387</v>
      </c>
      <c r="BO64" s="36">
        <f t="shared" si="249"/>
        <v>60.772602224631811</v>
      </c>
      <c r="BP64" s="36">
        <f t="shared" si="249"/>
        <v>48.785246775061694</v>
      </c>
      <c r="BQ64" s="36">
        <f t="shared" si="249"/>
        <v>48.017437294337952</v>
      </c>
      <c r="BR64" s="36">
        <f t="shared" si="249"/>
        <v>51.663524945491673</v>
      </c>
      <c r="BS64" s="36">
        <f t="shared" si="249"/>
        <v>55.325276836352415</v>
      </c>
      <c r="BT64" s="36">
        <f t="shared" si="249"/>
        <v>56.74140764572536</v>
      </c>
      <c r="BU64" s="36">
        <f t="shared" si="249"/>
        <v>56.066075569230264</v>
      </c>
      <c r="BV64" s="36">
        <f t="shared" si="249"/>
        <v>57.655383458388243</v>
      </c>
      <c r="BW64" s="36">
        <f t="shared" si="249"/>
        <v>63.279561072428436</v>
      </c>
      <c r="BX64" s="36">
        <f t="shared" si="249"/>
        <v>73.816813812392951</v>
      </c>
      <c r="BY64" s="36">
        <f t="shared" si="249"/>
        <v>80.382516845070782</v>
      </c>
      <c r="BZ64" s="36">
        <f t="shared" si="249"/>
        <v>72.29382066043722</v>
      </c>
      <c r="CA64" s="36">
        <f t="shared" si="249"/>
        <v>54.960492832237449</v>
      </c>
      <c r="CB64" s="36">
        <f t="shared" si="249"/>
        <v>42.393813053202948</v>
      </c>
      <c r="CC64" s="36">
        <f t="shared" si="249"/>
        <v>41.910912654111698</v>
      </c>
      <c r="CD64" s="36">
        <f t="shared" si="249"/>
        <v>45.222095560066222</v>
      </c>
      <c r="CE64" s="36">
        <f t="shared" si="249"/>
        <v>48.892234115222081</v>
      </c>
      <c r="CF64" s="36">
        <f t="shared" si="249"/>
        <v>50.062398666799439</v>
      </c>
      <c r="CG64" s="36">
        <f t="shared" si="249"/>
        <v>49.274314270372216</v>
      </c>
      <c r="CH64" s="36">
        <f t="shared" si="249"/>
        <v>50.655382796830949</v>
      </c>
      <c r="CI64" s="36">
        <f t="shared" si="249"/>
        <v>55.328674506304154</v>
      </c>
      <c r="CJ64" s="36">
        <f t="shared" si="249"/>
        <v>65.138865572045816</v>
      </c>
      <c r="CK64" s="36">
        <f t="shared" si="249"/>
        <v>70.989458498175026</v>
      </c>
      <c r="CL64" s="36">
        <f t="shared" si="249"/>
        <v>61.134531358237169</v>
      </c>
      <c r="CM64" s="36">
        <f t="shared" si="249"/>
        <v>47.76121793545191</v>
      </c>
      <c r="CN64" s="36">
        <f t="shared" si="249"/>
        <v>38.591493949298481</v>
      </c>
      <c r="CO64" s="36">
        <f t="shared" si="249"/>
        <v>38.426628010229535</v>
      </c>
      <c r="CP64" s="36">
        <f t="shared" si="249"/>
        <v>41.22542117697013</v>
      </c>
      <c r="CQ64" s="36">
        <f t="shared" si="249"/>
        <v>44.478926584471353</v>
      </c>
      <c r="CR64" s="36">
        <f t="shared" si="249"/>
        <v>45.430227057833648</v>
      </c>
      <c r="CS64" s="36">
        <f t="shared" si="249"/>
        <v>44.722267750571064</v>
      </c>
      <c r="CT64" s="36">
        <f t="shared" si="249"/>
        <v>45.48934156759438</v>
      </c>
      <c r="CU64" s="36">
        <f t="shared" si="249"/>
        <v>50.730386769918852</v>
      </c>
      <c r="CV64" s="36">
        <f t="shared" si="249"/>
        <v>59.6765280471446</v>
      </c>
      <c r="CW64" s="36">
        <f t="shared" si="249"/>
        <v>64.576020956251213</v>
      </c>
      <c r="CX64" s="36">
        <f t="shared" si="249"/>
        <v>56.962420806932954</v>
      </c>
      <c r="CY64" s="36">
        <f t="shared" si="249"/>
        <v>45.038035481324563</v>
      </c>
      <c r="CZ64" s="36">
        <f t="shared" si="249"/>
        <v>37.112028466228402</v>
      </c>
      <c r="DA64" s="36">
        <f t="shared" si="249"/>
        <v>37.552424825937109</v>
      </c>
      <c r="DB64" s="36">
        <f t="shared" si="249"/>
        <v>39.904811560482813</v>
      </c>
      <c r="DC64" s="36">
        <f t="shared" si="249"/>
        <v>42.49294014133875</v>
      </c>
      <c r="DD64" s="36">
        <f t="shared" si="249"/>
        <v>43.068277350831387</v>
      </c>
      <c r="DE64" s="36">
        <f t="shared" si="249"/>
        <v>43.145082501312473</v>
      </c>
      <c r="DF64" s="36">
        <f t="shared" si="249"/>
        <v>43.812369269699154</v>
      </c>
      <c r="DG64" s="36">
        <f t="shared" si="249"/>
        <v>48.132386116429906</v>
      </c>
      <c r="DH64" s="36">
        <f t="shared" si="249"/>
        <v>55.916156658901421</v>
      </c>
      <c r="DI64" s="36">
        <f t="shared" si="249"/>
        <v>59.765828923725174</v>
      </c>
      <c r="DJ64" s="36">
        <f t="shared" si="249"/>
        <v>51.991611392061841</v>
      </c>
      <c r="DK64" s="36">
        <f t="shared" si="249"/>
        <v>45.005934946673612</v>
      </c>
      <c r="DL64" s="36">
        <f t="shared" si="249"/>
        <v>39.653500046459115</v>
      </c>
      <c r="DM64" s="36">
        <f t="shared" si="249"/>
        <v>39.126047215385356</v>
      </c>
      <c r="DN64" s="36">
        <f t="shared" si="249"/>
        <v>39.462880097342328</v>
      </c>
      <c r="DO64" s="36">
        <f t="shared" si="249"/>
        <v>39.811102783348026</v>
      </c>
      <c r="DP64" s="36">
        <f t="shared" si="249"/>
        <v>40.193522003536835</v>
      </c>
      <c r="DQ64" s="36">
        <f t="shared" si="249"/>
        <v>40.216437763340252</v>
      </c>
      <c r="DR64" s="36">
        <f t="shared" si="249"/>
        <v>40.708904981600249</v>
      </c>
      <c r="DS64" s="36">
        <f t="shared" si="249"/>
        <v>43.605557651255907</v>
      </c>
      <c r="DT64" s="36">
        <f t="shared" si="249"/>
        <v>48.01297255967912</v>
      </c>
      <c r="DU64" s="36">
        <f t="shared" si="249"/>
        <v>51.855618878602833</v>
      </c>
      <c r="DV64" s="36">
        <f t="shared" si="249"/>
        <v>49.280230495221915</v>
      </c>
      <c r="DW64" s="36">
        <f t="shared" si="249"/>
        <v>45.344516040428026</v>
      </c>
      <c r="DX64" s="36">
        <f t="shared" si="249"/>
        <v>36.543374722417596</v>
      </c>
      <c r="DY64" s="36">
        <f t="shared" si="249"/>
        <v>36.061487082212892</v>
      </c>
      <c r="DZ64" s="36">
        <f t="shared" si="249"/>
        <v>36.42579150569243</v>
      </c>
      <c r="EA64" s="36">
        <f t="shared" si="249"/>
        <v>36.866964785917098</v>
      </c>
      <c r="EB64" s="36">
        <f t="shared" si="249"/>
        <v>37.307848615407245</v>
      </c>
      <c r="EC64" s="36">
        <f t="shared" si="249"/>
        <v>37.385586205504822</v>
      </c>
      <c r="ED64" s="36">
        <f t="shared" si="249"/>
        <v>37.921553999396487</v>
      </c>
      <c r="EE64" s="36">
        <f t="shared" si="249"/>
        <v>38.828777623735327</v>
      </c>
      <c r="EF64" s="36">
        <f t="shared" si="249"/>
        <v>41.166407280916211</v>
      </c>
      <c r="EG64" s="36">
        <f t="shared" si="249"/>
        <v>44.256374022070148</v>
      </c>
      <c r="EH64" s="36">
        <f t="shared" si="249"/>
        <v>40.221450430783662</v>
      </c>
      <c r="EI64" s="36">
        <f t="shared" si="249"/>
        <v>37.535160278000752</v>
      </c>
      <c r="EJ64" s="36">
        <f t="shared" si="249"/>
        <v>33.188397886767547</v>
      </c>
      <c r="EK64" s="36">
        <f t="shared" si="249"/>
        <v>32.789186016628399</v>
      </c>
      <c r="EL64" s="36">
        <f t="shared" si="249"/>
        <v>33.105545818896239</v>
      </c>
      <c r="EM64" s="36">
        <f t="shared" si="249"/>
        <v>33.491391800795434</v>
      </c>
      <c r="EN64" s="36">
        <f t="shared" si="249"/>
        <v>33.874048818390499</v>
      </c>
      <c r="EO64" s="36">
        <f t="shared" si="249"/>
        <v>33.940996006124706</v>
      </c>
      <c r="EP64" s="36">
        <f t="shared" si="249"/>
        <v>34.6011778514318</v>
      </c>
      <c r="EQ64" s="36">
        <f t="shared" si="249"/>
        <v>35.373074557802425</v>
      </c>
      <c r="ER64" s="36">
        <f t="shared" si="249"/>
        <v>35.627538766876746</v>
      </c>
      <c r="ES64" s="36">
        <f t="shared" si="249"/>
        <v>33.846661503745686</v>
      </c>
      <c r="ET64" s="36">
        <f t="shared" si="249"/>
        <v>33.324251055881362</v>
      </c>
      <c r="EU64" s="36">
        <f t="shared" si="249"/>
        <v>33.111149739788026</v>
      </c>
      <c r="EV64" s="36">
        <f t="shared" si="249"/>
        <v>32.795781344181563</v>
      </c>
      <c r="EW64" s="36">
        <f t="shared" si="249"/>
        <v>30.029662752299835</v>
      </c>
      <c r="EX64" s="36">
        <f t="shared" si="249"/>
        <v>30.017541585390383</v>
      </c>
      <c r="EY64" s="36">
        <f t="shared" si="249"/>
        <v>30.099748907296203</v>
      </c>
      <c r="EZ64" s="36">
        <f t="shared" si="249"/>
        <v>30.086630123855592</v>
      </c>
      <c r="FA64" s="36">
        <f t="shared" si="249"/>
        <v>29.982228941595359</v>
      </c>
      <c r="FB64" s="36">
        <f t="shared" si="249"/>
        <v>29.968784072438375</v>
      </c>
      <c r="FC64" s="36">
        <f t="shared" si="249"/>
        <v>29.861689860501457</v>
      </c>
      <c r="FD64" s="36">
        <f t="shared" si="249"/>
        <v>29.754937554548164</v>
      </c>
      <c r="FE64" s="36">
        <f t="shared" si="249"/>
        <v>29.463192543224601</v>
      </c>
      <c r="FF64" s="36">
        <f t="shared" si="249"/>
        <v>29.354793862141591</v>
      </c>
      <c r="FG64" s="36">
        <f t="shared" si="249"/>
        <v>29.249724937384528</v>
      </c>
      <c r="FH64" s="36">
        <f t="shared" si="249"/>
        <v>29.144991114660172</v>
      </c>
      <c r="FI64" s="36">
        <f t="shared" si="249"/>
        <v>29.043541187264758</v>
      </c>
      <c r="FJ64" s="36">
        <f t="shared" si="249"/>
        <v>28.93946381189236</v>
      </c>
      <c r="FK64" s="36">
        <f t="shared" si="249"/>
        <v>28.923504566663489</v>
      </c>
      <c r="FL64" s="36">
        <f t="shared" si="249"/>
        <v>28.819777476075743</v>
      </c>
      <c r="FM64" s="36">
        <f t="shared" si="249"/>
        <v>28.716382257097422</v>
      </c>
      <c r="FN64" s="36">
        <f t="shared" si="249"/>
        <v>28.613317121211615</v>
      </c>
      <c r="FO64" s="36">
        <f t="shared" si="249"/>
        <v>28.510579208385721</v>
      </c>
      <c r="FP64" s="36">
        <f t="shared" si="249"/>
        <v>28.321927388838461</v>
      </c>
      <c r="FQ64" s="36">
        <f t="shared" si="249"/>
        <v>28.220149518377383</v>
      </c>
      <c r="FR64" s="36">
        <f t="shared" si="249"/>
        <v>28.118695991649602</v>
      </c>
      <c r="FS64" s="36">
        <f t="shared" si="249"/>
        <v>28.017566189243446</v>
      </c>
      <c r="FT64" s="36">
        <f t="shared" si="249"/>
        <v>27.916757785606229</v>
      </c>
      <c r="FU64" s="36">
        <f t="shared" si="249"/>
        <v>27.816271245443879</v>
      </c>
      <c r="FV64" s="36">
        <f t="shared" si="249"/>
        <v>27.716104697290142</v>
      </c>
      <c r="FW64" s="36">
        <f t="shared" si="249"/>
        <v>27.700384381274734</v>
      </c>
      <c r="FX64" s="36">
        <f t="shared" si="249"/>
        <v>27.516727177938414</v>
      </c>
      <c r="FY64" s="36">
        <f t="shared" si="249"/>
        <v>27.417514824945616</v>
      </c>
      <c r="FZ64" s="36">
        <f t="shared" si="249"/>
        <v>27.318618169298343</v>
      </c>
      <c r="GA64" s="36">
        <f t="shared" si="249"/>
        <v>27.220036249378399</v>
      </c>
      <c r="GB64" s="36"/>
      <c r="GC64" s="36"/>
      <c r="GD64" s="36"/>
      <c r="GE64" s="36"/>
      <c r="GF64" s="36"/>
      <c r="GG64" s="36"/>
      <c r="GH64" s="36"/>
      <c r="GI64" s="36"/>
      <c r="GJ64" s="36"/>
      <c r="GK64" s="36"/>
      <c r="GL64" s="36"/>
      <c r="GM64" s="36"/>
      <c r="GN64" s="36"/>
      <c r="GO64" s="36"/>
      <c r="GP64" s="36"/>
      <c r="GQ64" s="36"/>
      <c r="GR64" s="36"/>
      <c r="GS64" s="36"/>
      <c r="GT64" s="36"/>
      <c r="GU64" s="36"/>
      <c r="GV64" s="36"/>
      <c r="GW64" s="36"/>
      <c r="GX64" s="36"/>
      <c r="GY64" s="36"/>
      <c r="GZ64" s="36"/>
      <c r="HA64" s="36"/>
      <c r="HB64" s="36"/>
      <c r="HC64" s="36"/>
      <c r="HD64" s="36"/>
      <c r="HE64" s="36"/>
      <c r="HF64" s="36"/>
      <c r="HG64" s="36"/>
      <c r="HH64" s="36"/>
      <c r="HI64" s="36"/>
      <c r="HJ64" s="36"/>
      <c r="HK64" s="36"/>
      <c r="HL64" s="36"/>
      <c r="HM64" s="36"/>
      <c r="HN64" s="36"/>
      <c r="HO64" s="36"/>
      <c r="HP64" s="36"/>
      <c r="HQ64" s="36"/>
      <c r="HR64" s="36"/>
      <c r="HS64" s="36"/>
      <c r="HT64" s="36"/>
      <c r="HU64" s="36"/>
      <c r="HV64" s="36"/>
      <c r="HW64" s="36"/>
      <c r="HX64" s="36"/>
      <c r="HY64" s="36"/>
      <c r="HZ64" s="36"/>
      <c r="IA64" s="36"/>
      <c r="IB64" s="36"/>
      <c r="IC64" s="36"/>
      <c r="ID64" s="36"/>
      <c r="IE64" s="36"/>
      <c r="IF64" s="36"/>
      <c r="IG64" s="36"/>
      <c r="IH64" s="36"/>
      <c r="II64" s="36"/>
      <c r="IJ64" s="36"/>
      <c r="IK64" s="36"/>
      <c r="IL64" s="36"/>
      <c r="IM64" s="36"/>
      <c r="IN64" s="36"/>
      <c r="IO64" s="36"/>
      <c r="IP64" s="36"/>
      <c r="IQ64" s="36"/>
      <c r="IR64" s="36"/>
      <c r="IS64" s="36"/>
      <c r="IT64" s="36"/>
      <c r="IU64" s="36"/>
      <c r="IV64" s="36"/>
      <c r="IW64" s="36"/>
      <c r="IX64" s="36"/>
      <c r="IY64" s="36"/>
      <c r="IZ64" s="36"/>
      <c r="JA64" s="36"/>
      <c r="JB64" s="36"/>
      <c r="JC64" s="36"/>
      <c r="JD64" s="36"/>
      <c r="JE64" s="36"/>
      <c r="JF64" s="36"/>
      <c r="JG64" s="36"/>
      <c r="JH64" s="36"/>
      <c r="JI64" s="36"/>
      <c r="JJ64" s="36"/>
      <c r="JK64" s="36"/>
      <c r="JL64" s="36"/>
      <c r="JM64" s="36"/>
      <c r="JN64" s="36"/>
      <c r="JO64" s="36"/>
      <c r="JP64" s="36"/>
      <c r="JQ64" s="36"/>
      <c r="JR64" s="36"/>
      <c r="JS64" s="36"/>
      <c r="JT64" s="36"/>
      <c r="JU64" s="36"/>
      <c r="JV64" s="36"/>
      <c r="JW64" s="36"/>
      <c r="JX64" s="36"/>
      <c r="JY64" s="36"/>
      <c r="JZ64" s="36"/>
      <c r="KA64" s="36"/>
      <c r="KB64" s="36"/>
      <c r="KC64" s="36"/>
      <c r="KD64" s="36"/>
      <c r="KE64" s="36"/>
      <c r="KF64" s="36"/>
      <c r="KG64" s="36"/>
      <c r="KH64" s="36"/>
      <c r="KI64" s="36"/>
      <c r="KJ64" s="36"/>
      <c r="KK64" s="36"/>
      <c r="KL64" s="36"/>
      <c r="KM64" s="36"/>
      <c r="KN64" s="36"/>
      <c r="KO64" s="36"/>
      <c r="KP64" s="36"/>
      <c r="KQ64" s="36"/>
      <c r="KR64" s="36"/>
      <c r="KS64" s="36"/>
      <c r="KT64" s="36"/>
      <c r="KU64" s="36"/>
      <c r="KV64" s="36"/>
      <c r="KW64" s="36"/>
      <c r="KX64" s="36"/>
      <c r="KY64" s="36"/>
      <c r="KZ64" s="36"/>
      <c r="LA64" s="36"/>
      <c r="LB64" s="36"/>
      <c r="LC64" s="36"/>
      <c r="LD64" s="36"/>
      <c r="LE64" s="36"/>
      <c r="LF64" s="36"/>
      <c r="LG64" s="36"/>
      <c r="LH64" s="36"/>
      <c r="LI64" s="36"/>
      <c r="LJ64" s="36"/>
      <c r="LK64" s="36"/>
      <c r="LL64" s="36"/>
      <c r="LM64" s="36"/>
      <c r="LN64" s="36"/>
      <c r="LO64" s="36"/>
      <c r="LP64" s="36"/>
      <c r="LQ64" s="36"/>
      <c r="LR64" s="36"/>
      <c r="LS64" s="36"/>
      <c r="LT64" s="36"/>
      <c r="LU64" s="36"/>
      <c r="LV64" s="36"/>
      <c r="LW64" s="36"/>
      <c r="LX64" s="36"/>
      <c r="LY64" s="36"/>
      <c r="LZ64" s="36"/>
      <c r="MA64" s="36"/>
      <c r="MB64" s="36"/>
      <c r="MC64" s="36"/>
      <c r="MD64" s="36"/>
      <c r="ME64" s="36"/>
      <c r="MF64" s="36"/>
      <c r="MG64" s="36"/>
      <c r="MH64" s="36"/>
      <c r="MI64" s="36"/>
      <c r="MJ64" s="36"/>
      <c r="MK64" s="36"/>
      <c r="ML64" s="36"/>
      <c r="MM64" s="36"/>
      <c r="MN64" s="36"/>
      <c r="MO64" s="36"/>
      <c r="MP64" s="36"/>
      <c r="MQ64" s="36"/>
      <c r="MR64" s="36"/>
      <c r="MS64" s="36"/>
      <c r="MT64" s="36"/>
      <c r="MU64" s="36"/>
      <c r="MV64" s="36"/>
      <c r="MW64" s="36"/>
      <c r="MX64" s="36"/>
      <c r="MY64" s="8"/>
      <c r="MZ64" s="8"/>
      <c r="NA64" s="8"/>
      <c r="NB64" s="8"/>
      <c r="NC64" s="8"/>
      <c r="ND64" s="8"/>
      <c r="NE64" s="8"/>
      <c r="NF64" s="8"/>
      <c r="NG64" s="8"/>
      <c r="NH64" s="8"/>
      <c r="NI64" s="8"/>
      <c r="NJ64" s="8"/>
      <c r="NK64" s="8"/>
      <c r="NL64" s="8"/>
      <c r="NM64" s="8"/>
      <c r="NN64" s="8"/>
      <c r="NO64" s="8"/>
      <c r="NP64" s="8"/>
      <c r="NQ64" s="8"/>
      <c r="NR64" s="8"/>
      <c r="NS64" s="8"/>
      <c r="NT64" s="8"/>
      <c r="NU64" s="8"/>
      <c r="NV64" s="8"/>
      <c r="NW64" s="8"/>
      <c r="NX64" s="8"/>
      <c r="NY64" s="8"/>
      <c r="NZ64" s="8"/>
      <c r="OA64" s="8"/>
      <c r="OB64" s="8"/>
      <c r="OC64" s="8"/>
      <c r="OD64" s="8"/>
      <c r="OE64" s="8"/>
      <c r="OF64" s="8"/>
      <c r="OG64" s="8"/>
      <c r="OH64" s="8"/>
      <c r="OI64" s="8"/>
      <c r="OJ64" s="8"/>
      <c r="OK64" s="8"/>
      <c r="OL64" s="8"/>
      <c r="OM64" s="8"/>
      <c r="ON64" s="8"/>
      <c r="OO64" s="8"/>
      <c r="OP64" s="8"/>
      <c r="OQ64" s="8"/>
      <c r="OR64" s="8"/>
      <c r="OS64" s="8"/>
      <c r="OT64" s="8"/>
      <c r="OU64" s="8"/>
      <c r="OV64" s="8"/>
      <c r="OW64" s="8"/>
      <c r="OX64" s="8"/>
      <c r="OY64" s="8"/>
      <c r="OZ64" s="8"/>
      <c r="PA64" s="8"/>
      <c r="PB64" s="8"/>
      <c r="PC64" s="8"/>
      <c r="PD64" s="8"/>
      <c r="PE64" s="8"/>
      <c r="PF64" s="8"/>
      <c r="PG64" s="8"/>
      <c r="PH64" s="8"/>
      <c r="PI64" s="8"/>
      <c r="PJ64" s="8"/>
      <c r="PK64" s="8"/>
      <c r="PL64" s="8"/>
      <c r="PM64" s="8"/>
      <c r="PN64" s="8"/>
    </row>
    <row r="65" spans="1:430" ht="14.25" customHeight="1" outlineLevel="1" x14ac:dyDescent="0.55000000000000004">
      <c r="A65" s="34"/>
      <c r="B65" s="34"/>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J65" s="41"/>
      <c r="BK65" s="41"/>
      <c r="BL65" s="41"/>
      <c r="BM65" s="41"/>
      <c r="BN65" s="41"/>
      <c r="BO65" s="41"/>
      <c r="BP65" s="41"/>
      <c r="BQ65" s="41"/>
      <c r="BR65" s="41"/>
      <c r="BS65" s="41"/>
      <c r="BT65" s="41"/>
      <c r="BU65" s="41"/>
      <c r="BV65" s="41"/>
      <c r="BW65" s="41"/>
      <c r="BX65" s="41"/>
      <c r="BY65" s="41"/>
      <c r="BZ65" s="41"/>
      <c r="CA65" s="41"/>
      <c r="CB65" s="41"/>
      <c r="CC65" s="41"/>
      <c r="CD65" s="41"/>
      <c r="CE65" s="41"/>
      <c r="CF65" s="41"/>
      <c r="CG65" s="41"/>
      <c r="CH65" s="41"/>
      <c r="CI65" s="41"/>
      <c r="CJ65" s="41"/>
      <c r="CK65" s="41"/>
      <c r="CL65" s="41"/>
      <c r="CM65" s="41"/>
      <c r="CN65" s="41"/>
      <c r="CO65" s="41"/>
      <c r="CP65" s="41"/>
      <c r="CQ65" s="41"/>
      <c r="CR65" s="41"/>
      <c r="CS65" s="41"/>
      <c r="CT65" s="41"/>
      <c r="CU65" s="41"/>
      <c r="CV65" s="41"/>
      <c r="CW65" s="41"/>
      <c r="CX65" s="41"/>
      <c r="CY65" s="41"/>
      <c r="CZ65" s="41"/>
      <c r="DA65" s="41"/>
      <c r="DB65" s="41"/>
      <c r="DC65" s="41"/>
      <c r="DD65" s="41"/>
      <c r="DE65" s="41"/>
      <c r="DF65" s="41"/>
      <c r="DG65" s="41"/>
      <c r="DH65" s="41"/>
      <c r="DI65" s="41"/>
      <c r="DJ65" s="41"/>
      <c r="DK65" s="41"/>
      <c r="DL65" s="41"/>
      <c r="DM65" s="41"/>
      <c r="DN65" s="41"/>
      <c r="DO65" s="41"/>
      <c r="DP65" s="41"/>
      <c r="DQ65" s="41"/>
      <c r="DR65" s="41"/>
      <c r="DS65" s="41"/>
      <c r="DT65" s="41"/>
      <c r="DU65" s="41"/>
      <c r="DV65" s="41"/>
      <c r="DW65" s="41"/>
      <c r="DX65" s="41"/>
      <c r="DY65" s="41"/>
      <c r="DZ65" s="41"/>
      <c r="EA65" s="41"/>
      <c r="EB65" s="41"/>
      <c r="EC65" s="41"/>
      <c r="ED65" s="41"/>
      <c r="EE65" s="41"/>
      <c r="EF65" s="41"/>
      <c r="EG65" s="41"/>
      <c r="EH65" s="41"/>
      <c r="EI65" s="41"/>
      <c r="EJ65" s="41"/>
      <c r="EK65" s="41"/>
      <c r="EL65" s="41"/>
      <c r="EM65" s="41"/>
      <c r="EN65" s="41"/>
      <c r="EO65" s="41"/>
      <c r="EP65" s="41"/>
      <c r="EQ65" s="41"/>
      <c r="ER65" s="41"/>
      <c r="ES65" s="41"/>
      <c r="ET65" s="41"/>
      <c r="EU65" s="41"/>
      <c r="EV65" s="41"/>
      <c r="EW65" s="41"/>
      <c r="EX65" s="41"/>
      <c r="EY65" s="41"/>
      <c r="EZ65" s="41"/>
      <c r="FA65" s="41"/>
      <c r="FB65" s="41"/>
      <c r="FC65" s="41"/>
      <c r="FD65" s="41"/>
      <c r="FE65" s="41"/>
      <c r="FF65" s="41"/>
      <c r="FG65" s="41"/>
      <c r="FH65" s="41"/>
      <c r="FI65" s="41"/>
      <c r="FJ65" s="41"/>
      <c r="FK65" s="41"/>
      <c r="FL65" s="41"/>
      <c r="FM65" s="41"/>
      <c r="FN65" s="41"/>
      <c r="FO65" s="41"/>
      <c r="FP65" s="41"/>
      <c r="FQ65" s="41"/>
      <c r="FR65" s="41"/>
      <c r="FS65" s="41"/>
      <c r="FT65" s="41"/>
      <c r="FU65" s="41"/>
      <c r="FV65" s="41"/>
      <c r="FW65" s="41"/>
      <c r="FX65" s="41"/>
      <c r="FY65" s="41"/>
      <c r="FZ65" s="41"/>
      <c r="GA65" s="41"/>
      <c r="GB65" s="41"/>
      <c r="GC65" s="41"/>
      <c r="GD65" s="41"/>
      <c r="GE65" s="41"/>
      <c r="GF65" s="41"/>
      <c r="GG65" s="41"/>
      <c r="GH65" s="41"/>
      <c r="GI65" s="41"/>
      <c r="GJ65" s="41"/>
      <c r="GK65" s="41"/>
      <c r="GL65" s="41"/>
      <c r="GM65" s="41"/>
      <c r="GN65" s="41"/>
      <c r="GO65" s="41"/>
      <c r="GP65" s="41"/>
      <c r="GQ65" s="41"/>
      <c r="GR65" s="41"/>
      <c r="GS65" s="41"/>
      <c r="GT65" s="41"/>
      <c r="GU65" s="41"/>
      <c r="GV65" s="41"/>
      <c r="GW65" s="41"/>
      <c r="GX65" s="41"/>
      <c r="GY65" s="41"/>
      <c r="GZ65" s="41"/>
      <c r="HA65" s="41"/>
      <c r="HB65" s="41"/>
      <c r="HC65" s="41"/>
      <c r="HD65" s="41"/>
      <c r="HE65" s="41"/>
      <c r="HF65" s="41"/>
      <c r="HG65" s="41"/>
      <c r="HH65" s="41"/>
      <c r="HI65" s="41"/>
      <c r="HJ65" s="41"/>
      <c r="HK65" s="41"/>
      <c r="HL65" s="41"/>
      <c r="HM65" s="41"/>
      <c r="HN65" s="41"/>
      <c r="HO65" s="41"/>
      <c r="HP65" s="41"/>
      <c r="HQ65" s="41"/>
      <c r="HR65" s="41"/>
      <c r="HS65" s="41"/>
      <c r="HT65" s="41"/>
      <c r="HU65" s="41"/>
      <c r="HV65" s="41"/>
      <c r="HW65" s="41"/>
      <c r="HX65" s="41"/>
      <c r="HY65" s="41"/>
      <c r="HZ65" s="41"/>
      <c r="IA65" s="41"/>
      <c r="IB65" s="41"/>
      <c r="IC65" s="41"/>
      <c r="ID65" s="41"/>
      <c r="IE65" s="41"/>
      <c r="IF65" s="41"/>
      <c r="IG65" s="41"/>
      <c r="IH65" s="41"/>
      <c r="II65" s="41"/>
      <c r="IJ65" s="41"/>
      <c r="IK65" s="41"/>
      <c r="IL65" s="41"/>
      <c r="IM65" s="41"/>
      <c r="IN65" s="41"/>
      <c r="IO65" s="41"/>
      <c r="IP65" s="41"/>
      <c r="IQ65" s="41"/>
      <c r="IR65" s="41"/>
      <c r="IS65" s="41"/>
      <c r="IT65" s="41"/>
      <c r="IU65" s="41"/>
      <c r="IV65" s="41"/>
      <c r="IW65" s="41"/>
      <c r="IX65" s="41"/>
      <c r="IY65" s="41"/>
      <c r="IZ65" s="41"/>
      <c r="JA65" s="41"/>
      <c r="JB65" s="41"/>
      <c r="JC65" s="41"/>
      <c r="JD65" s="41"/>
      <c r="JE65" s="41"/>
      <c r="JF65" s="41"/>
      <c r="JG65" s="41"/>
      <c r="JH65" s="41"/>
      <c r="JI65" s="41"/>
      <c r="JJ65" s="41"/>
      <c r="JK65" s="41"/>
      <c r="JL65" s="41"/>
      <c r="JM65" s="41"/>
      <c r="JN65" s="41"/>
      <c r="JO65" s="41"/>
      <c r="JP65" s="41"/>
      <c r="JQ65" s="41"/>
      <c r="JR65" s="41"/>
      <c r="JS65" s="41"/>
      <c r="JT65" s="41"/>
      <c r="JU65" s="41"/>
      <c r="JV65" s="41"/>
      <c r="JW65" s="41"/>
      <c r="JX65" s="41"/>
      <c r="JY65" s="41"/>
      <c r="JZ65" s="41"/>
      <c r="KA65" s="41"/>
      <c r="KB65" s="41"/>
      <c r="KC65" s="41"/>
      <c r="KD65" s="41"/>
      <c r="KE65" s="41"/>
      <c r="KF65" s="41"/>
      <c r="KG65" s="41"/>
      <c r="KH65" s="41"/>
      <c r="KI65" s="41"/>
      <c r="KJ65" s="41"/>
      <c r="KK65" s="41"/>
      <c r="KL65" s="41"/>
      <c r="KM65" s="41"/>
      <c r="KN65" s="41"/>
      <c r="KO65" s="41"/>
      <c r="KP65" s="41"/>
      <c r="KQ65" s="41"/>
      <c r="KR65" s="41"/>
      <c r="KS65" s="41"/>
      <c r="KT65" s="41"/>
      <c r="KU65" s="41"/>
      <c r="KV65" s="41"/>
      <c r="KW65" s="41"/>
      <c r="KX65" s="41"/>
      <c r="KY65" s="41"/>
      <c r="KZ65" s="41"/>
      <c r="LA65" s="41"/>
      <c r="LB65" s="41"/>
      <c r="LC65" s="41"/>
      <c r="LD65" s="41"/>
      <c r="LE65" s="41"/>
      <c r="LF65" s="41"/>
      <c r="LG65" s="41"/>
      <c r="LH65" s="41"/>
      <c r="LI65" s="41"/>
      <c r="LJ65" s="41"/>
      <c r="LK65" s="41"/>
      <c r="LL65" s="41"/>
      <c r="LM65" s="41"/>
      <c r="LN65" s="41"/>
      <c r="LO65" s="41"/>
      <c r="LP65" s="41"/>
      <c r="LQ65" s="41"/>
      <c r="LR65" s="41"/>
      <c r="LS65" s="41"/>
      <c r="LT65" s="41"/>
      <c r="LU65" s="41"/>
      <c r="LV65" s="41"/>
      <c r="LW65" s="41"/>
      <c r="LX65" s="41"/>
      <c r="LY65" s="41"/>
      <c r="LZ65" s="41"/>
      <c r="MA65" s="41"/>
      <c r="MB65" s="41"/>
      <c r="MC65" s="41"/>
      <c r="MD65" s="41"/>
      <c r="ME65" s="41"/>
      <c r="MF65" s="41"/>
      <c r="MG65" s="41"/>
      <c r="MH65" s="41"/>
      <c r="MI65" s="41"/>
      <c r="MJ65" s="41"/>
      <c r="MK65" s="41"/>
      <c r="ML65" s="41"/>
      <c r="MM65" s="41"/>
      <c r="MN65" s="41"/>
      <c r="MO65" s="41"/>
      <c r="MP65" s="41"/>
      <c r="MQ65" s="41"/>
      <c r="MR65" s="41"/>
      <c r="MS65" s="41"/>
      <c r="MT65" s="41"/>
      <c r="MU65" s="41"/>
      <c r="MV65" s="41"/>
      <c r="MW65" s="41"/>
      <c r="MX65" s="41"/>
      <c r="MY65" s="8"/>
      <c r="MZ65" s="8"/>
      <c r="NA65" s="8"/>
      <c r="NB65" s="8"/>
      <c r="NC65" s="8"/>
      <c r="ND65" s="8"/>
      <c r="NE65" s="8"/>
      <c r="NF65" s="8"/>
      <c r="NG65" s="8"/>
      <c r="NH65" s="8"/>
      <c r="NI65" s="8"/>
      <c r="NJ65" s="8"/>
      <c r="NK65" s="8"/>
      <c r="NL65" s="8"/>
      <c r="NM65" s="8"/>
      <c r="NN65" s="8"/>
      <c r="NO65" s="8"/>
      <c r="NP65" s="8"/>
      <c r="NQ65" s="8"/>
      <c r="NR65" s="8"/>
      <c r="NS65" s="8"/>
      <c r="NT65" s="8"/>
      <c r="NU65" s="8"/>
      <c r="NV65" s="8"/>
      <c r="NW65" s="8"/>
      <c r="NX65" s="8"/>
      <c r="NY65" s="8"/>
      <c r="NZ65" s="8"/>
      <c r="OA65" s="8"/>
      <c r="OB65" s="8"/>
      <c r="OC65" s="8"/>
      <c r="OD65" s="8"/>
      <c r="OE65" s="8"/>
      <c r="OF65" s="8"/>
      <c r="OG65" s="8"/>
      <c r="OH65" s="8"/>
      <c r="OI65" s="8"/>
      <c r="OJ65" s="8"/>
      <c r="OK65" s="8"/>
      <c r="OL65" s="8"/>
      <c r="OM65" s="8"/>
      <c r="ON65" s="8"/>
      <c r="OO65" s="8"/>
      <c r="OP65" s="8"/>
      <c r="OQ65" s="8"/>
      <c r="OR65" s="8"/>
      <c r="OS65" s="8"/>
      <c r="OT65" s="8"/>
      <c r="OU65" s="8"/>
      <c r="OV65" s="8"/>
      <c r="OW65" s="8"/>
      <c r="OX65" s="8"/>
      <c r="OY65" s="8"/>
      <c r="OZ65" s="8"/>
      <c r="PA65" s="8"/>
      <c r="PB65" s="8"/>
      <c r="PC65" s="8"/>
      <c r="PD65" s="8"/>
      <c r="PE65" s="8"/>
      <c r="PF65" s="8"/>
      <c r="PG65" s="8"/>
      <c r="PH65" s="8"/>
      <c r="PI65" s="8"/>
      <c r="PJ65" s="8"/>
      <c r="PK65" s="8"/>
      <c r="PL65" s="8"/>
      <c r="PM65" s="8"/>
      <c r="PN65" s="8"/>
    </row>
    <row r="66" spans="1:430" ht="14.25" customHeight="1" outlineLevel="1" x14ac:dyDescent="0.55000000000000004">
      <c r="A66" s="8" t="s">
        <v>17</v>
      </c>
      <c r="B66" s="30"/>
      <c r="C66" s="8">
        <v>-200</v>
      </c>
      <c r="D66" s="8">
        <f t="shared" ref="D66:AI66" si="250">D27</f>
        <v>0</v>
      </c>
      <c r="E66" s="8">
        <f t="shared" si="250"/>
        <v>0</v>
      </c>
      <c r="F66" s="8">
        <f t="shared" si="250"/>
        <v>0</v>
      </c>
      <c r="G66" s="8">
        <f t="shared" si="250"/>
        <v>0</v>
      </c>
      <c r="H66" s="8">
        <f t="shared" si="250"/>
        <v>0</v>
      </c>
      <c r="I66" s="8">
        <f t="shared" si="250"/>
        <v>0</v>
      </c>
      <c r="J66" s="8">
        <f t="shared" si="250"/>
        <v>0</v>
      </c>
      <c r="K66" s="8">
        <f t="shared" si="250"/>
        <v>0</v>
      </c>
      <c r="L66" s="8">
        <f t="shared" si="250"/>
        <v>0</v>
      </c>
      <c r="M66" s="8">
        <f t="shared" si="250"/>
        <v>0</v>
      </c>
      <c r="N66" s="8">
        <f t="shared" si="250"/>
        <v>0</v>
      </c>
      <c r="O66" s="8">
        <f t="shared" si="250"/>
        <v>0</v>
      </c>
      <c r="P66" s="8">
        <f t="shared" si="250"/>
        <v>0</v>
      </c>
      <c r="Q66" s="8">
        <f t="shared" si="250"/>
        <v>0</v>
      </c>
      <c r="R66" s="8">
        <f t="shared" si="250"/>
        <v>0</v>
      </c>
      <c r="S66" s="8">
        <f t="shared" si="250"/>
        <v>0</v>
      </c>
      <c r="T66" s="8">
        <f t="shared" si="250"/>
        <v>0</v>
      </c>
      <c r="U66" s="8">
        <f t="shared" si="250"/>
        <v>0</v>
      </c>
      <c r="V66" s="8">
        <f t="shared" si="250"/>
        <v>0</v>
      </c>
      <c r="W66" s="8">
        <f t="shared" si="250"/>
        <v>0</v>
      </c>
      <c r="X66" s="8">
        <f t="shared" si="250"/>
        <v>0</v>
      </c>
      <c r="Y66" s="8">
        <f t="shared" si="250"/>
        <v>0</v>
      </c>
      <c r="Z66" s="8">
        <f t="shared" si="250"/>
        <v>0</v>
      </c>
      <c r="AA66" s="8">
        <f t="shared" si="250"/>
        <v>0</v>
      </c>
      <c r="AB66" s="8">
        <f t="shared" si="250"/>
        <v>0</v>
      </c>
      <c r="AC66" s="8">
        <f t="shared" si="250"/>
        <v>0</v>
      </c>
      <c r="AD66" s="8">
        <f t="shared" si="250"/>
        <v>0</v>
      </c>
      <c r="AE66" s="8">
        <f t="shared" si="250"/>
        <v>0</v>
      </c>
      <c r="AF66" s="8">
        <f t="shared" si="250"/>
        <v>0</v>
      </c>
      <c r="AG66" s="8">
        <f t="shared" si="250"/>
        <v>0</v>
      </c>
      <c r="AH66" s="8">
        <f t="shared" si="250"/>
        <v>0</v>
      </c>
      <c r="AI66" s="8">
        <f t="shared" si="250"/>
        <v>0</v>
      </c>
      <c r="AJ66" s="8">
        <f t="shared" ref="AJ66:BO66" si="251">AJ27</f>
        <v>0</v>
      </c>
      <c r="AK66" s="8">
        <f t="shared" si="251"/>
        <v>0</v>
      </c>
      <c r="AL66" s="8">
        <f t="shared" si="251"/>
        <v>0</v>
      </c>
      <c r="AM66" s="8">
        <f t="shared" si="251"/>
        <v>0</v>
      </c>
      <c r="AN66" s="8">
        <f t="shared" si="251"/>
        <v>0</v>
      </c>
      <c r="AO66" s="8">
        <f t="shared" si="251"/>
        <v>0</v>
      </c>
      <c r="AP66" s="8">
        <f t="shared" si="251"/>
        <v>0</v>
      </c>
      <c r="AQ66" s="8">
        <f t="shared" si="251"/>
        <v>0</v>
      </c>
      <c r="AR66" s="8">
        <f t="shared" si="251"/>
        <v>0</v>
      </c>
      <c r="AS66" s="8">
        <f t="shared" si="251"/>
        <v>0</v>
      </c>
      <c r="AT66" s="8">
        <f t="shared" si="251"/>
        <v>0</v>
      </c>
      <c r="AU66" s="8">
        <f t="shared" si="251"/>
        <v>0</v>
      </c>
      <c r="AV66" s="8">
        <f t="shared" si="251"/>
        <v>0</v>
      </c>
      <c r="AW66" s="8">
        <f t="shared" si="251"/>
        <v>0</v>
      </c>
      <c r="AX66" s="8">
        <f t="shared" si="251"/>
        <v>0</v>
      </c>
      <c r="AY66" s="8">
        <f t="shared" si="251"/>
        <v>0</v>
      </c>
      <c r="AZ66" s="8">
        <f t="shared" si="251"/>
        <v>0</v>
      </c>
      <c r="BA66" s="8">
        <f t="shared" si="251"/>
        <v>0</v>
      </c>
      <c r="BB66" s="8">
        <f t="shared" si="251"/>
        <v>0</v>
      </c>
      <c r="BC66" s="8">
        <f t="shared" si="251"/>
        <v>0</v>
      </c>
      <c r="BD66" s="8">
        <f t="shared" si="251"/>
        <v>0</v>
      </c>
      <c r="BE66" s="8">
        <f t="shared" si="251"/>
        <v>0</v>
      </c>
      <c r="BF66" s="8">
        <f t="shared" si="251"/>
        <v>0</v>
      </c>
      <c r="BG66" s="8">
        <f t="shared" si="251"/>
        <v>0</v>
      </c>
      <c r="BH66" s="8">
        <f t="shared" si="251"/>
        <v>0</v>
      </c>
      <c r="BI66" s="8">
        <f t="shared" si="251"/>
        <v>0</v>
      </c>
      <c r="BJ66" s="8">
        <f t="shared" si="251"/>
        <v>0</v>
      </c>
      <c r="BK66" s="8">
        <f t="shared" si="251"/>
        <v>0</v>
      </c>
      <c r="BL66" s="8">
        <f t="shared" si="251"/>
        <v>0</v>
      </c>
      <c r="BM66" s="8">
        <f t="shared" si="251"/>
        <v>0</v>
      </c>
      <c r="BN66" s="8">
        <f t="shared" si="251"/>
        <v>0</v>
      </c>
      <c r="BO66" s="8">
        <f t="shared" si="251"/>
        <v>0</v>
      </c>
      <c r="BP66" s="8">
        <f t="shared" ref="BP66:CU66" si="252">BP27</f>
        <v>0</v>
      </c>
      <c r="BQ66" s="8">
        <f t="shared" si="252"/>
        <v>0</v>
      </c>
      <c r="BR66" s="8">
        <f t="shared" si="252"/>
        <v>0</v>
      </c>
      <c r="BS66" s="8">
        <f t="shared" si="252"/>
        <v>0</v>
      </c>
      <c r="BT66" s="8">
        <f t="shared" si="252"/>
        <v>0</v>
      </c>
      <c r="BU66" s="8">
        <f t="shared" si="252"/>
        <v>0</v>
      </c>
      <c r="BV66" s="8">
        <f t="shared" si="252"/>
        <v>0</v>
      </c>
      <c r="BW66" s="8">
        <f t="shared" si="252"/>
        <v>0</v>
      </c>
      <c r="BX66" s="8">
        <f t="shared" si="252"/>
        <v>0</v>
      </c>
      <c r="BY66" s="8">
        <f t="shared" si="252"/>
        <v>0</v>
      </c>
      <c r="BZ66" s="8">
        <f t="shared" si="252"/>
        <v>0</v>
      </c>
      <c r="CA66" s="8">
        <f t="shared" si="252"/>
        <v>0</v>
      </c>
      <c r="CB66" s="8">
        <f t="shared" si="252"/>
        <v>0</v>
      </c>
      <c r="CC66" s="8">
        <f t="shared" si="252"/>
        <v>0</v>
      </c>
      <c r="CD66" s="8">
        <f t="shared" si="252"/>
        <v>0</v>
      </c>
      <c r="CE66" s="8">
        <f t="shared" si="252"/>
        <v>0</v>
      </c>
      <c r="CF66" s="8">
        <f t="shared" si="252"/>
        <v>0</v>
      </c>
      <c r="CG66" s="8">
        <f t="shared" si="252"/>
        <v>0</v>
      </c>
      <c r="CH66" s="8">
        <f t="shared" si="252"/>
        <v>0</v>
      </c>
      <c r="CI66" s="8">
        <f t="shared" si="252"/>
        <v>0</v>
      </c>
      <c r="CJ66" s="8">
        <f t="shared" si="252"/>
        <v>0</v>
      </c>
      <c r="CK66" s="8">
        <f t="shared" si="252"/>
        <v>0</v>
      </c>
      <c r="CL66" s="8">
        <f t="shared" si="252"/>
        <v>0</v>
      </c>
      <c r="CM66" s="8">
        <f t="shared" si="252"/>
        <v>0</v>
      </c>
      <c r="CN66" s="8">
        <f t="shared" si="252"/>
        <v>0</v>
      </c>
      <c r="CO66" s="8">
        <f t="shared" si="252"/>
        <v>0</v>
      </c>
      <c r="CP66" s="8">
        <f t="shared" si="252"/>
        <v>0</v>
      </c>
      <c r="CQ66" s="8">
        <f t="shared" si="252"/>
        <v>0</v>
      </c>
      <c r="CR66" s="8">
        <f t="shared" si="252"/>
        <v>0</v>
      </c>
      <c r="CS66" s="8">
        <f t="shared" si="252"/>
        <v>0</v>
      </c>
      <c r="CT66" s="8">
        <f t="shared" si="252"/>
        <v>0</v>
      </c>
      <c r="CU66" s="8">
        <f t="shared" si="252"/>
        <v>0</v>
      </c>
      <c r="CV66" s="8">
        <f t="shared" ref="CV66:EA66" si="253">CV27</f>
        <v>0</v>
      </c>
      <c r="CW66" s="8">
        <f t="shared" si="253"/>
        <v>0</v>
      </c>
      <c r="CX66" s="8">
        <f t="shared" si="253"/>
        <v>0</v>
      </c>
      <c r="CY66" s="8">
        <f t="shared" si="253"/>
        <v>0</v>
      </c>
      <c r="CZ66" s="8">
        <f t="shared" si="253"/>
        <v>0</v>
      </c>
      <c r="DA66" s="8">
        <f t="shared" si="253"/>
        <v>0</v>
      </c>
      <c r="DB66" s="8">
        <f t="shared" si="253"/>
        <v>0</v>
      </c>
      <c r="DC66" s="8">
        <f t="shared" si="253"/>
        <v>0</v>
      </c>
      <c r="DD66" s="8">
        <f t="shared" si="253"/>
        <v>0</v>
      </c>
      <c r="DE66" s="8">
        <f t="shared" si="253"/>
        <v>0</v>
      </c>
      <c r="DF66" s="8">
        <f t="shared" si="253"/>
        <v>0</v>
      </c>
      <c r="DG66" s="8">
        <f t="shared" si="253"/>
        <v>0</v>
      </c>
      <c r="DH66" s="8">
        <f t="shared" si="253"/>
        <v>0</v>
      </c>
      <c r="DI66" s="8">
        <f t="shared" si="253"/>
        <v>0</v>
      </c>
      <c r="DJ66" s="8">
        <f t="shared" si="253"/>
        <v>0</v>
      </c>
      <c r="DK66" s="8">
        <f t="shared" si="253"/>
        <v>0</v>
      </c>
      <c r="DL66" s="8">
        <f t="shared" si="253"/>
        <v>0</v>
      </c>
      <c r="DM66" s="8">
        <f t="shared" si="253"/>
        <v>0</v>
      </c>
      <c r="DN66" s="8">
        <f t="shared" si="253"/>
        <v>0</v>
      </c>
      <c r="DO66" s="8">
        <f t="shared" si="253"/>
        <v>0</v>
      </c>
      <c r="DP66" s="8">
        <f t="shared" si="253"/>
        <v>0</v>
      </c>
      <c r="DQ66" s="8">
        <f t="shared" si="253"/>
        <v>0</v>
      </c>
      <c r="DR66" s="8">
        <f t="shared" si="253"/>
        <v>0</v>
      </c>
      <c r="DS66" s="8">
        <f t="shared" si="253"/>
        <v>0</v>
      </c>
      <c r="DT66" s="8">
        <f t="shared" si="253"/>
        <v>0</v>
      </c>
      <c r="DU66" s="8">
        <f t="shared" si="253"/>
        <v>0</v>
      </c>
      <c r="DV66" s="8">
        <f t="shared" si="253"/>
        <v>0</v>
      </c>
      <c r="DW66" s="8">
        <f t="shared" si="253"/>
        <v>0</v>
      </c>
      <c r="DX66" s="8">
        <f t="shared" si="253"/>
        <v>0</v>
      </c>
      <c r="DY66" s="8">
        <f t="shared" si="253"/>
        <v>0</v>
      </c>
      <c r="DZ66" s="8">
        <f t="shared" si="253"/>
        <v>0</v>
      </c>
      <c r="EA66" s="8">
        <f t="shared" si="253"/>
        <v>0</v>
      </c>
      <c r="EB66" s="8">
        <f t="shared" ref="EB66:FG66" si="254">EB27</f>
        <v>0</v>
      </c>
      <c r="EC66" s="8">
        <f t="shared" si="254"/>
        <v>0</v>
      </c>
      <c r="ED66" s="8">
        <f t="shared" si="254"/>
        <v>0</v>
      </c>
      <c r="EE66" s="8">
        <f t="shared" si="254"/>
        <v>0</v>
      </c>
      <c r="EF66" s="8">
        <f t="shared" si="254"/>
        <v>0</v>
      </c>
      <c r="EG66" s="8">
        <f t="shared" si="254"/>
        <v>0</v>
      </c>
      <c r="EH66" s="8">
        <f t="shared" si="254"/>
        <v>0</v>
      </c>
      <c r="EI66" s="8">
        <f t="shared" si="254"/>
        <v>0</v>
      </c>
      <c r="EJ66" s="8">
        <f t="shared" si="254"/>
        <v>0</v>
      </c>
      <c r="EK66" s="8">
        <f t="shared" si="254"/>
        <v>0</v>
      </c>
      <c r="EL66" s="8">
        <f t="shared" si="254"/>
        <v>0</v>
      </c>
      <c r="EM66" s="8">
        <f t="shared" si="254"/>
        <v>0</v>
      </c>
      <c r="EN66" s="8">
        <f t="shared" si="254"/>
        <v>0</v>
      </c>
      <c r="EO66" s="8">
        <f t="shared" si="254"/>
        <v>0</v>
      </c>
      <c r="EP66" s="8">
        <f t="shared" si="254"/>
        <v>0</v>
      </c>
      <c r="EQ66" s="8">
        <f t="shared" si="254"/>
        <v>0</v>
      </c>
      <c r="ER66" s="8">
        <f t="shared" si="254"/>
        <v>0</v>
      </c>
      <c r="ES66" s="8">
        <f t="shared" si="254"/>
        <v>0</v>
      </c>
      <c r="ET66" s="8">
        <f t="shared" si="254"/>
        <v>0</v>
      </c>
      <c r="EU66" s="8">
        <f t="shared" si="254"/>
        <v>0</v>
      </c>
      <c r="EV66" s="8">
        <f t="shared" si="254"/>
        <v>0</v>
      </c>
      <c r="EW66" s="8">
        <f t="shared" si="254"/>
        <v>0</v>
      </c>
      <c r="EX66" s="8">
        <f t="shared" si="254"/>
        <v>0</v>
      </c>
      <c r="EY66" s="8">
        <f t="shared" si="254"/>
        <v>0</v>
      </c>
      <c r="EZ66" s="8">
        <f t="shared" si="254"/>
        <v>0</v>
      </c>
      <c r="FA66" s="8">
        <f t="shared" si="254"/>
        <v>0</v>
      </c>
      <c r="FB66" s="8">
        <f t="shared" si="254"/>
        <v>0</v>
      </c>
      <c r="FC66" s="8">
        <f t="shared" si="254"/>
        <v>0</v>
      </c>
      <c r="FD66" s="8">
        <f t="shared" si="254"/>
        <v>0</v>
      </c>
      <c r="FE66" s="8">
        <f t="shared" si="254"/>
        <v>0</v>
      </c>
      <c r="FF66" s="8">
        <f t="shared" si="254"/>
        <v>0</v>
      </c>
      <c r="FG66" s="8">
        <f t="shared" si="254"/>
        <v>0</v>
      </c>
      <c r="FH66" s="8">
        <f t="shared" ref="FH66:GA66" si="255">FH27</f>
        <v>0</v>
      </c>
      <c r="FI66" s="8">
        <f t="shared" si="255"/>
        <v>0</v>
      </c>
      <c r="FJ66" s="8">
        <f t="shared" si="255"/>
        <v>0</v>
      </c>
      <c r="FK66" s="8">
        <f t="shared" si="255"/>
        <v>0</v>
      </c>
      <c r="FL66" s="8">
        <f t="shared" si="255"/>
        <v>0</v>
      </c>
      <c r="FM66" s="8">
        <f t="shared" si="255"/>
        <v>0</v>
      </c>
      <c r="FN66" s="8">
        <f t="shared" si="255"/>
        <v>0</v>
      </c>
      <c r="FO66" s="8">
        <f t="shared" si="255"/>
        <v>0</v>
      </c>
      <c r="FP66" s="8">
        <f t="shared" si="255"/>
        <v>0</v>
      </c>
      <c r="FQ66" s="8">
        <f t="shared" si="255"/>
        <v>0</v>
      </c>
      <c r="FR66" s="8">
        <f t="shared" si="255"/>
        <v>0</v>
      </c>
      <c r="FS66" s="8">
        <f t="shared" si="255"/>
        <v>0</v>
      </c>
      <c r="FT66" s="8">
        <f t="shared" si="255"/>
        <v>0</v>
      </c>
      <c r="FU66" s="8">
        <f t="shared" si="255"/>
        <v>0</v>
      </c>
      <c r="FV66" s="8">
        <f t="shared" si="255"/>
        <v>0</v>
      </c>
      <c r="FW66" s="8">
        <f t="shared" si="255"/>
        <v>0</v>
      </c>
      <c r="FX66" s="8">
        <f t="shared" si="255"/>
        <v>0</v>
      </c>
      <c r="FY66" s="8">
        <f t="shared" si="255"/>
        <v>0</v>
      </c>
      <c r="FZ66" s="8">
        <f t="shared" si="255"/>
        <v>0</v>
      </c>
      <c r="GA66" s="8">
        <f t="shared" si="255"/>
        <v>0</v>
      </c>
      <c r="GB66" s="8"/>
      <c r="GC66" s="8"/>
      <c r="GD66" s="8"/>
      <c r="GE66" s="8"/>
      <c r="GF66" s="8"/>
      <c r="GG66" s="8"/>
      <c r="GH66" s="8"/>
      <c r="GI66" s="8"/>
      <c r="GJ66" s="8"/>
      <c r="GK66" s="8"/>
      <c r="GL66" s="8"/>
      <c r="GM66" s="8"/>
      <c r="GN66" s="8"/>
      <c r="GO66" s="8"/>
      <c r="GP66" s="8"/>
      <c r="GQ66" s="8"/>
      <c r="GR66" s="8"/>
      <c r="GS66" s="8"/>
      <c r="GT66" s="8"/>
      <c r="GU66" s="8"/>
      <c r="GV66" s="8"/>
      <c r="GW66" s="8"/>
      <c r="GX66" s="8"/>
      <c r="GY66" s="8"/>
      <c r="GZ66" s="8"/>
      <c r="HA66" s="8"/>
      <c r="HB66" s="8"/>
      <c r="HC66" s="8"/>
      <c r="HD66" s="8"/>
      <c r="HE66" s="8"/>
      <c r="HF66" s="8"/>
      <c r="HG66" s="8"/>
      <c r="HH66" s="8"/>
      <c r="HI66" s="8"/>
      <c r="HJ66" s="8"/>
      <c r="HK66" s="8"/>
      <c r="HL66" s="8"/>
      <c r="HM66" s="8"/>
      <c r="HN66" s="8"/>
      <c r="HO66" s="8"/>
      <c r="HP66" s="8"/>
      <c r="HQ66" s="8"/>
      <c r="HR66" s="8"/>
      <c r="HS66" s="8"/>
      <c r="HT66" s="8"/>
      <c r="HU66" s="8"/>
      <c r="HV66" s="8"/>
      <c r="HW66" s="8"/>
      <c r="HX66" s="8"/>
      <c r="HY66" s="8"/>
      <c r="HZ66" s="8"/>
      <c r="IA66" s="8"/>
      <c r="IB66" s="8"/>
      <c r="IC66" s="8"/>
      <c r="ID66" s="8"/>
      <c r="IE66" s="8"/>
      <c r="IF66" s="8"/>
      <c r="IG66" s="8"/>
      <c r="IH66" s="8"/>
      <c r="II66" s="8"/>
      <c r="IJ66" s="8"/>
      <c r="IK66" s="8"/>
      <c r="IL66" s="8"/>
      <c r="IM66" s="8"/>
      <c r="IN66" s="8"/>
      <c r="IO66" s="8"/>
      <c r="IP66" s="8"/>
      <c r="IQ66" s="8"/>
      <c r="IR66" s="8"/>
      <c r="IS66" s="8"/>
      <c r="IT66" s="8"/>
      <c r="IU66" s="8"/>
      <c r="IV66" s="8"/>
      <c r="IW66" s="8"/>
      <c r="IX66" s="8"/>
      <c r="IY66" s="8"/>
      <c r="IZ66" s="8"/>
      <c r="JA66" s="8"/>
      <c r="JB66" s="8"/>
      <c r="JC66" s="8"/>
      <c r="JD66" s="8"/>
      <c r="JE66" s="8"/>
      <c r="JF66" s="8"/>
      <c r="JG66" s="8"/>
      <c r="JH66" s="8"/>
      <c r="JI66" s="8"/>
      <c r="JJ66" s="8"/>
      <c r="JK66" s="8"/>
      <c r="JL66" s="8"/>
      <c r="JM66" s="8"/>
      <c r="JN66" s="8"/>
      <c r="JO66" s="8"/>
      <c r="JP66" s="8"/>
      <c r="JQ66" s="8"/>
      <c r="JR66" s="8"/>
      <c r="JS66" s="8"/>
      <c r="JT66" s="8"/>
      <c r="JU66" s="8"/>
      <c r="JV66" s="8"/>
      <c r="JW66" s="8"/>
      <c r="JX66" s="8"/>
      <c r="JY66" s="8"/>
      <c r="JZ66" s="8"/>
      <c r="KA66" s="8"/>
      <c r="KB66" s="8"/>
      <c r="KC66" s="8"/>
      <c r="KD66" s="8"/>
      <c r="KE66" s="8"/>
      <c r="KF66" s="8"/>
      <c r="KG66" s="8"/>
      <c r="KH66" s="8"/>
      <c r="KI66" s="8"/>
      <c r="KJ66" s="8"/>
      <c r="KK66" s="8"/>
      <c r="KL66" s="8"/>
      <c r="KM66" s="8"/>
      <c r="KN66" s="8"/>
      <c r="KO66" s="8"/>
      <c r="KP66" s="8"/>
      <c r="KQ66" s="8"/>
      <c r="KR66" s="8"/>
      <c r="KS66" s="8"/>
      <c r="KT66" s="8"/>
      <c r="KU66" s="8"/>
      <c r="KV66" s="8"/>
      <c r="KW66" s="8"/>
      <c r="KX66" s="8"/>
      <c r="KY66" s="8"/>
      <c r="KZ66" s="8"/>
      <c r="LA66" s="8"/>
      <c r="LB66" s="8"/>
      <c r="LC66" s="8"/>
      <c r="LD66" s="8"/>
      <c r="LE66" s="8"/>
      <c r="LF66" s="8"/>
      <c r="LG66" s="8"/>
      <c r="LH66" s="8"/>
      <c r="LI66" s="8"/>
      <c r="LJ66" s="8"/>
      <c r="LK66" s="8"/>
      <c r="LL66" s="8"/>
      <c r="LM66" s="8"/>
      <c r="LN66" s="8"/>
      <c r="LO66" s="8"/>
      <c r="LP66" s="8"/>
      <c r="LQ66" s="8"/>
      <c r="LR66" s="8"/>
      <c r="LS66" s="8"/>
      <c r="LT66" s="8"/>
      <c r="LU66" s="8"/>
      <c r="LV66" s="8"/>
      <c r="LW66" s="8"/>
      <c r="LX66" s="8"/>
      <c r="LY66" s="8"/>
      <c r="LZ66" s="8"/>
      <c r="MA66" s="8"/>
      <c r="MB66" s="8"/>
      <c r="MC66" s="8"/>
      <c r="MD66" s="8"/>
      <c r="ME66" s="8"/>
      <c r="MF66" s="8"/>
      <c r="MG66" s="8"/>
      <c r="MH66" s="8"/>
      <c r="MI66" s="8"/>
      <c r="MJ66" s="8"/>
      <c r="MK66" s="8"/>
      <c r="ML66" s="8"/>
      <c r="MM66" s="8"/>
      <c r="MN66" s="8"/>
      <c r="MO66" s="8"/>
      <c r="MP66" s="8"/>
      <c r="MQ66" s="8"/>
      <c r="MR66" s="8"/>
      <c r="MS66" s="8"/>
      <c r="MT66" s="8"/>
      <c r="MU66" s="8"/>
      <c r="MV66" s="8"/>
      <c r="MW66" s="8"/>
      <c r="MX66" s="8"/>
      <c r="MY66" s="8"/>
      <c r="MZ66" s="8"/>
      <c r="NA66" s="8"/>
      <c r="NB66" s="8"/>
      <c r="NC66" s="8"/>
      <c r="ND66" s="8"/>
      <c r="NE66" s="8"/>
      <c r="NF66" s="8"/>
      <c r="NG66" s="8"/>
      <c r="NH66" s="8"/>
      <c r="NI66" s="8"/>
      <c r="NJ66" s="8"/>
      <c r="NK66" s="8"/>
      <c r="NL66" s="8"/>
      <c r="NM66" s="8"/>
      <c r="NN66" s="8"/>
      <c r="NO66" s="8"/>
      <c r="NP66" s="8"/>
      <c r="NQ66" s="8"/>
      <c r="NR66" s="8"/>
      <c r="NS66" s="8"/>
      <c r="NT66" s="8"/>
      <c r="NU66" s="8"/>
      <c r="NV66" s="8"/>
      <c r="NW66" s="8"/>
      <c r="NX66" s="8"/>
      <c r="NY66" s="8"/>
      <c r="NZ66" s="8"/>
      <c r="OA66" s="8"/>
      <c r="OB66" s="8"/>
      <c r="OC66" s="8"/>
      <c r="OD66" s="8"/>
      <c r="OE66" s="8"/>
      <c r="OF66" s="8"/>
      <c r="OG66" s="8"/>
      <c r="OH66" s="8"/>
      <c r="OI66" s="8"/>
      <c r="OJ66" s="8"/>
      <c r="OK66" s="8"/>
      <c r="OL66" s="8"/>
      <c r="OM66" s="8"/>
      <c r="ON66" s="8"/>
      <c r="OO66" s="8"/>
      <c r="OP66" s="8"/>
      <c r="OQ66" s="8"/>
      <c r="OR66" s="8"/>
      <c r="OS66" s="8"/>
      <c r="OT66" s="8"/>
      <c r="OU66" s="8"/>
      <c r="OV66" s="8"/>
      <c r="OW66" s="8"/>
      <c r="OX66" s="8"/>
      <c r="OY66" s="8"/>
      <c r="OZ66" s="8"/>
      <c r="PA66" s="8"/>
      <c r="PB66" s="8"/>
      <c r="PC66" s="8"/>
      <c r="PD66" s="8"/>
      <c r="PE66" s="8"/>
      <c r="PF66" s="8"/>
      <c r="PG66" s="8"/>
      <c r="PH66" s="8"/>
      <c r="PI66" s="8"/>
      <c r="PJ66" s="8"/>
      <c r="PK66" s="8"/>
      <c r="PL66" s="8"/>
      <c r="PM66" s="8"/>
      <c r="PN66" s="8"/>
    </row>
    <row r="67" spans="1:430" ht="14.25" customHeight="1" outlineLevel="1" x14ac:dyDescent="0.55000000000000004">
      <c r="A67" s="8" t="s">
        <v>18</v>
      </c>
      <c r="B67" s="30"/>
      <c r="C67" s="37">
        <f>C28</f>
        <v>0</v>
      </c>
      <c r="D67" s="37">
        <f t="shared" ref="D67:AI67" si="256">D28</f>
        <v>0</v>
      </c>
      <c r="E67" s="37">
        <f t="shared" si="256"/>
        <v>0</v>
      </c>
      <c r="F67" s="37">
        <f t="shared" si="256"/>
        <v>0</v>
      </c>
      <c r="G67" s="37">
        <f t="shared" si="256"/>
        <v>0</v>
      </c>
      <c r="H67" s="37">
        <f t="shared" si="256"/>
        <v>0</v>
      </c>
      <c r="I67" s="37">
        <f t="shared" si="256"/>
        <v>0</v>
      </c>
      <c r="J67" s="37">
        <f t="shared" si="256"/>
        <v>0</v>
      </c>
      <c r="K67" s="37">
        <f t="shared" si="256"/>
        <v>0</v>
      </c>
      <c r="L67" s="37">
        <f t="shared" si="256"/>
        <v>0</v>
      </c>
      <c r="M67" s="37">
        <f t="shared" si="256"/>
        <v>0</v>
      </c>
      <c r="N67" s="37">
        <f t="shared" si="256"/>
        <v>0</v>
      </c>
      <c r="O67" s="37">
        <f t="shared" si="256"/>
        <v>0</v>
      </c>
      <c r="P67" s="37">
        <f t="shared" si="256"/>
        <v>-58.900090399999961</v>
      </c>
      <c r="Q67" s="37">
        <f t="shared" si="256"/>
        <v>0</v>
      </c>
      <c r="R67" s="37">
        <f t="shared" si="256"/>
        <v>0</v>
      </c>
      <c r="S67" s="37">
        <f t="shared" si="256"/>
        <v>0</v>
      </c>
      <c r="T67" s="37">
        <f t="shared" si="256"/>
        <v>0</v>
      </c>
      <c r="U67" s="37">
        <f t="shared" si="256"/>
        <v>0</v>
      </c>
      <c r="V67" s="37">
        <f t="shared" si="256"/>
        <v>0</v>
      </c>
      <c r="W67" s="37">
        <f t="shared" si="256"/>
        <v>0</v>
      </c>
      <c r="X67" s="37">
        <f t="shared" si="256"/>
        <v>0</v>
      </c>
      <c r="Y67" s="37">
        <f t="shared" si="256"/>
        <v>0</v>
      </c>
      <c r="Z67" s="37">
        <f t="shared" si="256"/>
        <v>0</v>
      </c>
      <c r="AA67" s="37">
        <f t="shared" si="256"/>
        <v>0</v>
      </c>
      <c r="AB67" s="37">
        <f t="shared" si="256"/>
        <v>0</v>
      </c>
      <c r="AC67" s="37">
        <f t="shared" si="256"/>
        <v>0</v>
      </c>
      <c r="AD67" s="37">
        <f t="shared" si="256"/>
        <v>0</v>
      </c>
      <c r="AE67" s="37">
        <f t="shared" si="256"/>
        <v>0</v>
      </c>
      <c r="AF67" s="37">
        <f t="shared" si="256"/>
        <v>0</v>
      </c>
      <c r="AG67" s="37">
        <f t="shared" si="256"/>
        <v>0</v>
      </c>
      <c r="AH67" s="37">
        <f t="shared" si="256"/>
        <v>0</v>
      </c>
      <c r="AI67" s="37">
        <f t="shared" si="256"/>
        <v>0</v>
      </c>
      <c r="AJ67" s="37">
        <f t="shared" ref="AJ67:BO67" si="257">AJ28</f>
        <v>0</v>
      </c>
      <c r="AK67" s="37">
        <f t="shared" si="257"/>
        <v>0</v>
      </c>
      <c r="AL67" s="37">
        <f t="shared" si="257"/>
        <v>0</v>
      </c>
      <c r="AM67" s="37">
        <f t="shared" si="257"/>
        <v>0</v>
      </c>
      <c r="AN67" s="37">
        <f t="shared" si="257"/>
        <v>0</v>
      </c>
      <c r="AO67" s="37">
        <f t="shared" si="257"/>
        <v>0</v>
      </c>
      <c r="AP67" s="37">
        <f t="shared" si="257"/>
        <v>0</v>
      </c>
      <c r="AQ67" s="37">
        <f t="shared" si="257"/>
        <v>0</v>
      </c>
      <c r="AR67" s="37">
        <f t="shared" si="257"/>
        <v>0</v>
      </c>
      <c r="AS67" s="37">
        <f t="shared" si="257"/>
        <v>0</v>
      </c>
      <c r="AT67" s="37">
        <f t="shared" si="257"/>
        <v>0</v>
      </c>
      <c r="AU67" s="37">
        <f t="shared" si="257"/>
        <v>0</v>
      </c>
      <c r="AV67" s="37">
        <f t="shared" si="257"/>
        <v>0</v>
      </c>
      <c r="AW67" s="37">
        <f t="shared" si="257"/>
        <v>0</v>
      </c>
      <c r="AX67" s="37">
        <f t="shared" si="257"/>
        <v>0</v>
      </c>
      <c r="AY67" s="37">
        <f t="shared" si="257"/>
        <v>0</v>
      </c>
      <c r="AZ67" s="37">
        <f t="shared" si="257"/>
        <v>-20</v>
      </c>
      <c r="BA67" s="37">
        <f t="shared" si="257"/>
        <v>0</v>
      </c>
      <c r="BB67" s="37">
        <f t="shared" si="257"/>
        <v>0</v>
      </c>
      <c r="BC67" s="37">
        <f t="shared" si="257"/>
        <v>0</v>
      </c>
      <c r="BD67" s="37">
        <f t="shared" si="257"/>
        <v>0</v>
      </c>
      <c r="BE67" s="37">
        <f t="shared" si="257"/>
        <v>0</v>
      </c>
      <c r="BF67" s="37">
        <f t="shared" si="257"/>
        <v>0</v>
      </c>
      <c r="BG67" s="37">
        <f t="shared" si="257"/>
        <v>0</v>
      </c>
      <c r="BH67" s="37">
        <f t="shared" si="257"/>
        <v>0</v>
      </c>
      <c r="BI67" s="37">
        <f t="shared" si="257"/>
        <v>0</v>
      </c>
      <c r="BJ67" s="37">
        <f t="shared" si="257"/>
        <v>0</v>
      </c>
      <c r="BK67" s="37">
        <f t="shared" si="257"/>
        <v>0</v>
      </c>
      <c r="BL67" s="37">
        <f t="shared" si="257"/>
        <v>-18.562599400000011</v>
      </c>
      <c r="BM67" s="37">
        <f t="shared" si="257"/>
        <v>0</v>
      </c>
      <c r="BN67" s="37">
        <f t="shared" si="257"/>
        <v>0</v>
      </c>
      <c r="BO67" s="37">
        <f t="shared" si="257"/>
        <v>0</v>
      </c>
      <c r="BP67" s="37">
        <f t="shared" ref="BP67:CU67" si="258">BP28</f>
        <v>0</v>
      </c>
      <c r="BQ67" s="37">
        <f t="shared" si="258"/>
        <v>0</v>
      </c>
      <c r="BR67" s="37">
        <f t="shared" si="258"/>
        <v>0</v>
      </c>
      <c r="BS67" s="37">
        <f t="shared" si="258"/>
        <v>0</v>
      </c>
      <c r="BT67" s="37">
        <f t="shared" si="258"/>
        <v>0</v>
      </c>
      <c r="BU67" s="37">
        <f t="shared" si="258"/>
        <v>0</v>
      </c>
      <c r="BV67" s="37">
        <f t="shared" si="258"/>
        <v>0</v>
      </c>
      <c r="BW67" s="37">
        <f t="shared" si="258"/>
        <v>0</v>
      </c>
      <c r="BX67" s="37">
        <f t="shared" si="258"/>
        <v>0</v>
      </c>
      <c r="BY67" s="37">
        <f t="shared" si="258"/>
        <v>0</v>
      </c>
      <c r="BZ67" s="37">
        <f t="shared" si="258"/>
        <v>0</v>
      </c>
      <c r="CA67" s="37">
        <f t="shared" si="258"/>
        <v>0</v>
      </c>
      <c r="CB67" s="37">
        <f t="shared" si="258"/>
        <v>0</v>
      </c>
      <c r="CC67" s="37">
        <f t="shared" si="258"/>
        <v>0</v>
      </c>
      <c r="CD67" s="37">
        <f t="shared" si="258"/>
        <v>0</v>
      </c>
      <c r="CE67" s="37">
        <f t="shared" si="258"/>
        <v>0</v>
      </c>
      <c r="CF67" s="37">
        <f t="shared" si="258"/>
        <v>0</v>
      </c>
      <c r="CG67" s="37">
        <f t="shared" si="258"/>
        <v>0</v>
      </c>
      <c r="CH67" s="37">
        <f t="shared" si="258"/>
        <v>0</v>
      </c>
      <c r="CI67" s="37">
        <f t="shared" si="258"/>
        <v>0</v>
      </c>
      <c r="CJ67" s="37">
        <f t="shared" si="258"/>
        <v>-37.187680000000007</v>
      </c>
      <c r="CK67" s="37">
        <f t="shared" si="258"/>
        <v>0</v>
      </c>
      <c r="CL67" s="37">
        <f t="shared" si="258"/>
        <v>0</v>
      </c>
      <c r="CM67" s="37">
        <f t="shared" si="258"/>
        <v>0</v>
      </c>
      <c r="CN67" s="37">
        <f t="shared" si="258"/>
        <v>0</v>
      </c>
      <c r="CO67" s="37">
        <f t="shared" si="258"/>
        <v>0</v>
      </c>
      <c r="CP67" s="37">
        <f t="shared" si="258"/>
        <v>0</v>
      </c>
      <c r="CQ67" s="37">
        <f t="shared" si="258"/>
        <v>0</v>
      </c>
      <c r="CR67" s="37">
        <f t="shared" si="258"/>
        <v>0</v>
      </c>
      <c r="CS67" s="37">
        <f t="shared" si="258"/>
        <v>0</v>
      </c>
      <c r="CT67" s="37">
        <f t="shared" si="258"/>
        <v>0</v>
      </c>
      <c r="CU67" s="37">
        <f t="shared" si="258"/>
        <v>0</v>
      </c>
      <c r="CV67" s="37">
        <f t="shared" ref="CV67:EA67" si="259">CV28</f>
        <v>-20</v>
      </c>
      <c r="CW67" s="37">
        <f t="shared" si="259"/>
        <v>0</v>
      </c>
      <c r="CX67" s="37">
        <f t="shared" si="259"/>
        <v>0</v>
      </c>
      <c r="CY67" s="37">
        <f t="shared" si="259"/>
        <v>0</v>
      </c>
      <c r="CZ67" s="37">
        <f t="shared" si="259"/>
        <v>0</v>
      </c>
      <c r="DA67" s="37">
        <f t="shared" si="259"/>
        <v>0</v>
      </c>
      <c r="DB67" s="37">
        <f t="shared" si="259"/>
        <v>0</v>
      </c>
      <c r="DC67" s="37">
        <f t="shared" si="259"/>
        <v>0</v>
      </c>
      <c r="DD67" s="37">
        <f t="shared" si="259"/>
        <v>0</v>
      </c>
      <c r="DE67" s="37">
        <f t="shared" si="259"/>
        <v>0</v>
      </c>
      <c r="DF67" s="37">
        <f t="shared" si="259"/>
        <v>0</v>
      </c>
      <c r="DG67" s="37">
        <f t="shared" si="259"/>
        <v>0</v>
      </c>
      <c r="DH67" s="37">
        <f t="shared" si="259"/>
        <v>-40.000000000000036</v>
      </c>
      <c r="DI67" s="37">
        <f t="shared" si="259"/>
        <v>0</v>
      </c>
      <c r="DJ67" s="37">
        <f t="shared" si="259"/>
        <v>0</v>
      </c>
      <c r="DK67" s="37">
        <f t="shared" si="259"/>
        <v>0</v>
      </c>
      <c r="DL67" s="37">
        <f t="shared" si="259"/>
        <v>0</v>
      </c>
      <c r="DM67" s="37">
        <f t="shared" si="259"/>
        <v>0</v>
      </c>
      <c r="DN67" s="37">
        <f t="shared" si="259"/>
        <v>0</v>
      </c>
      <c r="DO67" s="37">
        <f t="shared" si="259"/>
        <v>0</v>
      </c>
      <c r="DP67" s="37">
        <f t="shared" si="259"/>
        <v>0</v>
      </c>
      <c r="DQ67" s="37">
        <f t="shared" si="259"/>
        <v>0</v>
      </c>
      <c r="DR67" s="37">
        <f t="shared" si="259"/>
        <v>0</v>
      </c>
      <c r="DS67" s="37">
        <f t="shared" si="259"/>
        <v>0</v>
      </c>
      <c r="DT67" s="37">
        <f t="shared" si="259"/>
        <v>0</v>
      </c>
      <c r="DU67" s="37">
        <f t="shared" si="259"/>
        <v>0</v>
      </c>
      <c r="DV67" s="37">
        <f t="shared" si="259"/>
        <v>-19.791666200000005</v>
      </c>
      <c r="DW67" s="37">
        <f t="shared" si="259"/>
        <v>0</v>
      </c>
      <c r="DX67" s="37">
        <f t="shared" si="259"/>
        <v>0</v>
      </c>
      <c r="DY67" s="37">
        <f t="shared" si="259"/>
        <v>0</v>
      </c>
      <c r="DZ67" s="37">
        <f t="shared" si="259"/>
        <v>0</v>
      </c>
      <c r="EA67" s="37">
        <f t="shared" si="259"/>
        <v>0</v>
      </c>
      <c r="EB67" s="37">
        <f t="shared" ref="EB67:FG67" si="260">EB28</f>
        <v>0</v>
      </c>
      <c r="EC67" s="37">
        <f t="shared" si="260"/>
        <v>0</v>
      </c>
      <c r="ED67" s="37">
        <f t="shared" si="260"/>
        <v>0</v>
      </c>
      <c r="EE67" s="37">
        <f t="shared" si="260"/>
        <v>0</v>
      </c>
      <c r="EF67" s="37">
        <f t="shared" si="260"/>
        <v>-20</v>
      </c>
      <c r="EG67" s="37">
        <f t="shared" si="260"/>
        <v>0</v>
      </c>
      <c r="EH67" s="37">
        <f t="shared" si="260"/>
        <v>0</v>
      </c>
      <c r="EI67" s="37">
        <f t="shared" si="260"/>
        <v>0</v>
      </c>
      <c r="EJ67" s="37">
        <f t="shared" si="260"/>
        <v>0</v>
      </c>
      <c r="EK67" s="37">
        <f t="shared" si="260"/>
        <v>0</v>
      </c>
      <c r="EL67" s="37">
        <f t="shared" si="260"/>
        <v>0</v>
      </c>
      <c r="EM67" s="37">
        <f t="shared" si="260"/>
        <v>0</v>
      </c>
      <c r="EN67" s="37">
        <f t="shared" si="260"/>
        <v>0</v>
      </c>
      <c r="EO67" s="37">
        <f t="shared" si="260"/>
        <v>0</v>
      </c>
      <c r="EP67" s="37">
        <f t="shared" si="260"/>
        <v>-17.187678800000015</v>
      </c>
      <c r="EQ67" s="37">
        <f t="shared" si="260"/>
        <v>0</v>
      </c>
      <c r="ER67" s="37">
        <f t="shared" si="260"/>
        <v>0</v>
      </c>
      <c r="ES67" s="37">
        <f t="shared" si="260"/>
        <v>0</v>
      </c>
      <c r="ET67" s="37">
        <f t="shared" si="260"/>
        <v>0</v>
      </c>
      <c r="EU67" s="37">
        <f t="shared" si="260"/>
        <v>-16.918147800000014</v>
      </c>
      <c r="EV67" s="37">
        <f t="shared" si="260"/>
        <v>0</v>
      </c>
      <c r="EW67" s="37">
        <f t="shared" si="260"/>
        <v>0</v>
      </c>
      <c r="EX67" s="37">
        <f t="shared" si="260"/>
        <v>0</v>
      </c>
      <c r="EY67" s="37">
        <f t="shared" si="260"/>
        <v>0</v>
      </c>
      <c r="EZ67" s="37">
        <f t="shared" si="260"/>
        <v>0</v>
      </c>
      <c r="FA67" s="37">
        <f t="shared" si="260"/>
        <v>0</v>
      </c>
      <c r="FB67" s="37">
        <f t="shared" si="260"/>
        <v>0</v>
      </c>
      <c r="FC67" s="37">
        <f t="shared" si="260"/>
        <v>0</v>
      </c>
      <c r="FD67" s="37">
        <f t="shared" si="260"/>
        <v>0</v>
      </c>
      <c r="FE67" s="37">
        <f t="shared" si="260"/>
        <v>0</v>
      </c>
      <c r="FF67" s="37">
        <f t="shared" si="260"/>
        <v>0</v>
      </c>
      <c r="FG67" s="37">
        <f t="shared" si="260"/>
        <v>0</v>
      </c>
      <c r="FH67" s="37">
        <f t="shared" ref="FH67:GA67" si="261">FH28</f>
        <v>0</v>
      </c>
      <c r="FI67" s="37">
        <f t="shared" si="261"/>
        <v>0</v>
      </c>
      <c r="FJ67" s="37">
        <f t="shared" si="261"/>
        <v>0</v>
      </c>
      <c r="FK67" s="37">
        <f t="shared" si="261"/>
        <v>0</v>
      </c>
      <c r="FL67" s="37">
        <f t="shared" si="261"/>
        <v>0</v>
      </c>
      <c r="FM67" s="37">
        <f t="shared" si="261"/>
        <v>0</v>
      </c>
      <c r="FN67" s="37">
        <f t="shared" si="261"/>
        <v>0</v>
      </c>
      <c r="FO67" s="37">
        <f t="shared" si="261"/>
        <v>0</v>
      </c>
      <c r="FP67" s="37">
        <f t="shared" si="261"/>
        <v>0</v>
      </c>
      <c r="FQ67" s="37">
        <f t="shared" si="261"/>
        <v>0</v>
      </c>
      <c r="FR67" s="37">
        <f t="shared" si="261"/>
        <v>0</v>
      </c>
      <c r="FS67" s="37">
        <f t="shared" si="261"/>
        <v>0</v>
      </c>
      <c r="FT67" s="37">
        <f t="shared" si="261"/>
        <v>0</v>
      </c>
      <c r="FU67" s="37">
        <f t="shared" si="261"/>
        <v>0</v>
      </c>
      <c r="FV67" s="37">
        <f t="shared" si="261"/>
        <v>0</v>
      </c>
      <c r="FW67" s="37">
        <f t="shared" si="261"/>
        <v>0</v>
      </c>
      <c r="FX67" s="37">
        <f t="shared" si="261"/>
        <v>0</v>
      </c>
      <c r="FY67" s="37">
        <f t="shared" si="261"/>
        <v>0</v>
      </c>
      <c r="FZ67" s="37">
        <f t="shared" si="261"/>
        <v>0</v>
      </c>
      <c r="GA67" s="37">
        <f t="shared" si="261"/>
        <v>0</v>
      </c>
      <c r="GB67" s="37"/>
      <c r="GC67" s="37"/>
      <c r="GD67" s="37"/>
      <c r="GE67" s="37"/>
      <c r="GF67" s="37"/>
      <c r="GG67" s="37"/>
      <c r="GH67" s="37"/>
      <c r="GI67" s="37"/>
      <c r="GJ67" s="37"/>
      <c r="GK67" s="37"/>
      <c r="GL67" s="37"/>
      <c r="GM67" s="37"/>
      <c r="GN67" s="37"/>
      <c r="GO67" s="37"/>
      <c r="GP67" s="37"/>
      <c r="GQ67" s="37"/>
      <c r="GR67" s="37"/>
      <c r="GS67" s="37"/>
      <c r="GT67" s="37"/>
      <c r="GU67" s="37"/>
      <c r="GV67" s="37"/>
      <c r="GW67" s="37"/>
      <c r="GX67" s="37"/>
      <c r="GY67" s="37"/>
      <c r="GZ67" s="37"/>
      <c r="HA67" s="37"/>
      <c r="HB67" s="37"/>
      <c r="HC67" s="37"/>
      <c r="HD67" s="37"/>
      <c r="HE67" s="37"/>
      <c r="HF67" s="37"/>
      <c r="HG67" s="37"/>
      <c r="HH67" s="37"/>
      <c r="HI67" s="37"/>
      <c r="HJ67" s="37"/>
      <c r="HK67" s="37"/>
      <c r="HL67" s="37"/>
      <c r="HM67" s="37"/>
      <c r="HN67" s="37"/>
      <c r="HO67" s="37"/>
      <c r="HP67" s="37"/>
      <c r="HQ67" s="37"/>
      <c r="HR67" s="37"/>
      <c r="HS67" s="37"/>
      <c r="HT67" s="37"/>
      <c r="HU67" s="37"/>
      <c r="HV67" s="37"/>
      <c r="HW67" s="37"/>
      <c r="HX67" s="37"/>
      <c r="HY67" s="37"/>
      <c r="HZ67" s="37"/>
      <c r="IA67" s="37"/>
      <c r="IB67" s="37"/>
      <c r="IC67" s="37"/>
      <c r="ID67" s="37"/>
      <c r="IE67" s="37"/>
      <c r="IF67" s="37"/>
      <c r="IG67" s="37"/>
      <c r="IH67" s="37"/>
      <c r="II67" s="37"/>
      <c r="IJ67" s="37"/>
      <c r="IK67" s="37"/>
      <c r="IL67" s="37"/>
      <c r="IM67" s="37"/>
      <c r="IN67" s="37"/>
      <c r="IO67" s="37"/>
      <c r="IP67" s="37"/>
      <c r="IQ67" s="37"/>
      <c r="IR67" s="37"/>
      <c r="IS67" s="37"/>
      <c r="IT67" s="37"/>
      <c r="IU67" s="37"/>
      <c r="IV67" s="37"/>
      <c r="IW67" s="37"/>
      <c r="IX67" s="37"/>
      <c r="IY67" s="37"/>
      <c r="IZ67" s="37"/>
      <c r="JA67" s="37"/>
      <c r="JB67" s="37"/>
      <c r="JC67" s="37"/>
      <c r="JD67" s="37"/>
      <c r="JE67" s="37"/>
      <c r="JF67" s="37"/>
      <c r="JG67" s="37"/>
      <c r="JH67" s="37"/>
      <c r="JI67" s="37"/>
      <c r="JJ67" s="37"/>
      <c r="JK67" s="37"/>
      <c r="JL67" s="37"/>
      <c r="JM67" s="37"/>
      <c r="JN67" s="37"/>
      <c r="JO67" s="37"/>
      <c r="JP67" s="37"/>
      <c r="JQ67" s="37"/>
      <c r="JR67" s="37"/>
      <c r="JS67" s="37"/>
      <c r="JT67" s="37"/>
      <c r="JU67" s="37"/>
      <c r="JV67" s="37"/>
      <c r="JW67" s="37"/>
      <c r="JX67" s="37"/>
      <c r="JY67" s="37"/>
      <c r="JZ67" s="37"/>
      <c r="KA67" s="37"/>
      <c r="KB67" s="37"/>
      <c r="KC67" s="37"/>
      <c r="KD67" s="37"/>
      <c r="KE67" s="37"/>
      <c r="KF67" s="37"/>
      <c r="KG67" s="37"/>
      <c r="KH67" s="37"/>
      <c r="KI67" s="37"/>
      <c r="KJ67" s="37"/>
      <c r="KK67" s="37"/>
      <c r="KL67" s="37"/>
      <c r="KM67" s="37"/>
      <c r="KN67" s="37"/>
      <c r="KO67" s="37"/>
      <c r="KP67" s="37"/>
      <c r="KQ67" s="37"/>
      <c r="KR67" s="37"/>
      <c r="KS67" s="37"/>
      <c r="KT67" s="37"/>
      <c r="KU67" s="37"/>
      <c r="KV67" s="37"/>
      <c r="KW67" s="37"/>
      <c r="KX67" s="37"/>
      <c r="KY67" s="37"/>
      <c r="KZ67" s="37"/>
      <c r="LA67" s="37"/>
      <c r="LB67" s="37"/>
      <c r="LC67" s="37"/>
      <c r="LD67" s="37"/>
      <c r="LE67" s="37"/>
      <c r="LF67" s="37"/>
      <c r="LG67" s="37"/>
      <c r="LH67" s="37"/>
      <c r="LI67" s="37"/>
      <c r="LJ67" s="37"/>
      <c r="LK67" s="37"/>
      <c r="LL67" s="37"/>
      <c r="LM67" s="37"/>
      <c r="LN67" s="37"/>
      <c r="LO67" s="37"/>
      <c r="LP67" s="37"/>
      <c r="LQ67" s="37"/>
      <c r="LR67" s="37"/>
      <c r="LS67" s="37"/>
      <c r="LT67" s="37"/>
      <c r="LU67" s="37"/>
      <c r="LV67" s="37"/>
      <c r="LW67" s="37"/>
      <c r="LX67" s="37"/>
      <c r="LY67" s="37"/>
      <c r="LZ67" s="37"/>
      <c r="MA67" s="37"/>
      <c r="MB67" s="37"/>
      <c r="MC67" s="37"/>
      <c r="MD67" s="37"/>
      <c r="ME67" s="37"/>
      <c r="MF67" s="37"/>
      <c r="MG67" s="37"/>
      <c r="MH67" s="37"/>
      <c r="MI67" s="37"/>
      <c r="MJ67" s="37"/>
      <c r="MK67" s="37"/>
      <c r="ML67" s="37"/>
      <c r="MM67" s="37"/>
      <c r="MN67" s="37"/>
      <c r="MO67" s="37"/>
      <c r="MP67" s="37"/>
      <c r="MQ67" s="37"/>
      <c r="MR67" s="37"/>
      <c r="MS67" s="37"/>
      <c r="MT67" s="37"/>
      <c r="MU67" s="37"/>
      <c r="MV67" s="37"/>
      <c r="MW67" s="37"/>
      <c r="MX67" s="37"/>
      <c r="MY67" s="8"/>
      <c r="MZ67" s="8"/>
      <c r="NA67" s="8"/>
      <c r="NB67" s="8"/>
      <c r="NC67" s="8"/>
      <c r="ND67" s="8"/>
      <c r="NE67" s="8"/>
      <c r="NF67" s="8"/>
      <c r="NG67" s="8"/>
      <c r="NH67" s="8"/>
      <c r="NI67" s="8"/>
      <c r="NJ67" s="8"/>
      <c r="NK67" s="8"/>
      <c r="NL67" s="8"/>
      <c r="NM67" s="8"/>
      <c r="NN67" s="8"/>
      <c r="NO67" s="8"/>
      <c r="NP67" s="8"/>
      <c r="NQ67" s="8"/>
      <c r="NR67" s="8"/>
      <c r="NS67" s="8"/>
      <c r="NT67" s="8"/>
      <c r="NU67" s="8"/>
      <c r="NV67" s="8"/>
      <c r="NW67" s="8"/>
      <c r="NX67" s="8"/>
      <c r="NY67" s="8"/>
      <c r="NZ67" s="8"/>
      <c r="OA67" s="8"/>
      <c r="OB67" s="8"/>
      <c r="OC67" s="8"/>
      <c r="OD67" s="8"/>
      <c r="OE67" s="8"/>
      <c r="OF67" s="8"/>
      <c r="OG67" s="8"/>
      <c r="OH67" s="8"/>
      <c r="OI67" s="8"/>
      <c r="OJ67" s="8"/>
      <c r="OK67" s="8"/>
      <c r="OL67" s="8"/>
      <c r="OM67" s="8"/>
      <c r="ON67" s="8"/>
      <c r="OO67" s="8"/>
      <c r="OP67" s="8"/>
      <c r="OQ67" s="8"/>
      <c r="OR67" s="8"/>
      <c r="OS67" s="8"/>
      <c r="OT67" s="8"/>
      <c r="OU67" s="8"/>
      <c r="OV67" s="8"/>
      <c r="OW67" s="8"/>
      <c r="OX67" s="8"/>
      <c r="OY67" s="8"/>
      <c r="OZ67" s="8"/>
      <c r="PA67" s="8"/>
      <c r="PB67" s="8"/>
      <c r="PC67" s="8"/>
      <c r="PD67" s="8"/>
      <c r="PE67" s="8"/>
      <c r="PF67" s="8"/>
      <c r="PG67" s="8"/>
      <c r="PH67" s="8"/>
      <c r="PI67" s="8"/>
      <c r="PJ67" s="8"/>
      <c r="PK67" s="8"/>
      <c r="PL67" s="8"/>
      <c r="PM67" s="8"/>
      <c r="PN67" s="8"/>
    </row>
    <row r="68" spans="1:430" ht="14.25" customHeight="1" x14ac:dyDescent="0.55000000000000004">
      <c r="A68" s="34" t="s">
        <v>30</v>
      </c>
      <c r="B68" s="30"/>
      <c r="C68" s="36">
        <f t="shared" ref="C68:GA68" si="262">C64+C66+C67</f>
        <v>-152.5448954041178</v>
      </c>
      <c r="D68" s="36">
        <f t="shared" si="262"/>
        <v>70.329570910143687</v>
      </c>
      <c r="E68" s="36">
        <f t="shared" si="262"/>
        <v>95.617849375627387</v>
      </c>
      <c r="F68" s="36">
        <f t="shared" si="262"/>
        <v>86.150075437721512</v>
      </c>
      <c r="G68" s="36">
        <f t="shared" si="262"/>
        <v>77.174869872126237</v>
      </c>
      <c r="H68" s="36">
        <f t="shared" si="262"/>
        <v>78.047398945192185</v>
      </c>
      <c r="I68" s="36">
        <f t="shared" si="262"/>
        <v>80.088357221694139</v>
      </c>
      <c r="J68" s="36">
        <f t="shared" si="262"/>
        <v>85.089008789911361</v>
      </c>
      <c r="K68" s="36">
        <f t="shared" si="262"/>
        <v>93.843410834788969</v>
      </c>
      <c r="L68" s="36">
        <f t="shared" si="262"/>
        <v>97.00132607089877</v>
      </c>
      <c r="M68" s="36">
        <f t="shared" si="262"/>
        <v>95.642627506994614</v>
      </c>
      <c r="N68" s="36">
        <f t="shared" si="262"/>
        <v>97.434519447689809</v>
      </c>
      <c r="O68" s="36">
        <f t="shared" si="262"/>
        <v>104.5052683711549</v>
      </c>
      <c r="P68" s="36">
        <f t="shared" si="262"/>
        <v>62.333508182705295</v>
      </c>
      <c r="Q68" s="36">
        <f t="shared" si="262"/>
        <v>129.7756909603298</v>
      </c>
      <c r="R68" s="36">
        <f t="shared" si="262"/>
        <v>107.99371886017541</v>
      </c>
      <c r="S68" s="36">
        <f t="shared" si="262"/>
        <v>85.308386659653905</v>
      </c>
      <c r="T68" s="36">
        <f t="shared" si="262"/>
        <v>70.584793567069823</v>
      </c>
      <c r="U68" s="36">
        <f t="shared" si="262"/>
        <v>69.317015390770194</v>
      </c>
      <c r="V68" s="36">
        <f t="shared" si="262"/>
        <v>73.077549789262576</v>
      </c>
      <c r="W68" s="36">
        <f t="shared" si="262"/>
        <v>77.943325542532406</v>
      </c>
      <c r="X68" s="36">
        <f t="shared" si="262"/>
        <v>79.49974909443641</v>
      </c>
      <c r="Y68" s="36">
        <f t="shared" si="262"/>
        <v>78.787693485017328</v>
      </c>
      <c r="Z68" s="36">
        <f t="shared" si="262"/>
        <v>80.983593834078079</v>
      </c>
      <c r="AA68" s="36">
        <f t="shared" si="262"/>
        <v>87.006608042013667</v>
      </c>
      <c r="AB68" s="36">
        <f t="shared" si="262"/>
        <v>100.94289388316474</v>
      </c>
      <c r="AC68" s="36">
        <f t="shared" si="262"/>
        <v>109.70449271494712</v>
      </c>
      <c r="AD68" s="36">
        <f t="shared" si="262"/>
        <v>97.480169388966459</v>
      </c>
      <c r="AE68" s="36">
        <f t="shared" si="262"/>
        <v>77.440354161111557</v>
      </c>
      <c r="AF68" s="36">
        <f t="shared" si="262"/>
        <v>61.468692634482096</v>
      </c>
      <c r="AG68" s="36">
        <f t="shared" si="262"/>
        <v>60.590540905300628</v>
      </c>
      <c r="AH68" s="36">
        <f t="shared" si="262"/>
        <v>64.545062751413454</v>
      </c>
      <c r="AI68" s="36">
        <f t="shared" si="262"/>
        <v>69.348712172477533</v>
      </c>
      <c r="AJ68" s="36">
        <f t="shared" si="262"/>
        <v>71.265068510987959</v>
      </c>
      <c r="AK68" s="36">
        <f t="shared" si="262"/>
        <v>70.851437849108208</v>
      </c>
      <c r="AL68" s="36">
        <f t="shared" si="262"/>
        <v>72.971995558576211</v>
      </c>
      <c r="AM68" s="36">
        <f t="shared" si="262"/>
        <v>78.945751732493761</v>
      </c>
      <c r="AN68" s="36">
        <f t="shared" si="262"/>
        <v>92.221439472620617</v>
      </c>
      <c r="AO68" s="36">
        <f t="shared" si="262"/>
        <v>101.50737127268248</v>
      </c>
      <c r="AP68" s="36">
        <f t="shared" si="262"/>
        <v>92.146597859994259</v>
      </c>
      <c r="AQ68" s="36">
        <f t="shared" si="262"/>
        <v>70.683432648426503</v>
      </c>
      <c r="AR68" s="36">
        <f t="shared" si="262"/>
        <v>56.966830964700904</v>
      </c>
      <c r="AS68" s="36">
        <f t="shared" si="262"/>
        <v>56.433412296820507</v>
      </c>
      <c r="AT68" s="36">
        <f t="shared" si="262"/>
        <v>61.304172108155512</v>
      </c>
      <c r="AU68" s="36">
        <f t="shared" si="262"/>
        <v>66.582480360462185</v>
      </c>
      <c r="AV68" s="36">
        <f t="shared" si="262"/>
        <v>68.459086727503774</v>
      </c>
      <c r="AW68" s="36">
        <f t="shared" si="262"/>
        <v>67.84565067510178</v>
      </c>
      <c r="AX68" s="36">
        <f t="shared" si="262"/>
        <v>69.942783014429295</v>
      </c>
      <c r="AY68" s="36">
        <f t="shared" si="262"/>
        <v>75.805050246873407</v>
      </c>
      <c r="AZ68" s="36">
        <f t="shared" si="262"/>
        <v>69.464541463414463</v>
      </c>
      <c r="BA68" s="36">
        <f t="shared" si="262"/>
        <v>97.596860675770955</v>
      </c>
      <c r="BB68" s="36">
        <f t="shared" si="262"/>
        <v>87.082779364127447</v>
      </c>
      <c r="BC68" s="36">
        <f t="shared" si="262"/>
        <v>69.456004519168815</v>
      </c>
      <c r="BD68" s="36">
        <f t="shared" si="262"/>
        <v>56.044131467069178</v>
      </c>
      <c r="BE68" s="36">
        <f t="shared" si="262"/>
        <v>54.583100814658778</v>
      </c>
      <c r="BF68" s="36">
        <f t="shared" si="262"/>
        <v>58.538510877564519</v>
      </c>
      <c r="BG68" s="36">
        <f t="shared" si="262"/>
        <v>62.787139096438779</v>
      </c>
      <c r="BH68" s="36">
        <f t="shared" si="262"/>
        <v>64.543641197850363</v>
      </c>
      <c r="BI68" s="36">
        <f t="shared" si="262"/>
        <v>64.041306739606043</v>
      </c>
      <c r="BJ68" s="36">
        <f t="shared" si="262"/>
        <v>66.193456340992412</v>
      </c>
      <c r="BK68" s="36">
        <f t="shared" si="262"/>
        <v>71.899527517144534</v>
      </c>
      <c r="BL68" s="36">
        <f t="shared" si="262"/>
        <v>65.549689718789409</v>
      </c>
      <c r="BM68" s="36">
        <f t="shared" si="262"/>
        <v>90.185935729623395</v>
      </c>
      <c r="BN68" s="36">
        <f t="shared" si="262"/>
        <v>78.061433142536387</v>
      </c>
      <c r="BO68" s="36">
        <f t="shared" si="262"/>
        <v>60.772602224631811</v>
      </c>
      <c r="BP68" s="36">
        <f t="shared" si="262"/>
        <v>48.785246775061694</v>
      </c>
      <c r="BQ68" s="36">
        <f t="shared" si="262"/>
        <v>48.017437294337952</v>
      </c>
      <c r="BR68" s="36">
        <f t="shared" si="262"/>
        <v>51.663524945491673</v>
      </c>
      <c r="BS68" s="36">
        <f t="shared" si="262"/>
        <v>55.325276836352415</v>
      </c>
      <c r="BT68" s="36">
        <f t="shared" si="262"/>
        <v>56.74140764572536</v>
      </c>
      <c r="BU68" s="36">
        <f t="shared" si="262"/>
        <v>56.066075569230264</v>
      </c>
      <c r="BV68" s="36">
        <f t="shared" si="262"/>
        <v>57.655383458388243</v>
      </c>
      <c r="BW68" s="36">
        <f t="shared" si="262"/>
        <v>63.279561072428436</v>
      </c>
      <c r="BX68" s="36">
        <f t="shared" si="262"/>
        <v>73.816813812392951</v>
      </c>
      <c r="BY68" s="36">
        <f t="shared" si="262"/>
        <v>80.382516845070782</v>
      </c>
      <c r="BZ68" s="36">
        <f t="shared" si="262"/>
        <v>72.29382066043722</v>
      </c>
      <c r="CA68" s="36">
        <f t="shared" si="262"/>
        <v>54.960492832237449</v>
      </c>
      <c r="CB68" s="36">
        <f t="shared" si="262"/>
        <v>42.393813053202948</v>
      </c>
      <c r="CC68" s="36">
        <f t="shared" si="262"/>
        <v>41.910912654111698</v>
      </c>
      <c r="CD68" s="36">
        <f t="shared" si="262"/>
        <v>45.222095560066222</v>
      </c>
      <c r="CE68" s="36">
        <f t="shared" si="262"/>
        <v>48.892234115222081</v>
      </c>
      <c r="CF68" s="36">
        <f t="shared" si="262"/>
        <v>50.062398666799439</v>
      </c>
      <c r="CG68" s="36">
        <f t="shared" si="262"/>
        <v>49.274314270372216</v>
      </c>
      <c r="CH68" s="36">
        <f t="shared" si="262"/>
        <v>50.655382796830949</v>
      </c>
      <c r="CI68" s="36">
        <f t="shared" si="262"/>
        <v>55.328674506304154</v>
      </c>
      <c r="CJ68" s="36">
        <f t="shared" si="262"/>
        <v>27.951185572045809</v>
      </c>
      <c r="CK68" s="36">
        <f t="shared" si="262"/>
        <v>70.989458498175026</v>
      </c>
      <c r="CL68" s="36">
        <f t="shared" si="262"/>
        <v>61.134531358237169</v>
      </c>
      <c r="CM68" s="36">
        <f t="shared" si="262"/>
        <v>47.76121793545191</v>
      </c>
      <c r="CN68" s="36">
        <f t="shared" si="262"/>
        <v>38.591493949298481</v>
      </c>
      <c r="CO68" s="36">
        <f t="shared" si="262"/>
        <v>38.426628010229535</v>
      </c>
      <c r="CP68" s="36">
        <f t="shared" si="262"/>
        <v>41.22542117697013</v>
      </c>
      <c r="CQ68" s="36">
        <f t="shared" si="262"/>
        <v>44.478926584471353</v>
      </c>
      <c r="CR68" s="36">
        <f t="shared" si="262"/>
        <v>45.430227057833648</v>
      </c>
      <c r="CS68" s="36">
        <f t="shared" si="262"/>
        <v>44.722267750571064</v>
      </c>
      <c r="CT68" s="36">
        <f t="shared" si="262"/>
        <v>45.48934156759438</v>
      </c>
      <c r="CU68" s="36">
        <f t="shared" si="262"/>
        <v>50.730386769918852</v>
      </c>
      <c r="CV68" s="36">
        <f t="shared" si="262"/>
        <v>39.6765280471446</v>
      </c>
      <c r="CW68" s="36">
        <f t="shared" si="262"/>
        <v>64.576020956251213</v>
      </c>
      <c r="CX68" s="36">
        <f t="shared" si="262"/>
        <v>56.962420806932954</v>
      </c>
      <c r="CY68" s="36">
        <f t="shared" si="262"/>
        <v>45.038035481324563</v>
      </c>
      <c r="CZ68" s="36">
        <f t="shared" si="262"/>
        <v>37.112028466228402</v>
      </c>
      <c r="DA68" s="36">
        <f t="shared" si="262"/>
        <v>37.552424825937109</v>
      </c>
      <c r="DB68" s="36">
        <f t="shared" si="262"/>
        <v>39.904811560482813</v>
      </c>
      <c r="DC68" s="36">
        <f t="shared" si="262"/>
        <v>42.49294014133875</v>
      </c>
      <c r="DD68" s="36">
        <f t="shared" si="262"/>
        <v>43.068277350831387</v>
      </c>
      <c r="DE68" s="36">
        <f t="shared" si="262"/>
        <v>43.145082501312473</v>
      </c>
      <c r="DF68" s="36">
        <f t="shared" si="262"/>
        <v>43.812369269699154</v>
      </c>
      <c r="DG68" s="36">
        <f t="shared" si="262"/>
        <v>48.132386116429906</v>
      </c>
      <c r="DH68" s="36">
        <f t="shared" si="262"/>
        <v>15.916156658901386</v>
      </c>
      <c r="DI68" s="36">
        <f t="shared" si="262"/>
        <v>59.765828923725174</v>
      </c>
      <c r="DJ68" s="36">
        <f t="shared" si="262"/>
        <v>51.991611392061841</v>
      </c>
      <c r="DK68" s="36">
        <f t="shared" si="262"/>
        <v>45.005934946673612</v>
      </c>
      <c r="DL68" s="36">
        <f t="shared" si="262"/>
        <v>39.653500046459115</v>
      </c>
      <c r="DM68" s="36">
        <f t="shared" si="262"/>
        <v>39.126047215385356</v>
      </c>
      <c r="DN68" s="36">
        <f t="shared" si="262"/>
        <v>39.462880097342328</v>
      </c>
      <c r="DO68" s="36">
        <f t="shared" si="262"/>
        <v>39.811102783348026</v>
      </c>
      <c r="DP68" s="36">
        <f t="shared" si="262"/>
        <v>40.193522003536835</v>
      </c>
      <c r="DQ68" s="36">
        <f t="shared" si="262"/>
        <v>40.216437763340252</v>
      </c>
      <c r="DR68" s="36">
        <f t="shared" si="262"/>
        <v>40.708904981600249</v>
      </c>
      <c r="DS68" s="36">
        <f t="shared" si="262"/>
        <v>43.605557651255907</v>
      </c>
      <c r="DT68" s="36">
        <f t="shared" si="262"/>
        <v>48.01297255967912</v>
      </c>
      <c r="DU68" s="36">
        <f t="shared" si="262"/>
        <v>51.855618878602833</v>
      </c>
      <c r="DV68" s="36">
        <f t="shared" si="262"/>
        <v>29.488564295221909</v>
      </c>
      <c r="DW68" s="36">
        <f t="shared" si="262"/>
        <v>45.344516040428026</v>
      </c>
      <c r="DX68" s="36">
        <f t="shared" si="262"/>
        <v>36.543374722417596</v>
      </c>
      <c r="DY68" s="36">
        <f t="shared" si="262"/>
        <v>36.061487082212892</v>
      </c>
      <c r="DZ68" s="36">
        <f t="shared" si="262"/>
        <v>36.42579150569243</v>
      </c>
      <c r="EA68" s="36">
        <f t="shared" si="262"/>
        <v>36.866964785917098</v>
      </c>
      <c r="EB68" s="36">
        <f t="shared" si="262"/>
        <v>37.307848615407245</v>
      </c>
      <c r="EC68" s="36">
        <f t="shared" si="262"/>
        <v>37.385586205504822</v>
      </c>
      <c r="ED68" s="36">
        <f t="shared" si="262"/>
        <v>37.921553999396487</v>
      </c>
      <c r="EE68" s="36">
        <f t="shared" si="262"/>
        <v>38.828777623735327</v>
      </c>
      <c r="EF68" s="36">
        <f t="shared" si="262"/>
        <v>21.166407280916211</v>
      </c>
      <c r="EG68" s="36">
        <f t="shared" si="262"/>
        <v>44.256374022070148</v>
      </c>
      <c r="EH68" s="36">
        <f t="shared" si="262"/>
        <v>40.221450430783662</v>
      </c>
      <c r="EI68" s="36">
        <f t="shared" si="262"/>
        <v>37.535160278000752</v>
      </c>
      <c r="EJ68" s="36">
        <f t="shared" si="262"/>
        <v>33.188397886767547</v>
      </c>
      <c r="EK68" s="36">
        <f t="shared" si="262"/>
        <v>32.789186016628399</v>
      </c>
      <c r="EL68" s="36">
        <f t="shared" si="262"/>
        <v>33.105545818896239</v>
      </c>
      <c r="EM68" s="36">
        <f t="shared" si="262"/>
        <v>33.491391800795434</v>
      </c>
      <c r="EN68" s="36">
        <f t="shared" si="262"/>
        <v>33.874048818390499</v>
      </c>
      <c r="EO68" s="36">
        <f t="shared" si="262"/>
        <v>33.940996006124706</v>
      </c>
      <c r="EP68" s="36">
        <f t="shared" si="262"/>
        <v>17.413499051431785</v>
      </c>
      <c r="EQ68" s="36">
        <f t="shared" si="262"/>
        <v>35.373074557802425</v>
      </c>
      <c r="ER68" s="36">
        <f t="shared" si="262"/>
        <v>35.627538766876746</v>
      </c>
      <c r="ES68" s="36">
        <f t="shared" si="262"/>
        <v>33.846661503745686</v>
      </c>
      <c r="ET68" s="36">
        <f t="shared" si="262"/>
        <v>33.324251055881362</v>
      </c>
      <c r="EU68" s="36">
        <f t="shared" si="262"/>
        <v>16.193001939788012</v>
      </c>
      <c r="EV68" s="36">
        <f t="shared" si="262"/>
        <v>32.795781344181563</v>
      </c>
      <c r="EW68" s="36">
        <f t="shared" si="262"/>
        <v>30.029662752299835</v>
      </c>
      <c r="EX68" s="36">
        <f t="shared" si="262"/>
        <v>30.017541585390383</v>
      </c>
      <c r="EY68" s="36">
        <f t="shared" si="262"/>
        <v>30.099748907296203</v>
      </c>
      <c r="EZ68" s="36">
        <f t="shared" si="262"/>
        <v>30.086630123855592</v>
      </c>
      <c r="FA68" s="36">
        <f t="shared" si="262"/>
        <v>29.982228941595359</v>
      </c>
      <c r="FB68" s="36">
        <f t="shared" si="262"/>
        <v>29.968784072438375</v>
      </c>
      <c r="FC68" s="36">
        <f t="shared" si="262"/>
        <v>29.861689860501457</v>
      </c>
      <c r="FD68" s="36">
        <f t="shared" si="262"/>
        <v>29.754937554548164</v>
      </c>
      <c r="FE68" s="36">
        <f t="shared" si="262"/>
        <v>29.463192543224601</v>
      </c>
      <c r="FF68" s="36">
        <f t="shared" si="262"/>
        <v>29.354793862141591</v>
      </c>
      <c r="FG68" s="36">
        <f t="shared" si="262"/>
        <v>29.249724937384528</v>
      </c>
      <c r="FH68" s="36">
        <f t="shared" si="262"/>
        <v>29.144991114660172</v>
      </c>
      <c r="FI68" s="36">
        <f t="shared" si="262"/>
        <v>29.043541187264758</v>
      </c>
      <c r="FJ68" s="36">
        <f t="shared" si="262"/>
        <v>28.93946381189236</v>
      </c>
      <c r="FK68" s="36">
        <f t="shared" si="262"/>
        <v>28.923504566663489</v>
      </c>
      <c r="FL68" s="36">
        <f t="shared" si="262"/>
        <v>28.819777476075743</v>
      </c>
      <c r="FM68" s="36">
        <f t="shared" si="262"/>
        <v>28.716382257097422</v>
      </c>
      <c r="FN68" s="36">
        <f t="shared" si="262"/>
        <v>28.613317121211615</v>
      </c>
      <c r="FO68" s="36">
        <f t="shared" si="262"/>
        <v>28.510579208385721</v>
      </c>
      <c r="FP68" s="36">
        <f t="shared" si="262"/>
        <v>28.321927388838461</v>
      </c>
      <c r="FQ68" s="36">
        <f t="shared" si="262"/>
        <v>28.220149518377383</v>
      </c>
      <c r="FR68" s="36">
        <f t="shared" si="262"/>
        <v>28.118695991649602</v>
      </c>
      <c r="FS68" s="36">
        <f t="shared" si="262"/>
        <v>28.017566189243446</v>
      </c>
      <c r="FT68" s="36">
        <f t="shared" si="262"/>
        <v>27.916757785606229</v>
      </c>
      <c r="FU68" s="36">
        <f t="shared" si="262"/>
        <v>27.816271245443879</v>
      </c>
      <c r="FV68" s="36">
        <f t="shared" si="262"/>
        <v>27.716104697290142</v>
      </c>
      <c r="FW68" s="36">
        <f t="shared" si="262"/>
        <v>27.700384381274734</v>
      </c>
      <c r="FX68" s="36">
        <f t="shared" si="262"/>
        <v>27.516727177938414</v>
      </c>
      <c r="FY68" s="36">
        <f t="shared" si="262"/>
        <v>27.417514824945616</v>
      </c>
      <c r="FZ68" s="36">
        <f t="shared" si="262"/>
        <v>27.318618169298343</v>
      </c>
      <c r="GA68" s="36">
        <f t="shared" si="262"/>
        <v>27.220036249378399</v>
      </c>
      <c r="GB68" s="36"/>
      <c r="GC68" s="36"/>
      <c r="GD68" s="36"/>
      <c r="GE68" s="36"/>
      <c r="GF68" s="36"/>
      <c r="GG68" s="36"/>
      <c r="GH68" s="36"/>
      <c r="GI68" s="36"/>
      <c r="GJ68" s="36"/>
      <c r="GK68" s="36"/>
      <c r="GL68" s="36"/>
      <c r="GM68" s="36"/>
      <c r="GN68" s="36"/>
      <c r="GO68" s="36"/>
      <c r="GP68" s="36"/>
      <c r="GQ68" s="36"/>
      <c r="GR68" s="36"/>
      <c r="GS68" s="36"/>
      <c r="GT68" s="36"/>
      <c r="GU68" s="36"/>
      <c r="GV68" s="36"/>
      <c r="GW68" s="36"/>
      <c r="GX68" s="36"/>
      <c r="GY68" s="36"/>
      <c r="GZ68" s="36"/>
      <c r="HA68" s="36"/>
      <c r="HB68" s="36"/>
      <c r="HC68" s="36"/>
      <c r="HD68" s="36"/>
      <c r="HE68" s="36"/>
      <c r="HF68" s="36"/>
      <c r="HG68" s="36"/>
      <c r="HH68" s="36"/>
      <c r="HI68" s="36"/>
      <c r="HJ68" s="36"/>
      <c r="HK68" s="36"/>
      <c r="HL68" s="36"/>
      <c r="HM68" s="36"/>
      <c r="HN68" s="36"/>
      <c r="HO68" s="36"/>
      <c r="HP68" s="36"/>
      <c r="HQ68" s="36"/>
      <c r="HR68" s="36"/>
      <c r="HS68" s="36"/>
      <c r="HT68" s="36"/>
      <c r="HU68" s="36"/>
      <c r="HV68" s="36"/>
      <c r="HW68" s="36"/>
      <c r="HX68" s="36"/>
      <c r="HY68" s="36"/>
      <c r="HZ68" s="36"/>
      <c r="IA68" s="36"/>
      <c r="IB68" s="36"/>
      <c r="IC68" s="36"/>
      <c r="ID68" s="36"/>
      <c r="IE68" s="36"/>
      <c r="IF68" s="36"/>
      <c r="IG68" s="36"/>
      <c r="IH68" s="36"/>
      <c r="II68" s="36"/>
      <c r="IJ68" s="36"/>
      <c r="IK68" s="36"/>
      <c r="IL68" s="36"/>
      <c r="IM68" s="36"/>
      <c r="IN68" s="36"/>
      <c r="IO68" s="36"/>
      <c r="IP68" s="36"/>
      <c r="IQ68" s="36"/>
      <c r="IR68" s="36"/>
      <c r="IS68" s="36"/>
      <c r="IT68" s="36"/>
      <c r="IU68" s="36"/>
      <c r="IV68" s="36"/>
      <c r="IW68" s="36"/>
      <c r="IX68" s="36"/>
      <c r="IY68" s="36"/>
      <c r="IZ68" s="36"/>
      <c r="JA68" s="36"/>
      <c r="JB68" s="36"/>
      <c r="JC68" s="36"/>
      <c r="JD68" s="36"/>
      <c r="JE68" s="36"/>
      <c r="JF68" s="36"/>
      <c r="JG68" s="36"/>
      <c r="JH68" s="36"/>
      <c r="JI68" s="36"/>
      <c r="JJ68" s="36"/>
      <c r="JK68" s="36"/>
      <c r="JL68" s="36"/>
      <c r="JM68" s="36"/>
      <c r="JN68" s="36"/>
      <c r="JO68" s="36"/>
      <c r="JP68" s="36"/>
      <c r="JQ68" s="36"/>
      <c r="JR68" s="36"/>
      <c r="JS68" s="36"/>
      <c r="JT68" s="36"/>
      <c r="JU68" s="36"/>
      <c r="JV68" s="36"/>
      <c r="JW68" s="36"/>
      <c r="JX68" s="36"/>
      <c r="JY68" s="36"/>
      <c r="JZ68" s="36"/>
      <c r="KA68" s="36"/>
      <c r="KB68" s="36"/>
      <c r="KC68" s="36"/>
      <c r="KD68" s="36"/>
      <c r="KE68" s="36"/>
      <c r="KF68" s="36"/>
      <c r="KG68" s="36"/>
      <c r="KH68" s="36"/>
      <c r="KI68" s="36"/>
      <c r="KJ68" s="36"/>
      <c r="KK68" s="36"/>
      <c r="KL68" s="36"/>
      <c r="KM68" s="36"/>
      <c r="KN68" s="36"/>
      <c r="KO68" s="36"/>
      <c r="KP68" s="36"/>
      <c r="KQ68" s="36"/>
      <c r="KR68" s="36"/>
      <c r="KS68" s="36"/>
      <c r="KT68" s="36"/>
      <c r="KU68" s="36"/>
      <c r="KV68" s="36"/>
      <c r="KW68" s="36"/>
      <c r="KX68" s="36"/>
      <c r="KY68" s="36"/>
      <c r="KZ68" s="36"/>
      <c r="LA68" s="36"/>
      <c r="LB68" s="36"/>
      <c r="LC68" s="36"/>
      <c r="LD68" s="36"/>
      <c r="LE68" s="36"/>
      <c r="LF68" s="36"/>
      <c r="LG68" s="36"/>
      <c r="LH68" s="36"/>
      <c r="LI68" s="36"/>
      <c r="LJ68" s="36"/>
      <c r="LK68" s="36"/>
      <c r="LL68" s="36"/>
      <c r="LM68" s="36"/>
      <c r="LN68" s="36"/>
      <c r="LO68" s="36"/>
      <c r="LP68" s="36"/>
      <c r="LQ68" s="36"/>
      <c r="LR68" s="36"/>
      <c r="LS68" s="36"/>
      <c r="LT68" s="36"/>
      <c r="LU68" s="36"/>
      <c r="LV68" s="36"/>
      <c r="LW68" s="36"/>
      <c r="LX68" s="36"/>
      <c r="LY68" s="36"/>
      <c r="LZ68" s="36"/>
      <c r="MA68" s="36"/>
      <c r="MB68" s="36"/>
      <c r="MC68" s="36"/>
      <c r="MD68" s="36"/>
      <c r="ME68" s="36"/>
      <c r="MF68" s="36"/>
      <c r="MG68" s="36"/>
      <c r="MH68" s="36"/>
      <c r="MI68" s="36"/>
      <c r="MJ68" s="36"/>
      <c r="MK68" s="36"/>
      <c r="ML68" s="36"/>
      <c r="MM68" s="36"/>
      <c r="MN68" s="36"/>
      <c r="MO68" s="36"/>
      <c r="MP68" s="36"/>
      <c r="MQ68" s="36"/>
      <c r="MR68" s="36"/>
      <c r="MS68" s="36"/>
      <c r="MT68" s="36"/>
      <c r="MU68" s="36"/>
      <c r="MV68" s="36"/>
      <c r="MW68" s="36"/>
      <c r="MX68" s="36"/>
      <c r="MY68" s="8"/>
      <c r="MZ68" s="8"/>
      <c r="NA68" s="8"/>
      <c r="NB68" s="8"/>
      <c r="NC68" s="8"/>
      <c r="ND68" s="8"/>
      <c r="NE68" s="8"/>
      <c r="NF68" s="8"/>
      <c r="NG68" s="8"/>
      <c r="NH68" s="8"/>
      <c r="NI68" s="8"/>
      <c r="NJ68" s="8"/>
      <c r="NK68" s="8"/>
      <c r="NL68" s="8"/>
      <c r="NM68" s="8"/>
      <c r="NN68" s="8"/>
      <c r="NO68" s="8"/>
      <c r="NP68" s="8"/>
      <c r="NQ68" s="8"/>
      <c r="NR68" s="8"/>
      <c r="NS68" s="8"/>
      <c r="NT68" s="8"/>
      <c r="NU68" s="8"/>
      <c r="NV68" s="8"/>
      <c r="NW68" s="8"/>
      <c r="NX68" s="8"/>
      <c r="NY68" s="8"/>
      <c r="NZ68" s="8"/>
      <c r="OA68" s="8"/>
      <c r="OB68" s="8"/>
      <c r="OC68" s="8"/>
      <c r="OD68" s="8"/>
      <c r="OE68" s="8"/>
      <c r="OF68" s="8"/>
      <c r="OG68" s="8"/>
      <c r="OH68" s="8"/>
      <c r="OI68" s="8"/>
      <c r="OJ68" s="8"/>
      <c r="OK68" s="8"/>
      <c r="OL68" s="8"/>
      <c r="OM68" s="8"/>
      <c r="ON68" s="8"/>
      <c r="OO68" s="8"/>
      <c r="OP68" s="8"/>
      <c r="OQ68" s="8"/>
      <c r="OR68" s="8"/>
      <c r="OS68" s="8"/>
      <c r="OT68" s="8"/>
      <c r="OU68" s="8"/>
      <c r="OV68" s="8"/>
      <c r="OW68" s="8"/>
      <c r="OX68" s="8"/>
      <c r="OY68" s="8"/>
      <c r="OZ68" s="8"/>
      <c r="PA68" s="8"/>
      <c r="PB68" s="8"/>
      <c r="PC68" s="8"/>
      <c r="PD68" s="8"/>
      <c r="PE68" s="8"/>
      <c r="PF68" s="8"/>
      <c r="PG68" s="8"/>
      <c r="PH68" s="8"/>
      <c r="PI68" s="8"/>
      <c r="PJ68" s="8"/>
      <c r="PK68" s="8"/>
      <c r="PL68" s="8"/>
      <c r="PM68" s="8"/>
      <c r="PN68" s="8"/>
    </row>
    <row r="69" spans="1:430" ht="14.25" customHeight="1" x14ac:dyDescent="0.55000000000000004">
      <c r="A69" s="8"/>
      <c r="B69" s="42"/>
      <c r="C69" s="42"/>
      <c r="D69" s="43"/>
      <c r="E69" s="43"/>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3"/>
      <c r="DI69" s="43"/>
      <c r="DJ69" s="43"/>
      <c r="DK69" s="43"/>
      <c r="DL69" s="43"/>
      <c r="DM69" s="43"/>
      <c r="DN69" s="43"/>
      <c r="DO69" s="43"/>
      <c r="DP69" s="43"/>
      <c r="DQ69" s="43"/>
      <c r="DR69" s="43"/>
      <c r="DS69" s="43"/>
      <c r="DT69" s="43"/>
      <c r="DU69" s="43"/>
      <c r="DV69" s="43"/>
      <c r="DW69" s="43"/>
      <c r="DX69" s="43"/>
      <c r="DY69" s="43"/>
      <c r="DZ69" s="43"/>
      <c r="EA69" s="43"/>
      <c r="EB69" s="43"/>
      <c r="EC69" s="43"/>
      <c r="ED69" s="43"/>
      <c r="EE69" s="43"/>
      <c r="EF69" s="43"/>
      <c r="EG69" s="43"/>
      <c r="EH69" s="43"/>
      <c r="EI69" s="43"/>
      <c r="EJ69" s="43"/>
      <c r="EK69" s="43"/>
      <c r="EL69" s="43"/>
      <c r="EM69" s="43"/>
      <c r="EN69" s="43"/>
      <c r="EO69" s="43"/>
      <c r="EP69" s="43"/>
      <c r="EQ69" s="43"/>
      <c r="ER69" s="43"/>
      <c r="ES69" s="43"/>
      <c r="ET69" s="43"/>
      <c r="EU69" s="43"/>
      <c r="EV69" s="43"/>
      <c r="EW69" s="43"/>
      <c r="EX69" s="43"/>
      <c r="EY69" s="43"/>
      <c r="EZ69" s="43"/>
      <c r="FA69" s="43"/>
      <c r="FB69" s="43"/>
      <c r="FC69" s="43"/>
      <c r="FD69" s="43"/>
      <c r="FE69" s="43"/>
      <c r="FF69" s="43"/>
      <c r="FG69" s="43"/>
      <c r="FH69" s="43"/>
      <c r="FI69" s="43"/>
      <c r="FJ69" s="43"/>
      <c r="FK69" s="43"/>
      <c r="FL69" s="43"/>
      <c r="FM69" s="43"/>
      <c r="FN69" s="43"/>
      <c r="FO69" s="43"/>
      <c r="FP69" s="43"/>
      <c r="FQ69" s="43"/>
      <c r="FR69" s="43"/>
      <c r="FS69" s="43"/>
      <c r="FT69" s="43"/>
      <c r="FU69" s="43"/>
      <c r="FV69" s="43"/>
      <c r="FW69" s="43"/>
      <c r="FX69" s="43"/>
      <c r="FY69" s="43"/>
      <c r="FZ69" s="43"/>
      <c r="GA69" s="43"/>
      <c r="GB69" s="43"/>
      <c r="GC69" s="43"/>
      <c r="GD69" s="43"/>
      <c r="GE69" s="43"/>
      <c r="GF69" s="43"/>
      <c r="GG69" s="43"/>
      <c r="GH69" s="43"/>
      <c r="GI69" s="43"/>
      <c r="GJ69" s="43"/>
      <c r="GK69" s="43"/>
      <c r="GL69" s="43"/>
      <c r="GM69" s="43"/>
      <c r="GN69" s="43"/>
      <c r="GO69" s="43"/>
      <c r="GP69" s="43"/>
      <c r="GQ69" s="43"/>
      <c r="GR69" s="43"/>
      <c r="GS69" s="43"/>
      <c r="GT69" s="43"/>
      <c r="GU69" s="43"/>
      <c r="GV69" s="43"/>
      <c r="GW69" s="43"/>
      <c r="GX69" s="43"/>
      <c r="GY69" s="43"/>
      <c r="GZ69" s="43"/>
      <c r="HA69" s="43"/>
      <c r="HB69" s="43"/>
      <c r="HC69" s="43"/>
      <c r="HD69" s="43"/>
      <c r="HE69" s="43"/>
      <c r="HF69" s="43"/>
      <c r="HG69" s="43"/>
      <c r="HH69" s="43"/>
      <c r="HI69" s="43"/>
      <c r="HJ69" s="43"/>
      <c r="HK69" s="43"/>
      <c r="HL69" s="43"/>
      <c r="HM69" s="43"/>
      <c r="HN69" s="43"/>
      <c r="HO69" s="43"/>
      <c r="HP69" s="43"/>
      <c r="HQ69" s="43"/>
      <c r="HR69" s="43"/>
      <c r="HS69" s="43"/>
      <c r="HT69" s="43"/>
      <c r="HU69" s="43"/>
      <c r="HV69" s="43"/>
      <c r="HW69" s="43"/>
      <c r="HX69" s="43"/>
      <c r="HY69" s="43"/>
      <c r="HZ69" s="43"/>
      <c r="IA69" s="43"/>
      <c r="IB69" s="43"/>
      <c r="IC69" s="43"/>
      <c r="ID69" s="43"/>
      <c r="IE69" s="43"/>
      <c r="IF69" s="43"/>
      <c r="IG69" s="43"/>
      <c r="IH69" s="43"/>
      <c r="II69" s="43"/>
      <c r="IJ69" s="43"/>
      <c r="IK69" s="43"/>
      <c r="IL69" s="43"/>
      <c r="IM69" s="43"/>
      <c r="IN69" s="43"/>
      <c r="IO69" s="43"/>
      <c r="IP69" s="43"/>
      <c r="IQ69" s="43"/>
      <c r="IR69" s="43"/>
      <c r="IS69" s="43"/>
      <c r="IT69" s="43"/>
      <c r="IU69" s="43"/>
      <c r="IV69" s="43"/>
      <c r="IW69" s="43"/>
      <c r="IX69" s="43"/>
      <c r="IY69" s="43"/>
      <c r="IZ69" s="43"/>
      <c r="JA69" s="43"/>
      <c r="JB69" s="43"/>
      <c r="JC69" s="43"/>
      <c r="JD69" s="43"/>
      <c r="JE69" s="43"/>
      <c r="JF69" s="43"/>
      <c r="JG69" s="43"/>
      <c r="JH69" s="43"/>
      <c r="JI69" s="43"/>
      <c r="JJ69" s="43"/>
      <c r="JK69" s="43"/>
      <c r="JL69" s="43"/>
      <c r="JM69" s="43"/>
      <c r="JN69" s="43"/>
      <c r="JO69" s="43"/>
      <c r="JP69" s="43"/>
      <c r="JQ69" s="43"/>
      <c r="JR69" s="43"/>
      <c r="JS69" s="43"/>
      <c r="JT69" s="43"/>
      <c r="JU69" s="43"/>
      <c r="JV69" s="43"/>
      <c r="JW69" s="43"/>
      <c r="JX69" s="43"/>
      <c r="JY69" s="43"/>
      <c r="JZ69" s="43"/>
      <c r="KA69" s="43"/>
      <c r="KB69" s="43"/>
      <c r="KC69" s="43"/>
      <c r="KD69" s="43"/>
      <c r="KE69" s="43"/>
      <c r="KF69" s="43"/>
      <c r="KG69" s="43"/>
      <c r="KH69" s="43"/>
      <c r="KI69" s="43"/>
      <c r="KJ69" s="43"/>
      <c r="KK69" s="43"/>
      <c r="KL69" s="43"/>
      <c r="KM69" s="43"/>
      <c r="KN69" s="43"/>
      <c r="KO69" s="43"/>
      <c r="KP69" s="43"/>
      <c r="KQ69" s="43"/>
      <c r="KR69" s="43"/>
      <c r="KS69" s="43"/>
      <c r="KT69" s="43"/>
      <c r="KU69" s="43"/>
      <c r="KV69" s="43"/>
      <c r="KW69" s="43"/>
      <c r="KX69" s="43"/>
      <c r="KY69" s="43"/>
      <c r="KZ69" s="43"/>
      <c r="LA69" s="43"/>
      <c r="LB69" s="43"/>
      <c r="LC69" s="43"/>
      <c r="LD69" s="43"/>
      <c r="LE69" s="43"/>
      <c r="LF69" s="43"/>
      <c r="LG69" s="43"/>
      <c r="LH69" s="43"/>
      <c r="LI69" s="43"/>
      <c r="LJ69" s="43"/>
      <c r="LK69" s="43"/>
      <c r="LL69" s="43"/>
      <c r="LM69" s="43"/>
      <c r="LN69" s="43"/>
      <c r="LO69" s="43"/>
      <c r="LP69" s="43"/>
      <c r="LQ69" s="43"/>
      <c r="LR69" s="43"/>
      <c r="LS69" s="43"/>
      <c r="LT69" s="43"/>
      <c r="LU69" s="43"/>
      <c r="LV69" s="43"/>
      <c r="LW69" s="43"/>
      <c r="LX69" s="43"/>
      <c r="LY69" s="43"/>
      <c r="LZ69" s="43"/>
      <c r="MA69" s="43"/>
      <c r="MB69" s="43"/>
      <c r="MC69" s="43"/>
      <c r="MD69" s="43"/>
      <c r="ME69" s="43"/>
      <c r="MF69" s="43"/>
      <c r="MG69" s="43"/>
      <c r="MH69" s="43"/>
      <c r="MI69" s="43"/>
      <c r="MJ69" s="43"/>
      <c r="MK69" s="43"/>
      <c r="ML69" s="43"/>
      <c r="MM69" s="43"/>
      <c r="MN69" s="43"/>
      <c r="MO69" s="43"/>
      <c r="MP69" s="43"/>
      <c r="MQ69" s="43"/>
      <c r="MR69" s="43"/>
      <c r="MS69" s="43"/>
      <c r="MT69" s="43"/>
      <c r="MU69" s="43"/>
      <c r="MV69" s="43"/>
      <c r="MW69" s="43"/>
      <c r="MX69" s="43"/>
      <c r="MY69" s="8"/>
      <c r="MZ69" s="8"/>
      <c r="NA69" s="8"/>
      <c r="NB69" s="8"/>
      <c r="NC69" s="8"/>
      <c r="ND69" s="8"/>
      <c r="NE69" s="8"/>
      <c r="NF69" s="8"/>
      <c r="NG69" s="8"/>
      <c r="NH69" s="8"/>
      <c r="NI69" s="8"/>
      <c r="NJ69" s="8"/>
      <c r="NK69" s="8"/>
      <c r="NL69" s="8"/>
      <c r="NM69" s="8"/>
      <c r="NN69" s="8"/>
      <c r="NO69" s="8"/>
      <c r="NP69" s="8"/>
      <c r="NQ69" s="8"/>
      <c r="NR69" s="8"/>
      <c r="NS69" s="8"/>
      <c r="NT69" s="8"/>
      <c r="NU69" s="8"/>
      <c r="NV69" s="8"/>
      <c r="NW69" s="8"/>
      <c r="NX69" s="8"/>
      <c r="NY69" s="8"/>
      <c r="NZ69" s="8"/>
      <c r="OA69" s="8"/>
      <c r="OB69" s="8"/>
      <c r="OC69" s="8"/>
      <c r="OD69" s="8"/>
      <c r="OE69" s="8"/>
      <c r="OF69" s="8"/>
      <c r="OG69" s="8"/>
      <c r="OH69" s="8"/>
      <c r="OI69" s="8"/>
      <c r="OJ69" s="8"/>
      <c r="OK69" s="8"/>
      <c r="OL69" s="8"/>
      <c r="OM69" s="8"/>
      <c r="ON69" s="8"/>
      <c r="OO69" s="8"/>
      <c r="OP69" s="8"/>
      <c r="OQ69" s="8"/>
      <c r="OR69" s="8"/>
      <c r="OS69" s="8"/>
      <c r="OT69" s="8"/>
      <c r="OU69" s="8"/>
      <c r="OV69" s="8"/>
      <c r="OW69" s="8"/>
      <c r="OX69" s="8"/>
      <c r="OY69" s="8"/>
      <c r="OZ69" s="8"/>
      <c r="PA69" s="8"/>
      <c r="PB69" s="8"/>
      <c r="PC69" s="8"/>
      <c r="PD69" s="8"/>
      <c r="PE69" s="8"/>
      <c r="PF69" s="8"/>
      <c r="PG69" s="8"/>
      <c r="PH69" s="8"/>
      <c r="PI69" s="8"/>
      <c r="PJ69" s="8"/>
      <c r="PK69" s="8"/>
      <c r="PL69" s="8"/>
      <c r="PM69" s="8"/>
      <c r="PN69" s="8"/>
    </row>
    <row r="70" spans="1:430" ht="14.25" customHeight="1" x14ac:dyDescent="0.55000000000000004">
      <c r="A70" s="15" t="s">
        <v>31</v>
      </c>
      <c r="B70" s="12"/>
      <c r="C70" s="12">
        <f t="shared" ref="B70:AG70" si="263">C30</f>
        <v>45991</v>
      </c>
      <c r="D70" s="12">
        <f t="shared" si="263"/>
        <v>46022</v>
      </c>
      <c r="E70" s="12">
        <f t="shared" si="263"/>
        <v>46053</v>
      </c>
      <c r="F70" s="12">
        <f t="shared" si="263"/>
        <v>46081</v>
      </c>
      <c r="G70" s="12">
        <f t="shared" si="263"/>
        <v>46112</v>
      </c>
      <c r="H70" s="12">
        <f t="shared" si="263"/>
        <v>46142</v>
      </c>
      <c r="I70" s="12">
        <f t="shared" si="263"/>
        <v>46173</v>
      </c>
      <c r="J70" s="12">
        <f t="shared" si="263"/>
        <v>46203</v>
      </c>
      <c r="K70" s="12">
        <f t="shared" si="263"/>
        <v>46234</v>
      </c>
      <c r="L70" s="12">
        <f t="shared" si="263"/>
        <v>46265</v>
      </c>
      <c r="M70" s="12">
        <f t="shared" si="263"/>
        <v>46295</v>
      </c>
      <c r="N70" s="12">
        <f t="shared" si="263"/>
        <v>46326</v>
      </c>
      <c r="O70" s="12">
        <f t="shared" si="263"/>
        <v>46356</v>
      </c>
      <c r="P70" s="12">
        <f t="shared" si="263"/>
        <v>46387</v>
      </c>
      <c r="Q70" s="12">
        <f t="shared" si="263"/>
        <v>46418</v>
      </c>
      <c r="R70" s="12">
        <f t="shared" si="263"/>
        <v>46446</v>
      </c>
      <c r="S70" s="12">
        <f t="shared" si="263"/>
        <v>46477</v>
      </c>
      <c r="T70" s="12">
        <f t="shared" si="263"/>
        <v>46507</v>
      </c>
      <c r="U70" s="12">
        <f t="shared" si="263"/>
        <v>46538</v>
      </c>
      <c r="V70" s="12">
        <f t="shared" si="263"/>
        <v>46568</v>
      </c>
      <c r="W70" s="12">
        <f t="shared" si="263"/>
        <v>46599</v>
      </c>
      <c r="X70" s="12">
        <f t="shared" si="263"/>
        <v>46630</v>
      </c>
      <c r="Y70" s="12">
        <f t="shared" si="263"/>
        <v>46660</v>
      </c>
      <c r="Z70" s="12">
        <f t="shared" si="263"/>
        <v>46691</v>
      </c>
      <c r="AA70" s="12">
        <f t="shared" si="263"/>
        <v>46721</v>
      </c>
      <c r="AB70" s="12">
        <f t="shared" si="263"/>
        <v>46752</v>
      </c>
      <c r="AC70" s="12">
        <f t="shared" si="263"/>
        <v>46783</v>
      </c>
      <c r="AD70" s="12">
        <f t="shared" si="263"/>
        <v>46812</v>
      </c>
      <c r="AE70" s="12">
        <f t="shared" si="263"/>
        <v>46843</v>
      </c>
      <c r="AF70" s="12">
        <f t="shared" si="263"/>
        <v>46873</v>
      </c>
      <c r="AG70" s="12">
        <f t="shared" si="263"/>
        <v>46904</v>
      </c>
      <c r="AH70" s="12">
        <f t="shared" ref="AH70:BM70" si="264">AH30</f>
        <v>46934</v>
      </c>
      <c r="AI70" s="12">
        <f t="shared" si="264"/>
        <v>46965</v>
      </c>
      <c r="AJ70" s="12">
        <f t="shared" si="264"/>
        <v>46996</v>
      </c>
      <c r="AK70" s="12">
        <f t="shared" si="264"/>
        <v>47026</v>
      </c>
      <c r="AL70" s="12">
        <f t="shared" si="264"/>
        <v>47057</v>
      </c>
      <c r="AM70" s="12">
        <f t="shared" si="264"/>
        <v>47087</v>
      </c>
      <c r="AN70" s="12">
        <f t="shared" si="264"/>
        <v>47118</v>
      </c>
      <c r="AO70" s="12">
        <f t="shared" si="264"/>
        <v>47149</v>
      </c>
      <c r="AP70" s="12">
        <f t="shared" si="264"/>
        <v>47177</v>
      </c>
      <c r="AQ70" s="12">
        <f t="shared" si="264"/>
        <v>47208</v>
      </c>
      <c r="AR70" s="12">
        <f t="shared" si="264"/>
        <v>47238</v>
      </c>
      <c r="AS70" s="12">
        <f t="shared" si="264"/>
        <v>47269</v>
      </c>
      <c r="AT70" s="12">
        <f t="shared" si="264"/>
        <v>47299</v>
      </c>
      <c r="AU70" s="12">
        <f t="shared" si="264"/>
        <v>47330</v>
      </c>
      <c r="AV70" s="12">
        <f t="shared" si="264"/>
        <v>47361</v>
      </c>
      <c r="AW70" s="12">
        <f t="shared" si="264"/>
        <v>47391</v>
      </c>
      <c r="AX70" s="12">
        <f t="shared" si="264"/>
        <v>47422</v>
      </c>
      <c r="AY70" s="12">
        <f t="shared" si="264"/>
        <v>47452</v>
      </c>
      <c r="AZ70" s="12">
        <f t="shared" si="264"/>
        <v>47483</v>
      </c>
      <c r="BA70" s="12">
        <f t="shared" si="264"/>
        <v>47514</v>
      </c>
      <c r="BB70" s="12">
        <f t="shared" si="264"/>
        <v>47542</v>
      </c>
      <c r="BC70" s="12">
        <f t="shared" si="264"/>
        <v>47573</v>
      </c>
      <c r="BD70" s="12">
        <f t="shared" si="264"/>
        <v>47603</v>
      </c>
      <c r="BE70" s="12">
        <f t="shared" si="264"/>
        <v>47634</v>
      </c>
      <c r="BF70" s="12">
        <f t="shared" si="264"/>
        <v>47664</v>
      </c>
      <c r="BG70" s="12">
        <f t="shared" si="264"/>
        <v>47695</v>
      </c>
      <c r="BH70" s="12">
        <f t="shared" si="264"/>
        <v>47726</v>
      </c>
      <c r="BI70" s="12">
        <f t="shared" si="264"/>
        <v>47756</v>
      </c>
      <c r="BJ70" s="12">
        <f t="shared" si="264"/>
        <v>47787</v>
      </c>
      <c r="BK70" s="12">
        <f t="shared" si="264"/>
        <v>47817</v>
      </c>
      <c r="BL70" s="12">
        <f t="shared" si="264"/>
        <v>47848</v>
      </c>
      <c r="BM70" s="12">
        <f t="shared" si="264"/>
        <v>47879</v>
      </c>
      <c r="BN70" s="12">
        <f t="shared" ref="BN70:CS70" si="265">BN30</f>
        <v>47907</v>
      </c>
      <c r="BO70" s="12">
        <f t="shared" si="265"/>
        <v>47938</v>
      </c>
      <c r="BP70" s="12">
        <f t="shared" si="265"/>
        <v>47968</v>
      </c>
      <c r="BQ70" s="12">
        <f t="shared" si="265"/>
        <v>47999</v>
      </c>
      <c r="BR70" s="12">
        <f t="shared" si="265"/>
        <v>48029</v>
      </c>
      <c r="BS70" s="12">
        <f t="shared" si="265"/>
        <v>48060</v>
      </c>
      <c r="BT70" s="12">
        <f t="shared" si="265"/>
        <v>48091</v>
      </c>
      <c r="BU70" s="12">
        <f t="shared" si="265"/>
        <v>48121</v>
      </c>
      <c r="BV70" s="12">
        <f t="shared" si="265"/>
        <v>48152</v>
      </c>
      <c r="BW70" s="12">
        <f t="shared" si="265"/>
        <v>48182</v>
      </c>
      <c r="BX70" s="12">
        <f t="shared" si="265"/>
        <v>48213</v>
      </c>
      <c r="BY70" s="12">
        <f t="shared" si="265"/>
        <v>48244</v>
      </c>
      <c r="BZ70" s="12">
        <f t="shared" si="265"/>
        <v>48273</v>
      </c>
      <c r="CA70" s="12">
        <f t="shared" si="265"/>
        <v>48304</v>
      </c>
      <c r="CB70" s="12">
        <f t="shared" si="265"/>
        <v>48334</v>
      </c>
      <c r="CC70" s="12">
        <f t="shared" si="265"/>
        <v>48365</v>
      </c>
      <c r="CD70" s="12">
        <f t="shared" si="265"/>
        <v>48395</v>
      </c>
      <c r="CE70" s="12">
        <f t="shared" si="265"/>
        <v>48426</v>
      </c>
      <c r="CF70" s="12">
        <f t="shared" si="265"/>
        <v>48457</v>
      </c>
      <c r="CG70" s="12">
        <f t="shared" si="265"/>
        <v>48487</v>
      </c>
      <c r="CH70" s="12">
        <f t="shared" si="265"/>
        <v>48518</v>
      </c>
      <c r="CI70" s="12">
        <f t="shared" si="265"/>
        <v>48548</v>
      </c>
      <c r="CJ70" s="12">
        <f t="shared" si="265"/>
        <v>48579</v>
      </c>
      <c r="CK70" s="12">
        <f t="shared" si="265"/>
        <v>48610</v>
      </c>
      <c r="CL70" s="12">
        <f t="shared" si="265"/>
        <v>48638</v>
      </c>
      <c r="CM70" s="12">
        <f t="shared" si="265"/>
        <v>48669</v>
      </c>
      <c r="CN70" s="12">
        <f t="shared" si="265"/>
        <v>48699</v>
      </c>
      <c r="CO70" s="12">
        <f t="shared" si="265"/>
        <v>48730</v>
      </c>
      <c r="CP70" s="12">
        <f t="shared" si="265"/>
        <v>48760</v>
      </c>
      <c r="CQ70" s="12">
        <f t="shared" si="265"/>
        <v>48791</v>
      </c>
      <c r="CR70" s="12">
        <f t="shared" si="265"/>
        <v>48822</v>
      </c>
      <c r="CS70" s="12">
        <f t="shared" si="265"/>
        <v>48852</v>
      </c>
      <c r="CT70" s="12">
        <f t="shared" ref="CT70:DY70" si="266">CT30</f>
        <v>48883</v>
      </c>
      <c r="CU70" s="12">
        <f t="shared" si="266"/>
        <v>48913</v>
      </c>
      <c r="CV70" s="12">
        <f t="shared" si="266"/>
        <v>48944</v>
      </c>
      <c r="CW70" s="12">
        <f t="shared" si="266"/>
        <v>48975</v>
      </c>
      <c r="CX70" s="12">
        <f t="shared" si="266"/>
        <v>49003</v>
      </c>
      <c r="CY70" s="12">
        <f t="shared" si="266"/>
        <v>49034</v>
      </c>
      <c r="CZ70" s="12">
        <f t="shared" si="266"/>
        <v>49064</v>
      </c>
      <c r="DA70" s="12">
        <f t="shared" si="266"/>
        <v>49095</v>
      </c>
      <c r="DB70" s="12">
        <f t="shared" si="266"/>
        <v>49125</v>
      </c>
      <c r="DC70" s="12">
        <f t="shared" si="266"/>
        <v>49156</v>
      </c>
      <c r="DD70" s="12">
        <f t="shared" si="266"/>
        <v>49187</v>
      </c>
      <c r="DE70" s="12">
        <f t="shared" si="266"/>
        <v>49217</v>
      </c>
      <c r="DF70" s="12">
        <f t="shared" si="266"/>
        <v>49248</v>
      </c>
      <c r="DG70" s="12">
        <f t="shared" si="266"/>
        <v>49278</v>
      </c>
      <c r="DH70" s="12">
        <f t="shared" si="266"/>
        <v>49309</v>
      </c>
      <c r="DI70" s="12">
        <f t="shared" si="266"/>
        <v>49340</v>
      </c>
      <c r="DJ70" s="12">
        <f t="shared" si="266"/>
        <v>49368</v>
      </c>
      <c r="DK70" s="12">
        <f t="shared" si="266"/>
        <v>49399</v>
      </c>
      <c r="DL70" s="12">
        <f t="shared" si="266"/>
        <v>49429</v>
      </c>
      <c r="DM70" s="12">
        <f t="shared" si="266"/>
        <v>49460</v>
      </c>
      <c r="DN70" s="12">
        <f t="shared" si="266"/>
        <v>49490</v>
      </c>
      <c r="DO70" s="12">
        <f t="shared" si="266"/>
        <v>49521</v>
      </c>
      <c r="DP70" s="12">
        <f t="shared" si="266"/>
        <v>49552</v>
      </c>
      <c r="DQ70" s="12">
        <f t="shared" si="266"/>
        <v>49582</v>
      </c>
      <c r="DR70" s="12">
        <f t="shared" si="266"/>
        <v>49613</v>
      </c>
      <c r="DS70" s="12">
        <f t="shared" si="266"/>
        <v>49643</v>
      </c>
      <c r="DT70" s="12">
        <f t="shared" si="266"/>
        <v>49674</v>
      </c>
      <c r="DU70" s="12">
        <f t="shared" si="266"/>
        <v>49705</v>
      </c>
      <c r="DV70" s="12">
        <f t="shared" si="266"/>
        <v>49734</v>
      </c>
      <c r="DW70" s="12">
        <f t="shared" si="266"/>
        <v>49765</v>
      </c>
      <c r="DX70" s="12">
        <f t="shared" si="266"/>
        <v>49795</v>
      </c>
      <c r="DY70" s="12">
        <f t="shared" si="266"/>
        <v>49826</v>
      </c>
      <c r="DZ70" s="12">
        <f t="shared" ref="DZ70:FE70" si="267">DZ30</f>
        <v>49856</v>
      </c>
      <c r="EA70" s="12">
        <f t="shared" si="267"/>
        <v>49887</v>
      </c>
      <c r="EB70" s="12">
        <f t="shared" si="267"/>
        <v>49918</v>
      </c>
      <c r="EC70" s="12">
        <f t="shared" si="267"/>
        <v>49948</v>
      </c>
      <c r="ED70" s="12">
        <f t="shared" si="267"/>
        <v>49979</v>
      </c>
      <c r="EE70" s="12">
        <f t="shared" si="267"/>
        <v>50009</v>
      </c>
      <c r="EF70" s="12">
        <f t="shared" si="267"/>
        <v>50040</v>
      </c>
      <c r="EG70" s="12">
        <f t="shared" si="267"/>
        <v>50071</v>
      </c>
      <c r="EH70" s="12">
        <f t="shared" si="267"/>
        <v>50099</v>
      </c>
      <c r="EI70" s="12">
        <f t="shared" si="267"/>
        <v>50130</v>
      </c>
      <c r="EJ70" s="12">
        <f t="shared" si="267"/>
        <v>50160</v>
      </c>
      <c r="EK70" s="12">
        <f t="shared" si="267"/>
        <v>50191</v>
      </c>
      <c r="EL70" s="12">
        <f t="shared" si="267"/>
        <v>50221</v>
      </c>
      <c r="EM70" s="12">
        <f t="shared" si="267"/>
        <v>50252</v>
      </c>
      <c r="EN70" s="12">
        <f t="shared" si="267"/>
        <v>50283</v>
      </c>
      <c r="EO70" s="12">
        <f t="shared" si="267"/>
        <v>50313</v>
      </c>
      <c r="EP70" s="12">
        <f t="shared" si="267"/>
        <v>50344</v>
      </c>
      <c r="EQ70" s="12">
        <f t="shared" si="267"/>
        <v>50374</v>
      </c>
      <c r="ER70" s="12">
        <f t="shared" si="267"/>
        <v>50405</v>
      </c>
      <c r="ES70" s="12">
        <f t="shared" si="267"/>
        <v>50436</v>
      </c>
      <c r="ET70" s="12">
        <f t="shared" si="267"/>
        <v>50464</v>
      </c>
      <c r="EU70" s="12">
        <f t="shared" si="267"/>
        <v>50495</v>
      </c>
      <c r="EV70" s="12">
        <f t="shared" si="267"/>
        <v>50525</v>
      </c>
      <c r="EW70" s="12">
        <f t="shared" si="267"/>
        <v>50556</v>
      </c>
      <c r="EX70" s="12">
        <f t="shared" si="267"/>
        <v>50586</v>
      </c>
      <c r="EY70" s="12">
        <f t="shared" si="267"/>
        <v>50617</v>
      </c>
      <c r="EZ70" s="12">
        <f t="shared" si="267"/>
        <v>50648</v>
      </c>
      <c r="FA70" s="12">
        <f t="shared" si="267"/>
        <v>50678</v>
      </c>
      <c r="FB70" s="12">
        <f t="shared" si="267"/>
        <v>50709</v>
      </c>
      <c r="FC70" s="12">
        <f t="shared" si="267"/>
        <v>50739</v>
      </c>
      <c r="FD70" s="12">
        <f t="shared" si="267"/>
        <v>50770</v>
      </c>
      <c r="FE70" s="12">
        <f t="shared" si="267"/>
        <v>50801</v>
      </c>
      <c r="FF70" s="12">
        <f t="shared" ref="FF70:GA70" si="268">FF30</f>
        <v>50829</v>
      </c>
      <c r="FG70" s="12">
        <f t="shared" si="268"/>
        <v>50860</v>
      </c>
      <c r="FH70" s="12">
        <f t="shared" si="268"/>
        <v>50890</v>
      </c>
      <c r="FI70" s="12">
        <f t="shared" si="268"/>
        <v>50921</v>
      </c>
      <c r="FJ70" s="12">
        <f t="shared" si="268"/>
        <v>50951</v>
      </c>
      <c r="FK70" s="12">
        <f t="shared" si="268"/>
        <v>50982</v>
      </c>
      <c r="FL70" s="12">
        <f t="shared" si="268"/>
        <v>51013</v>
      </c>
      <c r="FM70" s="12">
        <f t="shared" si="268"/>
        <v>51043</v>
      </c>
      <c r="FN70" s="12">
        <f t="shared" si="268"/>
        <v>51074</v>
      </c>
      <c r="FO70" s="12">
        <f t="shared" si="268"/>
        <v>51104</v>
      </c>
      <c r="FP70" s="12">
        <f t="shared" si="268"/>
        <v>51135</v>
      </c>
      <c r="FQ70" s="12">
        <f t="shared" si="268"/>
        <v>51166</v>
      </c>
      <c r="FR70" s="12">
        <f t="shared" si="268"/>
        <v>51195</v>
      </c>
      <c r="FS70" s="12">
        <f t="shared" si="268"/>
        <v>51226</v>
      </c>
      <c r="FT70" s="12">
        <f t="shared" si="268"/>
        <v>51256</v>
      </c>
      <c r="FU70" s="12">
        <f t="shared" si="268"/>
        <v>51287</v>
      </c>
      <c r="FV70" s="12">
        <f t="shared" si="268"/>
        <v>51317</v>
      </c>
      <c r="FW70" s="12">
        <f t="shared" si="268"/>
        <v>51348</v>
      </c>
      <c r="FX70" s="12">
        <f t="shared" si="268"/>
        <v>51379</v>
      </c>
      <c r="FY70" s="12">
        <f t="shared" si="268"/>
        <v>51409</v>
      </c>
      <c r="FZ70" s="12">
        <f t="shared" si="268"/>
        <v>51440</v>
      </c>
      <c r="GA70" s="12">
        <f t="shared" si="268"/>
        <v>51805</v>
      </c>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29"/>
      <c r="MZ70" s="29"/>
      <c r="NA70" s="29"/>
      <c r="NB70" s="29"/>
      <c r="NC70" s="29"/>
      <c r="ND70" s="29"/>
      <c r="NE70" s="29"/>
      <c r="NF70" s="29"/>
      <c r="NG70" s="29"/>
      <c r="NH70" s="29"/>
      <c r="NI70" s="29"/>
      <c r="NJ70" s="29"/>
      <c r="NK70" s="29"/>
      <c r="NL70" s="29"/>
      <c r="NM70" s="29"/>
      <c r="NN70" s="29"/>
      <c r="NO70" s="29"/>
      <c r="NP70" s="29"/>
      <c r="NQ70" s="29"/>
      <c r="NR70" s="29"/>
      <c r="NS70" s="29"/>
      <c r="NT70" s="29"/>
      <c r="NU70" s="29"/>
      <c r="NV70" s="29"/>
      <c r="NW70" s="29"/>
      <c r="NX70" s="29"/>
      <c r="NY70" s="29"/>
      <c r="NZ70" s="29"/>
      <c r="OA70" s="29"/>
      <c r="OB70" s="29"/>
      <c r="OC70" s="29"/>
      <c r="OD70" s="29"/>
      <c r="OE70" s="29"/>
      <c r="OF70" s="29"/>
      <c r="OG70" s="29"/>
      <c r="OH70" s="29"/>
      <c r="OI70" s="29"/>
      <c r="OJ70" s="29"/>
      <c r="OK70" s="29"/>
      <c r="OL70" s="29"/>
      <c r="OM70" s="29"/>
      <c r="ON70" s="29"/>
      <c r="OO70" s="29"/>
      <c r="OP70" s="29"/>
      <c r="OQ70" s="29"/>
      <c r="OR70" s="29"/>
      <c r="OS70" s="29"/>
      <c r="OT70" s="29"/>
      <c r="OU70" s="29"/>
      <c r="OV70" s="29"/>
      <c r="OW70" s="29"/>
      <c r="OX70" s="29"/>
      <c r="OY70" s="29"/>
      <c r="OZ70" s="29"/>
      <c r="PA70" s="29"/>
      <c r="PB70" s="29"/>
      <c r="PC70" s="29"/>
      <c r="PD70" s="29"/>
      <c r="PE70" s="29"/>
      <c r="PF70" s="29"/>
      <c r="PG70" s="29"/>
      <c r="PH70" s="29"/>
      <c r="PI70" s="29"/>
      <c r="PJ70" s="29"/>
      <c r="PK70" s="29"/>
      <c r="PL70" s="29"/>
      <c r="PM70" s="29"/>
      <c r="PN70" s="29"/>
    </row>
    <row r="71" spans="1:430" ht="14.25" customHeight="1" outlineLevel="1" x14ac:dyDescent="0.55000000000000004">
      <c r="A71" s="6" t="s">
        <v>8</v>
      </c>
      <c r="B71" s="30"/>
      <c r="C71" s="31">
        <f t="shared" ref="C71:GA71" si="269">C38</f>
        <v>4.1073151327085616E-4</v>
      </c>
      <c r="D71" s="31">
        <f t="shared" si="269"/>
        <v>4.1073151327085616E-4</v>
      </c>
      <c r="E71" s="31">
        <f t="shared" si="269"/>
        <v>4.1073151327085616E-4</v>
      </c>
      <c r="F71" s="31">
        <f t="shared" si="269"/>
        <v>4.1073151327085616E-4</v>
      </c>
      <c r="G71" s="31">
        <f t="shared" si="269"/>
        <v>2.8732024239490124</v>
      </c>
      <c r="H71" s="31">
        <f t="shared" si="269"/>
        <v>4.4921903176354157</v>
      </c>
      <c r="I71" s="31">
        <f t="shared" si="269"/>
        <v>7.8830929875846412</v>
      </c>
      <c r="J71" s="31">
        <f t="shared" si="269"/>
        <v>10.186303930067703</v>
      </c>
      <c r="K71" s="31">
        <f t="shared" si="269"/>
        <v>11.098176577966656</v>
      </c>
      <c r="L71" s="31">
        <f t="shared" si="269"/>
        <v>11.522656208883069</v>
      </c>
      <c r="M71" s="31">
        <f t="shared" si="269"/>
        <v>11.47145509801093</v>
      </c>
      <c r="N71" s="31">
        <f t="shared" si="269"/>
        <v>11.420765989916598</v>
      </c>
      <c r="O71" s="31">
        <f t="shared" si="269"/>
        <v>11.370520845035067</v>
      </c>
      <c r="P71" s="31">
        <f t="shared" si="269"/>
        <v>11.320672943164825</v>
      </c>
      <c r="Q71" s="31">
        <f t="shared" si="269"/>
        <v>11.271181751661111</v>
      </c>
      <c r="R71" s="31">
        <f t="shared" si="269"/>
        <v>10.755387071257452</v>
      </c>
      <c r="S71" s="31">
        <f t="shared" si="269"/>
        <v>10.708550519181518</v>
      </c>
      <c r="T71" s="31">
        <f t="shared" si="269"/>
        <v>10.662025301355607</v>
      </c>
      <c r="U71" s="31">
        <f t="shared" si="269"/>
        <v>10.615806312978593</v>
      </c>
      <c r="V71" s="31">
        <f t="shared" si="269"/>
        <v>10.569888407976901</v>
      </c>
      <c r="W71" s="31">
        <f t="shared" si="269"/>
        <v>10.524266717950153</v>
      </c>
      <c r="X71" s="31">
        <f t="shared" si="269"/>
        <v>10.478935995261899</v>
      </c>
      <c r="Y71" s="31">
        <f t="shared" si="269"/>
        <v>10.433891889581881</v>
      </c>
      <c r="Z71" s="31">
        <f t="shared" si="269"/>
        <v>10.389130055883511</v>
      </c>
      <c r="AA71" s="31">
        <f t="shared" si="269"/>
        <v>10.344646000019655</v>
      </c>
      <c r="AB71" s="31">
        <f t="shared" si="269"/>
        <v>10.300435735504884</v>
      </c>
      <c r="AC71" s="31">
        <f t="shared" si="269"/>
        <v>10.256495145971407</v>
      </c>
      <c r="AD71" s="31">
        <f t="shared" si="269"/>
        <v>9.708318077461616</v>
      </c>
      <c r="AE71" s="31">
        <f t="shared" si="269"/>
        <v>9.6670574100392699</v>
      </c>
      <c r="AF71" s="31">
        <f t="shared" si="269"/>
        <v>9.6260465577684915</v>
      </c>
      <c r="AG71" s="31">
        <f t="shared" si="269"/>
        <v>9.5852814297259101</v>
      </c>
      <c r="AH71" s="31">
        <f t="shared" si="269"/>
        <v>9.544759315053307</v>
      </c>
      <c r="AI71" s="31">
        <f t="shared" si="269"/>
        <v>9.5044765968562199</v>
      </c>
      <c r="AJ71" s="31">
        <f t="shared" si="269"/>
        <v>9.4644303371163918</v>
      </c>
      <c r="AK71" s="31">
        <f t="shared" si="269"/>
        <v>9.4246174906738993</v>
      </c>
      <c r="AL71" s="31">
        <f t="shared" si="269"/>
        <v>9.3850354330714865</v>
      </c>
      <c r="AM71" s="31">
        <f t="shared" si="269"/>
        <v>9.3456811406321609</v>
      </c>
      <c r="AN71" s="31">
        <f t="shared" si="269"/>
        <v>9.3065513552406536</v>
      </c>
      <c r="AO71" s="31">
        <f t="shared" si="269"/>
        <v>9.2676440538738731</v>
      </c>
      <c r="AP71" s="31">
        <f t="shared" si="269"/>
        <v>8.9866042189654145</v>
      </c>
      <c r="AQ71" s="31">
        <f t="shared" si="269"/>
        <v>8.7452578869258968</v>
      </c>
      <c r="AR71" s="31">
        <f t="shared" si="269"/>
        <v>8.7099061302468304</v>
      </c>
      <c r="AS71" s="31">
        <f t="shared" si="269"/>
        <v>8.6747252874794096</v>
      </c>
      <c r="AT71" s="31">
        <f t="shared" si="269"/>
        <v>8.6397138869745156</v>
      </c>
      <c r="AU71" s="31">
        <f t="shared" si="269"/>
        <v>8.6048708188101166</v>
      </c>
      <c r="AV71" s="31">
        <f t="shared" si="269"/>
        <v>8.5701950160032432</v>
      </c>
      <c r="AW71" s="31">
        <f t="shared" si="269"/>
        <v>8.5356853359470293</v>
      </c>
      <c r="AX71" s="31">
        <f t="shared" si="269"/>
        <v>8.5013405920632437</v>
      </c>
      <c r="AY71" s="31">
        <f t="shared" si="269"/>
        <v>8.4671597554827152</v>
      </c>
      <c r="AZ71" s="31">
        <f t="shared" si="269"/>
        <v>8.4331414012805723</v>
      </c>
      <c r="BA71" s="31">
        <f t="shared" si="269"/>
        <v>8.3992846678125286</v>
      </c>
      <c r="BB71" s="31">
        <f t="shared" si="269"/>
        <v>8.1605082121131094</v>
      </c>
      <c r="BC71" s="31">
        <f t="shared" si="269"/>
        <v>8.1276678878137645</v>
      </c>
      <c r="BD71" s="31">
        <f t="shared" si="269"/>
        <v>8.094983593257119</v>
      </c>
      <c r="BE71" s="31">
        <f t="shared" si="269"/>
        <v>8.062453232508501</v>
      </c>
      <c r="BF71" s="31">
        <f t="shared" si="269"/>
        <v>8.0300717571935163</v>
      </c>
      <c r="BG71" s="31">
        <f t="shared" si="269"/>
        <v>7.5702916069563484</v>
      </c>
      <c r="BH71" s="31">
        <f t="shared" si="269"/>
        <v>7.3333653813957822</v>
      </c>
      <c r="BI71" s="31">
        <f t="shared" si="269"/>
        <v>7.3038147832495808</v>
      </c>
      <c r="BJ71" s="31">
        <f t="shared" si="269"/>
        <v>7.2743982764911133</v>
      </c>
      <c r="BK71" s="31">
        <f t="shared" si="269"/>
        <v>7.2451152725880537</v>
      </c>
      <c r="BL71" s="31">
        <f t="shared" si="269"/>
        <v>7.2159647553744053</v>
      </c>
      <c r="BM71" s="31">
        <f t="shared" si="269"/>
        <v>7.1869459462197884</v>
      </c>
      <c r="BN71" s="31">
        <f t="shared" si="269"/>
        <v>6.7308500795267738</v>
      </c>
      <c r="BO71" s="31">
        <f t="shared" si="269"/>
        <v>6.4466112552451431</v>
      </c>
      <c r="BP71" s="31">
        <f t="shared" si="269"/>
        <v>6.4208952853043524</v>
      </c>
      <c r="BQ71" s="31">
        <f t="shared" si="269"/>
        <v>6.3952955911973639</v>
      </c>
      <c r="BR71" s="31">
        <f t="shared" si="269"/>
        <v>6.3698116666103939</v>
      </c>
      <c r="BS71" s="31">
        <f t="shared" si="269"/>
        <v>6.3444425809372618</v>
      </c>
      <c r="BT71" s="31">
        <f t="shared" si="269"/>
        <v>6.3191879688965908</v>
      </c>
      <c r="BU71" s="31">
        <f t="shared" si="269"/>
        <v>6.29404688396761</v>
      </c>
      <c r="BV71" s="31">
        <f t="shared" si="269"/>
        <v>6.2690188680668184</v>
      </c>
      <c r="BW71" s="31">
        <f t="shared" si="269"/>
        <v>6.2441025720475807</v>
      </c>
      <c r="BX71" s="31">
        <f t="shared" si="269"/>
        <v>6.2192953193245764</v>
      </c>
      <c r="BY71" s="31">
        <f t="shared" si="269"/>
        <v>6.1945961519240882</v>
      </c>
      <c r="BZ71" s="31">
        <f t="shared" si="269"/>
        <v>5.6009853999844204</v>
      </c>
      <c r="CA71" s="31">
        <f t="shared" si="269"/>
        <v>5.5787795482863647</v>
      </c>
      <c r="CB71" s="31">
        <f t="shared" si="269"/>
        <v>5.5566707535851974</v>
      </c>
      <c r="CC71" s="31">
        <f t="shared" si="269"/>
        <v>5.5346585559203767</v>
      </c>
      <c r="CD71" s="31">
        <f t="shared" si="269"/>
        <v>5.5127423205073987</v>
      </c>
      <c r="CE71" s="31">
        <f t="shared" si="269"/>
        <v>5.4909215284288972</v>
      </c>
      <c r="CF71" s="31">
        <f t="shared" si="269"/>
        <v>5.4691957169942125</v>
      </c>
      <c r="CG71" s="31">
        <f t="shared" si="269"/>
        <v>5.4475643815883474</v>
      </c>
      <c r="CH71" s="31">
        <f t="shared" si="269"/>
        <v>5.4260269536186545</v>
      </c>
      <c r="CI71" s="31">
        <f t="shared" si="269"/>
        <v>5.4045829124421312</v>
      </c>
      <c r="CJ71" s="31">
        <f t="shared" si="269"/>
        <v>5.383231850202729</v>
      </c>
      <c r="CK71" s="31">
        <f t="shared" si="269"/>
        <v>5.3619730899254918</v>
      </c>
      <c r="CL71" s="31">
        <f t="shared" si="269"/>
        <v>4.794682863249772</v>
      </c>
      <c r="CM71" s="31">
        <f t="shared" si="269"/>
        <v>4.7758503987432785</v>
      </c>
      <c r="CN71" s="31">
        <f t="shared" si="269"/>
        <v>4.7570993725857695</v>
      </c>
      <c r="CO71" s="31">
        <f t="shared" si="269"/>
        <v>4.7384298615125431</v>
      </c>
      <c r="CP71" s="31">
        <f t="shared" si="269"/>
        <v>4.7198410823129526</v>
      </c>
      <c r="CQ71" s="31">
        <f t="shared" si="269"/>
        <v>4.7013326814909195</v>
      </c>
      <c r="CR71" s="31">
        <f t="shared" si="269"/>
        <v>4.6829043246666373</v>
      </c>
      <c r="CS71" s="31">
        <f t="shared" si="269"/>
        <v>4.6645554652313335</v>
      </c>
      <c r="CT71" s="31">
        <f t="shared" si="269"/>
        <v>4.6462856948110982</v>
      </c>
      <c r="CU71" s="31">
        <f t="shared" si="269"/>
        <v>4.6280947064643501</v>
      </c>
      <c r="CV71" s="31">
        <f t="shared" si="269"/>
        <v>4.6099821255274334</v>
      </c>
      <c r="CW71" s="31">
        <f t="shared" si="269"/>
        <v>4.5919473389932053</v>
      </c>
      <c r="CX71" s="31">
        <f t="shared" si="269"/>
        <v>4.5739901046132108</v>
      </c>
      <c r="CY71" s="31">
        <f t="shared" si="269"/>
        <v>4.5561099178728037</v>
      </c>
      <c r="CZ71" s="31">
        <f t="shared" si="269"/>
        <v>4.5383056371708612</v>
      </c>
      <c r="DA71" s="31">
        <f t="shared" si="269"/>
        <v>4.5205738009378837</v>
      </c>
      <c r="DB71" s="31">
        <f t="shared" si="269"/>
        <v>4.5029134096692998</v>
      </c>
      <c r="DC71" s="31">
        <f t="shared" si="269"/>
        <v>4.4853242528743094</v>
      </c>
      <c r="DD71" s="31">
        <f t="shared" si="269"/>
        <v>4.4678059962130883</v>
      </c>
      <c r="DE71" s="31">
        <f t="shared" si="269"/>
        <v>4.4503583859520823</v>
      </c>
      <c r="DF71" s="31">
        <f t="shared" si="269"/>
        <v>4.4329809860875731</v>
      </c>
      <c r="DG71" s="31">
        <f t="shared" si="269"/>
        <v>4.4156736045532377</v>
      </c>
      <c r="DH71" s="31">
        <f t="shared" si="269"/>
        <v>4.398435943719087</v>
      </c>
      <c r="DI71" s="31">
        <f t="shared" si="269"/>
        <v>4.381267874737949</v>
      </c>
      <c r="DJ71" s="31">
        <f t="shared" si="269"/>
        <v>4.3641687822810624</v>
      </c>
      <c r="DK71" s="31">
        <f t="shared" si="269"/>
        <v>3.7873948930907555</v>
      </c>
      <c r="DL71" s="31">
        <f t="shared" si="269"/>
        <v>3.7726817374010704</v>
      </c>
      <c r="DM71" s="31">
        <f t="shared" si="269"/>
        <v>3.7580276587981905</v>
      </c>
      <c r="DN71" s="31">
        <f t="shared" si="269"/>
        <v>3.7434325843363636</v>
      </c>
      <c r="DO71" s="31">
        <f t="shared" si="269"/>
        <v>3.7288962798539047</v>
      </c>
      <c r="DP71" s="31">
        <f t="shared" si="269"/>
        <v>3.7144183112628739</v>
      </c>
      <c r="DQ71" s="31">
        <f t="shared" si="269"/>
        <v>3.6999987928667601</v>
      </c>
      <c r="DR71" s="31">
        <f t="shared" si="269"/>
        <v>3.6856370223418091</v>
      </c>
      <c r="DS71" s="31">
        <f t="shared" si="269"/>
        <v>3.6713330352052505</v>
      </c>
      <c r="DT71" s="31">
        <f t="shared" si="269"/>
        <v>3.6570866743585704</v>
      </c>
      <c r="DU71" s="31">
        <f t="shared" si="269"/>
        <v>3.6428975413150328</v>
      </c>
      <c r="DV71" s="31">
        <f t="shared" si="269"/>
        <v>3.6287654919265462</v>
      </c>
      <c r="DW71" s="31">
        <f t="shared" si="269"/>
        <v>3.6146901924636481</v>
      </c>
      <c r="DX71" s="31">
        <f t="shared" si="269"/>
        <v>3.600671593665989</v>
      </c>
      <c r="DY71" s="31">
        <f t="shared" si="269"/>
        <v>3.5867092353107637</v>
      </c>
      <c r="DZ71" s="31">
        <f t="shared" si="269"/>
        <v>3.5728030586726351</v>
      </c>
      <c r="EA71" s="31">
        <f t="shared" si="269"/>
        <v>3.2224025330641703</v>
      </c>
      <c r="EB71" s="31">
        <f t="shared" si="269"/>
        <v>3.2099702656095532</v>
      </c>
      <c r="EC71" s="31">
        <f t="shared" si="269"/>
        <v>3.1975878915219385</v>
      </c>
      <c r="ED71" s="31">
        <f t="shared" si="269"/>
        <v>3.1852552866263446</v>
      </c>
      <c r="EE71" s="31">
        <f t="shared" si="269"/>
        <v>3.1729720141781659</v>
      </c>
      <c r="EF71" s="31">
        <f t="shared" si="269"/>
        <v>3.1607379847754791</v>
      </c>
      <c r="EG71" s="31">
        <f t="shared" si="269"/>
        <v>3.1485530764587284</v>
      </c>
      <c r="EH71" s="31">
        <f t="shared" si="269"/>
        <v>3.136417018229805</v>
      </c>
      <c r="EI71" s="31">
        <f t="shared" si="269"/>
        <v>2.9169808296262389</v>
      </c>
      <c r="EJ71" s="31">
        <f t="shared" si="269"/>
        <v>2.9058261999347939</v>
      </c>
      <c r="EK71" s="31">
        <f t="shared" si="269"/>
        <v>2.8947161323814172</v>
      </c>
      <c r="EL71" s="31">
        <f t="shared" si="269"/>
        <v>2.8836503955332584</v>
      </c>
      <c r="EM71" s="31">
        <f t="shared" si="269"/>
        <v>2.8726287927416578</v>
      </c>
      <c r="EN71" s="31">
        <f t="shared" si="269"/>
        <v>2.8616510051066886</v>
      </c>
      <c r="EO71" s="31">
        <f t="shared" si="269"/>
        <v>2.8507170709845444</v>
      </c>
      <c r="EP71" s="31">
        <f t="shared" si="269"/>
        <v>2.8398267739010028</v>
      </c>
      <c r="EQ71" s="31">
        <f t="shared" si="269"/>
        <v>2.8289797602217472</v>
      </c>
      <c r="ER71" s="31">
        <f t="shared" si="269"/>
        <v>2.8181760327359049</v>
      </c>
      <c r="ES71" s="31">
        <f t="shared" si="269"/>
        <v>2.8074154423989595</v>
      </c>
      <c r="ET71" s="31">
        <f t="shared" si="269"/>
        <v>2.7966977362399401</v>
      </c>
      <c r="EU71" s="31">
        <f t="shared" si="269"/>
        <v>2.7860225965259731</v>
      </c>
      <c r="EV71" s="31">
        <f t="shared" si="269"/>
        <v>2.7753900770525113</v>
      </c>
      <c r="EW71" s="31">
        <f t="shared" si="269"/>
        <v>2.7647998785828989</v>
      </c>
      <c r="EX71" s="31">
        <f t="shared" si="269"/>
        <v>2.7542518926010517</v>
      </c>
      <c r="EY71" s="31">
        <f t="shared" si="269"/>
        <v>2.7437458508878381</v>
      </c>
      <c r="EZ71" s="31">
        <f t="shared" si="269"/>
        <v>2.733281801059861</v>
      </c>
      <c r="FA71" s="31">
        <f t="shared" si="269"/>
        <v>2.7228592924668313</v>
      </c>
      <c r="FB71" s="31">
        <f t="shared" si="269"/>
        <v>2.7124781735767085</v>
      </c>
      <c r="FC71" s="31">
        <f t="shared" si="269"/>
        <v>2.702138643666955</v>
      </c>
      <c r="FD71" s="31">
        <f t="shared" si="269"/>
        <v>2.6918401079719887</v>
      </c>
      <c r="FE71" s="31">
        <f t="shared" si="269"/>
        <v>2.6815826066543282</v>
      </c>
      <c r="FF71" s="31">
        <f t="shared" si="269"/>
        <v>2.6713658707978585</v>
      </c>
      <c r="FG71" s="31">
        <f t="shared" si="269"/>
        <v>2.6611899187090304</v>
      </c>
      <c r="FH71" s="31">
        <f t="shared" si="269"/>
        <v>2.6510543410575851</v>
      </c>
      <c r="FI71" s="31">
        <f t="shared" si="269"/>
        <v>2.6409592088193472</v>
      </c>
      <c r="FJ71" s="31">
        <f t="shared" si="269"/>
        <v>2.630904250644758</v>
      </c>
      <c r="FK71" s="31">
        <f t="shared" si="269"/>
        <v>2.6208891824417453</v>
      </c>
      <c r="FL71" s="31">
        <f t="shared" si="269"/>
        <v>2.6109141095382378</v>
      </c>
      <c r="FM71" s="31">
        <f t="shared" si="269"/>
        <v>2.6009786186612756</v>
      </c>
      <c r="FN71" s="31">
        <f t="shared" si="269"/>
        <v>2.5910826384131229</v>
      </c>
      <c r="FO71" s="31">
        <f t="shared" si="269"/>
        <v>2.5812260071834081</v>
      </c>
      <c r="FP71" s="31">
        <f t="shared" si="269"/>
        <v>2.5714085886194598</v>
      </c>
      <c r="FQ71" s="31">
        <f t="shared" si="269"/>
        <v>2.5616302081355653</v>
      </c>
      <c r="FR71" s="31">
        <f t="shared" si="269"/>
        <v>2.5518907128340031</v>
      </c>
      <c r="FS71" s="31">
        <f t="shared" si="269"/>
        <v>2.5421899983879772</v>
      </c>
      <c r="FT71" s="31">
        <f t="shared" si="269"/>
        <v>2.5325277737666232</v>
      </c>
      <c r="FU71" s="31">
        <f t="shared" si="269"/>
        <v>2.5229040625592392</v>
      </c>
      <c r="FV71" s="31">
        <f t="shared" si="269"/>
        <v>2.5133184197767768</v>
      </c>
      <c r="FW71" s="31">
        <f t="shared" si="269"/>
        <v>2.5037709864902737</v>
      </c>
      <c r="FX71" s="31">
        <f t="shared" si="269"/>
        <v>2.4942615086620035</v>
      </c>
      <c r="FY71" s="31">
        <f t="shared" si="269"/>
        <v>2.4847897692719578</v>
      </c>
      <c r="FZ71" s="31">
        <f t="shared" si="269"/>
        <v>2.4753557378218582</v>
      </c>
      <c r="GA71" s="31">
        <f t="shared" si="269"/>
        <v>2.4659590721253553</v>
      </c>
      <c r="GB71" s="31"/>
      <c r="GC71" s="31"/>
      <c r="GD71" s="31"/>
      <c r="GE71" s="31"/>
      <c r="GF71" s="31"/>
      <c r="GG71" s="31"/>
      <c r="GH71" s="31"/>
      <c r="GI71" s="31"/>
      <c r="GJ71" s="31"/>
      <c r="GK71" s="31"/>
      <c r="GL71" s="31"/>
      <c r="GM71" s="31"/>
      <c r="GN71" s="31"/>
      <c r="GO71" s="31"/>
      <c r="GP71" s="31"/>
      <c r="GQ71" s="31"/>
      <c r="GR71" s="31"/>
      <c r="GS71" s="31"/>
      <c r="GT71" s="31"/>
      <c r="GU71" s="31"/>
      <c r="GV71" s="31"/>
      <c r="GW71" s="31"/>
      <c r="GX71" s="31"/>
      <c r="GY71" s="31"/>
      <c r="GZ71" s="31"/>
      <c r="HA71" s="31"/>
      <c r="HB71" s="31"/>
      <c r="HC71" s="31"/>
      <c r="HD71" s="31"/>
      <c r="HE71" s="31"/>
      <c r="HF71" s="31"/>
      <c r="HG71" s="31"/>
      <c r="HH71" s="31"/>
      <c r="HI71" s="31"/>
      <c r="HJ71" s="31"/>
      <c r="HK71" s="31"/>
      <c r="HL71" s="31"/>
      <c r="HM71" s="31"/>
      <c r="HN71" s="31"/>
      <c r="HO71" s="31"/>
      <c r="HP71" s="31"/>
      <c r="HQ71" s="31"/>
      <c r="HR71" s="31"/>
      <c r="HS71" s="31"/>
      <c r="HT71" s="31"/>
      <c r="HU71" s="31"/>
      <c r="HV71" s="31"/>
      <c r="HW71" s="31"/>
      <c r="HX71" s="31"/>
      <c r="HY71" s="31"/>
      <c r="HZ71" s="31"/>
      <c r="IA71" s="31"/>
      <c r="IB71" s="31"/>
      <c r="IC71" s="31"/>
      <c r="ID71" s="31"/>
      <c r="IE71" s="31"/>
      <c r="IF71" s="31"/>
      <c r="IG71" s="31"/>
      <c r="IH71" s="31"/>
      <c r="II71" s="31"/>
      <c r="IJ71" s="31"/>
      <c r="IK71" s="31"/>
      <c r="IL71" s="31"/>
      <c r="IM71" s="31"/>
      <c r="IN71" s="31"/>
      <c r="IO71" s="31"/>
      <c r="IP71" s="31"/>
      <c r="IQ71" s="31"/>
      <c r="IR71" s="31"/>
      <c r="IS71" s="31"/>
      <c r="IT71" s="31"/>
      <c r="IU71" s="31"/>
      <c r="IV71" s="31"/>
      <c r="IW71" s="31"/>
      <c r="IX71" s="31"/>
      <c r="IY71" s="31"/>
      <c r="IZ71" s="31"/>
      <c r="JA71" s="31"/>
      <c r="JB71" s="31"/>
      <c r="JC71" s="31"/>
      <c r="JD71" s="31"/>
      <c r="JE71" s="31"/>
      <c r="JF71" s="31"/>
      <c r="JG71" s="31"/>
      <c r="JH71" s="31"/>
      <c r="JI71" s="31"/>
      <c r="JJ71" s="31"/>
      <c r="JK71" s="31"/>
      <c r="JL71" s="31"/>
      <c r="JM71" s="31"/>
      <c r="JN71" s="31"/>
      <c r="JO71" s="31"/>
      <c r="JP71" s="31"/>
      <c r="JQ71" s="31"/>
      <c r="JR71" s="31"/>
      <c r="JS71" s="31"/>
      <c r="JT71" s="31"/>
      <c r="JU71" s="31"/>
      <c r="JV71" s="31"/>
      <c r="JW71" s="31"/>
      <c r="JX71" s="31"/>
      <c r="JY71" s="31"/>
      <c r="JZ71" s="31"/>
      <c r="KA71" s="31"/>
      <c r="KB71" s="31"/>
      <c r="KC71" s="31"/>
      <c r="KD71" s="31"/>
      <c r="KE71" s="31"/>
      <c r="KF71" s="31"/>
      <c r="KG71" s="31"/>
      <c r="KH71" s="31"/>
      <c r="KI71" s="31"/>
      <c r="KJ71" s="31"/>
      <c r="KK71" s="31"/>
      <c r="KL71" s="31"/>
      <c r="KM71" s="31"/>
      <c r="KN71" s="31"/>
      <c r="KO71" s="31"/>
      <c r="KP71" s="31"/>
      <c r="KQ71" s="31"/>
      <c r="KR71" s="31"/>
      <c r="KS71" s="31"/>
      <c r="KT71" s="31"/>
      <c r="KU71" s="31"/>
      <c r="KV71" s="31"/>
      <c r="KW71" s="31"/>
      <c r="KX71" s="31"/>
      <c r="KY71" s="31"/>
      <c r="KZ71" s="31"/>
      <c r="LA71" s="31"/>
      <c r="LB71" s="31"/>
      <c r="LC71" s="31"/>
      <c r="LD71" s="31"/>
      <c r="LE71" s="31"/>
      <c r="LF71" s="31"/>
      <c r="LG71" s="31"/>
      <c r="LH71" s="31"/>
      <c r="LI71" s="31"/>
      <c r="LJ71" s="31"/>
      <c r="LK71" s="31"/>
      <c r="LL71" s="31"/>
      <c r="LM71" s="31"/>
      <c r="LN71" s="31"/>
      <c r="LO71" s="31"/>
      <c r="LP71" s="31"/>
      <c r="LQ71" s="31"/>
      <c r="LR71" s="31"/>
      <c r="LS71" s="31"/>
      <c r="LT71" s="31"/>
      <c r="LU71" s="31"/>
      <c r="LV71" s="31"/>
      <c r="LW71" s="31"/>
      <c r="LX71" s="31"/>
      <c r="LY71" s="31"/>
      <c r="LZ71" s="31"/>
      <c r="MA71" s="31"/>
      <c r="MB71" s="31"/>
      <c r="MC71" s="31"/>
      <c r="MD71" s="31"/>
      <c r="ME71" s="31"/>
      <c r="MF71" s="31"/>
      <c r="MG71" s="31"/>
      <c r="MH71" s="31"/>
      <c r="MI71" s="31"/>
      <c r="MJ71" s="31"/>
      <c r="MK71" s="31"/>
      <c r="ML71" s="31"/>
      <c r="MM71" s="31"/>
      <c r="MN71" s="31"/>
      <c r="MO71" s="31"/>
      <c r="MP71" s="31"/>
      <c r="MQ71" s="31"/>
      <c r="MR71" s="31"/>
      <c r="MS71" s="31"/>
      <c r="MT71" s="31"/>
      <c r="MU71" s="31"/>
      <c r="MV71" s="31"/>
      <c r="MW71" s="31"/>
      <c r="MX71" s="31"/>
      <c r="MY71" s="29"/>
      <c r="MZ71" s="29"/>
      <c r="NA71" s="29"/>
      <c r="NB71" s="29"/>
      <c r="NC71" s="29"/>
      <c r="ND71" s="29"/>
      <c r="NE71" s="29"/>
      <c r="NF71" s="29"/>
      <c r="NG71" s="29"/>
      <c r="NH71" s="29"/>
      <c r="NI71" s="29"/>
      <c r="NJ71" s="29"/>
      <c r="NK71" s="29"/>
      <c r="NL71" s="29"/>
      <c r="NM71" s="29"/>
      <c r="NN71" s="29"/>
      <c r="NO71" s="29"/>
      <c r="NP71" s="29"/>
      <c r="NQ71" s="29"/>
      <c r="NR71" s="29"/>
      <c r="NS71" s="29"/>
      <c r="NT71" s="29"/>
      <c r="NU71" s="29"/>
      <c r="NV71" s="29"/>
      <c r="NW71" s="29"/>
      <c r="NX71" s="29"/>
      <c r="NY71" s="29"/>
      <c r="NZ71" s="29"/>
      <c r="OA71" s="29"/>
      <c r="OB71" s="29"/>
      <c r="OC71" s="29"/>
      <c r="OD71" s="29"/>
      <c r="OE71" s="29"/>
      <c r="OF71" s="29"/>
      <c r="OG71" s="29"/>
      <c r="OH71" s="29"/>
      <c r="OI71" s="29"/>
      <c r="OJ71" s="29"/>
      <c r="OK71" s="29"/>
      <c r="OL71" s="29"/>
      <c r="OM71" s="29"/>
      <c r="ON71" s="29"/>
      <c r="OO71" s="29"/>
      <c r="OP71" s="29"/>
      <c r="OQ71" s="29"/>
      <c r="OR71" s="29"/>
      <c r="OS71" s="29"/>
      <c r="OT71" s="29"/>
      <c r="OU71" s="29"/>
      <c r="OV71" s="29"/>
      <c r="OW71" s="29"/>
      <c r="OX71" s="29"/>
      <c r="OY71" s="29"/>
      <c r="OZ71" s="29"/>
      <c r="PA71" s="29"/>
      <c r="PB71" s="29"/>
      <c r="PC71" s="29"/>
      <c r="PD71" s="29"/>
      <c r="PE71" s="29"/>
      <c r="PF71" s="29"/>
      <c r="PG71" s="29"/>
      <c r="PH71" s="29"/>
      <c r="PI71" s="29"/>
      <c r="PJ71" s="29"/>
      <c r="PK71" s="29"/>
      <c r="PL71" s="29"/>
      <c r="PM71" s="29"/>
      <c r="PN71" s="29"/>
    </row>
    <row r="72" spans="1:430" ht="14.25" customHeight="1" outlineLevel="1" x14ac:dyDescent="0.55000000000000004">
      <c r="A72" s="6" t="s">
        <v>21</v>
      </c>
      <c r="B72" s="30"/>
      <c r="C72" s="32">
        <f t="shared" ref="C72:AH72" si="270">((C35*C$3)+(C36*C$4)+(C37*C$5))</f>
        <v>2.2170311093164325E-2</v>
      </c>
      <c r="D72" s="32">
        <f t="shared" si="270"/>
        <v>2.2265894162883406E-2</v>
      </c>
      <c r="E72" s="32">
        <f t="shared" si="270"/>
        <v>2.2187404980979673E-2</v>
      </c>
      <c r="F72" s="32">
        <f t="shared" si="270"/>
        <v>2.2041493262132381E-2</v>
      </c>
      <c r="G72" s="32">
        <f t="shared" si="270"/>
        <v>94.629064365259609</v>
      </c>
      <c r="H72" s="32">
        <f t="shared" si="270"/>
        <v>146.49237945001732</v>
      </c>
      <c r="I72" s="32">
        <f t="shared" si="270"/>
        <v>230.28616059112585</v>
      </c>
      <c r="J72" s="32">
        <f t="shared" si="270"/>
        <v>301.68790108622227</v>
      </c>
      <c r="K72" s="32">
        <f t="shared" si="270"/>
        <v>337.45057806267869</v>
      </c>
      <c r="L72" s="32">
        <f t="shared" si="270"/>
        <v>358.92209346574339</v>
      </c>
      <c r="M72" s="32">
        <f t="shared" si="270"/>
        <v>356.15892943634401</v>
      </c>
      <c r="N72" s="32">
        <f t="shared" si="270"/>
        <v>357.29482812158483</v>
      </c>
      <c r="O72" s="32">
        <f t="shared" si="270"/>
        <v>364.95078576653748</v>
      </c>
      <c r="P72" s="32">
        <f t="shared" si="270"/>
        <v>383.62654583025426</v>
      </c>
      <c r="Q72" s="32">
        <f t="shared" si="270"/>
        <v>393.06320654534198</v>
      </c>
      <c r="R72" s="32">
        <f t="shared" si="270"/>
        <v>360.97234719328515</v>
      </c>
      <c r="S72" s="32">
        <f t="shared" si="270"/>
        <v>330.95455521384031</v>
      </c>
      <c r="T72" s="32">
        <f t="shared" si="270"/>
        <v>311.17629909566807</v>
      </c>
      <c r="U72" s="32">
        <f t="shared" si="270"/>
        <v>308.64701161842345</v>
      </c>
      <c r="V72" s="32">
        <f t="shared" si="270"/>
        <v>312.54973382931803</v>
      </c>
      <c r="W72" s="32">
        <f t="shared" si="270"/>
        <v>317.85654642556779</v>
      </c>
      <c r="X72" s="32">
        <f t="shared" si="270"/>
        <v>318.93569702091747</v>
      </c>
      <c r="Y72" s="32">
        <f t="shared" si="270"/>
        <v>317.12728032913566</v>
      </c>
      <c r="Z72" s="32">
        <f t="shared" si="270"/>
        <v>319.0437578927565</v>
      </c>
      <c r="AA72" s="32">
        <f t="shared" si="270"/>
        <v>325.84918483958319</v>
      </c>
      <c r="AB72" s="32">
        <f t="shared" si="270"/>
        <v>342.73049620931943</v>
      </c>
      <c r="AC72" s="32">
        <f t="shared" si="270"/>
        <v>352.95287941083177</v>
      </c>
      <c r="AD72" s="32">
        <f t="shared" si="270"/>
        <v>317.64580120214083</v>
      </c>
      <c r="AE72" s="32">
        <f t="shared" si="270"/>
        <v>292.28041622986501</v>
      </c>
      <c r="AF72" s="32">
        <f t="shared" si="270"/>
        <v>272.00523495364257</v>
      </c>
      <c r="AG72" s="32">
        <f t="shared" si="270"/>
        <v>270.15912319609407</v>
      </c>
      <c r="AH72" s="32">
        <f t="shared" si="270"/>
        <v>274.2015611598726</v>
      </c>
      <c r="AI72" s="32">
        <f t="shared" ref="AI72:BN72" si="271">((AI35*AI$3)+(AI36*AI$4)+(AI37*AI$5))</f>
        <v>279.25745276263302</v>
      </c>
      <c r="AJ72" s="32">
        <f t="shared" si="271"/>
        <v>280.80186196495822</v>
      </c>
      <c r="AK72" s="32">
        <f t="shared" si="271"/>
        <v>279.52776010818837</v>
      </c>
      <c r="AL72" s="32">
        <f t="shared" si="271"/>
        <v>281.33848365425627</v>
      </c>
      <c r="AM72" s="32">
        <f t="shared" si="271"/>
        <v>287.83751455250706</v>
      </c>
      <c r="AN72" s="32">
        <f t="shared" si="271"/>
        <v>303.19140608620711</v>
      </c>
      <c r="AO72" s="32">
        <f t="shared" si="271"/>
        <v>313.67467469747066</v>
      </c>
      <c r="AP72" s="32">
        <f t="shared" si="271"/>
        <v>294.50544355822768</v>
      </c>
      <c r="AQ72" s="32">
        <f t="shared" si="271"/>
        <v>262.31284825968413</v>
      </c>
      <c r="AR72" s="32">
        <f t="shared" si="271"/>
        <v>245.85257512327249</v>
      </c>
      <c r="AS72" s="32">
        <f t="shared" si="271"/>
        <v>244.56813148980171</v>
      </c>
      <c r="AT72" s="32">
        <f t="shared" si="271"/>
        <v>249.49271190513679</v>
      </c>
      <c r="AU72" s="32">
        <f t="shared" si="271"/>
        <v>254.86726157247273</v>
      </c>
      <c r="AV72" s="32">
        <f t="shared" si="271"/>
        <v>256.33376901280315</v>
      </c>
      <c r="AW72" s="32">
        <f t="shared" si="271"/>
        <v>254.94931236336407</v>
      </c>
      <c r="AX72" s="32">
        <f t="shared" si="271"/>
        <v>256.67894769030931</v>
      </c>
      <c r="AY72" s="32">
        <f t="shared" si="271"/>
        <v>262.72380677319455</v>
      </c>
      <c r="AZ72" s="32">
        <f t="shared" si="271"/>
        <v>277.43016519705924</v>
      </c>
      <c r="BA72" s="32">
        <f t="shared" si="271"/>
        <v>286.05781463754016</v>
      </c>
      <c r="BB72" s="32">
        <f t="shared" si="271"/>
        <v>265.85316622993565</v>
      </c>
      <c r="BC72" s="32">
        <f t="shared" si="271"/>
        <v>244.45704040728648</v>
      </c>
      <c r="BD72" s="32">
        <f t="shared" si="271"/>
        <v>228.04388727602807</v>
      </c>
      <c r="BE72" s="32">
        <f t="shared" si="271"/>
        <v>225.69560055808267</v>
      </c>
      <c r="BF72" s="32">
        <f t="shared" si="271"/>
        <v>229.71894119404973</v>
      </c>
      <c r="BG72" s="32">
        <f t="shared" si="271"/>
        <v>221.73873536109176</v>
      </c>
      <c r="BH72" s="32">
        <f t="shared" si="271"/>
        <v>213.83887553584086</v>
      </c>
      <c r="BI72" s="32">
        <f t="shared" si="271"/>
        <v>212.71763839181097</v>
      </c>
      <c r="BJ72" s="32">
        <f t="shared" si="271"/>
        <v>214.50105588563255</v>
      </c>
      <c r="BK72" s="32">
        <f t="shared" si="271"/>
        <v>220.16658800146436</v>
      </c>
      <c r="BL72" s="32">
        <f t="shared" si="271"/>
        <v>232.6919147738713</v>
      </c>
      <c r="BM72" s="32">
        <f t="shared" si="271"/>
        <v>238.7456310781877</v>
      </c>
      <c r="BN72" s="32">
        <f t="shared" si="271"/>
        <v>216.95259572434983</v>
      </c>
      <c r="BO72" s="32">
        <f t="shared" ref="BO72:CT72" si="272">((BO35*BO$3)+(BO36*BO$4)+(BO37*BO$5))</f>
        <v>188.10748394502502</v>
      </c>
      <c r="BP72" s="32">
        <f t="shared" si="272"/>
        <v>175.06506151645752</v>
      </c>
      <c r="BQ72" s="32">
        <f t="shared" si="272"/>
        <v>173.77900015716557</v>
      </c>
      <c r="BR72" s="32">
        <f t="shared" si="272"/>
        <v>177.11303932386735</v>
      </c>
      <c r="BS72" s="32">
        <f t="shared" si="272"/>
        <v>180.46179033979914</v>
      </c>
      <c r="BT72" s="32">
        <f t="shared" si="272"/>
        <v>181.46250423632418</v>
      </c>
      <c r="BU72" s="32">
        <f t="shared" si="272"/>
        <v>180.27868844378042</v>
      </c>
      <c r="BV72" s="32">
        <f t="shared" si="272"/>
        <v>181.46180406866807</v>
      </c>
      <c r="BW72" s="32">
        <f t="shared" si="272"/>
        <v>186.85792314655157</v>
      </c>
      <c r="BX72" s="32">
        <f t="shared" si="272"/>
        <v>197.37679790392536</v>
      </c>
      <c r="BY72" s="32">
        <f t="shared" si="272"/>
        <v>203.74447021567508</v>
      </c>
      <c r="BZ72" s="32">
        <f t="shared" si="272"/>
        <v>174.47222897225654</v>
      </c>
      <c r="CA72" s="32">
        <f t="shared" si="272"/>
        <v>157.43449816135484</v>
      </c>
      <c r="CB72" s="32">
        <f t="shared" si="272"/>
        <v>144.97924061128322</v>
      </c>
      <c r="CC72" s="32">
        <f t="shared" si="272"/>
        <v>144.11262864828794</v>
      </c>
      <c r="CD72" s="32">
        <f t="shared" si="272"/>
        <v>146.88131984470959</v>
      </c>
      <c r="CE72" s="32">
        <f t="shared" si="272"/>
        <v>149.99421539212062</v>
      </c>
      <c r="CF72" s="32">
        <f t="shared" si="272"/>
        <v>150.71390546627305</v>
      </c>
      <c r="CG72" s="32">
        <f t="shared" si="272"/>
        <v>149.56163181334398</v>
      </c>
      <c r="CH72" s="32">
        <f t="shared" si="272"/>
        <v>150.48575297161025</v>
      </c>
      <c r="CI72" s="32">
        <f t="shared" si="272"/>
        <v>154.55470853842198</v>
      </c>
      <c r="CJ72" s="32">
        <f t="shared" si="272"/>
        <v>163.10025017313802</v>
      </c>
      <c r="CK72" s="32">
        <f t="shared" si="272"/>
        <v>168.28846915935307</v>
      </c>
      <c r="CL72" s="32">
        <f t="shared" si="272"/>
        <v>144.00492133174754</v>
      </c>
      <c r="CM72" s="32">
        <f t="shared" si="272"/>
        <v>130.77407642574673</v>
      </c>
      <c r="CN72" s="32">
        <f t="shared" si="272"/>
        <v>121.61092913051873</v>
      </c>
      <c r="CO72" s="32">
        <f t="shared" si="272"/>
        <v>121.1333149074852</v>
      </c>
      <c r="CP72" s="32">
        <f t="shared" si="272"/>
        <v>123.51402169936554</v>
      </c>
      <c r="CQ72" s="32">
        <f t="shared" si="272"/>
        <v>126.33116389629691</v>
      </c>
      <c r="CR72" s="32">
        <f t="shared" si="272"/>
        <v>126.93044341899682</v>
      </c>
      <c r="CS72" s="32">
        <f t="shared" si="272"/>
        <v>125.93316421902317</v>
      </c>
      <c r="CT72" s="32">
        <f t="shared" si="272"/>
        <v>126.35544341906594</v>
      </c>
      <c r="CU72" s="32">
        <f t="shared" ref="CU72:DZ72" si="273">((CU35*CU$3)+(CU36*CU$4)+(CU37*CU$5))</f>
        <v>131.06826679068161</v>
      </c>
      <c r="CV72" s="32">
        <f t="shared" si="273"/>
        <v>139.10269624617413</v>
      </c>
      <c r="CW72" s="32">
        <f t="shared" si="273"/>
        <v>143.49839616454793</v>
      </c>
      <c r="CX72" s="32">
        <f t="shared" si="273"/>
        <v>138.18829783671799</v>
      </c>
      <c r="CY72" s="32">
        <f t="shared" si="273"/>
        <v>125.91642348567676</v>
      </c>
      <c r="CZ72" s="32">
        <f t="shared" si="273"/>
        <v>117.66184909660812</v>
      </c>
      <c r="DA72" s="32">
        <f t="shared" si="273"/>
        <v>117.79940272997678</v>
      </c>
      <c r="DB72" s="32">
        <f t="shared" si="273"/>
        <v>119.85521041410746</v>
      </c>
      <c r="DC72" s="32">
        <f t="shared" si="273"/>
        <v>122.15092665366066</v>
      </c>
      <c r="DD72" s="32">
        <f t="shared" si="273"/>
        <v>122.42884485917584</v>
      </c>
      <c r="DE72" s="32">
        <f t="shared" si="273"/>
        <v>122.21172537285661</v>
      </c>
      <c r="DF72" s="32">
        <f t="shared" si="273"/>
        <v>122.58455625919159</v>
      </c>
      <c r="DG72" s="32">
        <f t="shared" si="273"/>
        <v>126.61092125005358</v>
      </c>
      <c r="DH72" s="32">
        <f t="shared" si="273"/>
        <v>133.61257749899573</v>
      </c>
      <c r="DI72" s="32">
        <f t="shared" si="273"/>
        <v>137.16492477739811</v>
      </c>
      <c r="DJ72" s="32">
        <f t="shared" si="273"/>
        <v>132.12114291780361</v>
      </c>
      <c r="DK72" s="32">
        <f t="shared" si="273"/>
        <v>105.24189177520998</v>
      </c>
      <c r="DL72" s="32">
        <f t="shared" si="273"/>
        <v>99.40616935108001</v>
      </c>
      <c r="DM72" s="32">
        <f t="shared" si="273"/>
        <v>98.645533824789553</v>
      </c>
      <c r="DN72" s="32">
        <f t="shared" si="273"/>
        <v>98.80005779252761</v>
      </c>
      <c r="DO72" s="32">
        <f t="shared" si="273"/>
        <v>98.987754184432376</v>
      </c>
      <c r="DP72" s="32">
        <f t="shared" si="273"/>
        <v>99.201025443566479</v>
      </c>
      <c r="DQ72" s="32">
        <f t="shared" si="273"/>
        <v>99.027459347591417</v>
      </c>
      <c r="DR72" s="32">
        <f t="shared" si="273"/>
        <v>99.34630532528962</v>
      </c>
      <c r="DS72" s="32">
        <f t="shared" si="273"/>
        <v>102.16474084856684</v>
      </c>
      <c r="DT72" s="32">
        <f t="shared" si="273"/>
        <v>106.55827165401791</v>
      </c>
      <c r="DU72" s="32">
        <f t="shared" si="273"/>
        <v>110.38124723015638</v>
      </c>
      <c r="DV72" s="32">
        <f t="shared" si="273"/>
        <v>107.24028639420166</v>
      </c>
      <c r="DW72" s="32">
        <f t="shared" si="273"/>
        <v>102.81297198577005</v>
      </c>
      <c r="DX72" s="32">
        <f t="shared" si="273"/>
        <v>97.242617376857254</v>
      </c>
      <c r="DY72" s="32">
        <f t="shared" si="273"/>
        <v>96.519517671492707</v>
      </c>
      <c r="DZ72" s="32">
        <f t="shared" si="273"/>
        <v>96.686111706383656</v>
      </c>
      <c r="EA72" s="32">
        <f t="shared" ref="EA72:FF72" si="274">((EA35*EA$3)+(EA36*EA$4)+(EA37*EA$5))</f>
        <v>86.601782997230927</v>
      </c>
      <c r="EB72" s="32">
        <f t="shared" si="274"/>
        <v>86.835664426472135</v>
      </c>
      <c r="EC72" s="32">
        <f t="shared" si="274"/>
        <v>86.720514964605201</v>
      </c>
      <c r="ED72" s="32">
        <f t="shared" si="274"/>
        <v>87.044009111742156</v>
      </c>
      <c r="EE72" s="32">
        <f t="shared" si="274"/>
        <v>87.724623750608885</v>
      </c>
      <c r="EF72" s="32">
        <f t="shared" si="274"/>
        <v>89.548165978020776</v>
      </c>
      <c r="EG72" s="32">
        <f t="shared" si="274"/>
        <v>92.324113256415814</v>
      </c>
      <c r="EH72" s="32">
        <f t="shared" si="274"/>
        <v>89.925151796065876</v>
      </c>
      <c r="EI72" s="32">
        <f t="shared" si="274"/>
        <v>80.083540648977561</v>
      </c>
      <c r="EJ72" s="32">
        <f t="shared" si="274"/>
        <v>75.538525483277354</v>
      </c>
      <c r="EK72" s="32">
        <f t="shared" si="274"/>
        <v>74.980921256041</v>
      </c>
      <c r="EL72" s="32">
        <f t="shared" si="274"/>
        <v>75.149996123584415</v>
      </c>
      <c r="EM72" s="32">
        <f t="shared" si="274"/>
        <v>75.386085282583849</v>
      </c>
      <c r="EN72" s="32">
        <f t="shared" si="274"/>
        <v>75.619219072855529</v>
      </c>
      <c r="EO72" s="32">
        <f t="shared" si="274"/>
        <v>75.534338616878784</v>
      </c>
      <c r="EP72" s="32">
        <f t="shared" si="274"/>
        <v>75.839325129283736</v>
      </c>
      <c r="EQ72" s="32">
        <f t="shared" si="274"/>
        <v>76.465418546585468</v>
      </c>
      <c r="ER72" s="32">
        <f t="shared" si="274"/>
        <v>78.119313159639447</v>
      </c>
      <c r="ES72" s="32">
        <f t="shared" si="274"/>
        <v>75.795026192956939</v>
      </c>
      <c r="ET72" s="32">
        <f t="shared" si="274"/>
        <v>75.024566628029703</v>
      </c>
      <c r="EU72" s="32">
        <f t="shared" si="274"/>
        <v>74.385341967787397</v>
      </c>
      <c r="EV72" s="32">
        <f t="shared" si="274"/>
        <v>73.871895517497791</v>
      </c>
      <c r="EW72" s="32">
        <f t="shared" si="274"/>
        <v>73.725377270437292</v>
      </c>
      <c r="EX72" s="32">
        <f t="shared" si="274"/>
        <v>73.578957390231707</v>
      </c>
      <c r="EY72" s="32">
        <f t="shared" si="274"/>
        <v>73.552987381603486</v>
      </c>
      <c r="EZ72" s="32">
        <f t="shared" si="274"/>
        <v>73.406293070202977</v>
      </c>
      <c r="FA72" s="32">
        <f t="shared" si="274"/>
        <v>73.144155837428542</v>
      </c>
      <c r="FB72" s="32">
        <f t="shared" si="274"/>
        <v>72.99812293007075</v>
      </c>
      <c r="FC72" s="32">
        <f t="shared" si="274"/>
        <v>72.733744042298554</v>
      </c>
      <c r="FD72" s="32">
        <f t="shared" si="274"/>
        <v>72.470406041017355</v>
      </c>
      <c r="FE72" s="32">
        <f t="shared" si="274"/>
        <v>71.973068047605153</v>
      </c>
      <c r="FF72" s="32">
        <f t="shared" si="274"/>
        <v>71.708954912044064</v>
      </c>
      <c r="FG72" s="32">
        <f t="shared" ref="FG72:GA72" si="275">((FG35*FG$3)+(FG36*FG$4)+(FG37*FG$5))</f>
        <v>71.449668310734211</v>
      </c>
      <c r="FH72" s="32">
        <f t="shared" si="275"/>
        <v>71.191402072265504</v>
      </c>
      <c r="FI72" s="32">
        <f t="shared" si="275"/>
        <v>70.937893341437913</v>
      </c>
      <c r="FJ72" s="32">
        <f t="shared" si="275"/>
        <v>70.681648923461793</v>
      </c>
      <c r="FK72" s="32">
        <f t="shared" si="275"/>
        <v>70.537464501992659</v>
      </c>
      <c r="FL72" s="32">
        <f t="shared" si="275"/>
        <v>70.282799561255302</v>
      </c>
      <c r="FM72" s="32">
        <f t="shared" si="275"/>
        <v>70.029137151006992</v>
      </c>
      <c r="FN72" s="32">
        <f t="shared" si="275"/>
        <v>69.776475070942269</v>
      </c>
      <c r="FO72" s="32">
        <f t="shared" si="275"/>
        <v>69.52480831691156</v>
      </c>
      <c r="FP72" s="32">
        <f t="shared" si="275"/>
        <v>69.165264571783112</v>
      </c>
      <c r="FQ72" s="32">
        <f t="shared" si="275"/>
        <v>68.916009871898126</v>
      </c>
      <c r="FR72" s="32">
        <f t="shared" si="275"/>
        <v>68.667737239179473</v>
      </c>
      <c r="FS72" s="32">
        <f t="shared" si="275"/>
        <v>68.420444649552394</v>
      </c>
      <c r="FT72" s="32">
        <f t="shared" si="275"/>
        <v>68.174124632764602</v>
      </c>
      <c r="FU72" s="32">
        <f t="shared" si="275"/>
        <v>67.928776441614815</v>
      </c>
      <c r="FV72" s="32">
        <f t="shared" si="275"/>
        <v>67.684391371018663</v>
      </c>
      <c r="FW72" s="32">
        <f t="shared" si="275"/>
        <v>67.546861688996131</v>
      </c>
      <c r="FX72" s="32">
        <f t="shared" si="275"/>
        <v>67.198508374016669</v>
      </c>
      <c r="FY72" s="32">
        <f t="shared" si="275"/>
        <v>66.9570001369257</v>
      </c>
      <c r="FZ72" s="32">
        <f t="shared" si="275"/>
        <v>66.716443826006071</v>
      </c>
      <c r="GA72" s="32">
        <f t="shared" si="275"/>
        <v>66.476831569930624</v>
      </c>
      <c r="GB72" s="32"/>
      <c r="GC72" s="32"/>
      <c r="GD72" s="32"/>
      <c r="GE72" s="32"/>
      <c r="GF72" s="32"/>
      <c r="GG72" s="32"/>
      <c r="GH72" s="32"/>
      <c r="GI72" s="32"/>
      <c r="GJ72" s="32"/>
      <c r="GK72" s="32"/>
      <c r="GL72" s="32"/>
      <c r="GM72" s="32"/>
      <c r="GN72" s="32"/>
      <c r="GO72" s="32"/>
      <c r="GP72" s="32"/>
      <c r="GQ72" s="32"/>
      <c r="GR72" s="32"/>
      <c r="GS72" s="32"/>
      <c r="GT72" s="32"/>
      <c r="GU72" s="32"/>
      <c r="GV72" s="32"/>
      <c r="GW72" s="32"/>
      <c r="GX72" s="32"/>
      <c r="GY72" s="32"/>
      <c r="GZ72" s="32"/>
      <c r="HA72" s="32"/>
      <c r="HB72" s="32"/>
      <c r="HC72" s="32"/>
      <c r="HD72" s="32"/>
      <c r="HE72" s="32"/>
      <c r="HF72" s="32"/>
      <c r="HG72" s="32"/>
      <c r="HH72" s="32"/>
      <c r="HI72" s="32"/>
      <c r="HJ72" s="32"/>
      <c r="HK72" s="32"/>
      <c r="HL72" s="32"/>
      <c r="HM72" s="32"/>
      <c r="HN72" s="32"/>
      <c r="HO72" s="32"/>
      <c r="HP72" s="32"/>
      <c r="HQ72" s="32"/>
      <c r="HR72" s="32"/>
      <c r="HS72" s="32"/>
      <c r="HT72" s="32"/>
      <c r="HU72" s="32"/>
      <c r="HV72" s="32"/>
      <c r="HW72" s="32"/>
      <c r="HX72" s="32"/>
      <c r="HY72" s="32"/>
      <c r="HZ72" s="32"/>
      <c r="IA72" s="32"/>
      <c r="IB72" s="32"/>
      <c r="IC72" s="32"/>
      <c r="ID72" s="32"/>
      <c r="IE72" s="32"/>
      <c r="IF72" s="32"/>
      <c r="IG72" s="32"/>
      <c r="IH72" s="32"/>
      <c r="II72" s="32"/>
      <c r="IJ72" s="32"/>
      <c r="IK72" s="32"/>
      <c r="IL72" s="32"/>
      <c r="IM72" s="32"/>
      <c r="IN72" s="32"/>
      <c r="IO72" s="32"/>
      <c r="IP72" s="32"/>
      <c r="IQ72" s="32"/>
      <c r="IR72" s="32"/>
      <c r="IS72" s="32"/>
      <c r="IT72" s="32"/>
      <c r="IU72" s="32"/>
      <c r="IV72" s="32"/>
      <c r="IW72" s="32"/>
      <c r="IX72" s="32"/>
      <c r="IY72" s="32"/>
      <c r="IZ72" s="32"/>
      <c r="JA72" s="32"/>
      <c r="JB72" s="32"/>
      <c r="JC72" s="32"/>
      <c r="JD72" s="32"/>
      <c r="JE72" s="32"/>
      <c r="JF72" s="32"/>
      <c r="JG72" s="32"/>
      <c r="JH72" s="32"/>
      <c r="JI72" s="32"/>
      <c r="JJ72" s="32"/>
      <c r="JK72" s="32"/>
      <c r="JL72" s="32"/>
      <c r="JM72" s="32"/>
      <c r="JN72" s="32"/>
      <c r="JO72" s="32"/>
      <c r="JP72" s="32"/>
      <c r="JQ72" s="32"/>
      <c r="JR72" s="32"/>
      <c r="JS72" s="32"/>
      <c r="JT72" s="32"/>
      <c r="JU72" s="32"/>
      <c r="JV72" s="32"/>
      <c r="JW72" s="32"/>
      <c r="JX72" s="32"/>
      <c r="JY72" s="32"/>
      <c r="JZ72" s="32"/>
      <c r="KA72" s="32"/>
      <c r="KB72" s="32"/>
      <c r="KC72" s="32"/>
      <c r="KD72" s="32"/>
      <c r="KE72" s="32"/>
      <c r="KF72" s="32"/>
      <c r="KG72" s="32"/>
      <c r="KH72" s="32"/>
      <c r="KI72" s="32"/>
      <c r="KJ72" s="32"/>
      <c r="KK72" s="32"/>
      <c r="KL72" s="32"/>
      <c r="KM72" s="32"/>
      <c r="KN72" s="32"/>
      <c r="KO72" s="32"/>
      <c r="KP72" s="32"/>
      <c r="KQ72" s="32"/>
      <c r="KR72" s="32"/>
      <c r="KS72" s="32"/>
      <c r="KT72" s="32"/>
      <c r="KU72" s="32"/>
      <c r="KV72" s="32"/>
      <c r="KW72" s="32"/>
      <c r="KX72" s="32"/>
      <c r="KY72" s="32"/>
      <c r="KZ72" s="32"/>
      <c r="LA72" s="32"/>
      <c r="LB72" s="32"/>
      <c r="LC72" s="32"/>
      <c r="LD72" s="32"/>
      <c r="LE72" s="32"/>
      <c r="LF72" s="32"/>
      <c r="LG72" s="32"/>
      <c r="LH72" s="32"/>
      <c r="LI72" s="32"/>
      <c r="LJ72" s="32"/>
      <c r="LK72" s="32"/>
      <c r="LL72" s="32"/>
      <c r="LM72" s="32"/>
      <c r="LN72" s="32"/>
      <c r="LO72" s="32"/>
      <c r="LP72" s="32"/>
      <c r="LQ72" s="32"/>
      <c r="LR72" s="32"/>
      <c r="LS72" s="32"/>
      <c r="LT72" s="32"/>
      <c r="LU72" s="32"/>
      <c r="LV72" s="32"/>
      <c r="LW72" s="32"/>
      <c r="LX72" s="32"/>
      <c r="LY72" s="32"/>
      <c r="LZ72" s="32"/>
      <c r="MA72" s="32"/>
      <c r="MB72" s="32"/>
      <c r="MC72" s="32"/>
      <c r="MD72" s="32"/>
      <c r="ME72" s="32"/>
      <c r="MF72" s="32"/>
      <c r="MG72" s="32"/>
      <c r="MH72" s="32"/>
      <c r="MI72" s="32"/>
      <c r="MJ72" s="32"/>
      <c r="MK72" s="32"/>
      <c r="ML72" s="32"/>
      <c r="MM72" s="32"/>
      <c r="MN72" s="32"/>
      <c r="MO72" s="32"/>
      <c r="MP72" s="32"/>
      <c r="MQ72" s="32"/>
      <c r="MR72" s="32"/>
      <c r="MS72" s="32"/>
      <c r="MT72" s="32"/>
      <c r="MU72" s="32"/>
      <c r="MV72" s="32"/>
      <c r="MW72" s="32"/>
      <c r="MX72" s="32"/>
      <c r="MY72" s="8"/>
      <c r="MZ72" s="8"/>
      <c r="NA72" s="8"/>
      <c r="NB72" s="8"/>
      <c r="NC72" s="8"/>
      <c r="ND72" s="8"/>
      <c r="NE72" s="8"/>
      <c r="NF72" s="8"/>
      <c r="NG72" s="8"/>
      <c r="NH72" s="8"/>
      <c r="NI72" s="8"/>
      <c r="NJ72" s="8"/>
      <c r="NK72" s="8"/>
      <c r="NL72" s="8"/>
      <c r="NM72" s="8"/>
      <c r="NN72" s="8"/>
      <c r="NO72" s="8"/>
      <c r="NP72" s="8"/>
      <c r="NQ72" s="8"/>
      <c r="NR72" s="8"/>
      <c r="NS72" s="8"/>
      <c r="NT72" s="8"/>
      <c r="NU72" s="8"/>
      <c r="NV72" s="8"/>
      <c r="NW72" s="8"/>
      <c r="NX72" s="8"/>
      <c r="NY72" s="8"/>
      <c r="NZ72" s="8"/>
      <c r="OA72" s="8"/>
      <c r="OB72" s="8"/>
      <c r="OC72" s="8"/>
      <c r="OD72" s="8"/>
      <c r="OE72" s="8"/>
      <c r="OF72" s="8"/>
      <c r="OG72" s="8"/>
      <c r="OH72" s="8"/>
      <c r="OI72" s="8"/>
      <c r="OJ72" s="8"/>
      <c r="OK72" s="8"/>
      <c r="OL72" s="8"/>
      <c r="OM72" s="8"/>
      <c r="ON72" s="8"/>
      <c r="OO72" s="8"/>
      <c r="OP72" s="8"/>
      <c r="OQ72" s="8"/>
      <c r="OR72" s="8"/>
      <c r="OS72" s="8"/>
      <c r="OT72" s="8"/>
      <c r="OU72" s="8"/>
      <c r="OV72" s="8"/>
      <c r="OW72" s="8"/>
      <c r="OX72" s="8"/>
      <c r="OY72" s="8"/>
      <c r="OZ72" s="8"/>
      <c r="PA72" s="8"/>
      <c r="PB72" s="8"/>
      <c r="PC72" s="8"/>
      <c r="PD72" s="8"/>
      <c r="PE72" s="8"/>
      <c r="PF72" s="8"/>
      <c r="PG72" s="8"/>
      <c r="PH72" s="8"/>
      <c r="PI72" s="8"/>
      <c r="PJ72" s="8"/>
      <c r="PK72" s="8"/>
      <c r="PL72" s="8"/>
      <c r="PM72" s="8"/>
      <c r="PN72" s="8"/>
    </row>
    <row r="73" spans="1:430" ht="14.25" customHeight="1" outlineLevel="1" x14ac:dyDescent="0.55000000000000004">
      <c r="A73" s="6" t="s">
        <v>22</v>
      </c>
      <c r="B73" s="30"/>
      <c r="C73" s="33">
        <f t="shared" ref="C73:GA73" si="276">C39*C35+C36*C40+C41*C37</f>
        <v>-1.5760685697586807E-3</v>
      </c>
      <c r="D73" s="33">
        <f t="shared" si="276"/>
        <v>-1.5760685697586807E-3</v>
      </c>
      <c r="E73" s="33">
        <f t="shared" si="276"/>
        <v>-1.5760685697586807E-3</v>
      </c>
      <c r="F73" s="33">
        <f t="shared" si="276"/>
        <v>-1.5760685697586807E-3</v>
      </c>
      <c r="G73" s="33">
        <f t="shared" si="276"/>
        <v>-17.053161567951179</v>
      </c>
      <c r="H73" s="33">
        <f t="shared" si="276"/>
        <v>-26.600676654655217</v>
      </c>
      <c r="I73" s="33">
        <f t="shared" si="276"/>
        <v>-49.542187064343302</v>
      </c>
      <c r="J73" s="33">
        <f t="shared" si="276"/>
        <v>-64.226976021388595</v>
      </c>
      <c r="K73" s="33">
        <f t="shared" si="276"/>
        <v>-69.936620515381946</v>
      </c>
      <c r="L73" s="33">
        <f t="shared" si="276"/>
        <v>-71.95216396015546</v>
      </c>
      <c r="M73" s="33">
        <f t="shared" si="276"/>
        <v>-71.6255091727147</v>
      </c>
      <c r="N73" s="33">
        <f t="shared" si="276"/>
        <v>-71.302138412161355</v>
      </c>
      <c r="O73" s="33">
        <f t="shared" si="276"/>
        <v>-70.981698924972832</v>
      </c>
      <c r="P73" s="33">
        <f t="shared" si="276"/>
        <v>-70.663879358347387</v>
      </c>
      <c r="Q73" s="33">
        <f t="shared" si="276"/>
        <v>-70.348411198674555</v>
      </c>
      <c r="R73" s="33">
        <f t="shared" si="276"/>
        <v>-66.944844609135004</v>
      </c>
      <c r="S73" s="33">
        <f t="shared" si="276"/>
        <v>-66.646946504379258</v>
      </c>
      <c r="T73" s="33">
        <f t="shared" si="276"/>
        <v>-66.351104816953011</v>
      </c>
      <c r="U73" s="33">
        <f t="shared" si="276"/>
        <v>-66.05728465496118</v>
      </c>
      <c r="V73" s="33">
        <f t="shared" si="276"/>
        <v>-65.765450435660767</v>
      </c>
      <c r="W73" s="33">
        <f t="shared" si="276"/>
        <v>-65.475568839557667</v>
      </c>
      <c r="X73" s="33">
        <f t="shared" si="276"/>
        <v>-65.187603525932232</v>
      </c>
      <c r="Y73" s="33">
        <f t="shared" si="276"/>
        <v>-64.901525024035834</v>
      </c>
      <c r="Z73" s="33">
        <f t="shared" si="276"/>
        <v>-64.617303296007762</v>
      </c>
      <c r="AA73" s="33">
        <f t="shared" si="276"/>
        <v>-64.334907520402936</v>
      </c>
      <c r="AB73" s="33">
        <f t="shared" si="276"/>
        <v>-64.054310436774301</v>
      </c>
      <c r="AC73" s="33">
        <f t="shared" si="276"/>
        <v>-63.775483707761083</v>
      </c>
      <c r="AD73" s="33">
        <f t="shared" si="276"/>
        <v>-60.612786335195509</v>
      </c>
      <c r="AE73" s="33">
        <f t="shared" si="276"/>
        <v>-60.349731208110143</v>
      </c>
      <c r="AF73" s="33">
        <f t="shared" si="276"/>
        <v>-60.088320816735497</v>
      </c>
      <c r="AG73" s="33">
        <f t="shared" si="276"/>
        <v>-59.828527133432445</v>
      </c>
      <c r="AH73" s="33">
        <f t="shared" si="276"/>
        <v>-59.570331821754586</v>
      </c>
      <c r="AI73" s="33">
        <f t="shared" si="276"/>
        <v>-59.313709774680532</v>
      </c>
      <c r="AJ73" s="33">
        <f t="shared" si="276"/>
        <v>-59.058641290635222</v>
      </c>
      <c r="AK73" s="33">
        <f t="shared" si="276"/>
        <v>-58.805105207401326</v>
      </c>
      <c r="AL73" s="33">
        <f t="shared" si="276"/>
        <v>-58.55308377111588</v>
      </c>
      <c r="AM73" s="33">
        <f t="shared" si="276"/>
        <v>-58.30255647202339</v>
      </c>
      <c r="AN73" s="33">
        <f t="shared" si="276"/>
        <v>-58.053500828652069</v>
      </c>
      <c r="AO73" s="33">
        <f t="shared" si="276"/>
        <v>-57.805903228796247</v>
      </c>
      <c r="AP73" s="33">
        <f t="shared" si="276"/>
        <v>-55.95338773420977</v>
      </c>
      <c r="AQ73" s="33">
        <f t="shared" si="276"/>
        <v>-54.453341151314788</v>
      </c>
      <c r="AR73" s="33">
        <f t="shared" si="276"/>
        <v>-54.229244621853127</v>
      </c>
      <c r="AS73" s="33">
        <f t="shared" si="276"/>
        <v>-54.006251835423484</v>
      </c>
      <c r="AT73" s="33">
        <f t="shared" si="276"/>
        <v>-53.784353008945992</v>
      </c>
      <c r="AU73" s="33">
        <f t="shared" si="276"/>
        <v>-53.56354043596739</v>
      </c>
      <c r="AV73" s="33">
        <f t="shared" si="276"/>
        <v>-53.343807512706512</v>
      </c>
      <c r="AW73" s="33">
        <f t="shared" si="276"/>
        <v>-53.125146351624252</v>
      </c>
      <c r="AX73" s="33">
        <f t="shared" si="276"/>
        <v>-52.907549431148887</v>
      </c>
      <c r="AY73" s="33">
        <f t="shared" si="276"/>
        <v>-52.691009585048079</v>
      </c>
      <c r="AZ73" s="33">
        <f t="shared" si="276"/>
        <v>-52.475517484853768</v>
      </c>
      <c r="BA73" s="33">
        <f t="shared" si="276"/>
        <v>-52.261067542161648</v>
      </c>
      <c r="BB73" s="33">
        <f t="shared" si="276"/>
        <v>-51.04724453433046</v>
      </c>
      <c r="BC73" s="33">
        <f t="shared" si="276"/>
        <v>-50.838254205766297</v>
      </c>
      <c r="BD73" s="33">
        <f t="shared" si="276"/>
        <v>-50.630273103541178</v>
      </c>
      <c r="BE73" s="33">
        <f t="shared" si="276"/>
        <v>-50.423287000438997</v>
      </c>
      <c r="BF73" s="33">
        <f t="shared" si="276"/>
        <v>-50.217260831211881</v>
      </c>
      <c r="BG73" s="33">
        <f t="shared" si="276"/>
        <v>-47.322459166252067</v>
      </c>
      <c r="BH73" s="33">
        <f t="shared" si="276"/>
        <v>-46.13117652866147</v>
      </c>
      <c r="BI73" s="33">
        <f t="shared" si="276"/>
        <v>-45.94238868557899</v>
      </c>
      <c r="BJ73" s="33">
        <f t="shared" si="276"/>
        <v>-45.754470506937444</v>
      </c>
      <c r="BK73" s="33">
        <f t="shared" si="276"/>
        <v>-45.567418120610213</v>
      </c>
      <c r="BL73" s="33">
        <f t="shared" si="276"/>
        <v>-45.381224654754504</v>
      </c>
      <c r="BM73" s="33">
        <f t="shared" si="276"/>
        <v>-45.195885016464231</v>
      </c>
      <c r="BN73" s="33">
        <f t="shared" si="276"/>
        <v>-42.110454748145202</v>
      </c>
      <c r="BO73" s="33">
        <f t="shared" si="276"/>
        <v>-40.520144312105749</v>
      </c>
      <c r="BP73" s="33">
        <f t="shared" si="276"/>
        <v>-40.355711842612685</v>
      </c>
      <c r="BQ73" s="33">
        <f t="shared" si="276"/>
        <v>-40.192034739897366</v>
      </c>
      <c r="BR73" s="33">
        <f t="shared" si="276"/>
        <v>-40.029109903568056</v>
      </c>
      <c r="BS73" s="33">
        <f t="shared" si="276"/>
        <v>-39.866930940420978</v>
      </c>
      <c r="BT73" s="33">
        <f t="shared" si="276"/>
        <v>-39.705495558293968</v>
      </c>
      <c r="BU73" s="33">
        <f t="shared" si="276"/>
        <v>-39.544797211554545</v>
      </c>
      <c r="BV73" s="33">
        <f t="shared" si="276"/>
        <v>-39.384833157487172</v>
      </c>
      <c r="BW73" s="33">
        <f t="shared" si="276"/>
        <v>-39.225594083122367</v>
      </c>
      <c r="BX73" s="33">
        <f t="shared" si="276"/>
        <v>-39.067061483662407</v>
      </c>
      <c r="BY73" s="33">
        <f t="shared" si="276"/>
        <v>-38.90922892849202</v>
      </c>
      <c r="BZ73" s="33">
        <f t="shared" si="276"/>
        <v>-35.413807267466957</v>
      </c>
      <c r="CA73" s="33">
        <f t="shared" si="276"/>
        <v>-35.271123804522702</v>
      </c>
      <c r="CB73" s="33">
        <f t="shared" si="276"/>
        <v>-35.12907136542772</v>
      </c>
      <c r="CC73" s="33">
        <f t="shared" si="276"/>
        <v>-34.987646846667445</v>
      </c>
      <c r="CD73" s="33">
        <f t="shared" si="276"/>
        <v>-34.8468459228245</v>
      </c>
      <c r="CE73" s="33">
        <f t="shared" si="276"/>
        <v>-34.706665351362275</v>
      </c>
      <c r="CF73" s="33">
        <f t="shared" si="276"/>
        <v>-34.567101969058115</v>
      </c>
      <c r="CG73" s="33">
        <f t="shared" si="276"/>
        <v>-34.428152630448913</v>
      </c>
      <c r="CH73" s="33">
        <f t="shared" si="276"/>
        <v>-34.289813425584732</v>
      </c>
      <c r="CI73" s="33">
        <f t="shared" si="276"/>
        <v>-34.152080954253137</v>
      </c>
      <c r="CJ73" s="33">
        <f t="shared" si="276"/>
        <v>-34.01495278793535</v>
      </c>
      <c r="CK73" s="33">
        <f t="shared" si="276"/>
        <v>-33.878424160982121</v>
      </c>
      <c r="CL73" s="33">
        <f t="shared" si="276"/>
        <v>-30.335832744115667</v>
      </c>
      <c r="CM73" s="33">
        <f t="shared" si="276"/>
        <v>-30.214747960231016</v>
      </c>
      <c r="CN73" s="33">
        <f t="shared" si="276"/>
        <v>-30.094192247344445</v>
      </c>
      <c r="CO73" s="33">
        <f t="shared" si="276"/>
        <v>-29.974166511679556</v>
      </c>
      <c r="CP73" s="33">
        <f t="shared" si="276"/>
        <v>-29.854665189495279</v>
      </c>
      <c r="CQ73" s="33">
        <f t="shared" si="276"/>
        <v>-29.73568628056049</v>
      </c>
      <c r="CR73" s="33">
        <f t="shared" si="276"/>
        <v>-29.617227288397885</v>
      </c>
      <c r="CS73" s="33">
        <f t="shared" si="276"/>
        <v>-29.499284881268338</v>
      </c>
      <c r="CT73" s="33">
        <f t="shared" si="276"/>
        <v>-29.38185612187042</v>
      </c>
      <c r="CU73" s="33">
        <f t="shared" si="276"/>
        <v>-29.264939159806094</v>
      </c>
      <c r="CV73" s="33">
        <f t="shared" si="276"/>
        <v>-29.148531419867165</v>
      </c>
      <c r="CW73" s="33">
        <f t="shared" si="276"/>
        <v>-29.032628899831888</v>
      </c>
      <c r="CX73" s="33">
        <f t="shared" si="276"/>
        <v>-28.917229958165017</v>
      </c>
      <c r="CY73" s="33">
        <f t="shared" si="276"/>
        <v>-28.802331297071557</v>
      </c>
      <c r="CZ73" s="33">
        <f t="shared" si="276"/>
        <v>-28.68792508309685</v>
      </c>
      <c r="DA73" s="33">
        <f t="shared" si="276"/>
        <v>-28.573987241734571</v>
      </c>
      <c r="DB73" s="33">
        <f t="shared" si="276"/>
        <v>-28.460510853263834</v>
      </c>
      <c r="DC73" s="33">
        <f t="shared" si="276"/>
        <v>-28.347494783561121</v>
      </c>
      <c r="DD73" s="33">
        <f t="shared" si="276"/>
        <v>-28.234936739483366</v>
      </c>
      <c r="DE73" s="33">
        <f t="shared" si="276"/>
        <v>-28.122835143276316</v>
      </c>
      <c r="DF73" s="33">
        <f t="shared" si="276"/>
        <v>-28.011187019382941</v>
      </c>
      <c r="DG73" s="33">
        <f t="shared" si="276"/>
        <v>-27.89999124221189</v>
      </c>
      <c r="DH73" s="33">
        <f t="shared" si="276"/>
        <v>-27.789245890304532</v>
      </c>
      <c r="DI73" s="33">
        <f t="shared" si="276"/>
        <v>-27.67895019361772</v>
      </c>
      <c r="DJ73" s="33">
        <f t="shared" si="276"/>
        <v>-27.569099940045231</v>
      </c>
      <c r="DK73" s="33">
        <f t="shared" si="276"/>
        <v>-24.148984940083878</v>
      </c>
      <c r="DL73" s="33">
        <f t="shared" si="276"/>
        <v>-24.053697266753776</v>
      </c>
      <c r="DM73" s="33">
        <f t="shared" si="276"/>
        <v>-23.958793301523844</v>
      </c>
      <c r="DN73" s="33">
        <f t="shared" si="276"/>
        <v>-23.864272657457207</v>
      </c>
      <c r="DO73" s="33">
        <f t="shared" si="276"/>
        <v>-23.770133769395763</v>
      </c>
      <c r="DP73" s="33">
        <f t="shared" si="276"/>
        <v>-23.676373819797842</v>
      </c>
      <c r="DQ73" s="33">
        <f t="shared" si="276"/>
        <v>-23.582993632978926</v>
      </c>
      <c r="DR73" s="33">
        <f t="shared" si="276"/>
        <v>-23.489988463086476</v>
      </c>
      <c r="DS73" s="33">
        <f t="shared" si="276"/>
        <v>-23.397358627403921</v>
      </c>
      <c r="DT73" s="33">
        <f t="shared" si="276"/>
        <v>-23.305103214233853</v>
      </c>
      <c r="DU73" s="33">
        <f t="shared" si="276"/>
        <v>-23.213219571862112</v>
      </c>
      <c r="DV73" s="33">
        <f t="shared" si="276"/>
        <v>-23.121706728621902</v>
      </c>
      <c r="DW73" s="33">
        <f t="shared" si="276"/>
        <v>-23.030562596217997</v>
      </c>
      <c r="DX73" s="33">
        <f t="shared" si="276"/>
        <v>-22.939786863751671</v>
      </c>
      <c r="DY73" s="33">
        <f t="shared" si="276"/>
        <v>-22.849376426864342</v>
      </c>
      <c r="DZ73" s="33">
        <f t="shared" si="276"/>
        <v>-22.759330995119374</v>
      </c>
      <c r="EA73" s="33">
        <f t="shared" si="276"/>
        <v>-20.63294672617765</v>
      </c>
      <c r="EB73" s="33">
        <f t="shared" si="276"/>
        <v>-20.552077566538827</v>
      </c>
      <c r="EC73" s="33">
        <f t="shared" si="276"/>
        <v>-20.471533493564653</v>
      </c>
      <c r="ED73" s="33">
        <f t="shared" si="276"/>
        <v>-20.391313702043984</v>
      </c>
      <c r="EE73" s="33">
        <f t="shared" si="276"/>
        <v>-20.311415213713563</v>
      </c>
      <c r="EF73" s="33">
        <f t="shared" si="276"/>
        <v>-20.23183753791648</v>
      </c>
      <c r="EG73" s="33">
        <f t="shared" si="276"/>
        <v>-20.152579927035177</v>
      </c>
      <c r="EH73" s="33">
        <f t="shared" si="276"/>
        <v>-20.073640595880235</v>
      </c>
      <c r="EI73" s="33">
        <f t="shared" si="276"/>
        <v>-18.76339571852828</v>
      </c>
      <c r="EJ73" s="33">
        <f t="shared" si="276"/>
        <v>-18.690341716144864</v>
      </c>
      <c r="EK73" s="33">
        <f t="shared" si="276"/>
        <v>-18.617580324349351</v>
      </c>
      <c r="EL73" s="33">
        <f t="shared" si="276"/>
        <v>-18.545109885144154</v>
      </c>
      <c r="EM73" s="33">
        <f t="shared" si="276"/>
        <v>-18.472929207702407</v>
      </c>
      <c r="EN73" s="33">
        <f t="shared" si="276"/>
        <v>-18.401036098959011</v>
      </c>
      <c r="EO73" s="33">
        <f t="shared" si="276"/>
        <v>-18.329430885160342</v>
      </c>
      <c r="EP73" s="33">
        <f t="shared" si="276"/>
        <v>-18.258112210055952</v>
      </c>
      <c r="EQ73" s="33">
        <f t="shared" si="276"/>
        <v>-18.187077616813042</v>
      </c>
      <c r="ER73" s="33">
        <f t="shared" si="276"/>
        <v>-18.116327165057225</v>
      </c>
      <c r="ES73" s="33">
        <f t="shared" si="276"/>
        <v>-18.045860019734256</v>
      </c>
      <c r="ET73" s="33">
        <f t="shared" si="276"/>
        <v>-17.975674453904539</v>
      </c>
      <c r="EU73" s="33">
        <f t="shared" si="276"/>
        <v>-17.905768278209241</v>
      </c>
      <c r="EV73" s="33">
        <f t="shared" si="276"/>
        <v>-17.836141969979508</v>
      </c>
      <c r="EW73" s="33">
        <f t="shared" si="276"/>
        <v>-17.766793500933847</v>
      </c>
      <c r="EX73" s="33">
        <f t="shared" si="276"/>
        <v>-17.697722217491773</v>
      </c>
      <c r="EY73" s="33">
        <f t="shared" si="276"/>
        <v>-17.628926292491144</v>
      </c>
      <c r="EZ73" s="33">
        <f t="shared" si="276"/>
        <v>-17.560406132803049</v>
      </c>
      <c r="FA73" s="33">
        <f t="shared" si="276"/>
        <v>-17.492158664875006</v>
      </c>
      <c r="FB73" s="33">
        <f t="shared" si="276"/>
        <v>-17.424182995146374</v>
      </c>
      <c r="FC73" s="33">
        <f t="shared" si="276"/>
        <v>-17.356480474970727</v>
      </c>
      <c r="FD73" s="33">
        <f t="shared" si="276"/>
        <v>-17.289047059853495</v>
      </c>
      <c r="FE73" s="33">
        <f t="shared" si="276"/>
        <v>-17.2218830817427</v>
      </c>
      <c r="FF73" s="33">
        <f t="shared" si="276"/>
        <v>-17.154986863615679</v>
      </c>
      <c r="FG73" s="33">
        <f t="shared" si="276"/>
        <v>-17.088358413674285</v>
      </c>
      <c r="FH73" s="33">
        <f t="shared" si="276"/>
        <v>-17.021995095480875</v>
      </c>
      <c r="FI73" s="33">
        <f t="shared" si="276"/>
        <v>-16.955897391148824</v>
      </c>
      <c r="FJ73" s="33">
        <f t="shared" si="276"/>
        <v>-16.890063565032094</v>
      </c>
      <c r="FK73" s="33">
        <f t="shared" si="276"/>
        <v>-16.82449158681991</v>
      </c>
      <c r="FL73" s="33">
        <f t="shared" si="276"/>
        <v>-16.759182353248367</v>
      </c>
      <c r="FM73" s="33">
        <f t="shared" si="276"/>
        <v>-16.694133012598943</v>
      </c>
      <c r="FN73" s="33">
        <f t="shared" si="276"/>
        <v>-16.629343132304037</v>
      </c>
      <c r="FO73" s="33">
        <f t="shared" si="276"/>
        <v>-16.564811735428449</v>
      </c>
      <c r="FP73" s="33">
        <f t="shared" si="276"/>
        <v>-16.500537774582241</v>
      </c>
      <c r="FQ73" s="33">
        <f t="shared" si="276"/>
        <v>-16.436520231098001</v>
      </c>
      <c r="FR73" s="33">
        <f t="shared" si="276"/>
        <v>-16.372758105782637</v>
      </c>
      <c r="FS73" s="33">
        <f t="shared" si="276"/>
        <v>-16.309250656984258</v>
      </c>
      <c r="FT73" s="33">
        <f t="shared" si="276"/>
        <v>-16.245995984147093</v>
      </c>
      <c r="FU73" s="33">
        <f t="shared" si="276"/>
        <v>-16.182994366186925</v>
      </c>
      <c r="FV73" s="33">
        <f t="shared" si="276"/>
        <v>-16.120242646328382</v>
      </c>
      <c r="FW73" s="33">
        <f t="shared" si="276"/>
        <v>-16.057741937653201</v>
      </c>
      <c r="FX73" s="33">
        <f t="shared" si="276"/>
        <v>-15.995490611249178</v>
      </c>
      <c r="FY73" s="33">
        <f t="shared" si="276"/>
        <v>-15.933487055458494</v>
      </c>
      <c r="FZ73" s="33">
        <f t="shared" si="276"/>
        <v>-15.871731222856214</v>
      </c>
      <c r="GA73" s="33">
        <f t="shared" si="276"/>
        <v>-15.810220794632897</v>
      </c>
      <c r="GB73" s="33"/>
      <c r="GC73" s="33"/>
      <c r="GD73" s="33"/>
      <c r="GE73" s="33"/>
      <c r="GF73" s="33"/>
      <c r="GG73" s="33"/>
      <c r="GH73" s="33"/>
      <c r="GI73" s="33"/>
      <c r="GJ73" s="33"/>
      <c r="GK73" s="33"/>
      <c r="GL73" s="33"/>
      <c r="GM73" s="33"/>
      <c r="GN73" s="33"/>
      <c r="GO73" s="33"/>
      <c r="GP73" s="33"/>
      <c r="GQ73" s="33"/>
      <c r="GR73" s="33"/>
      <c r="GS73" s="33"/>
      <c r="GT73" s="33"/>
      <c r="GU73" s="33"/>
      <c r="GV73" s="33"/>
      <c r="GW73" s="33"/>
      <c r="GX73" s="33"/>
      <c r="GY73" s="33"/>
      <c r="GZ73" s="33"/>
      <c r="HA73" s="33"/>
      <c r="HB73" s="33"/>
      <c r="HC73" s="33"/>
      <c r="HD73" s="33"/>
      <c r="HE73" s="33"/>
      <c r="HF73" s="33"/>
      <c r="HG73" s="33"/>
      <c r="HH73" s="33"/>
      <c r="HI73" s="33"/>
      <c r="HJ73" s="33"/>
      <c r="HK73" s="33"/>
      <c r="HL73" s="33"/>
      <c r="HM73" s="33"/>
      <c r="HN73" s="33"/>
      <c r="HO73" s="33"/>
      <c r="HP73" s="33"/>
      <c r="HQ73" s="33"/>
      <c r="HR73" s="33"/>
      <c r="HS73" s="33"/>
      <c r="HT73" s="33"/>
      <c r="HU73" s="33"/>
      <c r="HV73" s="33"/>
      <c r="HW73" s="33"/>
      <c r="HX73" s="33"/>
      <c r="HY73" s="33"/>
      <c r="HZ73" s="33"/>
      <c r="IA73" s="33"/>
      <c r="IB73" s="33"/>
      <c r="IC73" s="33"/>
      <c r="ID73" s="33"/>
      <c r="IE73" s="33"/>
      <c r="IF73" s="33"/>
      <c r="IG73" s="33"/>
      <c r="IH73" s="33"/>
      <c r="II73" s="33"/>
      <c r="IJ73" s="33"/>
      <c r="IK73" s="33"/>
      <c r="IL73" s="33"/>
      <c r="IM73" s="33"/>
      <c r="IN73" s="33"/>
      <c r="IO73" s="33"/>
      <c r="IP73" s="33"/>
      <c r="IQ73" s="33"/>
      <c r="IR73" s="33"/>
      <c r="IS73" s="33"/>
      <c r="IT73" s="33"/>
      <c r="IU73" s="33"/>
      <c r="IV73" s="33"/>
      <c r="IW73" s="33"/>
      <c r="IX73" s="33"/>
      <c r="IY73" s="33"/>
      <c r="IZ73" s="33"/>
      <c r="JA73" s="33"/>
      <c r="JB73" s="33"/>
      <c r="JC73" s="33"/>
      <c r="JD73" s="33"/>
      <c r="JE73" s="33"/>
      <c r="JF73" s="33"/>
      <c r="JG73" s="33"/>
      <c r="JH73" s="33"/>
      <c r="JI73" s="33"/>
      <c r="JJ73" s="33"/>
      <c r="JK73" s="33"/>
      <c r="JL73" s="33"/>
      <c r="JM73" s="33"/>
      <c r="JN73" s="33"/>
      <c r="JO73" s="33"/>
      <c r="JP73" s="33"/>
      <c r="JQ73" s="33"/>
      <c r="JR73" s="33"/>
      <c r="JS73" s="33"/>
      <c r="JT73" s="33"/>
      <c r="JU73" s="33"/>
      <c r="JV73" s="33"/>
      <c r="JW73" s="33"/>
      <c r="JX73" s="33"/>
      <c r="JY73" s="33"/>
      <c r="JZ73" s="33"/>
      <c r="KA73" s="33"/>
      <c r="KB73" s="33"/>
      <c r="KC73" s="33"/>
      <c r="KD73" s="33"/>
      <c r="KE73" s="33"/>
      <c r="KF73" s="33"/>
      <c r="KG73" s="33"/>
      <c r="KH73" s="33"/>
      <c r="KI73" s="33"/>
      <c r="KJ73" s="33"/>
      <c r="KK73" s="33"/>
      <c r="KL73" s="33"/>
      <c r="KM73" s="33"/>
      <c r="KN73" s="33"/>
      <c r="KO73" s="33"/>
      <c r="KP73" s="33"/>
      <c r="KQ73" s="33"/>
      <c r="KR73" s="33"/>
      <c r="KS73" s="33"/>
      <c r="KT73" s="33"/>
      <c r="KU73" s="33"/>
      <c r="KV73" s="33"/>
      <c r="KW73" s="33"/>
      <c r="KX73" s="33"/>
      <c r="KY73" s="33"/>
      <c r="KZ73" s="33"/>
      <c r="LA73" s="33"/>
      <c r="LB73" s="33"/>
      <c r="LC73" s="33"/>
      <c r="LD73" s="33"/>
      <c r="LE73" s="33"/>
      <c r="LF73" s="33"/>
      <c r="LG73" s="33"/>
      <c r="LH73" s="33"/>
      <c r="LI73" s="33"/>
      <c r="LJ73" s="33"/>
      <c r="LK73" s="33"/>
      <c r="LL73" s="33"/>
      <c r="LM73" s="33"/>
      <c r="LN73" s="33"/>
      <c r="LO73" s="33"/>
      <c r="LP73" s="33"/>
      <c r="LQ73" s="33"/>
      <c r="LR73" s="33"/>
      <c r="LS73" s="33"/>
      <c r="LT73" s="33"/>
      <c r="LU73" s="33"/>
      <c r="LV73" s="33"/>
      <c r="LW73" s="33"/>
      <c r="LX73" s="33"/>
      <c r="LY73" s="33"/>
      <c r="LZ73" s="33"/>
      <c r="MA73" s="33"/>
      <c r="MB73" s="33"/>
      <c r="MC73" s="33"/>
      <c r="MD73" s="33"/>
      <c r="ME73" s="33"/>
      <c r="MF73" s="33"/>
      <c r="MG73" s="33"/>
      <c r="MH73" s="33"/>
      <c r="MI73" s="33"/>
      <c r="MJ73" s="33"/>
      <c r="MK73" s="33"/>
      <c r="ML73" s="33"/>
      <c r="MM73" s="33"/>
      <c r="MN73" s="33"/>
      <c r="MO73" s="33"/>
      <c r="MP73" s="33"/>
      <c r="MQ73" s="33"/>
      <c r="MR73" s="33"/>
      <c r="MS73" s="33"/>
      <c r="MT73" s="33"/>
      <c r="MU73" s="33"/>
      <c r="MV73" s="33"/>
      <c r="MW73" s="33"/>
      <c r="MX73" s="33"/>
      <c r="MY73" s="8"/>
      <c r="MZ73" s="8"/>
      <c r="NA73" s="8"/>
      <c r="NB73" s="8"/>
      <c r="NC73" s="8"/>
      <c r="ND73" s="8"/>
      <c r="NE73" s="8"/>
      <c r="NF73" s="8"/>
      <c r="NG73" s="8"/>
      <c r="NH73" s="8"/>
      <c r="NI73" s="8"/>
      <c r="NJ73" s="8"/>
      <c r="NK73" s="8"/>
      <c r="NL73" s="8"/>
      <c r="NM73" s="8"/>
      <c r="NN73" s="8"/>
      <c r="NO73" s="8"/>
      <c r="NP73" s="8"/>
      <c r="NQ73" s="8"/>
      <c r="NR73" s="8"/>
      <c r="NS73" s="8"/>
      <c r="NT73" s="8"/>
      <c r="NU73" s="8"/>
      <c r="NV73" s="8"/>
      <c r="NW73" s="8"/>
      <c r="NX73" s="8"/>
      <c r="NY73" s="8"/>
      <c r="NZ73" s="8"/>
      <c r="OA73" s="8"/>
      <c r="OB73" s="8"/>
      <c r="OC73" s="8"/>
      <c r="OD73" s="8"/>
      <c r="OE73" s="8"/>
      <c r="OF73" s="8"/>
      <c r="OG73" s="8"/>
      <c r="OH73" s="8"/>
      <c r="OI73" s="8"/>
      <c r="OJ73" s="8"/>
      <c r="OK73" s="8"/>
      <c r="OL73" s="8"/>
      <c r="OM73" s="8"/>
      <c r="ON73" s="8"/>
      <c r="OO73" s="8"/>
      <c r="OP73" s="8"/>
      <c r="OQ73" s="8"/>
      <c r="OR73" s="8"/>
      <c r="OS73" s="8"/>
      <c r="OT73" s="8"/>
      <c r="OU73" s="8"/>
      <c r="OV73" s="8"/>
      <c r="OW73" s="8"/>
      <c r="OX73" s="8"/>
      <c r="OY73" s="8"/>
      <c r="OZ73" s="8"/>
      <c r="PA73" s="8"/>
      <c r="PB73" s="8"/>
      <c r="PC73" s="8"/>
      <c r="PD73" s="8"/>
      <c r="PE73" s="8"/>
      <c r="PF73" s="8"/>
      <c r="PG73" s="8"/>
      <c r="PH73" s="8"/>
      <c r="PI73" s="8"/>
      <c r="PJ73" s="8"/>
      <c r="PK73" s="8"/>
      <c r="PL73" s="8"/>
      <c r="PM73" s="8"/>
      <c r="PN73" s="8"/>
    </row>
    <row r="74" spans="1:430" ht="14.25" customHeight="1" outlineLevel="1" x14ac:dyDescent="0.55000000000000004">
      <c r="A74" s="34" t="s">
        <v>23</v>
      </c>
      <c r="B74" s="35"/>
      <c r="C74" s="36">
        <f t="shared" ref="C74:GA74" si="277">C72+C73</f>
        <v>2.0594242523405644E-2</v>
      </c>
      <c r="D74" s="36">
        <f t="shared" si="277"/>
        <v>2.0689825593124725E-2</v>
      </c>
      <c r="E74" s="36">
        <f t="shared" si="277"/>
        <v>2.0611336411220992E-2</v>
      </c>
      <c r="F74" s="36">
        <f t="shared" si="277"/>
        <v>2.0465424692373699E-2</v>
      </c>
      <c r="G74" s="36">
        <f t="shared" si="277"/>
        <v>77.57590279730843</v>
      </c>
      <c r="H74" s="36">
        <f t="shared" si="277"/>
        <v>119.89170279536211</v>
      </c>
      <c r="I74" s="36">
        <f t="shared" si="277"/>
        <v>180.74397352678255</v>
      </c>
      <c r="J74" s="36">
        <f t="shared" si="277"/>
        <v>237.46092506483367</v>
      </c>
      <c r="K74" s="36">
        <f t="shared" si="277"/>
        <v>267.51395754729674</v>
      </c>
      <c r="L74" s="36">
        <f t="shared" si="277"/>
        <v>286.96992950558791</v>
      </c>
      <c r="M74" s="36">
        <f t="shared" si="277"/>
        <v>284.5334202636293</v>
      </c>
      <c r="N74" s="36">
        <f t="shared" si="277"/>
        <v>285.99268970942347</v>
      </c>
      <c r="O74" s="36">
        <f t="shared" si="277"/>
        <v>293.96908684156466</v>
      </c>
      <c r="P74" s="36">
        <f t="shared" si="277"/>
        <v>312.96266647190686</v>
      </c>
      <c r="Q74" s="36">
        <f t="shared" si="277"/>
        <v>322.71479534666742</v>
      </c>
      <c r="R74" s="36">
        <f t="shared" si="277"/>
        <v>294.02750258415017</v>
      </c>
      <c r="S74" s="36">
        <f t="shared" si="277"/>
        <v>264.30760870946108</v>
      </c>
      <c r="T74" s="36">
        <f t="shared" si="277"/>
        <v>244.82519427871506</v>
      </c>
      <c r="U74" s="36">
        <f t="shared" si="277"/>
        <v>242.58972696346228</v>
      </c>
      <c r="V74" s="36">
        <f t="shared" si="277"/>
        <v>246.78428339365726</v>
      </c>
      <c r="W74" s="36">
        <f t="shared" si="277"/>
        <v>252.38097758601012</v>
      </c>
      <c r="X74" s="36">
        <f t="shared" si="277"/>
        <v>253.74809349498526</v>
      </c>
      <c r="Y74" s="36">
        <f t="shared" si="277"/>
        <v>252.22575530509982</v>
      </c>
      <c r="Z74" s="36">
        <f t="shared" si="277"/>
        <v>254.42645459674873</v>
      </c>
      <c r="AA74" s="36">
        <f t="shared" si="277"/>
        <v>261.51427731918022</v>
      </c>
      <c r="AB74" s="36">
        <f t="shared" si="277"/>
        <v>278.67618577254513</v>
      </c>
      <c r="AC74" s="36">
        <f t="shared" si="277"/>
        <v>289.17739570307072</v>
      </c>
      <c r="AD74" s="36">
        <f t="shared" si="277"/>
        <v>257.03301486694534</v>
      </c>
      <c r="AE74" s="36">
        <f t="shared" si="277"/>
        <v>231.93068502175487</v>
      </c>
      <c r="AF74" s="36">
        <f t="shared" si="277"/>
        <v>211.91691413690708</v>
      </c>
      <c r="AG74" s="36">
        <f t="shared" si="277"/>
        <v>210.33059606266164</v>
      </c>
      <c r="AH74" s="36">
        <f t="shared" si="277"/>
        <v>214.631229338118</v>
      </c>
      <c r="AI74" s="36">
        <f t="shared" si="277"/>
        <v>219.94374298795248</v>
      </c>
      <c r="AJ74" s="36">
        <f t="shared" si="277"/>
        <v>221.743220674323</v>
      </c>
      <c r="AK74" s="36">
        <f t="shared" si="277"/>
        <v>220.72265490078706</v>
      </c>
      <c r="AL74" s="36">
        <f t="shared" si="277"/>
        <v>222.78539988314037</v>
      </c>
      <c r="AM74" s="36">
        <f t="shared" si="277"/>
        <v>229.53495808048368</v>
      </c>
      <c r="AN74" s="36">
        <f t="shared" si="277"/>
        <v>245.13790525755505</v>
      </c>
      <c r="AO74" s="36">
        <f t="shared" si="277"/>
        <v>255.86877146867442</v>
      </c>
      <c r="AP74" s="36">
        <f t="shared" si="277"/>
        <v>238.55205582401791</v>
      </c>
      <c r="AQ74" s="36">
        <f t="shared" si="277"/>
        <v>207.85950710836934</v>
      </c>
      <c r="AR74" s="36">
        <f t="shared" si="277"/>
        <v>191.62333050141936</v>
      </c>
      <c r="AS74" s="36">
        <f t="shared" si="277"/>
        <v>190.56187965437823</v>
      </c>
      <c r="AT74" s="36">
        <f t="shared" si="277"/>
        <v>195.70835889619079</v>
      </c>
      <c r="AU74" s="36">
        <f t="shared" si="277"/>
        <v>201.30372113650535</v>
      </c>
      <c r="AV74" s="36">
        <f t="shared" si="277"/>
        <v>202.98996150009663</v>
      </c>
      <c r="AW74" s="36">
        <f t="shared" si="277"/>
        <v>201.82416601173981</v>
      </c>
      <c r="AX74" s="36">
        <f t="shared" si="277"/>
        <v>203.77139825916043</v>
      </c>
      <c r="AY74" s="36">
        <f t="shared" si="277"/>
        <v>210.03279718814647</v>
      </c>
      <c r="AZ74" s="36">
        <f t="shared" si="277"/>
        <v>224.95464771220549</v>
      </c>
      <c r="BA74" s="36">
        <f t="shared" si="277"/>
        <v>233.79674709537852</v>
      </c>
      <c r="BB74" s="36">
        <f t="shared" si="277"/>
        <v>214.80592169560521</v>
      </c>
      <c r="BC74" s="36">
        <f t="shared" si="277"/>
        <v>193.61878620152018</v>
      </c>
      <c r="BD74" s="36">
        <f t="shared" si="277"/>
        <v>177.41361417248689</v>
      </c>
      <c r="BE74" s="36">
        <f t="shared" si="277"/>
        <v>175.27231355764368</v>
      </c>
      <c r="BF74" s="36">
        <f t="shared" si="277"/>
        <v>179.50168036283785</v>
      </c>
      <c r="BG74" s="36">
        <f t="shared" si="277"/>
        <v>174.4162761948397</v>
      </c>
      <c r="BH74" s="36">
        <f t="shared" si="277"/>
        <v>167.70769900717937</v>
      </c>
      <c r="BI74" s="36">
        <f t="shared" si="277"/>
        <v>166.77524970623199</v>
      </c>
      <c r="BJ74" s="36">
        <f t="shared" si="277"/>
        <v>168.7465853786951</v>
      </c>
      <c r="BK74" s="36">
        <f t="shared" si="277"/>
        <v>174.59916988085416</v>
      </c>
      <c r="BL74" s="36">
        <f t="shared" si="277"/>
        <v>187.3106901191168</v>
      </c>
      <c r="BM74" s="36">
        <f t="shared" si="277"/>
        <v>193.54974606172345</v>
      </c>
      <c r="BN74" s="36">
        <f t="shared" si="277"/>
        <v>174.84214097620463</v>
      </c>
      <c r="BO74" s="36">
        <f t="shared" si="277"/>
        <v>147.58733963291928</v>
      </c>
      <c r="BP74" s="36">
        <f t="shared" si="277"/>
        <v>134.70934967384483</v>
      </c>
      <c r="BQ74" s="36">
        <f t="shared" si="277"/>
        <v>133.5869654172682</v>
      </c>
      <c r="BR74" s="36">
        <f t="shared" si="277"/>
        <v>137.08392942029928</v>
      </c>
      <c r="BS74" s="36">
        <f t="shared" si="277"/>
        <v>140.59485939937815</v>
      </c>
      <c r="BT74" s="36">
        <f t="shared" si="277"/>
        <v>141.75700867803022</v>
      </c>
      <c r="BU74" s="36">
        <f t="shared" si="277"/>
        <v>140.73389123222589</v>
      </c>
      <c r="BV74" s="36">
        <f t="shared" si="277"/>
        <v>142.07697091118089</v>
      </c>
      <c r="BW74" s="36">
        <f t="shared" si="277"/>
        <v>147.63232906342921</v>
      </c>
      <c r="BX74" s="36">
        <f t="shared" si="277"/>
        <v>158.30973642026296</v>
      </c>
      <c r="BY74" s="36">
        <f t="shared" si="277"/>
        <v>164.83524128718307</v>
      </c>
      <c r="BZ74" s="36">
        <f t="shared" si="277"/>
        <v>139.05842170478959</v>
      </c>
      <c r="CA74" s="36">
        <f t="shared" si="277"/>
        <v>122.16337435683214</v>
      </c>
      <c r="CB74" s="36">
        <f t="shared" si="277"/>
        <v>109.8501692458555</v>
      </c>
      <c r="CC74" s="36">
        <f t="shared" si="277"/>
        <v>109.12498180162049</v>
      </c>
      <c r="CD74" s="36">
        <f t="shared" si="277"/>
        <v>112.03447392188509</v>
      </c>
      <c r="CE74" s="36">
        <f t="shared" si="277"/>
        <v>115.28755004075835</v>
      </c>
      <c r="CF74" s="36">
        <f t="shared" si="277"/>
        <v>116.14680349721493</v>
      </c>
      <c r="CG74" s="36">
        <f t="shared" si="277"/>
        <v>115.13347918289506</v>
      </c>
      <c r="CH74" s="36">
        <f t="shared" si="277"/>
        <v>116.19593954602553</v>
      </c>
      <c r="CI74" s="36">
        <f t="shared" si="277"/>
        <v>120.40262758416884</v>
      </c>
      <c r="CJ74" s="36">
        <f t="shared" si="277"/>
        <v>129.08529738520267</v>
      </c>
      <c r="CK74" s="36">
        <f t="shared" si="277"/>
        <v>134.41004499837095</v>
      </c>
      <c r="CL74" s="36">
        <f t="shared" si="277"/>
        <v>113.66908858763188</v>
      </c>
      <c r="CM74" s="36">
        <f t="shared" si="277"/>
        <v>100.5593284655157</v>
      </c>
      <c r="CN74" s="36">
        <f t="shared" si="277"/>
        <v>91.516736883174275</v>
      </c>
      <c r="CO74" s="36">
        <f t="shared" si="277"/>
        <v>91.159148395805644</v>
      </c>
      <c r="CP74" s="36">
        <f t="shared" si="277"/>
        <v>93.659356509870264</v>
      </c>
      <c r="CQ74" s="36">
        <f t="shared" si="277"/>
        <v>96.595477615736428</v>
      </c>
      <c r="CR74" s="36">
        <f t="shared" si="277"/>
        <v>97.313216130598931</v>
      </c>
      <c r="CS74" s="36">
        <f t="shared" si="277"/>
        <v>96.433879337754831</v>
      </c>
      <c r="CT74" s="36">
        <f t="shared" si="277"/>
        <v>96.973587297195508</v>
      </c>
      <c r="CU74" s="36">
        <f t="shared" si="277"/>
        <v>101.80332763087551</v>
      </c>
      <c r="CV74" s="36">
        <f t="shared" si="277"/>
        <v>109.95416482630696</v>
      </c>
      <c r="CW74" s="36">
        <f t="shared" si="277"/>
        <v>114.46576726471604</v>
      </c>
      <c r="CX74" s="36">
        <f t="shared" si="277"/>
        <v>109.27106787855297</v>
      </c>
      <c r="CY74" s="36">
        <f t="shared" si="277"/>
        <v>97.114092188605198</v>
      </c>
      <c r="CZ74" s="36">
        <f t="shared" si="277"/>
        <v>88.973924013511265</v>
      </c>
      <c r="DA74" s="36">
        <f t="shared" si="277"/>
        <v>89.225415488242206</v>
      </c>
      <c r="DB74" s="36">
        <f t="shared" si="277"/>
        <v>91.394699560843634</v>
      </c>
      <c r="DC74" s="36">
        <f t="shared" si="277"/>
        <v>93.803431870099544</v>
      </c>
      <c r="DD74" s="36">
        <f t="shared" si="277"/>
        <v>94.19390811969248</v>
      </c>
      <c r="DE74" s="36">
        <f t="shared" si="277"/>
        <v>94.088890229580286</v>
      </c>
      <c r="DF74" s="36">
        <f t="shared" si="277"/>
        <v>94.573369239808642</v>
      </c>
      <c r="DG74" s="36">
        <f t="shared" si="277"/>
        <v>98.710930007841682</v>
      </c>
      <c r="DH74" s="36">
        <f t="shared" si="277"/>
        <v>105.82333160869121</v>
      </c>
      <c r="DI74" s="36">
        <f t="shared" si="277"/>
        <v>109.48597458378039</v>
      </c>
      <c r="DJ74" s="36">
        <f t="shared" si="277"/>
        <v>104.55204297775838</v>
      </c>
      <c r="DK74" s="36">
        <f t="shared" si="277"/>
        <v>81.092906835126101</v>
      </c>
      <c r="DL74" s="36">
        <f t="shared" si="277"/>
        <v>75.352472084326237</v>
      </c>
      <c r="DM74" s="36">
        <f t="shared" si="277"/>
        <v>74.686740523265712</v>
      </c>
      <c r="DN74" s="36">
        <f t="shared" si="277"/>
        <v>74.935785135070404</v>
      </c>
      <c r="DO74" s="36">
        <f t="shared" si="277"/>
        <v>75.217620415036606</v>
      </c>
      <c r="DP74" s="36">
        <f t="shared" si="277"/>
        <v>75.524651623768634</v>
      </c>
      <c r="DQ74" s="36">
        <f t="shared" si="277"/>
        <v>75.444465714612491</v>
      </c>
      <c r="DR74" s="36">
        <f t="shared" si="277"/>
        <v>75.856316862203144</v>
      </c>
      <c r="DS74" s="36">
        <f t="shared" si="277"/>
        <v>78.767382221162919</v>
      </c>
      <c r="DT74" s="36">
        <f t="shared" si="277"/>
        <v>83.253168439784062</v>
      </c>
      <c r="DU74" s="36">
        <f t="shared" si="277"/>
        <v>87.168027658294264</v>
      </c>
      <c r="DV74" s="36">
        <f t="shared" si="277"/>
        <v>84.118579665579759</v>
      </c>
      <c r="DW74" s="36">
        <f t="shared" si="277"/>
        <v>79.782409389552043</v>
      </c>
      <c r="DX74" s="36">
        <f t="shared" si="277"/>
        <v>74.30283051310559</v>
      </c>
      <c r="DY74" s="36">
        <f t="shared" si="277"/>
        <v>73.670141244628368</v>
      </c>
      <c r="DZ74" s="36">
        <f t="shared" si="277"/>
        <v>73.926780711264286</v>
      </c>
      <c r="EA74" s="36">
        <f t="shared" si="277"/>
        <v>65.968836271053277</v>
      </c>
      <c r="EB74" s="36">
        <f t="shared" si="277"/>
        <v>66.283586859933308</v>
      </c>
      <c r="EC74" s="36">
        <f t="shared" si="277"/>
        <v>66.248981471040551</v>
      </c>
      <c r="ED74" s="36">
        <f t="shared" si="277"/>
        <v>66.652695409698168</v>
      </c>
      <c r="EE74" s="36">
        <f t="shared" si="277"/>
        <v>67.413208536895326</v>
      </c>
      <c r="EF74" s="36">
        <f t="shared" si="277"/>
        <v>69.3163284401043</v>
      </c>
      <c r="EG74" s="36">
        <f t="shared" si="277"/>
        <v>72.171533329380637</v>
      </c>
      <c r="EH74" s="36">
        <f t="shared" si="277"/>
        <v>69.851511200185641</v>
      </c>
      <c r="EI74" s="36">
        <f t="shared" si="277"/>
        <v>61.320144930449281</v>
      </c>
      <c r="EJ74" s="36">
        <f t="shared" si="277"/>
        <v>56.84818376713249</v>
      </c>
      <c r="EK74" s="36">
        <f t="shared" si="277"/>
        <v>56.363340931691653</v>
      </c>
      <c r="EL74" s="36">
        <f t="shared" si="277"/>
        <v>56.604886238440258</v>
      </c>
      <c r="EM74" s="36">
        <f t="shared" si="277"/>
        <v>56.913156074881442</v>
      </c>
      <c r="EN74" s="36">
        <f t="shared" si="277"/>
        <v>57.218182973896518</v>
      </c>
      <c r="EO74" s="36">
        <f t="shared" si="277"/>
        <v>57.204907731718443</v>
      </c>
      <c r="EP74" s="36">
        <f t="shared" si="277"/>
        <v>57.581212919227781</v>
      </c>
      <c r="EQ74" s="36">
        <f t="shared" si="277"/>
        <v>58.278340929772426</v>
      </c>
      <c r="ER74" s="36">
        <f t="shared" si="277"/>
        <v>60.002985994582218</v>
      </c>
      <c r="ES74" s="36">
        <f t="shared" si="277"/>
        <v>57.749166173222683</v>
      </c>
      <c r="ET74" s="36">
        <f t="shared" si="277"/>
        <v>57.048892174125164</v>
      </c>
      <c r="EU74" s="36">
        <f t="shared" si="277"/>
        <v>56.47957368957816</v>
      </c>
      <c r="EV74" s="36">
        <f t="shared" si="277"/>
        <v>56.035753547518283</v>
      </c>
      <c r="EW74" s="36">
        <f t="shared" si="277"/>
        <v>55.958583769503448</v>
      </c>
      <c r="EX74" s="36">
        <f t="shared" si="277"/>
        <v>55.881235172739935</v>
      </c>
      <c r="EY74" s="36">
        <f t="shared" si="277"/>
        <v>55.924061089112342</v>
      </c>
      <c r="EZ74" s="36">
        <f t="shared" si="277"/>
        <v>55.845886937399925</v>
      </c>
      <c r="FA74" s="36">
        <f t="shared" si="277"/>
        <v>55.651997172553536</v>
      </c>
      <c r="FB74" s="36">
        <f t="shared" si="277"/>
        <v>55.573939934924375</v>
      </c>
      <c r="FC74" s="36">
        <f t="shared" si="277"/>
        <v>55.37726356732783</v>
      </c>
      <c r="FD74" s="36">
        <f t="shared" si="277"/>
        <v>55.181358981163861</v>
      </c>
      <c r="FE74" s="36">
        <f t="shared" si="277"/>
        <v>54.75118496586245</v>
      </c>
      <c r="FF74" s="36">
        <f t="shared" si="277"/>
        <v>54.553968048428388</v>
      </c>
      <c r="FG74" s="36">
        <f t="shared" si="277"/>
        <v>54.361309897059925</v>
      </c>
      <c r="FH74" s="36">
        <f t="shared" si="277"/>
        <v>54.169406976784629</v>
      </c>
      <c r="FI74" s="36">
        <f t="shared" si="277"/>
        <v>53.98199595028909</v>
      </c>
      <c r="FJ74" s="36">
        <f t="shared" si="277"/>
        <v>53.7915853584297</v>
      </c>
      <c r="FK74" s="36">
        <f t="shared" si="277"/>
        <v>53.712972915172749</v>
      </c>
      <c r="FL74" s="36">
        <f t="shared" si="277"/>
        <v>53.523617208006939</v>
      </c>
      <c r="FM74" s="36">
        <f t="shared" si="277"/>
        <v>53.335004138408053</v>
      </c>
      <c r="FN74" s="36">
        <f t="shared" si="277"/>
        <v>53.147131938638232</v>
      </c>
      <c r="FO74" s="36">
        <f t="shared" si="277"/>
        <v>52.959996581483111</v>
      </c>
      <c r="FP74" s="36">
        <f t="shared" si="277"/>
        <v>52.664726797200871</v>
      </c>
      <c r="FQ74" s="36">
        <f t="shared" si="277"/>
        <v>52.479489640800125</v>
      </c>
      <c r="FR74" s="36">
        <f t="shared" si="277"/>
        <v>52.294979133396836</v>
      </c>
      <c r="FS74" s="36">
        <f t="shared" si="277"/>
        <v>52.111193992568133</v>
      </c>
      <c r="FT74" s="36">
        <f t="shared" si="277"/>
        <v>51.928128648617509</v>
      </c>
      <c r="FU74" s="36">
        <f t="shared" si="277"/>
        <v>51.74578207542789</v>
      </c>
      <c r="FV74" s="36">
        <f t="shared" si="277"/>
        <v>51.564148724690284</v>
      </c>
      <c r="FW74" s="36">
        <f t="shared" si="277"/>
        <v>51.489119751342926</v>
      </c>
      <c r="FX74" s="36">
        <f t="shared" si="277"/>
        <v>51.203017762767487</v>
      </c>
      <c r="FY74" s="36">
        <f t="shared" si="277"/>
        <v>51.023513081467208</v>
      </c>
      <c r="FZ74" s="36">
        <f t="shared" si="277"/>
        <v>50.844712603149858</v>
      </c>
      <c r="GA74" s="36">
        <f t="shared" si="277"/>
        <v>50.666610775297727</v>
      </c>
      <c r="GB74" s="36"/>
      <c r="GC74" s="36"/>
      <c r="GD74" s="36"/>
      <c r="GE74" s="36"/>
      <c r="GF74" s="36"/>
      <c r="GG74" s="36"/>
      <c r="GH74" s="36"/>
      <c r="GI74" s="36"/>
      <c r="GJ74" s="36"/>
      <c r="GK74" s="36"/>
      <c r="GL74" s="36"/>
      <c r="GM74" s="36"/>
      <c r="GN74" s="36"/>
      <c r="GO74" s="36"/>
      <c r="GP74" s="36"/>
      <c r="GQ74" s="36"/>
      <c r="GR74" s="36"/>
      <c r="GS74" s="36"/>
      <c r="GT74" s="36"/>
      <c r="GU74" s="36"/>
      <c r="GV74" s="36"/>
      <c r="GW74" s="36"/>
      <c r="GX74" s="36"/>
      <c r="GY74" s="36"/>
      <c r="GZ74" s="36"/>
      <c r="HA74" s="36"/>
      <c r="HB74" s="36"/>
      <c r="HC74" s="36"/>
      <c r="HD74" s="36"/>
      <c r="HE74" s="36"/>
      <c r="HF74" s="36"/>
      <c r="HG74" s="36"/>
      <c r="HH74" s="36"/>
      <c r="HI74" s="36"/>
      <c r="HJ74" s="36"/>
      <c r="HK74" s="36"/>
      <c r="HL74" s="36"/>
      <c r="HM74" s="36"/>
      <c r="HN74" s="36"/>
      <c r="HO74" s="36"/>
      <c r="HP74" s="36"/>
      <c r="HQ74" s="36"/>
      <c r="HR74" s="36"/>
      <c r="HS74" s="36"/>
      <c r="HT74" s="36"/>
      <c r="HU74" s="36"/>
      <c r="HV74" s="36"/>
      <c r="HW74" s="36"/>
      <c r="HX74" s="36"/>
      <c r="HY74" s="36"/>
      <c r="HZ74" s="36"/>
      <c r="IA74" s="36"/>
      <c r="IB74" s="36"/>
      <c r="IC74" s="36"/>
      <c r="ID74" s="36"/>
      <c r="IE74" s="36"/>
      <c r="IF74" s="36"/>
      <c r="IG74" s="36"/>
      <c r="IH74" s="36"/>
      <c r="II74" s="36"/>
      <c r="IJ74" s="36"/>
      <c r="IK74" s="36"/>
      <c r="IL74" s="36"/>
      <c r="IM74" s="36"/>
      <c r="IN74" s="36"/>
      <c r="IO74" s="36"/>
      <c r="IP74" s="36"/>
      <c r="IQ74" s="36"/>
      <c r="IR74" s="36"/>
      <c r="IS74" s="36"/>
      <c r="IT74" s="36"/>
      <c r="IU74" s="36"/>
      <c r="IV74" s="36"/>
      <c r="IW74" s="36"/>
      <c r="IX74" s="36"/>
      <c r="IY74" s="36"/>
      <c r="IZ74" s="36"/>
      <c r="JA74" s="36"/>
      <c r="JB74" s="36"/>
      <c r="JC74" s="36"/>
      <c r="JD74" s="36"/>
      <c r="JE74" s="36"/>
      <c r="JF74" s="36"/>
      <c r="JG74" s="36"/>
      <c r="JH74" s="36"/>
      <c r="JI74" s="36"/>
      <c r="JJ74" s="36"/>
      <c r="JK74" s="36"/>
      <c r="JL74" s="36"/>
      <c r="JM74" s="36"/>
      <c r="JN74" s="36"/>
      <c r="JO74" s="36"/>
      <c r="JP74" s="36"/>
      <c r="JQ74" s="36"/>
      <c r="JR74" s="36"/>
      <c r="JS74" s="36"/>
      <c r="JT74" s="36"/>
      <c r="JU74" s="36"/>
      <c r="JV74" s="36"/>
      <c r="JW74" s="36"/>
      <c r="JX74" s="36"/>
      <c r="JY74" s="36"/>
      <c r="JZ74" s="36"/>
      <c r="KA74" s="36"/>
      <c r="KB74" s="36"/>
      <c r="KC74" s="36"/>
      <c r="KD74" s="36"/>
      <c r="KE74" s="36"/>
      <c r="KF74" s="36"/>
      <c r="KG74" s="36"/>
      <c r="KH74" s="36"/>
      <c r="KI74" s="36"/>
      <c r="KJ74" s="36"/>
      <c r="KK74" s="36"/>
      <c r="KL74" s="36"/>
      <c r="KM74" s="36"/>
      <c r="KN74" s="36"/>
      <c r="KO74" s="36"/>
      <c r="KP74" s="36"/>
      <c r="KQ74" s="36"/>
      <c r="KR74" s="36"/>
      <c r="KS74" s="36"/>
      <c r="KT74" s="36"/>
      <c r="KU74" s="36"/>
      <c r="KV74" s="36"/>
      <c r="KW74" s="36"/>
      <c r="KX74" s="36"/>
      <c r="KY74" s="36"/>
      <c r="KZ74" s="36"/>
      <c r="LA74" s="36"/>
      <c r="LB74" s="36"/>
      <c r="LC74" s="36"/>
      <c r="LD74" s="36"/>
      <c r="LE74" s="36"/>
      <c r="LF74" s="36"/>
      <c r="LG74" s="36"/>
      <c r="LH74" s="36"/>
      <c r="LI74" s="36"/>
      <c r="LJ74" s="36"/>
      <c r="LK74" s="36"/>
      <c r="LL74" s="36"/>
      <c r="LM74" s="36"/>
      <c r="LN74" s="36"/>
      <c r="LO74" s="36"/>
      <c r="LP74" s="36"/>
      <c r="LQ74" s="36"/>
      <c r="LR74" s="36"/>
      <c r="LS74" s="36"/>
      <c r="LT74" s="36"/>
      <c r="LU74" s="36"/>
      <c r="LV74" s="36"/>
      <c r="LW74" s="36"/>
      <c r="LX74" s="36"/>
      <c r="LY74" s="36"/>
      <c r="LZ74" s="36"/>
      <c r="MA74" s="36"/>
      <c r="MB74" s="36"/>
      <c r="MC74" s="36"/>
      <c r="MD74" s="36"/>
      <c r="ME74" s="36"/>
      <c r="MF74" s="36"/>
      <c r="MG74" s="36"/>
      <c r="MH74" s="36"/>
      <c r="MI74" s="36"/>
      <c r="MJ74" s="36"/>
      <c r="MK74" s="36"/>
      <c r="ML74" s="36"/>
      <c r="MM74" s="36"/>
      <c r="MN74" s="36"/>
      <c r="MO74" s="36"/>
      <c r="MP74" s="36"/>
      <c r="MQ74" s="36"/>
      <c r="MR74" s="36"/>
      <c r="MS74" s="36"/>
      <c r="MT74" s="36"/>
      <c r="MU74" s="36"/>
      <c r="MV74" s="36"/>
      <c r="MW74" s="36"/>
      <c r="MX74" s="36"/>
      <c r="MY74" s="8"/>
      <c r="MZ74" s="8"/>
      <c r="NA74" s="8"/>
      <c r="NB74" s="8"/>
      <c r="NC74" s="8"/>
      <c r="ND74" s="8"/>
      <c r="NE74" s="8"/>
      <c r="NF74" s="8"/>
      <c r="NG74" s="8"/>
      <c r="NH74" s="8"/>
      <c r="NI74" s="8"/>
      <c r="NJ74" s="8"/>
      <c r="NK74" s="8"/>
      <c r="NL74" s="8"/>
      <c r="NM74" s="8"/>
      <c r="NN74" s="8"/>
      <c r="NO74" s="8"/>
      <c r="NP74" s="8"/>
      <c r="NQ74" s="8"/>
      <c r="NR74" s="8"/>
      <c r="NS74" s="8"/>
      <c r="NT74" s="8"/>
      <c r="NU74" s="8"/>
      <c r="NV74" s="8"/>
      <c r="NW74" s="8"/>
      <c r="NX74" s="8"/>
      <c r="NY74" s="8"/>
      <c r="NZ74" s="8"/>
      <c r="OA74" s="8"/>
      <c r="OB74" s="8"/>
      <c r="OC74" s="8"/>
      <c r="OD74" s="8"/>
      <c r="OE74" s="8"/>
      <c r="OF74" s="8"/>
      <c r="OG74" s="8"/>
      <c r="OH74" s="8"/>
      <c r="OI74" s="8"/>
      <c r="OJ74" s="8"/>
      <c r="OK74" s="8"/>
      <c r="OL74" s="8"/>
      <c r="OM74" s="8"/>
      <c r="ON74" s="8"/>
      <c r="OO74" s="8"/>
      <c r="OP74" s="8"/>
      <c r="OQ74" s="8"/>
      <c r="OR74" s="8"/>
      <c r="OS74" s="8"/>
      <c r="OT74" s="8"/>
      <c r="OU74" s="8"/>
      <c r="OV74" s="8"/>
      <c r="OW74" s="8"/>
      <c r="OX74" s="8"/>
      <c r="OY74" s="8"/>
      <c r="OZ74" s="8"/>
      <c r="PA74" s="8"/>
      <c r="PB74" s="8"/>
      <c r="PC74" s="8"/>
      <c r="PD74" s="8"/>
      <c r="PE74" s="8"/>
      <c r="PF74" s="8"/>
      <c r="PG74" s="8"/>
      <c r="PH74" s="8"/>
      <c r="PI74" s="8"/>
      <c r="PJ74" s="8"/>
      <c r="PK74" s="8"/>
      <c r="PL74" s="8"/>
      <c r="PM74" s="8"/>
      <c r="PN74" s="8"/>
    </row>
    <row r="75" spans="1:430" ht="14.25" customHeight="1" outlineLevel="1" x14ac:dyDescent="0.55000000000000004">
      <c r="A75" s="8" t="s">
        <v>24</v>
      </c>
      <c r="B75" s="30"/>
      <c r="C75" s="37">
        <f t="shared" ref="C75:GA75" si="278">-C74*C45</f>
        <v>0</v>
      </c>
      <c r="D75" s="37">
        <f t="shared" si="278"/>
        <v>0</v>
      </c>
      <c r="E75" s="37">
        <f t="shared" si="278"/>
        <v>0</v>
      </c>
      <c r="F75" s="37">
        <f t="shared" si="278"/>
        <v>0</v>
      </c>
      <c r="G75" s="37">
        <f t="shared" si="278"/>
        <v>0</v>
      </c>
      <c r="H75" s="37">
        <f t="shared" si="278"/>
        <v>0</v>
      </c>
      <c r="I75" s="37">
        <f t="shared" si="278"/>
        <v>0</v>
      </c>
      <c r="J75" s="37">
        <f t="shared" si="278"/>
        <v>0</v>
      </c>
      <c r="K75" s="37">
        <f t="shared" si="278"/>
        <v>0</v>
      </c>
      <c r="L75" s="37">
        <f t="shared" si="278"/>
        <v>0</v>
      </c>
      <c r="M75" s="37">
        <f t="shared" si="278"/>
        <v>0</v>
      </c>
      <c r="N75" s="37">
        <f t="shared" si="278"/>
        <v>0</v>
      </c>
      <c r="O75" s="37">
        <f t="shared" si="278"/>
        <v>0</v>
      </c>
      <c r="P75" s="37">
        <f t="shared" si="278"/>
        <v>0</v>
      </c>
      <c r="Q75" s="37">
        <f t="shared" si="278"/>
        <v>0</v>
      </c>
      <c r="R75" s="37">
        <f t="shared" si="278"/>
        <v>0</v>
      </c>
      <c r="S75" s="37">
        <f t="shared" si="278"/>
        <v>0</v>
      </c>
      <c r="T75" s="37">
        <f t="shared" si="278"/>
        <v>0</v>
      </c>
      <c r="U75" s="37">
        <f t="shared" si="278"/>
        <v>0</v>
      </c>
      <c r="V75" s="37">
        <f t="shared" si="278"/>
        <v>0</v>
      </c>
      <c r="W75" s="37">
        <f t="shared" si="278"/>
        <v>0</v>
      </c>
      <c r="X75" s="37">
        <f t="shared" si="278"/>
        <v>0</v>
      </c>
      <c r="Y75" s="37">
        <f t="shared" si="278"/>
        <v>0</v>
      </c>
      <c r="Z75" s="37">
        <f t="shared" si="278"/>
        <v>0</v>
      </c>
      <c r="AA75" s="37">
        <f t="shared" si="278"/>
        <v>0</v>
      </c>
      <c r="AB75" s="37">
        <f t="shared" si="278"/>
        <v>0</v>
      </c>
      <c r="AC75" s="37">
        <f t="shared" si="278"/>
        <v>0</v>
      </c>
      <c r="AD75" s="37">
        <f t="shared" si="278"/>
        <v>0</v>
      </c>
      <c r="AE75" s="37">
        <f t="shared" si="278"/>
        <v>0</v>
      </c>
      <c r="AF75" s="37">
        <f t="shared" si="278"/>
        <v>0</v>
      </c>
      <c r="AG75" s="37">
        <f t="shared" si="278"/>
        <v>0</v>
      </c>
      <c r="AH75" s="37">
        <f t="shared" si="278"/>
        <v>0</v>
      </c>
      <c r="AI75" s="37">
        <f t="shared" si="278"/>
        <v>0</v>
      </c>
      <c r="AJ75" s="37">
        <f t="shared" si="278"/>
        <v>0</v>
      </c>
      <c r="AK75" s="37">
        <f t="shared" si="278"/>
        <v>0</v>
      </c>
      <c r="AL75" s="37">
        <f t="shared" si="278"/>
        <v>0</v>
      </c>
      <c r="AM75" s="37">
        <f t="shared" si="278"/>
        <v>0</v>
      </c>
      <c r="AN75" s="37">
        <f t="shared" si="278"/>
        <v>0</v>
      </c>
      <c r="AO75" s="37">
        <f t="shared" si="278"/>
        <v>0</v>
      </c>
      <c r="AP75" s="37">
        <f t="shared" si="278"/>
        <v>0</v>
      </c>
      <c r="AQ75" s="37">
        <f t="shared" si="278"/>
        <v>0</v>
      </c>
      <c r="AR75" s="37">
        <f t="shared" si="278"/>
        <v>0</v>
      </c>
      <c r="AS75" s="37">
        <f t="shared" si="278"/>
        <v>0</v>
      </c>
      <c r="AT75" s="37">
        <f t="shared" si="278"/>
        <v>0</v>
      </c>
      <c r="AU75" s="37">
        <f t="shared" si="278"/>
        <v>0</v>
      </c>
      <c r="AV75" s="37">
        <f t="shared" si="278"/>
        <v>0</v>
      </c>
      <c r="AW75" s="37">
        <f t="shared" si="278"/>
        <v>0</v>
      </c>
      <c r="AX75" s="37">
        <f t="shared" si="278"/>
        <v>0</v>
      </c>
      <c r="AY75" s="37">
        <f t="shared" si="278"/>
        <v>0</v>
      </c>
      <c r="AZ75" s="37">
        <f t="shared" si="278"/>
        <v>0</v>
      </c>
      <c r="BA75" s="37">
        <f t="shared" si="278"/>
        <v>0</v>
      </c>
      <c r="BB75" s="37">
        <f t="shared" si="278"/>
        <v>0</v>
      </c>
      <c r="BC75" s="37">
        <f t="shared" si="278"/>
        <v>0</v>
      </c>
      <c r="BD75" s="37">
        <f t="shared" si="278"/>
        <v>0</v>
      </c>
      <c r="BE75" s="37">
        <f t="shared" si="278"/>
        <v>0</v>
      </c>
      <c r="BF75" s="37">
        <f t="shared" si="278"/>
        <v>0</v>
      </c>
      <c r="BG75" s="37">
        <f t="shared" si="278"/>
        <v>0</v>
      </c>
      <c r="BH75" s="37">
        <f t="shared" si="278"/>
        <v>0</v>
      </c>
      <c r="BI75" s="37">
        <f t="shared" si="278"/>
        <v>0</v>
      </c>
      <c r="BJ75" s="37">
        <f t="shared" si="278"/>
        <v>0</v>
      </c>
      <c r="BK75" s="37">
        <f t="shared" si="278"/>
        <v>0</v>
      </c>
      <c r="BL75" s="37">
        <f t="shared" si="278"/>
        <v>0</v>
      </c>
      <c r="BM75" s="37">
        <f t="shared" si="278"/>
        <v>0</v>
      </c>
      <c r="BN75" s="37">
        <f t="shared" si="278"/>
        <v>0</v>
      </c>
      <c r="BO75" s="37">
        <f t="shared" si="278"/>
        <v>0</v>
      </c>
      <c r="BP75" s="37">
        <f t="shared" si="278"/>
        <v>0</v>
      </c>
      <c r="BQ75" s="37">
        <f t="shared" si="278"/>
        <v>0</v>
      </c>
      <c r="BR75" s="37">
        <f t="shared" si="278"/>
        <v>0</v>
      </c>
      <c r="BS75" s="37">
        <f t="shared" si="278"/>
        <v>0</v>
      </c>
      <c r="BT75" s="37">
        <f t="shared" si="278"/>
        <v>0</v>
      </c>
      <c r="BU75" s="37">
        <f t="shared" si="278"/>
        <v>0</v>
      </c>
      <c r="BV75" s="37">
        <f t="shared" si="278"/>
        <v>0</v>
      </c>
      <c r="BW75" s="37">
        <f t="shared" si="278"/>
        <v>0</v>
      </c>
      <c r="BX75" s="37">
        <f t="shared" si="278"/>
        <v>0</v>
      </c>
      <c r="BY75" s="37">
        <f t="shared" si="278"/>
        <v>0</v>
      </c>
      <c r="BZ75" s="37">
        <f t="shared" si="278"/>
        <v>0</v>
      </c>
      <c r="CA75" s="37">
        <f t="shared" si="278"/>
        <v>0</v>
      </c>
      <c r="CB75" s="37">
        <f t="shared" si="278"/>
        <v>0</v>
      </c>
      <c r="CC75" s="37">
        <f t="shared" si="278"/>
        <v>0</v>
      </c>
      <c r="CD75" s="37">
        <f t="shared" si="278"/>
        <v>0</v>
      </c>
      <c r="CE75" s="37">
        <f t="shared" si="278"/>
        <v>0</v>
      </c>
      <c r="CF75" s="37">
        <f t="shared" si="278"/>
        <v>0</v>
      </c>
      <c r="CG75" s="37">
        <f t="shared" si="278"/>
        <v>0</v>
      </c>
      <c r="CH75" s="37">
        <f t="shared" si="278"/>
        <v>0</v>
      </c>
      <c r="CI75" s="37">
        <f t="shared" si="278"/>
        <v>0</v>
      </c>
      <c r="CJ75" s="37">
        <f t="shared" si="278"/>
        <v>0</v>
      </c>
      <c r="CK75" s="37">
        <f t="shared" si="278"/>
        <v>0</v>
      </c>
      <c r="CL75" s="37">
        <f t="shared" si="278"/>
        <v>0</v>
      </c>
      <c r="CM75" s="37">
        <f t="shared" si="278"/>
        <v>0</v>
      </c>
      <c r="CN75" s="37">
        <f t="shared" si="278"/>
        <v>0</v>
      </c>
      <c r="CO75" s="37">
        <f t="shared" si="278"/>
        <v>0</v>
      </c>
      <c r="CP75" s="37">
        <f t="shared" si="278"/>
        <v>0</v>
      </c>
      <c r="CQ75" s="37">
        <f t="shared" si="278"/>
        <v>0</v>
      </c>
      <c r="CR75" s="37">
        <f t="shared" si="278"/>
        <v>0</v>
      </c>
      <c r="CS75" s="37">
        <f t="shared" si="278"/>
        <v>0</v>
      </c>
      <c r="CT75" s="37">
        <f t="shared" si="278"/>
        <v>0</v>
      </c>
      <c r="CU75" s="37">
        <f t="shared" si="278"/>
        <v>0</v>
      </c>
      <c r="CV75" s="37">
        <f t="shared" si="278"/>
        <v>0</v>
      </c>
      <c r="CW75" s="37">
        <f t="shared" si="278"/>
        <v>0</v>
      </c>
      <c r="CX75" s="37">
        <f t="shared" si="278"/>
        <v>0</v>
      </c>
      <c r="CY75" s="37">
        <f t="shared" si="278"/>
        <v>0</v>
      </c>
      <c r="CZ75" s="37">
        <f t="shared" si="278"/>
        <v>0</v>
      </c>
      <c r="DA75" s="37">
        <f t="shared" si="278"/>
        <v>0</v>
      </c>
      <c r="DB75" s="37">
        <f t="shared" si="278"/>
        <v>0</v>
      </c>
      <c r="DC75" s="37">
        <f t="shared" si="278"/>
        <v>0</v>
      </c>
      <c r="DD75" s="37">
        <f t="shared" si="278"/>
        <v>0</v>
      </c>
      <c r="DE75" s="37">
        <f t="shared" si="278"/>
        <v>0</v>
      </c>
      <c r="DF75" s="37">
        <f t="shared" si="278"/>
        <v>0</v>
      </c>
      <c r="DG75" s="37">
        <f t="shared" si="278"/>
        <v>0</v>
      </c>
      <c r="DH75" s="37">
        <f t="shared" si="278"/>
        <v>0</v>
      </c>
      <c r="DI75" s="37">
        <f t="shared" si="278"/>
        <v>0</v>
      </c>
      <c r="DJ75" s="37">
        <f t="shared" si="278"/>
        <v>0</v>
      </c>
      <c r="DK75" s="37">
        <f t="shared" si="278"/>
        <v>0</v>
      </c>
      <c r="DL75" s="37">
        <f t="shared" si="278"/>
        <v>0</v>
      </c>
      <c r="DM75" s="37">
        <f t="shared" si="278"/>
        <v>0</v>
      </c>
      <c r="DN75" s="37">
        <f t="shared" si="278"/>
        <v>0</v>
      </c>
      <c r="DO75" s="37">
        <f t="shared" si="278"/>
        <v>0</v>
      </c>
      <c r="DP75" s="37">
        <f t="shared" si="278"/>
        <v>0</v>
      </c>
      <c r="DQ75" s="37">
        <f t="shared" si="278"/>
        <v>0</v>
      </c>
      <c r="DR75" s="37">
        <f t="shared" si="278"/>
        <v>0</v>
      </c>
      <c r="DS75" s="37">
        <f t="shared" si="278"/>
        <v>0</v>
      </c>
      <c r="DT75" s="37">
        <f t="shared" si="278"/>
        <v>0</v>
      </c>
      <c r="DU75" s="37">
        <f t="shared" si="278"/>
        <v>0</v>
      </c>
      <c r="DV75" s="37">
        <f t="shared" si="278"/>
        <v>0</v>
      </c>
      <c r="DW75" s="37">
        <f t="shared" si="278"/>
        <v>0</v>
      </c>
      <c r="DX75" s="37">
        <f t="shared" si="278"/>
        <v>0</v>
      </c>
      <c r="DY75" s="37">
        <f t="shared" si="278"/>
        <v>0</v>
      </c>
      <c r="DZ75" s="37">
        <f t="shared" si="278"/>
        <v>0</v>
      </c>
      <c r="EA75" s="37">
        <f t="shared" si="278"/>
        <v>0</v>
      </c>
      <c r="EB75" s="37">
        <f t="shared" si="278"/>
        <v>0</v>
      </c>
      <c r="EC75" s="37">
        <f t="shared" si="278"/>
        <v>0</v>
      </c>
      <c r="ED75" s="37">
        <f t="shared" si="278"/>
        <v>0</v>
      </c>
      <c r="EE75" s="37">
        <f t="shared" si="278"/>
        <v>0</v>
      </c>
      <c r="EF75" s="37">
        <f t="shared" si="278"/>
        <v>0</v>
      </c>
      <c r="EG75" s="37">
        <f t="shared" si="278"/>
        <v>0</v>
      </c>
      <c r="EH75" s="37">
        <f t="shared" si="278"/>
        <v>0</v>
      </c>
      <c r="EI75" s="37">
        <f t="shared" si="278"/>
        <v>0</v>
      </c>
      <c r="EJ75" s="37">
        <f t="shared" si="278"/>
        <v>0</v>
      </c>
      <c r="EK75" s="37">
        <f t="shared" si="278"/>
        <v>0</v>
      </c>
      <c r="EL75" s="37">
        <f t="shared" si="278"/>
        <v>0</v>
      </c>
      <c r="EM75" s="37">
        <f t="shared" si="278"/>
        <v>0</v>
      </c>
      <c r="EN75" s="37">
        <f t="shared" si="278"/>
        <v>0</v>
      </c>
      <c r="EO75" s="37">
        <f t="shared" si="278"/>
        <v>0</v>
      </c>
      <c r="EP75" s="37">
        <f t="shared" si="278"/>
        <v>0</v>
      </c>
      <c r="EQ75" s="37">
        <f t="shared" si="278"/>
        <v>0</v>
      </c>
      <c r="ER75" s="37">
        <f t="shared" si="278"/>
        <v>0</v>
      </c>
      <c r="ES75" s="37">
        <f t="shared" si="278"/>
        <v>0</v>
      </c>
      <c r="ET75" s="37">
        <f t="shared" si="278"/>
        <v>0</v>
      </c>
      <c r="EU75" s="37">
        <f t="shared" si="278"/>
        <v>0</v>
      </c>
      <c r="EV75" s="37">
        <f t="shared" si="278"/>
        <v>0</v>
      </c>
      <c r="EW75" s="37">
        <f t="shared" si="278"/>
        <v>0</v>
      </c>
      <c r="EX75" s="37">
        <f t="shared" si="278"/>
        <v>0</v>
      </c>
      <c r="EY75" s="37">
        <f t="shared" si="278"/>
        <v>0</v>
      </c>
      <c r="EZ75" s="37">
        <f t="shared" si="278"/>
        <v>0</v>
      </c>
      <c r="FA75" s="37">
        <f t="shared" si="278"/>
        <v>0</v>
      </c>
      <c r="FB75" s="37">
        <f t="shared" si="278"/>
        <v>0</v>
      </c>
      <c r="FC75" s="37">
        <f t="shared" si="278"/>
        <v>0</v>
      </c>
      <c r="FD75" s="37">
        <f t="shared" si="278"/>
        <v>0</v>
      </c>
      <c r="FE75" s="37">
        <f t="shared" si="278"/>
        <v>0</v>
      </c>
      <c r="FF75" s="37">
        <f t="shared" si="278"/>
        <v>0</v>
      </c>
      <c r="FG75" s="37">
        <f t="shared" si="278"/>
        <v>0</v>
      </c>
      <c r="FH75" s="37">
        <f t="shared" si="278"/>
        <v>0</v>
      </c>
      <c r="FI75" s="37">
        <f t="shared" si="278"/>
        <v>0</v>
      </c>
      <c r="FJ75" s="37">
        <f t="shared" si="278"/>
        <v>0</v>
      </c>
      <c r="FK75" s="37">
        <f t="shared" si="278"/>
        <v>0</v>
      </c>
      <c r="FL75" s="37">
        <f t="shared" si="278"/>
        <v>0</v>
      </c>
      <c r="FM75" s="37">
        <f t="shared" si="278"/>
        <v>0</v>
      </c>
      <c r="FN75" s="37">
        <f t="shared" si="278"/>
        <v>0</v>
      </c>
      <c r="FO75" s="37">
        <f t="shared" si="278"/>
        <v>0</v>
      </c>
      <c r="FP75" s="37">
        <f t="shared" si="278"/>
        <v>0</v>
      </c>
      <c r="FQ75" s="37">
        <f t="shared" si="278"/>
        <v>0</v>
      </c>
      <c r="FR75" s="37">
        <f t="shared" si="278"/>
        <v>0</v>
      </c>
      <c r="FS75" s="37">
        <f t="shared" si="278"/>
        <v>0</v>
      </c>
      <c r="FT75" s="37">
        <f t="shared" si="278"/>
        <v>0</v>
      </c>
      <c r="FU75" s="37">
        <f t="shared" si="278"/>
        <v>0</v>
      </c>
      <c r="FV75" s="37">
        <f t="shared" si="278"/>
        <v>0</v>
      </c>
      <c r="FW75" s="37">
        <f t="shared" si="278"/>
        <v>0</v>
      </c>
      <c r="FX75" s="37">
        <f t="shared" si="278"/>
        <v>0</v>
      </c>
      <c r="FY75" s="37">
        <f t="shared" si="278"/>
        <v>0</v>
      </c>
      <c r="FZ75" s="37">
        <f t="shared" si="278"/>
        <v>0</v>
      </c>
      <c r="GA75" s="37">
        <f t="shared" si="278"/>
        <v>0</v>
      </c>
      <c r="GB75" s="37"/>
      <c r="GC75" s="37"/>
      <c r="GD75" s="37"/>
      <c r="GE75" s="37"/>
      <c r="GF75" s="37"/>
      <c r="GG75" s="37"/>
      <c r="GH75" s="37"/>
      <c r="GI75" s="37"/>
      <c r="GJ75" s="37"/>
      <c r="GK75" s="37"/>
      <c r="GL75" s="37"/>
      <c r="GM75" s="37"/>
      <c r="GN75" s="37"/>
      <c r="GO75" s="37"/>
      <c r="GP75" s="37"/>
      <c r="GQ75" s="37"/>
      <c r="GR75" s="37"/>
      <c r="GS75" s="37"/>
      <c r="GT75" s="37"/>
      <c r="GU75" s="37"/>
      <c r="GV75" s="37"/>
      <c r="GW75" s="37"/>
      <c r="GX75" s="37"/>
      <c r="GY75" s="37"/>
      <c r="GZ75" s="37"/>
      <c r="HA75" s="37"/>
      <c r="HB75" s="37"/>
      <c r="HC75" s="37"/>
      <c r="HD75" s="37"/>
      <c r="HE75" s="37"/>
      <c r="HF75" s="37"/>
      <c r="HG75" s="37"/>
      <c r="HH75" s="37"/>
      <c r="HI75" s="37"/>
      <c r="HJ75" s="37"/>
      <c r="HK75" s="37"/>
      <c r="HL75" s="37"/>
      <c r="HM75" s="37"/>
      <c r="HN75" s="37"/>
      <c r="HO75" s="37"/>
      <c r="HP75" s="37"/>
      <c r="HQ75" s="37"/>
      <c r="HR75" s="37"/>
      <c r="HS75" s="37"/>
      <c r="HT75" s="37"/>
      <c r="HU75" s="37"/>
      <c r="HV75" s="37"/>
      <c r="HW75" s="37"/>
      <c r="HX75" s="37"/>
      <c r="HY75" s="37"/>
      <c r="HZ75" s="37"/>
      <c r="IA75" s="37"/>
      <c r="IB75" s="37"/>
      <c r="IC75" s="37"/>
      <c r="ID75" s="37"/>
      <c r="IE75" s="37"/>
      <c r="IF75" s="37"/>
      <c r="IG75" s="37"/>
      <c r="IH75" s="37"/>
      <c r="II75" s="37"/>
      <c r="IJ75" s="37"/>
      <c r="IK75" s="37"/>
      <c r="IL75" s="37"/>
      <c r="IM75" s="37"/>
      <c r="IN75" s="37"/>
      <c r="IO75" s="37"/>
      <c r="IP75" s="37"/>
      <c r="IQ75" s="37"/>
      <c r="IR75" s="37"/>
      <c r="IS75" s="37"/>
      <c r="IT75" s="37"/>
      <c r="IU75" s="37"/>
      <c r="IV75" s="37"/>
      <c r="IW75" s="37"/>
      <c r="IX75" s="37"/>
      <c r="IY75" s="37"/>
      <c r="IZ75" s="37"/>
      <c r="JA75" s="37"/>
      <c r="JB75" s="37"/>
      <c r="JC75" s="37"/>
      <c r="JD75" s="37"/>
      <c r="JE75" s="37"/>
      <c r="JF75" s="37"/>
      <c r="JG75" s="37"/>
      <c r="JH75" s="37"/>
      <c r="JI75" s="37"/>
      <c r="JJ75" s="37"/>
      <c r="JK75" s="37"/>
      <c r="JL75" s="37"/>
      <c r="JM75" s="37"/>
      <c r="JN75" s="37"/>
      <c r="JO75" s="37"/>
      <c r="JP75" s="37"/>
      <c r="JQ75" s="37"/>
      <c r="JR75" s="37"/>
      <c r="JS75" s="37"/>
      <c r="JT75" s="37"/>
      <c r="JU75" s="37"/>
      <c r="JV75" s="37"/>
      <c r="JW75" s="37"/>
      <c r="JX75" s="37"/>
      <c r="JY75" s="37"/>
      <c r="JZ75" s="37"/>
      <c r="KA75" s="37"/>
      <c r="KB75" s="37"/>
      <c r="KC75" s="37"/>
      <c r="KD75" s="37"/>
      <c r="KE75" s="37"/>
      <c r="KF75" s="37"/>
      <c r="KG75" s="37"/>
      <c r="KH75" s="37"/>
      <c r="KI75" s="37"/>
      <c r="KJ75" s="37"/>
      <c r="KK75" s="37"/>
      <c r="KL75" s="37"/>
      <c r="KM75" s="37"/>
      <c r="KN75" s="37"/>
      <c r="KO75" s="37"/>
      <c r="KP75" s="37"/>
      <c r="KQ75" s="37"/>
      <c r="KR75" s="37"/>
      <c r="KS75" s="37"/>
      <c r="KT75" s="37"/>
      <c r="KU75" s="37"/>
      <c r="KV75" s="37"/>
      <c r="KW75" s="37"/>
      <c r="KX75" s="37"/>
      <c r="KY75" s="37"/>
      <c r="KZ75" s="37"/>
      <c r="LA75" s="37"/>
      <c r="LB75" s="37"/>
      <c r="LC75" s="37"/>
      <c r="LD75" s="37"/>
      <c r="LE75" s="37"/>
      <c r="LF75" s="37"/>
      <c r="LG75" s="37"/>
      <c r="LH75" s="37"/>
      <c r="LI75" s="37"/>
      <c r="LJ75" s="37"/>
      <c r="LK75" s="37"/>
      <c r="LL75" s="37"/>
      <c r="LM75" s="37"/>
      <c r="LN75" s="37"/>
      <c r="LO75" s="37"/>
      <c r="LP75" s="37"/>
      <c r="LQ75" s="37"/>
      <c r="LR75" s="37"/>
      <c r="LS75" s="37"/>
      <c r="LT75" s="37"/>
      <c r="LU75" s="37"/>
      <c r="LV75" s="37"/>
      <c r="LW75" s="37"/>
      <c r="LX75" s="37"/>
      <c r="LY75" s="37"/>
      <c r="LZ75" s="37"/>
      <c r="MA75" s="37"/>
      <c r="MB75" s="37"/>
      <c r="MC75" s="37"/>
      <c r="MD75" s="37"/>
      <c r="ME75" s="37"/>
      <c r="MF75" s="37"/>
      <c r="MG75" s="37"/>
      <c r="MH75" s="37"/>
      <c r="MI75" s="37"/>
      <c r="MJ75" s="37"/>
      <c r="MK75" s="37"/>
      <c r="ML75" s="37"/>
      <c r="MM75" s="37"/>
      <c r="MN75" s="37"/>
      <c r="MO75" s="37"/>
      <c r="MP75" s="37"/>
      <c r="MQ75" s="37"/>
      <c r="MR75" s="37"/>
      <c r="MS75" s="37"/>
      <c r="MT75" s="37"/>
      <c r="MU75" s="37"/>
      <c r="MV75" s="37"/>
      <c r="MW75" s="37"/>
      <c r="MX75" s="37"/>
      <c r="MY75" s="8"/>
      <c r="MZ75" s="8"/>
      <c r="NA75" s="8"/>
      <c r="NB75" s="8"/>
      <c r="NC75" s="8"/>
      <c r="ND75" s="8"/>
      <c r="NE75" s="8"/>
      <c r="NF75" s="8"/>
      <c r="NG75" s="8"/>
      <c r="NH75" s="8"/>
      <c r="NI75" s="8"/>
      <c r="NJ75" s="8"/>
      <c r="NK75" s="8"/>
      <c r="NL75" s="8"/>
      <c r="NM75" s="8"/>
      <c r="NN75" s="8"/>
      <c r="NO75" s="8"/>
      <c r="NP75" s="8"/>
      <c r="NQ75" s="8"/>
      <c r="NR75" s="8"/>
      <c r="NS75" s="8"/>
      <c r="NT75" s="8"/>
      <c r="NU75" s="8"/>
      <c r="NV75" s="8"/>
      <c r="NW75" s="8"/>
      <c r="NX75" s="8"/>
      <c r="NY75" s="8"/>
      <c r="NZ75" s="8"/>
      <c r="OA75" s="8"/>
      <c r="OB75" s="8"/>
      <c r="OC75" s="8"/>
      <c r="OD75" s="8"/>
      <c r="OE75" s="8"/>
      <c r="OF75" s="8"/>
      <c r="OG75" s="8"/>
      <c r="OH75" s="8"/>
      <c r="OI75" s="8"/>
      <c r="OJ75" s="8"/>
      <c r="OK75" s="8"/>
      <c r="OL75" s="8"/>
      <c r="OM75" s="8"/>
      <c r="ON75" s="8"/>
      <c r="OO75" s="8"/>
      <c r="OP75" s="8"/>
      <c r="OQ75" s="8"/>
      <c r="OR75" s="8"/>
      <c r="OS75" s="8"/>
      <c r="OT75" s="8"/>
      <c r="OU75" s="8"/>
      <c r="OV75" s="8"/>
      <c r="OW75" s="8"/>
      <c r="OX75" s="8"/>
      <c r="OY75" s="8"/>
      <c r="OZ75" s="8"/>
      <c r="PA75" s="8"/>
      <c r="PB75" s="8"/>
      <c r="PC75" s="8"/>
      <c r="PD75" s="8"/>
      <c r="PE75" s="8"/>
      <c r="PF75" s="8"/>
      <c r="PG75" s="8"/>
      <c r="PH75" s="8"/>
      <c r="PI75" s="8"/>
      <c r="PJ75" s="8"/>
      <c r="PK75" s="8"/>
      <c r="PL75" s="8"/>
      <c r="PM75" s="8"/>
      <c r="PN75" s="8"/>
    </row>
    <row r="76" spans="1:430" ht="14.25" customHeight="1" outlineLevel="1" x14ac:dyDescent="0.55000000000000004">
      <c r="A76" s="8" t="s">
        <v>25</v>
      </c>
      <c r="B76" s="30"/>
      <c r="C76" s="37">
        <f t="shared" ref="C76:GA76" si="279">-(C74+C75)*C46</f>
        <v>-2.0379636696806103E-3</v>
      </c>
      <c r="D76" s="37">
        <f t="shared" si="279"/>
        <v>-2.0473817524760429E-3</v>
      </c>
      <c r="E76" s="37">
        <f t="shared" si="279"/>
        <v>-2.0395995604878081E-3</v>
      </c>
      <c r="F76" s="37">
        <f t="shared" si="279"/>
        <v>-2.0251272101967218E-3</v>
      </c>
      <c r="G76" s="37">
        <f t="shared" si="279"/>
        <v>-7.6589207194976465</v>
      </c>
      <c r="H76" s="37">
        <f t="shared" si="279"/>
        <v>-11.836374482263921</v>
      </c>
      <c r="I76" s="37">
        <f t="shared" si="279"/>
        <v>-17.841921926491281</v>
      </c>
      <c r="J76" s="37">
        <f t="shared" si="279"/>
        <v>-23.440301683585592</v>
      </c>
      <c r="K76" s="37">
        <f t="shared" si="279"/>
        <v>-26.406693997102415</v>
      </c>
      <c r="L76" s="37">
        <f t="shared" si="279"/>
        <v>-28.327499846424075</v>
      </c>
      <c r="M76" s="37">
        <f t="shared" si="279"/>
        <v>-28.087102828669479</v>
      </c>
      <c r="N76" s="37">
        <f t="shared" si="279"/>
        <v>-28.231328435733605</v>
      </c>
      <c r="O76" s="37">
        <f t="shared" si="279"/>
        <v>-29.01903927790401</v>
      </c>
      <c r="P76" s="37">
        <f t="shared" si="279"/>
        <v>-30.894334022407094</v>
      </c>
      <c r="Q76" s="37">
        <f t="shared" si="279"/>
        <v>-31.857043508785754</v>
      </c>
      <c r="R76" s="37">
        <f t="shared" si="279"/>
        <v>-29.025091380147725</v>
      </c>
      <c r="S76" s="37">
        <f t="shared" si="279"/>
        <v>-26.090617893795223</v>
      </c>
      <c r="T76" s="37">
        <f t="shared" si="279"/>
        <v>-24.167016614310974</v>
      </c>
      <c r="U76" s="37">
        <f t="shared" si="279"/>
        <v>-23.946357547084862</v>
      </c>
      <c r="V76" s="37">
        <f t="shared" si="279"/>
        <v>-24.360617391310083</v>
      </c>
      <c r="W76" s="37">
        <f t="shared" si="279"/>
        <v>-24.913226597856287</v>
      </c>
      <c r="X76" s="37">
        <f t="shared" si="279"/>
        <v>-25.048420730600462</v>
      </c>
      <c r="Y76" s="37">
        <f t="shared" si="279"/>
        <v>-24.898604388705404</v>
      </c>
      <c r="Z76" s="37">
        <f t="shared" si="279"/>
        <v>-25.116313294361472</v>
      </c>
      <c r="AA76" s="37">
        <f t="shared" si="279"/>
        <v>-25.816560907548233</v>
      </c>
      <c r="AB76" s="37">
        <f t="shared" si="279"/>
        <v>-27.511412614417637</v>
      </c>
      <c r="AC76" s="37">
        <f t="shared" si="279"/>
        <v>-28.549118092166729</v>
      </c>
      <c r="AD76" s="37">
        <f t="shared" si="279"/>
        <v>-25.375168764721128</v>
      </c>
      <c r="AE76" s="37">
        <f t="shared" si="279"/>
        <v>-22.89627355218143</v>
      </c>
      <c r="AF76" s="37">
        <f t="shared" si="279"/>
        <v>-20.920092040535867</v>
      </c>
      <c r="AG76" s="37">
        <f t="shared" si="279"/>
        <v>-20.763715742144448</v>
      </c>
      <c r="AH76" s="37">
        <f t="shared" si="279"/>
        <v>-21.188689727878309</v>
      </c>
      <c r="AI76" s="37">
        <f t="shared" si="279"/>
        <v>-21.713430787697153</v>
      </c>
      <c r="AJ76" s="37">
        <f t="shared" si="279"/>
        <v>-21.891302194450258</v>
      </c>
      <c r="AK76" s="37">
        <f t="shared" si="279"/>
        <v>-21.790807555840026</v>
      </c>
      <c r="AL76" s="37">
        <f t="shared" si="279"/>
        <v>-21.994856651933848</v>
      </c>
      <c r="AM76" s="37">
        <f t="shared" si="279"/>
        <v>-22.661772031419812</v>
      </c>
      <c r="AN76" s="37">
        <f t="shared" si="279"/>
        <v>-24.203048753163447</v>
      </c>
      <c r="AO76" s="37">
        <f t="shared" si="279"/>
        <v>-25.262833696312061</v>
      </c>
      <c r="AP76" s="37">
        <f t="shared" si="279"/>
        <v>-23.553046537873552</v>
      </c>
      <c r="AQ76" s="37">
        <f t="shared" si="279"/>
        <v>-20.522207410419789</v>
      </c>
      <c r="AR76" s="37">
        <f t="shared" si="279"/>
        <v>-18.918967286823396</v>
      </c>
      <c r="AS76" s="37">
        <f t="shared" si="279"/>
        <v>-18.814284360058345</v>
      </c>
      <c r="AT76" s="37">
        <f t="shared" si="279"/>
        <v>-19.322798141621192</v>
      </c>
      <c r="AU76" s="37">
        <f t="shared" si="279"/>
        <v>-19.875537369826329</v>
      </c>
      <c r="AV76" s="37">
        <f t="shared" si="279"/>
        <v>-20.042070360943374</v>
      </c>
      <c r="AW76" s="37">
        <f t="shared" si="279"/>
        <v>-19.927074475922232</v>
      </c>
      <c r="AX76" s="37">
        <f t="shared" si="279"/>
        <v>-20.119575940596096</v>
      </c>
      <c r="AY76" s="37">
        <f t="shared" si="279"/>
        <v>-20.738199295395948</v>
      </c>
      <c r="AZ76" s="37">
        <f t="shared" si="279"/>
        <v>-22.212182624236153</v>
      </c>
      <c r="BA76" s="37">
        <f t="shared" si="279"/>
        <v>-23.085538420113458</v>
      </c>
      <c r="BB76" s="37">
        <f t="shared" si="279"/>
        <v>-21.20997197252164</v>
      </c>
      <c r="BC76" s="37">
        <f t="shared" si="279"/>
        <v>-19.117516486445162</v>
      </c>
      <c r="BD76" s="37">
        <f t="shared" si="279"/>
        <v>-17.517158982517419</v>
      </c>
      <c r="BE76" s="37">
        <f t="shared" si="279"/>
        <v>-17.305803703807534</v>
      </c>
      <c r="BF76" s="37">
        <f t="shared" si="279"/>
        <v>-17.723663954234858</v>
      </c>
      <c r="BG76" s="37">
        <f t="shared" si="279"/>
        <v>-17.221681576031131</v>
      </c>
      <c r="BH76" s="37">
        <f t="shared" si="279"/>
        <v>-16.559206686831111</v>
      </c>
      <c r="BI76" s="37">
        <f t="shared" si="279"/>
        <v>-16.467229019941851</v>
      </c>
      <c r="BJ76" s="37">
        <f t="shared" si="279"/>
        <v>-16.662025057383119</v>
      </c>
      <c r="BK76" s="37">
        <f t="shared" si="279"/>
        <v>-17.240133915054347</v>
      </c>
      <c r="BL76" s="37">
        <f t="shared" si="279"/>
        <v>-18.495692669752255</v>
      </c>
      <c r="BM76" s="37">
        <f t="shared" si="279"/>
        <v>-19.11191064852817</v>
      </c>
      <c r="BN76" s="37">
        <f t="shared" si="279"/>
        <v>-17.264561280217759</v>
      </c>
      <c r="BO76" s="37">
        <f t="shared" si="279"/>
        <v>-14.572848241470657</v>
      </c>
      <c r="BP76" s="37">
        <f t="shared" si="279"/>
        <v>-13.301031046351683</v>
      </c>
      <c r="BQ76" s="37">
        <f t="shared" si="279"/>
        <v>-13.190266057666094</v>
      </c>
      <c r="BR76" s="37">
        <f t="shared" si="279"/>
        <v>-13.535709259344145</v>
      </c>
      <c r="BS76" s="37">
        <f t="shared" si="279"/>
        <v>-13.882457420949759</v>
      </c>
      <c r="BT76" s="37">
        <f t="shared" si="279"/>
        <v>-13.997321145986389</v>
      </c>
      <c r="BU76" s="37">
        <f t="shared" si="279"/>
        <v>-13.896291770571171</v>
      </c>
      <c r="BV76" s="37">
        <f t="shared" si="279"/>
        <v>-14.028923739752649</v>
      </c>
      <c r="BW76" s="37">
        <f t="shared" si="279"/>
        <v>-14.577663844000357</v>
      </c>
      <c r="BX76" s="37">
        <f t="shared" si="279"/>
        <v>-15.632235647693074</v>
      </c>
      <c r="BY76" s="37">
        <f t="shared" si="279"/>
        <v>-16.276722836332038</v>
      </c>
      <c r="BZ76" s="37">
        <f t="shared" si="279"/>
        <v>-13.731047952030483</v>
      </c>
      <c r="CA76" s="37">
        <f t="shared" si="279"/>
        <v>-12.0625180086711</v>
      </c>
      <c r="CB76" s="37">
        <f t="shared" si="279"/>
        <v>-10.846528952221805</v>
      </c>
      <c r="CC76" s="37">
        <f t="shared" si="279"/>
        <v>-10.774916908577394</v>
      </c>
      <c r="CD76" s="37">
        <f t="shared" si="279"/>
        <v>-11.062264617427763</v>
      </c>
      <c r="CE76" s="37">
        <f t="shared" si="279"/>
        <v>-11.38350182360227</v>
      </c>
      <c r="CF76" s="37">
        <f t="shared" si="279"/>
        <v>-11.468345371331077</v>
      </c>
      <c r="CG76" s="37">
        <f t="shared" si="279"/>
        <v>-11.368279466618512</v>
      </c>
      <c r="CH76" s="37">
        <f t="shared" si="279"/>
        <v>-11.473251453259044</v>
      </c>
      <c r="CI76" s="37">
        <f t="shared" si="279"/>
        <v>-11.888715890062052</v>
      </c>
      <c r="CJ76" s="37">
        <f t="shared" si="279"/>
        <v>-12.746271145988619</v>
      </c>
      <c r="CK76" s="37">
        <f t="shared" si="279"/>
        <v>-13.272133326196617</v>
      </c>
      <c r="CL76" s="37">
        <f t="shared" si="279"/>
        <v>-11.223942317801118</v>
      </c>
      <c r="CM76" s="37">
        <f t="shared" si="279"/>
        <v>-9.9292007990912658</v>
      </c>
      <c r="CN76" s="37">
        <f t="shared" si="279"/>
        <v>-9.0361776241855694</v>
      </c>
      <c r="CO76" s="37">
        <f t="shared" si="279"/>
        <v>-9.0008582624254032</v>
      </c>
      <c r="CP76" s="37">
        <f t="shared" si="279"/>
        <v>-9.2477284535703905</v>
      </c>
      <c r="CQ76" s="37">
        <f t="shared" si="279"/>
        <v>-9.5376364287990363</v>
      </c>
      <c r="CR76" s="37">
        <f t="shared" si="279"/>
        <v>-9.6084832177037036</v>
      </c>
      <c r="CS76" s="37">
        <f t="shared" si="279"/>
        <v>-9.5216385996476234</v>
      </c>
      <c r="CT76" s="37">
        <f t="shared" si="279"/>
        <v>-9.5749215550578395</v>
      </c>
      <c r="CU76" s="37">
        <f t="shared" si="279"/>
        <v>-10.051889344205751</v>
      </c>
      <c r="CV76" s="37">
        <f t="shared" si="279"/>
        <v>-10.856876291332817</v>
      </c>
      <c r="CW76" s="37">
        <f t="shared" si="279"/>
        <v>-11.302379522258663</v>
      </c>
      <c r="CX76" s="37">
        <f t="shared" si="279"/>
        <v>-10.789268522683811</v>
      </c>
      <c r="CY76" s="37">
        <f t="shared" si="279"/>
        <v>-9.5886157811413124</v>
      </c>
      <c r="CZ76" s="37">
        <f t="shared" si="279"/>
        <v>-8.7846941903507698</v>
      </c>
      <c r="DA76" s="37">
        <f t="shared" si="279"/>
        <v>-8.8094900225222048</v>
      </c>
      <c r="DB76" s="37">
        <f t="shared" si="279"/>
        <v>-9.0237060551536619</v>
      </c>
      <c r="DC76" s="37">
        <f t="shared" si="279"/>
        <v>-9.2615224505403511</v>
      </c>
      <c r="DD76" s="37">
        <f t="shared" si="279"/>
        <v>-9.3000669154667683</v>
      </c>
      <c r="DE76" s="37">
        <f t="shared" si="279"/>
        <v>-9.289668097948752</v>
      </c>
      <c r="DF76" s="37">
        <f t="shared" si="279"/>
        <v>-9.3374835319783784</v>
      </c>
      <c r="DG76" s="37">
        <f t="shared" si="279"/>
        <v>-9.7460783328630232</v>
      </c>
      <c r="DH76" s="37">
        <f t="shared" si="279"/>
        <v>-10.448465910336191</v>
      </c>
      <c r="DI76" s="37">
        <f t="shared" si="279"/>
        <v>-10.810094500401643</v>
      </c>
      <c r="DJ76" s="37">
        <f t="shared" si="279"/>
        <v>-10.322763421197552</v>
      </c>
      <c r="DK76" s="37">
        <f t="shared" si="279"/>
        <v>-8.0062235802191353</v>
      </c>
      <c r="DL76" s="37">
        <f t="shared" si="279"/>
        <v>-7.4393290032587966</v>
      </c>
      <c r="DM76" s="37">
        <f t="shared" si="279"/>
        <v>-7.3735483466018747</v>
      </c>
      <c r="DN76" s="37">
        <f t="shared" si="279"/>
        <v>-7.3980875324055768</v>
      </c>
      <c r="DO76" s="37">
        <f t="shared" si="279"/>
        <v>-7.4258353130618922</v>
      </c>
      <c r="DP76" s="37">
        <f t="shared" si="279"/>
        <v>-7.4560897503113859</v>
      </c>
      <c r="DQ76" s="37">
        <f t="shared" si="279"/>
        <v>-7.4481287569360051</v>
      </c>
      <c r="DR76" s="37">
        <f t="shared" si="279"/>
        <v>-7.4887826296199149</v>
      </c>
      <c r="DS76" s="37">
        <f t="shared" si="279"/>
        <v>-7.7762258166378802</v>
      </c>
      <c r="DT76" s="37">
        <f t="shared" si="279"/>
        <v>-8.2191917609624934</v>
      </c>
      <c r="DU76" s="37">
        <f t="shared" si="279"/>
        <v>-8.6057015108762478</v>
      </c>
      <c r="DV76" s="37">
        <f t="shared" si="279"/>
        <v>-8.3045204865827973</v>
      </c>
      <c r="DW76" s="37">
        <f t="shared" si="279"/>
        <v>-7.8765995022558046</v>
      </c>
      <c r="DX76" s="37">
        <f t="shared" si="279"/>
        <v>-7.3355021733659855</v>
      </c>
      <c r="DY76" s="37">
        <f t="shared" si="279"/>
        <v>-7.2730135751816309</v>
      </c>
      <c r="DZ76" s="37">
        <f t="shared" si="279"/>
        <v>-7.2983424063800113</v>
      </c>
      <c r="EA76" s="37">
        <f t="shared" si="279"/>
        <v>-6.5126513803471084</v>
      </c>
      <c r="EB76" s="37">
        <f t="shared" si="279"/>
        <v>-6.543727314434423</v>
      </c>
      <c r="EC76" s="37">
        <f t="shared" si="279"/>
        <v>-6.5403115671013223</v>
      </c>
      <c r="ED76" s="37">
        <f t="shared" si="279"/>
        <v>-6.580179669828766</v>
      </c>
      <c r="EE76" s="37">
        <f t="shared" si="279"/>
        <v>-6.6552808025405135</v>
      </c>
      <c r="EF76" s="37">
        <f t="shared" si="279"/>
        <v>-6.8432087517183096</v>
      </c>
      <c r="EG76" s="37">
        <f t="shared" si="279"/>
        <v>-7.1250554641161736</v>
      </c>
      <c r="EH76" s="37">
        <f t="shared" si="279"/>
        <v>-6.8960054244156206</v>
      </c>
      <c r="EI76" s="37">
        <f t="shared" si="279"/>
        <v>-6.0537106792578905</v>
      </c>
      <c r="EJ76" s="37">
        <f t="shared" si="279"/>
        <v>-5.6122104169112772</v>
      </c>
      <c r="EK76" s="37">
        <f t="shared" si="279"/>
        <v>-5.5643442769428724</v>
      </c>
      <c r="EL76" s="37">
        <f t="shared" si="279"/>
        <v>-5.5881921213688965</v>
      </c>
      <c r="EM76" s="37">
        <f t="shared" si="279"/>
        <v>-5.6186279862607229</v>
      </c>
      <c r="EN76" s="37">
        <f t="shared" si="279"/>
        <v>-5.6487441399454985</v>
      </c>
      <c r="EO76" s="37">
        <f t="shared" si="279"/>
        <v>-5.6474360712591993</v>
      </c>
      <c r="EP76" s="37">
        <f t="shared" si="279"/>
        <v>-5.6845894371370571</v>
      </c>
      <c r="EQ76" s="37">
        <f t="shared" si="279"/>
        <v>-5.753415480524251</v>
      </c>
      <c r="ER76" s="37">
        <f t="shared" si="279"/>
        <v>-5.9236820980420921</v>
      </c>
      <c r="ES76" s="37">
        <f t="shared" si="279"/>
        <v>-5.701171767967093</v>
      </c>
      <c r="ET76" s="37">
        <f t="shared" si="279"/>
        <v>-5.6320378367793671</v>
      </c>
      <c r="EU76" s="37">
        <f t="shared" si="279"/>
        <v>-5.5758327378912558</v>
      </c>
      <c r="EV76" s="37">
        <f t="shared" si="279"/>
        <v>-5.5320173257107834</v>
      </c>
      <c r="EW76" s="37">
        <f t="shared" si="279"/>
        <v>-5.5243999289539829</v>
      </c>
      <c r="EX76" s="37">
        <f t="shared" si="279"/>
        <v>-5.5167650533482515</v>
      </c>
      <c r="EY76" s="37">
        <f t="shared" si="279"/>
        <v>-5.5209941198704993</v>
      </c>
      <c r="EZ76" s="37">
        <f t="shared" si="279"/>
        <v>-5.5132775726288132</v>
      </c>
      <c r="FA76" s="37">
        <f t="shared" si="279"/>
        <v>-5.4941370600329549</v>
      </c>
      <c r="FB76" s="37">
        <f t="shared" si="279"/>
        <v>-5.4864317586599185</v>
      </c>
      <c r="FC76" s="37">
        <f t="shared" si="279"/>
        <v>-5.4670157934950092</v>
      </c>
      <c r="FD76" s="37">
        <f t="shared" si="279"/>
        <v>-5.4476757869138552</v>
      </c>
      <c r="FE76" s="37">
        <f t="shared" si="279"/>
        <v>-5.4052076592215101</v>
      </c>
      <c r="FF76" s="37">
        <f t="shared" si="279"/>
        <v>-5.3857382704428911</v>
      </c>
      <c r="FG76" s="37">
        <f t="shared" si="279"/>
        <v>-5.3667190351068479</v>
      </c>
      <c r="FH76" s="37">
        <f t="shared" si="279"/>
        <v>-5.3477744241900842</v>
      </c>
      <c r="FI76" s="37">
        <f t="shared" si="279"/>
        <v>-5.3292733290371377</v>
      </c>
      <c r="FJ76" s="37">
        <f t="shared" si="279"/>
        <v>-5.3104760784540908</v>
      </c>
      <c r="FK76" s="37">
        <f t="shared" si="279"/>
        <v>-5.3027158526546332</v>
      </c>
      <c r="FL76" s="37">
        <f t="shared" si="279"/>
        <v>-5.2840226564676485</v>
      </c>
      <c r="FM76" s="37">
        <f t="shared" si="279"/>
        <v>-5.2654027385923019</v>
      </c>
      <c r="FN76" s="37">
        <f t="shared" si="279"/>
        <v>-5.2468559348229338</v>
      </c>
      <c r="FO76" s="37">
        <f t="shared" si="279"/>
        <v>-5.2283818561893405</v>
      </c>
      <c r="FP76" s="37">
        <f t="shared" si="279"/>
        <v>-5.1992323941957288</v>
      </c>
      <c r="FQ76" s="37">
        <f t="shared" si="279"/>
        <v>-5.1809457243186623</v>
      </c>
      <c r="FR76" s="37">
        <f t="shared" si="279"/>
        <v>-5.1627308334476316</v>
      </c>
      <c r="FS76" s="37">
        <f t="shared" si="279"/>
        <v>-5.1445875594723516</v>
      </c>
      <c r="FT76" s="37">
        <f t="shared" si="279"/>
        <v>-5.1265153452565242</v>
      </c>
      <c r="FU76" s="37">
        <f t="shared" si="279"/>
        <v>-5.1085140841364147</v>
      </c>
      <c r="FV76" s="37">
        <f t="shared" si="279"/>
        <v>-5.0905832230834891</v>
      </c>
      <c r="FW76" s="37">
        <f t="shared" si="279"/>
        <v>-5.0831766894293775</v>
      </c>
      <c r="FX76" s="37">
        <f t="shared" si="279"/>
        <v>-5.054932319996114</v>
      </c>
      <c r="FY76" s="37">
        <f t="shared" si="279"/>
        <v>-5.0372115856983246</v>
      </c>
      <c r="FZ76" s="37">
        <f t="shared" si="279"/>
        <v>-5.0195603705582785</v>
      </c>
      <c r="GA76" s="37">
        <f t="shared" si="279"/>
        <v>-5.0019781340326626</v>
      </c>
      <c r="GB76" s="37"/>
      <c r="GC76" s="37"/>
      <c r="GD76" s="37"/>
      <c r="GE76" s="37"/>
      <c r="GF76" s="37"/>
      <c r="GG76" s="37"/>
      <c r="GH76" s="37"/>
      <c r="GI76" s="37"/>
      <c r="GJ76" s="37"/>
      <c r="GK76" s="37"/>
      <c r="GL76" s="37"/>
      <c r="GM76" s="37"/>
      <c r="GN76" s="37"/>
      <c r="GO76" s="37"/>
      <c r="GP76" s="37"/>
      <c r="GQ76" s="37"/>
      <c r="GR76" s="37"/>
      <c r="GS76" s="37"/>
      <c r="GT76" s="37"/>
      <c r="GU76" s="37"/>
      <c r="GV76" s="37"/>
      <c r="GW76" s="37"/>
      <c r="GX76" s="37"/>
      <c r="GY76" s="37"/>
      <c r="GZ76" s="37"/>
      <c r="HA76" s="37"/>
      <c r="HB76" s="37"/>
      <c r="HC76" s="37"/>
      <c r="HD76" s="37"/>
      <c r="HE76" s="37"/>
      <c r="HF76" s="37"/>
      <c r="HG76" s="37"/>
      <c r="HH76" s="37"/>
      <c r="HI76" s="37"/>
      <c r="HJ76" s="37"/>
      <c r="HK76" s="37"/>
      <c r="HL76" s="37"/>
      <c r="HM76" s="37"/>
      <c r="HN76" s="37"/>
      <c r="HO76" s="37"/>
      <c r="HP76" s="37"/>
      <c r="HQ76" s="37"/>
      <c r="HR76" s="37"/>
      <c r="HS76" s="37"/>
      <c r="HT76" s="37"/>
      <c r="HU76" s="37"/>
      <c r="HV76" s="37"/>
      <c r="HW76" s="37"/>
      <c r="HX76" s="37"/>
      <c r="HY76" s="37"/>
      <c r="HZ76" s="37"/>
      <c r="IA76" s="37"/>
      <c r="IB76" s="37"/>
      <c r="IC76" s="37"/>
      <c r="ID76" s="37"/>
      <c r="IE76" s="37"/>
      <c r="IF76" s="37"/>
      <c r="IG76" s="37"/>
      <c r="IH76" s="37"/>
      <c r="II76" s="37"/>
      <c r="IJ76" s="37"/>
      <c r="IK76" s="37"/>
      <c r="IL76" s="37"/>
      <c r="IM76" s="37"/>
      <c r="IN76" s="37"/>
      <c r="IO76" s="37"/>
      <c r="IP76" s="37"/>
      <c r="IQ76" s="37"/>
      <c r="IR76" s="37"/>
      <c r="IS76" s="37"/>
      <c r="IT76" s="37"/>
      <c r="IU76" s="37"/>
      <c r="IV76" s="37"/>
      <c r="IW76" s="37"/>
      <c r="IX76" s="37"/>
      <c r="IY76" s="37"/>
      <c r="IZ76" s="37"/>
      <c r="JA76" s="37"/>
      <c r="JB76" s="37"/>
      <c r="JC76" s="37"/>
      <c r="JD76" s="37"/>
      <c r="JE76" s="37"/>
      <c r="JF76" s="37"/>
      <c r="JG76" s="37"/>
      <c r="JH76" s="37"/>
      <c r="JI76" s="37"/>
      <c r="JJ76" s="37"/>
      <c r="JK76" s="37"/>
      <c r="JL76" s="37"/>
      <c r="JM76" s="37"/>
      <c r="JN76" s="37"/>
      <c r="JO76" s="37"/>
      <c r="JP76" s="37"/>
      <c r="JQ76" s="37"/>
      <c r="JR76" s="37"/>
      <c r="JS76" s="37"/>
      <c r="JT76" s="37"/>
      <c r="JU76" s="37"/>
      <c r="JV76" s="37"/>
      <c r="JW76" s="37"/>
      <c r="JX76" s="37"/>
      <c r="JY76" s="37"/>
      <c r="JZ76" s="37"/>
      <c r="KA76" s="37"/>
      <c r="KB76" s="37"/>
      <c r="KC76" s="37"/>
      <c r="KD76" s="37"/>
      <c r="KE76" s="37"/>
      <c r="KF76" s="37"/>
      <c r="KG76" s="37"/>
      <c r="KH76" s="37"/>
      <c r="KI76" s="37"/>
      <c r="KJ76" s="37"/>
      <c r="KK76" s="37"/>
      <c r="KL76" s="37"/>
      <c r="KM76" s="37"/>
      <c r="KN76" s="37"/>
      <c r="KO76" s="37"/>
      <c r="KP76" s="37"/>
      <c r="KQ76" s="37"/>
      <c r="KR76" s="37"/>
      <c r="KS76" s="37"/>
      <c r="KT76" s="37"/>
      <c r="KU76" s="37"/>
      <c r="KV76" s="37"/>
      <c r="KW76" s="37"/>
      <c r="KX76" s="37"/>
      <c r="KY76" s="37"/>
      <c r="KZ76" s="37"/>
      <c r="LA76" s="37"/>
      <c r="LB76" s="37"/>
      <c r="LC76" s="37"/>
      <c r="LD76" s="37"/>
      <c r="LE76" s="37"/>
      <c r="LF76" s="37"/>
      <c r="LG76" s="37"/>
      <c r="LH76" s="37"/>
      <c r="LI76" s="37"/>
      <c r="LJ76" s="37"/>
      <c r="LK76" s="37"/>
      <c r="LL76" s="37"/>
      <c r="LM76" s="37"/>
      <c r="LN76" s="37"/>
      <c r="LO76" s="37"/>
      <c r="LP76" s="37"/>
      <c r="LQ76" s="37"/>
      <c r="LR76" s="37"/>
      <c r="LS76" s="37"/>
      <c r="LT76" s="37"/>
      <c r="LU76" s="37"/>
      <c r="LV76" s="37"/>
      <c r="LW76" s="37"/>
      <c r="LX76" s="37"/>
      <c r="LY76" s="37"/>
      <c r="LZ76" s="37"/>
      <c r="MA76" s="37"/>
      <c r="MB76" s="37"/>
      <c r="MC76" s="37"/>
      <c r="MD76" s="37"/>
      <c r="ME76" s="37"/>
      <c r="MF76" s="37"/>
      <c r="MG76" s="37"/>
      <c r="MH76" s="37"/>
      <c r="MI76" s="37"/>
      <c r="MJ76" s="37"/>
      <c r="MK76" s="37"/>
      <c r="ML76" s="37"/>
      <c r="MM76" s="37"/>
      <c r="MN76" s="37"/>
      <c r="MO76" s="37"/>
      <c r="MP76" s="37"/>
      <c r="MQ76" s="37"/>
      <c r="MR76" s="37"/>
      <c r="MS76" s="37"/>
      <c r="MT76" s="37"/>
      <c r="MU76" s="37"/>
      <c r="MV76" s="37"/>
      <c r="MW76" s="37"/>
      <c r="MX76" s="37"/>
      <c r="MY76" s="8"/>
      <c r="MZ76" s="8"/>
      <c r="NA76" s="8"/>
      <c r="NB76" s="8"/>
      <c r="NC76" s="8"/>
      <c r="ND76" s="8"/>
      <c r="NE76" s="8"/>
      <c r="NF76" s="8"/>
      <c r="NG76" s="8"/>
      <c r="NH76" s="8"/>
      <c r="NI76" s="8"/>
      <c r="NJ76" s="8"/>
      <c r="NK76" s="8"/>
      <c r="NL76" s="8"/>
      <c r="NM76" s="8"/>
      <c r="NN76" s="8"/>
      <c r="NO76" s="8"/>
      <c r="NP76" s="8"/>
      <c r="NQ76" s="8"/>
      <c r="NR76" s="8"/>
      <c r="NS76" s="8"/>
      <c r="NT76" s="8"/>
      <c r="NU76" s="8"/>
      <c r="NV76" s="8"/>
      <c r="NW76" s="8"/>
      <c r="NX76" s="8"/>
      <c r="NY76" s="8"/>
      <c r="NZ76" s="8"/>
      <c r="OA76" s="8"/>
      <c r="OB76" s="8"/>
      <c r="OC76" s="8"/>
      <c r="OD76" s="8"/>
      <c r="OE76" s="8"/>
      <c r="OF76" s="8"/>
      <c r="OG76" s="8"/>
      <c r="OH76" s="8"/>
      <c r="OI76" s="8"/>
      <c r="OJ76" s="8"/>
      <c r="OK76" s="8"/>
      <c r="OL76" s="8"/>
      <c r="OM76" s="8"/>
      <c r="ON76" s="8"/>
      <c r="OO76" s="8"/>
      <c r="OP76" s="8"/>
      <c r="OQ76" s="8"/>
      <c r="OR76" s="8"/>
      <c r="OS76" s="8"/>
      <c r="OT76" s="8"/>
      <c r="OU76" s="8"/>
      <c r="OV76" s="8"/>
      <c r="OW76" s="8"/>
      <c r="OX76" s="8"/>
      <c r="OY76" s="8"/>
      <c r="OZ76" s="8"/>
      <c r="PA76" s="8"/>
      <c r="PB76" s="8"/>
      <c r="PC76" s="8"/>
      <c r="PD76" s="8"/>
      <c r="PE76" s="8"/>
      <c r="PF76" s="8"/>
      <c r="PG76" s="8"/>
      <c r="PH76" s="8"/>
      <c r="PI76" s="8"/>
      <c r="PJ76" s="8"/>
      <c r="PK76" s="8"/>
      <c r="PL76" s="8"/>
      <c r="PM76" s="8"/>
      <c r="PN76" s="8"/>
    </row>
    <row r="77" spans="1:430" ht="14.25" customHeight="1" outlineLevel="1" x14ac:dyDescent="0.55000000000000004">
      <c r="A77" s="8" t="s">
        <v>26</v>
      </c>
      <c r="B77" s="30"/>
      <c r="C77" s="37">
        <f t="shared" ref="C77:GA77" si="280">-C71*C47</f>
        <v>-5.594957270519188E-3</v>
      </c>
      <c r="D77" s="37">
        <f t="shared" si="280"/>
        <v>-5.117115402387188E-3</v>
      </c>
      <c r="E77" s="37">
        <f t="shared" si="280"/>
        <v>-4.7923378176924752E-3</v>
      </c>
      <c r="F77" s="37">
        <f t="shared" si="280"/>
        <v>-4.6919391985751225E-3</v>
      </c>
      <c r="G77" s="37">
        <f t="shared" si="280"/>
        <v>-32.472301396856054</v>
      </c>
      <c r="H77" s="37">
        <f t="shared" si="280"/>
        <v>-50.668714110057138</v>
      </c>
      <c r="I77" s="37">
        <f t="shared" si="280"/>
        <v>-88.936375929489031</v>
      </c>
      <c r="J77" s="37">
        <f t="shared" si="280"/>
        <v>-114.94770673228851</v>
      </c>
      <c r="K77" s="37">
        <f t="shared" si="280"/>
        <v>-125.26686088904484</v>
      </c>
      <c r="L77" s="37">
        <f t="shared" si="280"/>
        <v>-129.59821165898151</v>
      </c>
      <c r="M77" s="37">
        <f t="shared" si="280"/>
        <v>-129.05034530762887</v>
      </c>
      <c r="N77" s="37">
        <f t="shared" si="280"/>
        <v>-128.78596223700478</v>
      </c>
      <c r="O77" s="37">
        <f t="shared" si="280"/>
        <v>-128.2484777472506</v>
      </c>
      <c r="P77" s="37">
        <f t="shared" si="280"/>
        <v>-127.71527701045245</v>
      </c>
      <c r="Q77" s="37">
        <f t="shared" si="280"/>
        <v>-127.18590636899411</v>
      </c>
      <c r="R77" s="37">
        <f t="shared" si="280"/>
        <v>-121.39329533292457</v>
      </c>
      <c r="S77" s="37">
        <f t="shared" si="280"/>
        <v>-120.8923056701727</v>
      </c>
      <c r="T77" s="37">
        <f t="shared" si="280"/>
        <v>-120.39465158697979</v>
      </c>
      <c r="U77" s="37">
        <f t="shared" si="280"/>
        <v>-119.90027820886871</v>
      </c>
      <c r="V77" s="37">
        <f t="shared" si="280"/>
        <v>-119.40913018514364</v>
      </c>
      <c r="W77" s="37">
        <f t="shared" si="280"/>
        <v>-118.92115538783175</v>
      </c>
      <c r="X77" s="37">
        <f t="shared" si="280"/>
        <v>-117.94904350666172</v>
      </c>
      <c r="Y77" s="37">
        <f t="shared" si="280"/>
        <v>-117.46727115041099</v>
      </c>
      <c r="Z77" s="37">
        <f t="shared" si="280"/>
        <v>-117.29593121848869</v>
      </c>
      <c r="AA77" s="37">
        <f t="shared" si="280"/>
        <v>-116.82014197867268</v>
      </c>
      <c r="AB77" s="37">
        <f t="shared" si="280"/>
        <v>-116.34728212442164</v>
      </c>
      <c r="AC77" s="37">
        <f t="shared" si="280"/>
        <v>-115.87730784863037</v>
      </c>
      <c r="AD77" s="37">
        <f t="shared" si="280"/>
        <v>-109.70903925530888</v>
      </c>
      <c r="AE77" s="37">
        <f t="shared" si="280"/>
        <v>-109.26773456718449</v>
      </c>
      <c r="AF77" s="37">
        <f t="shared" si="280"/>
        <v>-108.82910494641844</v>
      </c>
      <c r="AG77" s="37">
        <f t="shared" si="280"/>
        <v>-108.3931061094615</v>
      </c>
      <c r="AH77" s="37">
        <f t="shared" si="280"/>
        <v>-107.95970910734421</v>
      </c>
      <c r="AI77" s="37">
        <f t="shared" si="280"/>
        <v>-107.52887499311946</v>
      </c>
      <c r="AJ77" s="37">
        <f t="shared" si="280"/>
        <v>-106.85575821293841</v>
      </c>
      <c r="AK77" s="37">
        <f t="shared" si="280"/>
        <v>-106.1877029257365</v>
      </c>
      <c r="AL77" s="37">
        <f t="shared" si="280"/>
        <v>-105.91072494868497</v>
      </c>
      <c r="AM77" s="37">
        <f t="shared" si="280"/>
        <v>-105.61976004464874</v>
      </c>
      <c r="AN77" s="37">
        <f t="shared" si="280"/>
        <v>-105.20058554603014</v>
      </c>
      <c r="AO77" s="37">
        <f t="shared" si="280"/>
        <v>-104.78380747463351</v>
      </c>
      <c r="AP77" s="37">
        <f t="shared" si="280"/>
        <v>-101.6286570967728</v>
      </c>
      <c r="AQ77" s="37">
        <f t="shared" si="280"/>
        <v>-98.921165885752032</v>
      </c>
      <c r="AR77" s="37">
        <f t="shared" si="280"/>
        <v>-98.543142295330952</v>
      </c>
      <c r="AS77" s="37">
        <f t="shared" si="280"/>
        <v>-98.166946736603009</v>
      </c>
      <c r="AT77" s="37">
        <f t="shared" si="280"/>
        <v>-97.792563322028514</v>
      </c>
      <c r="AU77" s="37">
        <f t="shared" si="280"/>
        <v>-97.419980155741356</v>
      </c>
      <c r="AV77" s="37">
        <f t="shared" si="280"/>
        <v>-96.804543169507554</v>
      </c>
      <c r="AW77" s="37">
        <f t="shared" si="280"/>
        <v>-96.435528760844534</v>
      </c>
      <c r="AX77" s="37">
        <f t="shared" si="280"/>
        <v>-96.198410793937569</v>
      </c>
      <c r="AY77" s="37">
        <f t="shared" si="280"/>
        <v>-95.832993947395536</v>
      </c>
      <c r="AZ77" s="37">
        <f t="shared" si="280"/>
        <v>-95.469314359922578</v>
      </c>
      <c r="BA77" s="37">
        <f t="shared" si="280"/>
        <v>-94.605788051534915</v>
      </c>
      <c r="BB77" s="37">
        <f t="shared" si="280"/>
        <v>-91.690508452743742</v>
      </c>
      <c r="BC77" s="37">
        <f t="shared" si="280"/>
        <v>-91.590359594083992</v>
      </c>
      <c r="BD77" s="37">
        <f t="shared" si="280"/>
        <v>-91.373127804144502</v>
      </c>
      <c r="BE77" s="37">
        <f t="shared" si="280"/>
        <v>-91.025390580380332</v>
      </c>
      <c r="BF77" s="37">
        <f t="shared" si="280"/>
        <v>-90.679246084039789</v>
      </c>
      <c r="BG77" s="37">
        <f t="shared" si="280"/>
        <v>-85.505593063136843</v>
      </c>
      <c r="BH77" s="37">
        <f t="shared" si="280"/>
        <v>-82.602772997529982</v>
      </c>
      <c r="BI77" s="37">
        <f t="shared" si="280"/>
        <v>-82.042160251740398</v>
      </c>
      <c r="BJ77" s="37">
        <f t="shared" si="280"/>
        <v>-81.978660432053445</v>
      </c>
      <c r="BK77" s="37">
        <f t="shared" si="280"/>
        <v>-81.83336391383817</v>
      </c>
      <c r="BL77" s="37">
        <f t="shared" si="280"/>
        <v>-81.521556959030974</v>
      </c>
      <c r="BM77" s="37">
        <f t="shared" si="280"/>
        <v>-81.211157546996915</v>
      </c>
      <c r="BN77" s="37">
        <f t="shared" si="280"/>
        <v>-76.073746027564312</v>
      </c>
      <c r="BO77" s="37">
        <f t="shared" si="280"/>
        <v>-72.876957708576299</v>
      </c>
      <c r="BP77" s="37">
        <f t="shared" si="280"/>
        <v>-72.601987819909539</v>
      </c>
      <c r="BQ77" s="37">
        <f t="shared" si="280"/>
        <v>-72.328261367092068</v>
      </c>
      <c r="BR77" s="37">
        <f t="shared" si="280"/>
        <v>-72.055772917044976</v>
      </c>
      <c r="BS77" s="37">
        <f t="shared" si="280"/>
        <v>-71.784512799963167</v>
      </c>
      <c r="BT77" s="37">
        <f t="shared" si="280"/>
        <v>-71.025284271148948</v>
      </c>
      <c r="BU77" s="37">
        <f t="shared" si="280"/>
        <v>-70.756469409863485</v>
      </c>
      <c r="BV77" s="37">
        <f t="shared" si="280"/>
        <v>-70.840897179894426</v>
      </c>
      <c r="BW77" s="37">
        <f t="shared" si="280"/>
        <v>-70.574472621172688</v>
      </c>
      <c r="BX77" s="37">
        <f t="shared" si="280"/>
        <v>-70.309213823594675</v>
      </c>
      <c r="BY77" s="37">
        <f t="shared" si="280"/>
        <v>-70.045110273535641</v>
      </c>
      <c r="BZ77" s="37">
        <f t="shared" si="280"/>
        <v>-63.346604809210248</v>
      </c>
      <c r="CA77" s="37">
        <f t="shared" si="280"/>
        <v>-63.109173971168488</v>
      </c>
      <c r="CB77" s="37">
        <f t="shared" si="280"/>
        <v>-62.872780965270991</v>
      </c>
      <c r="CC77" s="37">
        <f t="shared" si="280"/>
        <v>-62.637420910153786</v>
      </c>
      <c r="CD77" s="37">
        <f t="shared" si="280"/>
        <v>-62.403086986885334</v>
      </c>
      <c r="CE77" s="37">
        <f t="shared" si="280"/>
        <v>-62.169773657131117</v>
      </c>
      <c r="CF77" s="37">
        <f t="shared" si="280"/>
        <v>-61.453098210637137</v>
      </c>
      <c r="CG77" s="37">
        <f t="shared" si="280"/>
        <v>-61.221813787237963</v>
      </c>
      <c r="CH77" s="37">
        <f t="shared" si="280"/>
        <v>-61.331012064289695</v>
      </c>
      <c r="CI77" s="37">
        <f t="shared" si="280"/>
        <v>-61.101667204121682</v>
      </c>
      <c r="CJ77" s="37">
        <f t="shared" si="280"/>
        <v>-60.873316271996572</v>
      </c>
      <c r="CK77" s="37">
        <f t="shared" si="280"/>
        <v>-60.645951559897412</v>
      </c>
      <c r="CL77" s="37">
        <f t="shared" si="280"/>
        <v>-54.241374796391177</v>
      </c>
      <c r="CM77" s="37">
        <f t="shared" si="280"/>
        <v>-54.040012867528169</v>
      </c>
      <c r="CN77" s="37">
        <f t="shared" si="280"/>
        <v>-53.839521545739309</v>
      </c>
      <c r="CO77" s="37">
        <f t="shared" si="280"/>
        <v>-53.63990204903547</v>
      </c>
      <c r="CP77" s="37">
        <f t="shared" si="280"/>
        <v>-53.441145776143649</v>
      </c>
      <c r="CQ77" s="37">
        <f t="shared" si="280"/>
        <v>-53.24324892343445</v>
      </c>
      <c r="CR77" s="37">
        <f t="shared" si="280"/>
        <v>-53.046207947201182</v>
      </c>
      <c r="CS77" s="37">
        <f t="shared" si="280"/>
        <v>-52.850017054309752</v>
      </c>
      <c r="CT77" s="37">
        <f t="shared" si="280"/>
        <v>-52.654671777415437</v>
      </c>
      <c r="CU77" s="37">
        <f t="shared" si="280"/>
        <v>-52.460168968853338</v>
      </c>
      <c r="CV77" s="37">
        <f t="shared" si="280"/>
        <v>-52.266505133562724</v>
      </c>
      <c r="CW77" s="37">
        <f t="shared" si="280"/>
        <v>-52.073675610907344</v>
      </c>
      <c r="CX77" s="37">
        <f t="shared" si="280"/>
        <v>-51.881678345913706</v>
      </c>
      <c r="CY77" s="37">
        <f t="shared" si="280"/>
        <v>-51.690507792046859</v>
      </c>
      <c r="CZ77" s="37">
        <f t="shared" si="280"/>
        <v>-51.500151253100078</v>
      </c>
      <c r="DA77" s="37">
        <f t="shared" si="280"/>
        <v>-51.310569638209444</v>
      </c>
      <c r="DB77" s="37">
        <f t="shared" si="280"/>
        <v>-51.121751898065924</v>
      </c>
      <c r="DC77" s="37">
        <f t="shared" si="280"/>
        <v>-50.933695772753381</v>
      </c>
      <c r="DD77" s="37">
        <f t="shared" si="280"/>
        <v>-50.746397667014072</v>
      </c>
      <c r="DE77" s="37">
        <f t="shared" si="280"/>
        <v>-50.110201512853777</v>
      </c>
      <c r="DF77" s="37">
        <f t="shared" si="280"/>
        <v>-49.924410200745548</v>
      </c>
      <c r="DG77" s="37">
        <f t="shared" si="280"/>
        <v>-50.113314066904231</v>
      </c>
      <c r="DH77" s="37">
        <f t="shared" si="280"/>
        <v>-49.928966364526943</v>
      </c>
      <c r="DI77" s="37">
        <f t="shared" si="280"/>
        <v>-49.745362729274262</v>
      </c>
      <c r="DJ77" s="37">
        <f t="shared" si="280"/>
        <v>-49.562496232752537</v>
      </c>
      <c r="DK77" s="37">
        <f t="shared" si="280"/>
        <v>-43.022080582780049</v>
      </c>
      <c r="DL77" s="37">
        <f t="shared" si="280"/>
        <v>-42.864772948928071</v>
      </c>
      <c r="DM77" s="37">
        <f t="shared" si="280"/>
        <v>-42.708096686396573</v>
      </c>
      <c r="DN77" s="37">
        <f t="shared" si="280"/>
        <v>-42.552051445598252</v>
      </c>
      <c r="DO77" s="37">
        <f t="shared" si="280"/>
        <v>-42.396634542217129</v>
      </c>
      <c r="DP77" s="37">
        <f t="shared" si="280"/>
        <v>-42.241841148714407</v>
      </c>
      <c r="DQ77" s="37">
        <f t="shared" si="280"/>
        <v>-42.087672840267544</v>
      </c>
      <c r="DR77" s="37">
        <f t="shared" si="280"/>
        <v>-41.934121728891419</v>
      </c>
      <c r="DS77" s="37">
        <f t="shared" si="280"/>
        <v>-41.781188450283466</v>
      </c>
      <c r="DT77" s="37">
        <f t="shared" si="280"/>
        <v>-41.628871251705355</v>
      </c>
      <c r="DU77" s="37">
        <f t="shared" si="280"/>
        <v>-41.23521099706732</v>
      </c>
      <c r="DV77" s="37">
        <f t="shared" si="280"/>
        <v>-41.084116469280758</v>
      </c>
      <c r="DW77" s="37">
        <f t="shared" si="280"/>
        <v>-41.172591417768835</v>
      </c>
      <c r="DX77" s="37">
        <f t="shared" si="280"/>
        <v>-41.022663748400454</v>
      </c>
      <c r="DY77" s="37">
        <f t="shared" si="280"/>
        <v>-40.873337156902871</v>
      </c>
      <c r="DZ77" s="37">
        <f t="shared" si="280"/>
        <v>-40.724611072440382</v>
      </c>
      <c r="EA77" s="37">
        <f t="shared" si="280"/>
        <v>-36.739391732013821</v>
      </c>
      <c r="EB77" s="37">
        <f t="shared" si="280"/>
        <v>-36.606469628499468</v>
      </c>
      <c r="EC77" s="37">
        <f t="shared" si="280"/>
        <v>-36.229601219637097</v>
      </c>
      <c r="ED77" s="37">
        <f t="shared" si="280"/>
        <v>-36.097745247760045</v>
      </c>
      <c r="EE77" s="37">
        <f t="shared" si="280"/>
        <v>-36.111663757805729</v>
      </c>
      <c r="EF77" s="37">
        <f t="shared" si="280"/>
        <v>-35.980796947426057</v>
      </c>
      <c r="EG77" s="37">
        <f t="shared" si="280"/>
        <v>-35.850455220038512</v>
      </c>
      <c r="EH77" s="37">
        <f t="shared" si="280"/>
        <v>-35.720635667143448</v>
      </c>
      <c r="EI77" s="37">
        <f t="shared" si="280"/>
        <v>-33.229286996832947</v>
      </c>
      <c r="EJ77" s="37">
        <f t="shared" si="280"/>
        <v>-33.110024739409539</v>
      </c>
      <c r="EK77" s="37">
        <f t="shared" si="280"/>
        <v>-32.991238890186708</v>
      </c>
      <c r="EL77" s="37">
        <f t="shared" si="280"/>
        <v>-32.872926966662931</v>
      </c>
      <c r="EM77" s="37">
        <f t="shared" si="280"/>
        <v>-32.755086981892347</v>
      </c>
      <c r="EN77" s="37">
        <f t="shared" si="280"/>
        <v>-32.637715298008168</v>
      </c>
      <c r="EO77" s="37">
        <f t="shared" si="280"/>
        <v>-32.520812459684073</v>
      </c>
      <c r="EP77" s="37">
        <f t="shared" si="280"/>
        <v>-32.40437618179859</v>
      </c>
      <c r="EQ77" s="37">
        <f t="shared" si="280"/>
        <v>-32.288402661698967</v>
      </c>
      <c r="ER77" s="37">
        <f t="shared" si="280"/>
        <v>-32.172891891907511</v>
      </c>
      <c r="ES77" s="37">
        <f t="shared" si="280"/>
        <v>-32.05784239145845</v>
      </c>
      <c r="ET77" s="37">
        <f t="shared" si="280"/>
        <v>-31.943251352615224</v>
      </c>
      <c r="EU77" s="37">
        <f t="shared" si="280"/>
        <v>-31.829115345092262</v>
      </c>
      <c r="EV77" s="37">
        <f t="shared" si="280"/>
        <v>-31.715434947615751</v>
      </c>
      <c r="EW77" s="37">
        <f t="shared" si="280"/>
        <v>-31.602207077603058</v>
      </c>
      <c r="EX77" s="37">
        <f t="shared" si="280"/>
        <v>-31.489430609480316</v>
      </c>
      <c r="EY77" s="37">
        <f t="shared" si="280"/>
        <v>-31.377102326619458</v>
      </c>
      <c r="EZ77" s="37">
        <f t="shared" si="280"/>
        <v>-31.265223222440945</v>
      </c>
      <c r="FA77" s="37">
        <f t="shared" si="280"/>
        <v>-31.153788113114313</v>
      </c>
      <c r="FB77" s="37">
        <f t="shared" si="280"/>
        <v>-31.042795468806435</v>
      </c>
      <c r="FC77" s="37">
        <f t="shared" si="280"/>
        <v>-30.932247556405343</v>
      </c>
      <c r="FD77" s="37">
        <f t="shared" si="280"/>
        <v>-30.822137882474816</v>
      </c>
      <c r="FE77" s="37">
        <f t="shared" si="280"/>
        <v>-30.712466851861929</v>
      </c>
      <c r="FF77" s="37">
        <f t="shared" si="280"/>
        <v>-30.603231594053824</v>
      </c>
      <c r="FG77" s="37">
        <f t="shared" si="280"/>
        <v>-30.49443253981147</v>
      </c>
      <c r="FH77" s="37">
        <f t="shared" si="280"/>
        <v>-30.386064917264004</v>
      </c>
      <c r="FI77" s="37">
        <f t="shared" si="280"/>
        <v>-30.27812986243994</v>
      </c>
      <c r="FJ77" s="37">
        <f t="shared" si="280"/>
        <v>-30.170624321885299</v>
      </c>
      <c r="FK77" s="37">
        <f t="shared" si="280"/>
        <v>-30.063545165036988</v>
      </c>
      <c r="FL77" s="37">
        <f t="shared" si="280"/>
        <v>-29.956893707934945</v>
      </c>
      <c r="FM77" s="37">
        <f t="shared" si="280"/>
        <v>-29.850665348188105</v>
      </c>
      <c r="FN77" s="37">
        <f t="shared" si="280"/>
        <v>-29.744859387849907</v>
      </c>
      <c r="FO77" s="37">
        <f t="shared" si="280"/>
        <v>-29.639474055060933</v>
      </c>
      <c r="FP77" s="37">
        <f t="shared" si="280"/>
        <v>-29.53450801800123</v>
      </c>
      <c r="FQ77" s="37">
        <f t="shared" si="280"/>
        <v>-29.429959252765439</v>
      </c>
      <c r="FR77" s="37">
        <f t="shared" si="280"/>
        <v>-29.325826363148547</v>
      </c>
      <c r="FS77" s="37">
        <f t="shared" si="280"/>
        <v>-29.222108036723579</v>
      </c>
      <c r="FT77" s="37">
        <f t="shared" si="280"/>
        <v>-29.118801134944825</v>
      </c>
      <c r="FU77" s="37">
        <f t="shared" si="280"/>
        <v>-29.015906106867259</v>
      </c>
      <c r="FV77" s="37">
        <f t="shared" si="280"/>
        <v>-28.913417860056096</v>
      </c>
      <c r="FW77" s="37">
        <f t="shared" si="280"/>
        <v>-28.811338299068328</v>
      </c>
      <c r="FX77" s="37">
        <f t="shared" si="280"/>
        <v>-28.709664480746476</v>
      </c>
      <c r="FY77" s="37">
        <f t="shared" si="280"/>
        <v>-28.608394112182197</v>
      </c>
      <c r="FZ77" s="37">
        <f t="shared" si="280"/>
        <v>-28.507526926911233</v>
      </c>
      <c r="GA77" s="37">
        <f t="shared" si="280"/>
        <v>-28.40705914269002</v>
      </c>
      <c r="GB77" s="37"/>
      <c r="GC77" s="37"/>
      <c r="GD77" s="37"/>
      <c r="GE77" s="37"/>
      <c r="GF77" s="37"/>
      <c r="GG77" s="37"/>
      <c r="GH77" s="37"/>
      <c r="GI77" s="37"/>
      <c r="GJ77" s="37"/>
      <c r="GK77" s="37"/>
      <c r="GL77" s="37"/>
      <c r="GM77" s="37"/>
      <c r="GN77" s="37"/>
      <c r="GO77" s="37"/>
      <c r="GP77" s="37"/>
      <c r="GQ77" s="37"/>
      <c r="GR77" s="37"/>
      <c r="GS77" s="37"/>
      <c r="GT77" s="37"/>
      <c r="GU77" s="37"/>
      <c r="GV77" s="37"/>
      <c r="GW77" s="37"/>
      <c r="GX77" s="37"/>
      <c r="GY77" s="37"/>
      <c r="GZ77" s="37"/>
      <c r="HA77" s="37"/>
      <c r="HB77" s="37"/>
      <c r="HC77" s="37"/>
      <c r="HD77" s="37"/>
      <c r="HE77" s="37"/>
      <c r="HF77" s="37"/>
      <c r="HG77" s="37"/>
      <c r="HH77" s="37"/>
      <c r="HI77" s="37"/>
      <c r="HJ77" s="37"/>
      <c r="HK77" s="37"/>
      <c r="HL77" s="37"/>
      <c r="HM77" s="37"/>
      <c r="HN77" s="37"/>
      <c r="HO77" s="37"/>
      <c r="HP77" s="37"/>
      <c r="HQ77" s="37"/>
      <c r="HR77" s="37"/>
      <c r="HS77" s="37"/>
      <c r="HT77" s="37"/>
      <c r="HU77" s="37"/>
      <c r="HV77" s="37"/>
      <c r="HW77" s="37"/>
      <c r="HX77" s="37"/>
      <c r="HY77" s="37"/>
      <c r="HZ77" s="37"/>
      <c r="IA77" s="37"/>
      <c r="IB77" s="37"/>
      <c r="IC77" s="37"/>
      <c r="ID77" s="37"/>
      <c r="IE77" s="37"/>
      <c r="IF77" s="37"/>
      <c r="IG77" s="37"/>
      <c r="IH77" s="37"/>
      <c r="II77" s="37"/>
      <c r="IJ77" s="37"/>
      <c r="IK77" s="37"/>
      <c r="IL77" s="37"/>
      <c r="IM77" s="37"/>
      <c r="IN77" s="37"/>
      <c r="IO77" s="37"/>
      <c r="IP77" s="37"/>
      <c r="IQ77" s="37"/>
      <c r="IR77" s="37"/>
      <c r="IS77" s="37"/>
      <c r="IT77" s="37"/>
      <c r="IU77" s="37"/>
      <c r="IV77" s="37"/>
      <c r="IW77" s="37"/>
      <c r="IX77" s="37"/>
      <c r="IY77" s="37"/>
      <c r="IZ77" s="37"/>
      <c r="JA77" s="37"/>
      <c r="JB77" s="37"/>
      <c r="JC77" s="37"/>
      <c r="JD77" s="37"/>
      <c r="JE77" s="37"/>
      <c r="JF77" s="37"/>
      <c r="JG77" s="37"/>
      <c r="JH77" s="37"/>
      <c r="JI77" s="37"/>
      <c r="JJ77" s="37"/>
      <c r="JK77" s="37"/>
      <c r="JL77" s="37"/>
      <c r="JM77" s="37"/>
      <c r="JN77" s="37"/>
      <c r="JO77" s="37"/>
      <c r="JP77" s="37"/>
      <c r="JQ77" s="37"/>
      <c r="JR77" s="37"/>
      <c r="JS77" s="37"/>
      <c r="JT77" s="37"/>
      <c r="JU77" s="37"/>
      <c r="JV77" s="37"/>
      <c r="JW77" s="37"/>
      <c r="JX77" s="37"/>
      <c r="JY77" s="37"/>
      <c r="JZ77" s="37"/>
      <c r="KA77" s="37"/>
      <c r="KB77" s="37"/>
      <c r="KC77" s="37"/>
      <c r="KD77" s="37"/>
      <c r="KE77" s="37"/>
      <c r="KF77" s="37"/>
      <c r="KG77" s="37"/>
      <c r="KH77" s="37"/>
      <c r="KI77" s="37"/>
      <c r="KJ77" s="37"/>
      <c r="KK77" s="37"/>
      <c r="KL77" s="37"/>
      <c r="KM77" s="37"/>
      <c r="KN77" s="37"/>
      <c r="KO77" s="37"/>
      <c r="KP77" s="37"/>
      <c r="KQ77" s="37"/>
      <c r="KR77" s="37"/>
      <c r="KS77" s="37"/>
      <c r="KT77" s="37"/>
      <c r="KU77" s="37"/>
      <c r="KV77" s="37"/>
      <c r="KW77" s="37"/>
      <c r="KX77" s="37"/>
      <c r="KY77" s="37"/>
      <c r="KZ77" s="37"/>
      <c r="LA77" s="37"/>
      <c r="LB77" s="37"/>
      <c r="LC77" s="37"/>
      <c r="LD77" s="37"/>
      <c r="LE77" s="37"/>
      <c r="LF77" s="37"/>
      <c r="LG77" s="37"/>
      <c r="LH77" s="37"/>
      <c r="LI77" s="37"/>
      <c r="LJ77" s="37"/>
      <c r="LK77" s="37"/>
      <c r="LL77" s="37"/>
      <c r="LM77" s="37"/>
      <c r="LN77" s="37"/>
      <c r="LO77" s="37"/>
      <c r="LP77" s="37"/>
      <c r="LQ77" s="37"/>
      <c r="LR77" s="37"/>
      <c r="LS77" s="37"/>
      <c r="LT77" s="37"/>
      <c r="LU77" s="37"/>
      <c r="LV77" s="37"/>
      <c r="LW77" s="37"/>
      <c r="LX77" s="37"/>
      <c r="LY77" s="37"/>
      <c r="LZ77" s="37"/>
      <c r="MA77" s="37"/>
      <c r="MB77" s="37"/>
      <c r="MC77" s="37"/>
      <c r="MD77" s="37"/>
      <c r="ME77" s="37"/>
      <c r="MF77" s="37"/>
      <c r="MG77" s="37"/>
      <c r="MH77" s="37"/>
      <c r="MI77" s="37"/>
      <c r="MJ77" s="37"/>
      <c r="MK77" s="37"/>
      <c r="ML77" s="37"/>
      <c r="MM77" s="37"/>
      <c r="MN77" s="37"/>
      <c r="MO77" s="37"/>
      <c r="MP77" s="37"/>
      <c r="MQ77" s="37"/>
      <c r="MR77" s="37"/>
      <c r="MS77" s="37"/>
      <c r="MT77" s="37"/>
      <c r="MU77" s="37"/>
      <c r="MV77" s="37"/>
      <c r="MW77" s="37"/>
      <c r="MX77" s="37"/>
      <c r="MY77" s="8"/>
      <c r="MZ77" s="8"/>
      <c r="NA77" s="8"/>
      <c r="NB77" s="8"/>
      <c r="NC77" s="8"/>
      <c r="ND77" s="8"/>
      <c r="NE77" s="8"/>
      <c r="NF77" s="8"/>
      <c r="NG77" s="8"/>
      <c r="NH77" s="8"/>
      <c r="NI77" s="8"/>
      <c r="NJ77" s="8"/>
      <c r="NK77" s="8"/>
      <c r="NL77" s="8"/>
      <c r="NM77" s="8"/>
      <c r="NN77" s="8"/>
      <c r="NO77" s="8"/>
      <c r="NP77" s="8"/>
      <c r="NQ77" s="8"/>
      <c r="NR77" s="8"/>
      <c r="NS77" s="8"/>
      <c r="NT77" s="8"/>
      <c r="NU77" s="8"/>
      <c r="NV77" s="8"/>
      <c r="NW77" s="8"/>
      <c r="NX77" s="8"/>
      <c r="NY77" s="8"/>
      <c r="NZ77" s="8"/>
      <c r="OA77" s="8"/>
      <c r="OB77" s="8"/>
      <c r="OC77" s="8"/>
      <c r="OD77" s="8"/>
      <c r="OE77" s="8"/>
      <c r="OF77" s="8"/>
      <c r="OG77" s="8"/>
      <c r="OH77" s="8"/>
      <c r="OI77" s="8"/>
      <c r="OJ77" s="8"/>
      <c r="OK77" s="8"/>
      <c r="OL77" s="8"/>
      <c r="OM77" s="8"/>
      <c r="ON77" s="8"/>
      <c r="OO77" s="8"/>
      <c r="OP77" s="8"/>
      <c r="OQ77" s="8"/>
      <c r="OR77" s="8"/>
      <c r="OS77" s="8"/>
      <c r="OT77" s="8"/>
      <c r="OU77" s="8"/>
      <c r="OV77" s="8"/>
      <c r="OW77" s="8"/>
      <c r="OX77" s="8"/>
      <c r="OY77" s="8"/>
      <c r="OZ77" s="8"/>
      <c r="PA77" s="8"/>
      <c r="PB77" s="8"/>
      <c r="PC77" s="8"/>
      <c r="PD77" s="8"/>
      <c r="PE77" s="8"/>
      <c r="PF77" s="8"/>
      <c r="PG77" s="8"/>
      <c r="PH77" s="8"/>
      <c r="PI77" s="8"/>
      <c r="PJ77" s="8"/>
      <c r="PK77" s="8"/>
      <c r="PL77" s="8"/>
      <c r="PM77" s="8"/>
      <c r="PN77" s="8"/>
    </row>
    <row r="78" spans="1:430" ht="14.25" customHeight="1" outlineLevel="1" x14ac:dyDescent="0.55000000000000004">
      <c r="A78" s="34" t="s">
        <v>27</v>
      </c>
      <c r="B78" s="35"/>
      <c r="C78" s="36">
        <f t="shared" ref="C78:GA78" si="281">C74+C75+C76+C77</f>
        <v>1.2961321583205846E-2</v>
      </c>
      <c r="D78" s="36">
        <f t="shared" si="281"/>
        <v>1.3525328438261493E-2</v>
      </c>
      <c r="E78" s="36">
        <f t="shared" si="281"/>
        <v>1.3779399033040709E-2</v>
      </c>
      <c r="F78" s="36">
        <f t="shared" si="281"/>
        <v>1.3748358283601854E-2</v>
      </c>
      <c r="G78" s="36">
        <f t="shared" si="281"/>
        <v>37.444680680954733</v>
      </c>
      <c r="H78" s="36">
        <f t="shared" si="281"/>
        <v>57.386614203041049</v>
      </c>
      <c r="I78" s="36">
        <f t="shared" si="281"/>
        <v>73.965675670802227</v>
      </c>
      <c r="J78" s="36">
        <f t="shared" si="281"/>
        <v>99.072916648959563</v>
      </c>
      <c r="K78" s="36">
        <f t="shared" si="281"/>
        <v>115.84040266114948</v>
      </c>
      <c r="L78" s="36">
        <f t="shared" si="281"/>
        <v>129.04421800018233</v>
      </c>
      <c r="M78" s="36">
        <f t="shared" si="281"/>
        <v>127.39597212733096</v>
      </c>
      <c r="N78" s="36">
        <f t="shared" si="281"/>
        <v>128.9753990366851</v>
      </c>
      <c r="O78" s="36">
        <f t="shared" si="281"/>
        <v>136.70156981641003</v>
      </c>
      <c r="P78" s="36">
        <f t="shared" si="281"/>
        <v>154.3530554390473</v>
      </c>
      <c r="Q78" s="36">
        <f t="shared" si="281"/>
        <v>163.67184546888757</v>
      </c>
      <c r="R78" s="36">
        <f t="shared" si="281"/>
        <v>143.60911587107788</v>
      </c>
      <c r="S78" s="36">
        <f t="shared" si="281"/>
        <v>117.32468514549316</v>
      </c>
      <c r="T78" s="36">
        <f t="shared" si="281"/>
        <v>100.2635260774243</v>
      </c>
      <c r="U78" s="36">
        <f t="shared" si="281"/>
        <v>98.743091207508712</v>
      </c>
      <c r="V78" s="36">
        <f t="shared" si="281"/>
        <v>103.01453581720354</v>
      </c>
      <c r="W78" s="36">
        <f t="shared" si="281"/>
        <v>108.54659560032208</v>
      </c>
      <c r="X78" s="36">
        <f t="shared" si="281"/>
        <v>110.75062925772306</v>
      </c>
      <c r="Y78" s="36">
        <f t="shared" si="281"/>
        <v>109.85987976598344</v>
      </c>
      <c r="Z78" s="36">
        <f t="shared" si="281"/>
        <v>112.01421008389856</v>
      </c>
      <c r="AA78" s="36">
        <f t="shared" si="281"/>
        <v>118.87757443295932</v>
      </c>
      <c r="AB78" s="36">
        <f t="shared" si="281"/>
        <v>134.81749103370586</v>
      </c>
      <c r="AC78" s="36">
        <f t="shared" si="281"/>
        <v>144.7509697622736</v>
      </c>
      <c r="AD78" s="36">
        <f t="shared" si="281"/>
        <v>121.94880684691532</v>
      </c>
      <c r="AE78" s="36">
        <f t="shared" si="281"/>
        <v>99.766676902388937</v>
      </c>
      <c r="AF78" s="36">
        <f t="shared" si="281"/>
        <v>82.167717149952765</v>
      </c>
      <c r="AG78" s="36">
        <f t="shared" si="281"/>
        <v>81.173774211055687</v>
      </c>
      <c r="AH78" s="36">
        <f t="shared" si="281"/>
        <v>85.482830502895482</v>
      </c>
      <c r="AI78" s="36">
        <f t="shared" si="281"/>
        <v>90.701437207135868</v>
      </c>
      <c r="AJ78" s="36">
        <f t="shared" si="281"/>
        <v>92.996160266934339</v>
      </c>
      <c r="AK78" s="36">
        <f t="shared" si="281"/>
        <v>92.744144419210542</v>
      </c>
      <c r="AL78" s="36">
        <f t="shared" si="281"/>
        <v>94.879818282521555</v>
      </c>
      <c r="AM78" s="36">
        <f t="shared" si="281"/>
        <v>101.25342600441512</v>
      </c>
      <c r="AN78" s="36">
        <f t="shared" si="281"/>
        <v>115.73427095836146</v>
      </c>
      <c r="AO78" s="36">
        <f t="shared" si="281"/>
        <v>125.82213029772885</v>
      </c>
      <c r="AP78" s="36">
        <f t="shared" si="281"/>
        <v>113.37035218937157</v>
      </c>
      <c r="AQ78" s="36">
        <f t="shared" si="281"/>
        <v>88.416133812197529</v>
      </c>
      <c r="AR78" s="36">
        <f t="shared" si="281"/>
        <v>74.161220919265006</v>
      </c>
      <c r="AS78" s="36">
        <f t="shared" si="281"/>
        <v>73.580648557716884</v>
      </c>
      <c r="AT78" s="36">
        <f t="shared" si="281"/>
        <v>78.592997432541097</v>
      </c>
      <c r="AU78" s="36">
        <f t="shared" si="281"/>
        <v>84.008203610937656</v>
      </c>
      <c r="AV78" s="36">
        <f t="shared" si="281"/>
        <v>86.143347969645703</v>
      </c>
      <c r="AW78" s="36">
        <f t="shared" si="281"/>
        <v>85.461562774973032</v>
      </c>
      <c r="AX78" s="36">
        <f t="shared" si="281"/>
        <v>87.453411524626773</v>
      </c>
      <c r="AY78" s="36">
        <f t="shared" si="281"/>
        <v>93.46160394535498</v>
      </c>
      <c r="AZ78" s="36">
        <f t="shared" si="281"/>
        <v>107.27315072804674</v>
      </c>
      <c r="BA78" s="36">
        <f t="shared" si="281"/>
        <v>116.10542062373014</v>
      </c>
      <c r="BB78" s="36">
        <f t="shared" si="281"/>
        <v>101.90544127033984</v>
      </c>
      <c r="BC78" s="36">
        <f t="shared" si="281"/>
        <v>82.910910120991019</v>
      </c>
      <c r="BD78" s="36">
        <f t="shared" si="281"/>
        <v>68.523327385824956</v>
      </c>
      <c r="BE78" s="36">
        <f t="shared" si="281"/>
        <v>66.941119273455826</v>
      </c>
      <c r="BF78" s="36">
        <f t="shared" si="281"/>
        <v>71.098770324563191</v>
      </c>
      <c r="BG78" s="36">
        <f t="shared" si="281"/>
        <v>71.689001555671723</v>
      </c>
      <c r="BH78" s="36">
        <f t="shared" si="281"/>
        <v>68.545719322818272</v>
      </c>
      <c r="BI78" s="36">
        <f t="shared" si="281"/>
        <v>68.265860434549751</v>
      </c>
      <c r="BJ78" s="36">
        <f t="shared" si="281"/>
        <v>70.105899889258538</v>
      </c>
      <c r="BK78" s="36">
        <f t="shared" si="281"/>
        <v>75.525672051961649</v>
      </c>
      <c r="BL78" s="36">
        <f t="shared" si="281"/>
        <v>87.293440490333566</v>
      </c>
      <c r="BM78" s="36">
        <f t="shared" si="281"/>
        <v>93.226677866198358</v>
      </c>
      <c r="BN78" s="36">
        <f t="shared" si="281"/>
        <v>81.503833668422573</v>
      </c>
      <c r="BO78" s="36">
        <f t="shared" si="281"/>
        <v>60.137533682872316</v>
      </c>
      <c r="BP78" s="36">
        <f t="shared" si="281"/>
        <v>48.806330807583606</v>
      </c>
      <c r="BQ78" s="36">
        <f t="shared" si="281"/>
        <v>48.068437992510042</v>
      </c>
      <c r="BR78" s="36">
        <f t="shared" si="281"/>
        <v>51.492447243910163</v>
      </c>
      <c r="BS78" s="36">
        <f t="shared" si="281"/>
        <v>54.927889178465222</v>
      </c>
      <c r="BT78" s="36">
        <f t="shared" si="281"/>
        <v>56.734403260894879</v>
      </c>
      <c r="BU78" s="36">
        <f t="shared" si="281"/>
        <v>56.081130051791234</v>
      </c>
      <c r="BV78" s="36">
        <f t="shared" si="281"/>
        <v>57.207149991533811</v>
      </c>
      <c r="BW78" s="36">
        <f t="shared" si="281"/>
        <v>62.480192598256153</v>
      </c>
      <c r="BX78" s="36">
        <f t="shared" si="281"/>
        <v>72.368286948975211</v>
      </c>
      <c r="BY78" s="36">
        <f t="shared" si="281"/>
        <v>78.513408177315398</v>
      </c>
      <c r="BZ78" s="36">
        <f t="shared" si="281"/>
        <v>61.980768943548867</v>
      </c>
      <c r="CA78" s="36">
        <f t="shared" si="281"/>
        <v>46.991682376992543</v>
      </c>
      <c r="CB78" s="36">
        <f t="shared" si="281"/>
        <v>36.130859328362703</v>
      </c>
      <c r="CC78" s="36">
        <f t="shared" si="281"/>
        <v>35.712643982889311</v>
      </c>
      <c r="CD78" s="36">
        <f t="shared" si="281"/>
        <v>38.569122317572003</v>
      </c>
      <c r="CE78" s="36">
        <f t="shared" si="281"/>
        <v>41.734274560024957</v>
      </c>
      <c r="CF78" s="36">
        <f t="shared" si="281"/>
        <v>43.225359915246713</v>
      </c>
      <c r="CG78" s="36">
        <f t="shared" si="281"/>
        <v>42.543385929038578</v>
      </c>
      <c r="CH78" s="36">
        <f t="shared" si="281"/>
        <v>43.391676028476795</v>
      </c>
      <c r="CI78" s="36">
        <f t="shared" si="281"/>
        <v>47.412244489985099</v>
      </c>
      <c r="CJ78" s="36">
        <f t="shared" si="281"/>
        <v>55.465709967217478</v>
      </c>
      <c r="CK78" s="36">
        <f t="shared" si="281"/>
        <v>60.491960112276928</v>
      </c>
      <c r="CL78" s="36">
        <f t="shared" si="281"/>
        <v>48.203771473439581</v>
      </c>
      <c r="CM78" s="36">
        <f t="shared" si="281"/>
        <v>36.590114798896273</v>
      </c>
      <c r="CN78" s="36">
        <f t="shared" si="281"/>
        <v>28.641037713249396</v>
      </c>
      <c r="CO78" s="36">
        <f t="shared" si="281"/>
        <v>28.518388084344764</v>
      </c>
      <c r="CP78" s="36">
        <f t="shared" si="281"/>
        <v>30.970482280156226</v>
      </c>
      <c r="CQ78" s="36">
        <f t="shared" si="281"/>
        <v>33.814592263502945</v>
      </c>
      <c r="CR78" s="36">
        <f t="shared" si="281"/>
        <v>34.658524965694042</v>
      </c>
      <c r="CS78" s="36">
        <f t="shared" si="281"/>
        <v>34.062223683797463</v>
      </c>
      <c r="CT78" s="36">
        <f t="shared" si="281"/>
        <v>34.743993964722229</v>
      </c>
      <c r="CU78" s="36">
        <f t="shared" si="281"/>
        <v>39.291269317816429</v>
      </c>
      <c r="CV78" s="36">
        <f t="shared" si="281"/>
        <v>46.830783401411431</v>
      </c>
      <c r="CW78" s="36">
        <f t="shared" si="281"/>
        <v>51.08971213155003</v>
      </c>
      <c r="CX78" s="36">
        <f t="shared" si="281"/>
        <v>46.600121009955451</v>
      </c>
      <c r="CY78" s="36">
        <f t="shared" si="281"/>
        <v>35.834968615417026</v>
      </c>
      <c r="CZ78" s="36">
        <f t="shared" si="281"/>
        <v>28.689078570060424</v>
      </c>
      <c r="DA78" s="36">
        <f t="shared" si="281"/>
        <v>29.10535582751055</v>
      </c>
      <c r="DB78" s="36">
        <f t="shared" si="281"/>
        <v>31.249241607624043</v>
      </c>
      <c r="DC78" s="36">
        <f t="shared" si="281"/>
        <v>33.608213646805808</v>
      </c>
      <c r="DD78" s="36">
        <f t="shared" si="281"/>
        <v>34.147443537211636</v>
      </c>
      <c r="DE78" s="36">
        <f t="shared" si="281"/>
        <v>34.689020618777761</v>
      </c>
      <c r="DF78" s="36">
        <f t="shared" si="281"/>
        <v>35.311475507084715</v>
      </c>
      <c r="DG78" s="36">
        <f t="shared" si="281"/>
        <v>38.85153760807443</v>
      </c>
      <c r="DH78" s="36">
        <f t="shared" si="281"/>
        <v>45.445899333828066</v>
      </c>
      <c r="DI78" s="36">
        <f t="shared" si="281"/>
        <v>48.930517354104481</v>
      </c>
      <c r="DJ78" s="36">
        <f t="shared" si="281"/>
        <v>44.666783323808289</v>
      </c>
      <c r="DK78" s="36">
        <f t="shared" si="281"/>
        <v>30.064602672126924</v>
      </c>
      <c r="DL78" s="36">
        <f t="shared" si="281"/>
        <v>25.048370132139375</v>
      </c>
      <c r="DM78" s="36">
        <f t="shared" si="281"/>
        <v>24.60509549026726</v>
      </c>
      <c r="DN78" s="36">
        <f t="shared" si="281"/>
        <v>24.985646157066569</v>
      </c>
      <c r="DO78" s="36">
        <f t="shared" si="281"/>
        <v>25.395150559757582</v>
      </c>
      <c r="DP78" s="36">
        <f t="shared" si="281"/>
        <v>25.826720724742835</v>
      </c>
      <c r="DQ78" s="36">
        <f t="shared" si="281"/>
        <v>25.908664117408946</v>
      </c>
      <c r="DR78" s="36">
        <f t="shared" si="281"/>
        <v>26.433412503691805</v>
      </c>
      <c r="DS78" s="36">
        <f t="shared" si="281"/>
        <v>29.209967954241577</v>
      </c>
      <c r="DT78" s="36">
        <f t="shared" si="281"/>
        <v>33.405105427116219</v>
      </c>
      <c r="DU78" s="36">
        <f t="shared" si="281"/>
        <v>37.3271151503507</v>
      </c>
      <c r="DV78" s="36">
        <f t="shared" si="281"/>
        <v>34.729942709716198</v>
      </c>
      <c r="DW78" s="36">
        <f t="shared" si="281"/>
        <v>30.733218469527408</v>
      </c>
      <c r="DX78" s="36">
        <f t="shared" si="281"/>
        <v>25.944664591339155</v>
      </c>
      <c r="DY78" s="36">
        <f t="shared" si="281"/>
        <v>25.523790512543862</v>
      </c>
      <c r="DZ78" s="36">
        <f t="shared" si="281"/>
        <v>25.903827232443888</v>
      </c>
      <c r="EA78" s="36">
        <f t="shared" si="281"/>
        <v>22.716793158692347</v>
      </c>
      <c r="EB78" s="36">
        <f t="shared" si="281"/>
        <v>23.13338991699942</v>
      </c>
      <c r="EC78" s="36">
        <f t="shared" si="281"/>
        <v>23.479068684302135</v>
      </c>
      <c r="ED78" s="36">
        <f t="shared" si="281"/>
        <v>23.974770492109357</v>
      </c>
      <c r="EE78" s="36">
        <f t="shared" si="281"/>
        <v>24.646263976549079</v>
      </c>
      <c r="EF78" s="36">
        <f t="shared" si="281"/>
        <v>26.492322740959935</v>
      </c>
      <c r="EG78" s="36">
        <f t="shared" si="281"/>
        <v>29.196022645225952</v>
      </c>
      <c r="EH78" s="36">
        <f t="shared" si="281"/>
        <v>27.234870108626573</v>
      </c>
      <c r="EI78" s="36">
        <f t="shared" si="281"/>
        <v>22.037147254358445</v>
      </c>
      <c r="EJ78" s="36">
        <f t="shared" si="281"/>
        <v>18.125948610811676</v>
      </c>
      <c r="EK78" s="36">
        <f t="shared" si="281"/>
        <v>17.807757764562069</v>
      </c>
      <c r="EL78" s="36">
        <f t="shared" si="281"/>
        <v>18.143767150408429</v>
      </c>
      <c r="EM78" s="36">
        <f t="shared" si="281"/>
        <v>18.539441106728376</v>
      </c>
      <c r="EN78" s="36">
        <f t="shared" si="281"/>
        <v>18.931723535942851</v>
      </c>
      <c r="EO78" s="36">
        <f t="shared" si="281"/>
        <v>19.036659200775169</v>
      </c>
      <c r="EP78" s="36">
        <f t="shared" si="281"/>
        <v>19.492247300292135</v>
      </c>
      <c r="EQ78" s="36">
        <f t="shared" si="281"/>
        <v>20.236522787549205</v>
      </c>
      <c r="ER78" s="36">
        <f t="shared" si="281"/>
        <v>21.906412004632614</v>
      </c>
      <c r="ES78" s="36">
        <f t="shared" si="281"/>
        <v>19.990152013797143</v>
      </c>
      <c r="ET78" s="36">
        <f t="shared" si="281"/>
        <v>19.473602984730572</v>
      </c>
      <c r="EU78" s="36">
        <f t="shared" si="281"/>
        <v>19.074625606594644</v>
      </c>
      <c r="EV78" s="36">
        <f t="shared" si="281"/>
        <v>18.788301274191749</v>
      </c>
      <c r="EW78" s="36">
        <f t="shared" si="281"/>
        <v>18.831976762946407</v>
      </c>
      <c r="EX78" s="36">
        <f t="shared" si="281"/>
        <v>18.875039509911367</v>
      </c>
      <c r="EY78" s="36">
        <f t="shared" si="281"/>
        <v>19.025964642622384</v>
      </c>
      <c r="EZ78" s="36">
        <f t="shared" si="281"/>
        <v>19.067386142330164</v>
      </c>
      <c r="FA78" s="36">
        <f t="shared" si="281"/>
        <v>19.004071999406268</v>
      </c>
      <c r="FB78" s="36">
        <f t="shared" si="281"/>
        <v>19.044712707458022</v>
      </c>
      <c r="FC78" s="36">
        <f t="shared" si="281"/>
        <v>18.978000217427478</v>
      </c>
      <c r="FD78" s="36">
        <f t="shared" si="281"/>
        <v>18.911545311775189</v>
      </c>
      <c r="FE78" s="36">
        <f t="shared" si="281"/>
        <v>18.63351045477901</v>
      </c>
      <c r="FF78" s="36">
        <f t="shared" si="281"/>
        <v>18.564998183931671</v>
      </c>
      <c r="FG78" s="36">
        <f t="shared" si="281"/>
        <v>18.500158322141608</v>
      </c>
      <c r="FH78" s="36">
        <f t="shared" si="281"/>
        <v>18.435567635330539</v>
      </c>
      <c r="FI78" s="36">
        <f t="shared" si="281"/>
        <v>18.374592758812014</v>
      </c>
      <c r="FJ78" s="36">
        <f t="shared" si="281"/>
        <v>18.310484958090314</v>
      </c>
      <c r="FK78" s="36">
        <f t="shared" si="281"/>
        <v>18.346711897481125</v>
      </c>
      <c r="FL78" s="36">
        <f t="shared" si="281"/>
        <v>18.282700843604346</v>
      </c>
      <c r="FM78" s="36">
        <f t="shared" si="281"/>
        <v>18.218936051627647</v>
      </c>
      <c r="FN78" s="36">
        <f t="shared" si="281"/>
        <v>18.155416615965393</v>
      </c>
      <c r="FO78" s="36">
        <f t="shared" si="281"/>
        <v>18.092140670232833</v>
      </c>
      <c r="FP78" s="36">
        <f t="shared" si="281"/>
        <v>17.930986385003909</v>
      </c>
      <c r="FQ78" s="36">
        <f t="shared" si="281"/>
        <v>17.868584663716025</v>
      </c>
      <c r="FR78" s="36">
        <f t="shared" si="281"/>
        <v>17.806421936800657</v>
      </c>
      <c r="FS78" s="36">
        <f t="shared" si="281"/>
        <v>17.744498396372204</v>
      </c>
      <c r="FT78" s="36">
        <f t="shared" si="281"/>
        <v>17.682812168416163</v>
      </c>
      <c r="FU78" s="36">
        <f t="shared" si="281"/>
        <v>17.621361884424214</v>
      </c>
      <c r="FV78" s="36">
        <f t="shared" si="281"/>
        <v>17.560147641550696</v>
      </c>
      <c r="FW78" s="36">
        <f t="shared" si="281"/>
        <v>17.594604762845218</v>
      </c>
      <c r="FX78" s="36">
        <f t="shared" si="281"/>
        <v>17.4384209620249</v>
      </c>
      <c r="FY78" s="36">
        <f t="shared" si="281"/>
        <v>17.377907383586688</v>
      </c>
      <c r="FZ78" s="36">
        <f t="shared" si="281"/>
        <v>17.317625305680345</v>
      </c>
      <c r="GA78" s="36">
        <f t="shared" si="281"/>
        <v>17.257573498575045</v>
      </c>
      <c r="GB78" s="36"/>
      <c r="GC78" s="36"/>
      <c r="GD78" s="36"/>
      <c r="GE78" s="36"/>
      <c r="GF78" s="36"/>
      <c r="GG78" s="36"/>
      <c r="GH78" s="36"/>
      <c r="GI78" s="36"/>
      <c r="GJ78" s="36"/>
      <c r="GK78" s="36"/>
      <c r="GL78" s="36"/>
      <c r="GM78" s="36"/>
      <c r="GN78" s="36"/>
      <c r="GO78" s="36"/>
      <c r="GP78" s="36"/>
      <c r="GQ78" s="36"/>
      <c r="GR78" s="36"/>
      <c r="GS78" s="36"/>
      <c r="GT78" s="36"/>
      <c r="GU78" s="36"/>
      <c r="GV78" s="36"/>
      <c r="GW78" s="36"/>
      <c r="GX78" s="36"/>
      <c r="GY78" s="36"/>
      <c r="GZ78" s="36"/>
      <c r="HA78" s="36"/>
      <c r="HB78" s="36"/>
      <c r="HC78" s="36"/>
      <c r="HD78" s="36"/>
      <c r="HE78" s="36"/>
      <c r="HF78" s="36"/>
      <c r="HG78" s="36"/>
      <c r="HH78" s="36"/>
      <c r="HI78" s="36"/>
      <c r="HJ78" s="36"/>
      <c r="HK78" s="36"/>
      <c r="HL78" s="36"/>
      <c r="HM78" s="36"/>
      <c r="HN78" s="36"/>
      <c r="HO78" s="36"/>
      <c r="HP78" s="36"/>
      <c r="HQ78" s="36"/>
      <c r="HR78" s="36"/>
      <c r="HS78" s="36"/>
      <c r="HT78" s="36"/>
      <c r="HU78" s="36"/>
      <c r="HV78" s="36"/>
      <c r="HW78" s="36"/>
      <c r="HX78" s="36"/>
      <c r="HY78" s="36"/>
      <c r="HZ78" s="36"/>
      <c r="IA78" s="36"/>
      <c r="IB78" s="36"/>
      <c r="IC78" s="36"/>
      <c r="ID78" s="36"/>
      <c r="IE78" s="36"/>
      <c r="IF78" s="36"/>
      <c r="IG78" s="36"/>
      <c r="IH78" s="36"/>
      <c r="II78" s="36"/>
      <c r="IJ78" s="36"/>
      <c r="IK78" s="36"/>
      <c r="IL78" s="36"/>
      <c r="IM78" s="36"/>
      <c r="IN78" s="36"/>
      <c r="IO78" s="36"/>
      <c r="IP78" s="36"/>
      <c r="IQ78" s="36"/>
      <c r="IR78" s="36"/>
      <c r="IS78" s="36"/>
      <c r="IT78" s="36"/>
      <c r="IU78" s="36"/>
      <c r="IV78" s="36"/>
      <c r="IW78" s="36"/>
      <c r="IX78" s="36"/>
      <c r="IY78" s="36"/>
      <c r="IZ78" s="36"/>
      <c r="JA78" s="36"/>
      <c r="JB78" s="36"/>
      <c r="JC78" s="36"/>
      <c r="JD78" s="36"/>
      <c r="JE78" s="36"/>
      <c r="JF78" s="36"/>
      <c r="JG78" s="36"/>
      <c r="JH78" s="36"/>
      <c r="JI78" s="36"/>
      <c r="JJ78" s="36"/>
      <c r="JK78" s="36"/>
      <c r="JL78" s="36"/>
      <c r="JM78" s="36"/>
      <c r="JN78" s="36"/>
      <c r="JO78" s="36"/>
      <c r="JP78" s="36"/>
      <c r="JQ78" s="36"/>
      <c r="JR78" s="36"/>
      <c r="JS78" s="36"/>
      <c r="JT78" s="36"/>
      <c r="JU78" s="36"/>
      <c r="JV78" s="36"/>
      <c r="JW78" s="36"/>
      <c r="JX78" s="36"/>
      <c r="JY78" s="36"/>
      <c r="JZ78" s="36"/>
      <c r="KA78" s="36"/>
      <c r="KB78" s="36"/>
      <c r="KC78" s="36"/>
      <c r="KD78" s="36"/>
      <c r="KE78" s="36"/>
      <c r="KF78" s="36"/>
      <c r="KG78" s="36"/>
      <c r="KH78" s="36"/>
      <c r="KI78" s="36"/>
      <c r="KJ78" s="36"/>
      <c r="KK78" s="36"/>
      <c r="KL78" s="36"/>
      <c r="KM78" s="36"/>
      <c r="KN78" s="36"/>
      <c r="KO78" s="36"/>
      <c r="KP78" s="36"/>
      <c r="KQ78" s="36"/>
      <c r="KR78" s="36"/>
      <c r="KS78" s="36"/>
      <c r="KT78" s="36"/>
      <c r="KU78" s="36"/>
      <c r="KV78" s="36"/>
      <c r="KW78" s="36"/>
      <c r="KX78" s="36"/>
      <c r="KY78" s="36"/>
      <c r="KZ78" s="36"/>
      <c r="LA78" s="36"/>
      <c r="LB78" s="36"/>
      <c r="LC78" s="36"/>
      <c r="LD78" s="36"/>
      <c r="LE78" s="36"/>
      <c r="LF78" s="36"/>
      <c r="LG78" s="36"/>
      <c r="LH78" s="36"/>
      <c r="LI78" s="36"/>
      <c r="LJ78" s="36"/>
      <c r="LK78" s="36"/>
      <c r="LL78" s="36"/>
      <c r="LM78" s="36"/>
      <c r="LN78" s="36"/>
      <c r="LO78" s="36"/>
      <c r="LP78" s="36"/>
      <c r="LQ78" s="36"/>
      <c r="LR78" s="36"/>
      <c r="LS78" s="36"/>
      <c r="LT78" s="36"/>
      <c r="LU78" s="36"/>
      <c r="LV78" s="36"/>
      <c r="LW78" s="36"/>
      <c r="LX78" s="36"/>
      <c r="LY78" s="36"/>
      <c r="LZ78" s="36"/>
      <c r="MA78" s="36"/>
      <c r="MB78" s="36"/>
      <c r="MC78" s="36"/>
      <c r="MD78" s="36"/>
      <c r="ME78" s="36"/>
      <c r="MF78" s="36"/>
      <c r="MG78" s="36"/>
      <c r="MH78" s="36"/>
      <c r="MI78" s="36"/>
      <c r="MJ78" s="36"/>
      <c r="MK78" s="36"/>
      <c r="ML78" s="36"/>
      <c r="MM78" s="36"/>
      <c r="MN78" s="36"/>
      <c r="MO78" s="36"/>
      <c r="MP78" s="36"/>
      <c r="MQ78" s="36"/>
      <c r="MR78" s="36"/>
      <c r="MS78" s="36"/>
      <c r="MT78" s="36"/>
      <c r="MU78" s="36"/>
      <c r="MV78" s="36"/>
      <c r="MW78" s="36"/>
      <c r="MX78" s="36"/>
      <c r="MY78" s="8"/>
      <c r="MZ78" s="8"/>
      <c r="NA78" s="8"/>
      <c r="NB78" s="8"/>
      <c r="NC78" s="8"/>
      <c r="ND78" s="8"/>
      <c r="NE78" s="8"/>
      <c r="NF78" s="8"/>
      <c r="NG78" s="8"/>
      <c r="NH78" s="8"/>
      <c r="NI78" s="8"/>
      <c r="NJ78" s="8"/>
      <c r="NK78" s="8"/>
      <c r="NL78" s="8"/>
      <c r="NM78" s="8"/>
      <c r="NN78" s="8"/>
      <c r="NO78" s="8"/>
      <c r="NP78" s="8"/>
      <c r="NQ78" s="8"/>
      <c r="NR78" s="8"/>
      <c r="NS78" s="8"/>
      <c r="NT78" s="8"/>
      <c r="NU78" s="8"/>
      <c r="NV78" s="8"/>
      <c r="NW78" s="8"/>
      <c r="NX78" s="8"/>
      <c r="NY78" s="8"/>
      <c r="NZ78" s="8"/>
      <c r="OA78" s="8"/>
      <c r="OB78" s="8"/>
      <c r="OC78" s="8"/>
      <c r="OD78" s="8"/>
      <c r="OE78" s="8"/>
      <c r="OF78" s="8"/>
      <c r="OG78" s="8"/>
      <c r="OH78" s="8"/>
      <c r="OI78" s="8"/>
      <c r="OJ78" s="8"/>
      <c r="OK78" s="8"/>
      <c r="OL78" s="8"/>
      <c r="OM78" s="8"/>
      <c r="ON78" s="8"/>
      <c r="OO78" s="8"/>
      <c r="OP78" s="8"/>
      <c r="OQ78" s="8"/>
      <c r="OR78" s="8"/>
      <c r="OS78" s="8"/>
      <c r="OT78" s="8"/>
      <c r="OU78" s="8"/>
      <c r="OV78" s="8"/>
      <c r="OW78" s="8"/>
      <c r="OX78" s="8"/>
      <c r="OY78" s="8"/>
      <c r="OZ78" s="8"/>
      <c r="PA78" s="8"/>
      <c r="PB78" s="8"/>
      <c r="PC78" s="8"/>
      <c r="PD78" s="8"/>
      <c r="PE78" s="8"/>
      <c r="PF78" s="8"/>
      <c r="PG78" s="8"/>
      <c r="PH78" s="8"/>
      <c r="PI78" s="8"/>
      <c r="PJ78" s="8"/>
      <c r="PK78" s="8"/>
      <c r="PL78" s="8"/>
      <c r="PM78" s="8"/>
      <c r="PN78" s="8"/>
    </row>
    <row r="79" spans="1:430" ht="14.25" customHeight="1" outlineLevel="1" x14ac:dyDescent="0.55000000000000004">
      <c r="A79" s="38"/>
      <c r="B79" s="8"/>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39"/>
      <c r="BL79" s="39"/>
      <c r="BM79" s="39"/>
      <c r="BN79" s="39"/>
      <c r="BO79" s="39"/>
      <c r="BP79" s="39"/>
      <c r="BQ79" s="39"/>
      <c r="BR79" s="39"/>
      <c r="BS79" s="39"/>
      <c r="BT79" s="39"/>
      <c r="BU79" s="39"/>
      <c r="BV79" s="39"/>
      <c r="BW79" s="39"/>
      <c r="BX79" s="39"/>
      <c r="BY79" s="39"/>
      <c r="BZ79" s="39"/>
      <c r="CA79" s="39"/>
      <c r="CB79" s="39"/>
      <c r="CC79" s="39"/>
      <c r="CD79" s="39"/>
      <c r="CE79" s="39"/>
      <c r="CF79" s="39"/>
      <c r="CG79" s="39"/>
      <c r="CH79" s="39"/>
      <c r="CI79" s="39"/>
      <c r="CJ79" s="39"/>
      <c r="CK79" s="39"/>
      <c r="CL79" s="39"/>
      <c r="CM79" s="39"/>
      <c r="CN79" s="39"/>
      <c r="CO79" s="39"/>
      <c r="CP79" s="39"/>
      <c r="CQ79" s="39"/>
      <c r="CR79" s="39"/>
      <c r="CS79" s="39"/>
      <c r="CT79" s="39"/>
      <c r="CU79" s="39"/>
      <c r="CV79" s="39"/>
      <c r="CW79" s="39"/>
      <c r="CX79" s="39"/>
      <c r="CY79" s="39"/>
      <c r="CZ79" s="39"/>
      <c r="DA79" s="39"/>
      <c r="DB79" s="39"/>
      <c r="DC79" s="39"/>
      <c r="DD79" s="39"/>
      <c r="DE79" s="39"/>
      <c r="DF79" s="39"/>
      <c r="DG79" s="39"/>
      <c r="DH79" s="39"/>
      <c r="DI79" s="39"/>
      <c r="DJ79" s="39"/>
      <c r="DK79" s="39"/>
      <c r="DL79" s="39"/>
      <c r="DM79" s="39"/>
      <c r="DN79" s="39"/>
      <c r="DO79" s="39"/>
      <c r="DP79" s="39"/>
      <c r="DQ79" s="39"/>
      <c r="DR79" s="39"/>
      <c r="DS79" s="39"/>
      <c r="DT79" s="39"/>
      <c r="DU79" s="39"/>
      <c r="DV79" s="39"/>
      <c r="DW79" s="39"/>
      <c r="DX79" s="39"/>
      <c r="DY79" s="39"/>
      <c r="DZ79" s="39"/>
      <c r="EA79" s="39"/>
      <c r="EB79" s="39"/>
      <c r="EC79" s="39"/>
      <c r="ED79" s="39"/>
      <c r="EE79" s="39"/>
      <c r="EF79" s="39"/>
      <c r="EG79" s="39"/>
      <c r="EH79" s="39"/>
      <c r="EI79" s="39"/>
      <c r="EJ79" s="39"/>
      <c r="EK79" s="39"/>
      <c r="EL79" s="39"/>
      <c r="EM79" s="39"/>
      <c r="EN79" s="39"/>
      <c r="EO79" s="39"/>
      <c r="EP79" s="39"/>
      <c r="EQ79" s="39"/>
      <c r="ER79" s="39"/>
      <c r="ES79" s="39"/>
      <c r="ET79" s="39"/>
      <c r="EU79" s="39"/>
      <c r="EV79" s="39"/>
      <c r="EW79" s="39"/>
      <c r="EX79" s="39"/>
      <c r="EY79" s="39"/>
      <c r="EZ79" s="39"/>
      <c r="FA79" s="39"/>
      <c r="FB79" s="39"/>
      <c r="FC79" s="39"/>
      <c r="FD79" s="39"/>
      <c r="FE79" s="39"/>
      <c r="FF79" s="39"/>
      <c r="FG79" s="39"/>
      <c r="FH79" s="39"/>
      <c r="FI79" s="39"/>
      <c r="FJ79" s="39"/>
      <c r="FK79" s="39"/>
      <c r="FL79" s="39"/>
      <c r="FM79" s="39"/>
      <c r="FN79" s="39"/>
      <c r="FO79" s="39"/>
      <c r="FP79" s="39"/>
      <c r="FQ79" s="39"/>
      <c r="FR79" s="39"/>
      <c r="FS79" s="39"/>
      <c r="FT79" s="39"/>
      <c r="FU79" s="39"/>
      <c r="FV79" s="39"/>
      <c r="FW79" s="39"/>
      <c r="FX79" s="39"/>
      <c r="FY79" s="39"/>
      <c r="FZ79" s="39"/>
      <c r="GA79" s="39"/>
      <c r="GB79" s="39"/>
      <c r="GC79" s="39"/>
      <c r="GD79" s="39"/>
      <c r="GE79" s="39"/>
      <c r="GF79" s="39"/>
      <c r="GG79" s="39"/>
      <c r="GH79" s="39"/>
      <c r="GI79" s="39"/>
      <c r="GJ79" s="39"/>
      <c r="GK79" s="39"/>
      <c r="GL79" s="39"/>
      <c r="GM79" s="39"/>
      <c r="GN79" s="39"/>
      <c r="GO79" s="39"/>
      <c r="GP79" s="39"/>
      <c r="GQ79" s="39"/>
      <c r="GR79" s="39"/>
      <c r="GS79" s="39"/>
      <c r="GT79" s="39"/>
      <c r="GU79" s="39"/>
      <c r="GV79" s="39"/>
      <c r="GW79" s="39"/>
      <c r="GX79" s="39"/>
      <c r="GY79" s="39"/>
      <c r="GZ79" s="39"/>
      <c r="HA79" s="39"/>
      <c r="HB79" s="39"/>
      <c r="HC79" s="39"/>
      <c r="HD79" s="39"/>
      <c r="HE79" s="39"/>
      <c r="HF79" s="39"/>
      <c r="HG79" s="39"/>
      <c r="HH79" s="39"/>
      <c r="HI79" s="39"/>
      <c r="HJ79" s="39"/>
      <c r="HK79" s="39"/>
      <c r="HL79" s="39"/>
      <c r="HM79" s="39"/>
      <c r="HN79" s="39"/>
      <c r="HO79" s="39"/>
      <c r="HP79" s="39"/>
      <c r="HQ79" s="39"/>
      <c r="HR79" s="39"/>
      <c r="HS79" s="39"/>
      <c r="HT79" s="39"/>
      <c r="HU79" s="39"/>
      <c r="HV79" s="39"/>
      <c r="HW79" s="39"/>
      <c r="HX79" s="39"/>
      <c r="HY79" s="39"/>
      <c r="HZ79" s="39"/>
      <c r="IA79" s="39"/>
      <c r="IB79" s="39"/>
      <c r="IC79" s="39"/>
      <c r="ID79" s="39"/>
      <c r="IE79" s="39"/>
      <c r="IF79" s="39"/>
      <c r="IG79" s="39"/>
      <c r="IH79" s="39"/>
      <c r="II79" s="39"/>
      <c r="IJ79" s="39"/>
      <c r="IK79" s="39"/>
      <c r="IL79" s="39"/>
      <c r="IM79" s="39"/>
      <c r="IN79" s="39"/>
      <c r="IO79" s="39"/>
      <c r="IP79" s="39"/>
      <c r="IQ79" s="39"/>
      <c r="IR79" s="39"/>
      <c r="IS79" s="39"/>
      <c r="IT79" s="39"/>
      <c r="IU79" s="39"/>
      <c r="IV79" s="39"/>
      <c r="IW79" s="39"/>
      <c r="IX79" s="39"/>
      <c r="IY79" s="39"/>
      <c r="IZ79" s="39"/>
      <c r="JA79" s="39"/>
      <c r="JB79" s="39"/>
      <c r="JC79" s="39"/>
      <c r="JD79" s="39"/>
      <c r="JE79" s="39"/>
      <c r="JF79" s="39"/>
      <c r="JG79" s="39"/>
      <c r="JH79" s="39"/>
      <c r="JI79" s="39"/>
      <c r="JJ79" s="39"/>
      <c r="JK79" s="39"/>
      <c r="JL79" s="39"/>
      <c r="JM79" s="39"/>
      <c r="JN79" s="39"/>
      <c r="JO79" s="39"/>
      <c r="JP79" s="39"/>
      <c r="JQ79" s="39"/>
      <c r="JR79" s="39"/>
      <c r="JS79" s="39"/>
      <c r="JT79" s="39"/>
      <c r="JU79" s="39"/>
      <c r="JV79" s="39"/>
      <c r="JW79" s="39"/>
      <c r="JX79" s="39"/>
      <c r="JY79" s="39"/>
      <c r="JZ79" s="39"/>
      <c r="KA79" s="39"/>
      <c r="KB79" s="39"/>
      <c r="KC79" s="39"/>
      <c r="KD79" s="39"/>
      <c r="KE79" s="39"/>
      <c r="KF79" s="39"/>
      <c r="KG79" s="39"/>
      <c r="KH79" s="39"/>
      <c r="KI79" s="39"/>
      <c r="KJ79" s="39"/>
      <c r="KK79" s="39"/>
      <c r="KL79" s="39"/>
      <c r="KM79" s="39"/>
      <c r="KN79" s="39"/>
      <c r="KO79" s="39"/>
      <c r="KP79" s="39"/>
      <c r="KQ79" s="39"/>
      <c r="KR79" s="39"/>
      <c r="KS79" s="39"/>
      <c r="KT79" s="39"/>
      <c r="KU79" s="39"/>
      <c r="KV79" s="39"/>
      <c r="KW79" s="39"/>
      <c r="KX79" s="39"/>
      <c r="KY79" s="39"/>
      <c r="KZ79" s="39"/>
      <c r="LA79" s="39"/>
      <c r="LB79" s="39"/>
      <c r="LC79" s="39"/>
      <c r="LD79" s="39"/>
      <c r="LE79" s="39"/>
      <c r="LF79" s="39"/>
      <c r="LG79" s="39"/>
      <c r="LH79" s="39"/>
      <c r="LI79" s="39"/>
      <c r="LJ79" s="39"/>
      <c r="LK79" s="39"/>
      <c r="LL79" s="39"/>
      <c r="LM79" s="39"/>
      <c r="LN79" s="39"/>
      <c r="LO79" s="39"/>
      <c r="LP79" s="39"/>
      <c r="LQ79" s="39"/>
      <c r="LR79" s="39"/>
      <c r="LS79" s="39"/>
      <c r="LT79" s="39"/>
      <c r="LU79" s="39"/>
      <c r="LV79" s="39"/>
      <c r="LW79" s="39"/>
      <c r="LX79" s="39"/>
      <c r="LY79" s="39"/>
      <c r="LZ79" s="39"/>
      <c r="MA79" s="39"/>
      <c r="MB79" s="39"/>
      <c r="MC79" s="39"/>
      <c r="MD79" s="39"/>
      <c r="ME79" s="39"/>
      <c r="MF79" s="39"/>
      <c r="MG79" s="39"/>
      <c r="MH79" s="39"/>
      <c r="MI79" s="39"/>
      <c r="MJ79" s="39"/>
      <c r="MK79" s="39"/>
      <c r="ML79" s="39"/>
      <c r="MM79" s="39"/>
      <c r="MN79" s="39"/>
      <c r="MO79" s="39"/>
      <c r="MP79" s="39"/>
      <c r="MQ79" s="39"/>
      <c r="MR79" s="39"/>
      <c r="MS79" s="39"/>
      <c r="MT79" s="39"/>
      <c r="MU79" s="39"/>
      <c r="MV79" s="39"/>
      <c r="MW79" s="39"/>
      <c r="MX79" s="39"/>
      <c r="MY79" s="8"/>
      <c r="MZ79" s="8"/>
      <c r="NA79" s="8"/>
      <c r="NB79" s="8"/>
      <c r="NC79" s="8"/>
      <c r="ND79" s="8"/>
      <c r="NE79" s="8"/>
      <c r="NF79" s="8"/>
      <c r="NG79" s="8"/>
      <c r="NH79" s="8"/>
      <c r="NI79" s="8"/>
      <c r="NJ79" s="8"/>
      <c r="NK79" s="8"/>
      <c r="NL79" s="8"/>
      <c r="NM79" s="8"/>
      <c r="NN79" s="8"/>
      <c r="NO79" s="8"/>
      <c r="NP79" s="8"/>
      <c r="NQ79" s="8"/>
      <c r="NR79" s="8"/>
      <c r="NS79" s="8"/>
      <c r="NT79" s="8"/>
      <c r="NU79" s="8"/>
      <c r="NV79" s="8"/>
      <c r="NW79" s="8"/>
      <c r="NX79" s="8"/>
      <c r="NY79" s="8"/>
      <c r="NZ79" s="8"/>
      <c r="OA79" s="8"/>
      <c r="OB79" s="8"/>
      <c r="OC79" s="8"/>
      <c r="OD79" s="8"/>
      <c r="OE79" s="8"/>
      <c r="OF79" s="8"/>
      <c r="OG79" s="8"/>
      <c r="OH79" s="8"/>
      <c r="OI79" s="8"/>
      <c r="OJ79" s="8"/>
      <c r="OK79" s="8"/>
      <c r="OL79" s="8"/>
      <c r="OM79" s="8"/>
      <c r="ON79" s="8"/>
      <c r="OO79" s="8"/>
      <c r="OP79" s="8"/>
      <c r="OQ79" s="8"/>
      <c r="OR79" s="8"/>
      <c r="OS79" s="8"/>
      <c r="OT79" s="8"/>
      <c r="OU79" s="8"/>
      <c r="OV79" s="8"/>
      <c r="OW79" s="8"/>
      <c r="OX79" s="8"/>
      <c r="OY79" s="8"/>
      <c r="OZ79" s="8"/>
      <c r="PA79" s="8"/>
      <c r="PB79" s="8"/>
      <c r="PC79" s="8"/>
      <c r="PD79" s="8"/>
      <c r="PE79" s="8"/>
      <c r="PF79" s="8"/>
      <c r="PG79" s="8"/>
      <c r="PH79" s="8"/>
      <c r="PI79" s="8"/>
      <c r="PJ79" s="8"/>
      <c r="PK79" s="8"/>
      <c r="PL79" s="8"/>
      <c r="PM79" s="8"/>
      <c r="PN79" s="8"/>
    </row>
    <row r="80" spans="1:430" ht="14.25" customHeight="1" outlineLevel="1" x14ac:dyDescent="0.55000000000000004">
      <c r="A80" s="6" t="s">
        <v>32</v>
      </c>
      <c r="B80" s="34"/>
      <c r="C80" s="40">
        <f t="shared" ref="C80:GA80" si="282">C342</f>
        <v>0</v>
      </c>
      <c r="D80" s="40">
        <f t="shared" si="282"/>
        <v>0</v>
      </c>
      <c r="E80" s="40">
        <f t="shared" si="282"/>
        <v>0</v>
      </c>
      <c r="F80" s="40">
        <f t="shared" si="282"/>
        <v>0</v>
      </c>
      <c r="G80" s="40">
        <f t="shared" si="282"/>
        <v>0</v>
      </c>
      <c r="H80" s="40">
        <f t="shared" si="282"/>
        <v>0</v>
      </c>
      <c r="I80" s="40">
        <f t="shared" si="282"/>
        <v>0</v>
      </c>
      <c r="J80" s="40">
        <f t="shared" si="282"/>
        <v>0</v>
      </c>
      <c r="K80" s="40">
        <f t="shared" si="282"/>
        <v>0</v>
      </c>
      <c r="L80" s="40">
        <f t="shared" si="282"/>
        <v>0</v>
      </c>
      <c r="M80" s="40">
        <f t="shared" si="282"/>
        <v>0</v>
      </c>
      <c r="N80" s="40">
        <f t="shared" si="282"/>
        <v>0</v>
      </c>
      <c r="O80" s="40">
        <f t="shared" si="282"/>
        <v>0</v>
      </c>
      <c r="P80" s="40">
        <f t="shared" si="282"/>
        <v>0</v>
      </c>
      <c r="Q80" s="40">
        <f t="shared" si="282"/>
        <v>0</v>
      </c>
      <c r="R80" s="40">
        <f t="shared" si="282"/>
        <v>0</v>
      </c>
      <c r="S80" s="40">
        <f t="shared" si="282"/>
        <v>0</v>
      </c>
      <c r="T80" s="40">
        <f t="shared" si="282"/>
        <v>0</v>
      </c>
      <c r="U80" s="40">
        <f t="shared" si="282"/>
        <v>0</v>
      </c>
      <c r="V80" s="40">
        <f t="shared" si="282"/>
        <v>0</v>
      </c>
      <c r="W80" s="40">
        <f t="shared" si="282"/>
        <v>0</v>
      </c>
      <c r="X80" s="40">
        <f t="shared" si="282"/>
        <v>0</v>
      </c>
      <c r="Y80" s="40">
        <f t="shared" si="282"/>
        <v>0</v>
      </c>
      <c r="Z80" s="40">
        <f t="shared" si="282"/>
        <v>0</v>
      </c>
      <c r="AA80" s="40">
        <f t="shared" si="282"/>
        <v>0</v>
      </c>
      <c r="AB80" s="40">
        <f t="shared" si="282"/>
        <v>0</v>
      </c>
      <c r="AC80" s="40">
        <f t="shared" si="282"/>
        <v>0</v>
      </c>
      <c r="AD80" s="40">
        <f t="shared" si="282"/>
        <v>0</v>
      </c>
      <c r="AE80" s="40">
        <f t="shared" si="282"/>
        <v>0</v>
      </c>
      <c r="AF80" s="40">
        <f t="shared" si="282"/>
        <v>0</v>
      </c>
      <c r="AG80" s="40">
        <f t="shared" si="282"/>
        <v>0</v>
      </c>
      <c r="AH80" s="40">
        <f t="shared" si="282"/>
        <v>0</v>
      </c>
      <c r="AI80" s="40">
        <f t="shared" si="282"/>
        <v>0</v>
      </c>
      <c r="AJ80" s="40">
        <f t="shared" si="282"/>
        <v>0</v>
      </c>
      <c r="AK80" s="40">
        <f t="shared" si="282"/>
        <v>0</v>
      </c>
      <c r="AL80" s="40">
        <f t="shared" si="282"/>
        <v>0</v>
      </c>
      <c r="AM80" s="40">
        <f t="shared" si="282"/>
        <v>0</v>
      </c>
      <c r="AN80" s="40">
        <f t="shared" si="282"/>
        <v>0</v>
      </c>
      <c r="AO80" s="40">
        <f t="shared" si="282"/>
        <v>0</v>
      </c>
      <c r="AP80" s="40">
        <f t="shared" si="282"/>
        <v>0</v>
      </c>
      <c r="AQ80" s="40">
        <f t="shared" si="282"/>
        <v>0</v>
      </c>
      <c r="AR80" s="40">
        <f t="shared" si="282"/>
        <v>0</v>
      </c>
      <c r="AS80" s="40">
        <f t="shared" si="282"/>
        <v>0</v>
      </c>
      <c r="AT80" s="40">
        <f t="shared" si="282"/>
        <v>0</v>
      </c>
      <c r="AU80" s="40">
        <f t="shared" si="282"/>
        <v>0</v>
      </c>
      <c r="AV80" s="40">
        <f t="shared" si="282"/>
        <v>0</v>
      </c>
      <c r="AW80" s="40">
        <f t="shared" si="282"/>
        <v>0</v>
      </c>
      <c r="AX80" s="40">
        <f t="shared" si="282"/>
        <v>0</v>
      </c>
      <c r="AY80" s="40">
        <f t="shared" si="282"/>
        <v>0</v>
      </c>
      <c r="AZ80" s="40">
        <f t="shared" si="282"/>
        <v>0</v>
      </c>
      <c r="BA80" s="40">
        <f t="shared" si="282"/>
        <v>0</v>
      </c>
      <c r="BB80" s="40">
        <f t="shared" si="282"/>
        <v>0</v>
      </c>
      <c r="BC80" s="40">
        <f t="shared" si="282"/>
        <v>0</v>
      </c>
      <c r="BD80" s="40">
        <f t="shared" si="282"/>
        <v>0</v>
      </c>
      <c r="BE80" s="40">
        <f t="shared" si="282"/>
        <v>0</v>
      </c>
      <c r="BF80" s="40">
        <f t="shared" si="282"/>
        <v>0</v>
      </c>
      <c r="BG80" s="40">
        <f t="shared" si="282"/>
        <v>0</v>
      </c>
      <c r="BH80" s="40">
        <f t="shared" si="282"/>
        <v>0</v>
      </c>
      <c r="BI80" s="40">
        <f t="shared" si="282"/>
        <v>0</v>
      </c>
      <c r="BJ80" s="40">
        <f t="shared" si="282"/>
        <v>0</v>
      </c>
      <c r="BK80" s="40">
        <f t="shared" si="282"/>
        <v>0</v>
      </c>
      <c r="BL80" s="40">
        <f t="shared" si="282"/>
        <v>0</v>
      </c>
      <c r="BM80" s="40">
        <f t="shared" si="282"/>
        <v>0</v>
      </c>
      <c r="BN80" s="40">
        <f t="shared" si="282"/>
        <v>0</v>
      </c>
      <c r="BO80" s="40">
        <f t="shared" si="282"/>
        <v>0</v>
      </c>
      <c r="BP80" s="40">
        <f t="shared" si="282"/>
        <v>0</v>
      </c>
      <c r="BQ80" s="40">
        <f t="shared" si="282"/>
        <v>0</v>
      </c>
      <c r="BR80" s="40">
        <f t="shared" si="282"/>
        <v>0</v>
      </c>
      <c r="BS80" s="40">
        <f t="shared" si="282"/>
        <v>0</v>
      </c>
      <c r="BT80" s="40">
        <f t="shared" si="282"/>
        <v>0</v>
      </c>
      <c r="BU80" s="40">
        <f t="shared" si="282"/>
        <v>0</v>
      </c>
      <c r="BV80" s="40">
        <f t="shared" si="282"/>
        <v>0</v>
      </c>
      <c r="BW80" s="40">
        <f t="shared" si="282"/>
        <v>0</v>
      </c>
      <c r="BX80" s="40">
        <f t="shared" si="282"/>
        <v>0</v>
      </c>
      <c r="BY80" s="40">
        <f t="shared" si="282"/>
        <v>0</v>
      </c>
      <c r="BZ80" s="40">
        <f t="shared" si="282"/>
        <v>0</v>
      </c>
      <c r="CA80" s="40">
        <f t="shared" si="282"/>
        <v>0</v>
      </c>
      <c r="CB80" s="40">
        <f t="shared" si="282"/>
        <v>0</v>
      </c>
      <c r="CC80" s="40">
        <f t="shared" si="282"/>
        <v>0</v>
      </c>
      <c r="CD80" s="40">
        <f t="shared" si="282"/>
        <v>0</v>
      </c>
      <c r="CE80" s="40">
        <f t="shared" si="282"/>
        <v>0</v>
      </c>
      <c r="CF80" s="40">
        <f t="shared" si="282"/>
        <v>0</v>
      </c>
      <c r="CG80" s="40">
        <f t="shared" si="282"/>
        <v>0</v>
      </c>
      <c r="CH80" s="40">
        <f t="shared" si="282"/>
        <v>0</v>
      </c>
      <c r="CI80" s="40">
        <f t="shared" si="282"/>
        <v>0</v>
      </c>
      <c r="CJ80" s="40">
        <f t="shared" si="282"/>
        <v>0</v>
      </c>
      <c r="CK80" s="40">
        <f t="shared" si="282"/>
        <v>0</v>
      </c>
      <c r="CL80" s="40">
        <f t="shared" si="282"/>
        <v>0</v>
      </c>
      <c r="CM80" s="40">
        <f t="shared" si="282"/>
        <v>0</v>
      </c>
      <c r="CN80" s="40">
        <f t="shared" si="282"/>
        <v>0</v>
      </c>
      <c r="CO80" s="40">
        <f t="shared" si="282"/>
        <v>0</v>
      </c>
      <c r="CP80" s="40">
        <f t="shared" si="282"/>
        <v>0</v>
      </c>
      <c r="CQ80" s="40">
        <f t="shared" si="282"/>
        <v>0</v>
      </c>
      <c r="CR80" s="40">
        <f t="shared" si="282"/>
        <v>0</v>
      </c>
      <c r="CS80" s="40">
        <f t="shared" si="282"/>
        <v>0</v>
      </c>
      <c r="CT80" s="40">
        <f t="shared" si="282"/>
        <v>0</v>
      </c>
      <c r="CU80" s="40">
        <f t="shared" si="282"/>
        <v>0</v>
      </c>
      <c r="CV80" s="40">
        <f t="shared" si="282"/>
        <v>0</v>
      </c>
      <c r="CW80" s="40">
        <f t="shared" si="282"/>
        <v>0</v>
      </c>
      <c r="CX80" s="40">
        <f t="shared" si="282"/>
        <v>0</v>
      </c>
      <c r="CY80" s="40">
        <f t="shared" si="282"/>
        <v>0</v>
      </c>
      <c r="CZ80" s="40">
        <f t="shared" si="282"/>
        <v>0</v>
      </c>
      <c r="DA80" s="40">
        <f t="shared" si="282"/>
        <v>0</v>
      </c>
      <c r="DB80" s="40">
        <f t="shared" si="282"/>
        <v>0</v>
      </c>
      <c r="DC80" s="40">
        <f t="shared" si="282"/>
        <v>0</v>
      </c>
      <c r="DD80" s="40">
        <f t="shared" si="282"/>
        <v>0</v>
      </c>
      <c r="DE80" s="40">
        <f t="shared" si="282"/>
        <v>0</v>
      </c>
      <c r="DF80" s="40">
        <f t="shared" si="282"/>
        <v>0</v>
      </c>
      <c r="DG80" s="40">
        <f t="shared" si="282"/>
        <v>0</v>
      </c>
      <c r="DH80" s="40">
        <f t="shared" si="282"/>
        <v>0</v>
      </c>
      <c r="DI80" s="40">
        <f t="shared" si="282"/>
        <v>0</v>
      </c>
      <c r="DJ80" s="40">
        <f t="shared" si="282"/>
        <v>0</v>
      </c>
      <c r="DK80" s="40">
        <f t="shared" si="282"/>
        <v>0</v>
      </c>
      <c r="DL80" s="40">
        <f t="shared" si="282"/>
        <v>0</v>
      </c>
      <c r="DM80" s="40">
        <f t="shared" si="282"/>
        <v>0</v>
      </c>
      <c r="DN80" s="40">
        <f t="shared" si="282"/>
        <v>0</v>
      </c>
      <c r="DO80" s="40">
        <f t="shared" si="282"/>
        <v>0</v>
      </c>
      <c r="DP80" s="40">
        <f t="shared" si="282"/>
        <v>0</v>
      </c>
      <c r="DQ80" s="40">
        <f t="shared" si="282"/>
        <v>0</v>
      </c>
      <c r="DR80" s="40">
        <f t="shared" si="282"/>
        <v>0</v>
      </c>
      <c r="DS80" s="40">
        <f t="shared" si="282"/>
        <v>0</v>
      </c>
      <c r="DT80" s="40">
        <f t="shared" si="282"/>
        <v>0</v>
      </c>
      <c r="DU80" s="40">
        <f t="shared" si="282"/>
        <v>0</v>
      </c>
      <c r="DV80" s="40">
        <f t="shared" si="282"/>
        <v>0</v>
      </c>
      <c r="DW80" s="40">
        <f t="shared" si="282"/>
        <v>0</v>
      </c>
      <c r="DX80" s="40">
        <f t="shared" si="282"/>
        <v>0</v>
      </c>
      <c r="DY80" s="40">
        <f t="shared" si="282"/>
        <v>0</v>
      </c>
      <c r="DZ80" s="40">
        <f t="shared" si="282"/>
        <v>0</v>
      </c>
      <c r="EA80" s="40">
        <f t="shared" si="282"/>
        <v>0</v>
      </c>
      <c r="EB80" s="40">
        <f t="shared" si="282"/>
        <v>0</v>
      </c>
      <c r="EC80" s="40">
        <f t="shared" si="282"/>
        <v>0</v>
      </c>
      <c r="ED80" s="40">
        <f t="shared" si="282"/>
        <v>0</v>
      </c>
      <c r="EE80" s="40">
        <f t="shared" si="282"/>
        <v>0</v>
      </c>
      <c r="EF80" s="40">
        <f t="shared" si="282"/>
        <v>0</v>
      </c>
      <c r="EG80" s="40">
        <f t="shared" si="282"/>
        <v>0</v>
      </c>
      <c r="EH80" s="40">
        <f t="shared" si="282"/>
        <v>0</v>
      </c>
      <c r="EI80" s="40">
        <f t="shared" si="282"/>
        <v>0</v>
      </c>
      <c r="EJ80" s="40">
        <f t="shared" si="282"/>
        <v>0</v>
      </c>
      <c r="EK80" s="40">
        <f t="shared" si="282"/>
        <v>0</v>
      </c>
      <c r="EL80" s="40">
        <f t="shared" si="282"/>
        <v>0</v>
      </c>
      <c r="EM80" s="40">
        <f t="shared" si="282"/>
        <v>0</v>
      </c>
      <c r="EN80" s="40">
        <f t="shared" si="282"/>
        <v>0</v>
      </c>
      <c r="EO80" s="40">
        <f t="shared" si="282"/>
        <v>0</v>
      </c>
      <c r="EP80" s="40">
        <f t="shared" si="282"/>
        <v>0</v>
      </c>
      <c r="EQ80" s="40">
        <f t="shared" si="282"/>
        <v>0</v>
      </c>
      <c r="ER80" s="40">
        <f t="shared" si="282"/>
        <v>0</v>
      </c>
      <c r="ES80" s="40">
        <f t="shared" si="282"/>
        <v>0</v>
      </c>
      <c r="ET80" s="40">
        <f t="shared" si="282"/>
        <v>0</v>
      </c>
      <c r="EU80" s="40">
        <f t="shared" si="282"/>
        <v>0</v>
      </c>
      <c r="EV80" s="40">
        <f t="shared" si="282"/>
        <v>0</v>
      </c>
      <c r="EW80" s="40">
        <f t="shared" si="282"/>
        <v>0</v>
      </c>
      <c r="EX80" s="40">
        <f t="shared" si="282"/>
        <v>0</v>
      </c>
      <c r="EY80" s="40">
        <f t="shared" si="282"/>
        <v>0</v>
      </c>
      <c r="EZ80" s="40">
        <f t="shared" si="282"/>
        <v>0</v>
      </c>
      <c r="FA80" s="40">
        <f t="shared" si="282"/>
        <v>0</v>
      </c>
      <c r="FB80" s="40">
        <f t="shared" si="282"/>
        <v>0</v>
      </c>
      <c r="FC80" s="40">
        <f t="shared" si="282"/>
        <v>0</v>
      </c>
      <c r="FD80" s="40">
        <f t="shared" si="282"/>
        <v>0</v>
      </c>
      <c r="FE80" s="40">
        <f t="shared" si="282"/>
        <v>0</v>
      </c>
      <c r="FF80" s="40">
        <f t="shared" si="282"/>
        <v>0</v>
      </c>
      <c r="FG80" s="40">
        <f t="shared" si="282"/>
        <v>0</v>
      </c>
      <c r="FH80" s="40">
        <f t="shared" si="282"/>
        <v>0</v>
      </c>
      <c r="FI80" s="40">
        <f t="shared" si="282"/>
        <v>0</v>
      </c>
      <c r="FJ80" s="40">
        <f t="shared" si="282"/>
        <v>0</v>
      </c>
      <c r="FK80" s="40">
        <f t="shared" si="282"/>
        <v>0</v>
      </c>
      <c r="FL80" s="40">
        <f t="shared" si="282"/>
        <v>0</v>
      </c>
      <c r="FM80" s="40">
        <f t="shared" si="282"/>
        <v>0</v>
      </c>
      <c r="FN80" s="40">
        <f t="shared" si="282"/>
        <v>0</v>
      </c>
      <c r="FO80" s="40">
        <f t="shared" si="282"/>
        <v>0</v>
      </c>
      <c r="FP80" s="40">
        <f t="shared" si="282"/>
        <v>0</v>
      </c>
      <c r="FQ80" s="40">
        <f t="shared" si="282"/>
        <v>0</v>
      </c>
      <c r="FR80" s="40">
        <f t="shared" si="282"/>
        <v>0</v>
      </c>
      <c r="FS80" s="40">
        <f t="shared" si="282"/>
        <v>0</v>
      </c>
      <c r="FT80" s="40">
        <f t="shared" si="282"/>
        <v>0</v>
      </c>
      <c r="FU80" s="40">
        <f t="shared" si="282"/>
        <v>0</v>
      </c>
      <c r="FV80" s="40">
        <f t="shared" si="282"/>
        <v>0</v>
      </c>
      <c r="FW80" s="40">
        <f t="shared" si="282"/>
        <v>0</v>
      </c>
      <c r="FX80" s="40">
        <f t="shared" si="282"/>
        <v>0</v>
      </c>
      <c r="FY80" s="40">
        <f t="shared" si="282"/>
        <v>0</v>
      </c>
      <c r="FZ80" s="40">
        <f t="shared" si="282"/>
        <v>0</v>
      </c>
      <c r="GA80" s="40">
        <f t="shared" si="282"/>
        <v>0</v>
      </c>
      <c r="GB80" s="40"/>
      <c r="GC80" s="40"/>
      <c r="GD80" s="40"/>
      <c r="GE80" s="40"/>
      <c r="GF80" s="40"/>
      <c r="GG80" s="40"/>
      <c r="GH80" s="40"/>
      <c r="GI80" s="40"/>
      <c r="GJ80" s="40"/>
      <c r="GK80" s="40"/>
      <c r="GL80" s="40"/>
      <c r="GM80" s="40"/>
      <c r="GN80" s="40"/>
      <c r="GO80" s="40"/>
      <c r="GP80" s="40"/>
      <c r="GQ80" s="40"/>
      <c r="GR80" s="40"/>
      <c r="GS80" s="40"/>
      <c r="GT80" s="40"/>
      <c r="GU80" s="40"/>
      <c r="GV80" s="40"/>
      <c r="GW80" s="40"/>
      <c r="GX80" s="40"/>
      <c r="GY80" s="40"/>
      <c r="GZ80" s="40"/>
      <c r="HA80" s="40"/>
      <c r="HB80" s="40"/>
      <c r="HC80" s="40"/>
      <c r="HD80" s="40"/>
      <c r="HE80" s="40"/>
      <c r="HF80" s="40"/>
      <c r="HG80" s="40"/>
      <c r="HH80" s="40"/>
      <c r="HI80" s="40"/>
      <c r="HJ80" s="40"/>
      <c r="HK80" s="40"/>
      <c r="HL80" s="40"/>
      <c r="HM80" s="40"/>
      <c r="HN80" s="40"/>
      <c r="HO80" s="40"/>
      <c r="HP80" s="40"/>
      <c r="HQ80" s="40"/>
      <c r="HR80" s="40"/>
      <c r="HS80" s="40"/>
      <c r="HT80" s="40"/>
      <c r="HU80" s="40"/>
      <c r="HV80" s="40"/>
      <c r="HW80" s="40"/>
      <c r="HX80" s="40"/>
      <c r="HY80" s="40"/>
      <c r="HZ80" s="40"/>
      <c r="IA80" s="40"/>
      <c r="IB80" s="40"/>
      <c r="IC80" s="40"/>
      <c r="ID80" s="40"/>
      <c r="IE80" s="40"/>
      <c r="IF80" s="40"/>
      <c r="IG80" s="40"/>
      <c r="IH80" s="40"/>
      <c r="II80" s="40"/>
      <c r="IJ80" s="40"/>
      <c r="IK80" s="40"/>
      <c r="IL80" s="40"/>
      <c r="IM80" s="40"/>
      <c r="IN80" s="40"/>
      <c r="IO80" s="40"/>
      <c r="IP80" s="40"/>
      <c r="IQ80" s="40"/>
      <c r="IR80" s="40"/>
      <c r="IS80" s="40"/>
      <c r="IT80" s="40"/>
      <c r="IU80" s="40"/>
      <c r="IV80" s="40"/>
      <c r="IW80" s="40"/>
      <c r="IX80" s="40"/>
      <c r="IY80" s="40"/>
      <c r="IZ80" s="40"/>
      <c r="JA80" s="40"/>
      <c r="JB80" s="40"/>
      <c r="JC80" s="40"/>
      <c r="JD80" s="40"/>
      <c r="JE80" s="40"/>
      <c r="JF80" s="40"/>
      <c r="JG80" s="40"/>
      <c r="JH80" s="40"/>
      <c r="JI80" s="40"/>
      <c r="JJ80" s="40"/>
      <c r="JK80" s="40"/>
      <c r="JL80" s="40"/>
      <c r="JM80" s="40"/>
      <c r="JN80" s="40"/>
      <c r="JO80" s="40"/>
      <c r="JP80" s="40"/>
      <c r="JQ80" s="40"/>
      <c r="JR80" s="40"/>
      <c r="JS80" s="40"/>
      <c r="JT80" s="40"/>
      <c r="JU80" s="40"/>
      <c r="JV80" s="40"/>
      <c r="JW80" s="40"/>
      <c r="JX80" s="40"/>
      <c r="JY80" s="40"/>
      <c r="JZ80" s="40"/>
      <c r="KA80" s="40"/>
      <c r="KB80" s="40"/>
      <c r="KC80" s="40"/>
      <c r="KD80" s="40"/>
      <c r="KE80" s="40"/>
      <c r="KF80" s="40"/>
      <c r="KG80" s="40"/>
      <c r="KH80" s="40"/>
      <c r="KI80" s="40"/>
      <c r="KJ80" s="40"/>
      <c r="KK80" s="40"/>
      <c r="KL80" s="40"/>
      <c r="KM80" s="40"/>
      <c r="KN80" s="40"/>
      <c r="KO80" s="40"/>
      <c r="KP80" s="40"/>
      <c r="KQ80" s="40"/>
      <c r="KR80" s="40"/>
      <c r="KS80" s="40"/>
      <c r="KT80" s="40"/>
      <c r="KU80" s="40"/>
      <c r="KV80" s="40"/>
      <c r="KW80" s="40"/>
      <c r="KX80" s="40"/>
      <c r="KY80" s="40"/>
      <c r="KZ80" s="40"/>
      <c r="LA80" s="40"/>
      <c r="LB80" s="40"/>
      <c r="LC80" s="40"/>
      <c r="LD80" s="40"/>
      <c r="LE80" s="40"/>
      <c r="LF80" s="40"/>
      <c r="LG80" s="40"/>
      <c r="LH80" s="40"/>
      <c r="LI80" s="40"/>
      <c r="LJ80" s="40"/>
      <c r="LK80" s="40"/>
      <c r="LL80" s="40"/>
      <c r="LM80" s="40"/>
      <c r="LN80" s="40"/>
      <c r="LO80" s="40"/>
      <c r="LP80" s="40"/>
      <c r="LQ80" s="40"/>
      <c r="LR80" s="40"/>
      <c r="LS80" s="40"/>
      <c r="LT80" s="40"/>
      <c r="LU80" s="40"/>
      <c r="LV80" s="40"/>
      <c r="LW80" s="40"/>
      <c r="LX80" s="40"/>
      <c r="LY80" s="40"/>
      <c r="LZ80" s="40"/>
      <c r="MA80" s="40"/>
      <c r="MB80" s="40"/>
      <c r="MC80" s="40"/>
      <c r="MD80" s="40"/>
      <c r="ME80" s="40"/>
      <c r="MF80" s="40"/>
      <c r="MG80" s="40"/>
      <c r="MH80" s="40"/>
      <c r="MI80" s="40"/>
      <c r="MJ80" s="40"/>
      <c r="MK80" s="40"/>
      <c r="ML80" s="40"/>
      <c r="MM80" s="40"/>
      <c r="MN80" s="40"/>
      <c r="MO80" s="40"/>
      <c r="MP80" s="40"/>
      <c r="MQ80" s="40"/>
      <c r="MR80" s="40"/>
      <c r="MS80" s="40"/>
      <c r="MT80" s="40"/>
      <c r="MU80" s="40"/>
      <c r="MV80" s="40"/>
      <c r="MW80" s="40"/>
      <c r="MX80" s="40"/>
      <c r="MY80" s="8"/>
      <c r="MZ80" s="8"/>
      <c r="NA80" s="8"/>
      <c r="NB80" s="8"/>
      <c r="NC80" s="8"/>
      <c r="ND80" s="8"/>
      <c r="NE80" s="8"/>
      <c r="NF80" s="8"/>
      <c r="NG80" s="8"/>
      <c r="NH80" s="8"/>
      <c r="NI80" s="8"/>
      <c r="NJ80" s="8"/>
      <c r="NK80" s="8"/>
      <c r="NL80" s="8"/>
      <c r="NM80" s="8"/>
      <c r="NN80" s="8"/>
      <c r="NO80" s="8"/>
      <c r="NP80" s="8"/>
      <c r="NQ80" s="8"/>
      <c r="NR80" s="8"/>
      <c r="NS80" s="8"/>
      <c r="NT80" s="8"/>
      <c r="NU80" s="8"/>
      <c r="NV80" s="8"/>
      <c r="NW80" s="8"/>
      <c r="NX80" s="8"/>
      <c r="NY80" s="8"/>
      <c r="NZ80" s="8"/>
      <c r="OA80" s="8"/>
      <c r="OB80" s="8"/>
      <c r="OC80" s="8"/>
      <c r="OD80" s="8"/>
      <c r="OE80" s="8"/>
      <c r="OF80" s="8"/>
      <c r="OG80" s="8"/>
      <c r="OH80" s="8"/>
      <c r="OI80" s="8"/>
      <c r="OJ80" s="8"/>
      <c r="OK80" s="8"/>
      <c r="OL80" s="8"/>
      <c r="OM80" s="8"/>
      <c r="ON80" s="8"/>
      <c r="OO80" s="8"/>
      <c r="OP80" s="8"/>
      <c r="OQ80" s="8"/>
      <c r="OR80" s="8"/>
      <c r="OS80" s="8"/>
      <c r="OT80" s="8"/>
      <c r="OU80" s="8"/>
      <c r="OV80" s="8"/>
      <c r="OW80" s="8"/>
      <c r="OX80" s="8"/>
      <c r="OY80" s="8"/>
      <c r="OZ80" s="8"/>
      <c r="PA80" s="8"/>
      <c r="PB80" s="8"/>
      <c r="PC80" s="8"/>
      <c r="PD80" s="8"/>
      <c r="PE80" s="8"/>
      <c r="PF80" s="8"/>
      <c r="PG80" s="8"/>
      <c r="PH80" s="8"/>
      <c r="PI80" s="8"/>
      <c r="PJ80" s="8"/>
      <c r="PK80" s="8"/>
      <c r="PL80" s="8"/>
      <c r="PM80" s="8"/>
      <c r="PN80" s="8"/>
    </row>
    <row r="81" spans="1:430" ht="14.25" customHeight="1" outlineLevel="1" x14ac:dyDescent="0.55000000000000004">
      <c r="A81" s="34" t="s">
        <v>29</v>
      </c>
      <c r="B81" s="30"/>
      <c r="C81" s="36">
        <f t="shared" ref="C81:GA81" si="283">C78+C80</f>
        <v>1.2961321583205846E-2</v>
      </c>
      <c r="D81" s="36">
        <f t="shared" si="283"/>
        <v>1.3525328438261493E-2</v>
      </c>
      <c r="E81" s="36">
        <f t="shared" si="283"/>
        <v>1.3779399033040709E-2</v>
      </c>
      <c r="F81" s="36">
        <f t="shared" si="283"/>
        <v>1.3748358283601854E-2</v>
      </c>
      <c r="G81" s="36">
        <f t="shared" si="283"/>
        <v>37.444680680954733</v>
      </c>
      <c r="H81" s="36">
        <f t="shared" si="283"/>
        <v>57.386614203041049</v>
      </c>
      <c r="I81" s="36">
        <f t="shared" si="283"/>
        <v>73.965675670802227</v>
      </c>
      <c r="J81" s="36">
        <f t="shared" si="283"/>
        <v>99.072916648959563</v>
      </c>
      <c r="K81" s="36">
        <f t="shared" si="283"/>
        <v>115.84040266114948</v>
      </c>
      <c r="L81" s="36">
        <f t="shared" si="283"/>
        <v>129.04421800018233</v>
      </c>
      <c r="M81" s="36">
        <f t="shared" si="283"/>
        <v>127.39597212733096</v>
      </c>
      <c r="N81" s="36">
        <f t="shared" si="283"/>
        <v>128.9753990366851</v>
      </c>
      <c r="O81" s="36">
        <f t="shared" si="283"/>
        <v>136.70156981641003</v>
      </c>
      <c r="P81" s="36">
        <f t="shared" si="283"/>
        <v>154.3530554390473</v>
      </c>
      <c r="Q81" s="36">
        <f t="shared" si="283"/>
        <v>163.67184546888757</v>
      </c>
      <c r="R81" s="36">
        <f t="shared" si="283"/>
        <v>143.60911587107788</v>
      </c>
      <c r="S81" s="36">
        <f t="shared" si="283"/>
        <v>117.32468514549316</v>
      </c>
      <c r="T81" s="36">
        <f t="shared" si="283"/>
        <v>100.2635260774243</v>
      </c>
      <c r="U81" s="36">
        <f t="shared" si="283"/>
        <v>98.743091207508712</v>
      </c>
      <c r="V81" s="36">
        <f t="shared" si="283"/>
        <v>103.01453581720354</v>
      </c>
      <c r="W81" s="36">
        <f t="shared" si="283"/>
        <v>108.54659560032208</v>
      </c>
      <c r="X81" s="36">
        <f t="shared" si="283"/>
        <v>110.75062925772306</v>
      </c>
      <c r="Y81" s="36">
        <f t="shared" si="283"/>
        <v>109.85987976598344</v>
      </c>
      <c r="Z81" s="36">
        <f t="shared" si="283"/>
        <v>112.01421008389856</v>
      </c>
      <c r="AA81" s="36">
        <f t="shared" si="283"/>
        <v>118.87757443295932</v>
      </c>
      <c r="AB81" s="36">
        <f t="shared" si="283"/>
        <v>134.81749103370586</v>
      </c>
      <c r="AC81" s="36">
        <f t="shared" si="283"/>
        <v>144.7509697622736</v>
      </c>
      <c r="AD81" s="36">
        <f t="shared" si="283"/>
        <v>121.94880684691532</v>
      </c>
      <c r="AE81" s="36">
        <f t="shared" si="283"/>
        <v>99.766676902388937</v>
      </c>
      <c r="AF81" s="36">
        <f t="shared" si="283"/>
        <v>82.167717149952765</v>
      </c>
      <c r="AG81" s="36">
        <f t="shared" si="283"/>
        <v>81.173774211055687</v>
      </c>
      <c r="AH81" s="36">
        <f t="shared" si="283"/>
        <v>85.482830502895482</v>
      </c>
      <c r="AI81" s="36">
        <f t="shared" si="283"/>
        <v>90.701437207135868</v>
      </c>
      <c r="AJ81" s="36">
        <f t="shared" si="283"/>
        <v>92.996160266934339</v>
      </c>
      <c r="AK81" s="36">
        <f t="shared" si="283"/>
        <v>92.744144419210542</v>
      </c>
      <c r="AL81" s="36">
        <f t="shared" si="283"/>
        <v>94.879818282521555</v>
      </c>
      <c r="AM81" s="36">
        <f t="shared" si="283"/>
        <v>101.25342600441512</v>
      </c>
      <c r="AN81" s="36">
        <f t="shared" si="283"/>
        <v>115.73427095836146</v>
      </c>
      <c r="AO81" s="36">
        <f t="shared" si="283"/>
        <v>125.82213029772885</v>
      </c>
      <c r="AP81" s="36">
        <f t="shared" si="283"/>
        <v>113.37035218937157</v>
      </c>
      <c r="AQ81" s="36">
        <f t="shared" si="283"/>
        <v>88.416133812197529</v>
      </c>
      <c r="AR81" s="36">
        <f t="shared" si="283"/>
        <v>74.161220919265006</v>
      </c>
      <c r="AS81" s="36">
        <f t="shared" si="283"/>
        <v>73.580648557716884</v>
      </c>
      <c r="AT81" s="36">
        <f t="shared" si="283"/>
        <v>78.592997432541097</v>
      </c>
      <c r="AU81" s="36">
        <f t="shared" si="283"/>
        <v>84.008203610937656</v>
      </c>
      <c r="AV81" s="36">
        <f t="shared" si="283"/>
        <v>86.143347969645703</v>
      </c>
      <c r="AW81" s="36">
        <f t="shared" si="283"/>
        <v>85.461562774973032</v>
      </c>
      <c r="AX81" s="36">
        <f t="shared" si="283"/>
        <v>87.453411524626773</v>
      </c>
      <c r="AY81" s="36">
        <f t="shared" si="283"/>
        <v>93.46160394535498</v>
      </c>
      <c r="AZ81" s="36">
        <f t="shared" si="283"/>
        <v>107.27315072804674</v>
      </c>
      <c r="BA81" s="36">
        <f t="shared" si="283"/>
        <v>116.10542062373014</v>
      </c>
      <c r="BB81" s="36">
        <f t="shared" si="283"/>
        <v>101.90544127033984</v>
      </c>
      <c r="BC81" s="36">
        <f t="shared" si="283"/>
        <v>82.910910120991019</v>
      </c>
      <c r="BD81" s="36">
        <f t="shared" si="283"/>
        <v>68.523327385824956</v>
      </c>
      <c r="BE81" s="36">
        <f t="shared" si="283"/>
        <v>66.941119273455826</v>
      </c>
      <c r="BF81" s="36">
        <f t="shared" si="283"/>
        <v>71.098770324563191</v>
      </c>
      <c r="BG81" s="36">
        <f t="shared" si="283"/>
        <v>71.689001555671723</v>
      </c>
      <c r="BH81" s="36">
        <f t="shared" si="283"/>
        <v>68.545719322818272</v>
      </c>
      <c r="BI81" s="36">
        <f t="shared" si="283"/>
        <v>68.265860434549751</v>
      </c>
      <c r="BJ81" s="36">
        <f t="shared" si="283"/>
        <v>70.105899889258538</v>
      </c>
      <c r="BK81" s="36">
        <f t="shared" si="283"/>
        <v>75.525672051961649</v>
      </c>
      <c r="BL81" s="36">
        <f t="shared" si="283"/>
        <v>87.293440490333566</v>
      </c>
      <c r="BM81" s="36">
        <f t="shared" si="283"/>
        <v>93.226677866198358</v>
      </c>
      <c r="BN81" s="36">
        <f t="shared" si="283"/>
        <v>81.503833668422573</v>
      </c>
      <c r="BO81" s="36">
        <f t="shared" si="283"/>
        <v>60.137533682872316</v>
      </c>
      <c r="BP81" s="36">
        <f t="shared" si="283"/>
        <v>48.806330807583606</v>
      </c>
      <c r="BQ81" s="36">
        <f t="shared" si="283"/>
        <v>48.068437992510042</v>
      </c>
      <c r="BR81" s="36">
        <f t="shared" si="283"/>
        <v>51.492447243910163</v>
      </c>
      <c r="BS81" s="36">
        <f t="shared" si="283"/>
        <v>54.927889178465222</v>
      </c>
      <c r="BT81" s="36">
        <f t="shared" si="283"/>
        <v>56.734403260894879</v>
      </c>
      <c r="BU81" s="36">
        <f t="shared" si="283"/>
        <v>56.081130051791234</v>
      </c>
      <c r="BV81" s="36">
        <f t="shared" si="283"/>
        <v>57.207149991533811</v>
      </c>
      <c r="BW81" s="36">
        <f t="shared" si="283"/>
        <v>62.480192598256153</v>
      </c>
      <c r="BX81" s="36">
        <f t="shared" si="283"/>
        <v>72.368286948975211</v>
      </c>
      <c r="BY81" s="36">
        <f t="shared" si="283"/>
        <v>78.513408177315398</v>
      </c>
      <c r="BZ81" s="36">
        <f t="shared" si="283"/>
        <v>61.980768943548867</v>
      </c>
      <c r="CA81" s="36">
        <f t="shared" si="283"/>
        <v>46.991682376992543</v>
      </c>
      <c r="CB81" s="36">
        <f t="shared" si="283"/>
        <v>36.130859328362703</v>
      </c>
      <c r="CC81" s="36">
        <f t="shared" si="283"/>
        <v>35.712643982889311</v>
      </c>
      <c r="CD81" s="36">
        <f t="shared" si="283"/>
        <v>38.569122317572003</v>
      </c>
      <c r="CE81" s="36">
        <f t="shared" si="283"/>
        <v>41.734274560024957</v>
      </c>
      <c r="CF81" s="36">
        <f t="shared" si="283"/>
        <v>43.225359915246713</v>
      </c>
      <c r="CG81" s="36">
        <f t="shared" si="283"/>
        <v>42.543385929038578</v>
      </c>
      <c r="CH81" s="36">
        <f t="shared" si="283"/>
        <v>43.391676028476795</v>
      </c>
      <c r="CI81" s="36">
        <f t="shared" si="283"/>
        <v>47.412244489985099</v>
      </c>
      <c r="CJ81" s="36">
        <f t="shared" si="283"/>
        <v>55.465709967217478</v>
      </c>
      <c r="CK81" s="36">
        <f t="shared" si="283"/>
        <v>60.491960112276928</v>
      </c>
      <c r="CL81" s="36">
        <f t="shared" si="283"/>
        <v>48.203771473439581</v>
      </c>
      <c r="CM81" s="36">
        <f t="shared" si="283"/>
        <v>36.590114798896273</v>
      </c>
      <c r="CN81" s="36">
        <f t="shared" si="283"/>
        <v>28.641037713249396</v>
      </c>
      <c r="CO81" s="36">
        <f t="shared" si="283"/>
        <v>28.518388084344764</v>
      </c>
      <c r="CP81" s="36">
        <f t="shared" si="283"/>
        <v>30.970482280156226</v>
      </c>
      <c r="CQ81" s="36">
        <f t="shared" si="283"/>
        <v>33.814592263502945</v>
      </c>
      <c r="CR81" s="36">
        <f t="shared" si="283"/>
        <v>34.658524965694042</v>
      </c>
      <c r="CS81" s="36">
        <f t="shared" si="283"/>
        <v>34.062223683797463</v>
      </c>
      <c r="CT81" s="36">
        <f t="shared" si="283"/>
        <v>34.743993964722229</v>
      </c>
      <c r="CU81" s="36">
        <f t="shared" si="283"/>
        <v>39.291269317816429</v>
      </c>
      <c r="CV81" s="36">
        <f t="shared" si="283"/>
        <v>46.830783401411431</v>
      </c>
      <c r="CW81" s="36">
        <f t="shared" si="283"/>
        <v>51.08971213155003</v>
      </c>
      <c r="CX81" s="36">
        <f t="shared" si="283"/>
        <v>46.600121009955451</v>
      </c>
      <c r="CY81" s="36">
        <f t="shared" si="283"/>
        <v>35.834968615417026</v>
      </c>
      <c r="CZ81" s="36">
        <f t="shared" si="283"/>
        <v>28.689078570060424</v>
      </c>
      <c r="DA81" s="36">
        <f t="shared" si="283"/>
        <v>29.10535582751055</v>
      </c>
      <c r="DB81" s="36">
        <f t="shared" si="283"/>
        <v>31.249241607624043</v>
      </c>
      <c r="DC81" s="36">
        <f t="shared" si="283"/>
        <v>33.608213646805808</v>
      </c>
      <c r="DD81" s="36">
        <f t="shared" si="283"/>
        <v>34.147443537211636</v>
      </c>
      <c r="DE81" s="36">
        <f t="shared" si="283"/>
        <v>34.689020618777761</v>
      </c>
      <c r="DF81" s="36">
        <f t="shared" si="283"/>
        <v>35.311475507084715</v>
      </c>
      <c r="DG81" s="36">
        <f t="shared" si="283"/>
        <v>38.85153760807443</v>
      </c>
      <c r="DH81" s="36">
        <f t="shared" si="283"/>
        <v>45.445899333828066</v>
      </c>
      <c r="DI81" s="36">
        <f t="shared" si="283"/>
        <v>48.930517354104481</v>
      </c>
      <c r="DJ81" s="36">
        <f t="shared" si="283"/>
        <v>44.666783323808289</v>
      </c>
      <c r="DK81" s="36">
        <f t="shared" si="283"/>
        <v>30.064602672126924</v>
      </c>
      <c r="DL81" s="36">
        <f t="shared" si="283"/>
        <v>25.048370132139375</v>
      </c>
      <c r="DM81" s="36">
        <f t="shared" si="283"/>
        <v>24.60509549026726</v>
      </c>
      <c r="DN81" s="36">
        <f t="shared" si="283"/>
        <v>24.985646157066569</v>
      </c>
      <c r="DO81" s="36">
        <f t="shared" si="283"/>
        <v>25.395150559757582</v>
      </c>
      <c r="DP81" s="36">
        <f t="shared" si="283"/>
        <v>25.826720724742835</v>
      </c>
      <c r="DQ81" s="36">
        <f t="shared" si="283"/>
        <v>25.908664117408946</v>
      </c>
      <c r="DR81" s="36">
        <f t="shared" si="283"/>
        <v>26.433412503691805</v>
      </c>
      <c r="DS81" s="36">
        <f t="shared" si="283"/>
        <v>29.209967954241577</v>
      </c>
      <c r="DT81" s="36">
        <f t="shared" si="283"/>
        <v>33.405105427116219</v>
      </c>
      <c r="DU81" s="36">
        <f t="shared" si="283"/>
        <v>37.3271151503507</v>
      </c>
      <c r="DV81" s="36">
        <f t="shared" si="283"/>
        <v>34.729942709716198</v>
      </c>
      <c r="DW81" s="36">
        <f t="shared" si="283"/>
        <v>30.733218469527408</v>
      </c>
      <c r="DX81" s="36">
        <f t="shared" si="283"/>
        <v>25.944664591339155</v>
      </c>
      <c r="DY81" s="36">
        <f t="shared" si="283"/>
        <v>25.523790512543862</v>
      </c>
      <c r="DZ81" s="36">
        <f t="shared" si="283"/>
        <v>25.903827232443888</v>
      </c>
      <c r="EA81" s="36">
        <f t="shared" si="283"/>
        <v>22.716793158692347</v>
      </c>
      <c r="EB81" s="36">
        <f t="shared" si="283"/>
        <v>23.13338991699942</v>
      </c>
      <c r="EC81" s="36">
        <f t="shared" si="283"/>
        <v>23.479068684302135</v>
      </c>
      <c r="ED81" s="36">
        <f t="shared" si="283"/>
        <v>23.974770492109357</v>
      </c>
      <c r="EE81" s="36">
        <f t="shared" si="283"/>
        <v>24.646263976549079</v>
      </c>
      <c r="EF81" s="36">
        <f t="shared" si="283"/>
        <v>26.492322740959935</v>
      </c>
      <c r="EG81" s="36">
        <f t="shared" si="283"/>
        <v>29.196022645225952</v>
      </c>
      <c r="EH81" s="36">
        <f t="shared" si="283"/>
        <v>27.234870108626573</v>
      </c>
      <c r="EI81" s="36">
        <f t="shared" si="283"/>
        <v>22.037147254358445</v>
      </c>
      <c r="EJ81" s="36">
        <f t="shared" si="283"/>
        <v>18.125948610811676</v>
      </c>
      <c r="EK81" s="36">
        <f t="shared" si="283"/>
        <v>17.807757764562069</v>
      </c>
      <c r="EL81" s="36">
        <f t="shared" si="283"/>
        <v>18.143767150408429</v>
      </c>
      <c r="EM81" s="36">
        <f t="shared" si="283"/>
        <v>18.539441106728376</v>
      </c>
      <c r="EN81" s="36">
        <f t="shared" si="283"/>
        <v>18.931723535942851</v>
      </c>
      <c r="EO81" s="36">
        <f t="shared" si="283"/>
        <v>19.036659200775169</v>
      </c>
      <c r="EP81" s="36">
        <f t="shared" si="283"/>
        <v>19.492247300292135</v>
      </c>
      <c r="EQ81" s="36">
        <f t="shared" si="283"/>
        <v>20.236522787549205</v>
      </c>
      <c r="ER81" s="36">
        <f t="shared" si="283"/>
        <v>21.906412004632614</v>
      </c>
      <c r="ES81" s="36">
        <f t="shared" si="283"/>
        <v>19.990152013797143</v>
      </c>
      <c r="ET81" s="36">
        <f t="shared" si="283"/>
        <v>19.473602984730572</v>
      </c>
      <c r="EU81" s="36">
        <f t="shared" si="283"/>
        <v>19.074625606594644</v>
      </c>
      <c r="EV81" s="36">
        <f t="shared" si="283"/>
        <v>18.788301274191749</v>
      </c>
      <c r="EW81" s="36">
        <f t="shared" si="283"/>
        <v>18.831976762946407</v>
      </c>
      <c r="EX81" s="36">
        <f t="shared" si="283"/>
        <v>18.875039509911367</v>
      </c>
      <c r="EY81" s="36">
        <f t="shared" si="283"/>
        <v>19.025964642622384</v>
      </c>
      <c r="EZ81" s="36">
        <f t="shared" si="283"/>
        <v>19.067386142330164</v>
      </c>
      <c r="FA81" s="36">
        <f t="shared" si="283"/>
        <v>19.004071999406268</v>
      </c>
      <c r="FB81" s="36">
        <f t="shared" si="283"/>
        <v>19.044712707458022</v>
      </c>
      <c r="FC81" s="36">
        <f t="shared" si="283"/>
        <v>18.978000217427478</v>
      </c>
      <c r="FD81" s="36">
        <f t="shared" si="283"/>
        <v>18.911545311775189</v>
      </c>
      <c r="FE81" s="36">
        <f t="shared" si="283"/>
        <v>18.63351045477901</v>
      </c>
      <c r="FF81" s="36">
        <f t="shared" si="283"/>
        <v>18.564998183931671</v>
      </c>
      <c r="FG81" s="36">
        <f t="shared" si="283"/>
        <v>18.500158322141608</v>
      </c>
      <c r="FH81" s="36">
        <f t="shared" si="283"/>
        <v>18.435567635330539</v>
      </c>
      <c r="FI81" s="36">
        <f t="shared" si="283"/>
        <v>18.374592758812014</v>
      </c>
      <c r="FJ81" s="36">
        <f t="shared" si="283"/>
        <v>18.310484958090314</v>
      </c>
      <c r="FK81" s="36">
        <f t="shared" si="283"/>
        <v>18.346711897481125</v>
      </c>
      <c r="FL81" s="36">
        <f t="shared" si="283"/>
        <v>18.282700843604346</v>
      </c>
      <c r="FM81" s="36">
        <f t="shared" si="283"/>
        <v>18.218936051627647</v>
      </c>
      <c r="FN81" s="36">
        <f t="shared" si="283"/>
        <v>18.155416615965393</v>
      </c>
      <c r="FO81" s="36">
        <f t="shared" si="283"/>
        <v>18.092140670232833</v>
      </c>
      <c r="FP81" s="36">
        <f t="shared" si="283"/>
        <v>17.930986385003909</v>
      </c>
      <c r="FQ81" s="36">
        <f t="shared" si="283"/>
        <v>17.868584663716025</v>
      </c>
      <c r="FR81" s="36">
        <f t="shared" si="283"/>
        <v>17.806421936800657</v>
      </c>
      <c r="FS81" s="36">
        <f t="shared" si="283"/>
        <v>17.744498396372204</v>
      </c>
      <c r="FT81" s="36">
        <f t="shared" si="283"/>
        <v>17.682812168416163</v>
      </c>
      <c r="FU81" s="36">
        <f t="shared" si="283"/>
        <v>17.621361884424214</v>
      </c>
      <c r="FV81" s="36">
        <f t="shared" si="283"/>
        <v>17.560147641550696</v>
      </c>
      <c r="FW81" s="36">
        <f t="shared" si="283"/>
        <v>17.594604762845218</v>
      </c>
      <c r="FX81" s="36">
        <f t="shared" si="283"/>
        <v>17.4384209620249</v>
      </c>
      <c r="FY81" s="36">
        <f t="shared" si="283"/>
        <v>17.377907383586688</v>
      </c>
      <c r="FZ81" s="36">
        <f t="shared" si="283"/>
        <v>17.317625305680345</v>
      </c>
      <c r="GA81" s="36">
        <f t="shared" si="283"/>
        <v>17.257573498575045</v>
      </c>
      <c r="GB81" s="36"/>
      <c r="GC81" s="36"/>
      <c r="GD81" s="36"/>
      <c r="GE81" s="36"/>
      <c r="GF81" s="36"/>
      <c r="GG81" s="36"/>
      <c r="GH81" s="36"/>
      <c r="GI81" s="36"/>
      <c r="GJ81" s="36"/>
      <c r="GK81" s="36"/>
      <c r="GL81" s="36"/>
      <c r="GM81" s="36"/>
      <c r="GN81" s="36"/>
      <c r="GO81" s="36"/>
      <c r="GP81" s="36"/>
      <c r="GQ81" s="36"/>
      <c r="GR81" s="36"/>
      <c r="GS81" s="36"/>
      <c r="GT81" s="36"/>
      <c r="GU81" s="36"/>
      <c r="GV81" s="36"/>
      <c r="GW81" s="36"/>
      <c r="GX81" s="36"/>
      <c r="GY81" s="36"/>
      <c r="GZ81" s="36"/>
      <c r="HA81" s="36"/>
      <c r="HB81" s="36"/>
      <c r="HC81" s="36"/>
      <c r="HD81" s="36"/>
      <c r="HE81" s="36"/>
      <c r="HF81" s="36"/>
      <c r="HG81" s="36"/>
      <c r="HH81" s="36"/>
      <c r="HI81" s="36"/>
      <c r="HJ81" s="36"/>
      <c r="HK81" s="36"/>
      <c r="HL81" s="36"/>
      <c r="HM81" s="36"/>
      <c r="HN81" s="36"/>
      <c r="HO81" s="36"/>
      <c r="HP81" s="36"/>
      <c r="HQ81" s="36"/>
      <c r="HR81" s="36"/>
      <c r="HS81" s="36"/>
      <c r="HT81" s="36"/>
      <c r="HU81" s="36"/>
      <c r="HV81" s="36"/>
      <c r="HW81" s="36"/>
      <c r="HX81" s="36"/>
      <c r="HY81" s="36"/>
      <c r="HZ81" s="36"/>
      <c r="IA81" s="36"/>
      <c r="IB81" s="36"/>
      <c r="IC81" s="36"/>
      <c r="ID81" s="36"/>
      <c r="IE81" s="36"/>
      <c r="IF81" s="36"/>
      <c r="IG81" s="36"/>
      <c r="IH81" s="36"/>
      <c r="II81" s="36"/>
      <c r="IJ81" s="36"/>
      <c r="IK81" s="36"/>
      <c r="IL81" s="36"/>
      <c r="IM81" s="36"/>
      <c r="IN81" s="36"/>
      <c r="IO81" s="36"/>
      <c r="IP81" s="36"/>
      <c r="IQ81" s="36"/>
      <c r="IR81" s="36"/>
      <c r="IS81" s="36"/>
      <c r="IT81" s="36"/>
      <c r="IU81" s="36"/>
      <c r="IV81" s="36"/>
      <c r="IW81" s="36"/>
      <c r="IX81" s="36"/>
      <c r="IY81" s="36"/>
      <c r="IZ81" s="36"/>
      <c r="JA81" s="36"/>
      <c r="JB81" s="36"/>
      <c r="JC81" s="36"/>
      <c r="JD81" s="36"/>
      <c r="JE81" s="36"/>
      <c r="JF81" s="36"/>
      <c r="JG81" s="36"/>
      <c r="JH81" s="36"/>
      <c r="JI81" s="36"/>
      <c r="JJ81" s="36"/>
      <c r="JK81" s="36"/>
      <c r="JL81" s="36"/>
      <c r="JM81" s="36"/>
      <c r="JN81" s="36"/>
      <c r="JO81" s="36"/>
      <c r="JP81" s="36"/>
      <c r="JQ81" s="36"/>
      <c r="JR81" s="36"/>
      <c r="JS81" s="36"/>
      <c r="JT81" s="36"/>
      <c r="JU81" s="36"/>
      <c r="JV81" s="36"/>
      <c r="JW81" s="36"/>
      <c r="JX81" s="36"/>
      <c r="JY81" s="36"/>
      <c r="JZ81" s="36"/>
      <c r="KA81" s="36"/>
      <c r="KB81" s="36"/>
      <c r="KC81" s="36"/>
      <c r="KD81" s="36"/>
      <c r="KE81" s="36"/>
      <c r="KF81" s="36"/>
      <c r="KG81" s="36"/>
      <c r="KH81" s="36"/>
      <c r="KI81" s="36"/>
      <c r="KJ81" s="36"/>
      <c r="KK81" s="36"/>
      <c r="KL81" s="36"/>
      <c r="KM81" s="36"/>
      <c r="KN81" s="36"/>
      <c r="KO81" s="36"/>
      <c r="KP81" s="36"/>
      <c r="KQ81" s="36"/>
      <c r="KR81" s="36"/>
      <c r="KS81" s="36"/>
      <c r="KT81" s="36"/>
      <c r="KU81" s="36"/>
      <c r="KV81" s="36"/>
      <c r="KW81" s="36"/>
      <c r="KX81" s="36"/>
      <c r="KY81" s="36"/>
      <c r="KZ81" s="36"/>
      <c r="LA81" s="36"/>
      <c r="LB81" s="36"/>
      <c r="LC81" s="36"/>
      <c r="LD81" s="36"/>
      <c r="LE81" s="36"/>
      <c r="LF81" s="36"/>
      <c r="LG81" s="36"/>
      <c r="LH81" s="36"/>
      <c r="LI81" s="36"/>
      <c r="LJ81" s="36"/>
      <c r="LK81" s="36"/>
      <c r="LL81" s="36"/>
      <c r="LM81" s="36"/>
      <c r="LN81" s="36"/>
      <c r="LO81" s="36"/>
      <c r="LP81" s="36"/>
      <c r="LQ81" s="36"/>
      <c r="LR81" s="36"/>
      <c r="LS81" s="36"/>
      <c r="LT81" s="36"/>
      <c r="LU81" s="36"/>
      <c r="LV81" s="36"/>
      <c r="LW81" s="36"/>
      <c r="LX81" s="36"/>
      <c r="LY81" s="36"/>
      <c r="LZ81" s="36"/>
      <c r="MA81" s="36"/>
      <c r="MB81" s="36"/>
      <c r="MC81" s="36"/>
      <c r="MD81" s="36"/>
      <c r="ME81" s="36"/>
      <c r="MF81" s="36"/>
      <c r="MG81" s="36"/>
      <c r="MH81" s="36"/>
      <c r="MI81" s="36"/>
      <c r="MJ81" s="36"/>
      <c r="MK81" s="36"/>
      <c r="ML81" s="36"/>
      <c r="MM81" s="36"/>
      <c r="MN81" s="36"/>
      <c r="MO81" s="36"/>
      <c r="MP81" s="36"/>
      <c r="MQ81" s="36"/>
      <c r="MR81" s="36"/>
      <c r="MS81" s="36"/>
      <c r="MT81" s="36"/>
      <c r="MU81" s="36"/>
      <c r="MV81" s="36"/>
      <c r="MW81" s="36"/>
      <c r="MX81" s="36"/>
      <c r="MY81" s="8"/>
      <c r="MZ81" s="8"/>
      <c r="NA81" s="8"/>
      <c r="NB81" s="8"/>
      <c r="NC81" s="8"/>
      <c r="ND81" s="8"/>
      <c r="NE81" s="8"/>
      <c r="NF81" s="8"/>
      <c r="NG81" s="8"/>
      <c r="NH81" s="8"/>
      <c r="NI81" s="8"/>
      <c r="NJ81" s="8"/>
      <c r="NK81" s="8"/>
      <c r="NL81" s="8"/>
      <c r="NM81" s="8"/>
      <c r="NN81" s="8"/>
      <c r="NO81" s="8"/>
      <c r="NP81" s="8"/>
      <c r="NQ81" s="8"/>
      <c r="NR81" s="8"/>
      <c r="NS81" s="8"/>
      <c r="NT81" s="8"/>
      <c r="NU81" s="8"/>
      <c r="NV81" s="8"/>
      <c r="NW81" s="8"/>
      <c r="NX81" s="8"/>
      <c r="NY81" s="8"/>
      <c r="NZ81" s="8"/>
      <c r="OA81" s="8"/>
      <c r="OB81" s="8"/>
      <c r="OC81" s="8"/>
      <c r="OD81" s="8"/>
      <c r="OE81" s="8"/>
      <c r="OF81" s="8"/>
      <c r="OG81" s="8"/>
      <c r="OH81" s="8"/>
      <c r="OI81" s="8"/>
      <c r="OJ81" s="8"/>
      <c r="OK81" s="8"/>
      <c r="OL81" s="8"/>
      <c r="OM81" s="8"/>
      <c r="ON81" s="8"/>
      <c r="OO81" s="8"/>
      <c r="OP81" s="8"/>
      <c r="OQ81" s="8"/>
      <c r="OR81" s="8"/>
      <c r="OS81" s="8"/>
      <c r="OT81" s="8"/>
      <c r="OU81" s="8"/>
      <c r="OV81" s="8"/>
      <c r="OW81" s="8"/>
      <c r="OX81" s="8"/>
      <c r="OY81" s="8"/>
      <c r="OZ81" s="8"/>
      <c r="PA81" s="8"/>
      <c r="PB81" s="8"/>
      <c r="PC81" s="8"/>
      <c r="PD81" s="8"/>
      <c r="PE81" s="8"/>
      <c r="PF81" s="8"/>
      <c r="PG81" s="8"/>
      <c r="PH81" s="8"/>
      <c r="PI81" s="8"/>
      <c r="PJ81" s="8"/>
      <c r="PK81" s="8"/>
      <c r="PL81" s="8"/>
      <c r="PM81" s="8"/>
      <c r="PN81" s="8"/>
    </row>
    <row r="82" spans="1:430" ht="14.25" customHeight="1" outlineLevel="1" x14ac:dyDescent="0.55000000000000004">
      <c r="A82" s="34"/>
      <c r="B82" s="34"/>
      <c r="C82" s="41"/>
      <c r="D82" s="41"/>
      <c r="E82" s="41"/>
      <c r="F82" s="41"/>
      <c r="G82" s="41"/>
      <c r="H82" s="41"/>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c r="AZ82" s="41"/>
      <c r="BA82" s="41"/>
      <c r="BB82" s="41"/>
      <c r="BC82" s="41"/>
      <c r="BD82" s="41"/>
      <c r="BE82" s="41"/>
      <c r="BF82" s="41"/>
      <c r="BG82" s="41"/>
      <c r="BH82" s="41"/>
      <c r="BI82" s="41"/>
      <c r="BJ82" s="41"/>
      <c r="BK82" s="41"/>
      <c r="BL82" s="41"/>
      <c r="BM82" s="41"/>
      <c r="BN82" s="41"/>
      <c r="BO82" s="41"/>
      <c r="BP82" s="41"/>
      <c r="BQ82" s="41"/>
      <c r="BR82" s="41"/>
      <c r="BS82" s="41"/>
      <c r="BT82" s="41"/>
      <c r="BU82" s="41"/>
      <c r="BV82" s="41"/>
      <c r="BW82" s="41"/>
      <c r="BX82" s="41"/>
      <c r="BY82" s="41"/>
      <c r="BZ82" s="41"/>
      <c r="CA82" s="41"/>
      <c r="CB82" s="41"/>
      <c r="CC82" s="41"/>
      <c r="CD82" s="41"/>
      <c r="CE82" s="41"/>
      <c r="CF82" s="41"/>
      <c r="CG82" s="41"/>
      <c r="CH82" s="41"/>
      <c r="CI82" s="41"/>
      <c r="CJ82" s="41"/>
      <c r="CK82" s="41"/>
      <c r="CL82" s="41"/>
      <c r="CM82" s="41"/>
      <c r="CN82" s="41"/>
      <c r="CO82" s="41"/>
      <c r="CP82" s="41"/>
      <c r="CQ82" s="41"/>
      <c r="CR82" s="41"/>
      <c r="CS82" s="41"/>
      <c r="CT82" s="41"/>
      <c r="CU82" s="41"/>
      <c r="CV82" s="41"/>
      <c r="CW82" s="41"/>
      <c r="CX82" s="41"/>
      <c r="CY82" s="41"/>
      <c r="CZ82" s="41"/>
      <c r="DA82" s="41"/>
      <c r="DB82" s="41"/>
      <c r="DC82" s="41"/>
      <c r="DD82" s="41"/>
      <c r="DE82" s="41"/>
      <c r="DF82" s="41"/>
      <c r="DG82" s="41"/>
      <c r="DH82" s="41"/>
      <c r="DI82" s="41"/>
      <c r="DJ82" s="41"/>
      <c r="DK82" s="41"/>
      <c r="DL82" s="41"/>
      <c r="DM82" s="41"/>
      <c r="DN82" s="41"/>
      <c r="DO82" s="41"/>
      <c r="DP82" s="41"/>
      <c r="DQ82" s="41"/>
      <c r="DR82" s="41"/>
      <c r="DS82" s="41"/>
      <c r="DT82" s="41"/>
      <c r="DU82" s="41"/>
      <c r="DV82" s="41"/>
      <c r="DW82" s="41"/>
      <c r="DX82" s="41"/>
      <c r="DY82" s="41"/>
      <c r="DZ82" s="41"/>
      <c r="EA82" s="41"/>
      <c r="EB82" s="41"/>
      <c r="EC82" s="41"/>
      <c r="ED82" s="41"/>
      <c r="EE82" s="41"/>
      <c r="EF82" s="41"/>
      <c r="EG82" s="41"/>
      <c r="EH82" s="41"/>
      <c r="EI82" s="41"/>
      <c r="EJ82" s="41"/>
      <c r="EK82" s="41"/>
      <c r="EL82" s="41"/>
      <c r="EM82" s="41"/>
      <c r="EN82" s="41"/>
      <c r="EO82" s="41"/>
      <c r="EP82" s="41"/>
      <c r="EQ82" s="41"/>
      <c r="ER82" s="41"/>
      <c r="ES82" s="41"/>
      <c r="ET82" s="41"/>
      <c r="EU82" s="41"/>
      <c r="EV82" s="41"/>
      <c r="EW82" s="41"/>
      <c r="EX82" s="41"/>
      <c r="EY82" s="41"/>
      <c r="EZ82" s="41"/>
      <c r="FA82" s="41"/>
      <c r="FB82" s="41"/>
      <c r="FC82" s="41"/>
      <c r="FD82" s="41"/>
      <c r="FE82" s="41"/>
      <c r="FF82" s="41"/>
      <c r="FG82" s="41"/>
      <c r="FH82" s="41"/>
      <c r="FI82" s="41"/>
      <c r="FJ82" s="41"/>
      <c r="FK82" s="41"/>
      <c r="FL82" s="41"/>
      <c r="FM82" s="41"/>
      <c r="FN82" s="41"/>
      <c r="FO82" s="41"/>
      <c r="FP82" s="41"/>
      <c r="FQ82" s="41"/>
      <c r="FR82" s="41"/>
      <c r="FS82" s="41"/>
      <c r="FT82" s="41"/>
      <c r="FU82" s="41"/>
      <c r="FV82" s="41"/>
      <c r="FW82" s="41"/>
      <c r="FX82" s="41"/>
      <c r="FY82" s="41"/>
      <c r="FZ82" s="41"/>
      <c r="GA82" s="41"/>
      <c r="GB82" s="41"/>
      <c r="GC82" s="41"/>
      <c r="GD82" s="41"/>
      <c r="GE82" s="41"/>
      <c r="GF82" s="41"/>
      <c r="GG82" s="41"/>
      <c r="GH82" s="41"/>
      <c r="GI82" s="41"/>
      <c r="GJ82" s="41"/>
      <c r="GK82" s="41"/>
      <c r="GL82" s="41"/>
      <c r="GM82" s="41"/>
      <c r="GN82" s="41"/>
      <c r="GO82" s="41"/>
      <c r="GP82" s="41"/>
      <c r="GQ82" s="41"/>
      <c r="GR82" s="41"/>
      <c r="GS82" s="41"/>
      <c r="GT82" s="41"/>
      <c r="GU82" s="41"/>
      <c r="GV82" s="41"/>
      <c r="GW82" s="41"/>
      <c r="GX82" s="41"/>
      <c r="GY82" s="41"/>
      <c r="GZ82" s="41"/>
      <c r="HA82" s="41"/>
      <c r="HB82" s="41"/>
      <c r="HC82" s="41"/>
      <c r="HD82" s="41"/>
      <c r="HE82" s="41"/>
      <c r="HF82" s="41"/>
      <c r="HG82" s="41"/>
      <c r="HH82" s="41"/>
      <c r="HI82" s="41"/>
      <c r="HJ82" s="41"/>
      <c r="HK82" s="41"/>
      <c r="HL82" s="41"/>
      <c r="HM82" s="41"/>
      <c r="HN82" s="41"/>
      <c r="HO82" s="41"/>
      <c r="HP82" s="41"/>
      <c r="HQ82" s="41"/>
      <c r="HR82" s="41"/>
      <c r="HS82" s="41"/>
      <c r="HT82" s="41"/>
      <c r="HU82" s="41"/>
      <c r="HV82" s="41"/>
      <c r="HW82" s="41"/>
      <c r="HX82" s="41"/>
      <c r="HY82" s="41"/>
      <c r="HZ82" s="41"/>
      <c r="IA82" s="41"/>
      <c r="IB82" s="41"/>
      <c r="IC82" s="41"/>
      <c r="ID82" s="41"/>
      <c r="IE82" s="41"/>
      <c r="IF82" s="41"/>
      <c r="IG82" s="41"/>
      <c r="IH82" s="41"/>
      <c r="II82" s="41"/>
      <c r="IJ82" s="41"/>
      <c r="IK82" s="41"/>
      <c r="IL82" s="41"/>
      <c r="IM82" s="41"/>
      <c r="IN82" s="41"/>
      <c r="IO82" s="41"/>
      <c r="IP82" s="41"/>
      <c r="IQ82" s="41"/>
      <c r="IR82" s="41"/>
      <c r="IS82" s="41"/>
      <c r="IT82" s="41"/>
      <c r="IU82" s="41"/>
      <c r="IV82" s="41"/>
      <c r="IW82" s="41"/>
      <c r="IX82" s="41"/>
      <c r="IY82" s="41"/>
      <c r="IZ82" s="41"/>
      <c r="JA82" s="41"/>
      <c r="JB82" s="41"/>
      <c r="JC82" s="41"/>
      <c r="JD82" s="41"/>
      <c r="JE82" s="41"/>
      <c r="JF82" s="41"/>
      <c r="JG82" s="41"/>
      <c r="JH82" s="41"/>
      <c r="JI82" s="41"/>
      <c r="JJ82" s="41"/>
      <c r="JK82" s="41"/>
      <c r="JL82" s="41"/>
      <c r="JM82" s="41"/>
      <c r="JN82" s="41"/>
      <c r="JO82" s="41"/>
      <c r="JP82" s="41"/>
      <c r="JQ82" s="41"/>
      <c r="JR82" s="41"/>
      <c r="JS82" s="41"/>
      <c r="JT82" s="41"/>
      <c r="JU82" s="41"/>
      <c r="JV82" s="41"/>
      <c r="JW82" s="41"/>
      <c r="JX82" s="41"/>
      <c r="JY82" s="41"/>
      <c r="JZ82" s="41"/>
      <c r="KA82" s="41"/>
      <c r="KB82" s="41"/>
      <c r="KC82" s="41"/>
      <c r="KD82" s="41"/>
      <c r="KE82" s="41"/>
      <c r="KF82" s="41"/>
      <c r="KG82" s="41"/>
      <c r="KH82" s="41"/>
      <c r="KI82" s="41"/>
      <c r="KJ82" s="41"/>
      <c r="KK82" s="41"/>
      <c r="KL82" s="41"/>
      <c r="KM82" s="41"/>
      <c r="KN82" s="41"/>
      <c r="KO82" s="41"/>
      <c r="KP82" s="41"/>
      <c r="KQ82" s="41"/>
      <c r="KR82" s="41"/>
      <c r="KS82" s="41"/>
      <c r="KT82" s="41"/>
      <c r="KU82" s="41"/>
      <c r="KV82" s="41"/>
      <c r="KW82" s="41"/>
      <c r="KX82" s="41"/>
      <c r="KY82" s="41"/>
      <c r="KZ82" s="41"/>
      <c r="LA82" s="41"/>
      <c r="LB82" s="41"/>
      <c r="LC82" s="41"/>
      <c r="LD82" s="41"/>
      <c r="LE82" s="41"/>
      <c r="LF82" s="41"/>
      <c r="LG82" s="41"/>
      <c r="LH82" s="41"/>
      <c r="LI82" s="41"/>
      <c r="LJ82" s="41"/>
      <c r="LK82" s="41"/>
      <c r="LL82" s="41"/>
      <c r="LM82" s="41"/>
      <c r="LN82" s="41"/>
      <c r="LO82" s="41"/>
      <c r="LP82" s="41"/>
      <c r="LQ82" s="41"/>
      <c r="LR82" s="41"/>
      <c r="LS82" s="41"/>
      <c r="LT82" s="41"/>
      <c r="LU82" s="41"/>
      <c r="LV82" s="41"/>
      <c r="LW82" s="41"/>
      <c r="LX82" s="41"/>
      <c r="LY82" s="41"/>
      <c r="LZ82" s="41"/>
      <c r="MA82" s="41"/>
      <c r="MB82" s="41"/>
      <c r="MC82" s="41"/>
      <c r="MD82" s="41"/>
      <c r="ME82" s="41"/>
      <c r="MF82" s="41"/>
      <c r="MG82" s="41"/>
      <c r="MH82" s="41"/>
      <c r="MI82" s="41"/>
      <c r="MJ82" s="41"/>
      <c r="MK82" s="41"/>
      <c r="ML82" s="41"/>
      <c r="MM82" s="41"/>
      <c r="MN82" s="41"/>
      <c r="MO82" s="41"/>
      <c r="MP82" s="41"/>
      <c r="MQ82" s="41"/>
      <c r="MR82" s="41"/>
      <c r="MS82" s="41"/>
      <c r="MT82" s="41"/>
      <c r="MU82" s="41"/>
      <c r="MV82" s="41"/>
      <c r="MW82" s="41"/>
      <c r="MX82" s="41"/>
      <c r="MY82" s="8"/>
      <c r="MZ82" s="8"/>
      <c r="NA82" s="8"/>
      <c r="NB82" s="8"/>
      <c r="NC82" s="8"/>
      <c r="ND82" s="8"/>
      <c r="NE82" s="8"/>
      <c r="NF82" s="8"/>
      <c r="NG82" s="8"/>
      <c r="NH82" s="8"/>
      <c r="NI82" s="8"/>
      <c r="NJ82" s="8"/>
      <c r="NK82" s="8"/>
      <c r="NL82" s="8"/>
      <c r="NM82" s="8"/>
      <c r="NN82" s="8"/>
      <c r="NO82" s="8"/>
      <c r="NP82" s="8"/>
      <c r="NQ82" s="8"/>
      <c r="NR82" s="8"/>
      <c r="NS82" s="8"/>
      <c r="NT82" s="8"/>
      <c r="NU82" s="8"/>
      <c r="NV82" s="8"/>
      <c r="NW82" s="8"/>
      <c r="NX82" s="8"/>
      <c r="NY82" s="8"/>
      <c r="NZ82" s="8"/>
      <c r="OA82" s="8"/>
      <c r="OB82" s="8"/>
      <c r="OC82" s="8"/>
      <c r="OD82" s="8"/>
      <c r="OE82" s="8"/>
      <c r="OF82" s="8"/>
      <c r="OG82" s="8"/>
      <c r="OH82" s="8"/>
      <c r="OI82" s="8"/>
      <c r="OJ82" s="8"/>
      <c r="OK82" s="8"/>
      <c r="OL82" s="8"/>
      <c r="OM82" s="8"/>
      <c r="ON82" s="8"/>
      <c r="OO82" s="8"/>
      <c r="OP82" s="8"/>
      <c r="OQ82" s="8"/>
      <c r="OR82" s="8"/>
      <c r="OS82" s="8"/>
      <c r="OT82" s="8"/>
      <c r="OU82" s="8"/>
      <c r="OV82" s="8"/>
      <c r="OW82" s="8"/>
      <c r="OX82" s="8"/>
      <c r="OY82" s="8"/>
      <c r="OZ82" s="8"/>
      <c r="PA82" s="8"/>
      <c r="PB82" s="8"/>
      <c r="PC82" s="8"/>
      <c r="PD82" s="8"/>
      <c r="PE82" s="8"/>
      <c r="PF82" s="8"/>
      <c r="PG82" s="8"/>
      <c r="PH82" s="8"/>
      <c r="PI82" s="8"/>
      <c r="PJ82" s="8"/>
      <c r="PK82" s="8"/>
      <c r="PL82" s="8"/>
      <c r="PM82" s="8"/>
      <c r="PN82" s="8"/>
    </row>
    <row r="83" spans="1:430" ht="14.25" customHeight="1" outlineLevel="1" x14ac:dyDescent="0.55000000000000004">
      <c r="A83" s="8" t="s">
        <v>17</v>
      </c>
      <c r="B83" s="30"/>
      <c r="C83" s="8">
        <f t="shared" ref="C83:GA83" si="284">C48</f>
        <v>0</v>
      </c>
      <c r="D83" s="8">
        <f t="shared" si="284"/>
        <v>0</v>
      </c>
      <c r="E83" s="8">
        <f t="shared" si="284"/>
        <v>0</v>
      </c>
      <c r="F83" s="8">
        <f t="shared" si="284"/>
        <v>-82.278200390625003</v>
      </c>
      <c r="G83" s="8">
        <f t="shared" si="284"/>
        <v>-200</v>
      </c>
      <c r="H83" s="8">
        <f t="shared" si="284"/>
        <v>-399.77863828125004</v>
      </c>
      <c r="I83" s="8">
        <f t="shared" si="284"/>
        <v>-219.77016171875002</v>
      </c>
      <c r="J83" s="8">
        <f t="shared" si="284"/>
        <v>-98.07041835937504</v>
      </c>
      <c r="K83" s="8">
        <f t="shared" si="284"/>
        <v>-243.35304421386721</v>
      </c>
      <c r="L83" s="8">
        <f t="shared" si="284"/>
        <v>-219.70400000000001</v>
      </c>
      <c r="M83" s="8">
        <f t="shared" si="284"/>
        <v>-92.597606250000013</v>
      </c>
      <c r="N83" s="8">
        <f t="shared" si="284"/>
        <v>0</v>
      </c>
      <c r="O83" s="8">
        <f t="shared" si="284"/>
        <v>0</v>
      </c>
      <c r="P83" s="8">
        <f t="shared" si="284"/>
        <v>0</v>
      </c>
      <c r="Q83" s="8">
        <f t="shared" si="284"/>
        <v>0</v>
      </c>
      <c r="R83" s="8">
        <f t="shared" si="284"/>
        <v>0</v>
      </c>
      <c r="S83" s="8">
        <f t="shared" si="284"/>
        <v>0</v>
      </c>
      <c r="T83" s="8">
        <f t="shared" si="284"/>
        <v>0</v>
      </c>
      <c r="U83" s="8">
        <f t="shared" si="284"/>
        <v>0</v>
      </c>
      <c r="V83" s="8">
        <f t="shared" si="284"/>
        <v>0</v>
      </c>
      <c r="W83" s="8">
        <f t="shared" si="284"/>
        <v>0</v>
      </c>
      <c r="X83" s="8">
        <f t="shared" si="284"/>
        <v>0</v>
      </c>
      <c r="Y83" s="8">
        <f t="shared" si="284"/>
        <v>0</v>
      </c>
      <c r="Z83" s="8">
        <f t="shared" si="284"/>
        <v>0</v>
      </c>
      <c r="AA83" s="8">
        <f t="shared" si="284"/>
        <v>0</v>
      </c>
      <c r="AB83" s="8">
        <f t="shared" si="284"/>
        <v>0</v>
      </c>
      <c r="AC83" s="8">
        <f t="shared" si="284"/>
        <v>0</v>
      </c>
      <c r="AD83" s="8">
        <f t="shared" si="284"/>
        <v>0</v>
      </c>
      <c r="AE83" s="8">
        <f t="shared" si="284"/>
        <v>0</v>
      </c>
      <c r="AF83" s="8">
        <f t="shared" si="284"/>
        <v>0</v>
      </c>
      <c r="AG83" s="8">
        <f t="shared" si="284"/>
        <v>0</v>
      </c>
      <c r="AH83" s="8">
        <f t="shared" si="284"/>
        <v>0</v>
      </c>
      <c r="AI83" s="8">
        <f t="shared" si="284"/>
        <v>0</v>
      </c>
      <c r="AJ83" s="8">
        <f t="shared" si="284"/>
        <v>0</v>
      </c>
      <c r="AK83" s="8">
        <f t="shared" si="284"/>
        <v>0</v>
      </c>
      <c r="AL83" s="8">
        <f t="shared" si="284"/>
        <v>0</v>
      </c>
      <c r="AM83" s="8">
        <f t="shared" si="284"/>
        <v>0</v>
      </c>
      <c r="AN83" s="8">
        <f t="shared" si="284"/>
        <v>0</v>
      </c>
      <c r="AO83" s="8">
        <f t="shared" si="284"/>
        <v>0</v>
      </c>
      <c r="AP83" s="8">
        <f t="shared" si="284"/>
        <v>0</v>
      </c>
      <c r="AQ83" s="8">
        <f t="shared" si="284"/>
        <v>0</v>
      </c>
      <c r="AR83" s="8">
        <f t="shared" si="284"/>
        <v>0</v>
      </c>
      <c r="AS83" s="8">
        <f t="shared" si="284"/>
        <v>0</v>
      </c>
      <c r="AT83" s="8">
        <f t="shared" si="284"/>
        <v>0</v>
      </c>
      <c r="AU83" s="8">
        <f t="shared" si="284"/>
        <v>0</v>
      </c>
      <c r="AV83" s="8">
        <f t="shared" si="284"/>
        <v>0</v>
      </c>
      <c r="AW83" s="8">
        <f t="shared" si="284"/>
        <v>0</v>
      </c>
      <c r="AX83" s="8">
        <f t="shared" si="284"/>
        <v>0</v>
      </c>
      <c r="AY83" s="8">
        <f t="shared" si="284"/>
        <v>0</v>
      </c>
      <c r="AZ83" s="8">
        <f t="shared" si="284"/>
        <v>0</v>
      </c>
      <c r="BA83" s="8">
        <f t="shared" si="284"/>
        <v>0</v>
      </c>
      <c r="BB83" s="8">
        <f t="shared" si="284"/>
        <v>0</v>
      </c>
      <c r="BC83" s="8">
        <f t="shared" si="284"/>
        <v>0</v>
      </c>
      <c r="BD83" s="8">
        <f t="shared" si="284"/>
        <v>0</v>
      </c>
      <c r="BE83" s="8">
        <f t="shared" si="284"/>
        <v>0</v>
      </c>
      <c r="BF83" s="8">
        <f t="shared" si="284"/>
        <v>0</v>
      </c>
      <c r="BG83" s="8">
        <f t="shared" si="284"/>
        <v>0</v>
      </c>
      <c r="BH83" s="8">
        <f t="shared" si="284"/>
        <v>0</v>
      </c>
      <c r="BI83" s="8">
        <f t="shared" si="284"/>
        <v>0</v>
      </c>
      <c r="BJ83" s="8">
        <f t="shared" si="284"/>
        <v>0</v>
      </c>
      <c r="BK83" s="8">
        <f t="shared" si="284"/>
        <v>0</v>
      </c>
      <c r="BL83" s="8">
        <f t="shared" si="284"/>
        <v>0</v>
      </c>
      <c r="BM83" s="8">
        <f t="shared" si="284"/>
        <v>0</v>
      </c>
      <c r="BN83" s="8">
        <f t="shared" si="284"/>
        <v>0</v>
      </c>
      <c r="BO83" s="8">
        <f t="shared" si="284"/>
        <v>0</v>
      </c>
      <c r="BP83" s="8">
        <f t="shared" si="284"/>
        <v>0</v>
      </c>
      <c r="BQ83" s="8">
        <f t="shared" si="284"/>
        <v>0</v>
      </c>
      <c r="BR83" s="8">
        <f t="shared" si="284"/>
        <v>0</v>
      </c>
      <c r="BS83" s="8">
        <f t="shared" si="284"/>
        <v>0</v>
      </c>
      <c r="BT83" s="8">
        <f t="shared" si="284"/>
        <v>0</v>
      </c>
      <c r="BU83" s="8">
        <f t="shared" si="284"/>
        <v>0</v>
      </c>
      <c r="BV83" s="8">
        <f t="shared" si="284"/>
        <v>0</v>
      </c>
      <c r="BW83" s="8">
        <f t="shared" si="284"/>
        <v>0</v>
      </c>
      <c r="BX83" s="8">
        <f t="shared" si="284"/>
        <v>0</v>
      </c>
      <c r="BY83" s="8">
        <f t="shared" si="284"/>
        <v>0</v>
      </c>
      <c r="BZ83" s="8">
        <f t="shared" si="284"/>
        <v>0</v>
      </c>
      <c r="CA83" s="8">
        <f t="shared" si="284"/>
        <v>0</v>
      </c>
      <c r="CB83" s="8">
        <f t="shared" si="284"/>
        <v>0</v>
      </c>
      <c r="CC83" s="8">
        <f t="shared" si="284"/>
        <v>0</v>
      </c>
      <c r="CD83" s="8">
        <f t="shared" si="284"/>
        <v>0</v>
      </c>
      <c r="CE83" s="8">
        <f t="shared" si="284"/>
        <v>0</v>
      </c>
      <c r="CF83" s="8">
        <f t="shared" si="284"/>
        <v>0</v>
      </c>
      <c r="CG83" s="8">
        <f t="shared" si="284"/>
        <v>0</v>
      </c>
      <c r="CH83" s="8">
        <f t="shared" si="284"/>
        <v>0</v>
      </c>
      <c r="CI83" s="8">
        <f t="shared" si="284"/>
        <v>0</v>
      </c>
      <c r="CJ83" s="8">
        <f t="shared" si="284"/>
        <v>0</v>
      </c>
      <c r="CK83" s="8">
        <f t="shared" si="284"/>
        <v>0</v>
      </c>
      <c r="CL83" s="8">
        <f t="shared" si="284"/>
        <v>0</v>
      </c>
      <c r="CM83" s="8">
        <f t="shared" si="284"/>
        <v>0</v>
      </c>
      <c r="CN83" s="8">
        <f t="shared" si="284"/>
        <v>0</v>
      </c>
      <c r="CO83" s="8">
        <f t="shared" si="284"/>
        <v>0</v>
      </c>
      <c r="CP83" s="8">
        <f t="shared" si="284"/>
        <v>0</v>
      </c>
      <c r="CQ83" s="8">
        <f t="shared" si="284"/>
        <v>0</v>
      </c>
      <c r="CR83" s="8">
        <f t="shared" si="284"/>
        <v>0</v>
      </c>
      <c r="CS83" s="8">
        <f t="shared" si="284"/>
        <v>0</v>
      </c>
      <c r="CT83" s="8">
        <f t="shared" si="284"/>
        <v>0</v>
      </c>
      <c r="CU83" s="8">
        <f t="shared" si="284"/>
        <v>0</v>
      </c>
      <c r="CV83" s="8">
        <f t="shared" si="284"/>
        <v>0</v>
      </c>
      <c r="CW83" s="8">
        <f t="shared" si="284"/>
        <v>0</v>
      </c>
      <c r="CX83" s="8">
        <f t="shared" si="284"/>
        <v>0</v>
      </c>
      <c r="CY83" s="8">
        <f t="shared" si="284"/>
        <v>0</v>
      </c>
      <c r="CZ83" s="8">
        <f t="shared" si="284"/>
        <v>0</v>
      </c>
      <c r="DA83" s="8">
        <f t="shared" si="284"/>
        <v>0</v>
      </c>
      <c r="DB83" s="8">
        <f t="shared" si="284"/>
        <v>0</v>
      </c>
      <c r="DC83" s="8">
        <f t="shared" si="284"/>
        <v>0</v>
      </c>
      <c r="DD83" s="8">
        <f t="shared" si="284"/>
        <v>0</v>
      </c>
      <c r="DE83" s="8">
        <f t="shared" si="284"/>
        <v>0</v>
      </c>
      <c r="DF83" s="8">
        <f t="shared" si="284"/>
        <v>0</v>
      </c>
      <c r="DG83" s="8">
        <f t="shared" si="284"/>
        <v>0</v>
      </c>
      <c r="DH83" s="8">
        <f t="shared" si="284"/>
        <v>0</v>
      </c>
      <c r="DI83" s="8">
        <f t="shared" si="284"/>
        <v>0</v>
      </c>
      <c r="DJ83" s="8">
        <f t="shared" si="284"/>
        <v>0</v>
      </c>
      <c r="DK83" s="8">
        <f t="shared" si="284"/>
        <v>0</v>
      </c>
      <c r="DL83" s="8">
        <f t="shared" si="284"/>
        <v>0</v>
      </c>
      <c r="DM83" s="8">
        <f t="shared" si="284"/>
        <v>0</v>
      </c>
      <c r="DN83" s="8">
        <f t="shared" si="284"/>
        <v>0</v>
      </c>
      <c r="DO83" s="8">
        <f t="shared" si="284"/>
        <v>0</v>
      </c>
      <c r="DP83" s="8">
        <f t="shared" si="284"/>
        <v>0</v>
      </c>
      <c r="DQ83" s="8">
        <f t="shared" si="284"/>
        <v>0</v>
      </c>
      <c r="DR83" s="8">
        <f t="shared" si="284"/>
        <v>0</v>
      </c>
      <c r="DS83" s="8">
        <f t="shared" si="284"/>
        <v>0</v>
      </c>
      <c r="DT83" s="8">
        <f t="shared" si="284"/>
        <v>0</v>
      </c>
      <c r="DU83" s="8">
        <f t="shared" si="284"/>
        <v>0</v>
      </c>
      <c r="DV83" s="8">
        <f t="shared" si="284"/>
        <v>0</v>
      </c>
      <c r="DW83" s="8">
        <f t="shared" si="284"/>
        <v>0</v>
      </c>
      <c r="DX83" s="8">
        <f t="shared" si="284"/>
        <v>0</v>
      </c>
      <c r="DY83" s="8">
        <f t="shared" si="284"/>
        <v>0</v>
      </c>
      <c r="DZ83" s="8">
        <f t="shared" si="284"/>
        <v>0</v>
      </c>
      <c r="EA83" s="8">
        <f t="shared" si="284"/>
        <v>0</v>
      </c>
      <c r="EB83" s="8">
        <f t="shared" si="284"/>
        <v>0</v>
      </c>
      <c r="EC83" s="8">
        <f t="shared" si="284"/>
        <v>0</v>
      </c>
      <c r="ED83" s="8">
        <f t="shared" si="284"/>
        <v>0</v>
      </c>
      <c r="EE83" s="8">
        <f t="shared" si="284"/>
        <v>0</v>
      </c>
      <c r="EF83" s="8">
        <f t="shared" si="284"/>
        <v>0</v>
      </c>
      <c r="EG83" s="8">
        <f t="shared" si="284"/>
        <v>0</v>
      </c>
      <c r="EH83" s="8">
        <f t="shared" si="284"/>
        <v>0</v>
      </c>
      <c r="EI83" s="8">
        <f t="shared" si="284"/>
        <v>0</v>
      </c>
      <c r="EJ83" s="8">
        <f t="shared" si="284"/>
        <v>0</v>
      </c>
      <c r="EK83" s="8">
        <f t="shared" si="284"/>
        <v>0</v>
      </c>
      <c r="EL83" s="8">
        <f t="shared" si="284"/>
        <v>0</v>
      </c>
      <c r="EM83" s="8">
        <f t="shared" si="284"/>
        <v>0</v>
      </c>
      <c r="EN83" s="8">
        <f t="shared" si="284"/>
        <v>0</v>
      </c>
      <c r="EO83" s="8">
        <f t="shared" si="284"/>
        <v>0</v>
      </c>
      <c r="EP83" s="8">
        <f t="shared" si="284"/>
        <v>0</v>
      </c>
      <c r="EQ83" s="8">
        <f t="shared" si="284"/>
        <v>0</v>
      </c>
      <c r="ER83" s="8">
        <f t="shared" si="284"/>
        <v>0</v>
      </c>
      <c r="ES83" s="8">
        <f t="shared" si="284"/>
        <v>0</v>
      </c>
      <c r="ET83" s="8">
        <f t="shared" si="284"/>
        <v>0</v>
      </c>
      <c r="EU83" s="8">
        <f t="shared" si="284"/>
        <v>0</v>
      </c>
      <c r="EV83" s="8">
        <f t="shared" si="284"/>
        <v>0</v>
      </c>
      <c r="EW83" s="8">
        <f t="shared" si="284"/>
        <v>0</v>
      </c>
      <c r="EX83" s="8">
        <f t="shared" si="284"/>
        <v>0</v>
      </c>
      <c r="EY83" s="8">
        <f t="shared" si="284"/>
        <v>0</v>
      </c>
      <c r="EZ83" s="8">
        <f t="shared" si="284"/>
        <v>0</v>
      </c>
      <c r="FA83" s="8">
        <f t="shared" si="284"/>
        <v>0</v>
      </c>
      <c r="FB83" s="8">
        <f t="shared" si="284"/>
        <v>0</v>
      </c>
      <c r="FC83" s="8">
        <f t="shared" si="284"/>
        <v>0</v>
      </c>
      <c r="FD83" s="8">
        <f t="shared" si="284"/>
        <v>0</v>
      </c>
      <c r="FE83" s="8">
        <f t="shared" si="284"/>
        <v>0</v>
      </c>
      <c r="FF83" s="8">
        <f t="shared" si="284"/>
        <v>0</v>
      </c>
      <c r="FG83" s="8">
        <f t="shared" si="284"/>
        <v>0</v>
      </c>
      <c r="FH83" s="8">
        <f t="shared" si="284"/>
        <v>0</v>
      </c>
      <c r="FI83" s="8">
        <f t="shared" si="284"/>
        <v>0</v>
      </c>
      <c r="FJ83" s="8">
        <f t="shared" si="284"/>
        <v>0</v>
      </c>
      <c r="FK83" s="8">
        <f t="shared" si="284"/>
        <v>0</v>
      </c>
      <c r="FL83" s="8">
        <f t="shared" si="284"/>
        <v>0</v>
      </c>
      <c r="FM83" s="8">
        <f t="shared" si="284"/>
        <v>0</v>
      </c>
      <c r="FN83" s="8">
        <f t="shared" si="284"/>
        <v>0</v>
      </c>
      <c r="FO83" s="8">
        <f t="shared" si="284"/>
        <v>0</v>
      </c>
      <c r="FP83" s="8">
        <f t="shared" si="284"/>
        <v>0</v>
      </c>
      <c r="FQ83" s="8">
        <f t="shared" si="284"/>
        <v>0</v>
      </c>
      <c r="FR83" s="8">
        <f t="shared" si="284"/>
        <v>0</v>
      </c>
      <c r="FS83" s="8">
        <f t="shared" si="284"/>
        <v>0</v>
      </c>
      <c r="FT83" s="8">
        <f t="shared" si="284"/>
        <v>0</v>
      </c>
      <c r="FU83" s="8">
        <f t="shared" si="284"/>
        <v>0</v>
      </c>
      <c r="FV83" s="8">
        <f t="shared" si="284"/>
        <v>0</v>
      </c>
      <c r="FW83" s="8">
        <f t="shared" si="284"/>
        <v>0</v>
      </c>
      <c r="FX83" s="8">
        <f t="shared" si="284"/>
        <v>0</v>
      </c>
      <c r="FY83" s="8">
        <f t="shared" si="284"/>
        <v>0</v>
      </c>
      <c r="FZ83" s="8">
        <f t="shared" si="284"/>
        <v>0</v>
      </c>
      <c r="GA83" s="8">
        <f t="shared" si="284"/>
        <v>0</v>
      </c>
      <c r="GB83" s="8"/>
      <c r="GC83" s="8"/>
      <c r="GD83" s="8"/>
      <c r="GE83" s="8"/>
      <c r="GF83" s="8"/>
      <c r="GG83" s="8"/>
      <c r="GH83" s="8"/>
      <c r="GI83" s="8"/>
      <c r="GJ83" s="8"/>
      <c r="GK83" s="8"/>
      <c r="GL83" s="8"/>
      <c r="GM83" s="8"/>
      <c r="GN83" s="8"/>
      <c r="GO83" s="8"/>
      <c r="GP83" s="8"/>
      <c r="GQ83" s="8"/>
      <c r="GR83" s="8"/>
      <c r="GS83" s="8"/>
      <c r="GT83" s="8"/>
      <c r="GU83" s="8"/>
      <c r="GV83" s="8"/>
      <c r="GW83" s="8"/>
      <c r="GX83" s="8"/>
      <c r="GY83" s="8"/>
      <c r="GZ83" s="8"/>
      <c r="HA83" s="8"/>
      <c r="HB83" s="8"/>
      <c r="HC83" s="8"/>
      <c r="HD83" s="8"/>
      <c r="HE83" s="8"/>
      <c r="HF83" s="8"/>
      <c r="HG83" s="8"/>
      <c r="HH83" s="8"/>
      <c r="HI83" s="8"/>
      <c r="HJ83" s="8"/>
      <c r="HK83" s="8"/>
      <c r="HL83" s="8"/>
      <c r="HM83" s="8"/>
      <c r="HN83" s="8"/>
      <c r="HO83" s="8"/>
      <c r="HP83" s="8"/>
      <c r="HQ83" s="8"/>
      <c r="HR83" s="8"/>
      <c r="HS83" s="8"/>
      <c r="HT83" s="8"/>
      <c r="HU83" s="8"/>
      <c r="HV83" s="8"/>
      <c r="HW83" s="8"/>
      <c r="HX83" s="8"/>
      <c r="HY83" s="8"/>
      <c r="HZ83" s="8"/>
      <c r="IA83" s="8"/>
      <c r="IB83" s="8"/>
      <c r="IC83" s="8"/>
      <c r="ID83" s="8"/>
      <c r="IE83" s="8"/>
      <c r="IF83" s="8"/>
      <c r="IG83" s="8"/>
      <c r="IH83" s="8"/>
      <c r="II83" s="8"/>
      <c r="IJ83" s="8"/>
      <c r="IK83" s="8"/>
      <c r="IL83" s="8"/>
      <c r="IM83" s="8"/>
      <c r="IN83" s="8"/>
      <c r="IO83" s="8"/>
      <c r="IP83" s="8"/>
      <c r="IQ83" s="8"/>
      <c r="IR83" s="8"/>
      <c r="IS83" s="8"/>
      <c r="IT83" s="8"/>
      <c r="IU83" s="8"/>
      <c r="IV83" s="8"/>
      <c r="IW83" s="8"/>
      <c r="IX83" s="8"/>
      <c r="IY83" s="8"/>
      <c r="IZ83" s="8"/>
      <c r="JA83" s="8"/>
      <c r="JB83" s="8"/>
      <c r="JC83" s="8"/>
      <c r="JD83" s="8"/>
      <c r="JE83" s="8"/>
      <c r="JF83" s="8"/>
      <c r="JG83" s="8"/>
      <c r="JH83" s="8"/>
      <c r="JI83" s="8"/>
      <c r="JJ83" s="8"/>
      <c r="JK83" s="8"/>
      <c r="JL83" s="8"/>
      <c r="JM83" s="8"/>
      <c r="JN83" s="8"/>
      <c r="JO83" s="8"/>
      <c r="JP83" s="8"/>
      <c r="JQ83" s="8"/>
      <c r="JR83" s="8"/>
      <c r="JS83" s="8"/>
      <c r="JT83" s="8"/>
      <c r="JU83" s="8"/>
      <c r="JV83" s="8"/>
      <c r="JW83" s="8"/>
      <c r="JX83" s="8"/>
      <c r="JY83" s="8"/>
      <c r="JZ83" s="8"/>
      <c r="KA83" s="8"/>
      <c r="KB83" s="8"/>
      <c r="KC83" s="8"/>
      <c r="KD83" s="8"/>
      <c r="KE83" s="8"/>
      <c r="KF83" s="8"/>
      <c r="KG83" s="8"/>
      <c r="KH83" s="8"/>
      <c r="KI83" s="8"/>
      <c r="KJ83" s="8"/>
      <c r="KK83" s="8"/>
      <c r="KL83" s="8"/>
      <c r="KM83" s="8"/>
      <c r="KN83" s="8"/>
      <c r="KO83" s="8"/>
      <c r="KP83" s="8"/>
      <c r="KQ83" s="8"/>
      <c r="KR83" s="8"/>
      <c r="KS83" s="8"/>
      <c r="KT83" s="8"/>
      <c r="KU83" s="8"/>
      <c r="KV83" s="8"/>
      <c r="KW83" s="8"/>
      <c r="KX83" s="8"/>
      <c r="KY83" s="8"/>
      <c r="KZ83" s="8"/>
      <c r="LA83" s="8"/>
      <c r="LB83" s="8"/>
      <c r="LC83" s="8"/>
      <c r="LD83" s="8"/>
      <c r="LE83" s="8"/>
      <c r="LF83" s="8"/>
      <c r="LG83" s="8"/>
      <c r="LH83" s="8"/>
      <c r="LI83" s="8"/>
      <c r="LJ83" s="8"/>
      <c r="LK83" s="8"/>
      <c r="LL83" s="8"/>
      <c r="LM83" s="8"/>
      <c r="LN83" s="8"/>
      <c r="LO83" s="8"/>
      <c r="LP83" s="8"/>
      <c r="LQ83" s="8"/>
      <c r="LR83" s="8"/>
      <c r="LS83" s="8"/>
      <c r="LT83" s="8"/>
      <c r="LU83" s="8"/>
      <c r="LV83" s="8"/>
      <c r="LW83" s="8"/>
      <c r="LX83" s="8"/>
      <c r="LY83" s="8"/>
      <c r="LZ83" s="8"/>
      <c r="MA83" s="8"/>
      <c r="MB83" s="8"/>
      <c r="MC83" s="8"/>
      <c r="MD83" s="8"/>
      <c r="ME83" s="8"/>
      <c r="MF83" s="8"/>
      <c r="MG83" s="8"/>
      <c r="MH83" s="8"/>
      <c r="MI83" s="8"/>
      <c r="MJ83" s="8"/>
      <c r="MK83" s="8"/>
      <c r="ML83" s="8"/>
      <c r="MM83" s="8"/>
      <c r="MN83" s="8"/>
      <c r="MO83" s="8"/>
      <c r="MP83" s="8"/>
      <c r="MQ83" s="8"/>
      <c r="MR83" s="8"/>
      <c r="MS83" s="8"/>
      <c r="MT83" s="8"/>
      <c r="MU83" s="8"/>
      <c r="MV83" s="8"/>
      <c r="MW83" s="8"/>
      <c r="MX83" s="8"/>
      <c r="MY83" s="8"/>
      <c r="MZ83" s="8"/>
      <c r="NA83" s="8"/>
      <c r="NB83" s="8"/>
      <c r="NC83" s="8"/>
      <c r="ND83" s="8"/>
      <c r="NE83" s="8"/>
      <c r="NF83" s="8"/>
      <c r="NG83" s="8"/>
      <c r="NH83" s="8"/>
      <c r="NI83" s="8"/>
      <c r="NJ83" s="8"/>
      <c r="NK83" s="8"/>
      <c r="NL83" s="8"/>
      <c r="NM83" s="8"/>
      <c r="NN83" s="8"/>
      <c r="NO83" s="8"/>
      <c r="NP83" s="8"/>
      <c r="NQ83" s="8"/>
      <c r="NR83" s="8"/>
      <c r="NS83" s="8"/>
      <c r="NT83" s="8"/>
      <c r="NU83" s="8"/>
      <c r="NV83" s="8"/>
      <c r="NW83" s="8"/>
      <c r="NX83" s="8"/>
      <c r="NY83" s="8"/>
      <c r="NZ83" s="8"/>
      <c r="OA83" s="8"/>
      <c r="OB83" s="8"/>
      <c r="OC83" s="8"/>
      <c r="OD83" s="8"/>
      <c r="OE83" s="8"/>
      <c r="OF83" s="8"/>
      <c r="OG83" s="8"/>
      <c r="OH83" s="8"/>
      <c r="OI83" s="8"/>
      <c r="OJ83" s="8"/>
      <c r="OK83" s="8"/>
      <c r="OL83" s="8"/>
      <c r="OM83" s="8"/>
      <c r="ON83" s="8"/>
      <c r="OO83" s="8"/>
      <c r="OP83" s="8"/>
      <c r="OQ83" s="8"/>
      <c r="OR83" s="8"/>
      <c r="OS83" s="8"/>
      <c r="OT83" s="8"/>
      <c r="OU83" s="8"/>
      <c r="OV83" s="8"/>
      <c r="OW83" s="8"/>
      <c r="OX83" s="8"/>
      <c r="OY83" s="8"/>
      <c r="OZ83" s="8"/>
      <c r="PA83" s="8"/>
      <c r="PB83" s="8"/>
      <c r="PC83" s="8"/>
      <c r="PD83" s="8"/>
      <c r="PE83" s="8"/>
      <c r="PF83" s="8"/>
      <c r="PG83" s="8"/>
      <c r="PH83" s="8"/>
      <c r="PI83" s="8"/>
      <c r="PJ83" s="8"/>
      <c r="PK83" s="8"/>
      <c r="PL83" s="8"/>
      <c r="PM83" s="8"/>
      <c r="PN83" s="8"/>
    </row>
    <row r="84" spans="1:430" ht="14.25" customHeight="1" outlineLevel="1" x14ac:dyDescent="0.55000000000000004">
      <c r="A84" s="8" t="s">
        <v>18</v>
      </c>
      <c r="B84" s="30"/>
      <c r="C84" s="37">
        <f t="shared" ref="C84:GA84" si="285">C49</f>
        <v>0</v>
      </c>
      <c r="D84" s="37">
        <f t="shared" si="285"/>
        <v>0</v>
      </c>
      <c r="E84" s="37">
        <f t="shared" si="285"/>
        <v>0</v>
      </c>
      <c r="F84" s="37">
        <f t="shared" si="285"/>
        <v>0</v>
      </c>
      <c r="G84" s="37">
        <f t="shared" si="285"/>
        <v>0</v>
      </c>
      <c r="H84" s="37">
        <f t="shared" si="285"/>
        <v>0</v>
      </c>
      <c r="I84" s="37">
        <f t="shared" si="285"/>
        <v>0</v>
      </c>
      <c r="J84" s="37">
        <f t="shared" si="285"/>
        <v>0</v>
      </c>
      <c r="K84" s="37">
        <f t="shared" si="285"/>
        <v>0</v>
      </c>
      <c r="L84" s="37">
        <f t="shared" si="285"/>
        <v>0</v>
      </c>
      <c r="M84" s="37">
        <f t="shared" si="285"/>
        <v>0</v>
      </c>
      <c r="N84" s="37">
        <f t="shared" si="285"/>
        <v>0</v>
      </c>
      <c r="O84" s="37">
        <f t="shared" si="285"/>
        <v>0</v>
      </c>
      <c r="P84" s="37">
        <f t="shared" si="285"/>
        <v>-40.000000000000071</v>
      </c>
      <c r="Q84" s="37">
        <f t="shared" si="285"/>
        <v>0</v>
      </c>
      <c r="R84" s="37">
        <f t="shared" si="285"/>
        <v>0</v>
      </c>
      <c r="S84" s="37">
        <f t="shared" si="285"/>
        <v>0</v>
      </c>
      <c r="T84" s="37">
        <f t="shared" si="285"/>
        <v>0</v>
      </c>
      <c r="U84" s="37">
        <f t="shared" si="285"/>
        <v>0</v>
      </c>
      <c r="V84" s="37">
        <f t="shared" si="285"/>
        <v>0</v>
      </c>
      <c r="W84" s="37">
        <f t="shared" si="285"/>
        <v>0</v>
      </c>
      <c r="X84" s="37">
        <f t="shared" si="285"/>
        <v>0</v>
      </c>
      <c r="Y84" s="37">
        <f t="shared" si="285"/>
        <v>0</v>
      </c>
      <c r="Z84" s="37">
        <f t="shared" si="285"/>
        <v>0</v>
      </c>
      <c r="AA84" s="37">
        <f t="shared" si="285"/>
        <v>0</v>
      </c>
      <c r="AB84" s="37">
        <f t="shared" si="285"/>
        <v>-39.791666199999938</v>
      </c>
      <c r="AC84" s="37">
        <f t="shared" si="285"/>
        <v>0</v>
      </c>
      <c r="AD84" s="37">
        <f t="shared" si="285"/>
        <v>0</v>
      </c>
      <c r="AE84" s="37">
        <f t="shared" si="285"/>
        <v>0</v>
      </c>
      <c r="AF84" s="37">
        <f t="shared" si="285"/>
        <v>0</v>
      </c>
      <c r="AG84" s="37">
        <f t="shared" si="285"/>
        <v>0</v>
      </c>
      <c r="AH84" s="37">
        <f t="shared" si="285"/>
        <v>0</v>
      </c>
      <c r="AI84" s="37">
        <f t="shared" si="285"/>
        <v>0</v>
      </c>
      <c r="AJ84" s="37">
        <f t="shared" si="285"/>
        <v>0</v>
      </c>
      <c r="AK84" s="37">
        <f t="shared" si="285"/>
        <v>0</v>
      </c>
      <c r="AL84" s="37">
        <f t="shared" si="285"/>
        <v>0</v>
      </c>
      <c r="AM84" s="37">
        <f t="shared" si="285"/>
        <v>0</v>
      </c>
      <c r="AN84" s="37">
        <f t="shared" si="285"/>
        <v>-20</v>
      </c>
      <c r="AO84" s="37">
        <f t="shared" si="285"/>
        <v>-19.791666200000005</v>
      </c>
      <c r="AP84" s="37">
        <f t="shared" si="285"/>
        <v>0</v>
      </c>
      <c r="AQ84" s="37">
        <f t="shared" si="285"/>
        <v>0</v>
      </c>
      <c r="AR84" s="37">
        <f t="shared" si="285"/>
        <v>0</v>
      </c>
      <c r="AS84" s="37">
        <f t="shared" si="285"/>
        <v>0</v>
      </c>
      <c r="AT84" s="37">
        <f t="shared" si="285"/>
        <v>0</v>
      </c>
      <c r="AU84" s="37">
        <f t="shared" si="285"/>
        <v>0</v>
      </c>
      <c r="AV84" s="37">
        <f t="shared" si="285"/>
        <v>0</v>
      </c>
      <c r="AW84" s="37">
        <f t="shared" si="285"/>
        <v>0</v>
      </c>
      <c r="AX84" s="37">
        <f t="shared" si="285"/>
        <v>0</v>
      </c>
      <c r="AY84" s="37">
        <f t="shared" si="285"/>
        <v>0</v>
      </c>
      <c r="AZ84" s="37">
        <f t="shared" si="285"/>
        <v>-20</v>
      </c>
      <c r="BA84" s="37">
        <f t="shared" si="285"/>
        <v>0</v>
      </c>
      <c r="BB84" s="37">
        <f t="shared" si="285"/>
        <v>0</v>
      </c>
      <c r="BC84" s="37">
        <f t="shared" si="285"/>
        <v>0</v>
      </c>
      <c r="BD84" s="37">
        <f t="shared" si="285"/>
        <v>0</v>
      </c>
      <c r="BE84" s="37">
        <f t="shared" si="285"/>
        <v>-40.000000000000071</v>
      </c>
      <c r="BF84" s="37">
        <f t="shared" si="285"/>
        <v>-20</v>
      </c>
      <c r="BG84" s="37">
        <f t="shared" si="285"/>
        <v>0</v>
      </c>
      <c r="BH84" s="37">
        <f t="shared" si="285"/>
        <v>0</v>
      </c>
      <c r="BI84" s="37">
        <f t="shared" si="285"/>
        <v>0</v>
      </c>
      <c r="BJ84" s="37">
        <f t="shared" si="285"/>
        <v>0</v>
      </c>
      <c r="BK84" s="37">
        <f t="shared" si="285"/>
        <v>0</v>
      </c>
      <c r="BL84" s="37">
        <f t="shared" si="285"/>
        <v>-20</v>
      </c>
      <c r="BM84" s="37">
        <f t="shared" si="285"/>
        <v>-20</v>
      </c>
      <c r="BN84" s="37">
        <f t="shared" si="285"/>
        <v>0</v>
      </c>
      <c r="BO84" s="37">
        <f t="shared" si="285"/>
        <v>0</v>
      </c>
      <c r="BP84" s="37">
        <f t="shared" si="285"/>
        <v>0</v>
      </c>
      <c r="BQ84" s="37">
        <f t="shared" si="285"/>
        <v>0</v>
      </c>
      <c r="BR84" s="37">
        <f t="shared" si="285"/>
        <v>0</v>
      </c>
      <c r="BS84" s="37">
        <f t="shared" si="285"/>
        <v>0</v>
      </c>
      <c r="BT84" s="37">
        <f t="shared" si="285"/>
        <v>0</v>
      </c>
      <c r="BU84" s="37">
        <f t="shared" si="285"/>
        <v>0</v>
      </c>
      <c r="BV84" s="37">
        <f t="shared" si="285"/>
        <v>0</v>
      </c>
      <c r="BW84" s="37">
        <f t="shared" si="285"/>
        <v>0</v>
      </c>
      <c r="BX84" s="37">
        <f t="shared" si="285"/>
        <v>-40.000000000000036</v>
      </c>
      <c r="BY84" s="37">
        <f t="shared" si="285"/>
        <v>0</v>
      </c>
      <c r="BZ84" s="37">
        <f t="shared" si="285"/>
        <v>0</v>
      </c>
      <c r="CA84" s="37">
        <f t="shared" si="285"/>
        <v>0</v>
      </c>
      <c r="CB84" s="37">
        <f t="shared" si="285"/>
        <v>0</v>
      </c>
      <c r="CC84" s="37">
        <f t="shared" si="285"/>
        <v>0</v>
      </c>
      <c r="CD84" s="37">
        <f t="shared" si="285"/>
        <v>0</v>
      </c>
      <c r="CE84" s="37">
        <f t="shared" si="285"/>
        <v>0</v>
      </c>
      <c r="CF84" s="37">
        <f t="shared" si="285"/>
        <v>0</v>
      </c>
      <c r="CG84" s="37">
        <f t="shared" si="285"/>
        <v>0</v>
      </c>
      <c r="CH84" s="37">
        <f t="shared" si="285"/>
        <v>0</v>
      </c>
      <c r="CI84" s="37">
        <f t="shared" si="285"/>
        <v>0</v>
      </c>
      <c r="CJ84" s="37">
        <f t="shared" si="285"/>
        <v>-39.609783800000002</v>
      </c>
      <c r="CK84" s="37">
        <f t="shared" si="285"/>
        <v>0</v>
      </c>
      <c r="CL84" s="37">
        <f t="shared" si="285"/>
        <v>0</v>
      </c>
      <c r="CM84" s="37">
        <f t="shared" si="285"/>
        <v>0</v>
      </c>
      <c r="CN84" s="37">
        <f t="shared" si="285"/>
        <v>0</v>
      </c>
      <c r="CO84" s="37">
        <f t="shared" si="285"/>
        <v>0</v>
      </c>
      <c r="CP84" s="37">
        <f t="shared" si="285"/>
        <v>0</v>
      </c>
      <c r="CQ84" s="37">
        <f t="shared" si="285"/>
        <v>0</v>
      </c>
      <c r="CR84" s="37">
        <f t="shared" si="285"/>
        <v>0</v>
      </c>
      <c r="CS84" s="37">
        <f t="shared" si="285"/>
        <v>0</v>
      </c>
      <c r="CT84" s="37">
        <f t="shared" si="285"/>
        <v>0</v>
      </c>
      <c r="CU84" s="37">
        <f t="shared" si="285"/>
        <v>0</v>
      </c>
      <c r="CV84" s="37">
        <f t="shared" si="285"/>
        <v>0</v>
      </c>
      <c r="CW84" s="37">
        <f t="shared" si="285"/>
        <v>0</v>
      </c>
      <c r="CX84" s="37">
        <f t="shared" si="285"/>
        <v>0</v>
      </c>
      <c r="CY84" s="37">
        <f t="shared" si="285"/>
        <v>0</v>
      </c>
      <c r="CZ84" s="37">
        <f t="shared" si="285"/>
        <v>0</v>
      </c>
      <c r="DA84" s="37">
        <f t="shared" si="285"/>
        <v>0</v>
      </c>
      <c r="DB84" s="37">
        <f t="shared" si="285"/>
        <v>0</v>
      </c>
      <c r="DC84" s="37">
        <f t="shared" si="285"/>
        <v>0</v>
      </c>
      <c r="DD84" s="37">
        <f t="shared" si="285"/>
        <v>0</v>
      </c>
      <c r="DE84" s="37">
        <f t="shared" si="285"/>
        <v>0</v>
      </c>
      <c r="DF84" s="37">
        <f t="shared" si="285"/>
        <v>0</v>
      </c>
      <c r="DG84" s="37">
        <f t="shared" si="285"/>
        <v>0</v>
      </c>
      <c r="DH84" s="37">
        <f t="shared" si="285"/>
        <v>0</v>
      </c>
      <c r="DI84" s="37">
        <f t="shared" si="285"/>
        <v>-36.777419999999985</v>
      </c>
      <c r="DJ84" s="37">
        <f t="shared" si="285"/>
        <v>0</v>
      </c>
      <c r="DK84" s="37">
        <f t="shared" si="285"/>
        <v>0</v>
      </c>
      <c r="DL84" s="37">
        <f t="shared" si="285"/>
        <v>0</v>
      </c>
      <c r="DM84" s="37">
        <f t="shared" si="285"/>
        <v>0</v>
      </c>
      <c r="DN84" s="37">
        <f t="shared" si="285"/>
        <v>0</v>
      </c>
      <c r="DO84" s="37">
        <f t="shared" si="285"/>
        <v>0</v>
      </c>
      <c r="DP84" s="37">
        <f t="shared" si="285"/>
        <v>0</v>
      </c>
      <c r="DQ84" s="37">
        <f t="shared" si="285"/>
        <v>0</v>
      </c>
      <c r="DR84" s="37">
        <f t="shared" si="285"/>
        <v>0</v>
      </c>
      <c r="DS84" s="37">
        <f t="shared" si="285"/>
        <v>0</v>
      </c>
      <c r="DT84" s="37">
        <f t="shared" si="285"/>
        <v>0</v>
      </c>
      <c r="DU84" s="37">
        <f t="shared" si="285"/>
        <v>0</v>
      </c>
      <c r="DV84" s="37">
        <f t="shared" si="285"/>
        <v>0</v>
      </c>
      <c r="DW84" s="37">
        <f t="shared" si="285"/>
        <v>0</v>
      </c>
      <c r="DX84" s="37">
        <f t="shared" si="285"/>
        <v>0</v>
      </c>
      <c r="DY84" s="37">
        <f t="shared" si="285"/>
        <v>-19.791666200000005</v>
      </c>
      <c r="DZ84" s="37">
        <f t="shared" si="285"/>
        <v>0</v>
      </c>
      <c r="EA84" s="37">
        <f t="shared" si="285"/>
        <v>0</v>
      </c>
      <c r="EB84" s="37">
        <f t="shared" si="285"/>
        <v>0</v>
      </c>
      <c r="EC84" s="37">
        <f t="shared" si="285"/>
        <v>0</v>
      </c>
      <c r="ED84" s="37">
        <f t="shared" si="285"/>
        <v>0</v>
      </c>
      <c r="EE84" s="37">
        <f t="shared" si="285"/>
        <v>0</v>
      </c>
      <c r="EF84" s="37">
        <f t="shared" si="285"/>
        <v>0</v>
      </c>
      <c r="EG84" s="37">
        <f t="shared" si="285"/>
        <v>-19.999999999999964</v>
      </c>
      <c r="EH84" s="37">
        <f t="shared" si="285"/>
        <v>0</v>
      </c>
      <c r="EI84" s="37">
        <f t="shared" si="285"/>
        <v>0</v>
      </c>
      <c r="EJ84" s="37">
        <f t="shared" si="285"/>
        <v>0</v>
      </c>
      <c r="EK84" s="37">
        <f t="shared" si="285"/>
        <v>0</v>
      </c>
      <c r="EL84" s="37">
        <f t="shared" si="285"/>
        <v>0</v>
      </c>
      <c r="EM84" s="37">
        <f t="shared" si="285"/>
        <v>0</v>
      </c>
      <c r="EN84" s="37">
        <f t="shared" si="285"/>
        <v>0</v>
      </c>
      <c r="EO84" s="37">
        <f t="shared" si="285"/>
        <v>0</v>
      </c>
      <c r="EP84" s="37">
        <f t="shared" si="285"/>
        <v>0</v>
      </c>
      <c r="EQ84" s="37">
        <f t="shared" si="285"/>
        <v>0</v>
      </c>
      <c r="ER84" s="37">
        <f t="shared" si="285"/>
        <v>0</v>
      </c>
      <c r="ES84" s="37">
        <f t="shared" si="285"/>
        <v>0</v>
      </c>
      <c r="ET84" s="37">
        <f t="shared" si="285"/>
        <v>0</v>
      </c>
      <c r="EU84" s="37">
        <f t="shared" si="285"/>
        <v>0</v>
      </c>
      <c r="EV84" s="37">
        <f t="shared" si="285"/>
        <v>0</v>
      </c>
      <c r="EW84" s="37">
        <f t="shared" si="285"/>
        <v>0</v>
      </c>
      <c r="EX84" s="37">
        <f t="shared" si="285"/>
        <v>0</v>
      </c>
      <c r="EY84" s="37">
        <f t="shared" si="285"/>
        <v>0</v>
      </c>
      <c r="EZ84" s="37">
        <f t="shared" si="285"/>
        <v>0</v>
      </c>
      <c r="FA84" s="37">
        <f t="shared" si="285"/>
        <v>0</v>
      </c>
      <c r="FB84" s="37">
        <f t="shared" si="285"/>
        <v>0</v>
      </c>
      <c r="FC84" s="37">
        <f t="shared" si="285"/>
        <v>0</v>
      </c>
      <c r="FD84" s="37">
        <f t="shared" si="285"/>
        <v>0</v>
      </c>
      <c r="FE84" s="37">
        <f t="shared" si="285"/>
        <v>0</v>
      </c>
      <c r="FF84" s="37">
        <f t="shared" si="285"/>
        <v>0</v>
      </c>
      <c r="FG84" s="37">
        <f t="shared" si="285"/>
        <v>0</v>
      </c>
      <c r="FH84" s="37">
        <f t="shared" si="285"/>
        <v>0</v>
      </c>
      <c r="FI84" s="37">
        <f t="shared" si="285"/>
        <v>0</v>
      </c>
      <c r="FJ84" s="37">
        <f t="shared" si="285"/>
        <v>0</v>
      </c>
      <c r="FK84" s="37">
        <f t="shared" si="285"/>
        <v>0</v>
      </c>
      <c r="FL84" s="37">
        <f t="shared" si="285"/>
        <v>0</v>
      </c>
      <c r="FM84" s="37">
        <f t="shared" si="285"/>
        <v>0</v>
      </c>
      <c r="FN84" s="37">
        <f t="shared" si="285"/>
        <v>0</v>
      </c>
      <c r="FO84" s="37">
        <f t="shared" si="285"/>
        <v>0</v>
      </c>
      <c r="FP84" s="37">
        <f t="shared" si="285"/>
        <v>0</v>
      </c>
      <c r="FQ84" s="37">
        <f t="shared" si="285"/>
        <v>0</v>
      </c>
      <c r="FR84" s="37">
        <f t="shared" si="285"/>
        <v>0</v>
      </c>
      <c r="FS84" s="37">
        <f t="shared" si="285"/>
        <v>0</v>
      </c>
      <c r="FT84" s="37">
        <f t="shared" si="285"/>
        <v>0</v>
      </c>
      <c r="FU84" s="37">
        <f t="shared" si="285"/>
        <v>0</v>
      </c>
      <c r="FV84" s="37">
        <f t="shared" si="285"/>
        <v>0</v>
      </c>
      <c r="FW84" s="37">
        <f t="shared" si="285"/>
        <v>0</v>
      </c>
      <c r="FX84" s="37">
        <f t="shared" si="285"/>
        <v>0</v>
      </c>
      <c r="FY84" s="37">
        <f t="shared" si="285"/>
        <v>0</v>
      </c>
      <c r="FZ84" s="37">
        <f t="shared" si="285"/>
        <v>0</v>
      </c>
      <c r="GA84" s="37">
        <f t="shared" si="285"/>
        <v>0</v>
      </c>
      <c r="GB84" s="37"/>
      <c r="GC84" s="37"/>
      <c r="GD84" s="37"/>
      <c r="GE84" s="37"/>
      <c r="GF84" s="37"/>
      <c r="GG84" s="37"/>
      <c r="GH84" s="37"/>
      <c r="GI84" s="37"/>
      <c r="GJ84" s="37"/>
      <c r="GK84" s="37"/>
      <c r="GL84" s="37"/>
      <c r="GM84" s="37"/>
      <c r="GN84" s="37"/>
      <c r="GO84" s="37"/>
      <c r="GP84" s="37"/>
      <c r="GQ84" s="37"/>
      <c r="GR84" s="37"/>
      <c r="GS84" s="37"/>
      <c r="GT84" s="37"/>
      <c r="GU84" s="37"/>
      <c r="GV84" s="37"/>
      <c r="GW84" s="37"/>
      <c r="GX84" s="37"/>
      <c r="GY84" s="37"/>
      <c r="GZ84" s="37"/>
      <c r="HA84" s="37"/>
      <c r="HB84" s="37"/>
      <c r="HC84" s="37"/>
      <c r="HD84" s="37"/>
      <c r="HE84" s="37"/>
      <c r="HF84" s="37"/>
      <c r="HG84" s="37"/>
      <c r="HH84" s="37"/>
      <c r="HI84" s="37"/>
      <c r="HJ84" s="37"/>
      <c r="HK84" s="37"/>
      <c r="HL84" s="37"/>
      <c r="HM84" s="37"/>
      <c r="HN84" s="37"/>
      <c r="HO84" s="37"/>
      <c r="HP84" s="37"/>
      <c r="HQ84" s="37"/>
      <c r="HR84" s="37"/>
      <c r="HS84" s="37"/>
      <c r="HT84" s="37"/>
      <c r="HU84" s="37"/>
      <c r="HV84" s="37"/>
      <c r="HW84" s="37"/>
      <c r="HX84" s="37"/>
      <c r="HY84" s="37"/>
      <c r="HZ84" s="37"/>
      <c r="IA84" s="37"/>
      <c r="IB84" s="37"/>
      <c r="IC84" s="37"/>
      <c r="ID84" s="37"/>
      <c r="IE84" s="37"/>
      <c r="IF84" s="37"/>
      <c r="IG84" s="37"/>
      <c r="IH84" s="37"/>
      <c r="II84" s="37"/>
      <c r="IJ84" s="37"/>
      <c r="IK84" s="37"/>
      <c r="IL84" s="37"/>
      <c r="IM84" s="37"/>
      <c r="IN84" s="37"/>
      <c r="IO84" s="37"/>
      <c r="IP84" s="37"/>
      <c r="IQ84" s="37"/>
      <c r="IR84" s="37"/>
      <c r="IS84" s="37"/>
      <c r="IT84" s="37"/>
      <c r="IU84" s="37"/>
      <c r="IV84" s="37"/>
      <c r="IW84" s="37"/>
      <c r="IX84" s="37"/>
      <c r="IY84" s="37"/>
      <c r="IZ84" s="37"/>
      <c r="JA84" s="37"/>
      <c r="JB84" s="37"/>
      <c r="JC84" s="37"/>
      <c r="JD84" s="37"/>
      <c r="JE84" s="37"/>
      <c r="JF84" s="37"/>
      <c r="JG84" s="37"/>
      <c r="JH84" s="37"/>
      <c r="JI84" s="37"/>
      <c r="JJ84" s="37"/>
      <c r="JK84" s="37"/>
      <c r="JL84" s="37"/>
      <c r="JM84" s="37"/>
      <c r="JN84" s="37"/>
      <c r="JO84" s="37"/>
      <c r="JP84" s="37"/>
      <c r="JQ84" s="37"/>
      <c r="JR84" s="37"/>
      <c r="JS84" s="37"/>
      <c r="JT84" s="37"/>
      <c r="JU84" s="37"/>
      <c r="JV84" s="37"/>
      <c r="JW84" s="37"/>
      <c r="JX84" s="37"/>
      <c r="JY84" s="37"/>
      <c r="JZ84" s="37"/>
      <c r="KA84" s="37"/>
      <c r="KB84" s="37"/>
      <c r="KC84" s="37"/>
      <c r="KD84" s="37"/>
      <c r="KE84" s="37"/>
      <c r="KF84" s="37"/>
      <c r="KG84" s="37"/>
      <c r="KH84" s="37"/>
      <c r="KI84" s="37"/>
      <c r="KJ84" s="37"/>
      <c r="KK84" s="37"/>
      <c r="KL84" s="37"/>
      <c r="KM84" s="37"/>
      <c r="KN84" s="37"/>
      <c r="KO84" s="37"/>
      <c r="KP84" s="37"/>
      <c r="KQ84" s="37"/>
      <c r="KR84" s="37"/>
      <c r="KS84" s="37"/>
      <c r="KT84" s="37"/>
      <c r="KU84" s="37"/>
      <c r="KV84" s="37"/>
      <c r="KW84" s="37"/>
      <c r="KX84" s="37"/>
      <c r="KY84" s="37"/>
      <c r="KZ84" s="37"/>
      <c r="LA84" s="37"/>
      <c r="LB84" s="37"/>
      <c r="LC84" s="37"/>
      <c r="LD84" s="37"/>
      <c r="LE84" s="37"/>
      <c r="LF84" s="37"/>
      <c r="LG84" s="37"/>
      <c r="LH84" s="37"/>
      <c r="LI84" s="37"/>
      <c r="LJ84" s="37"/>
      <c r="LK84" s="37"/>
      <c r="LL84" s="37"/>
      <c r="LM84" s="37"/>
      <c r="LN84" s="37"/>
      <c r="LO84" s="37"/>
      <c r="LP84" s="37"/>
      <c r="LQ84" s="37"/>
      <c r="LR84" s="37"/>
      <c r="LS84" s="37"/>
      <c r="LT84" s="37"/>
      <c r="LU84" s="37"/>
      <c r="LV84" s="37"/>
      <c r="LW84" s="37"/>
      <c r="LX84" s="37"/>
      <c r="LY84" s="37"/>
      <c r="LZ84" s="37"/>
      <c r="MA84" s="37"/>
      <c r="MB84" s="37"/>
      <c r="MC84" s="37"/>
      <c r="MD84" s="37"/>
      <c r="ME84" s="37"/>
      <c r="MF84" s="37"/>
      <c r="MG84" s="37"/>
      <c r="MH84" s="37"/>
      <c r="MI84" s="37"/>
      <c r="MJ84" s="37"/>
      <c r="MK84" s="37"/>
      <c r="ML84" s="37"/>
      <c r="MM84" s="37"/>
      <c r="MN84" s="37"/>
      <c r="MO84" s="37"/>
      <c r="MP84" s="37"/>
      <c r="MQ84" s="37"/>
      <c r="MR84" s="37"/>
      <c r="MS84" s="37"/>
      <c r="MT84" s="37"/>
      <c r="MU84" s="37"/>
      <c r="MV84" s="37"/>
      <c r="MW84" s="37"/>
      <c r="MX84" s="37"/>
      <c r="MY84" s="8"/>
      <c r="MZ84" s="8"/>
      <c r="NA84" s="8"/>
      <c r="NB84" s="8"/>
      <c r="NC84" s="8"/>
      <c r="ND84" s="8"/>
      <c r="NE84" s="8"/>
      <c r="NF84" s="8"/>
      <c r="NG84" s="8"/>
      <c r="NH84" s="8"/>
      <c r="NI84" s="8"/>
      <c r="NJ84" s="8"/>
      <c r="NK84" s="8"/>
      <c r="NL84" s="8"/>
      <c r="NM84" s="8"/>
      <c r="NN84" s="8"/>
      <c r="NO84" s="8"/>
      <c r="NP84" s="8"/>
      <c r="NQ84" s="8"/>
      <c r="NR84" s="8"/>
      <c r="NS84" s="8"/>
      <c r="NT84" s="8"/>
      <c r="NU84" s="8"/>
      <c r="NV84" s="8"/>
      <c r="NW84" s="8"/>
      <c r="NX84" s="8"/>
      <c r="NY84" s="8"/>
      <c r="NZ84" s="8"/>
      <c r="OA84" s="8"/>
      <c r="OB84" s="8"/>
      <c r="OC84" s="8"/>
      <c r="OD84" s="8"/>
      <c r="OE84" s="8"/>
      <c r="OF84" s="8"/>
      <c r="OG84" s="8"/>
      <c r="OH84" s="8"/>
      <c r="OI84" s="8"/>
      <c r="OJ84" s="8"/>
      <c r="OK84" s="8"/>
      <c r="OL84" s="8"/>
      <c r="OM84" s="8"/>
      <c r="ON84" s="8"/>
      <c r="OO84" s="8"/>
      <c r="OP84" s="8"/>
      <c r="OQ84" s="8"/>
      <c r="OR84" s="8"/>
      <c r="OS84" s="8"/>
      <c r="OT84" s="8"/>
      <c r="OU84" s="8"/>
      <c r="OV84" s="8"/>
      <c r="OW84" s="8"/>
      <c r="OX84" s="8"/>
      <c r="OY84" s="8"/>
      <c r="OZ84" s="8"/>
      <c r="PA84" s="8"/>
      <c r="PB84" s="8"/>
      <c r="PC84" s="8"/>
      <c r="PD84" s="8"/>
      <c r="PE84" s="8"/>
      <c r="PF84" s="8"/>
      <c r="PG84" s="8"/>
      <c r="PH84" s="8"/>
      <c r="PI84" s="8"/>
      <c r="PJ84" s="8"/>
      <c r="PK84" s="8"/>
      <c r="PL84" s="8"/>
      <c r="PM84" s="8"/>
      <c r="PN84" s="8"/>
    </row>
    <row r="85" spans="1:430" ht="14.25" customHeight="1" x14ac:dyDescent="0.55000000000000004">
      <c r="A85" s="34" t="s">
        <v>30</v>
      </c>
      <c r="B85" s="30"/>
      <c r="C85" s="36">
        <f t="shared" ref="C85:GA85" si="286">C81+C83+C84</f>
        <v>1.2961321583205846E-2</v>
      </c>
      <c r="D85" s="36">
        <f t="shared" si="286"/>
        <v>1.3525328438261493E-2</v>
      </c>
      <c r="E85" s="36">
        <f t="shared" si="286"/>
        <v>1.3779399033040709E-2</v>
      </c>
      <c r="F85" s="36">
        <f t="shared" si="286"/>
        <v>-82.264452032341396</v>
      </c>
      <c r="G85" s="36">
        <f t="shared" si="286"/>
        <v>-162.55531931904528</v>
      </c>
      <c r="H85" s="36">
        <f t="shared" si="286"/>
        <v>-342.39202407820898</v>
      </c>
      <c r="I85" s="36">
        <f t="shared" si="286"/>
        <v>-145.80448604794779</v>
      </c>
      <c r="J85" s="36">
        <f t="shared" si="286"/>
        <v>1.0024982895845227</v>
      </c>
      <c r="K85" s="36">
        <f t="shared" si="286"/>
        <v>-127.51264155271772</v>
      </c>
      <c r="L85" s="36">
        <f t="shared" si="286"/>
        <v>-90.659781999817682</v>
      </c>
      <c r="M85" s="36">
        <f t="shared" si="286"/>
        <v>34.798365877330951</v>
      </c>
      <c r="N85" s="36">
        <f t="shared" si="286"/>
        <v>128.9753990366851</v>
      </c>
      <c r="O85" s="36">
        <f t="shared" si="286"/>
        <v>136.70156981641003</v>
      </c>
      <c r="P85" s="36">
        <f t="shared" si="286"/>
        <v>114.35305543904722</v>
      </c>
      <c r="Q85" s="36">
        <f t="shared" si="286"/>
        <v>163.67184546888757</v>
      </c>
      <c r="R85" s="36">
        <f t="shared" si="286"/>
        <v>143.60911587107788</v>
      </c>
      <c r="S85" s="36">
        <f t="shared" si="286"/>
        <v>117.32468514549316</v>
      </c>
      <c r="T85" s="36">
        <f t="shared" si="286"/>
        <v>100.2635260774243</v>
      </c>
      <c r="U85" s="36">
        <f t="shared" si="286"/>
        <v>98.743091207508712</v>
      </c>
      <c r="V85" s="36">
        <f t="shared" si="286"/>
        <v>103.01453581720354</v>
      </c>
      <c r="W85" s="36">
        <f t="shared" si="286"/>
        <v>108.54659560032208</v>
      </c>
      <c r="X85" s="36">
        <f t="shared" si="286"/>
        <v>110.75062925772306</v>
      </c>
      <c r="Y85" s="36">
        <f t="shared" si="286"/>
        <v>109.85987976598344</v>
      </c>
      <c r="Z85" s="36">
        <f t="shared" si="286"/>
        <v>112.01421008389856</v>
      </c>
      <c r="AA85" s="36">
        <f t="shared" si="286"/>
        <v>118.87757443295932</v>
      </c>
      <c r="AB85" s="36">
        <f t="shared" si="286"/>
        <v>95.025824833705926</v>
      </c>
      <c r="AC85" s="36">
        <f t="shared" si="286"/>
        <v>144.7509697622736</v>
      </c>
      <c r="AD85" s="36">
        <f t="shared" si="286"/>
        <v>121.94880684691532</v>
      </c>
      <c r="AE85" s="36">
        <f t="shared" si="286"/>
        <v>99.766676902388937</v>
      </c>
      <c r="AF85" s="36">
        <f t="shared" si="286"/>
        <v>82.167717149952765</v>
      </c>
      <c r="AG85" s="36">
        <f t="shared" si="286"/>
        <v>81.173774211055687</v>
      </c>
      <c r="AH85" s="36">
        <f t="shared" si="286"/>
        <v>85.482830502895482</v>
      </c>
      <c r="AI85" s="36">
        <f t="shared" si="286"/>
        <v>90.701437207135868</v>
      </c>
      <c r="AJ85" s="36">
        <f t="shared" si="286"/>
        <v>92.996160266934339</v>
      </c>
      <c r="AK85" s="36">
        <f t="shared" si="286"/>
        <v>92.744144419210542</v>
      </c>
      <c r="AL85" s="36">
        <f t="shared" si="286"/>
        <v>94.879818282521555</v>
      </c>
      <c r="AM85" s="36">
        <f t="shared" si="286"/>
        <v>101.25342600441512</v>
      </c>
      <c r="AN85" s="36">
        <f t="shared" si="286"/>
        <v>95.734270958361463</v>
      </c>
      <c r="AO85" s="36">
        <f t="shared" si="286"/>
        <v>106.03046409772884</v>
      </c>
      <c r="AP85" s="36">
        <f t="shared" si="286"/>
        <v>113.37035218937157</v>
      </c>
      <c r="AQ85" s="36">
        <f t="shared" si="286"/>
        <v>88.416133812197529</v>
      </c>
      <c r="AR85" s="36">
        <f t="shared" si="286"/>
        <v>74.161220919265006</v>
      </c>
      <c r="AS85" s="36">
        <f t="shared" si="286"/>
        <v>73.580648557716884</v>
      </c>
      <c r="AT85" s="36">
        <f t="shared" si="286"/>
        <v>78.592997432541097</v>
      </c>
      <c r="AU85" s="36">
        <f t="shared" si="286"/>
        <v>84.008203610937656</v>
      </c>
      <c r="AV85" s="36">
        <f t="shared" si="286"/>
        <v>86.143347969645703</v>
      </c>
      <c r="AW85" s="36">
        <f t="shared" si="286"/>
        <v>85.461562774973032</v>
      </c>
      <c r="AX85" s="36">
        <f t="shared" si="286"/>
        <v>87.453411524626773</v>
      </c>
      <c r="AY85" s="36">
        <f t="shared" si="286"/>
        <v>93.46160394535498</v>
      </c>
      <c r="AZ85" s="36">
        <f t="shared" si="286"/>
        <v>87.273150728046744</v>
      </c>
      <c r="BA85" s="36">
        <f t="shared" si="286"/>
        <v>116.10542062373014</v>
      </c>
      <c r="BB85" s="36">
        <f t="shared" si="286"/>
        <v>101.90544127033984</v>
      </c>
      <c r="BC85" s="36">
        <f t="shared" si="286"/>
        <v>82.910910120991019</v>
      </c>
      <c r="BD85" s="36">
        <f t="shared" si="286"/>
        <v>68.523327385824956</v>
      </c>
      <c r="BE85" s="36">
        <f t="shared" si="286"/>
        <v>26.941119273455755</v>
      </c>
      <c r="BF85" s="36">
        <f t="shared" si="286"/>
        <v>51.098770324563191</v>
      </c>
      <c r="BG85" s="36">
        <f t="shared" si="286"/>
        <v>71.689001555671723</v>
      </c>
      <c r="BH85" s="36">
        <f t="shared" si="286"/>
        <v>68.545719322818272</v>
      </c>
      <c r="BI85" s="36">
        <f t="shared" si="286"/>
        <v>68.265860434549751</v>
      </c>
      <c r="BJ85" s="36">
        <f t="shared" si="286"/>
        <v>70.105899889258538</v>
      </c>
      <c r="BK85" s="36">
        <f t="shared" si="286"/>
        <v>75.525672051961649</v>
      </c>
      <c r="BL85" s="36">
        <f t="shared" si="286"/>
        <v>67.293440490333566</v>
      </c>
      <c r="BM85" s="36">
        <f t="shared" si="286"/>
        <v>73.226677866198358</v>
      </c>
      <c r="BN85" s="36">
        <f t="shared" si="286"/>
        <v>81.503833668422573</v>
      </c>
      <c r="BO85" s="36">
        <f t="shared" si="286"/>
        <v>60.137533682872316</v>
      </c>
      <c r="BP85" s="36">
        <f t="shared" si="286"/>
        <v>48.806330807583606</v>
      </c>
      <c r="BQ85" s="36">
        <f t="shared" si="286"/>
        <v>48.068437992510042</v>
      </c>
      <c r="BR85" s="36">
        <f t="shared" si="286"/>
        <v>51.492447243910163</v>
      </c>
      <c r="BS85" s="36">
        <f t="shared" si="286"/>
        <v>54.927889178465222</v>
      </c>
      <c r="BT85" s="36">
        <f t="shared" si="286"/>
        <v>56.734403260894879</v>
      </c>
      <c r="BU85" s="36">
        <f t="shared" si="286"/>
        <v>56.081130051791234</v>
      </c>
      <c r="BV85" s="36">
        <f t="shared" si="286"/>
        <v>57.207149991533811</v>
      </c>
      <c r="BW85" s="36">
        <f t="shared" si="286"/>
        <v>62.480192598256153</v>
      </c>
      <c r="BX85" s="36">
        <f t="shared" si="286"/>
        <v>32.368286948975175</v>
      </c>
      <c r="BY85" s="36">
        <f t="shared" si="286"/>
        <v>78.513408177315398</v>
      </c>
      <c r="BZ85" s="36">
        <f t="shared" si="286"/>
        <v>61.980768943548867</v>
      </c>
      <c r="CA85" s="36">
        <f t="shared" si="286"/>
        <v>46.991682376992543</v>
      </c>
      <c r="CB85" s="36">
        <f t="shared" si="286"/>
        <v>36.130859328362703</v>
      </c>
      <c r="CC85" s="36">
        <f t="shared" si="286"/>
        <v>35.712643982889311</v>
      </c>
      <c r="CD85" s="36">
        <f t="shared" si="286"/>
        <v>38.569122317572003</v>
      </c>
      <c r="CE85" s="36">
        <f t="shared" si="286"/>
        <v>41.734274560024957</v>
      </c>
      <c r="CF85" s="36">
        <f t="shared" si="286"/>
        <v>43.225359915246713</v>
      </c>
      <c r="CG85" s="36">
        <f t="shared" si="286"/>
        <v>42.543385929038578</v>
      </c>
      <c r="CH85" s="36">
        <f t="shared" si="286"/>
        <v>43.391676028476795</v>
      </c>
      <c r="CI85" s="36">
        <f t="shared" si="286"/>
        <v>47.412244489985099</v>
      </c>
      <c r="CJ85" s="36">
        <f t="shared" si="286"/>
        <v>15.855926167217476</v>
      </c>
      <c r="CK85" s="36">
        <f t="shared" si="286"/>
        <v>60.491960112276928</v>
      </c>
      <c r="CL85" s="36">
        <f t="shared" si="286"/>
        <v>48.203771473439581</v>
      </c>
      <c r="CM85" s="36">
        <f t="shared" si="286"/>
        <v>36.590114798896273</v>
      </c>
      <c r="CN85" s="36">
        <f t="shared" si="286"/>
        <v>28.641037713249396</v>
      </c>
      <c r="CO85" s="36">
        <f t="shared" si="286"/>
        <v>28.518388084344764</v>
      </c>
      <c r="CP85" s="36">
        <f t="shared" si="286"/>
        <v>30.970482280156226</v>
      </c>
      <c r="CQ85" s="36">
        <f t="shared" si="286"/>
        <v>33.814592263502945</v>
      </c>
      <c r="CR85" s="36">
        <f t="shared" si="286"/>
        <v>34.658524965694042</v>
      </c>
      <c r="CS85" s="36">
        <f t="shared" si="286"/>
        <v>34.062223683797463</v>
      </c>
      <c r="CT85" s="36">
        <f t="shared" si="286"/>
        <v>34.743993964722229</v>
      </c>
      <c r="CU85" s="36">
        <f t="shared" si="286"/>
        <v>39.291269317816429</v>
      </c>
      <c r="CV85" s="36">
        <f t="shared" si="286"/>
        <v>46.830783401411431</v>
      </c>
      <c r="CW85" s="36">
        <f t="shared" si="286"/>
        <v>51.08971213155003</v>
      </c>
      <c r="CX85" s="36">
        <f t="shared" si="286"/>
        <v>46.600121009955451</v>
      </c>
      <c r="CY85" s="36">
        <f t="shared" si="286"/>
        <v>35.834968615417026</v>
      </c>
      <c r="CZ85" s="36">
        <f t="shared" si="286"/>
        <v>28.689078570060424</v>
      </c>
      <c r="DA85" s="36">
        <f t="shared" si="286"/>
        <v>29.10535582751055</v>
      </c>
      <c r="DB85" s="36">
        <f t="shared" si="286"/>
        <v>31.249241607624043</v>
      </c>
      <c r="DC85" s="36">
        <f t="shared" si="286"/>
        <v>33.608213646805808</v>
      </c>
      <c r="DD85" s="36">
        <f t="shared" si="286"/>
        <v>34.147443537211636</v>
      </c>
      <c r="DE85" s="36">
        <f t="shared" si="286"/>
        <v>34.689020618777761</v>
      </c>
      <c r="DF85" s="36">
        <f t="shared" si="286"/>
        <v>35.311475507084715</v>
      </c>
      <c r="DG85" s="36">
        <f t="shared" si="286"/>
        <v>38.85153760807443</v>
      </c>
      <c r="DH85" s="36">
        <f t="shared" si="286"/>
        <v>45.445899333828066</v>
      </c>
      <c r="DI85" s="36">
        <f t="shared" si="286"/>
        <v>12.153097354104496</v>
      </c>
      <c r="DJ85" s="36">
        <f t="shared" si="286"/>
        <v>44.666783323808289</v>
      </c>
      <c r="DK85" s="36">
        <f t="shared" si="286"/>
        <v>30.064602672126924</v>
      </c>
      <c r="DL85" s="36">
        <f t="shared" si="286"/>
        <v>25.048370132139375</v>
      </c>
      <c r="DM85" s="36">
        <f t="shared" si="286"/>
        <v>24.60509549026726</v>
      </c>
      <c r="DN85" s="36">
        <f t="shared" si="286"/>
        <v>24.985646157066569</v>
      </c>
      <c r="DO85" s="36">
        <f t="shared" si="286"/>
        <v>25.395150559757582</v>
      </c>
      <c r="DP85" s="36">
        <f t="shared" si="286"/>
        <v>25.826720724742835</v>
      </c>
      <c r="DQ85" s="36">
        <f t="shared" si="286"/>
        <v>25.908664117408946</v>
      </c>
      <c r="DR85" s="36">
        <f t="shared" si="286"/>
        <v>26.433412503691805</v>
      </c>
      <c r="DS85" s="36">
        <f t="shared" si="286"/>
        <v>29.209967954241577</v>
      </c>
      <c r="DT85" s="36">
        <f t="shared" si="286"/>
        <v>33.405105427116219</v>
      </c>
      <c r="DU85" s="36">
        <f t="shared" si="286"/>
        <v>37.3271151503507</v>
      </c>
      <c r="DV85" s="36">
        <f t="shared" si="286"/>
        <v>34.729942709716198</v>
      </c>
      <c r="DW85" s="36">
        <f t="shared" si="286"/>
        <v>30.733218469527408</v>
      </c>
      <c r="DX85" s="36">
        <f t="shared" si="286"/>
        <v>25.944664591339155</v>
      </c>
      <c r="DY85" s="36">
        <f t="shared" si="286"/>
        <v>5.7321243125438563</v>
      </c>
      <c r="DZ85" s="36">
        <f t="shared" si="286"/>
        <v>25.903827232443888</v>
      </c>
      <c r="EA85" s="36">
        <f t="shared" si="286"/>
        <v>22.716793158692347</v>
      </c>
      <c r="EB85" s="36">
        <f t="shared" si="286"/>
        <v>23.13338991699942</v>
      </c>
      <c r="EC85" s="36">
        <f t="shared" si="286"/>
        <v>23.479068684302135</v>
      </c>
      <c r="ED85" s="36">
        <f t="shared" si="286"/>
        <v>23.974770492109357</v>
      </c>
      <c r="EE85" s="36">
        <f t="shared" si="286"/>
        <v>24.646263976549079</v>
      </c>
      <c r="EF85" s="36">
        <f t="shared" si="286"/>
        <v>26.492322740959935</v>
      </c>
      <c r="EG85" s="36">
        <f t="shared" si="286"/>
        <v>9.1960226452259874</v>
      </c>
      <c r="EH85" s="36">
        <f t="shared" si="286"/>
        <v>27.234870108626573</v>
      </c>
      <c r="EI85" s="36">
        <f t="shared" si="286"/>
        <v>22.037147254358445</v>
      </c>
      <c r="EJ85" s="36">
        <f t="shared" si="286"/>
        <v>18.125948610811676</v>
      </c>
      <c r="EK85" s="36">
        <f t="shared" si="286"/>
        <v>17.807757764562069</v>
      </c>
      <c r="EL85" s="36">
        <f t="shared" si="286"/>
        <v>18.143767150408429</v>
      </c>
      <c r="EM85" s="36">
        <f t="shared" si="286"/>
        <v>18.539441106728376</v>
      </c>
      <c r="EN85" s="36">
        <f t="shared" si="286"/>
        <v>18.931723535942851</v>
      </c>
      <c r="EO85" s="36">
        <f t="shared" si="286"/>
        <v>19.036659200775169</v>
      </c>
      <c r="EP85" s="36">
        <f t="shared" si="286"/>
        <v>19.492247300292135</v>
      </c>
      <c r="EQ85" s="36">
        <f t="shared" si="286"/>
        <v>20.236522787549205</v>
      </c>
      <c r="ER85" s="36">
        <f t="shared" si="286"/>
        <v>21.906412004632614</v>
      </c>
      <c r="ES85" s="36">
        <f t="shared" si="286"/>
        <v>19.990152013797143</v>
      </c>
      <c r="ET85" s="36">
        <f t="shared" si="286"/>
        <v>19.473602984730572</v>
      </c>
      <c r="EU85" s="36">
        <f t="shared" si="286"/>
        <v>19.074625606594644</v>
      </c>
      <c r="EV85" s="36">
        <f t="shared" si="286"/>
        <v>18.788301274191749</v>
      </c>
      <c r="EW85" s="36">
        <f t="shared" si="286"/>
        <v>18.831976762946407</v>
      </c>
      <c r="EX85" s="36">
        <f t="shared" si="286"/>
        <v>18.875039509911367</v>
      </c>
      <c r="EY85" s="36">
        <f t="shared" si="286"/>
        <v>19.025964642622384</v>
      </c>
      <c r="EZ85" s="36">
        <f t="shared" si="286"/>
        <v>19.067386142330164</v>
      </c>
      <c r="FA85" s="36">
        <f t="shared" si="286"/>
        <v>19.004071999406268</v>
      </c>
      <c r="FB85" s="36">
        <f t="shared" si="286"/>
        <v>19.044712707458022</v>
      </c>
      <c r="FC85" s="36">
        <f t="shared" si="286"/>
        <v>18.978000217427478</v>
      </c>
      <c r="FD85" s="36">
        <f t="shared" si="286"/>
        <v>18.911545311775189</v>
      </c>
      <c r="FE85" s="36">
        <f t="shared" si="286"/>
        <v>18.63351045477901</v>
      </c>
      <c r="FF85" s="36">
        <f t="shared" si="286"/>
        <v>18.564998183931671</v>
      </c>
      <c r="FG85" s="36">
        <f t="shared" si="286"/>
        <v>18.500158322141608</v>
      </c>
      <c r="FH85" s="36">
        <f t="shared" si="286"/>
        <v>18.435567635330539</v>
      </c>
      <c r="FI85" s="36">
        <f t="shared" si="286"/>
        <v>18.374592758812014</v>
      </c>
      <c r="FJ85" s="36">
        <f t="shared" si="286"/>
        <v>18.310484958090314</v>
      </c>
      <c r="FK85" s="36">
        <f t="shared" si="286"/>
        <v>18.346711897481125</v>
      </c>
      <c r="FL85" s="36">
        <f t="shared" si="286"/>
        <v>18.282700843604346</v>
      </c>
      <c r="FM85" s="36">
        <f t="shared" si="286"/>
        <v>18.218936051627647</v>
      </c>
      <c r="FN85" s="36">
        <f t="shared" si="286"/>
        <v>18.155416615965393</v>
      </c>
      <c r="FO85" s="36">
        <f t="shared" si="286"/>
        <v>18.092140670232833</v>
      </c>
      <c r="FP85" s="36">
        <f t="shared" si="286"/>
        <v>17.930986385003909</v>
      </c>
      <c r="FQ85" s="36">
        <f t="shared" si="286"/>
        <v>17.868584663716025</v>
      </c>
      <c r="FR85" s="36">
        <f t="shared" si="286"/>
        <v>17.806421936800657</v>
      </c>
      <c r="FS85" s="36">
        <f t="shared" si="286"/>
        <v>17.744498396372204</v>
      </c>
      <c r="FT85" s="36">
        <f t="shared" si="286"/>
        <v>17.682812168416163</v>
      </c>
      <c r="FU85" s="36">
        <f t="shared" si="286"/>
        <v>17.621361884424214</v>
      </c>
      <c r="FV85" s="36">
        <f t="shared" si="286"/>
        <v>17.560147641550696</v>
      </c>
      <c r="FW85" s="36">
        <f t="shared" si="286"/>
        <v>17.594604762845218</v>
      </c>
      <c r="FX85" s="36">
        <f t="shared" si="286"/>
        <v>17.4384209620249</v>
      </c>
      <c r="FY85" s="36">
        <f t="shared" si="286"/>
        <v>17.377907383586688</v>
      </c>
      <c r="FZ85" s="36">
        <f t="shared" si="286"/>
        <v>17.317625305680345</v>
      </c>
      <c r="GA85" s="36">
        <f t="shared" si="286"/>
        <v>17.257573498575045</v>
      </c>
      <c r="GB85" s="36"/>
      <c r="GC85" s="36"/>
      <c r="GD85" s="36"/>
      <c r="GE85" s="36"/>
      <c r="GF85" s="36"/>
      <c r="GG85" s="36"/>
      <c r="GH85" s="36"/>
      <c r="GI85" s="36"/>
      <c r="GJ85" s="36"/>
      <c r="GK85" s="36"/>
      <c r="GL85" s="36"/>
      <c r="GM85" s="36"/>
      <c r="GN85" s="36"/>
      <c r="GO85" s="36"/>
      <c r="GP85" s="36"/>
      <c r="GQ85" s="36"/>
      <c r="GR85" s="36"/>
      <c r="GS85" s="36"/>
      <c r="GT85" s="36"/>
      <c r="GU85" s="36"/>
      <c r="GV85" s="36"/>
      <c r="GW85" s="36"/>
      <c r="GX85" s="36"/>
      <c r="GY85" s="36"/>
      <c r="GZ85" s="36"/>
      <c r="HA85" s="36"/>
      <c r="HB85" s="36"/>
      <c r="HC85" s="36"/>
      <c r="HD85" s="36"/>
      <c r="HE85" s="36"/>
      <c r="HF85" s="36"/>
      <c r="HG85" s="36"/>
      <c r="HH85" s="36"/>
      <c r="HI85" s="36"/>
      <c r="HJ85" s="36"/>
      <c r="HK85" s="36"/>
      <c r="HL85" s="36"/>
      <c r="HM85" s="36"/>
      <c r="HN85" s="36"/>
      <c r="HO85" s="36"/>
      <c r="HP85" s="36"/>
      <c r="HQ85" s="36"/>
      <c r="HR85" s="36"/>
      <c r="HS85" s="36"/>
      <c r="HT85" s="36"/>
      <c r="HU85" s="36"/>
      <c r="HV85" s="36"/>
      <c r="HW85" s="36"/>
      <c r="HX85" s="36"/>
      <c r="HY85" s="36"/>
      <c r="HZ85" s="36"/>
      <c r="IA85" s="36"/>
      <c r="IB85" s="36"/>
      <c r="IC85" s="36"/>
      <c r="ID85" s="36"/>
      <c r="IE85" s="36"/>
      <c r="IF85" s="36"/>
      <c r="IG85" s="36"/>
      <c r="IH85" s="36"/>
      <c r="II85" s="36"/>
      <c r="IJ85" s="36"/>
      <c r="IK85" s="36"/>
      <c r="IL85" s="36"/>
      <c r="IM85" s="36"/>
      <c r="IN85" s="36"/>
      <c r="IO85" s="36"/>
      <c r="IP85" s="36"/>
      <c r="IQ85" s="36"/>
      <c r="IR85" s="36"/>
      <c r="IS85" s="36"/>
      <c r="IT85" s="36"/>
      <c r="IU85" s="36"/>
      <c r="IV85" s="36"/>
      <c r="IW85" s="36"/>
      <c r="IX85" s="36"/>
      <c r="IY85" s="36"/>
      <c r="IZ85" s="36"/>
      <c r="JA85" s="36"/>
      <c r="JB85" s="36"/>
      <c r="JC85" s="36"/>
      <c r="JD85" s="36"/>
      <c r="JE85" s="36"/>
      <c r="JF85" s="36"/>
      <c r="JG85" s="36"/>
      <c r="JH85" s="36"/>
      <c r="JI85" s="36"/>
      <c r="JJ85" s="36"/>
      <c r="JK85" s="36"/>
      <c r="JL85" s="36"/>
      <c r="JM85" s="36"/>
      <c r="JN85" s="36"/>
      <c r="JO85" s="36"/>
      <c r="JP85" s="36"/>
      <c r="JQ85" s="36"/>
      <c r="JR85" s="36"/>
      <c r="JS85" s="36"/>
      <c r="JT85" s="36"/>
      <c r="JU85" s="36"/>
      <c r="JV85" s="36"/>
      <c r="JW85" s="36"/>
      <c r="JX85" s="36"/>
      <c r="JY85" s="36"/>
      <c r="JZ85" s="36"/>
      <c r="KA85" s="36"/>
      <c r="KB85" s="36"/>
      <c r="KC85" s="36"/>
      <c r="KD85" s="36"/>
      <c r="KE85" s="36"/>
      <c r="KF85" s="36"/>
      <c r="KG85" s="36"/>
      <c r="KH85" s="36"/>
      <c r="KI85" s="36"/>
      <c r="KJ85" s="36"/>
      <c r="KK85" s="36"/>
      <c r="KL85" s="36"/>
      <c r="KM85" s="36"/>
      <c r="KN85" s="36"/>
      <c r="KO85" s="36"/>
      <c r="KP85" s="36"/>
      <c r="KQ85" s="36"/>
      <c r="KR85" s="36"/>
      <c r="KS85" s="36"/>
      <c r="KT85" s="36"/>
      <c r="KU85" s="36"/>
      <c r="KV85" s="36"/>
      <c r="KW85" s="36"/>
      <c r="KX85" s="36"/>
      <c r="KY85" s="36"/>
      <c r="KZ85" s="36"/>
      <c r="LA85" s="36"/>
      <c r="LB85" s="36"/>
      <c r="LC85" s="36"/>
      <c r="LD85" s="36"/>
      <c r="LE85" s="36"/>
      <c r="LF85" s="36"/>
      <c r="LG85" s="36"/>
      <c r="LH85" s="36"/>
      <c r="LI85" s="36"/>
      <c r="LJ85" s="36"/>
      <c r="LK85" s="36"/>
      <c r="LL85" s="36"/>
      <c r="LM85" s="36"/>
      <c r="LN85" s="36"/>
      <c r="LO85" s="36"/>
      <c r="LP85" s="36"/>
      <c r="LQ85" s="36"/>
      <c r="LR85" s="36"/>
      <c r="LS85" s="36"/>
      <c r="LT85" s="36"/>
      <c r="LU85" s="36"/>
      <c r="LV85" s="36"/>
      <c r="LW85" s="36"/>
      <c r="LX85" s="36"/>
      <c r="LY85" s="36"/>
      <c r="LZ85" s="36"/>
      <c r="MA85" s="36"/>
      <c r="MB85" s="36"/>
      <c r="MC85" s="36"/>
      <c r="MD85" s="36"/>
      <c r="ME85" s="36"/>
      <c r="MF85" s="36"/>
      <c r="MG85" s="36"/>
      <c r="MH85" s="36"/>
      <c r="MI85" s="36"/>
      <c r="MJ85" s="36"/>
      <c r="MK85" s="36"/>
      <c r="ML85" s="36"/>
      <c r="MM85" s="36"/>
      <c r="MN85" s="36"/>
      <c r="MO85" s="36"/>
      <c r="MP85" s="36"/>
      <c r="MQ85" s="36"/>
      <c r="MR85" s="36"/>
      <c r="MS85" s="36"/>
      <c r="MT85" s="36"/>
      <c r="MU85" s="36"/>
      <c r="MV85" s="36"/>
      <c r="MW85" s="36"/>
      <c r="MX85" s="36"/>
      <c r="MY85" s="8"/>
      <c r="MZ85" s="8"/>
      <c r="NA85" s="8"/>
      <c r="NB85" s="8"/>
      <c r="NC85" s="8"/>
      <c r="ND85" s="8"/>
      <c r="NE85" s="8"/>
      <c r="NF85" s="8"/>
      <c r="NG85" s="8"/>
      <c r="NH85" s="8"/>
      <c r="NI85" s="8"/>
      <c r="NJ85" s="8"/>
      <c r="NK85" s="8"/>
      <c r="NL85" s="8"/>
      <c r="NM85" s="8"/>
      <c r="NN85" s="8"/>
      <c r="NO85" s="8"/>
      <c r="NP85" s="8"/>
      <c r="NQ85" s="8"/>
      <c r="NR85" s="8"/>
      <c r="NS85" s="8"/>
      <c r="NT85" s="8"/>
      <c r="NU85" s="8"/>
      <c r="NV85" s="8"/>
      <c r="NW85" s="8"/>
      <c r="NX85" s="8"/>
      <c r="NY85" s="8"/>
      <c r="NZ85" s="8"/>
      <c r="OA85" s="8"/>
      <c r="OB85" s="8"/>
      <c r="OC85" s="8"/>
      <c r="OD85" s="8"/>
      <c r="OE85" s="8"/>
      <c r="OF85" s="8"/>
      <c r="OG85" s="8"/>
      <c r="OH85" s="8"/>
      <c r="OI85" s="8"/>
      <c r="OJ85" s="8"/>
      <c r="OK85" s="8"/>
      <c r="OL85" s="8"/>
      <c r="OM85" s="8"/>
      <c r="ON85" s="8"/>
      <c r="OO85" s="8"/>
      <c r="OP85" s="8"/>
      <c r="OQ85" s="8"/>
      <c r="OR85" s="8"/>
      <c r="OS85" s="8"/>
      <c r="OT85" s="8"/>
      <c r="OU85" s="8"/>
      <c r="OV85" s="8"/>
      <c r="OW85" s="8"/>
      <c r="OX85" s="8"/>
      <c r="OY85" s="8"/>
      <c r="OZ85" s="8"/>
      <c r="PA85" s="8"/>
      <c r="PB85" s="8"/>
      <c r="PC85" s="8"/>
      <c r="PD85" s="8"/>
      <c r="PE85" s="8"/>
      <c r="PF85" s="8"/>
      <c r="PG85" s="8"/>
      <c r="PH85" s="8"/>
      <c r="PI85" s="8"/>
      <c r="PJ85" s="8"/>
      <c r="PK85" s="8"/>
      <c r="PL85" s="8"/>
      <c r="PM85" s="8"/>
      <c r="PN85" s="8"/>
    </row>
    <row r="86" spans="1:430" ht="14.25" customHeight="1" x14ac:dyDescent="0.55000000000000004">
      <c r="A86" s="8"/>
      <c r="B86" s="8"/>
      <c r="C86" s="42"/>
      <c r="D86" s="42"/>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c r="CD86" s="42"/>
      <c r="CE86" s="42"/>
      <c r="CF86" s="42"/>
      <c r="CG86" s="42"/>
      <c r="CH86" s="42"/>
      <c r="CI86" s="42"/>
      <c r="CJ86" s="42"/>
      <c r="CK86" s="42"/>
      <c r="CL86" s="42"/>
      <c r="CM86" s="42"/>
      <c r="CN86" s="42"/>
      <c r="CO86" s="42"/>
      <c r="CP86" s="42"/>
      <c r="CQ86" s="42"/>
      <c r="CR86" s="42"/>
      <c r="CS86" s="42"/>
      <c r="CT86" s="42"/>
      <c r="CU86" s="42"/>
      <c r="CV86" s="42"/>
      <c r="CW86" s="42"/>
      <c r="CX86" s="42"/>
      <c r="CY86" s="42"/>
      <c r="CZ86" s="42"/>
      <c r="DA86" s="42"/>
      <c r="DB86" s="42"/>
      <c r="DC86" s="42"/>
      <c r="DD86" s="42"/>
      <c r="DE86" s="42"/>
      <c r="DF86" s="42"/>
      <c r="DG86" s="42"/>
      <c r="DH86" s="42"/>
      <c r="DI86" s="42"/>
      <c r="DJ86" s="42"/>
      <c r="DK86" s="42"/>
      <c r="DL86" s="42"/>
      <c r="DM86" s="42"/>
      <c r="DN86" s="42"/>
      <c r="DO86" s="42"/>
      <c r="DP86" s="42"/>
      <c r="DQ86" s="42"/>
      <c r="DR86" s="42"/>
      <c r="DS86" s="42"/>
      <c r="DT86" s="42"/>
      <c r="DU86" s="42"/>
      <c r="DV86" s="42"/>
      <c r="DW86" s="42"/>
      <c r="DX86" s="42"/>
      <c r="DY86" s="42"/>
      <c r="DZ86" s="42"/>
      <c r="EA86" s="42"/>
      <c r="EB86" s="42"/>
      <c r="EC86" s="42"/>
      <c r="ED86" s="42"/>
      <c r="EE86" s="42"/>
      <c r="EF86" s="42"/>
      <c r="EG86" s="42"/>
      <c r="EH86" s="42"/>
      <c r="EI86" s="42"/>
      <c r="EJ86" s="42"/>
      <c r="EK86" s="42"/>
      <c r="EL86" s="42"/>
      <c r="EM86" s="42"/>
      <c r="EN86" s="42"/>
      <c r="EO86" s="42"/>
      <c r="EP86" s="42"/>
      <c r="EQ86" s="42"/>
      <c r="ER86" s="42"/>
      <c r="ES86" s="42"/>
      <c r="ET86" s="42"/>
      <c r="EU86" s="42"/>
      <c r="EV86" s="42"/>
      <c r="EW86" s="42"/>
      <c r="EX86" s="42"/>
      <c r="EY86" s="42"/>
      <c r="EZ86" s="42"/>
      <c r="FA86" s="42"/>
      <c r="FB86" s="42"/>
      <c r="FC86" s="42"/>
      <c r="FD86" s="42"/>
      <c r="FE86" s="42"/>
      <c r="FF86" s="42"/>
      <c r="FG86" s="42"/>
      <c r="FH86" s="42"/>
      <c r="FI86" s="42"/>
      <c r="FJ86" s="42"/>
      <c r="FK86" s="42"/>
      <c r="FL86" s="42"/>
      <c r="FM86" s="42"/>
      <c r="FN86" s="42"/>
      <c r="FO86" s="42"/>
      <c r="FP86" s="42"/>
      <c r="FQ86" s="42"/>
      <c r="FR86" s="42"/>
      <c r="FS86" s="42"/>
      <c r="FT86" s="42"/>
      <c r="FU86" s="42"/>
      <c r="FV86" s="42"/>
      <c r="FW86" s="42"/>
      <c r="FX86" s="42"/>
      <c r="FY86" s="42"/>
      <c r="FZ86" s="42"/>
      <c r="GA86" s="42"/>
      <c r="GB86" s="42"/>
      <c r="GC86" s="42"/>
      <c r="GD86" s="42"/>
      <c r="GE86" s="42"/>
      <c r="GF86" s="42"/>
      <c r="GG86" s="42"/>
      <c r="GH86" s="42"/>
      <c r="GI86" s="42"/>
      <c r="GJ86" s="42"/>
      <c r="GK86" s="42"/>
      <c r="GL86" s="42"/>
      <c r="GM86" s="42"/>
      <c r="GN86" s="42"/>
      <c r="GO86" s="42"/>
      <c r="GP86" s="42"/>
      <c r="GQ86" s="42"/>
      <c r="GR86" s="42"/>
      <c r="GS86" s="42"/>
      <c r="GT86" s="42"/>
      <c r="GU86" s="42"/>
      <c r="GV86" s="42"/>
      <c r="GW86" s="42"/>
      <c r="GX86" s="42"/>
      <c r="GY86" s="42"/>
      <c r="GZ86" s="42"/>
      <c r="HA86" s="42"/>
      <c r="HB86" s="42"/>
      <c r="HC86" s="42"/>
      <c r="HD86" s="42"/>
      <c r="HE86" s="42"/>
      <c r="HF86" s="42"/>
      <c r="HG86" s="42"/>
      <c r="HH86" s="42"/>
      <c r="HI86" s="42"/>
      <c r="HJ86" s="42"/>
      <c r="HK86" s="42"/>
      <c r="HL86" s="42"/>
      <c r="HM86" s="42"/>
      <c r="HN86" s="42"/>
      <c r="HO86" s="42"/>
      <c r="HP86" s="42"/>
      <c r="HQ86" s="42"/>
      <c r="HR86" s="42"/>
      <c r="HS86" s="42"/>
      <c r="HT86" s="42"/>
      <c r="HU86" s="42"/>
      <c r="HV86" s="42"/>
      <c r="HW86" s="42"/>
      <c r="HX86" s="42"/>
      <c r="HY86" s="42"/>
      <c r="HZ86" s="42"/>
      <c r="IA86" s="42"/>
      <c r="IB86" s="42"/>
      <c r="IC86" s="42"/>
      <c r="ID86" s="42"/>
      <c r="IE86" s="42"/>
      <c r="IF86" s="42"/>
      <c r="IG86" s="42"/>
      <c r="IH86" s="42"/>
      <c r="II86" s="42"/>
      <c r="IJ86" s="42"/>
      <c r="IK86" s="42"/>
      <c r="IL86" s="42"/>
      <c r="IM86" s="42"/>
      <c r="IN86" s="42"/>
      <c r="IO86" s="42"/>
      <c r="IP86" s="42"/>
      <c r="IQ86" s="42"/>
      <c r="IR86" s="42"/>
      <c r="IS86" s="42"/>
      <c r="IT86" s="42"/>
      <c r="IU86" s="42"/>
      <c r="IV86" s="42"/>
      <c r="IW86" s="42"/>
      <c r="IX86" s="42"/>
      <c r="IY86" s="42"/>
      <c r="IZ86" s="42"/>
      <c r="JA86" s="42"/>
      <c r="JB86" s="42"/>
      <c r="JC86" s="42"/>
      <c r="JD86" s="42"/>
      <c r="JE86" s="42"/>
      <c r="JF86" s="42"/>
      <c r="JG86" s="42"/>
      <c r="JH86" s="42"/>
      <c r="JI86" s="42"/>
      <c r="JJ86" s="42"/>
      <c r="JK86" s="42"/>
      <c r="JL86" s="42"/>
      <c r="JM86" s="42"/>
      <c r="JN86" s="42"/>
      <c r="JO86" s="42"/>
      <c r="JP86" s="42"/>
      <c r="JQ86" s="42"/>
      <c r="JR86" s="42"/>
      <c r="JS86" s="42"/>
      <c r="JT86" s="42"/>
      <c r="JU86" s="42"/>
      <c r="JV86" s="42"/>
      <c r="JW86" s="42"/>
      <c r="JX86" s="42"/>
      <c r="JY86" s="42"/>
      <c r="JZ86" s="42"/>
      <c r="KA86" s="42"/>
      <c r="KB86" s="42"/>
      <c r="KC86" s="42"/>
      <c r="KD86" s="42"/>
      <c r="KE86" s="42"/>
      <c r="KF86" s="42"/>
      <c r="KG86" s="42"/>
      <c r="KH86" s="42"/>
      <c r="KI86" s="42"/>
      <c r="KJ86" s="42"/>
      <c r="KK86" s="42"/>
      <c r="KL86" s="42"/>
      <c r="KM86" s="42"/>
      <c r="KN86" s="42"/>
      <c r="KO86" s="42"/>
      <c r="KP86" s="42"/>
      <c r="KQ86" s="42"/>
      <c r="KR86" s="42"/>
      <c r="KS86" s="42"/>
      <c r="KT86" s="42"/>
      <c r="KU86" s="42"/>
      <c r="KV86" s="42"/>
      <c r="KW86" s="42"/>
      <c r="KX86" s="42"/>
      <c r="KY86" s="42"/>
      <c r="KZ86" s="42"/>
      <c r="LA86" s="42"/>
      <c r="LB86" s="42"/>
      <c r="LC86" s="42"/>
      <c r="LD86" s="42"/>
      <c r="LE86" s="42"/>
      <c r="LF86" s="42"/>
      <c r="LG86" s="42"/>
      <c r="LH86" s="42"/>
      <c r="LI86" s="42"/>
      <c r="LJ86" s="42"/>
      <c r="LK86" s="42"/>
      <c r="LL86" s="42"/>
      <c r="LM86" s="42"/>
      <c r="LN86" s="42"/>
      <c r="LO86" s="42"/>
      <c r="LP86" s="42"/>
      <c r="LQ86" s="42"/>
      <c r="LR86" s="42"/>
      <c r="LS86" s="42"/>
      <c r="LT86" s="42"/>
      <c r="LU86" s="42"/>
      <c r="LV86" s="42"/>
      <c r="LW86" s="42"/>
      <c r="LX86" s="42"/>
      <c r="LY86" s="42"/>
      <c r="LZ86" s="42"/>
      <c r="MA86" s="42"/>
      <c r="MB86" s="42"/>
      <c r="MC86" s="42"/>
      <c r="MD86" s="42"/>
      <c r="ME86" s="42"/>
      <c r="MF86" s="42"/>
      <c r="MG86" s="42"/>
      <c r="MH86" s="42"/>
      <c r="MI86" s="42"/>
      <c r="MJ86" s="42"/>
      <c r="MK86" s="42"/>
      <c r="ML86" s="42"/>
      <c r="MM86" s="42"/>
      <c r="MN86" s="42"/>
      <c r="MO86" s="42"/>
      <c r="MP86" s="42"/>
      <c r="MQ86" s="42"/>
      <c r="MR86" s="42"/>
      <c r="MS86" s="42"/>
      <c r="MT86" s="42"/>
      <c r="MU86" s="42"/>
      <c r="MV86" s="42"/>
      <c r="MW86" s="42"/>
      <c r="MX86" s="42"/>
      <c r="MY86" s="8"/>
      <c r="MZ86" s="8"/>
      <c r="NA86" s="8"/>
      <c r="NB86" s="8"/>
      <c r="NC86" s="8"/>
      <c r="ND86" s="8"/>
      <c r="NE86" s="8"/>
      <c r="NF86" s="8"/>
      <c r="NG86" s="8"/>
      <c r="NH86" s="8"/>
      <c r="NI86" s="8"/>
      <c r="NJ86" s="8"/>
      <c r="NK86" s="8"/>
      <c r="NL86" s="8"/>
      <c r="NM86" s="8"/>
      <c r="NN86" s="8"/>
      <c r="NO86" s="8"/>
      <c r="NP86" s="8"/>
      <c r="NQ86" s="8"/>
      <c r="NR86" s="8"/>
      <c r="NS86" s="8"/>
      <c r="NT86" s="8"/>
      <c r="NU86" s="8"/>
      <c r="NV86" s="8"/>
      <c r="NW86" s="8"/>
      <c r="NX86" s="8"/>
      <c r="NY86" s="8"/>
      <c r="NZ86" s="8"/>
      <c r="OA86" s="8"/>
      <c r="OB86" s="8"/>
      <c r="OC86" s="8"/>
      <c r="OD86" s="8"/>
      <c r="OE86" s="8"/>
      <c r="OF86" s="8"/>
      <c r="OG86" s="8"/>
      <c r="OH86" s="8"/>
      <c r="OI86" s="8"/>
      <c r="OJ86" s="8"/>
      <c r="OK86" s="8"/>
      <c r="OL86" s="8"/>
      <c r="OM86" s="8"/>
      <c r="ON86" s="8"/>
      <c r="OO86" s="8"/>
      <c r="OP86" s="8"/>
      <c r="OQ86" s="8"/>
      <c r="OR86" s="8"/>
      <c r="OS86" s="8"/>
      <c r="OT86" s="8"/>
      <c r="OU86" s="8"/>
      <c r="OV86" s="8"/>
      <c r="OW86" s="8"/>
      <c r="OX86" s="8"/>
      <c r="OY86" s="8"/>
      <c r="OZ86" s="8"/>
      <c r="PA86" s="8"/>
      <c r="PB86" s="8"/>
      <c r="PC86" s="8"/>
      <c r="PD86" s="8"/>
      <c r="PE86" s="8"/>
      <c r="PF86" s="8"/>
      <c r="PG86" s="8"/>
      <c r="PH86" s="8"/>
      <c r="PI86" s="8"/>
      <c r="PJ86" s="8"/>
      <c r="PK86" s="8"/>
      <c r="PL86" s="8"/>
      <c r="PM86" s="8"/>
      <c r="PN86" s="8"/>
    </row>
    <row r="87" spans="1:430" ht="14.25" customHeight="1" x14ac:dyDescent="0.55000000000000004">
      <c r="A87" s="15" t="s">
        <v>33</v>
      </c>
      <c r="B87" s="12"/>
      <c r="C87" s="12">
        <f t="shared" ref="C87:GA87" si="287">C70</f>
        <v>45991</v>
      </c>
      <c r="D87" s="12">
        <f t="shared" si="287"/>
        <v>46022</v>
      </c>
      <c r="E87" s="12">
        <f t="shared" si="287"/>
        <v>46053</v>
      </c>
      <c r="F87" s="12">
        <f t="shared" si="287"/>
        <v>46081</v>
      </c>
      <c r="G87" s="12">
        <f t="shared" si="287"/>
        <v>46112</v>
      </c>
      <c r="H87" s="12">
        <f t="shared" si="287"/>
        <v>46142</v>
      </c>
      <c r="I87" s="12">
        <f t="shared" si="287"/>
        <v>46173</v>
      </c>
      <c r="J87" s="12">
        <f t="shared" si="287"/>
        <v>46203</v>
      </c>
      <c r="K87" s="12">
        <f t="shared" si="287"/>
        <v>46234</v>
      </c>
      <c r="L87" s="12">
        <f t="shared" si="287"/>
        <v>46265</v>
      </c>
      <c r="M87" s="12">
        <f t="shared" si="287"/>
        <v>46295</v>
      </c>
      <c r="N87" s="12">
        <f t="shared" si="287"/>
        <v>46326</v>
      </c>
      <c r="O87" s="12">
        <f t="shared" si="287"/>
        <v>46356</v>
      </c>
      <c r="P87" s="12">
        <f t="shared" si="287"/>
        <v>46387</v>
      </c>
      <c r="Q87" s="12">
        <f t="shared" si="287"/>
        <v>46418</v>
      </c>
      <c r="R87" s="12">
        <f t="shared" si="287"/>
        <v>46446</v>
      </c>
      <c r="S87" s="12">
        <f t="shared" si="287"/>
        <v>46477</v>
      </c>
      <c r="T87" s="12">
        <f t="shared" si="287"/>
        <v>46507</v>
      </c>
      <c r="U87" s="12">
        <f t="shared" si="287"/>
        <v>46538</v>
      </c>
      <c r="V87" s="12">
        <f t="shared" si="287"/>
        <v>46568</v>
      </c>
      <c r="W87" s="12">
        <f t="shared" si="287"/>
        <v>46599</v>
      </c>
      <c r="X87" s="12">
        <f t="shared" si="287"/>
        <v>46630</v>
      </c>
      <c r="Y87" s="12">
        <f t="shared" si="287"/>
        <v>46660</v>
      </c>
      <c r="Z87" s="12">
        <f t="shared" si="287"/>
        <v>46691</v>
      </c>
      <c r="AA87" s="12">
        <f t="shared" si="287"/>
        <v>46721</v>
      </c>
      <c r="AB87" s="12">
        <f t="shared" si="287"/>
        <v>46752</v>
      </c>
      <c r="AC87" s="12">
        <f t="shared" si="287"/>
        <v>46783</v>
      </c>
      <c r="AD87" s="12">
        <f t="shared" si="287"/>
        <v>46812</v>
      </c>
      <c r="AE87" s="12">
        <f t="shared" si="287"/>
        <v>46843</v>
      </c>
      <c r="AF87" s="12">
        <f t="shared" si="287"/>
        <v>46873</v>
      </c>
      <c r="AG87" s="12">
        <f t="shared" si="287"/>
        <v>46904</v>
      </c>
      <c r="AH87" s="12">
        <f t="shared" si="287"/>
        <v>46934</v>
      </c>
      <c r="AI87" s="12">
        <f t="shared" si="287"/>
        <v>46965</v>
      </c>
      <c r="AJ87" s="12">
        <f t="shared" si="287"/>
        <v>46996</v>
      </c>
      <c r="AK87" s="12">
        <f t="shared" si="287"/>
        <v>47026</v>
      </c>
      <c r="AL87" s="12">
        <f t="shared" si="287"/>
        <v>47057</v>
      </c>
      <c r="AM87" s="12">
        <f t="shared" si="287"/>
        <v>47087</v>
      </c>
      <c r="AN87" s="12">
        <f t="shared" si="287"/>
        <v>47118</v>
      </c>
      <c r="AO87" s="12">
        <f t="shared" si="287"/>
        <v>47149</v>
      </c>
      <c r="AP87" s="12">
        <f t="shared" si="287"/>
        <v>47177</v>
      </c>
      <c r="AQ87" s="12">
        <f t="shared" si="287"/>
        <v>47208</v>
      </c>
      <c r="AR87" s="12">
        <f t="shared" si="287"/>
        <v>47238</v>
      </c>
      <c r="AS87" s="12">
        <f t="shared" si="287"/>
        <v>47269</v>
      </c>
      <c r="AT87" s="12">
        <f t="shared" si="287"/>
        <v>47299</v>
      </c>
      <c r="AU87" s="12">
        <f t="shared" si="287"/>
        <v>47330</v>
      </c>
      <c r="AV87" s="12">
        <f t="shared" si="287"/>
        <v>47361</v>
      </c>
      <c r="AW87" s="12">
        <f t="shared" si="287"/>
        <v>47391</v>
      </c>
      <c r="AX87" s="12">
        <f t="shared" si="287"/>
        <v>47422</v>
      </c>
      <c r="AY87" s="12">
        <f t="shared" si="287"/>
        <v>47452</v>
      </c>
      <c r="AZ87" s="12">
        <f t="shared" si="287"/>
        <v>47483</v>
      </c>
      <c r="BA87" s="12">
        <f t="shared" si="287"/>
        <v>47514</v>
      </c>
      <c r="BB87" s="12">
        <f t="shared" si="287"/>
        <v>47542</v>
      </c>
      <c r="BC87" s="12">
        <f t="shared" si="287"/>
        <v>47573</v>
      </c>
      <c r="BD87" s="12">
        <f t="shared" si="287"/>
        <v>47603</v>
      </c>
      <c r="BE87" s="12">
        <f t="shared" si="287"/>
        <v>47634</v>
      </c>
      <c r="BF87" s="12">
        <f t="shared" si="287"/>
        <v>47664</v>
      </c>
      <c r="BG87" s="12">
        <f t="shared" si="287"/>
        <v>47695</v>
      </c>
      <c r="BH87" s="12">
        <f t="shared" si="287"/>
        <v>47726</v>
      </c>
      <c r="BI87" s="12">
        <f t="shared" si="287"/>
        <v>47756</v>
      </c>
      <c r="BJ87" s="12">
        <f t="shared" si="287"/>
        <v>47787</v>
      </c>
      <c r="BK87" s="12">
        <f t="shared" si="287"/>
        <v>47817</v>
      </c>
      <c r="BL87" s="12">
        <f t="shared" si="287"/>
        <v>47848</v>
      </c>
      <c r="BM87" s="12">
        <f t="shared" si="287"/>
        <v>47879</v>
      </c>
      <c r="BN87" s="12">
        <f t="shared" si="287"/>
        <v>47907</v>
      </c>
      <c r="BO87" s="12">
        <f t="shared" si="287"/>
        <v>47938</v>
      </c>
      <c r="BP87" s="12">
        <f t="shared" si="287"/>
        <v>47968</v>
      </c>
      <c r="BQ87" s="12">
        <f t="shared" si="287"/>
        <v>47999</v>
      </c>
      <c r="BR87" s="12">
        <f t="shared" si="287"/>
        <v>48029</v>
      </c>
      <c r="BS87" s="12">
        <f t="shared" si="287"/>
        <v>48060</v>
      </c>
      <c r="BT87" s="12">
        <f t="shared" si="287"/>
        <v>48091</v>
      </c>
      <c r="BU87" s="12">
        <f t="shared" si="287"/>
        <v>48121</v>
      </c>
      <c r="BV87" s="12">
        <f t="shared" si="287"/>
        <v>48152</v>
      </c>
      <c r="BW87" s="12">
        <f t="shared" si="287"/>
        <v>48182</v>
      </c>
      <c r="BX87" s="12">
        <f t="shared" si="287"/>
        <v>48213</v>
      </c>
      <c r="BY87" s="12">
        <f t="shared" si="287"/>
        <v>48244</v>
      </c>
      <c r="BZ87" s="12">
        <f t="shared" si="287"/>
        <v>48273</v>
      </c>
      <c r="CA87" s="12">
        <f t="shared" si="287"/>
        <v>48304</v>
      </c>
      <c r="CB87" s="12">
        <f t="shared" si="287"/>
        <v>48334</v>
      </c>
      <c r="CC87" s="12">
        <f t="shared" si="287"/>
        <v>48365</v>
      </c>
      <c r="CD87" s="12">
        <f t="shared" si="287"/>
        <v>48395</v>
      </c>
      <c r="CE87" s="12">
        <f t="shared" si="287"/>
        <v>48426</v>
      </c>
      <c r="CF87" s="12">
        <f t="shared" si="287"/>
        <v>48457</v>
      </c>
      <c r="CG87" s="12">
        <f t="shared" si="287"/>
        <v>48487</v>
      </c>
      <c r="CH87" s="12">
        <f t="shared" si="287"/>
        <v>48518</v>
      </c>
      <c r="CI87" s="12">
        <f t="shared" si="287"/>
        <v>48548</v>
      </c>
      <c r="CJ87" s="12">
        <f t="shared" si="287"/>
        <v>48579</v>
      </c>
      <c r="CK87" s="12">
        <f t="shared" si="287"/>
        <v>48610</v>
      </c>
      <c r="CL87" s="12">
        <f t="shared" si="287"/>
        <v>48638</v>
      </c>
      <c r="CM87" s="12">
        <f t="shared" si="287"/>
        <v>48669</v>
      </c>
      <c r="CN87" s="12">
        <f t="shared" si="287"/>
        <v>48699</v>
      </c>
      <c r="CO87" s="12">
        <f t="shared" si="287"/>
        <v>48730</v>
      </c>
      <c r="CP87" s="12">
        <f t="shared" si="287"/>
        <v>48760</v>
      </c>
      <c r="CQ87" s="12">
        <f t="shared" si="287"/>
        <v>48791</v>
      </c>
      <c r="CR87" s="12">
        <f t="shared" si="287"/>
        <v>48822</v>
      </c>
      <c r="CS87" s="12">
        <f t="shared" si="287"/>
        <v>48852</v>
      </c>
      <c r="CT87" s="12">
        <f t="shared" si="287"/>
        <v>48883</v>
      </c>
      <c r="CU87" s="12">
        <f t="shared" si="287"/>
        <v>48913</v>
      </c>
      <c r="CV87" s="12">
        <f t="shared" si="287"/>
        <v>48944</v>
      </c>
      <c r="CW87" s="12">
        <f t="shared" si="287"/>
        <v>48975</v>
      </c>
      <c r="CX87" s="12">
        <f t="shared" si="287"/>
        <v>49003</v>
      </c>
      <c r="CY87" s="12">
        <f t="shared" si="287"/>
        <v>49034</v>
      </c>
      <c r="CZ87" s="12">
        <f t="shared" si="287"/>
        <v>49064</v>
      </c>
      <c r="DA87" s="12">
        <f t="shared" si="287"/>
        <v>49095</v>
      </c>
      <c r="DB87" s="12">
        <f t="shared" si="287"/>
        <v>49125</v>
      </c>
      <c r="DC87" s="12">
        <f t="shared" si="287"/>
        <v>49156</v>
      </c>
      <c r="DD87" s="12">
        <f t="shared" si="287"/>
        <v>49187</v>
      </c>
      <c r="DE87" s="12">
        <f t="shared" si="287"/>
        <v>49217</v>
      </c>
      <c r="DF87" s="12">
        <f t="shared" si="287"/>
        <v>49248</v>
      </c>
      <c r="DG87" s="12">
        <f t="shared" si="287"/>
        <v>49278</v>
      </c>
      <c r="DH87" s="12">
        <f t="shared" si="287"/>
        <v>49309</v>
      </c>
      <c r="DI87" s="12">
        <f t="shared" si="287"/>
        <v>49340</v>
      </c>
      <c r="DJ87" s="12">
        <f t="shared" si="287"/>
        <v>49368</v>
      </c>
      <c r="DK87" s="12">
        <f t="shared" si="287"/>
        <v>49399</v>
      </c>
      <c r="DL87" s="12">
        <f t="shared" si="287"/>
        <v>49429</v>
      </c>
      <c r="DM87" s="12">
        <f t="shared" si="287"/>
        <v>49460</v>
      </c>
      <c r="DN87" s="12">
        <f t="shared" si="287"/>
        <v>49490</v>
      </c>
      <c r="DO87" s="12">
        <f t="shared" si="287"/>
        <v>49521</v>
      </c>
      <c r="DP87" s="12">
        <f t="shared" si="287"/>
        <v>49552</v>
      </c>
      <c r="DQ87" s="12">
        <f t="shared" si="287"/>
        <v>49582</v>
      </c>
      <c r="DR87" s="12">
        <f t="shared" si="287"/>
        <v>49613</v>
      </c>
      <c r="DS87" s="12">
        <f t="shared" si="287"/>
        <v>49643</v>
      </c>
      <c r="DT87" s="12">
        <f t="shared" si="287"/>
        <v>49674</v>
      </c>
      <c r="DU87" s="12">
        <f t="shared" si="287"/>
        <v>49705</v>
      </c>
      <c r="DV87" s="12">
        <f t="shared" si="287"/>
        <v>49734</v>
      </c>
      <c r="DW87" s="12">
        <f t="shared" si="287"/>
        <v>49765</v>
      </c>
      <c r="DX87" s="12">
        <f t="shared" si="287"/>
        <v>49795</v>
      </c>
      <c r="DY87" s="12">
        <f t="shared" si="287"/>
        <v>49826</v>
      </c>
      <c r="DZ87" s="12">
        <f t="shared" si="287"/>
        <v>49856</v>
      </c>
      <c r="EA87" s="12">
        <f t="shared" si="287"/>
        <v>49887</v>
      </c>
      <c r="EB87" s="12">
        <f t="shared" si="287"/>
        <v>49918</v>
      </c>
      <c r="EC87" s="12">
        <f t="shared" si="287"/>
        <v>49948</v>
      </c>
      <c r="ED87" s="12">
        <f t="shared" si="287"/>
        <v>49979</v>
      </c>
      <c r="EE87" s="12">
        <f t="shared" si="287"/>
        <v>50009</v>
      </c>
      <c r="EF87" s="12">
        <f t="shared" si="287"/>
        <v>50040</v>
      </c>
      <c r="EG87" s="12">
        <f t="shared" si="287"/>
        <v>50071</v>
      </c>
      <c r="EH87" s="12">
        <f t="shared" si="287"/>
        <v>50099</v>
      </c>
      <c r="EI87" s="12">
        <f t="shared" si="287"/>
        <v>50130</v>
      </c>
      <c r="EJ87" s="12">
        <f t="shared" si="287"/>
        <v>50160</v>
      </c>
      <c r="EK87" s="12">
        <f t="shared" si="287"/>
        <v>50191</v>
      </c>
      <c r="EL87" s="12">
        <f t="shared" si="287"/>
        <v>50221</v>
      </c>
      <c r="EM87" s="12">
        <f t="shared" si="287"/>
        <v>50252</v>
      </c>
      <c r="EN87" s="12">
        <f t="shared" si="287"/>
        <v>50283</v>
      </c>
      <c r="EO87" s="12">
        <f t="shared" si="287"/>
        <v>50313</v>
      </c>
      <c r="EP87" s="12">
        <f t="shared" si="287"/>
        <v>50344</v>
      </c>
      <c r="EQ87" s="12">
        <f t="shared" si="287"/>
        <v>50374</v>
      </c>
      <c r="ER87" s="12">
        <f t="shared" si="287"/>
        <v>50405</v>
      </c>
      <c r="ES87" s="12">
        <f t="shared" si="287"/>
        <v>50436</v>
      </c>
      <c r="ET87" s="12">
        <f t="shared" si="287"/>
        <v>50464</v>
      </c>
      <c r="EU87" s="12">
        <f t="shared" si="287"/>
        <v>50495</v>
      </c>
      <c r="EV87" s="12">
        <f t="shared" si="287"/>
        <v>50525</v>
      </c>
      <c r="EW87" s="12">
        <f t="shared" si="287"/>
        <v>50556</v>
      </c>
      <c r="EX87" s="12">
        <f t="shared" si="287"/>
        <v>50586</v>
      </c>
      <c r="EY87" s="12">
        <f t="shared" si="287"/>
        <v>50617</v>
      </c>
      <c r="EZ87" s="12">
        <f t="shared" si="287"/>
        <v>50648</v>
      </c>
      <c r="FA87" s="12">
        <f t="shared" si="287"/>
        <v>50678</v>
      </c>
      <c r="FB87" s="12">
        <f t="shared" si="287"/>
        <v>50709</v>
      </c>
      <c r="FC87" s="12">
        <f t="shared" si="287"/>
        <v>50739</v>
      </c>
      <c r="FD87" s="12">
        <f t="shared" si="287"/>
        <v>50770</v>
      </c>
      <c r="FE87" s="12">
        <f t="shared" si="287"/>
        <v>50801</v>
      </c>
      <c r="FF87" s="12">
        <f t="shared" si="287"/>
        <v>50829</v>
      </c>
      <c r="FG87" s="12">
        <f t="shared" si="287"/>
        <v>50860</v>
      </c>
      <c r="FH87" s="12">
        <f t="shared" si="287"/>
        <v>50890</v>
      </c>
      <c r="FI87" s="12">
        <f t="shared" si="287"/>
        <v>50921</v>
      </c>
      <c r="FJ87" s="12">
        <f t="shared" si="287"/>
        <v>50951</v>
      </c>
      <c r="FK87" s="12">
        <f t="shared" si="287"/>
        <v>50982</v>
      </c>
      <c r="FL87" s="12">
        <f t="shared" si="287"/>
        <v>51013</v>
      </c>
      <c r="FM87" s="12">
        <f t="shared" si="287"/>
        <v>51043</v>
      </c>
      <c r="FN87" s="12">
        <f t="shared" si="287"/>
        <v>51074</v>
      </c>
      <c r="FO87" s="12">
        <f t="shared" si="287"/>
        <v>51104</v>
      </c>
      <c r="FP87" s="12">
        <f t="shared" si="287"/>
        <v>51135</v>
      </c>
      <c r="FQ87" s="12">
        <f t="shared" si="287"/>
        <v>51166</v>
      </c>
      <c r="FR87" s="12">
        <f t="shared" si="287"/>
        <v>51195</v>
      </c>
      <c r="FS87" s="12">
        <f t="shared" si="287"/>
        <v>51226</v>
      </c>
      <c r="FT87" s="12">
        <f t="shared" si="287"/>
        <v>51256</v>
      </c>
      <c r="FU87" s="12">
        <f t="shared" si="287"/>
        <v>51287</v>
      </c>
      <c r="FV87" s="12">
        <f t="shared" si="287"/>
        <v>51317</v>
      </c>
      <c r="FW87" s="12">
        <f t="shared" si="287"/>
        <v>51348</v>
      </c>
      <c r="FX87" s="12">
        <f t="shared" si="287"/>
        <v>51379</v>
      </c>
      <c r="FY87" s="12">
        <f t="shared" si="287"/>
        <v>51409</v>
      </c>
      <c r="FZ87" s="12">
        <f t="shared" si="287"/>
        <v>51440</v>
      </c>
      <c r="GA87" s="12">
        <f t="shared" si="287"/>
        <v>51805</v>
      </c>
      <c r="GB87" s="12"/>
      <c r="GC87" s="12"/>
      <c r="GD87" s="12"/>
      <c r="GE87" s="12"/>
      <c r="GF87" s="12"/>
      <c r="GG87" s="12"/>
      <c r="GH87" s="12"/>
      <c r="GI87" s="12"/>
      <c r="GJ87" s="12"/>
      <c r="GK87" s="12"/>
      <c r="GL87" s="12"/>
      <c r="GM87" s="12"/>
      <c r="GN87" s="12"/>
      <c r="GO87" s="12"/>
      <c r="GP87" s="12"/>
      <c r="GQ87" s="12"/>
      <c r="GR87" s="12"/>
      <c r="GS87" s="12"/>
      <c r="GT87" s="12"/>
      <c r="GU87" s="12"/>
      <c r="GV87" s="12"/>
      <c r="GW87" s="12"/>
      <c r="GX87" s="12"/>
      <c r="GY87" s="12"/>
      <c r="GZ87" s="12"/>
      <c r="HA87" s="12"/>
      <c r="HB87" s="12"/>
      <c r="HC87" s="12"/>
      <c r="HD87" s="12"/>
      <c r="HE87" s="12"/>
      <c r="HF87" s="12"/>
      <c r="HG87" s="12"/>
      <c r="HH87" s="12"/>
      <c r="HI87" s="12"/>
      <c r="HJ87" s="12"/>
      <c r="HK87" s="12"/>
      <c r="HL87" s="12"/>
      <c r="HM87" s="12"/>
      <c r="HN87" s="12"/>
      <c r="HO87" s="12"/>
      <c r="HP87" s="12"/>
      <c r="HQ87" s="12"/>
      <c r="HR87" s="12"/>
      <c r="HS87" s="12"/>
      <c r="HT87" s="12"/>
      <c r="HU87" s="12"/>
      <c r="HV87" s="12"/>
      <c r="HW87" s="12"/>
      <c r="HX87" s="12"/>
      <c r="HY87" s="12"/>
      <c r="HZ87" s="12"/>
      <c r="IA87" s="12"/>
      <c r="IB87" s="12"/>
      <c r="IC87" s="12"/>
      <c r="ID87" s="12"/>
      <c r="IE87" s="12"/>
      <c r="IF87" s="12"/>
      <c r="IG87" s="12"/>
      <c r="IH87" s="12"/>
      <c r="II87" s="12"/>
      <c r="IJ87" s="12"/>
      <c r="IK87" s="12"/>
      <c r="IL87" s="12"/>
      <c r="IM87" s="12"/>
      <c r="IN87" s="12"/>
      <c r="IO87" s="12"/>
      <c r="IP87" s="12"/>
      <c r="IQ87" s="12"/>
      <c r="IR87" s="12"/>
      <c r="IS87" s="12"/>
      <c r="IT87" s="12"/>
      <c r="IU87" s="12"/>
      <c r="IV87" s="12"/>
      <c r="IW87" s="12"/>
      <c r="IX87" s="12"/>
      <c r="IY87" s="12"/>
      <c r="IZ87" s="12"/>
      <c r="JA87" s="12"/>
      <c r="JB87" s="12"/>
      <c r="JC87" s="12"/>
      <c r="JD87" s="12"/>
      <c r="JE87" s="12"/>
      <c r="JF87" s="12"/>
      <c r="JG87" s="12"/>
      <c r="JH87" s="12"/>
      <c r="JI87" s="12"/>
      <c r="JJ87" s="12"/>
      <c r="JK87" s="12"/>
      <c r="JL87" s="12"/>
      <c r="JM87" s="12"/>
      <c r="JN87" s="12"/>
      <c r="JO87" s="12"/>
      <c r="JP87" s="12"/>
      <c r="JQ87" s="12"/>
      <c r="JR87" s="12"/>
      <c r="JS87" s="12"/>
      <c r="JT87" s="12"/>
      <c r="JU87" s="12"/>
      <c r="JV87" s="12"/>
      <c r="JW87" s="12"/>
      <c r="JX87" s="12"/>
      <c r="JY87" s="12"/>
      <c r="JZ87" s="12"/>
      <c r="KA87" s="12"/>
      <c r="KB87" s="12"/>
      <c r="KC87" s="12"/>
      <c r="KD87" s="12"/>
      <c r="KE87" s="12"/>
      <c r="KF87" s="12"/>
      <c r="KG87" s="12"/>
      <c r="KH87" s="12"/>
      <c r="KI87" s="12"/>
      <c r="KJ87" s="12"/>
      <c r="KK87" s="12"/>
      <c r="KL87" s="12"/>
      <c r="KM87" s="12"/>
      <c r="KN87" s="12"/>
      <c r="KO87" s="12"/>
      <c r="KP87" s="12"/>
      <c r="KQ87" s="12"/>
      <c r="KR87" s="12"/>
      <c r="KS87" s="12"/>
      <c r="KT87" s="12"/>
      <c r="KU87" s="12"/>
      <c r="KV87" s="12"/>
      <c r="KW87" s="12"/>
      <c r="KX87" s="12"/>
      <c r="KY87" s="12"/>
      <c r="KZ87" s="12"/>
      <c r="LA87" s="12"/>
      <c r="LB87" s="12"/>
      <c r="LC87" s="12"/>
      <c r="LD87" s="12"/>
      <c r="LE87" s="12"/>
      <c r="LF87" s="12"/>
      <c r="LG87" s="12"/>
      <c r="LH87" s="12"/>
      <c r="LI87" s="12"/>
      <c r="LJ87" s="12"/>
      <c r="LK87" s="12"/>
      <c r="LL87" s="12"/>
      <c r="LM87" s="12"/>
      <c r="LN87" s="12"/>
      <c r="LO87" s="12"/>
      <c r="LP87" s="12"/>
      <c r="LQ87" s="12"/>
      <c r="LR87" s="12"/>
      <c r="LS87" s="12"/>
      <c r="LT87" s="12"/>
      <c r="LU87" s="12"/>
      <c r="LV87" s="12"/>
      <c r="LW87" s="12"/>
      <c r="LX87" s="12"/>
      <c r="LY87" s="12"/>
      <c r="LZ87" s="12"/>
      <c r="MA87" s="12"/>
      <c r="MB87" s="12"/>
      <c r="MC87" s="12"/>
      <c r="MD87" s="12"/>
      <c r="ME87" s="12"/>
      <c r="MF87" s="12"/>
      <c r="MG87" s="12"/>
      <c r="MH87" s="12"/>
      <c r="MI87" s="12"/>
      <c r="MJ87" s="12"/>
      <c r="MK87" s="12"/>
      <c r="ML87" s="12"/>
      <c r="MM87" s="12"/>
      <c r="MN87" s="12"/>
      <c r="MO87" s="12"/>
      <c r="MP87" s="12"/>
      <c r="MQ87" s="12"/>
      <c r="MR87" s="12"/>
      <c r="MS87" s="12"/>
      <c r="MT87" s="12"/>
      <c r="MU87" s="12"/>
      <c r="MV87" s="12"/>
      <c r="MW87" s="12"/>
      <c r="MX87" s="12"/>
      <c r="MY87" s="29"/>
      <c r="MZ87" s="29"/>
      <c r="NA87" s="29"/>
      <c r="NB87" s="29"/>
      <c r="NC87" s="29"/>
      <c r="ND87" s="29"/>
      <c r="NE87" s="29"/>
      <c r="NF87" s="29"/>
      <c r="NG87" s="29"/>
      <c r="NH87" s="29"/>
      <c r="NI87" s="29"/>
      <c r="NJ87" s="29"/>
      <c r="NK87" s="29"/>
      <c r="NL87" s="29"/>
      <c r="NM87" s="29"/>
      <c r="NN87" s="29"/>
      <c r="NO87" s="29"/>
      <c r="NP87" s="29"/>
      <c r="NQ87" s="29"/>
      <c r="NR87" s="29"/>
      <c r="NS87" s="29"/>
      <c r="NT87" s="29"/>
      <c r="NU87" s="29"/>
      <c r="NV87" s="29"/>
      <c r="NW87" s="29"/>
      <c r="NX87" s="29"/>
      <c r="NY87" s="29"/>
      <c r="NZ87" s="29"/>
      <c r="OA87" s="29"/>
      <c r="OB87" s="29"/>
      <c r="OC87" s="29"/>
      <c r="OD87" s="29"/>
      <c r="OE87" s="29"/>
      <c r="OF87" s="29"/>
      <c r="OG87" s="29"/>
      <c r="OH87" s="29"/>
      <c r="OI87" s="29"/>
      <c r="OJ87" s="29"/>
      <c r="OK87" s="29"/>
      <c r="OL87" s="29"/>
      <c r="OM87" s="29"/>
      <c r="ON87" s="29"/>
      <c r="OO87" s="29"/>
      <c r="OP87" s="29"/>
      <c r="OQ87" s="29"/>
      <c r="OR87" s="29"/>
      <c r="OS87" s="29"/>
      <c r="OT87" s="29"/>
      <c r="OU87" s="29"/>
      <c r="OV87" s="29"/>
      <c r="OW87" s="29"/>
      <c r="OX87" s="29"/>
      <c r="OY87" s="29"/>
      <c r="OZ87" s="29"/>
      <c r="PA87" s="29"/>
      <c r="PB87" s="29"/>
      <c r="PC87" s="29"/>
      <c r="PD87" s="29"/>
      <c r="PE87" s="29"/>
      <c r="PF87" s="29"/>
      <c r="PG87" s="29"/>
      <c r="PH87" s="29"/>
      <c r="PI87" s="29"/>
      <c r="PJ87" s="29"/>
      <c r="PK87" s="29"/>
      <c r="PL87" s="29"/>
      <c r="PM87" s="29"/>
      <c r="PN87" s="29"/>
    </row>
    <row r="88" spans="1:430" ht="14.25" customHeight="1" outlineLevel="1" x14ac:dyDescent="0.55000000000000004">
      <c r="A88" s="6" t="s">
        <v>220</v>
      </c>
      <c r="B88" s="30"/>
      <c r="C88" s="44">
        <f>-4175*0.95</f>
        <v>-3966.25</v>
      </c>
      <c r="D88" s="44"/>
      <c r="E88" s="44"/>
      <c r="F88" s="44"/>
      <c r="G88" s="44"/>
      <c r="H88" s="44"/>
      <c r="I88" s="44"/>
      <c r="J88" s="44"/>
      <c r="K88" s="44"/>
      <c r="L88" s="44"/>
      <c r="M88" s="44"/>
      <c r="N88" s="44"/>
      <c r="O88" s="44">
        <f>-4175*0.05*1.1</f>
        <v>-229.62500000000003</v>
      </c>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c r="KD88" s="44"/>
      <c r="KE88" s="44"/>
      <c r="KF88" s="44"/>
      <c r="KG88" s="44"/>
      <c r="KH88" s="44"/>
      <c r="KI88" s="44"/>
      <c r="KJ88" s="44"/>
      <c r="KK88" s="44"/>
      <c r="KL88" s="44"/>
      <c r="KM88" s="44"/>
      <c r="KN88" s="44"/>
      <c r="KO88" s="44"/>
      <c r="KP88" s="44"/>
      <c r="KQ88" s="44"/>
      <c r="KR88" s="44"/>
      <c r="KS88" s="44"/>
      <c r="KT88" s="44"/>
      <c r="KU88" s="44"/>
      <c r="KV88" s="44"/>
      <c r="KW88" s="44"/>
      <c r="KX88" s="44"/>
      <c r="KY88" s="44"/>
      <c r="KZ88" s="44"/>
      <c r="LA88" s="44"/>
      <c r="LB88" s="44"/>
      <c r="LC88" s="44"/>
      <c r="LD88" s="44"/>
      <c r="LE88" s="44"/>
      <c r="LF88" s="44"/>
      <c r="LG88" s="44"/>
      <c r="LH88" s="44"/>
      <c r="LI88" s="44"/>
      <c r="LJ88" s="44"/>
      <c r="LK88" s="44"/>
      <c r="LL88" s="44"/>
      <c r="LM88" s="44"/>
      <c r="LN88" s="44"/>
      <c r="LO88" s="44"/>
      <c r="LP88" s="44"/>
      <c r="LQ88" s="44"/>
      <c r="LR88" s="44"/>
      <c r="LS88" s="44"/>
      <c r="LT88" s="44"/>
      <c r="LU88" s="44"/>
      <c r="LV88" s="44"/>
      <c r="LW88" s="44"/>
      <c r="LX88" s="44"/>
      <c r="LY88" s="44"/>
      <c r="LZ88" s="44"/>
      <c r="MA88" s="44"/>
      <c r="MB88" s="44"/>
      <c r="MC88" s="44"/>
      <c r="MD88" s="44"/>
      <c r="ME88" s="44"/>
      <c r="MF88" s="44"/>
      <c r="MG88" s="44"/>
      <c r="MH88" s="44"/>
      <c r="MI88" s="44"/>
      <c r="MJ88" s="44"/>
      <c r="MK88" s="44"/>
      <c r="ML88" s="44"/>
      <c r="MM88" s="44"/>
      <c r="MN88" s="44"/>
      <c r="MO88" s="44"/>
      <c r="MP88" s="44"/>
      <c r="MQ88" s="44"/>
      <c r="MR88" s="44"/>
      <c r="MS88" s="44"/>
      <c r="MT88" s="44"/>
      <c r="MU88" s="44"/>
      <c r="MV88" s="44"/>
      <c r="MW88" s="44"/>
      <c r="MX88" s="44"/>
      <c r="MY88" s="29"/>
      <c r="MZ88" s="29"/>
      <c r="NA88" s="29"/>
      <c r="NB88" s="29"/>
      <c r="NC88" s="29"/>
      <c r="ND88" s="29"/>
      <c r="NE88" s="29"/>
      <c r="NF88" s="29"/>
      <c r="NG88" s="29"/>
      <c r="NH88" s="29"/>
      <c r="NI88" s="29"/>
      <c r="NJ88" s="29"/>
      <c r="NK88" s="29"/>
      <c r="NL88" s="29"/>
      <c r="NM88" s="29"/>
      <c r="NN88" s="29"/>
      <c r="NO88" s="29"/>
      <c r="NP88" s="29"/>
      <c r="NQ88" s="29"/>
      <c r="NR88" s="29"/>
      <c r="NS88" s="29"/>
      <c r="NT88" s="29"/>
      <c r="NU88" s="29"/>
      <c r="NV88" s="29"/>
      <c r="NW88" s="29"/>
      <c r="NX88" s="29"/>
      <c r="NY88" s="29"/>
      <c r="NZ88" s="29"/>
      <c r="OA88" s="29"/>
      <c r="OB88" s="29"/>
      <c r="OC88" s="29"/>
      <c r="OD88" s="29"/>
      <c r="OE88" s="29"/>
      <c r="OF88" s="29"/>
      <c r="OG88" s="29"/>
      <c r="OH88" s="29"/>
      <c r="OI88" s="29"/>
      <c r="OJ88" s="29"/>
      <c r="OK88" s="29"/>
      <c r="OL88" s="29"/>
      <c r="OM88" s="29"/>
      <c r="ON88" s="29"/>
      <c r="OO88" s="29"/>
      <c r="OP88" s="29"/>
      <c r="OQ88" s="29"/>
      <c r="OR88" s="29"/>
      <c r="OS88" s="29"/>
      <c r="OT88" s="29"/>
      <c r="OU88" s="29"/>
      <c r="OV88" s="29"/>
      <c r="OW88" s="29"/>
      <c r="OX88" s="29"/>
      <c r="OY88" s="29"/>
      <c r="OZ88" s="29"/>
      <c r="PA88" s="29"/>
      <c r="PB88" s="29"/>
      <c r="PC88" s="29"/>
      <c r="PD88" s="29"/>
      <c r="PE88" s="29"/>
      <c r="PF88" s="29"/>
      <c r="PG88" s="29"/>
      <c r="PH88" s="29"/>
      <c r="PI88" s="29"/>
      <c r="PJ88" s="29"/>
      <c r="PK88" s="29"/>
      <c r="PL88" s="29"/>
      <c r="PM88" s="29"/>
      <c r="PN88" s="29"/>
    </row>
    <row r="89" spans="1:430" ht="14.25" customHeight="1" outlineLevel="1" x14ac:dyDescent="0.55000000000000004">
      <c r="A89" s="6" t="s">
        <v>34</v>
      </c>
      <c r="B89" s="30"/>
      <c r="C89" s="44">
        <v>-37.5</v>
      </c>
      <c r="D89" s="44">
        <v>-37.5</v>
      </c>
      <c r="E89" s="44">
        <v>-37.5</v>
      </c>
      <c r="F89" s="44">
        <v>-37.5</v>
      </c>
      <c r="G89" s="44">
        <v>-37.5</v>
      </c>
      <c r="H89" s="44">
        <v>-37.5</v>
      </c>
      <c r="I89" s="44">
        <v>-37.5</v>
      </c>
      <c r="J89" s="44">
        <v>-37.5</v>
      </c>
      <c r="K89" s="44">
        <v>-37.5</v>
      </c>
      <c r="L89" s="44">
        <v>-37.5</v>
      </c>
      <c r="M89" s="44">
        <v>-37.5</v>
      </c>
      <c r="N89" s="44">
        <v>-37.5</v>
      </c>
      <c r="O89" s="44">
        <v>-37.5</v>
      </c>
      <c r="P89" s="44">
        <v>-37.5</v>
      </c>
      <c r="Q89" s="44">
        <v>-37.5</v>
      </c>
      <c r="R89" s="44">
        <v>-37.5</v>
      </c>
      <c r="S89" s="44">
        <v>-37.5</v>
      </c>
      <c r="T89" s="44">
        <v>-37.5</v>
      </c>
      <c r="U89" s="44">
        <v>-37.5</v>
      </c>
      <c r="V89" s="44">
        <v>-37.5</v>
      </c>
      <c r="W89" s="44">
        <v>-37.5</v>
      </c>
      <c r="X89" s="44">
        <v>-37.5</v>
      </c>
      <c r="Y89" s="44">
        <v>-37.5</v>
      </c>
      <c r="Z89" s="44">
        <v>-37.5</v>
      </c>
      <c r="AA89" s="44">
        <v>-37.5</v>
      </c>
      <c r="AB89" s="44">
        <v>-37.5</v>
      </c>
      <c r="AC89" s="44">
        <v>-37.5</v>
      </c>
      <c r="AD89" s="44">
        <v>-37.5</v>
      </c>
      <c r="AE89" s="44">
        <v>-37.5</v>
      </c>
      <c r="AF89" s="44">
        <v>-37.5</v>
      </c>
      <c r="AG89" s="44">
        <v>-37.5</v>
      </c>
      <c r="AH89" s="44">
        <v>-37.5</v>
      </c>
      <c r="AI89" s="44">
        <v>-37.5</v>
      </c>
      <c r="AJ89" s="44">
        <v>-37.5</v>
      </c>
      <c r="AK89" s="44">
        <v>-37.5</v>
      </c>
      <c r="AL89" s="44">
        <v>-37.5</v>
      </c>
      <c r="AM89" s="44">
        <v>-37.5</v>
      </c>
      <c r="AN89" s="44">
        <v>-37.5</v>
      </c>
      <c r="AO89" s="44">
        <v>-37.5</v>
      </c>
      <c r="AP89" s="44">
        <v>-37.5</v>
      </c>
      <c r="AQ89" s="44">
        <v>-37.5</v>
      </c>
      <c r="AR89" s="44">
        <v>-37.5</v>
      </c>
      <c r="AS89" s="44">
        <v>-37.5</v>
      </c>
      <c r="AT89" s="44">
        <v>-37.5</v>
      </c>
      <c r="AU89" s="44">
        <v>-37.5</v>
      </c>
      <c r="AV89" s="44">
        <v>-37.5</v>
      </c>
      <c r="AW89" s="44">
        <v>-37.5</v>
      </c>
      <c r="AX89" s="44">
        <v>-37.5</v>
      </c>
      <c r="AY89" s="44">
        <v>-37.5</v>
      </c>
      <c r="AZ89" s="44">
        <v>-37.5</v>
      </c>
      <c r="BA89" s="44">
        <v>-37.5</v>
      </c>
      <c r="BB89" s="44">
        <v>-37.5</v>
      </c>
      <c r="BC89" s="44">
        <v>-37.5</v>
      </c>
      <c r="BD89" s="44">
        <v>-37.5</v>
      </c>
      <c r="BE89" s="44">
        <v>-37.5</v>
      </c>
      <c r="BF89" s="44">
        <v>-37.5</v>
      </c>
      <c r="BG89" s="44">
        <v>-37.5</v>
      </c>
      <c r="BH89" s="44">
        <v>-37.5</v>
      </c>
      <c r="BI89" s="44">
        <v>-37.5</v>
      </c>
      <c r="BJ89" s="44">
        <v>-37.5</v>
      </c>
      <c r="BK89" s="44">
        <v>-37.5</v>
      </c>
      <c r="BL89" s="44">
        <v>-37.5</v>
      </c>
      <c r="BM89" s="44">
        <v>-37.5</v>
      </c>
      <c r="BN89" s="44">
        <v>-37.5</v>
      </c>
      <c r="BO89" s="44">
        <v>-37.5</v>
      </c>
      <c r="BP89" s="44">
        <v>-37.5</v>
      </c>
      <c r="BQ89" s="44">
        <v>-37.5</v>
      </c>
      <c r="BR89" s="44">
        <v>-37.5</v>
      </c>
      <c r="BS89" s="44">
        <v>-37.5</v>
      </c>
      <c r="BT89" s="44">
        <v>-37.5</v>
      </c>
      <c r="BU89" s="44">
        <v>-37.5</v>
      </c>
      <c r="BV89" s="44">
        <v>-37.5</v>
      </c>
      <c r="BW89" s="44">
        <v>-37.5</v>
      </c>
      <c r="BX89" s="44">
        <v>-37.5</v>
      </c>
      <c r="BY89" s="44">
        <v>-37.5</v>
      </c>
      <c r="BZ89" s="44">
        <v>-37.5</v>
      </c>
      <c r="CA89" s="44">
        <v>-37.5</v>
      </c>
      <c r="CB89" s="44">
        <v>-37.5</v>
      </c>
      <c r="CC89" s="44">
        <v>-37.5</v>
      </c>
      <c r="CD89" s="44">
        <v>-37.5</v>
      </c>
      <c r="CE89" s="44">
        <v>-37.5</v>
      </c>
      <c r="CF89" s="44">
        <v>-37.5</v>
      </c>
      <c r="CG89" s="44">
        <v>-37.5</v>
      </c>
      <c r="CH89" s="44">
        <v>-37.5</v>
      </c>
      <c r="CI89" s="44">
        <v>-37.5</v>
      </c>
      <c r="CJ89" s="44">
        <v>-37.5</v>
      </c>
      <c r="CK89" s="44">
        <v>-37.5</v>
      </c>
      <c r="CL89" s="44">
        <v>-37.5</v>
      </c>
      <c r="CM89" s="44">
        <v>-37.5</v>
      </c>
      <c r="CN89" s="44">
        <v>-37.5</v>
      </c>
      <c r="CO89" s="44">
        <v>-37.5</v>
      </c>
      <c r="CP89" s="44">
        <v>-37.5</v>
      </c>
      <c r="CQ89" s="44">
        <v>-37.5</v>
      </c>
      <c r="CR89" s="44">
        <v>-37.5</v>
      </c>
      <c r="CS89" s="44">
        <v>-37.5</v>
      </c>
      <c r="CT89" s="44">
        <v>-37.5</v>
      </c>
      <c r="CU89" s="44">
        <v>-37.5</v>
      </c>
      <c r="CV89" s="44">
        <v>-37.5</v>
      </c>
      <c r="CW89" s="44">
        <v>-37.5</v>
      </c>
      <c r="CX89" s="44">
        <v>-37.5</v>
      </c>
      <c r="CY89" s="44">
        <v>-37.5</v>
      </c>
      <c r="CZ89" s="44">
        <v>-37.5</v>
      </c>
      <c r="DA89" s="44">
        <v>-37.5</v>
      </c>
      <c r="DB89" s="44">
        <v>-37.5</v>
      </c>
      <c r="DC89" s="44">
        <v>-37.5</v>
      </c>
      <c r="DD89" s="44">
        <v>-37.5</v>
      </c>
      <c r="DE89" s="44">
        <v>-37.5</v>
      </c>
      <c r="DF89" s="44">
        <v>-37.5</v>
      </c>
      <c r="DG89" s="44">
        <v>-37.5</v>
      </c>
      <c r="DH89" s="44">
        <v>-37.5</v>
      </c>
      <c r="DI89" s="44">
        <v>-37.5</v>
      </c>
      <c r="DJ89" s="44">
        <v>-37.5</v>
      </c>
      <c r="DK89" s="44">
        <v>-37.5</v>
      </c>
      <c r="DL89" s="44">
        <v>-37.5</v>
      </c>
      <c r="DM89" s="44">
        <v>-37.5</v>
      </c>
      <c r="DN89" s="44">
        <v>-37.5</v>
      </c>
      <c r="DO89" s="44">
        <v>-37.5</v>
      </c>
      <c r="DP89" s="44">
        <v>-37.5</v>
      </c>
      <c r="DQ89" s="44">
        <v>-37.5</v>
      </c>
      <c r="DR89" s="44">
        <v>-37.5</v>
      </c>
      <c r="DS89" s="44">
        <v>-37.5</v>
      </c>
      <c r="DT89" s="44">
        <v>-37.5</v>
      </c>
      <c r="DU89" s="44">
        <v>0</v>
      </c>
      <c r="DV89" s="44">
        <v>0</v>
      </c>
      <c r="DW89" s="44">
        <v>0</v>
      </c>
      <c r="DX89" s="44">
        <v>0</v>
      </c>
      <c r="DY89" s="44">
        <v>0</v>
      </c>
      <c r="DZ89" s="44">
        <v>0</v>
      </c>
      <c r="EA89" s="44">
        <v>0</v>
      </c>
      <c r="EB89" s="44">
        <v>0</v>
      </c>
      <c r="EC89" s="44">
        <v>0</v>
      </c>
      <c r="ED89" s="44">
        <v>0</v>
      </c>
      <c r="EE89" s="44">
        <v>0</v>
      </c>
      <c r="EF89" s="44">
        <v>0</v>
      </c>
      <c r="EG89" s="44">
        <v>0</v>
      </c>
      <c r="EH89" s="44">
        <v>0</v>
      </c>
      <c r="EI89" s="44">
        <v>0</v>
      </c>
      <c r="EJ89" s="44">
        <v>0</v>
      </c>
      <c r="EK89" s="44">
        <v>0</v>
      </c>
      <c r="EL89" s="44">
        <v>0</v>
      </c>
      <c r="EM89" s="44">
        <v>0</v>
      </c>
      <c r="EN89" s="44">
        <v>0</v>
      </c>
      <c r="EO89" s="44">
        <v>0</v>
      </c>
      <c r="EP89" s="44">
        <v>0</v>
      </c>
      <c r="EQ89" s="44">
        <v>0</v>
      </c>
      <c r="ER89" s="44">
        <v>0</v>
      </c>
      <c r="ES89" s="44">
        <v>0</v>
      </c>
      <c r="ET89" s="44">
        <v>0</v>
      </c>
      <c r="EU89" s="44">
        <v>0</v>
      </c>
      <c r="EV89" s="44">
        <v>0</v>
      </c>
      <c r="EW89" s="44">
        <v>0</v>
      </c>
      <c r="EX89" s="44">
        <v>0</v>
      </c>
      <c r="EY89" s="44">
        <v>0</v>
      </c>
      <c r="EZ89" s="44">
        <v>0</v>
      </c>
      <c r="FA89" s="44">
        <v>0</v>
      </c>
      <c r="FB89" s="44">
        <v>0</v>
      </c>
      <c r="FC89" s="44">
        <v>0</v>
      </c>
      <c r="FD89" s="44">
        <v>0</v>
      </c>
      <c r="FE89" s="44">
        <v>0</v>
      </c>
      <c r="FF89" s="44">
        <v>0</v>
      </c>
      <c r="FG89" s="44">
        <v>0</v>
      </c>
      <c r="FH89" s="44">
        <v>0</v>
      </c>
      <c r="FI89" s="44">
        <v>0</v>
      </c>
      <c r="FJ89" s="44">
        <v>0</v>
      </c>
      <c r="FK89" s="44">
        <v>0</v>
      </c>
      <c r="FL89" s="44">
        <v>0</v>
      </c>
      <c r="FM89" s="44">
        <v>0</v>
      </c>
      <c r="FN89" s="44">
        <v>0</v>
      </c>
      <c r="FO89" s="44">
        <v>0</v>
      </c>
      <c r="FP89" s="44">
        <v>0</v>
      </c>
      <c r="FQ89" s="44">
        <v>0</v>
      </c>
      <c r="FR89" s="44">
        <v>0</v>
      </c>
      <c r="FS89" s="44">
        <v>0</v>
      </c>
      <c r="FT89" s="44">
        <v>0</v>
      </c>
      <c r="FU89" s="44">
        <v>0</v>
      </c>
      <c r="FV89" s="44">
        <v>0</v>
      </c>
      <c r="FW89" s="44">
        <v>0</v>
      </c>
      <c r="FX89" s="44">
        <v>0</v>
      </c>
      <c r="FY89" s="44">
        <v>0</v>
      </c>
      <c r="FZ89" s="44">
        <v>0</v>
      </c>
      <c r="GA89" s="44">
        <v>0</v>
      </c>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c r="KD89" s="44"/>
      <c r="KE89" s="44"/>
      <c r="KF89" s="44"/>
      <c r="KG89" s="44"/>
      <c r="KH89" s="44"/>
      <c r="KI89" s="44"/>
      <c r="KJ89" s="44"/>
      <c r="KK89" s="44"/>
      <c r="KL89" s="44"/>
      <c r="KM89" s="44"/>
      <c r="KN89" s="44"/>
      <c r="KO89" s="44"/>
      <c r="KP89" s="44"/>
      <c r="KQ89" s="44"/>
      <c r="KR89" s="44"/>
      <c r="KS89" s="44"/>
      <c r="KT89" s="44"/>
      <c r="KU89" s="44"/>
      <c r="KV89" s="44"/>
      <c r="KW89" s="44"/>
      <c r="KX89" s="44"/>
      <c r="KY89" s="44"/>
      <c r="KZ89" s="44"/>
      <c r="LA89" s="44"/>
      <c r="LB89" s="44"/>
      <c r="LC89" s="44"/>
      <c r="LD89" s="44"/>
      <c r="LE89" s="44"/>
      <c r="LF89" s="44"/>
      <c r="LG89" s="44"/>
      <c r="LH89" s="44"/>
      <c r="LI89" s="44"/>
      <c r="LJ89" s="44"/>
      <c r="LK89" s="44"/>
      <c r="LL89" s="44"/>
      <c r="LM89" s="44"/>
      <c r="LN89" s="44"/>
      <c r="LO89" s="44"/>
      <c r="LP89" s="44"/>
      <c r="LQ89" s="44"/>
      <c r="LR89" s="44"/>
      <c r="LS89" s="44"/>
      <c r="LT89" s="44"/>
      <c r="LU89" s="44"/>
      <c r="LV89" s="44"/>
      <c r="LW89" s="44"/>
      <c r="LX89" s="44"/>
      <c r="LY89" s="44"/>
      <c r="LZ89" s="44"/>
      <c r="MA89" s="44"/>
      <c r="MB89" s="44"/>
      <c r="MC89" s="44"/>
      <c r="MD89" s="44"/>
      <c r="ME89" s="44"/>
      <c r="MF89" s="44"/>
      <c r="MG89" s="44"/>
      <c r="MH89" s="44"/>
      <c r="MI89" s="44"/>
      <c r="MJ89" s="44"/>
      <c r="MK89" s="44"/>
      <c r="ML89" s="44"/>
      <c r="MM89" s="44"/>
      <c r="MN89" s="44"/>
      <c r="MO89" s="44"/>
      <c r="MP89" s="44"/>
      <c r="MQ89" s="44"/>
      <c r="MR89" s="44"/>
      <c r="MS89" s="44"/>
      <c r="MT89" s="44"/>
      <c r="MU89" s="44"/>
      <c r="MV89" s="44"/>
      <c r="MW89" s="44"/>
      <c r="MX89" s="44"/>
      <c r="MY89" s="29"/>
      <c r="MZ89" s="29"/>
      <c r="NA89" s="29"/>
      <c r="NB89" s="29"/>
      <c r="NC89" s="29"/>
      <c r="ND89" s="29"/>
      <c r="NE89" s="29"/>
      <c r="NF89" s="29"/>
      <c r="NG89" s="29"/>
      <c r="NH89" s="29"/>
      <c r="NI89" s="29"/>
      <c r="NJ89" s="29"/>
      <c r="NK89" s="29"/>
      <c r="NL89" s="29"/>
      <c r="NM89" s="29"/>
      <c r="NN89" s="29"/>
      <c r="NO89" s="29"/>
      <c r="NP89" s="29"/>
      <c r="NQ89" s="29"/>
      <c r="NR89" s="29"/>
      <c r="NS89" s="29"/>
      <c r="NT89" s="29"/>
      <c r="NU89" s="29"/>
      <c r="NV89" s="29"/>
      <c r="NW89" s="29"/>
      <c r="NX89" s="29"/>
      <c r="NY89" s="29"/>
      <c r="NZ89" s="29"/>
      <c r="OA89" s="29"/>
      <c r="OB89" s="29"/>
      <c r="OC89" s="29"/>
      <c r="OD89" s="29"/>
      <c r="OE89" s="29"/>
      <c r="OF89" s="29"/>
      <c r="OG89" s="29"/>
      <c r="OH89" s="29"/>
      <c r="OI89" s="29"/>
      <c r="OJ89" s="29"/>
      <c r="OK89" s="29"/>
      <c r="OL89" s="29"/>
      <c r="OM89" s="29"/>
      <c r="ON89" s="29"/>
      <c r="OO89" s="29"/>
      <c r="OP89" s="29"/>
      <c r="OQ89" s="29"/>
      <c r="OR89" s="29"/>
      <c r="OS89" s="29"/>
      <c r="OT89" s="29"/>
      <c r="OU89" s="29"/>
      <c r="OV89" s="29"/>
      <c r="OW89" s="29"/>
      <c r="OX89" s="29"/>
      <c r="OY89" s="29"/>
      <c r="OZ89" s="29"/>
      <c r="PA89" s="29"/>
      <c r="PB89" s="29"/>
      <c r="PC89" s="29"/>
      <c r="PD89" s="29"/>
      <c r="PE89" s="29"/>
      <c r="PF89" s="29"/>
      <c r="PG89" s="29"/>
      <c r="PH89" s="29"/>
      <c r="PI89" s="29"/>
      <c r="PJ89" s="29"/>
      <c r="PK89" s="29"/>
      <c r="PL89" s="29"/>
      <c r="PM89" s="29"/>
      <c r="PN89" s="29"/>
    </row>
    <row r="90" spans="1:430" ht="14.25" customHeight="1" x14ac:dyDescent="0.55000000000000004"/>
    <row r="91" spans="1:430" ht="14.25" customHeight="1" x14ac:dyDescent="0.55000000000000004"/>
    <row r="92" spans="1:430" ht="14.25" customHeight="1" x14ac:dyDescent="0.55000000000000004">
      <c r="A92" s="15" t="s">
        <v>35</v>
      </c>
      <c r="B92" s="12"/>
      <c r="C92" s="12">
        <f t="shared" ref="C92:AH92" si="288">C87</f>
        <v>45991</v>
      </c>
      <c r="D92" s="12">
        <f t="shared" si="288"/>
        <v>46022</v>
      </c>
      <c r="E92" s="12">
        <f t="shared" si="288"/>
        <v>46053</v>
      </c>
      <c r="F92" s="12">
        <f t="shared" si="288"/>
        <v>46081</v>
      </c>
      <c r="G92" s="12">
        <f t="shared" si="288"/>
        <v>46112</v>
      </c>
      <c r="H92" s="12">
        <f t="shared" si="288"/>
        <v>46142</v>
      </c>
      <c r="I92" s="12">
        <f t="shared" si="288"/>
        <v>46173</v>
      </c>
      <c r="J92" s="12">
        <f t="shared" si="288"/>
        <v>46203</v>
      </c>
      <c r="K92" s="12">
        <f t="shared" si="288"/>
        <v>46234</v>
      </c>
      <c r="L92" s="12">
        <f t="shared" si="288"/>
        <v>46265</v>
      </c>
      <c r="M92" s="12">
        <f t="shared" si="288"/>
        <v>46295</v>
      </c>
      <c r="N92" s="12">
        <f t="shared" si="288"/>
        <v>46326</v>
      </c>
      <c r="O92" s="12">
        <f t="shared" si="288"/>
        <v>46356</v>
      </c>
      <c r="P92" s="12">
        <f t="shared" si="288"/>
        <v>46387</v>
      </c>
      <c r="Q92" s="12">
        <f t="shared" si="288"/>
        <v>46418</v>
      </c>
      <c r="R92" s="12">
        <f t="shared" si="288"/>
        <v>46446</v>
      </c>
      <c r="S92" s="12">
        <f t="shared" si="288"/>
        <v>46477</v>
      </c>
      <c r="T92" s="12">
        <f t="shared" si="288"/>
        <v>46507</v>
      </c>
      <c r="U92" s="12">
        <f t="shared" si="288"/>
        <v>46538</v>
      </c>
      <c r="V92" s="12">
        <f t="shared" si="288"/>
        <v>46568</v>
      </c>
      <c r="W92" s="12">
        <f t="shared" si="288"/>
        <v>46599</v>
      </c>
      <c r="X92" s="12">
        <f t="shared" si="288"/>
        <v>46630</v>
      </c>
      <c r="Y92" s="12">
        <f t="shared" si="288"/>
        <v>46660</v>
      </c>
      <c r="Z92" s="12">
        <f t="shared" si="288"/>
        <v>46691</v>
      </c>
      <c r="AA92" s="12">
        <f t="shared" si="288"/>
        <v>46721</v>
      </c>
      <c r="AB92" s="12">
        <f t="shared" si="288"/>
        <v>46752</v>
      </c>
      <c r="AC92" s="12">
        <f t="shared" si="288"/>
        <v>46783</v>
      </c>
      <c r="AD92" s="12">
        <f t="shared" si="288"/>
        <v>46812</v>
      </c>
      <c r="AE92" s="12">
        <f t="shared" si="288"/>
        <v>46843</v>
      </c>
      <c r="AF92" s="12">
        <f t="shared" si="288"/>
        <v>46873</v>
      </c>
      <c r="AG92" s="12">
        <f t="shared" si="288"/>
        <v>46904</v>
      </c>
      <c r="AH92" s="12">
        <f t="shared" si="288"/>
        <v>46934</v>
      </c>
      <c r="AI92" s="12">
        <f t="shared" ref="AI92:BN92" si="289">AI87</f>
        <v>46965</v>
      </c>
      <c r="AJ92" s="12">
        <f t="shared" si="289"/>
        <v>46996</v>
      </c>
      <c r="AK92" s="12">
        <f t="shared" si="289"/>
        <v>47026</v>
      </c>
      <c r="AL92" s="12">
        <f t="shared" si="289"/>
        <v>47057</v>
      </c>
      <c r="AM92" s="12">
        <f t="shared" si="289"/>
        <v>47087</v>
      </c>
      <c r="AN92" s="12">
        <f t="shared" si="289"/>
        <v>47118</v>
      </c>
      <c r="AO92" s="12">
        <f t="shared" si="289"/>
        <v>47149</v>
      </c>
      <c r="AP92" s="12">
        <f t="shared" si="289"/>
        <v>47177</v>
      </c>
      <c r="AQ92" s="12">
        <f t="shared" si="289"/>
        <v>47208</v>
      </c>
      <c r="AR92" s="12">
        <f t="shared" si="289"/>
        <v>47238</v>
      </c>
      <c r="AS92" s="12">
        <f t="shared" si="289"/>
        <v>47269</v>
      </c>
      <c r="AT92" s="12">
        <f t="shared" si="289"/>
        <v>47299</v>
      </c>
      <c r="AU92" s="12">
        <f t="shared" si="289"/>
        <v>47330</v>
      </c>
      <c r="AV92" s="12">
        <f t="shared" si="289"/>
        <v>47361</v>
      </c>
      <c r="AW92" s="12">
        <f t="shared" si="289"/>
        <v>47391</v>
      </c>
      <c r="AX92" s="12">
        <f t="shared" si="289"/>
        <v>47422</v>
      </c>
      <c r="AY92" s="12">
        <f t="shared" si="289"/>
        <v>47452</v>
      </c>
      <c r="AZ92" s="12">
        <f t="shared" si="289"/>
        <v>47483</v>
      </c>
      <c r="BA92" s="12">
        <f t="shared" si="289"/>
        <v>47514</v>
      </c>
      <c r="BB92" s="12">
        <f t="shared" si="289"/>
        <v>47542</v>
      </c>
      <c r="BC92" s="12">
        <f t="shared" si="289"/>
        <v>47573</v>
      </c>
      <c r="BD92" s="12">
        <f t="shared" si="289"/>
        <v>47603</v>
      </c>
      <c r="BE92" s="12">
        <f t="shared" si="289"/>
        <v>47634</v>
      </c>
      <c r="BF92" s="12">
        <f t="shared" si="289"/>
        <v>47664</v>
      </c>
      <c r="BG92" s="12">
        <f t="shared" si="289"/>
        <v>47695</v>
      </c>
      <c r="BH92" s="12">
        <f t="shared" si="289"/>
        <v>47726</v>
      </c>
      <c r="BI92" s="12">
        <f t="shared" si="289"/>
        <v>47756</v>
      </c>
      <c r="BJ92" s="12">
        <f t="shared" si="289"/>
        <v>47787</v>
      </c>
      <c r="BK92" s="12">
        <f t="shared" si="289"/>
        <v>47817</v>
      </c>
      <c r="BL92" s="12">
        <f t="shared" si="289"/>
        <v>47848</v>
      </c>
      <c r="BM92" s="12">
        <f t="shared" si="289"/>
        <v>47879</v>
      </c>
      <c r="BN92" s="12">
        <f t="shared" si="289"/>
        <v>47907</v>
      </c>
      <c r="BO92" s="12">
        <f t="shared" ref="BO92:CT92" si="290">BO87</f>
        <v>47938</v>
      </c>
      <c r="BP92" s="12">
        <f t="shared" si="290"/>
        <v>47968</v>
      </c>
      <c r="BQ92" s="12">
        <f t="shared" si="290"/>
        <v>47999</v>
      </c>
      <c r="BR92" s="12">
        <f t="shared" si="290"/>
        <v>48029</v>
      </c>
      <c r="BS92" s="12">
        <f t="shared" si="290"/>
        <v>48060</v>
      </c>
      <c r="BT92" s="12">
        <f t="shared" si="290"/>
        <v>48091</v>
      </c>
      <c r="BU92" s="12">
        <f t="shared" si="290"/>
        <v>48121</v>
      </c>
      <c r="BV92" s="12">
        <f t="shared" si="290"/>
        <v>48152</v>
      </c>
      <c r="BW92" s="12">
        <f t="shared" si="290"/>
        <v>48182</v>
      </c>
      <c r="BX92" s="12">
        <f t="shared" si="290"/>
        <v>48213</v>
      </c>
      <c r="BY92" s="12">
        <f t="shared" si="290"/>
        <v>48244</v>
      </c>
      <c r="BZ92" s="12">
        <f t="shared" si="290"/>
        <v>48273</v>
      </c>
      <c r="CA92" s="12">
        <f t="shared" si="290"/>
        <v>48304</v>
      </c>
      <c r="CB92" s="12">
        <f t="shared" si="290"/>
        <v>48334</v>
      </c>
      <c r="CC92" s="12">
        <f t="shared" si="290"/>
        <v>48365</v>
      </c>
      <c r="CD92" s="12">
        <f t="shared" si="290"/>
        <v>48395</v>
      </c>
      <c r="CE92" s="12">
        <f t="shared" si="290"/>
        <v>48426</v>
      </c>
      <c r="CF92" s="12">
        <f t="shared" si="290"/>
        <v>48457</v>
      </c>
      <c r="CG92" s="12">
        <f t="shared" si="290"/>
        <v>48487</v>
      </c>
      <c r="CH92" s="12">
        <f t="shared" si="290"/>
        <v>48518</v>
      </c>
      <c r="CI92" s="12">
        <f t="shared" si="290"/>
        <v>48548</v>
      </c>
      <c r="CJ92" s="12">
        <f t="shared" si="290"/>
        <v>48579</v>
      </c>
      <c r="CK92" s="12">
        <f t="shared" si="290"/>
        <v>48610</v>
      </c>
      <c r="CL92" s="12">
        <f t="shared" si="290"/>
        <v>48638</v>
      </c>
      <c r="CM92" s="12">
        <f t="shared" si="290"/>
        <v>48669</v>
      </c>
      <c r="CN92" s="12">
        <f t="shared" si="290"/>
        <v>48699</v>
      </c>
      <c r="CO92" s="12">
        <f t="shared" si="290"/>
        <v>48730</v>
      </c>
      <c r="CP92" s="12">
        <f t="shared" si="290"/>
        <v>48760</v>
      </c>
      <c r="CQ92" s="12">
        <f t="shared" si="290"/>
        <v>48791</v>
      </c>
      <c r="CR92" s="12">
        <f t="shared" si="290"/>
        <v>48822</v>
      </c>
      <c r="CS92" s="12">
        <f t="shared" si="290"/>
        <v>48852</v>
      </c>
      <c r="CT92" s="12">
        <f t="shared" si="290"/>
        <v>48883</v>
      </c>
      <c r="CU92" s="12">
        <f t="shared" ref="CU92:DZ92" si="291">CU87</f>
        <v>48913</v>
      </c>
      <c r="CV92" s="12">
        <f t="shared" si="291"/>
        <v>48944</v>
      </c>
      <c r="CW92" s="12">
        <f t="shared" si="291"/>
        <v>48975</v>
      </c>
      <c r="CX92" s="12">
        <f t="shared" si="291"/>
        <v>49003</v>
      </c>
      <c r="CY92" s="12">
        <f t="shared" si="291"/>
        <v>49034</v>
      </c>
      <c r="CZ92" s="12">
        <f t="shared" si="291"/>
        <v>49064</v>
      </c>
      <c r="DA92" s="12">
        <f t="shared" si="291"/>
        <v>49095</v>
      </c>
      <c r="DB92" s="12">
        <f t="shared" si="291"/>
        <v>49125</v>
      </c>
      <c r="DC92" s="12">
        <f t="shared" si="291"/>
        <v>49156</v>
      </c>
      <c r="DD92" s="12">
        <f t="shared" si="291"/>
        <v>49187</v>
      </c>
      <c r="DE92" s="12">
        <f t="shared" si="291"/>
        <v>49217</v>
      </c>
      <c r="DF92" s="12">
        <f t="shared" si="291"/>
        <v>49248</v>
      </c>
      <c r="DG92" s="12">
        <f t="shared" si="291"/>
        <v>49278</v>
      </c>
      <c r="DH92" s="12">
        <f t="shared" si="291"/>
        <v>49309</v>
      </c>
      <c r="DI92" s="12">
        <f t="shared" si="291"/>
        <v>49340</v>
      </c>
      <c r="DJ92" s="12">
        <f t="shared" si="291"/>
        <v>49368</v>
      </c>
      <c r="DK92" s="12">
        <f t="shared" si="291"/>
        <v>49399</v>
      </c>
      <c r="DL92" s="12">
        <f t="shared" si="291"/>
        <v>49429</v>
      </c>
      <c r="DM92" s="12">
        <f t="shared" si="291"/>
        <v>49460</v>
      </c>
      <c r="DN92" s="12">
        <f t="shared" si="291"/>
        <v>49490</v>
      </c>
      <c r="DO92" s="12">
        <f t="shared" si="291"/>
        <v>49521</v>
      </c>
      <c r="DP92" s="12">
        <f t="shared" si="291"/>
        <v>49552</v>
      </c>
      <c r="DQ92" s="12">
        <f t="shared" si="291"/>
        <v>49582</v>
      </c>
      <c r="DR92" s="12">
        <f t="shared" si="291"/>
        <v>49613</v>
      </c>
      <c r="DS92" s="12">
        <f t="shared" si="291"/>
        <v>49643</v>
      </c>
      <c r="DT92" s="12">
        <f t="shared" si="291"/>
        <v>49674</v>
      </c>
      <c r="DU92" s="12">
        <f t="shared" si="291"/>
        <v>49705</v>
      </c>
      <c r="DV92" s="12">
        <f t="shared" si="291"/>
        <v>49734</v>
      </c>
      <c r="DW92" s="12">
        <f t="shared" si="291"/>
        <v>49765</v>
      </c>
      <c r="DX92" s="12">
        <f t="shared" si="291"/>
        <v>49795</v>
      </c>
      <c r="DY92" s="12">
        <f t="shared" si="291"/>
        <v>49826</v>
      </c>
      <c r="DZ92" s="12">
        <f t="shared" si="291"/>
        <v>49856</v>
      </c>
      <c r="EA92" s="12">
        <f t="shared" ref="EA92:FF92" si="292">EA87</f>
        <v>49887</v>
      </c>
      <c r="EB92" s="12">
        <f t="shared" si="292"/>
        <v>49918</v>
      </c>
      <c r="EC92" s="12">
        <f t="shared" si="292"/>
        <v>49948</v>
      </c>
      <c r="ED92" s="12">
        <f t="shared" si="292"/>
        <v>49979</v>
      </c>
      <c r="EE92" s="12">
        <f t="shared" si="292"/>
        <v>50009</v>
      </c>
      <c r="EF92" s="12">
        <f t="shared" si="292"/>
        <v>50040</v>
      </c>
      <c r="EG92" s="12">
        <f t="shared" si="292"/>
        <v>50071</v>
      </c>
      <c r="EH92" s="12">
        <f t="shared" si="292"/>
        <v>50099</v>
      </c>
      <c r="EI92" s="12">
        <f t="shared" si="292"/>
        <v>50130</v>
      </c>
      <c r="EJ92" s="12">
        <f t="shared" si="292"/>
        <v>50160</v>
      </c>
      <c r="EK92" s="12">
        <f t="shared" si="292"/>
        <v>50191</v>
      </c>
      <c r="EL92" s="12">
        <f t="shared" si="292"/>
        <v>50221</v>
      </c>
      <c r="EM92" s="12">
        <f t="shared" si="292"/>
        <v>50252</v>
      </c>
      <c r="EN92" s="12">
        <f t="shared" si="292"/>
        <v>50283</v>
      </c>
      <c r="EO92" s="12">
        <f t="shared" si="292"/>
        <v>50313</v>
      </c>
      <c r="EP92" s="12">
        <f t="shared" si="292"/>
        <v>50344</v>
      </c>
      <c r="EQ92" s="12">
        <f t="shared" si="292"/>
        <v>50374</v>
      </c>
      <c r="ER92" s="12">
        <f t="shared" si="292"/>
        <v>50405</v>
      </c>
      <c r="ES92" s="12">
        <f t="shared" si="292"/>
        <v>50436</v>
      </c>
      <c r="ET92" s="12">
        <f t="shared" si="292"/>
        <v>50464</v>
      </c>
      <c r="EU92" s="12">
        <f t="shared" si="292"/>
        <v>50495</v>
      </c>
      <c r="EV92" s="12">
        <f t="shared" si="292"/>
        <v>50525</v>
      </c>
      <c r="EW92" s="12">
        <f t="shared" si="292"/>
        <v>50556</v>
      </c>
      <c r="EX92" s="12">
        <f t="shared" si="292"/>
        <v>50586</v>
      </c>
      <c r="EY92" s="12">
        <f t="shared" si="292"/>
        <v>50617</v>
      </c>
      <c r="EZ92" s="12">
        <f t="shared" si="292"/>
        <v>50648</v>
      </c>
      <c r="FA92" s="12">
        <f t="shared" si="292"/>
        <v>50678</v>
      </c>
      <c r="FB92" s="12">
        <f t="shared" si="292"/>
        <v>50709</v>
      </c>
      <c r="FC92" s="12">
        <f t="shared" si="292"/>
        <v>50739</v>
      </c>
      <c r="FD92" s="12">
        <f t="shared" si="292"/>
        <v>50770</v>
      </c>
      <c r="FE92" s="12">
        <f t="shared" si="292"/>
        <v>50801</v>
      </c>
      <c r="FF92" s="12">
        <f t="shared" si="292"/>
        <v>50829</v>
      </c>
      <c r="FG92" s="12">
        <f t="shared" ref="FG92:GA92" si="293">FG87</f>
        <v>50860</v>
      </c>
      <c r="FH92" s="12">
        <f t="shared" si="293"/>
        <v>50890</v>
      </c>
      <c r="FI92" s="12">
        <f t="shared" si="293"/>
        <v>50921</v>
      </c>
      <c r="FJ92" s="12">
        <f t="shared" si="293"/>
        <v>50951</v>
      </c>
      <c r="FK92" s="12">
        <f t="shared" si="293"/>
        <v>50982</v>
      </c>
      <c r="FL92" s="12">
        <f t="shared" si="293"/>
        <v>51013</v>
      </c>
      <c r="FM92" s="12">
        <f t="shared" si="293"/>
        <v>51043</v>
      </c>
      <c r="FN92" s="12">
        <f t="shared" si="293"/>
        <v>51074</v>
      </c>
      <c r="FO92" s="12">
        <f t="shared" si="293"/>
        <v>51104</v>
      </c>
      <c r="FP92" s="12">
        <f t="shared" si="293"/>
        <v>51135</v>
      </c>
      <c r="FQ92" s="12">
        <f t="shared" si="293"/>
        <v>51166</v>
      </c>
      <c r="FR92" s="12">
        <f t="shared" si="293"/>
        <v>51195</v>
      </c>
      <c r="FS92" s="12">
        <f t="shared" si="293"/>
        <v>51226</v>
      </c>
      <c r="FT92" s="12">
        <f t="shared" si="293"/>
        <v>51256</v>
      </c>
      <c r="FU92" s="12">
        <f t="shared" si="293"/>
        <v>51287</v>
      </c>
      <c r="FV92" s="12">
        <f t="shared" si="293"/>
        <v>51317</v>
      </c>
      <c r="FW92" s="12">
        <f t="shared" si="293"/>
        <v>51348</v>
      </c>
      <c r="FX92" s="12">
        <f t="shared" si="293"/>
        <v>51379</v>
      </c>
      <c r="FY92" s="12">
        <f t="shared" si="293"/>
        <v>51409</v>
      </c>
      <c r="FZ92" s="12">
        <f t="shared" si="293"/>
        <v>51440</v>
      </c>
      <c r="GA92" s="12">
        <f t="shared" si="293"/>
        <v>51805</v>
      </c>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c r="JF92" s="12"/>
      <c r="JG92" s="12"/>
      <c r="JH92" s="12"/>
      <c r="JI92" s="12"/>
      <c r="JJ92" s="12"/>
      <c r="JK92" s="12"/>
      <c r="JL92" s="12"/>
      <c r="JM92" s="12"/>
      <c r="JN92" s="12"/>
      <c r="JO92" s="12"/>
      <c r="JP92" s="12"/>
      <c r="JQ92" s="12"/>
      <c r="JR92" s="12"/>
      <c r="JS92" s="12"/>
      <c r="JT92" s="12"/>
      <c r="JU92" s="12"/>
      <c r="JV92" s="12"/>
      <c r="JW92" s="12"/>
      <c r="JX92" s="12"/>
      <c r="JY92" s="12"/>
      <c r="JZ92" s="12"/>
      <c r="KA92" s="12"/>
      <c r="KB92" s="12"/>
      <c r="KC92" s="12"/>
      <c r="KD92" s="12"/>
      <c r="KE92" s="12"/>
      <c r="KF92" s="12"/>
      <c r="KG92" s="12"/>
      <c r="KH92" s="12"/>
      <c r="KI92" s="12"/>
      <c r="KJ92" s="12"/>
      <c r="KK92" s="12"/>
      <c r="KL92" s="12"/>
      <c r="KM92" s="12"/>
      <c r="KN92" s="12"/>
      <c r="KO92" s="12"/>
      <c r="KP92" s="12"/>
      <c r="KQ92" s="12"/>
      <c r="KR92" s="12"/>
      <c r="KS92" s="12"/>
      <c r="KT92" s="12"/>
      <c r="KU92" s="12"/>
      <c r="KV92" s="12"/>
      <c r="KW92" s="12"/>
      <c r="KX92" s="12"/>
      <c r="KY92" s="12"/>
      <c r="KZ92" s="12"/>
      <c r="LA92" s="12"/>
      <c r="LB92" s="12"/>
      <c r="LC92" s="12"/>
      <c r="LD92" s="12"/>
      <c r="LE92" s="12"/>
      <c r="LF92" s="12"/>
      <c r="LG92" s="12"/>
      <c r="LH92" s="12"/>
      <c r="LI92" s="12"/>
      <c r="LJ92" s="12"/>
      <c r="LK92" s="12"/>
      <c r="LL92" s="12"/>
      <c r="LM92" s="12"/>
      <c r="LN92" s="12"/>
      <c r="LO92" s="12"/>
      <c r="LP92" s="12"/>
      <c r="LQ92" s="12"/>
      <c r="LR92" s="12"/>
      <c r="LS92" s="12"/>
      <c r="LT92" s="12"/>
      <c r="LU92" s="12"/>
      <c r="LV92" s="12"/>
      <c r="LW92" s="12"/>
      <c r="LX92" s="12"/>
      <c r="LY92" s="12"/>
      <c r="LZ92" s="12"/>
      <c r="MA92" s="12"/>
      <c r="MB92" s="12"/>
      <c r="MC92" s="12"/>
      <c r="MD92" s="12"/>
      <c r="ME92" s="12"/>
      <c r="MF92" s="12"/>
      <c r="MG92" s="12"/>
      <c r="MH92" s="12"/>
      <c r="MI92" s="12"/>
      <c r="MJ92" s="12"/>
      <c r="MK92" s="12"/>
      <c r="ML92" s="12"/>
      <c r="MM92" s="12"/>
      <c r="MN92" s="12"/>
      <c r="MO92" s="12"/>
      <c r="MP92" s="12"/>
      <c r="MQ92" s="12"/>
      <c r="MR92" s="12"/>
      <c r="MS92" s="12"/>
      <c r="MT92" s="12"/>
      <c r="MU92" s="12"/>
      <c r="MV92" s="12"/>
      <c r="MW92" s="12"/>
      <c r="MX92" s="12"/>
      <c r="MY92" s="29"/>
      <c r="MZ92" s="29"/>
      <c r="NA92" s="29"/>
      <c r="NB92" s="29"/>
      <c r="NC92" s="29"/>
      <c r="ND92" s="29"/>
      <c r="NE92" s="29"/>
      <c r="NF92" s="29"/>
      <c r="NG92" s="29"/>
      <c r="NH92" s="29"/>
      <c r="NI92" s="29"/>
      <c r="NJ92" s="29"/>
      <c r="NK92" s="29"/>
      <c r="NL92" s="29"/>
      <c r="NM92" s="29"/>
      <c r="NN92" s="29"/>
      <c r="NO92" s="29"/>
      <c r="NP92" s="29"/>
      <c r="NQ92" s="29"/>
      <c r="NR92" s="29"/>
      <c r="NS92" s="29"/>
      <c r="NT92" s="29"/>
      <c r="NU92" s="29"/>
      <c r="NV92" s="29"/>
      <c r="NW92" s="29"/>
      <c r="NX92" s="29"/>
      <c r="NY92" s="29"/>
      <c r="NZ92" s="29"/>
      <c r="OA92" s="29"/>
      <c r="OB92" s="29"/>
      <c r="OC92" s="29"/>
      <c r="OD92" s="29"/>
      <c r="OE92" s="29"/>
      <c r="OF92" s="29"/>
      <c r="OG92" s="29"/>
      <c r="OH92" s="29"/>
      <c r="OI92" s="29"/>
      <c r="OJ92" s="29"/>
      <c r="OK92" s="29"/>
      <c r="OL92" s="29"/>
      <c r="OM92" s="29"/>
      <c r="ON92" s="29"/>
      <c r="OO92" s="29"/>
      <c r="OP92" s="29"/>
      <c r="OQ92" s="29"/>
      <c r="OR92" s="29"/>
      <c r="OS92" s="29"/>
      <c r="OT92" s="29"/>
      <c r="OU92" s="29"/>
      <c r="OV92" s="29"/>
      <c r="OW92" s="29"/>
      <c r="OX92" s="29"/>
      <c r="OY92" s="29"/>
      <c r="OZ92" s="29"/>
      <c r="PA92" s="29"/>
      <c r="PB92" s="29"/>
      <c r="PC92" s="29"/>
      <c r="PD92" s="29"/>
      <c r="PE92" s="29"/>
      <c r="PF92" s="29"/>
      <c r="PG92" s="29"/>
      <c r="PH92" s="29"/>
      <c r="PI92" s="29"/>
      <c r="PJ92" s="29"/>
      <c r="PK92" s="29"/>
      <c r="PL92" s="29"/>
      <c r="PM92" s="29"/>
      <c r="PN92" s="29"/>
    </row>
    <row r="93" spans="1:430" ht="14.25" customHeight="1" outlineLevel="1" x14ac:dyDescent="0.55000000000000004">
      <c r="A93" s="6"/>
      <c r="C93" s="31">
        <f>C89+C85+C68+C88</f>
        <v>-4156.2819340825345</v>
      </c>
      <c r="D93" s="31">
        <f t="shared" ref="D93:BO93" si="294">D89+D85+D68+D88</f>
        <v>32.84309623858195</v>
      </c>
      <c r="E93" s="31">
        <f t="shared" si="294"/>
        <v>58.131628774660427</v>
      </c>
      <c r="F93" s="31">
        <f t="shared" si="294"/>
        <v>-33.614376594619884</v>
      </c>
      <c r="G93" s="31">
        <f t="shared" si="294"/>
        <v>-122.88044944691904</v>
      </c>
      <c r="H93" s="31">
        <f t="shared" si="294"/>
        <v>-301.84462513301679</v>
      </c>
      <c r="I93" s="31">
        <f t="shared" si="294"/>
        <v>-103.21612882625365</v>
      </c>
      <c r="J93" s="31">
        <f t="shared" si="294"/>
        <v>48.591507079495884</v>
      </c>
      <c r="K93" s="31">
        <f t="shared" si="294"/>
        <v>-71.169230717928755</v>
      </c>
      <c r="L93" s="31">
        <f t="shared" si="294"/>
        <v>-31.158455928918912</v>
      </c>
      <c r="M93" s="31">
        <f t="shared" si="294"/>
        <v>92.940993384325566</v>
      </c>
      <c r="N93" s="31">
        <f t="shared" si="294"/>
        <v>188.90991848437491</v>
      </c>
      <c r="O93" s="31">
        <f t="shared" si="294"/>
        <v>-25.918161812435102</v>
      </c>
      <c r="P93" s="31">
        <f t="shared" si="294"/>
        <v>139.18656362175253</v>
      </c>
      <c r="Q93" s="31">
        <f t="shared" si="294"/>
        <v>255.94753642921737</v>
      </c>
      <c r="R93" s="31">
        <f t="shared" si="294"/>
        <v>214.10283473125327</v>
      </c>
      <c r="S93" s="31">
        <f t="shared" si="294"/>
        <v>165.13307180514707</v>
      </c>
      <c r="T93" s="31">
        <f t="shared" si="294"/>
        <v>133.34831964449413</v>
      </c>
      <c r="U93" s="31">
        <f t="shared" si="294"/>
        <v>130.56010659827891</v>
      </c>
      <c r="V93" s="31">
        <f t="shared" si="294"/>
        <v>138.59208560646613</v>
      </c>
      <c r="W93" s="31">
        <f t="shared" si="294"/>
        <v>148.98992114285448</v>
      </c>
      <c r="X93" s="31">
        <f t="shared" si="294"/>
        <v>152.75037835215949</v>
      </c>
      <c r="Y93" s="31">
        <f t="shared" si="294"/>
        <v>151.14757325100078</v>
      </c>
      <c r="Z93" s="31">
        <f t="shared" si="294"/>
        <v>155.49780391797663</v>
      </c>
      <c r="AA93" s="31">
        <f t="shared" si="294"/>
        <v>168.38418247497299</v>
      </c>
      <c r="AB93" s="31">
        <f t="shared" si="294"/>
        <v>158.46871871687068</v>
      </c>
      <c r="AC93" s="31">
        <f t="shared" si="294"/>
        <v>216.95546247722072</v>
      </c>
      <c r="AD93" s="31">
        <f t="shared" si="294"/>
        <v>181.92897623588178</v>
      </c>
      <c r="AE93" s="31">
        <f t="shared" si="294"/>
        <v>139.70703106350049</v>
      </c>
      <c r="AF93" s="31">
        <f t="shared" si="294"/>
        <v>106.13640978443486</v>
      </c>
      <c r="AG93" s="31">
        <f t="shared" si="294"/>
        <v>104.26431511635631</v>
      </c>
      <c r="AH93" s="31">
        <f t="shared" si="294"/>
        <v>112.52789325430894</v>
      </c>
      <c r="AI93" s="31">
        <f t="shared" si="294"/>
        <v>122.5501493796134</v>
      </c>
      <c r="AJ93" s="31">
        <f t="shared" si="294"/>
        <v>126.7612287779223</v>
      </c>
      <c r="AK93" s="31">
        <f t="shared" si="294"/>
        <v>126.09558226831875</v>
      </c>
      <c r="AL93" s="31">
        <f t="shared" si="294"/>
        <v>130.35181384109777</v>
      </c>
      <c r="AM93" s="31">
        <f t="shared" si="294"/>
        <v>142.69917773690889</v>
      </c>
      <c r="AN93" s="31">
        <f t="shared" si="294"/>
        <v>150.45571043098209</v>
      </c>
      <c r="AO93" s="31">
        <f t="shared" si="294"/>
        <v>170.0378353704113</v>
      </c>
      <c r="AP93" s="31">
        <f t="shared" si="294"/>
        <v>168.01695004936585</v>
      </c>
      <c r="AQ93" s="31">
        <f t="shared" si="294"/>
        <v>121.59956646062403</v>
      </c>
      <c r="AR93" s="31">
        <f t="shared" si="294"/>
        <v>93.628051883965909</v>
      </c>
      <c r="AS93" s="31">
        <f t="shared" si="294"/>
        <v>92.514060854537391</v>
      </c>
      <c r="AT93" s="31">
        <f t="shared" si="294"/>
        <v>102.39716954069661</v>
      </c>
      <c r="AU93" s="31">
        <f t="shared" si="294"/>
        <v>113.09068397139984</v>
      </c>
      <c r="AV93" s="31">
        <f t="shared" si="294"/>
        <v>117.10243469714948</v>
      </c>
      <c r="AW93" s="31">
        <f t="shared" si="294"/>
        <v>115.80721345007481</v>
      </c>
      <c r="AX93" s="31">
        <f t="shared" si="294"/>
        <v>119.89619453905607</v>
      </c>
      <c r="AY93" s="31">
        <f t="shared" si="294"/>
        <v>131.76665419222837</v>
      </c>
      <c r="AZ93" s="31">
        <f t="shared" si="294"/>
        <v>119.23769219146121</v>
      </c>
      <c r="BA93" s="31">
        <f t="shared" si="294"/>
        <v>176.2022812995011</v>
      </c>
      <c r="BB93" s="31">
        <f t="shared" si="294"/>
        <v>151.48822063446727</v>
      </c>
      <c r="BC93" s="31">
        <f t="shared" si="294"/>
        <v>114.86691464015983</v>
      </c>
      <c r="BD93" s="31">
        <f t="shared" si="294"/>
        <v>87.067458852894134</v>
      </c>
      <c r="BE93" s="31">
        <f t="shared" si="294"/>
        <v>44.024220088114532</v>
      </c>
      <c r="BF93" s="31">
        <f t="shared" si="294"/>
        <v>72.13728120212771</v>
      </c>
      <c r="BG93" s="31">
        <f t="shared" si="294"/>
        <v>96.976140652110502</v>
      </c>
      <c r="BH93" s="31">
        <f t="shared" si="294"/>
        <v>95.589360520668635</v>
      </c>
      <c r="BI93" s="31">
        <f t="shared" si="294"/>
        <v>94.807167174155794</v>
      </c>
      <c r="BJ93" s="31">
        <f t="shared" si="294"/>
        <v>98.79935623025095</v>
      </c>
      <c r="BK93" s="31">
        <f t="shared" si="294"/>
        <v>109.92519956910618</v>
      </c>
      <c r="BL93" s="31">
        <f t="shared" si="294"/>
        <v>95.343130209122975</v>
      </c>
      <c r="BM93" s="31">
        <f t="shared" si="294"/>
        <v>125.91261359582175</v>
      </c>
      <c r="BN93" s="31">
        <f t="shared" si="294"/>
        <v>122.06526681095896</v>
      </c>
      <c r="BO93" s="31">
        <f t="shared" si="294"/>
        <v>83.410135907504127</v>
      </c>
      <c r="BP93" s="31">
        <f t="shared" ref="BP93:EA93" si="295">BP89+BP85+BP68+BP88</f>
        <v>60.0915775826453</v>
      </c>
      <c r="BQ93" s="31">
        <f t="shared" si="295"/>
        <v>58.585875286847994</v>
      </c>
      <c r="BR93" s="31">
        <f t="shared" si="295"/>
        <v>65.655972189401837</v>
      </c>
      <c r="BS93" s="31">
        <f t="shared" si="295"/>
        <v>72.753166014817637</v>
      </c>
      <c r="BT93" s="31">
        <f t="shared" si="295"/>
        <v>75.975810906620239</v>
      </c>
      <c r="BU93" s="31">
        <f t="shared" si="295"/>
        <v>74.647205621021499</v>
      </c>
      <c r="BV93" s="31">
        <f t="shared" si="295"/>
        <v>77.362533449922054</v>
      </c>
      <c r="BW93" s="31">
        <f t="shared" si="295"/>
        <v>88.259753670684589</v>
      </c>
      <c r="BX93" s="31">
        <f t="shared" si="295"/>
        <v>68.685100761368119</v>
      </c>
      <c r="BY93" s="31">
        <f t="shared" si="295"/>
        <v>121.39592502238618</v>
      </c>
      <c r="BZ93" s="31">
        <f t="shared" si="295"/>
        <v>96.774589603986087</v>
      </c>
      <c r="CA93" s="31">
        <f t="shared" si="295"/>
        <v>64.452175209229992</v>
      </c>
      <c r="CB93" s="31">
        <f t="shared" si="295"/>
        <v>41.024672381565651</v>
      </c>
      <c r="CC93" s="31">
        <f t="shared" si="295"/>
        <v>40.123556637001009</v>
      </c>
      <c r="CD93" s="31">
        <f t="shared" si="295"/>
        <v>46.291217877638225</v>
      </c>
      <c r="CE93" s="31">
        <f t="shared" si="295"/>
        <v>53.126508675247038</v>
      </c>
      <c r="CF93" s="31">
        <f t="shared" si="295"/>
        <v>55.787758582046152</v>
      </c>
      <c r="CG93" s="31">
        <f t="shared" si="295"/>
        <v>54.317700199410794</v>
      </c>
      <c r="CH93" s="31">
        <f t="shared" si="295"/>
        <v>56.547058825307744</v>
      </c>
      <c r="CI93" s="31">
        <f t="shared" si="295"/>
        <v>65.240918996289253</v>
      </c>
      <c r="CJ93" s="31">
        <f t="shared" si="295"/>
        <v>6.3071117392632843</v>
      </c>
      <c r="CK93" s="31">
        <f t="shared" si="295"/>
        <v>93.981418610451954</v>
      </c>
      <c r="CL93" s="31">
        <f t="shared" si="295"/>
        <v>71.838302831676742</v>
      </c>
      <c r="CM93" s="31">
        <f t="shared" si="295"/>
        <v>46.851332734348183</v>
      </c>
      <c r="CN93" s="31">
        <f t="shared" si="295"/>
        <v>29.732531662547878</v>
      </c>
      <c r="CO93" s="31">
        <f t="shared" si="295"/>
        <v>29.445016094574299</v>
      </c>
      <c r="CP93" s="31">
        <f t="shared" si="295"/>
        <v>34.695903457126356</v>
      </c>
      <c r="CQ93" s="31">
        <f t="shared" si="295"/>
        <v>40.793518847974298</v>
      </c>
      <c r="CR93" s="31">
        <f t="shared" si="295"/>
        <v>42.58875202352769</v>
      </c>
      <c r="CS93" s="31">
        <f t="shared" si="295"/>
        <v>41.284491434368526</v>
      </c>
      <c r="CT93" s="31">
        <f t="shared" si="295"/>
        <v>42.733335532316609</v>
      </c>
      <c r="CU93" s="31">
        <f t="shared" si="295"/>
        <v>52.52165608773528</v>
      </c>
      <c r="CV93" s="31">
        <f t="shared" si="295"/>
        <v>49.007311448556031</v>
      </c>
      <c r="CW93" s="31">
        <f t="shared" si="295"/>
        <v>78.165733087801243</v>
      </c>
      <c r="CX93" s="31">
        <f t="shared" si="295"/>
        <v>66.062541816888398</v>
      </c>
      <c r="CY93" s="31">
        <f t="shared" si="295"/>
        <v>43.373004096741589</v>
      </c>
      <c r="CZ93" s="31">
        <f t="shared" si="295"/>
        <v>28.301107036288826</v>
      </c>
      <c r="DA93" s="31">
        <f t="shared" si="295"/>
        <v>29.157780653447659</v>
      </c>
      <c r="DB93" s="31">
        <f t="shared" si="295"/>
        <v>33.654053168106856</v>
      </c>
      <c r="DC93" s="31">
        <f t="shared" si="295"/>
        <v>38.601153788144558</v>
      </c>
      <c r="DD93" s="31">
        <f t="shared" si="295"/>
        <v>39.715720888043023</v>
      </c>
      <c r="DE93" s="31">
        <f t="shared" si="295"/>
        <v>40.334103120090234</v>
      </c>
      <c r="DF93" s="31">
        <f t="shared" si="295"/>
        <v>41.623844776783869</v>
      </c>
      <c r="DG93" s="31">
        <f t="shared" si="295"/>
        <v>49.483923724504336</v>
      </c>
      <c r="DH93" s="31">
        <f t="shared" si="295"/>
        <v>23.862055992729452</v>
      </c>
      <c r="DI93" s="31">
        <f t="shared" si="295"/>
        <v>34.418926277829669</v>
      </c>
      <c r="DJ93" s="31">
        <f t="shared" si="295"/>
        <v>59.158394715870131</v>
      </c>
      <c r="DK93" s="31">
        <f t="shared" si="295"/>
        <v>37.570537618800536</v>
      </c>
      <c r="DL93" s="31">
        <f t="shared" si="295"/>
        <v>27.20187017859849</v>
      </c>
      <c r="DM93" s="31">
        <f t="shared" si="295"/>
        <v>26.231142705652616</v>
      </c>
      <c r="DN93" s="31">
        <f t="shared" si="295"/>
        <v>26.948526254408897</v>
      </c>
      <c r="DO93" s="31">
        <f t="shared" si="295"/>
        <v>27.706253343105608</v>
      </c>
      <c r="DP93" s="31">
        <f t="shared" si="295"/>
        <v>28.520242728279669</v>
      </c>
      <c r="DQ93" s="31">
        <f t="shared" si="295"/>
        <v>28.625101880749199</v>
      </c>
      <c r="DR93" s="31">
        <f t="shared" si="295"/>
        <v>29.642317485292054</v>
      </c>
      <c r="DS93" s="31">
        <f t="shared" si="295"/>
        <v>35.315525605497484</v>
      </c>
      <c r="DT93" s="31">
        <f t="shared" si="295"/>
        <v>43.918077986795339</v>
      </c>
      <c r="DU93" s="31">
        <f t="shared" si="295"/>
        <v>89.182734028953533</v>
      </c>
      <c r="DV93" s="31">
        <f t="shared" si="295"/>
        <v>64.218507004938104</v>
      </c>
      <c r="DW93" s="31">
        <f t="shared" si="295"/>
        <v>76.077734509955434</v>
      </c>
      <c r="DX93" s="31">
        <f t="shared" si="295"/>
        <v>62.488039313756751</v>
      </c>
      <c r="DY93" s="31">
        <f t="shared" si="295"/>
        <v>41.793611394756752</v>
      </c>
      <c r="DZ93" s="31">
        <f t="shared" si="295"/>
        <v>62.329618738136318</v>
      </c>
      <c r="EA93" s="31">
        <f t="shared" si="295"/>
        <v>59.583757944609445</v>
      </c>
      <c r="EB93" s="31">
        <f t="shared" ref="EB93:GA93" si="296">EB89+EB85+EB68+EB88</f>
        <v>60.441238532406665</v>
      </c>
      <c r="EC93" s="31">
        <f t="shared" si="296"/>
        <v>60.864654889806957</v>
      </c>
      <c r="ED93" s="31">
        <f t="shared" si="296"/>
        <v>61.896324491505844</v>
      </c>
      <c r="EE93" s="31">
        <f t="shared" si="296"/>
        <v>63.475041600284406</v>
      </c>
      <c r="EF93" s="31">
        <f t="shared" si="296"/>
        <v>47.658730021876146</v>
      </c>
      <c r="EG93" s="31">
        <f t="shared" si="296"/>
        <v>53.452396667296135</v>
      </c>
      <c r="EH93" s="31">
        <f t="shared" si="296"/>
        <v>67.456320539410228</v>
      </c>
      <c r="EI93" s="31">
        <f t="shared" si="296"/>
        <v>59.572307532359197</v>
      </c>
      <c r="EJ93" s="31">
        <f t="shared" si="296"/>
        <v>51.314346497579223</v>
      </c>
      <c r="EK93" s="31">
        <f t="shared" si="296"/>
        <v>50.596943781190468</v>
      </c>
      <c r="EL93" s="31">
        <f t="shared" si="296"/>
        <v>51.249312969304668</v>
      </c>
      <c r="EM93" s="31">
        <f t="shared" si="296"/>
        <v>52.030832907523809</v>
      </c>
      <c r="EN93" s="31">
        <f t="shared" si="296"/>
        <v>52.805772354333349</v>
      </c>
      <c r="EO93" s="31">
        <f t="shared" si="296"/>
        <v>52.977655206899875</v>
      </c>
      <c r="EP93" s="31">
        <f t="shared" si="296"/>
        <v>36.90574635172392</v>
      </c>
      <c r="EQ93" s="31">
        <f t="shared" si="296"/>
        <v>55.609597345351631</v>
      </c>
      <c r="ER93" s="31">
        <f t="shared" si="296"/>
        <v>57.53395077150936</v>
      </c>
      <c r="ES93" s="31">
        <f t="shared" si="296"/>
        <v>53.836813517542829</v>
      </c>
      <c r="ET93" s="31">
        <f t="shared" si="296"/>
        <v>52.797854040611938</v>
      </c>
      <c r="EU93" s="31">
        <f t="shared" si="296"/>
        <v>35.267627546382656</v>
      </c>
      <c r="EV93" s="31">
        <f t="shared" si="296"/>
        <v>51.584082618373316</v>
      </c>
      <c r="EW93" s="31">
        <f t="shared" si="296"/>
        <v>48.861639515246239</v>
      </c>
      <c r="EX93" s="31">
        <f t="shared" si="296"/>
        <v>48.89258109530175</v>
      </c>
      <c r="EY93" s="31">
        <f t="shared" si="296"/>
        <v>49.125713549918586</v>
      </c>
      <c r="EZ93" s="31">
        <f t="shared" si="296"/>
        <v>49.154016266185756</v>
      </c>
      <c r="FA93" s="31">
        <f t="shared" si="296"/>
        <v>48.98630094100163</v>
      </c>
      <c r="FB93" s="31">
        <f t="shared" si="296"/>
        <v>49.0134967798964</v>
      </c>
      <c r="FC93" s="31">
        <f t="shared" si="296"/>
        <v>48.839690077928935</v>
      </c>
      <c r="FD93" s="31">
        <f t="shared" si="296"/>
        <v>48.666482866323349</v>
      </c>
      <c r="FE93" s="31">
        <f t="shared" si="296"/>
        <v>48.096702998003607</v>
      </c>
      <c r="FF93" s="31">
        <f t="shared" si="296"/>
        <v>47.919792046073262</v>
      </c>
      <c r="FG93" s="31">
        <f t="shared" si="296"/>
        <v>47.749883259526136</v>
      </c>
      <c r="FH93" s="31">
        <f t="shared" si="296"/>
        <v>47.580558749990715</v>
      </c>
      <c r="FI93" s="31">
        <f t="shared" si="296"/>
        <v>47.418133946076772</v>
      </c>
      <c r="FJ93" s="31">
        <f t="shared" si="296"/>
        <v>47.249948769982673</v>
      </c>
      <c r="FK93" s="31">
        <f t="shared" si="296"/>
        <v>47.27021646414461</v>
      </c>
      <c r="FL93" s="31">
        <f t="shared" si="296"/>
        <v>47.102478319680088</v>
      </c>
      <c r="FM93" s="31">
        <f t="shared" si="296"/>
        <v>46.935318308725073</v>
      </c>
      <c r="FN93" s="31">
        <f t="shared" si="296"/>
        <v>46.768733737177008</v>
      </c>
      <c r="FO93" s="31">
        <f t="shared" si="296"/>
        <v>46.602719878618558</v>
      </c>
      <c r="FP93" s="31">
        <f t="shared" si="296"/>
        <v>46.252913773842366</v>
      </c>
      <c r="FQ93" s="31">
        <f t="shared" si="296"/>
        <v>46.088734182093404</v>
      </c>
      <c r="FR93" s="31">
        <f t="shared" si="296"/>
        <v>45.925117928450263</v>
      </c>
      <c r="FS93" s="31">
        <f t="shared" si="296"/>
        <v>45.762064585615647</v>
      </c>
      <c r="FT93" s="31">
        <f t="shared" si="296"/>
        <v>45.599569954022392</v>
      </c>
      <c r="FU93" s="31">
        <f t="shared" si="296"/>
        <v>45.43763312986809</v>
      </c>
      <c r="FV93" s="31">
        <f t="shared" si="296"/>
        <v>45.276252338840834</v>
      </c>
      <c r="FW93" s="31">
        <f t="shared" si="296"/>
        <v>45.294989144119953</v>
      </c>
      <c r="FX93" s="31">
        <f t="shared" si="296"/>
        <v>44.955148139963313</v>
      </c>
      <c r="FY93" s="31">
        <f t="shared" si="296"/>
        <v>44.795422208532301</v>
      </c>
      <c r="FZ93" s="31">
        <f t="shared" si="296"/>
        <v>44.636243474978684</v>
      </c>
      <c r="GA93" s="31">
        <f t="shared" si="296"/>
        <v>44.477609747953444</v>
      </c>
      <c r="GB93" s="31"/>
      <c r="GC93" s="31"/>
      <c r="GD93" s="31"/>
      <c r="GE93" s="31"/>
      <c r="GF93" s="31"/>
      <c r="GG93" s="31"/>
      <c r="GH93" s="31"/>
      <c r="GI93" s="31"/>
      <c r="GJ93" s="31"/>
      <c r="GK93" s="31"/>
      <c r="GL93" s="31"/>
      <c r="GM93" s="31"/>
      <c r="GN93" s="31"/>
      <c r="GO93" s="31"/>
      <c r="GP93" s="31"/>
      <c r="GQ93" s="31"/>
      <c r="GR93" s="31"/>
      <c r="GS93" s="31"/>
      <c r="GT93" s="31"/>
      <c r="GU93" s="31"/>
      <c r="GV93" s="31"/>
      <c r="GW93" s="31"/>
      <c r="GX93" s="31"/>
      <c r="GY93" s="31"/>
      <c r="GZ93" s="31"/>
      <c r="HA93" s="31"/>
      <c r="HB93" s="31"/>
      <c r="HC93" s="31"/>
      <c r="HD93" s="31"/>
      <c r="HE93" s="31"/>
      <c r="HF93" s="31"/>
      <c r="HG93" s="31"/>
      <c r="HH93" s="31"/>
      <c r="HI93" s="31"/>
      <c r="HJ93" s="31"/>
      <c r="HK93" s="31"/>
      <c r="HL93" s="31"/>
      <c r="HM93" s="31"/>
      <c r="HN93" s="31"/>
      <c r="HO93" s="31"/>
      <c r="HP93" s="31"/>
      <c r="HQ93" s="31"/>
      <c r="HR93" s="31"/>
      <c r="HS93" s="31"/>
      <c r="HT93" s="31"/>
      <c r="HU93" s="31"/>
      <c r="HV93" s="31"/>
      <c r="HW93" s="31"/>
      <c r="HX93" s="31"/>
      <c r="HY93" s="31"/>
      <c r="HZ93" s="31"/>
      <c r="IA93" s="31"/>
      <c r="IB93" s="31"/>
      <c r="IC93" s="31"/>
      <c r="ID93" s="31"/>
      <c r="IE93" s="31"/>
      <c r="IF93" s="31"/>
      <c r="IG93" s="31"/>
      <c r="IH93" s="31"/>
      <c r="II93" s="31"/>
      <c r="IJ93" s="31"/>
      <c r="IK93" s="31"/>
      <c r="IL93" s="31"/>
      <c r="IM93" s="31"/>
      <c r="IN93" s="31"/>
      <c r="IO93" s="31"/>
      <c r="IP93" s="31"/>
      <c r="IQ93" s="31"/>
      <c r="IR93" s="31"/>
      <c r="IS93" s="31"/>
      <c r="IT93" s="31"/>
      <c r="IU93" s="31"/>
      <c r="IV93" s="31"/>
      <c r="IW93" s="31"/>
      <c r="IX93" s="31"/>
      <c r="IY93" s="31"/>
      <c r="IZ93" s="31"/>
      <c r="JA93" s="31"/>
      <c r="JB93" s="31"/>
      <c r="JC93" s="31"/>
      <c r="JD93" s="31"/>
      <c r="JE93" s="31"/>
      <c r="JF93" s="31"/>
      <c r="JG93" s="31"/>
      <c r="JH93" s="31"/>
      <c r="JI93" s="31"/>
      <c r="JJ93" s="31"/>
      <c r="JK93" s="31"/>
      <c r="JL93" s="31"/>
      <c r="JM93" s="31"/>
      <c r="JN93" s="31"/>
      <c r="JO93" s="31"/>
      <c r="JP93" s="31"/>
      <c r="JQ93" s="31"/>
      <c r="JR93" s="31"/>
      <c r="JS93" s="31"/>
      <c r="JT93" s="31"/>
      <c r="JU93" s="31"/>
      <c r="JV93" s="31"/>
      <c r="JW93" s="31"/>
      <c r="JX93" s="31"/>
      <c r="JY93" s="31"/>
      <c r="JZ93" s="31"/>
      <c r="KA93" s="31"/>
      <c r="KB93" s="31"/>
      <c r="KC93" s="31"/>
      <c r="KD93" s="31"/>
      <c r="KE93" s="31"/>
      <c r="KF93" s="31"/>
      <c r="KG93" s="31"/>
      <c r="KH93" s="31"/>
      <c r="KI93" s="31"/>
      <c r="KJ93" s="31"/>
      <c r="KK93" s="31"/>
      <c r="KL93" s="31"/>
      <c r="KM93" s="31"/>
      <c r="KN93" s="31"/>
      <c r="KO93" s="31"/>
      <c r="KP93" s="31"/>
      <c r="KQ93" s="31"/>
      <c r="KR93" s="31"/>
      <c r="KS93" s="31"/>
      <c r="KT93" s="31"/>
      <c r="KU93" s="31"/>
      <c r="KV93" s="31"/>
      <c r="KW93" s="31"/>
      <c r="KX93" s="31"/>
      <c r="KY93" s="31"/>
      <c r="KZ93" s="31"/>
      <c r="LA93" s="31"/>
      <c r="LB93" s="31"/>
      <c r="LC93" s="31"/>
      <c r="LD93" s="31"/>
      <c r="LE93" s="31"/>
      <c r="LF93" s="31"/>
      <c r="LG93" s="31"/>
      <c r="LH93" s="31"/>
      <c r="LI93" s="31"/>
      <c r="LJ93" s="31"/>
      <c r="LK93" s="31"/>
      <c r="LL93" s="31"/>
      <c r="LM93" s="31"/>
      <c r="LN93" s="31"/>
      <c r="LO93" s="31"/>
      <c r="LP93" s="31"/>
      <c r="LQ93" s="31"/>
      <c r="LR93" s="31"/>
      <c r="LS93" s="31"/>
      <c r="LT93" s="31"/>
      <c r="LU93" s="31"/>
      <c r="LV93" s="31"/>
      <c r="LW93" s="31"/>
      <c r="LX93" s="31"/>
      <c r="LY93" s="31"/>
      <c r="LZ93" s="31"/>
      <c r="MA93" s="31"/>
      <c r="MB93" s="31"/>
      <c r="MC93" s="31"/>
      <c r="MD93" s="31"/>
      <c r="ME93" s="31"/>
      <c r="MF93" s="31"/>
      <c r="MG93" s="31"/>
      <c r="MH93" s="31"/>
      <c r="MI93" s="31"/>
      <c r="MJ93" s="31"/>
      <c r="MK93" s="31"/>
      <c r="ML93" s="31"/>
      <c r="MM93" s="31"/>
      <c r="MN93" s="31"/>
      <c r="MO93" s="31"/>
      <c r="MP93" s="31"/>
      <c r="MQ93" s="31"/>
      <c r="MR93" s="31"/>
      <c r="MS93" s="31"/>
      <c r="MT93" s="31"/>
      <c r="MU93" s="31"/>
      <c r="MV93" s="31"/>
      <c r="MW93" s="31"/>
      <c r="MX93" s="31"/>
      <c r="MY93" s="29"/>
      <c r="MZ93" s="29"/>
      <c r="NA93" s="29"/>
      <c r="NB93" s="29"/>
      <c r="NC93" s="29"/>
      <c r="ND93" s="29"/>
      <c r="NE93" s="29"/>
      <c r="NF93" s="29"/>
      <c r="NG93" s="29"/>
      <c r="NH93" s="29"/>
      <c r="NI93" s="29"/>
      <c r="NJ93" s="29"/>
      <c r="NK93" s="29"/>
      <c r="NL93" s="29"/>
      <c r="NM93" s="29"/>
      <c r="NN93" s="29"/>
      <c r="NO93" s="29"/>
      <c r="NP93" s="29"/>
      <c r="NQ93" s="29"/>
      <c r="NR93" s="29"/>
      <c r="NS93" s="29"/>
      <c r="NT93" s="29"/>
      <c r="NU93" s="29"/>
      <c r="NV93" s="29"/>
      <c r="NW93" s="29"/>
      <c r="NX93" s="29"/>
      <c r="NY93" s="29"/>
      <c r="NZ93" s="29"/>
      <c r="OA93" s="29"/>
      <c r="OB93" s="29"/>
      <c r="OC93" s="29"/>
      <c r="OD93" s="29"/>
      <c r="OE93" s="29"/>
      <c r="OF93" s="29"/>
      <c r="OG93" s="29"/>
      <c r="OH93" s="29"/>
      <c r="OI93" s="29"/>
      <c r="OJ93" s="29"/>
      <c r="OK93" s="29"/>
      <c r="OL93" s="29"/>
      <c r="OM93" s="29"/>
      <c r="ON93" s="29"/>
      <c r="OO93" s="29"/>
      <c r="OP93" s="29"/>
      <c r="OQ93" s="29"/>
      <c r="OR93" s="29"/>
      <c r="OS93" s="29"/>
      <c r="OT93" s="29"/>
      <c r="OU93" s="29"/>
      <c r="OV93" s="29"/>
      <c r="OW93" s="29"/>
      <c r="OX93" s="29"/>
      <c r="OY93" s="29"/>
      <c r="OZ93" s="29"/>
      <c r="PA93" s="29"/>
      <c r="PB93" s="29"/>
      <c r="PC93" s="29"/>
      <c r="PD93" s="29"/>
      <c r="PE93" s="29"/>
      <c r="PF93" s="29"/>
      <c r="PG93" s="29"/>
      <c r="PH93" s="29"/>
      <c r="PI93" s="29"/>
      <c r="PJ93" s="29"/>
      <c r="PK93" s="29"/>
      <c r="PL93" s="29"/>
      <c r="PM93" s="29"/>
      <c r="PN93" s="29"/>
    </row>
    <row r="94" spans="1:430" ht="14.25" customHeight="1" x14ac:dyDescent="0.55000000000000004"/>
    <row r="95" spans="1:430" ht="14.25" customHeight="1" x14ac:dyDescent="0.55000000000000004"/>
    <row r="96" spans="1:430" ht="14.25" customHeight="1" x14ac:dyDescent="0.55000000000000004"/>
    <row r="97" spans="1:430" ht="14.25" customHeight="1" x14ac:dyDescent="0.55000000000000004"/>
    <row r="98" spans="1:430" ht="21.75" customHeight="1" x14ac:dyDescent="0.55000000000000004">
      <c r="A98" s="1" t="s">
        <v>36</v>
      </c>
      <c r="B98" s="2">
        <f>XIRR(C93:MX93,C92:MX92)</f>
        <v>0.24876112341880799</v>
      </c>
    </row>
    <row r="99" spans="1:430" ht="21.75" customHeight="1" x14ac:dyDescent="0.55000000000000004">
      <c r="A99" t="s">
        <v>221</v>
      </c>
      <c r="B99" s="31">
        <f>SUM(C93:MX93)</f>
        <v>8259.795240890553</v>
      </c>
    </row>
    <row r="100" spans="1:430" ht="21.75" customHeight="1" x14ac:dyDescent="0.55000000000000004">
      <c r="A100" s="1"/>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row>
    <row r="101" spans="1:430" ht="21.75" customHeight="1" x14ac:dyDescent="0.55000000000000004">
      <c r="A101" s="1"/>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row>
    <row r="102" spans="1:430" ht="21.75" customHeight="1" x14ac:dyDescent="0.55000000000000004">
      <c r="A102" s="1"/>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row>
    <row r="103" spans="1:430" ht="21.75" customHeight="1" x14ac:dyDescent="0.55000000000000004">
      <c r="A103" s="1"/>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row>
    <row r="104" spans="1:430" ht="21.75" customHeight="1" x14ac:dyDescent="0.55000000000000004">
      <c r="A104" s="1"/>
      <c r="B104" s="8"/>
      <c r="C104" s="8"/>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c r="BF104" s="45"/>
      <c r="BG104" s="45"/>
      <c r="BH104" s="45"/>
      <c r="BI104" s="45"/>
      <c r="BJ104" s="45"/>
      <c r="BK104" s="45"/>
      <c r="BL104" s="45"/>
    </row>
    <row r="105" spans="1:430" ht="21.75" customHeight="1" x14ac:dyDescent="0.55000000000000004">
      <c r="B105" s="2"/>
    </row>
    <row r="106" spans="1:430" ht="21.75" customHeight="1" x14ac:dyDescent="0.55000000000000004">
      <c r="B106" s="2"/>
    </row>
    <row r="107" spans="1:430" ht="14.25" customHeight="1" x14ac:dyDescent="0.55000000000000004">
      <c r="A107" s="10" t="s">
        <v>38</v>
      </c>
      <c r="B107" s="12">
        <f t="shared" ref="B107:GA107" si="297">B90</f>
        <v>0</v>
      </c>
      <c r="C107" s="12">
        <f t="shared" si="297"/>
        <v>0</v>
      </c>
      <c r="D107" s="12">
        <f t="shared" si="297"/>
        <v>0</v>
      </c>
      <c r="E107" s="12">
        <f t="shared" si="297"/>
        <v>0</v>
      </c>
      <c r="F107" s="12">
        <f t="shared" si="297"/>
        <v>0</v>
      </c>
      <c r="G107" s="12">
        <f t="shared" si="297"/>
        <v>0</v>
      </c>
      <c r="H107" s="12">
        <f t="shared" si="297"/>
        <v>0</v>
      </c>
      <c r="I107" s="12">
        <f t="shared" si="297"/>
        <v>0</v>
      </c>
      <c r="J107" s="12">
        <f t="shared" si="297"/>
        <v>0</v>
      </c>
      <c r="K107" s="12">
        <f t="shared" si="297"/>
        <v>0</v>
      </c>
      <c r="L107" s="12">
        <f t="shared" si="297"/>
        <v>0</v>
      </c>
      <c r="M107" s="12">
        <f t="shared" si="297"/>
        <v>0</v>
      </c>
      <c r="N107" s="12">
        <f t="shared" si="297"/>
        <v>0</v>
      </c>
      <c r="O107" s="12">
        <f t="shared" si="297"/>
        <v>0</v>
      </c>
      <c r="P107" s="12">
        <f t="shared" si="297"/>
        <v>0</v>
      </c>
      <c r="Q107" s="12">
        <f t="shared" si="297"/>
        <v>0</v>
      </c>
      <c r="R107" s="12">
        <f t="shared" si="297"/>
        <v>0</v>
      </c>
      <c r="S107" s="12">
        <f t="shared" si="297"/>
        <v>0</v>
      </c>
      <c r="T107" s="12">
        <f t="shared" si="297"/>
        <v>0</v>
      </c>
      <c r="U107" s="12">
        <f t="shared" si="297"/>
        <v>0</v>
      </c>
      <c r="V107" s="12">
        <f t="shared" si="297"/>
        <v>0</v>
      </c>
      <c r="W107" s="12">
        <f t="shared" si="297"/>
        <v>0</v>
      </c>
      <c r="X107" s="12">
        <f t="shared" si="297"/>
        <v>0</v>
      </c>
      <c r="Y107" s="12">
        <f t="shared" si="297"/>
        <v>0</v>
      </c>
      <c r="Z107" s="12">
        <f t="shared" si="297"/>
        <v>0</v>
      </c>
      <c r="AA107" s="12">
        <f t="shared" si="297"/>
        <v>0</v>
      </c>
      <c r="AB107" s="12">
        <f t="shared" si="297"/>
        <v>0</v>
      </c>
      <c r="AC107" s="12">
        <f t="shared" si="297"/>
        <v>0</v>
      </c>
      <c r="AD107" s="12">
        <f t="shared" si="297"/>
        <v>0</v>
      </c>
      <c r="AE107" s="12">
        <f t="shared" si="297"/>
        <v>0</v>
      </c>
      <c r="AF107" s="12">
        <f t="shared" si="297"/>
        <v>0</v>
      </c>
      <c r="AG107" s="12">
        <f t="shared" si="297"/>
        <v>0</v>
      </c>
      <c r="AH107" s="12">
        <f t="shared" si="297"/>
        <v>0</v>
      </c>
      <c r="AI107" s="12">
        <f t="shared" si="297"/>
        <v>0</v>
      </c>
      <c r="AJ107" s="12">
        <f t="shared" si="297"/>
        <v>0</v>
      </c>
      <c r="AK107" s="12">
        <f t="shared" si="297"/>
        <v>0</v>
      </c>
      <c r="AL107" s="12">
        <f t="shared" si="297"/>
        <v>0</v>
      </c>
      <c r="AM107" s="12">
        <f t="shared" si="297"/>
        <v>0</v>
      </c>
      <c r="AN107" s="12">
        <f t="shared" si="297"/>
        <v>0</v>
      </c>
      <c r="AO107" s="12">
        <f t="shared" si="297"/>
        <v>0</v>
      </c>
      <c r="AP107" s="12">
        <f t="shared" si="297"/>
        <v>0</v>
      </c>
      <c r="AQ107" s="12">
        <f t="shared" si="297"/>
        <v>0</v>
      </c>
      <c r="AR107" s="12">
        <f t="shared" si="297"/>
        <v>0</v>
      </c>
      <c r="AS107" s="12">
        <f t="shared" si="297"/>
        <v>0</v>
      </c>
      <c r="AT107" s="12">
        <f t="shared" si="297"/>
        <v>0</v>
      </c>
      <c r="AU107" s="12">
        <f t="shared" si="297"/>
        <v>0</v>
      </c>
      <c r="AV107" s="12">
        <f t="shared" si="297"/>
        <v>0</v>
      </c>
      <c r="AW107" s="12">
        <f t="shared" si="297"/>
        <v>0</v>
      </c>
      <c r="AX107" s="12">
        <f t="shared" si="297"/>
        <v>0</v>
      </c>
      <c r="AY107" s="12">
        <f t="shared" si="297"/>
        <v>0</v>
      </c>
      <c r="AZ107" s="12">
        <f t="shared" si="297"/>
        <v>0</v>
      </c>
      <c r="BA107" s="12">
        <f t="shared" si="297"/>
        <v>0</v>
      </c>
      <c r="BB107" s="12">
        <f t="shared" si="297"/>
        <v>0</v>
      </c>
      <c r="BC107" s="12">
        <f t="shared" si="297"/>
        <v>0</v>
      </c>
      <c r="BD107" s="12">
        <f t="shared" si="297"/>
        <v>0</v>
      </c>
      <c r="BE107" s="12">
        <f t="shared" si="297"/>
        <v>0</v>
      </c>
      <c r="BF107" s="12">
        <f t="shared" si="297"/>
        <v>0</v>
      </c>
      <c r="BG107" s="12">
        <f t="shared" si="297"/>
        <v>0</v>
      </c>
      <c r="BH107" s="12">
        <f t="shared" si="297"/>
        <v>0</v>
      </c>
      <c r="BI107" s="12">
        <f t="shared" si="297"/>
        <v>0</v>
      </c>
      <c r="BJ107" s="12">
        <f t="shared" si="297"/>
        <v>0</v>
      </c>
      <c r="BK107" s="12">
        <f t="shared" si="297"/>
        <v>0</v>
      </c>
      <c r="BL107" s="12">
        <f t="shared" si="297"/>
        <v>0</v>
      </c>
      <c r="BM107" s="12">
        <f t="shared" si="297"/>
        <v>0</v>
      </c>
      <c r="BN107" s="12">
        <f t="shared" si="297"/>
        <v>0</v>
      </c>
      <c r="BO107" s="12">
        <f t="shared" si="297"/>
        <v>0</v>
      </c>
      <c r="BP107" s="12">
        <f t="shared" si="297"/>
        <v>0</v>
      </c>
      <c r="BQ107" s="12">
        <f t="shared" si="297"/>
        <v>0</v>
      </c>
      <c r="BR107" s="12">
        <f t="shared" si="297"/>
        <v>0</v>
      </c>
      <c r="BS107" s="12">
        <f t="shared" si="297"/>
        <v>0</v>
      </c>
      <c r="BT107" s="12">
        <f t="shared" si="297"/>
        <v>0</v>
      </c>
      <c r="BU107" s="12">
        <f t="shared" si="297"/>
        <v>0</v>
      </c>
      <c r="BV107" s="12">
        <f t="shared" si="297"/>
        <v>0</v>
      </c>
      <c r="BW107" s="12">
        <f t="shared" si="297"/>
        <v>0</v>
      </c>
      <c r="BX107" s="12">
        <f t="shared" si="297"/>
        <v>0</v>
      </c>
      <c r="BY107" s="12">
        <f t="shared" si="297"/>
        <v>0</v>
      </c>
      <c r="BZ107" s="12">
        <f t="shared" si="297"/>
        <v>0</v>
      </c>
      <c r="CA107" s="12">
        <f t="shared" si="297"/>
        <v>0</v>
      </c>
      <c r="CB107" s="12">
        <f t="shared" si="297"/>
        <v>0</v>
      </c>
      <c r="CC107" s="12">
        <f t="shared" si="297"/>
        <v>0</v>
      </c>
      <c r="CD107" s="12">
        <f t="shared" si="297"/>
        <v>0</v>
      </c>
      <c r="CE107" s="12">
        <f t="shared" si="297"/>
        <v>0</v>
      </c>
      <c r="CF107" s="12">
        <f t="shared" si="297"/>
        <v>0</v>
      </c>
      <c r="CG107" s="12">
        <f t="shared" si="297"/>
        <v>0</v>
      </c>
      <c r="CH107" s="12">
        <f t="shared" si="297"/>
        <v>0</v>
      </c>
      <c r="CI107" s="12">
        <f t="shared" si="297"/>
        <v>0</v>
      </c>
      <c r="CJ107" s="12">
        <f t="shared" si="297"/>
        <v>0</v>
      </c>
      <c r="CK107" s="12">
        <f t="shared" si="297"/>
        <v>0</v>
      </c>
      <c r="CL107" s="12">
        <f t="shared" si="297"/>
        <v>0</v>
      </c>
      <c r="CM107" s="12">
        <f t="shared" si="297"/>
        <v>0</v>
      </c>
      <c r="CN107" s="12">
        <f t="shared" si="297"/>
        <v>0</v>
      </c>
      <c r="CO107" s="12">
        <f t="shared" si="297"/>
        <v>0</v>
      </c>
      <c r="CP107" s="12">
        <f t="shared" si="297"/>
        <v>0</v>
      </c>
      <c r="CQ107" s="12">
        <f t="shared" si="297"/>
        <v>0</v>
      </c>
      <c r="CR107" s="12">
        <f t="shared" si="297"/>
        <v>0</v>
      </c>
      <c r="CS107" s="12">
        <f t="shared" si="297"/>
        <v>0</v>
      </c>
      <c r="CT107" s="12">
        <f t="shared" si="297"/>
        <v>0</v>
      </c>
      <c r="CU107" s="12">
        <f t="shared" si="297"/>
        <v>0</v>
      </c>
      <c r="CV107" s="12">
        <f t="shared" si="297"/>
        <v>0</v>
      </c>
      <c r="CW107" s="12">
        <f t="shared" si="297"/>
        <v>0</v>
      </c>
      <c r="CX107" s="12">
        <f t="shared" si="297"/>
        <v>0</v>
      </c>
      <c r="CY107" s="12">
        <f t="shared" si="297"/>
        <v>0</v>
      </c>
      <c r="CZ107" s="12">
        <f t="shared" si="297"/>
        <v>0</v>
      </c>
      <c r="DA107" s="12">
        <f t="shared" si="297"/>
        <v>0</v>
      </c>
      <c r="DB107" s="12">
        <f t="shared" si="297"/>
        <v>0</v>
      </c>
      <c r="DC107" s="12">
        <f t="shared" si="297"/>
        <v>0</v>
      </c>
      <c r="DD107" s="12">
        <f t="shared" si="297"/>
        <v>0</v>
      </c>
      <c r="DE107" s="12">
        <f t="shared" si="297"/>
        <v>0</v>
      </c>
      <c r="DF107" s="12">
        <f t="shared" si="297"/>
        <v>0</v>
      </c>
      <c r="DG107" s="12">
        <f t="shared" si="297"/>
        <v>0</v>
      </c>
      <c r="DH107" s="12">
        <f t="shared" si="297"/>
        <v>0</v>
      </c>
      <c r="DI107" s="12">
        <f t="shared" si="297"/>
        <v>0</v>
      </c>
      <c r="DJ107" s="12">
        <f t="shared" si="297"/>
        <v>0</v>
      </c>
      <c r="DK107" s="12">
        <f t="shared" si="297"/>
        <v>0</v>
      </c>
      <c r="DL107" s="12">
        <f t="shared" si="297"/>
        <v>0</v>
      </c>
      <c r="DM107" s="12">
        <f t="shared" si="297"/>
        <v>0</v>
      </c>
      <c r="DN107" s="12">
        <f t="shared" si="297"/>
        <v>0</v>
      </c>
      <c r="DO107" s="12">
        <f t="shared" si="297"/>
        <v>0</v>
      </c>
      <c r="DP107" s="12">
        <f t="shared" si="297"/>
        <v>0</v>
      </c>
      <c r="DQ107" s="12">
        <f t="shared" si="297"/>
        <v>0</v>
      </c>
      <c r="DR107" s="12">
        <f t="shared" si="297"/>
        <v>0</v>
      </c>
      <c r="DS107" s="12">
        <f t="shared" si="297"/>
        <v>0</v>
      </c>
      <c r="DT107" s="12">
        <f t="shared" si="297"/>
        <v>0</v>
      </c>
      <c r="DU107" s="12">
        <f t="shared" si="297"/>
        <v>0</v>
      </c>
      <c r="DV107" s="12">
        <f t="shared" si="297"/>
        <v>0</v>
      </c>
      <c r="DW107" s="12">
        <f t="shared" si="297"/>
        <v>0</v>
      </c>
      <c r="DX107" s="12">
        <f t="shared" si="297"/>
        <v>0</v>
      </c>
      <c r="DY107" s="12">
        <f t="shared" si="297"/>
        <v>0</v>
      </c>
      <c r="DZ107" s="12">
        <f t="shared" si="297"/>
        <v>0</v>
      </c>
      <c r="EA107" s="12">
        <f t="shared" si="297"/>
        <v>0</v>
      </c>
      <c r="EB107" s="12">
        <f t="shared" si="297"/>
        <v>0</v>
      </c>
      <c r="EC107" s="12">
        <f t="shared" si="297"/>
        <v>0</v>
      </c>
      <c r="ED107" s="12">
        <f t="shared" si="297"/>
        <v>0</v>
      </c>
      <c r="EE107" s="12">
        <f t="shared" si="297"/>
        <v>0</v>
      </c>
      <c r="EF107" s="12">
        <f t="shared" si="297"/>
        <v>0</v>
      </c>
      <c r="EG107" s="12">
        <f t="shared" si="297"/>
        <v>0</v>
      </c>
      <c r="EH107" s="12">
        <f t="shared" si="297"/>
        <v>0</v>
      </c>
      <c r="EI107" s="12">
        <f t="shared" si="297"/>
        <v>0</v>
      </c>
      <c r="EJ107" s="12">
        <f t="shared" si="297"/>
        <v>0</v>
      </c>
      <c r="EK107" s="12">
        <f t="shared" si="297"/>
        <v>0</v>
      </c>
      <c r="EL107" s="12">
        <f t="shared" si="297"/>
        <v>0</v>
      </c>
      <c r="EM107" s="12">
        <f t="shared" si="297"/>
        <v>0</v>
      </c>
      <c r="EN107" s="12">
        <f t="shared" si="297"/>
        <v>0</v>
      </c>
      <c r="EO107" s="12">
        <f t="shared" si="297"/>
        <v>0</v>
      </c>
      <c r="EP107" s="12">
        <f t="shared" si="297"/>
        <v>0</v>
      </c>
      <c r="EQ107" s="12">
        <f t="shared" si="297"/>
        <v>0</v>
      </c>
      <c r="ER107" s="12">
        <f t="shared" si="297"/>
        <v>0</v>
      </c>
      <c r="ES107" s="12">
        <f t="shared" si="297"/>
        <v>0</v>
      </c>
      <c r="ET107" s="12">
        <f t="shared" si="297"/>
        <v>0</v>
      </c>
      <c r="EU107" s="12">
        <f t="shared" si="297"/>
        <v>0</v>
      </c>
      <c r="EV107" s="12">
        <f t="shared" si="297"/>
        <v>0</v>
      </c>
      <c r="EW107" s="12">
        <f t="shared" si="297"/>
        <v>0</v>
      </c>
      <c r="EX107" s="12">
        <f t="shared" si="297"/>
        <v>0</v>
      </c>
      <c r="EY107" s="12">
        <f t="shared" si="297"/>
        <v>0</v>
      </c>
      <c r="EZ107" s="12">
        <f t="shared" si="297"/>
        <v>0</v>
      </c>
      <c r="FA107" s="12">
        <f t="shared" si="297"/>
        <v>0</v>
      </c>
      <c r="FB107" s="12">
        <f t="shared" si="297"/>
        <v>0</v>
      </c>
      <c r="FC107" s="12">
        <f t="shared" si="297"/>
        <v>0</v>
      </c>
      <c r="FD107" s="12">
        <f t="shared" si="297"/>
        <v>0</v>
      </c>
      <c r="FE107" s="12">
        <f t="shared" si="297"/>
        <v>0</v>
      </c>
      <c r="FF107" s="12">
        <f t="shared" si="297"/>
        <v>0</v>
      </c>
      <c r="FG107" s="12">
        <f t="shared" si="297"/>
        <v>0</v>
      </c>
      <c r="FH107" s="12">
        <f t="shared" si="297"/>
        <v>0</v>
      </c>
      <c r="FI107" s="12">
        <f t="shared" si="297"/>
        <v>0</v>
      </c>
      <c r="FJ107" s="12">
        <f t="shared" si="297"/>
        <v>0</v>
      </c>
      <c r="FK107" s="12">
        <f t="shared" si="297"/>
        <v>0</v>
      </c>
      <c r="FL107" s="12">
        <f t="shared" si="297"/>
        <v>0</v>
      </c>
      <c r="FM107" s="12">
        <f t="shared" si="297"/>
        <v>0</v>
      </c>
      <c r="FN107" s="12">
        <f t="shared" si="297"/>
        <v>0</v>
      </c>
      <c r="FO107" s="12">
        <f t="shared" si="297"/>
        <v>0</v>
      </c>
      <c r="FP107" s="12">
        <f t="shared" si="297"/>
        <v>0</v>
      </c>
      <c r="FQ107" s="12">
        <f t="shared" si="297"/>
        <v>0</v>
      </c>
      <c r="FR107" s="12">
        <f t="shared" si="297"/>
        <v>0</v>
      </c>
      <c r="FS107" s="12">
        <f t="shared" si="297"/>
        <v>0</v>
      </c>
      <c r="FT107" s="12">
        <f t="shared" si="297"/>
        <v>0</v>
      </c>
      <c r="FU107" s="12">
        <f t="shared" si="297"/>
        <v>0</v>
      </c>
      <c r="FV107" s="12">
        <f t="shared" si="297"/>
        <v>0</v>
      </c>
      <c r="FW107" s="12">
        <f t="shared" si="297"/>
        <v>0</v>
      </c>
      <c r="FX107" s="12">
        <f t="shared" si="297"/>
        <v>0</v>
      </c>
      <c r="FY107" s="12">
        <f t="shared" si="297"/>
        <v>0</v>
      </c>
      <c r="FZ107" s="12">
        <f t="shared" si="297"/>
        <v>0</v>
      </c>
      <c r="GA107" s="12">
        <f t="shared" si="297"/>
        <v>0</v>
      </c>
      <c r="GB107" s="12"/>
      <c r="GC107" s="12"/>
      <c r="GD107" s="12"/>
      <c r="GE107" s="12"/>
      <c r="GF107" s="12"/>
      <c r="GG107" s="12"/>
      <c r="GH107" s="12"/>
      <c r="GI107" s="12"/>
      <c r="GJ107" s="12"/>
      <c r="GK107" s="12"/>
      <c r="GL107" s="12"/>
      <c r="GM107" s="12"/>
      <c r="GN107" s="12"/>
      <c r="GO107" s="12"/>
      <c r="GP107" s="12"/>
      <c r="GQ107" s="12"/>
      <c r="GR107" s="12"/>
      <c r="GS107" s="12"/>
      <c r="GT107" s="12"/>
      <c r="GU107" s="12"/>
      <c r="GV107" s="12"/>
      <c r="GW107" s="12"/>
      <c r="GX107" s="12"/>
      <c r="GY107" s="12"/>
      <c r="GZ107" s="12"/>
      <c r="HA107" s="12"/>
      <c r="HB107" s="12"/>
      <c r="HC107" s="12"/>
      <c r="HD107" s="12"/>
      <c r="HE107" s="12"/>
      <c r="HF107" s="12"/>
      <c r="HG107" s="12"/>
      <c r="HH107" s="12"/>
      <c r="HI107" s="12"/>
      <c r="HJ107" s="12"/>
      <c r="HK107" s="12"/>
      <c r="HL107" s="12"/>
      <c r="HM107" s="12"/>
      <c r="HN107" s="12"/>
      <c r="HO107" s="12"/>
      <c r="HP107" s="12"/>
      <c r="HQ107" s="12"/>
      <c r="HR107" s="12"/>
      <c r="HS107" s="12"/>
      <c r="HT107" s="12"/>
      <c r="HU107" s="12"/>
      <c r="HV107" s="12"/>
      <c r="HW107" s="12"/>
      <c r="HX107" s="12"/>
      <c r="HY107" s="12"/>
      <c r="HZ107" s="12"/>
      <c r="IA107" s="12"/>
      <c r="IB107" s="12"/>
      <c r="IC107" s="12"/>
      <c r="ID107" s="12"/>
      <c r="IE107" s="12"/>
      <c r="IF107" s="12"/>
      <c r="IG107" s="12"/>
      <c r="IH107" s="12"/>
      <c r="II107" s="12"/>
      <c r="IJ107" s="12"/>
      <c r="IK107" s="12"/>
      <c r="IL107" s="12"/>
      <c r="IM107" s="12"/>
      <c r="IN107" s="12"/>
      <c r="IO107" s="12"/>
      <c r="IP107" s="12"/>
      <c r="IQ107" s="12"/>
      <c r="IR107" s="12"/>
      <c r="IS107" s="12"/>
      <c r="IT107" s="12"/>
      <c r="IU107" s="12"/>
      <c r="IV107" s="12"/>
      <c r="IW107" s="12"/>
      <c r="IX107" s="12"/>
      <c r="IY107" s="12"/>
      <c r="IZ107" s="12"/>
      <c r="JA107" s="12"/>
      <c r="JB107" s="12"/>
      <c r="JC107" s="12"/>
      <c r="JD107" s="12"/>
      <c r="JE107" s="12"/>
      <c r="JF107" s="12"/>
      <c r="JG107" s="12"/>
      <c r="JH107" s="12"/>
      <c r="JI107" s="12"/>
      <c r="JJ107" s="12"/>
      <c r="JK107" s="12"/>
      <c r="JL107" s="12"/>
      <c r="JM107" s="12"/>
      <c r="JN107" s="12"/>
      <c r="JO107" s="12"/>
      <c r="JP107" s="12"/>
      <c r="JQ107" s="12"/>
      <c r="JR107" s="12"/>
      <c r="JS107" s="12"/>
      <c r="JT107" s="12"/>
      <c r="JU107" s="12"/>
      <c r="JV107" s="12"/>
      <c r="JW107" s="12"/>
      <c r="JX107" s="12"/>
      <c r="JY107" s="12"/>
      <c r="JZ107" s="12"/>
      <c r="KA107" s="12"/>
      <c r="KB107" s="12"/>
      <c r="KC107" s="12"/>
      <c r="KD107" s="12"/>
      <c r="KE107" s="12"/>
      <c r="KF107" s="12"/>
      <c r="KG107" s="12"/>
      <c r="KH107" s="12"/>
      <c r="KI107" s="12"/>
      <c r="KJ107" s="12"/>
      <c r="KK107" s="12"/>
      <c r="KL107" s="12"/>
      <c r="KM107" s="12"/>
      <c r="KN107" s="12"/>
      <c r="KO107" s="12"/>
      <c r="KP107" s="12"/>
      <c r="KQ107" s="12"/>
      <c r="KR107" s="12"/>
      <c r="KS107" s="12"/>
      <c r="KT107" s="12"/>
      <c r="KU107" s="12"/>
      <c r="KV107" s="12"/>
      <c r="KW107" s="12"/>
      <c r="KX107" s="12"/>
      <c r="KY107" s="12"/>
      <c r="KZ107" s="12"/>
      <c r="LA107" s="12"/>
      <c r="LB107" s="12"/>
      <c r="LC107" s="12"/>
      <c r="LD107" s="12"/>
      <c r="LE107" s="12"/>
      <c r="LF107" s="12"/>
      <c r="LG107" s="12"/>
      <c r="LH107" s="12"/>
      <c r="LI107" s="12"/>
      <c r="LJ107" s="12"/>
      <c r="LK107" s="12"/>
      <c r="LL107" s="12"/>
      <c r="LM107" s="12"/>
      <c r="LN107" s="12"/>
      <c r="LO107" s="12"/>
      <c r="LP107" s="12"/>
      <c r="LQ107" s="12"/>
      <c r="LR107" s="12"/>
      <c r="LS107" s="12"/>
      <c r="LT107" s="12"/>
      <c r="LU107" s="12"/>
      <c r="LV107" s="12"/>
      <c r="LW107" s="12"/>
      <c r="LX107" s="12"/>
      <c r="LY107" s="12"/>
      <c r="LZ107" s="12"/>
      <c r="MA107" s="12"/>
      <c r="MB107" s="12"/>
      <c r="MC107" s="12"/>
      <c r="MD107" s="12"/>
      <c r="ME107" s="12"/>
      <c r="MF107" s="12"/>
      <c r="MG107" s="12"/>
      <c r="MH107" s="12"/>
      <c r="MI107" s="12"/>
      <c r="MJ107" s="12"/>
      <c r="MK107" s="12"/>
      <c r="ML107" s="12"/>
      <c r="MM107" s="12"/>
      <c r="MN107" s="12"/>
      <c r="MO107" s="12"/>
      <c r="MP107" s="12"/>
      <c r="MQ107" s="12"/>
      <c r="MR107" s="12"/>
      <c r="MS107" s="12"/>
      <c r="MT107" s="12"/>
      <c r="MU107" s="12"/>
      <c r="MV107" s="12"/>
      <c r="MW107" s="12"/>
      <c r="MX107" s="12"/>
      <c r="MY107" s="12"/>
      <c r="MZ107" s="12"/>
      <c r="NA107" s="12"/>
      <c r="NB107" s="12"/>
      <c r="NC107" s="12"/>
      <c r="ND107" s="12"/>
      <c r="NE107" s="12"/>
      <c r="NF107" s="12"/>
      <c r="NG107" s="12"/>
      <c r="NH107" s="12"/>
      <c r="NI107" s="12"/>
      <c r="NJ107" s="12"/>
      <c r="NK107" s="12"/>
      <c r="NL107" s="12"/>
      <c r="NM107" s="12"/>
      <c r="NN107" s="12"/>
      <c r="NO107" s="12"/>
      <c r="NP107" s="12"/>
      <c r="NQ107" s="12"/>
      <c r="NR107" s="12"/>
      <c r="NS107" s="12"/>
      <c r="NT107" s="12"/>
      <c r="NU107" s="12"/>
      <c r="NV107" s="12"/>
      <c r="NW107" s="12"/>
      <c r="NX107" s="12"/>
      <c r="NY107" s="12"/>
      <c r="NZ107" s="12"/>
      <c r="OA107" s="12"/>
      <c r="OB107" s="12"/>
      <c r="OC107" s="12"/>
      <c r="OD107" s="12"/>
      <c r="OE107" s="12"/>
      <c r="OF107" s="12"/>
      <c r="OG107" s="12"/>
      <c r="OH107" s="12"/>
      <c r="OI107" s="12"/>
      <c r="OJ107" s="12"/>
      <c r="OK107" s="12"/>
      <c r="OL107" s="12"/>
      <c r="OM107" s="12"/>
      <c r="ON107" s="12"/>
      <c r="OO107" s="12"/>
      <c r="OP107" s="12"/>
      <c r="OQ107" s="12"/>
      <c r="OR107" s="12"/>
      <c r="OS107" s="12"/>
      <c r="OT107" s="12"/>
      <c r="OU107" s="12"/>
      <c r="OV107" s="12"/>
      <c r="OW107" s="12"/>
      <c r="OX107" s="12"/>
      <c r="OY107" s="12"/>
      <c r="OZ107" s="12"/>
      <c r="PA107" s="12"/>
      <c r="PB107" s="12"/>
      <c r="PC107" s="12"/>
      <c r="PD107" s="12"/>
      <c r="PE107" s="12"/>
      <c r="PF107" s="12"/>
      <c r="PG107" s="12"/>
      <c r="PH107" s="12"/>
      <c r="PI107" s="12"/>
      <c r="PJ107" s="12"/>
      <c r="PK107" s="12"/>
      <c r="PL107" s="12"/>
      <c r="PM107" s="12"/>
      <c r="PN107" s="12"/>
    </row>
    <row r="108" spans="1:430" ht="14.25" customHeight="1" outlineLevel="1" x14ac:dyDescent="0.55000000000000004">
      <c r="A108" s="6" t="s">
        <v>3</v>
      </c>
      <c r="B108" s="6"/>
      <c r="C108" s="46">
        <f t="shared" ref="C108:AH108" si="298">C35+C14</f>
        <v>1.0283514482089313</v>
      </c>
      <c r="D108" s="46">
        <f t="shared" si="298"/>
        <v>1.0252459182568829</v>
      </c>
      <c r="E108" s="46">
        <f t="shared" si="298"/>
        <v>1.4062605018023413</v>
      </c>
      <c r="F108" s="46">
        <f t="shared" si="298"/>
        <v>1.4018473053816713</v>
      </c>
      <c r="G108" s="46">
        <f t="shared" si="298"/>
        <v>2.3072388852182768</v>
      </c>
      <c r="H108" s="46">
        <f t="shared" si="298"/>
        <v>2.8897054787772731</v>
      </c>
      <c r="I108" s="46">
        <f t="shared" si="298"/>
        <v>3.0987702741726304</v>
      </c>
      <c r="J108" s="46">
        <f t="shared" si="298"/>
        <v>3.4712518296177506</v>
      </c>
      <c r="K108" s="46">
        <f t="shared" si="298"/>
        <v>3.6565909612563434</v>
      </c>
      <c r="L108" s="46">
        <f t="shared" si="298"/>
        <v>3.910442273670808</v>
      </c>
      <c r="M108" s="46">
        <f t="shared" si="298"/>
        <v>3.8969491002559669</v>
      </c>
      <c r="N108" s="46">
        <f t="shared" si="298"/>
        <v>3.8835531172275557</v>
      </c>
      <c r="O108" s="46">
        <f t="shared" si="298"/>
        <v>3.8702206229925169</v>
      </c>
      <c r="P108" s="46">
        <f t="shared" si="298"/>
        <v>3.8569471460103992</v>
      </c>
      <c r="Q108" s="46">
        <f t="shared" si="298"/>
        <v>3.8437285388946547</v>
      </c>
      <c r="R108" s="46">
        <f t="shared" si="298"/>
        <v>3.7118708220005079</v>
      </c>
      <c r="S108" s="46">
        <f t="shared" si="298"/>
        <v>3.6992020997524264</v>
      </c>
      <c r="T108" s="46">
        <f t="shared" si="298"/>
        <v>3.6865809885263454</v>
      </c>
      <c r="U108" s="46">
        <f t="shared" si="298"/>
        <v>3.6740071917057051</v>
      </c>
      <c r="V108" s="46">
        <f t="shared" si="298"/>
        <v>3.661480598616603</v>
      </c>
      <c r="W108" s="46">
        <f t="shared" si="298"/>
        <v>3.6490009454250343</v>
      </c>
      <c r="X108" s="46">
        <f t="shared" si="298"/>
        <v>3.6365680703163177</v>
      </c>
      <c r="Y108" s="46">
        <f t="shared" si="298"/>
        <v>3.6241816522836681</v>
      </c>
      <c r="Z108" s="46">
        <f t="shared" si="298"/>
        <v>3.6118416081905367</v>
      </c>
      <c r="AA108" s="46">
        <f t="shared" si="298"/>
        <v>3.5995476739406618</v>
      </c>
      <c r="AB108" s="46">
        <f t="shared" si="298"/>
        <v>3.5872997010946279</v>
      </c>
      <c r="AC108" s="46">
        <f t="shared" si="298"/>
        <v>3.5750974187374105</v>
      </c>
      <c r="AD108" s="46">
        <f t="shared" si="298"/>
        <v>3.3925915387630474</v>
      </c>
      <c r="AE108" s="46">
        <f t="shared" si="298"/>
        <v>3.3812067659854876</v>
      </c>
      <c r="AF108" s="46">
        <f t="shared" si="298"/>
        <v>3.3698640212297448</v>
      </c>
      <c r="AG108" s="46">
        <f t="shared" si="298"/>
        <v>3.3585631843805328</v>
      </c>
      <c r="AH108" s="46">
        <f t="shared" si="298"/>
        <v>3.3473040052413943</v>
      </c>
      <c r="AI108" s="46">
        <f t="shared" ref="AI108:BN108" si="299">AI35+AI14</f>
        <v>3.3360864069700269</v>
      </c>
      <c r="AJ108" s="46">
        <f t="shared" si="299"/>
        <v>3.3249100604295734</v>
      </c>
      <c r="AK108" s="46">
        <f t="shared" si="299"/>
        <v>3.3137749239206316</v>
      </c>
      <c r="AL108" s="46">
        <f t="shared" si="299"/>
        <v>3.3026807865858081</v>
      </c>
      <c r="AM108" s="46">
        <f t="shared" si="299"/>
        <v>3.2916273927211783</v>
      </c>
      <c r="AN108" s="46">
        <f t="shared" si="299"/>
        <v>3.2806146977424637</v>
      </c>
      <c r="AO108" s="46">
        <f t="shared" si="299"/>
        <v>3.2696424134254451</v>
      </c>
      <c r="AP108" s="46">
        <f t="shared" si="299"/>
        <v>3.2351730188131333</v>
      </c>
      <c r="AQ108" s="46">
        <f t="shared" si="299"/>
        <v>3.1809095316171661</v>
      </c>
      <c r="AR108" s="46">
        <f t="shared" si="299"/>
        <v>3.1703430418252965</v>
      </c>
      <c r="AS108" s="46">
        <f t="shared" si="299"/>
        <v>3.159815117955211</v>
      </c>
      <c r="AT108" s="46">
        <f t="shared" si="299"/>
        <v>3.1493255680322632</v>
      </c>
      <c r="AU108" s="46">
        <f t="shared" si="299"/>
        <v>3.1388743309497835</v>
      </c>
      <c r="AV108" s="46">
        <f t="shared" si="299"/>
        <v>3.1284611517906207</v>
      </c>
      <c r="AW108" s="46">
        <f t="shared" si="299"/>
        <v>3.1180859683990478</v>
      </c>
      <c r="AX108" s="46">
        <f t="shared" si="299"/>
        <v>3.1077484828472151</v>
      </c>
      <c r="AY108" s="46">
        <f t="shared" si="299"/>
        <v>3.0974486240625398</v>
      </c>
      <c r="AZ108" s="46">
        <f t="shared" si="299"/>
        <v>3.0871863007783915</v>
      </c>
      <c r="BA108" s="46">
        <f t="shared" si="299"/>
        <v>3.0769612006425859</v>
      </c>
      <c r="BB108" s="46">
        <f t="shared" si="299"/>
        <v>2.9495818500518802</v>
      </c>
      <c r="BC108" s="46">
        <f t="shared" si="299"/>
        <v>2.9398289697647115</v>
      </c>
      <c r="BD108" s="46">
        <f t="shared" si="299"/>
        <v>2.9301115607261665</v>
      </c>
      <c r="BE108" s="46">
        <f t="shared" si="299"/>
        <v>2.9204295140981698</v>
      </c>
      <c r="BF108" s="46">
        <f t="shared" si="299"/>
        <v>2.9107826354146003</v>
      </c>
      <c r="BG108" s="46">
        <f t="shared" si="299"/>
        <v>2.8214851310133926</v>
      </c>
      <c r="BH108" s="46">
        <f t="shared" si="299"/>
        <v>2.6939001290321354</v>
      </c>
      <c r="BI108" s="46">
        <f t="shared" si="299"/>
        <v>2.6849727260589589</v>
      </c>
      <c r="BJ108" s="46">
        <f t="shared" si="299"/>
        <v>2.6760768761634832</v>
      </c>
      <c r="BK108" s="46">
        <f t="shared" si="299"/>
        <v>2.667212435364724</v>
      </c>
      <c r="BL108" s="46">
        <f t="shared" si="299"/>
        <v>2.6583793500304216</v>
      </c>
      <c r="BM108" s="46">
        <f t="shared" si="299"/>
        <v>2.6495774617552748</v>
      </c>
      <c r="BN108" s="46">
        <f t="shared" si="299"/>
        <v>2.5869381034493442</v>
      </c>
      <c r="BO108" s="46">
        <f t="shared" ref="BO108:CT108" si="300">BO35+BO14</f>
        <v>2.4775757924556725</v>
      </c>
      <c r="BP108" s="46">
        <f t="shared" si="300"/>
        <v>2.4694991602420795</v>
      </c>
      <c r="BQ108" s="46">
        <f t="shared" si="300"/>
        <v>2.4614506381511676</v>
      </c>
      <c r="BR108" s="46">
        <f t="shared" si="300"/>
        <v>2.4534301140666002</v>
      </c>
      <c r="BS108" s="46">
        <f t="shared" si="300"/>
        <v>2.4454375236034389</v>
      </c>
      <c r="BT108" s="46">
        <f t="shared" si="300"/>
        <v>2.4374727297306045</v>
      </c>
      <c r="BU108" s="46">
        <f t="shared" si="300"/>
        <v>2.4295356899619107</v>
      </c>
      <c r="BV108" s="46">
        <f t="shared" si="300"/>
        <v>2.4216262472033518</v>
      </c>
      <c r="BW108" s="46">
        <f t="shared" si="300"/>
        <v>2.4137443297266978</v>
      </c>
      <c r="BX108" s="46">
        <f t="shared" si="300"/>
        <v>2.4058898014187831</v>
      </c>
      <c r="BY108" s="46">
        <f t="shared" si="300"/>
        <v>2.3980625995993612</v>
      </c>
      <c r="BZ108" s="46">
        <f t="shared" si="300"/>
        <v>2.2202776752591138</v>
      </c>
      <c r="CA108" s="46">
        <f t="shared" si="300"/>
        <v>2.2130820512533176</v>
      </c>
      <c r="CB108" s="46">
        <f t="shared" si="300"/>
        <v>2.2059114472866055</v>
      </c>
      <c r="CC108" s="46">
        <f t="shared" si="300"/>
        <v>2.1987658248066912</v>
      </c>
      <c r="CD108" s="46">
        <f t="shared" si="300"/>
        <v>2.1916450539946553</v>
      </c>
      <c r="CE108" s="46">
        <f t="shared" si="300"/>
        <v>2.18454906718731</v>
      </c>
      <c r="CF108" s="46">
        <f t="shared" si="300"/>
        <v>2.1774777542352681</v>
      </c>
      <c r="CG108" s="46">
        <f t="shared" si="300"/>
        <v>2.1704309695839878</v>
      </c>
      <c r="CH108" s="46">
        <f t="shared" si="300"/>
        <v>2.1634086964488022</v>
      </c>
      <c r="CI108" s="46">
        <f t="shared" si="300"/>
        <v>2.1564107924222942</v>
      </c>
      <c r="CJ108" s="46">
        <f t="shared" si="300"/>
        <v>2.1494371396183958</v>
      </c>
      <c r="CK108" s="46">
        <f t="shared" si="300"/>
        <v>2.142487670767308</v>
      </c>
      <c r="CL108" s="46">
        <f t="shared" si="300"/>
        <v>2.0152930199742318</v>
      </c>
      <c r="CM108" s="46">
        <f t="shared" si="300"/>
        <v>2.0088137324213982</v>
      </c>
      <c r="CN108" s="46">
        <f t="shared" si="300"/>
        <v>2.0023569297671329</v>
      </c>
      <c r="CO108" s="46">
        <f t="shared" si="300"/>
        <v>1.9959224376082414</v>
      </c>
      <c r="CP108" s="46">
        <f t="shared" si="300"/>
        <v>1.9895102276206018</v>
      </c>
      <c r="CQ108" s="46">
        <f t="shared" si="300"/>
        <v>1.9831201566100138</v>
      </c>
      <c r="CR108" s="46">
        <f t="shared" si="300"/>
        <v>1.9767522848963743</v>
      </c>
      <c r="CS108" s="46">
        <f t="shared" si="300"/>
        <v>1.9704063679218295</v>
      </c>
      <c r="CT108" s="46">
        <f t="shared" si="300"/>
        <v>1.9640824042439462</v>
      </c>
      <c r="CU108" s="46">
        <f t="shared" ref="CU108:DZ108" si="301">CU35+CU14</f>
        <v>1.9577803100705147</v>
      </c>
      <c r="CV108" s="46">
        <f t="shared" si="301"/>
        <v>1.9515000187873843</v>
      </c>
      <c r="CW108" s="46">
        <f t="shared" si="301"/>
        <v>1.9452414085745824</v>
      </c>
      <c r="CX108" s="46">
        <f t="shared" si="301"/>
        <v>1.900514100062848</v>
      </c>
      <c r="CY108" s="46">
        <f t="shared" si="301"/>
        <v>1.8943962341427807</v>
      </c>
      <c r="CZ108" s="46">
        <f t="shared" si="301"/>
        <v>1.888299567389488</v>
      </c>
      <c r="DA108" s="46">
        <f t="shared" si="301"/>
        <v>1.8822240960001948</v>
      </c>
      <c r="DB108" s="46">
        <f t="shared" si="301"/>
        <v>1.8761696386218074</v>
      </c>
      <c r="DC108" s="46">
        <f t="shared" si="301"/>
        <v>1.8701362084984785</v>
      </c>
      <c r="DD108" s="46">
        <f t="shared" si="301"/>
        <v>1.8641236514210713</v>
      </c>
      <c r="DE108" s="46">
        <f t="shared" si="301"/>
        <v>1.8581319380164141</v>
      </c>
      <c r="DF108" s="46">
        <f t="shared" si="301"/>
        <v>1.8521609513163564</v>
      </c>
      <c r="DG108" s="46">
        <f t="shared" si="301"/>
        <v>1.8462106884360314</v>
      </c>
      <c r="DH108" s="46">
        <f t="shared" si="301"/>
        <v>1.8402810200810427</v>
      </c>
      <c r="DI108" s="46">
        <f t="shared" si="301"/>
        <v>1.8343718865871441</v>
      </c>
      <c r="DJ108" s="46">
        <f t="shared" si="301"/>
        <v>1.816660422229768</v>
      </c>
      <c r="DK108" s="46">
        <f t="shared" si="301"/>
        <v>1.650735255002977</v>
      </c>
      <c r="DL108" s="46">
        <f t="shared" si="301"/>
        <v>1.6454811794996267</v>
      </c>
      <c r="DM108" s="46">
        <f t="shared" si="301"/>
        <v>1.6402452505826961</v>
      </c>
      <c r="DN108" s="46">
        <f t="shared" si="301"/>
        <v>1.6350274754643441</v>
      </c>
      <c r="DO108" s="46">
        <f t="shared" si="301"/>
        <v>1.6298277100324627</v>
      </c>
      <c r="DP108" s="46">
        <f t="shared" si="301"/>
        <v>1.6246459246516221</v>
      </c>
      <c r="DQ108" s="46">
        <f t="shared" si="301"/>
        <v>1.6194819973707206</v>
      </c>
      <c r="DR108" s="46">
        <f t="shared" si="301"/>
        <v>1.6143359574317928</v>
      </c>
      <c r="DS108" s="46">
        <f t="shared" si="301"/>
        <v>1.6092076984882366</v>
      </c>
      <c r="DT108" s="46">
        <f t="shared" si="301"/>
        <v>1.6040971169471745</v>
      </c>
      <c r="DU108" s="46">
        <f t="shared" si="301"/>
        <v>1.5990041779279716</v>
      </c>
      <c r="DV108" s="46">
        <f t="shared" si="301"/>
        <v>1.5939288465499866</v>
      </c>
      <c r="DW108" s="46">
        <f t="shared" si="301"/>
        <v>1.5888710104346275</v>
      </c>
      <c r="DX108" s="46">
        <f t="shared" si="301"/>
        <v>1.4973461027026191</v>
      </c>
      <c r="DY108" s="46">
        <f t="shared" si="301"/>
        <v>1.4926168031215661</v>
      </c>
      <c r="DZ108" s="46">
        <f t="shared" si="301"/>
        <v>1.4879038108944895</v>
      </c>
      <c r="EA108" s="46">
        <f t="shared" ref="EA108:FF108" si="302">EA35+EA14</f>
        <v>1.3991505644321456</v>
      </c>
      <c r="EB108" s="46">
        <f t="shared" si="302"/>
        <v>1.3947554995179179</v>
      </c>
      <c r="EC108" s="46">
        <f t="shared" si="302"/>
        <v>1.3903756264328955</v>
      </c>
      <c r="ED108" s="46">
        <f t="shared" si="302"/>
        <v>1.38601084342003</v>
      </c>
      <c r="EE108" s="46">
        <f t="shared" si="302"/>
        <v>1.3816611495614053</v>
      </c>
      <c r="EF108" s="46">
        <f t="shared" si="302"/>
        <v>1.3773264546394342</v>
      </c>
      <c r="EG108" s="46">
        <f t="shared" si="302"/>
        <v>1.3730067296743396</v>
      </c>
      <c r="EH108" s="46">
        <f t="shared" si="302"/>
        <v>1.3524335822343831</v>
      </c>
      <c r="EI108" s="46">
        <f t="shared" si="302"/>
        <v>1.2902712845802309</v>
      </c>
      <c r="EJ108" s="46">
        <f t="shared" si="302"/>
        <v>1.2862982180833813</v>
      </c>
      <c r="EK108" s="46">
        <f t="shared" si="302"/>
        <v>1.2823386308550835</v>
      </c>
      <c r="EL108" s="46">
        <f t="shared" si="302"/>
        <v>1.2783924918174747</v>
      </c>
      <c r="EM108" s="46">
        <f t="shared" si="302"/>
        <v>1.2744597457647333</v>
      </c>
      <c r="EN108" s="46">
        <f t="shared" si="302"/>
        <v>1.2705403460144995</v>
      </c>
      <c r="EO108" s="46">
        <f t="shared" si="302"/>
        <v>1.2666342719793324</v>
      </c>
      <c r="EP108" s="46">
        <f t="shared" si="302"/>
        <v>1.2627414005279547</v>
      </c>
      <c r="EQ108" s="46">
        <f t="shared" si="302"/>
        <v>1.2588617366433148</v>
      </c>
      <c r="ER108" s="46">
        <f t="shared" si="302"/>
        <v>1.2484934878110887</v>
      </c>
      <c r="ES108" s="46">
        <f t="shared" si="302"/>
        <v>1.2446621649503715</v>
      </c>
      <c r="ET108" s="46">
        <f t="shared" si="302"/>
        <v>1.2408438081145288</v>
      </c>
      <c r="EU108" s="46">
        <f t="shared" si="302"/>
        <v>1.2370383990764626</v>
      </c>
      <c r="EV108" s="46">
        <f t="shared" si="302"/>
        <v>1.2332458911538116</v>
      </c>
      <c r="EW108" s="46">
        <f t="shared" si="302"/>
        <v>1.1662273476719858</v>
      </c>
      <c r="EX108" s="46">
        <f t="shared" si="302"/>
        <v>1.1626752566456799</v>
      </c>
      <c r="EY108" s="46">
        <f t="shared" si="302"/>
        <v>1.1591351515769959</v>
      </c>
      <c r="EZ108" s="46">
        <f t="shared" si="302"/>
        <v>1.1556070291876792</v>
      </c>
      <c r="FA108" s="46">
        <f t="shared" si="302"/>
        <v>1.1520908387303357</v>
      </c>
      <c r="FB108" s="46">
        <f t="shared" si="302"/>
        <v>1.1485865235567094</v>
      </c>
      <c r="FC108" s="46">
        <f t="shared" si="302"/>
        <v>1.1450940566539762</v>
      </c>
      <c r="FD108" s="46">
        <f t="shared" si="302"/>
        <v>1.1416133910775177</v>
      </c>
      <c r="FE108" s="46">
        <f t="shared" si="302"/>
        <v>1.1381445127964029</v>
      </c>
      <c r="FF108" s="46">
        <f t="shared" si="302"/>
        <v>1.1346872875332843</v>
      </c>
      <c r="FG108" s="46">
        <f t="shared" ref="FG108:GA108" si="303">FG35+FG14</f>
        <v>1.131241780591012</v>
      </c>
      <c r="FH108" s="46">
        <f t="shared" si="303"/>
        <v>1.127807898342609</v>
      </c>
      <c r="FI108" s="46">
        <f t="shared" si="303"/>
        <v>1.1243856063008302</v>
      </c>
      <c r="FJ108" s="46">
        <f t="shared" si="303"/>
        <v>1.1209748614549635</v>
      </c>
      <c r="FK108" s="46">
        <f t="shared" si="303"/>
        <v>1.117575650036335</v>
      </c>
      <c r="FL108" s="46">
        <f t="shared" si="303"/>
        <v>1.1141878489136694</v>
      </c>
      <c r="FM108" s="46">
        <f t="shared" si="303"/>
        <v>1.1108114986062056</v>
      </c>
      <c r="FN108" s="46">
        <f t="shared" si="303"/>
        <v>1.1074465389251704</v>
      </c>
      <c r="FO108" s="46">
        <f t="shared" si="303"/>
        <v>1.1040928704738622</v>
      </c>
      <c r="FP108" s="46">
        <f t="shared" si="303"/>
        <v>1.1007505432128908</v>
      </c>
      <c r="FQ108" s="46">
        <f t="shared" si="303"/>
        <v>1.0974194652199747</v>
      </c>
      <c r="FR108" s="46">
        <f t="shared" si="303"/>
        <v>1.0940995968937877</v>
      </c>
      <c r="FS108" s="46">
        <f t="shared" si="303"/>
        <v>1.0907909287929534</v>
      </c>
      <c r="FT108" s="46">
        <f t="shared" si="303"/>
        <v>1.0874933737158774</v>
      </c>
      <c r="FU108" s="46">
        <f t="shared" si="303"/>
        <v>1.0842069146156312</v>
      </c>
      <c r="FV108" s="46">
        <f t="shared" si="303"/>
        <v>1.0809315248727795</v>
      </c>
      <c r="FW108" s="46">
        <f t="shared" si="303"/>
        <v>1.0776671416759493</v>
      </c>
      <c r="FX108" s="46">
        <f t="shared" si="303"/>
        <v>1.0744137085080148</v>
      </c>
      <c r="FY108" s="46">
        <f t="shared" si="303"/>
        <v>1.0711712464809418</v>
      </c>
      <c r="FZ108" s="46">
        <f t="shared" si="303"/>
        <v>1.0679396691799157</v>
      </c>
      <c r="GA108" s="46">
        <f t="shared" si="303"/>
        <v>1.0647189394950862</v>
      </c>
      <c r="GB108" s="46"/>
      <c r="GC108" s="46"/>
      <c r="GD108" s="46"/>
      <c r="GE108" s="46"/>
      <c r="GF108" s="46"/>
      <c r="GG108" s="46"/>
      <c r="GH108" s="46"/>
      <c r="GI108" s="46"/>
      <c r="GJ108" s="46"/>
      <c r="GK108" s="46"/>
      <c r="GL108" s="46"/>
      <c r="GM108" s="46"/>
      <c r="GN108" s="46"/>
      <c r="GO108" s="46"/>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c r="KX108" s="19"/>
      <c r="KY108" s="19"/>
      <c r="KZ108" s="19"/>
      <c r="LA108" s="19"/>
      <c r="LB108" s="19"/>
      <c r="LC108" s="19"/>
      <c r="LD108" s="19"/>
      <c r="LE108" s="19"/>
      <c r="LF108" s="19"/>
      <c r="LG108" s="19"/>
      <c r="LH108" s="19"/>
      <c r="LI108" s="19"/>
      <c r="LJ108" s="19"/>
      <c r="LK108" s="19"/>
      <c r="LL108" s="19"/>
      <c r="LM108" s="19"/>
      <c r="LN108" s="19"/>
      <c r="LO108" s="19"/>
      <c r="LP108" s="19"/>
      <c r="LQ108" s="19"/>
      <c r="LR108" s="19"/>
      <c r="LS108" s="19"/>
      <c r="LT108" s="19"/>
      <c r="LU108" s="19"/>
      <c r="LV108" s="19"/>
      <c r="LW108" s="19"/>
      <c r="LX108" s="19"/>
      <c r="LY108" s="19"/>
      <c r="LZ108" s="19"/>
      <c r="MA108" s="19"/>
      <c r="MB108" s="19"/>
      <c r="MC108" s="19"/>
      <c r="MD108" s="19"/>
      <c r="ME108" s="19"/>
      <c r="MF108" s="19"/>
      <c r="MG108" s="19"/>
      <c r="MH108" s="19"/>
      <c r="MI108" s="19"/>
      <c r="MJ108" s="19"/>
      <c r="MK108" s="19"/>
      <c r="ML108" s="19"/>
      <c r="MM108" s="19"/>
      <c r="MN108" s="19"/>
      <c r="MO108" s="19"/>
      <c r="MP108" s="19"/>
      <c r="MQ108" s="19"/>
      <c r="MR108" s="19"/>
      <c r="MS108" s="19"/>
      <c r="MT108" s="19"/>
      <c r="MU108" s="19"/>
      <c r="MV108" s="19"/>
      <c r="MW108" s="19"/>
      <c r="MX108" s="19"/>
      <c r="MY108" s="20"/>
      <c r="MZ108" s="20"/>
      <c r="NA108" s="20"/>
      <c r="NB108" s="20"/>
      <c r="NC108" s="20"/>
      <c r="ND108" s="20"/>
      <c r="NE108" s="20"/>
      <c r="NF108" s="20"/>
      <c r="NG108" s="20"/>
      <c r="NH108" s="20"/>
      <c r="NI108" s="20"/>
      <c r="NJ108" s="20"/>
      <c r="NK108" s="20"/>
      <c r="NL108" s="20"/>
      <c r="NM108" s="20"/>
      <c r="NN108" s="20"/>
      <c r="NO108" s="20"/>
      <c r="NP108" s="20"/>
      <c r="NQ108" s="20"/>
      <c r="NR108" s="20"/>
      <c r="NS108" s="20"/>
      <c r="NT108" s="20"/>
      <c r="NU108" s="20"/>
      <c r="NV108" s="20"/>
      <c r="NW108" s="20"/>
      <c r="NX108" s="20"/>
      <c r="NY108" s="20"/>
      <c r="NZ108" s="20"/>
      <c r="OA108" s="20"/>
      <c r="OB108" s="20"/>
      <c r="OC108" s="20"/>
      <c r="OD108" s="20"/>
      <c r="OE108" s="20"/>
      <c r="OF108" s="20"/>
      <c r="OG108" s="20"/>
      <c r="OH108" s="20"/>
      <c r="OI108" s="20"/>
      <c r="OJ108" s="20"/>
      <c r="OK108" s="20"/>
      <c r="OL108" s="20"/>
      <c r="OM108" s="20"/>
      <c r="ON108" s="20"/>
      <c r="OO108" s="20"/>
      <c r="OP108" s="20"/>
      <c r="OQ108" s="20"/>
      <c r="OR108" s="20"/>
      <c r="OS108" s="20"/>
      <c r="OT108" s="20"/>
      <c r="OU108" s="20"/>
      <c r="OV108" s="20"/>
      <c r="OW108" s="20"/>
      <c r="OX108" s="20"/>
      <c r="OY108" s="20"/>
      <c r="OZ108" s="20"/>
      <c r="PA108" s="20"/>
      <c r="PB108" s="20"/>
      <c r="PC108" s="20"/>
      <c r="PD108" s="20"/>
      <c r="PE108" s="20"/>
      <c r="PF108" s="20"/>
      <c r="PG108" s="20"/>
      <c r="PH108" s="20"/>
      <c r="PI108" s="20"/>
      <c r="PJ108" s="20"/>
      <c r="PK108" s="20"/>
      <c r="PL108" s="20"/>
      <c r="PM108" s="20"/>
      <c r="PN108" s="20"/>
    </row>
    <row r="109" spans="1:430" ht="14.25" customHeight="1" outlineLevel="1" x14ac:dyDescent="0.55000000000000004">
      <c r="A109" s="6" t="s">
        <v>4</v>
      </c>
      <c r="B109" s="6"/>
      <c r="C109" s="46">
        <f t="shared" ref="C109:AH109" si="304">C36+C15</f>
        <v>33.547529150391306</v>
      </c>
      <c r="D109" s="46">
        <f t="shared" si="304"/>
        <v>33.407975361633973</v>
      </c>
      <c r="E109" s="46">
        <f t="shared" si="304"/>
        <v>35.354772322486447</v>
      </c>
      <c r="F109" s="46">
        <f t="shared" si="304"/>
        <v>35.209328390906876</v>
      </c>
      <c r="G109" s="46">
        <f t="shared" si="304"/>
        <v>46.033897765461198</v>
      </c>
      <c r="H109" s="46">
        <f t="shared" si="304"/>
        <v>52.425754298801237</v>
      </c>
      <c r="I109" s="46">
        <f t="shared" si="304"/>
        <v>70.001791431068014</v>
      </c>
      <c r="J109" s="46">
        <f t="shared" si="304"/>
        <v>79.819947840476829</v>
      </c>
      <c r="K109" s="46">
        <f t="shared" si="304"/>
        <v>85.692065827432927</v>
      </c>
      <c r="L109" s="46">
        <f t="shared" si="304"/>
        <v>87.65984821394116</v>
      </c>
      <c r="M109" s="46">
        <f t="shared" si="304"/>
        <v>87.276710892248218</v>
      </c>
      <c r="N109" s="46">
        <f t="shared" si="304"/>
        <v>86.896942276863825</v>
      </c>
      <c r="O109" s="46">
        <f t="shared" si="304"/>
        <v>86.520330890487202</v>
      </c>
      <c r="P109" s="46">
        <f t="shared" si="304"/>
        <v>86.146628805624019</v>
      </c>
      <c r="Q109" s="46">
        <f t="shared" si="304"/>
        <v>85.775624852252065</v>
      </c>
      <c r="R109" s="46">
        <f t="shared" si="304"/>
        <v>79.85051463552125</v>
      </c>
      <c r="S109" s="46">
        <f t="shared" si="304"/>
        <v>79.507563578324067</v>
      </c>
      <c r="T109" s="46">
        <f t="shared" si="304"/>
        <v>79.166935266862851</v>
      </c>
      <c r="U109" s="46">
        <f t="shared" si="304"/>
        <v>78.828593983101896</v>
      </c>
      <c r="V109" s="46">
        <f t="shared" si="304"/>
        <v>78.492507382641747</v>
      </c>
      <c r="W109" s="46">
        <f t="shared" si="304"/>
        <v>78.158641812010131</v>
      </c>
      <c r="X109" s="46">
        <f t="shared" si="304"/>
        <v>77.826964490439053</v>
      </c>
      <c r="Y109" s="46">
        <f t="shared" si="304"/>
        <v>77.497443812677275</v>
      </c>
      <c r="Z109" s="46">
        <f t="shared" si="304"/>
        <v>77.170051260721735</v>
      </c>
      <c r="AA109" s="46">
        <f t="shared" si="304"/>
        <v>76.844757226434382</v>
      </c>
      <c r="AB109" s="46">
        <f t="shared" si="304"/>
        <v>76.521532269179858</v>
      </c>
      <c r="AC109" s="46">
        <f t="shared" si="304"/>
        <v>76.200350742296905</v>
      </c>
      <c r="AD109" s="46">
        <f t="shared" si="304"/>
        <v>74.210743071237275</v>
      </c>
      <c r="AE109" s="46">
        <f t="shared" si="304"/>
        <v>73.900691972075464</v>
      </c>
      <c r="AF109" s="46">
        <f t="shared" si="304"/>
        <v>73.59257652803069</v>
      </c>
      <c r="AG109" s="46">
        <f t="shared" si="304"/>
        <v>73.286371125453769</v>
      </c>
      <c r="AH109" s="46">
        <f t="shared" si="304"/>
        <v>72.982052534069197</v>
      </c>
      <c r="AI109" s="46">
        <f t="shared" ref="AI109:BN109" si="305">AI36+AI15</f>
        <v>72.679597037157464</v>
      </c>
      <c r="AJ109" s="46">
        <f t="shared" si="305"/>
        <v>72.37898633908631</v>
      </c>
      <c r="AK109" s="46">
        <f t="shared" si="305"/>
        <v>72.080192895986173</v>
      </c>
      <c r="AL109" s="46">
        <f t="shared" si="305"/>
        <v>71.783200544172587</v>
      </c>
      <c r="AM109" s="46">
        <f t="shared" si="305"/>
        <v>71.487987144438961</v>
      </c>
      <c r="AN109" s="46">
        <f t="shared" si="305"/>
        <v>71.194529785648058</v>
      </c>
      <c r="AO109" s="46">
        <f t="shared" si="305"/>
        <v>70.902811850453958</v>
      </c>
      <c r="AP109" s="46">
        <f t="shared" si="305"/>
        <v>69.518951215758989</v>
      </c>
      <c r="AQ109" s="46">
        <f t="shared" si="305"/>
        <v>68.433286886096042</v>
      </c>
      <c r="AR109" s="46">
        <f t="shared" si="305"/>
        <v>68.159760879527099</v>
      </c>
      <c r="AS109" s="46">
        <f t="shared" si="305"/>
        <v>67.887697936406795</v>
      </c>
      <c r="AT109" s="46">
        <f t="shared" si="305"/>
        <v>67.617086458513199</v>
      </c>
      <c r="AU109" s="46">
        <f t="shared" si="305"/>
        <v>67.347912295682761</v>
      </c>
      <c r="AV109" s="46">
        <f t="shared" si="305"/>
        <v>67.080166602674154</v>
      </c>
      <c r="AW109" s="46">
        <f t="shared" si="305"/>
        <v>66.813835649186416</v>
      </c>
      <c r="AX109" s="46">
        <f t="shared" si="305"/>
        <v>66.54891047207569</v>
      </c>
      <c r="AY109" s="46">
        <f t="shared" si="305"/>
        <v>66.285379103709801</v>
      </c>
      <c r="AZ109" s="46">
        <f t="shared" si="305"/>
        <v>66.023229878597007</v>
      </c>
      <c r="BA109" s="46">
        <f t="shared" si="305"/>
        <v>65.762451550616362</v>
      </c>
      <c r="BB109" s="46">
        <f t="shared" si="305"/>
        <v>63.731793776543469</v>
      </c>
      <c r="BC109" s="46">
        <f t="shared" si="305"/>
        <v>63.479743393737124</v>
      </c>
      <c r="BD109" s="46">
        <f t="shared" si="305"/>
        <v>63.229012093612603</v>
      </c>
      <c r="BE109" s="46">
        <f t="shared" si="305"/>
        <v>62.979583678522751</v>
      </c>
      <c r="BF109" s="46">
        <f t="shared" si="305"/>
        <v>62.731431477531828</v>
      </c>
      <c r="BG109" s="46">
        <f t="shared" si="305"/>
        <v>60.745555543848923</v>
      </c>
      <c r="BH109" s="46">
        <f t="shared" si="305"/>
        <v>60.065729108619735</v>
      </c>
      <c r="BI109" s="46">
        <f t="shared" si="305"/>
        <v>59.829983940856209</v>
      </c>
      <c r="BJ109" s="46">
        <f t="shared" si="305"/>
        <v>59.595323221474928</v>
      </c>
      <c r="BK109" s="46">
        <f t="shared" si="305"/>
        <v>59.361742032715703</v>
      </c>
      <c r="BL109" s="46">
        <f t="shared" si="305"/>
        <v>59.129231243407773</v>
      </c>
      <c r="BM109" s="46">
        <f t="shared" si="305"/>
        <v>58.897785180054655</v>
      </c>
      <c r="BN109" s="46">
        <f t="shared" si="305"/>
        <v>54.892894279710987</v>
      </c>
      <c r="BO109" s="46">
        <f t="shared" ref="BO109:CT109" si="306">BO36+BO15</f>
        <v>53.895894740654583</v>
      </c>
      <c r="BP109" s="46">
        <f t="shared" si="306"/>
        <v>53.685459057638106</v>
      </c>
      <c r="BQ109" s="46">
        <f t="shared" si="306"/>
        <v>53.475990026909145</v>
      </c>
      <c r="BR109" s="46">
        <f t="shared" si="306"/>
        <v>53.267484224411859</v>
      </c>
      <c r="BS109" s="46">
        <f t="shared" si="306"/>
        <v>53.059932670561992</v>
      </c>
      <c r="BT109" s="46">
        <f t="shared" si="306"/>
        <v>52.853331839661351</v>
      </c>
      <c r="BU109" s="46">
        <f t="shared" si="306"/>
        <v>52.647674548396516</v>
      </c>
      <c r="BV109" s="46">
        <f t="shared" si="306"/>
        <v>52.442955509039798</v>
      </c>
      <c r="BW109" s="46">
        <f t="shared" si="306"/>
        <v>52.239165389020791</v>
      </c>
      <c r="BX109" s="46">
        <f t="shared" si="306"/>
        <v>52.036290089365878</v>
      </c>
      <c r="BY109" s="46">
        <f t="shared" si="306"/>
        <v>51.834319824744803</v>
      </c>
      <c r="BZ109" s="46">
        <f t="shared" si="306"/>
        <v>49.638467855571236</v>
      </c>
      <c r="CA109" s="46">
        <f t="shared" si="306"/>
        <v>49.446800399345207</v>
      </c>
      <c r="CB109" s="46">
        <f t="shared" si="306"/>
        <v>49.25598671677713</v>
      </c>
      <c r="CC109" s="46">
        <f t="shared" si="306"/>
        <v>49.066021990519772</v>
      </c>
      <c r="CD109" s="46">
        <f t="shared" si="306"/>
        <v>48.876900950203861</v>
      </c>
      <c r="CE109" s="46">
        <f t="shared" si="306"/>
        <v>48.688618090294341</v>
      </c>
      <c r="CF109" s="46">
        <f t="shared" si="306"/>
        <v>48.501169449199793</v>
      </c>
      <c r="CG109" s="46">
        <f t="shared" si="306"/>
        <v>48.314549773581369</v>
      </c>
      <c r="CH109" s="46">
        <f t="shared" si="306"/>
        <v>48.128754682067076</v>
      </c>
      <c r="CI109" s="46">
        <f t="shared" si="306"/>
        <v>47.943778216001434</v>
      </c>
      <c r="CJ109" s="46">
        <f t="shared" si="306"/>
        <v>47.759617740142403</v>
      </c>
      <c r="CK109" s="46">
        <f t="shared" si="306"/>
        <v>47.576266355860298</v>
      </c>
      <c r="CL109" s="46">
        <f t="shared" si="306"/>
        <v>42.423372233347628</v>
      </c>
      <c r="CM109" s="46">
        <f t="shared" si="306"/>
        <v>42.261512783739008</v>
      </c>
      <c r="CN109" s="46">
        <f t="shared" si="306"/>
        <v>42.100368800140942</v>
      </c>
      <c r="CO109" s="46">
        <f t="shared" si="306"/>
        <v>41.939937428979604</v>
      </c>
      <c r="CP109" s="46">
        <f t="shared" si="306"/>
        <v>41.78021336657855</v>
      </c>
      <c r="CQ109" s="46">
        <f t="shared" si="306"/>
        <v>41.621193742349789</v>
      </c>
      <c r="CR109" s="46">
        <f t="shared" si="306"/>
        <v>41.462872530449943</v>
      </c>
      <c r="CS109" s="46">
        <f t="shared" si="306"/>
        <v>41.305247414316263</v>
      </c>
      <c r="CT109" s="46">
        <f t="shared" si="306"/>
        <v>41.148314802144505</v>
      </c>
      <c r="CU109" s="46">
        <f t="shared" ref="CU109:DZ109" si="307">CU36+CU15</f>
        <v>40.99206549554323</v>
      </c>
      <c r="CV109" s="46">
        <f t="shared" si="307"/>
        <v>40.836482726727453</v>
      </c>
      <c r="CW109" s="46">
        <f t="shared" si="307"/>
        <v>40.681559881882393</v>
      </c>
      <c r="CX109" s="46">
        <f t="shared" si="307"/>
        <v>39.562877617932855</v>
      </c>
      <c r="CY109" s="46">
        <f t="shared" si="307"/>
        <v>39.412537678581515</v>
      </c>
      <c r="CZ109" s="46">
        <f t="shared" si="307"/>
        <v>39.262831764294241</v>
      </c>
      <c r="DA109" s="46">
        <f t="shared" si="307"/>
        <v>39.113742301605669</v>
      </c>
      <c r="DB109" s="46">
        <f t="shared" si="307"/>
        <v>38.965260176064106</v>
      </c>
      <c r="DC109" s="46">
        <f t="shared" si="307"/>
        <v>38.817386176270261</v>
      </c>
      <c r="DD109" s="46">
        <f t="shared" si="307"/>
        <v>38.670114176082635</v>
      </c>
      <c r="DE109" s="46">
        <f t="shared" si="307"/>
        <v>38.523443654733953</v>
      </c>
      <c r="DF109" s="46">
        <f t="shared" si="307"/>
        <v>38.377366135999594</v>
      </c>
      <c r="DG109" s="46">
        <f t="shared" si="307"/>
        <v>38.231857231429245</v>
      </c>
      <c r="DH109" s="46">
        <f t="shared" si="307"/>
        <v>38.086906987878706</v>
      </c>
      <c r="DI109" s="46">
        <f t="shared" si="307"/>
        <v>37.942514532119091</v>
      </c>
      <c r="DJ109" s="46">
        <f t="shared" si="307"/>
        <v>34.676136001218879</v>
      </c>
      <c r="DK109" s="46">
        <f t="shared" si="307"/>
        <v>32.546977940952821</v>
      </c>
      <c r="DL109" s="46">
        <f t="shared" si="307"/>
        <v>32.424638540053394</v>
      </c>
      <c r="DM109" s="46">
        <f t="shared" si="307"/>
        <v>32.302764694620713</v>
      </c>
      <c r="DN109" s="46">
        <f t="shared" si="307"/>
        <v>32.181355447912267</v>
      </c>
      <c r="DO109" s="46">
        <f t="shared" si="307"/>
        <v>32.060408181519833</v>
      </c>
      <c r="DP109" s="46">
        <f t="shared" si="307"/>
        <v>31.939921317291279</v>
      </c>
      <c r="DQ109" s="46">
        <f t="shared" si="307"/>
        <v>31.819893848080945</v>
      </c>
      <c r="DR109" s="46">
        <f t="shared" si="307"/>
        <v>31.700322601357136</v>
      </c>
      <c r="DS109" s="46">
        <f t="shared" si="307"/>
        <v>31.581205932337063</v>
      </c>
      <c r="DT109" s="46">
        <f t="shared" si="307"/>
        <v>31.462543303468863</v>
      </c>
      <c r="DU109" s="46">
        <f t="shared" si="307"/>
        <v>31.34433221414837</v>
      </c>
      <c r="DV109" s="46">
        <f t="shared" si="307"/>
        <v>31.226570968419342</v>
      </c>
      <c r="DW109" s="46">
        <f t="shared" si="307"/>
        <v>31.109258374816203</v>
      </c>
      <c r="DX109" s="46">
        <f t="shared" si="307"/>
        <v>30.844269671113825</v>
      </c>
      <c r="DY109" s="46">
        <f t="shared" si="307"/>
        <v>30.728350972276971</v>
      </c>
      <c r="DZ109" s="46">
        <f t="shared" si="307"/>
        <v>30.612872683884241</v>
      </c>
      <c r="EA109" s="46">
        <f t="shared" ref="EA109:FF109" si="308">EA36+EA15</f>
        <v>29.235612802483164</v>
      </c>
      <c r="EB109" s="46">
        <f t="shared" si="308"/>
        <v>29.126396482285873</v>
      </c>
      <c r="EC109" s="46">
        <f t="shared" si="308"/>
        <v>29.017593347096469</v>
      </c>
      <c r="ED109" s="46">
        <f t="shared" si="308"/>
        <v>28.909202641867125</v>
      </c>
      <c r="EE109" s="46">
        <f t="shared" si="308"/>
        <v>28.801221714226934</v>
      </c>
      <c r="EF109" s="46">
        <f t="shared" si="308"/>
        <v>28.693648986351523</v>
      </c>
      <c r="EG109" s="46">
        <f t="shared" si="308"/>
        <v>28.58648398818822</v>
      </c>
      <c r="EH109" s="46">
        <f t="shared" si="308"/>
        <v>26.881633943198651</v>
      </c>
      <c r="EI109" s="46">
        <f t="shared" si="308"/>
        <v>26.033744184851663</v>
      </c>
      <c r="EJ109" s="46">
        <f t="shared" si="308"/>
        <v>25.936384258261327</v>
      </c>
      <c r="EK109" s="46">
        <f t="shared" si="308"/>
        <v>25.839394177895805</v>
      </c>
      <c r="EL109" s="46">
        <f t="shared" si="308"/>
        <v>25.74277135868671</v>
      </c>
      <c r="EM109" s="46">
        <f t="shared" si="308"/>
        <v>25.646514978168916</v>
      </c>
      <c r="EN109" s="46">
        <f t="shared" si="308"/>
        <v>25.550622031706595</v>
      </c>
      <c r="EO109" s="46">
        <f t="shared" si="308"/>
        <v>25.455092217060947</v>
      </c>
      <c r="EP109" s="46">
        <f t="shared" si="308"/>
        <v>25.359925064015407</v>
      </c>
      <c r="EQ109" s="46">
        <f t="shared" si="308"/>
        <v>25.265117887088664</v>
      </c>
      <c r="ER109" s="46">
        <f t="shared" si="308"/>
        <v>22.742487875208266</v>
      </c>
      <c r="ES109" s="46">
        <f t="shared" si="308"/>
        <v>22.656643868874028</v>
      </c>
      <c r="ET109" s="46">
        <f t="shared" si="308"/>
        <v>22.571128434266157</v>
      </c>
      <c r="EU109" s="46">
        <f t="shared" si="308"/>
        <v>22.48593923806996</v>
      </c>
      <c r="EV109" s="46">
        <f t="shared" si="308"/>
        <v>22.40107594441178</v>
      </c>
      <c r="EW109" s="46">
        <f t="shared" si="308"/>
        <v>21.975721657127906</v>
      </c>
      <c r="EX109" s="46">
        <f t="shared" si="308"/>
        <v>21.892959809734688</v>
      </c>
      <c r="EY109" s="46">
        <f t="shared" si="308"/>
        <v>21.810513239758485</v>
      </c>
      <c r="EZ109" s="46">
        <f t="shared" si="308"/>
        <v>21.728382165416352</v>
      </c>
      <c r="FA109" s="46">
        <f t="shared" si="308"/>
        <v>21.646563615674552</v>
      </c>
      <c r="FB109" s="46">
        <f t="shared" si="308"/>
        <v>21.565056717582813</v>
      </c>
      <c r="FC109" s="46">
        <f t="shared" si="308"/>
        <v>21.483862058481598</v>
      </c>
      <c r="FD109" s="46">
        <f t="shared" si="308"/>
        <v>21.402975928926494</v>
      </c>
      <c r="FE109" s="46">
        <f t="shared" si="308"/>
        <v>21.322398966472619</v>
      </c>
      <c r="FF109" s="46">
        <f t="shared" si="308"/>
        <v>21.242128250563152</v>
      </c>
      <c r="FG109" s="46">
        <f t="shared" ref="FG109:GA109" si="309">FG36+FG15</f>
        <v>21.162165258265304</v>
      </c>
      <c r="FH109" s="46">
        <f t="shared" si="309"/>
        <v>21.08250621261076</v>
      </c>
      <c r="FI109" s="46">
        <f t="shared" si="309"/>
        <v>21.003151180844782</v>
      </c>
      <c r="FJ109" s="46">
        <f t="shared" si="309"/>
        <v>20.924098803294452</v>
      </c>
      <c r="FK109" s="46">
        <f t="shared" si="309"/>
        <v>20.845347250267121</v>
      </c>
      <c r="FL109" s="46">
        <f t="shared" si="309"/>
        <v>20.766896806848074</v>
      </c>
      <c r="FM109" s="46">
        <f t="shared" si="309"/>
        <v>20.68874487139734</v>
      </c>
      <c r="FN109" s="46">
        <f t="shared" si="309"/>
        <v>20.610891192276057</v>
      </c>
      <c r="FO109" s="46">
        <f t="shared" si="309"/>
        <v>20.533333989875036</v>
      </c>
      <c r="FP109" s="46">
        <f t="shared" si="309"/>
        <v>20.456072895070932</v>
      </c>
      <c r="FQ109" s="46">
        <f t="shared" si="309"/>
        <v>20.379105708670636</v>
      </c>
      <c r="FR109" s="46">
        <f t="shared" si="309"/>
        <v>20.302432061542586</v>
      </c>
      <c r="FS109" s="46">
        <f t="shared" si="309"/>
        <v>20.226050980020325</v>
      </c>
      <c r="FT109" s="46">
        <f t="shared" si="309"/>
        <v>20.149960617511724</v>
      </c>
      <c r="FU109" s="46">
        <f t="shared" si="309"/>
        <v>20.074160957371447</v>
      </c>
      <c r="FV109" s="46">
        <f t="shared" si="309"/>
        <v>19.998648860727265</v>
      </c>
      <c r="FW109" s="46">
        <f t="shared" si="309"/>
        <v>19.923425703495745</v>
      </c>
      <c r="FX109" s="46">
        <f t="shared" si="309"/>
        <v>19.848488985040049</v>
      </c>
      <c r="FY109" s="46">
        <f t="shared" si="309"/>
        <v>19.773837379084544</v>
      </c>
      <c r="FZ109" s="46">
        <f t="shared" si="309"/>
        <v>19.699470768136543</v>
      </c>
      <c r="GA109" s="46">
        <f t="shared" si="309"/>
        <v>19.625386835625036</v>
      </c>
      <c r="GB109" s="46"/>
      <c r="GC109" s="46"/>
      <c r="GD109" s="46"/>
      <c r="GE109" s="46"/>
      <c r="GF109" s="46"/>
      <c r="GG109" s="46"/>
      <c r="GH109" s="46"/>
      <c r="GI109" s="46"/>
      <c r="GJ109" s="46"/>
      <c r="GK109" s="46"/>
      <c r="GL109" s="46"/>
      <c r="GM109" s="46"/>
      <c r="GN109" s="46"/>
      <c r="GO109" s="46"/>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c r="KX109" s="19"/>
      <c r="KY109" s="19"/>
      <c r="KZ109" s="19"/>
      <c r="LA109" s="19"/>
      <c r="LB109" s="19"/>
      <c r="LC109" s="19"/>
      <c r="LD109" s="19"/>
      <c r="LE109" s="19"/>
      <c r="LF109" s="19"/>
      <c r="LG109" s="19"/>
      <c r="LH109" s="19"/>
      <c r="LI109" s="19"/>
      <c r="LJ109" s="19"/>
      <c r="LK109" s="19"/>
      <c r="LL109" s="19"/>
      <c r="LM109" s="19"/>
      <c r="LN109" s="19"/>
      <c r="LO109" s="19"/>
      <c r="LP109" s="19"/>
      <c r="LQ109" s="19"/>
      <c r="LR109" s="19"/>
      <c r="LS109" s="19"/>
      <c r="LT109" s="19"/>
      <c r="LU109" s="19"/>
      <c r="LV109" s="19"/>
      <c r="LW109" s="19"/>
      <c r="LX109" s="19"/>
      <c r="LY109" s="19"/>
      <c r="LZ109" s="19"/>
      <c r="MA109" s="19"/>
      <c r="MB109" s="19"/>
      <c r="MC109" s="19"/>
      <c r="MD109" s="19"/>
      <c r="ME109" s="19"/>
      <c r="MF109" s="19"/>
      <c r="MG109" s="19"/>
      <c r="MH109" s="19"/>
      <c r="MI109" s="19"/>
      <c r="MJ109" s="19"/>
      <c r="MK109" s="19"/>
      <c r="ML109" s="19"/>
      <c r="MM109" s="19"/>
      <c r="MN109" s="19"/>
      <c r="MO109" s="19"/>
      <c r="MP109" s="19"/>
      <c r="MQ109" s="19"/>
      <c r="MR109" s="19"/>
      <c r="MS109" s="19"/>
      <c r="MT109" s="19"/>
      <c r="MU109" s="19"/>
      <c r="MV109" s="19"/>
      <c r="MW109" s="19"/>
      <c r="MX109" s="19"/>
      <c r="MY109" s="20"/>
      <c r="MZ109" s="20"/>
      <c r="NA109" s="20"/>
      <c r="NB109" s="20"/>
      <c r="NC109" s="20"/>
      <c r="ND109" s="20"/>
      <c r="NE109" s="20"/>
      <c r="NF109" s="20"/>
      <c r="NG109" s="20"/>
      <c r="NH109" s="20"/>
      <c r="NI109" s="20"/>
      <c r="NJ109" s="20"/>
      <c r="NK109" s="20"/>
      <c r="NL109" s="20"/>
      <c r="NM109" s="20"/>
      <c r="NN109" s="20"/>
      <c r="NO109" s="20"/>
      <c r="NP109" s="20"/>
      <c r="NQ109" s="20"/>
      <c r="NR109" s="20"/>
      <c r="NS109" s="20"/>
      <c r="NT109" s="20"/>
      <c r="NU109" s="20"/>
      <c r="NV109" s="20"/>
      <c r="NW109" s="20"/>
      <c r="NX109" s="20"/>
      <c r="NY109" s="20"/>
      <c r="NZ109" s="20"/>
      <c r="OA109" s="20"/>
      <c r="OB109" s="20"/>
      <c r="OC109" s="20"/>
      <c r="OD109" s="20"/>
      <c r="OE109" s="20"/>
      <c r="OF109" s="20"/>
      <c r="OG109" s="20"/>
      <c r="OH109" s="20"/>
      <c r="OI109" s="20"/>
      <c r="OJ109" s="20"/>
      <c r="OK109" s="20"/>
      <c r="OL109" s="20"/>
      <c r="OM109" s="20"/>
      <c r="ON109" s="20"/>
      <c r="OO109" s="20"/>
      <c r="OP109" s="20"/>
      <c r="OQ109" s="20"/>
      <c r="OR109" s="20"/>
      <c r="OS109" s="20"/>
      <c r="OT109" s="20"/>
      <c r="OU109" s="20"/>
      <c r="OV109" s="20"/>
      <c r="OW109" s="20"/>
      <c r="OX109" s="20"/>
      <c r="OY109" s="20"/>
      <c r="OZ109" s="20"/>
      <c r="PA109" s="20"/>
      <c r="PB109" s="20"/>
      <c r="PC109" s="20"/>
      <c r="PD109" s="20"/>
      <c r="PE109" s="20"/>
      <c r="PF109" s="20"/>
      <c r="PG109" s="20"/>
      <c r="PH109" s="20"/>
      <c r="PI109" s="20"/>
      <c r="PJ109" s="20"/>
      <c r="PK109" s="20"/>
      <c r="PL109" s="20"/>
      <c r="PM109" s="20"/>
      <c r="PN109" s="20"/>
    </row>
    <row r="110" spans="1:430" ht="14.25" customHeight="1" outlineLevel="1" x14ac:dyDescent="0.55000000000000004">
      <c r="A110" s="6" t="s">
        <v>5</v>
      </c>
      <c r="B110" s="6"/>
      <c r="C110" s="46">
        <f t="shared" ref="C110:AH110" si="310">C37+C16</f>
        <v>1.1195560797153201</v>
      </c>
      <c r="D110" s="46">
        <f t="shared" si="310"/>
        <v>1.1148988576603016</v>
      </c>
      <c r="E110" s="46">
        <f t="shared" si="310"/>
        <v>1.1798678264246754</v>
      </c>
      <c r="F110" s="46">
        <f t="shared" si="310"/>
        <v>1.1750140371298621</v>
      </c>
      <c r="G110" s="46">
        <f t="shared" si="310"/>
        <v>1.5362541272496195</v>
      </c>
      <c r="H110" s="46">
        <f t="shared" si="310"/>
        <v>1.7495646757102492</v>
      </c>
      <c r="I110" s="46">
        <f t="shared" si="310"/>
        <v>2.3361163451497249</v>
      </c>
      <c r="J110" s="46">
        <f t="shared" si="310"/>
        <v>2.6637701836924466</v>
      </c>
      <c r="K110" s="46">
        <f t="shared" si="310"/>
        <v>2.8597358944197815</v>
      </c>
      <c r="L110" s="46">
        <f t="shared" si="310"/>
        <v>2.9254051937740173</v>
      </c>
      <c r="M110" s="46">
        <f t="shared" si="310"/>
        <v>2.9126190444291802</v>
      </c>
      <c r="N110" s="46">
        <f t="shared" si="310"/>
        <v>2.8999453163482642</v>
      </c>
      <c r="O110" s="46">
        <f t="shared" si="310"/>
        <v>2.8873769520607548</v>
      </c>
      <c r="P110" s="46">
        <f t="shared" si="310"/>
        <v>2.8749056776716539</v>
      </c>
      <c r="Q110" s="46">
        <f t="shared" si="310"/>
        <v>2.8625244459650219</v>
      </c>
      <c r="R110" s="46">
        <f t="shared" si="310"/>
        <v>2.6647902660083749</v>
      </c>
      <c r="S110" s="46">
        <f t="shared" si="310"/>
        <v>2.6533452221898366</v>
      </c>
      <c r="T110" s="46">
        <f t="shared" si="310"/>
        <v>2.641977693591532</v>
      </c>
      <c r="U110" s="46">
        <f t="shared" si="310"/>
        <v>2.6306864882227199</v>
      </c>
      <c r="V110" s="46">
        <f t="shared" si="310"/>
        <v>2.6194705266784513</v>
      </c>
      <c r="W110" s="46">
        <f t="shared" si="310"/>
        <v>2.6083286858670878</v>
      </c>
      <c r="X110" s="46">
        <f t="shared" si="310"/>
        <v>2.597259871821084</v>
      </c>
      <c r="Y110" s="46">
        <f t="shared" si="310"/>
        <v>2.5862630298025167</v>
      </c>
      <c r="Z110" s="46">
        <f t="shared" si="310"/>
        <v>2.5753372081018422</v>
      </c>
      <c r="AA110" s="46">
        <f t="shared" si="310"/>
        <v>2.5644814186292733</v>
      </c>
      <c r="AB110" s="46">
        <f t="shared" si="310"/>
        <v>2.5536946788849599</v>
      </c>
      <c r="AC110" s="46">
        <f t="shared" si="310"/>
        <v>2.5429761329824565</v>
      </c>
      <c r="AD110" s="46">
        <f t="shared" si="310"/>
        <v>2.4765784750685924</v>
      </c>
      <c r="AE110" s="46">
        <f t="shared" si="310"/>
        <v>2.4662313764333126</v>
      </c>
      <c r="AF110" s="46">
        <f t="shared" si="310"/>
        <v>2.4559488749385494</v>
      </c>
      <c r="AG110" s="46">
        <f t="shared" si="310"/>
        <v>2.4457301157995426</v>
      </c>
      <c r="AH110" s="46">
        <f t="shared" si="310"/>
        <v>2.4355743237700409</v>
      </c>
      <c r="AI110" s="46">
        <f t="shared" ref="AI110:BN110" si="311">AI37+AI16</f>
        <v>2.4254807073700713</v>
      </c>
      <c r="AJ110" s="46">
        <f t="shared" si="311"/>
        <v>2.4154486560334654</v>
      </c>
      <c r="AK110" s="46">
        <f t="shared" si="311"/>
        <v>2.4054772505596906</v>
      </c>
      <c r="AL110" s="46">
        <f t="shared" si="311"/>
        <v>2.3955659515304446</v>
      </c>
      <c r="AM110" s="46">
        <f t="shared" si="311"/>
        <v>2.3857140201108891</v>
      </c>
      <c r="AN110" s="46">
        <f t="shared" si="311"/>
        <v>2.3759206917051303</v>
      </c>
      <c r="AO110" s="46">
        <f t="shared" si="311"/>
        <v>2.3661854117551684</v>
      </c>
      <c r="AP110" s="46">
        <f t="shared" si="311"/>
        <v>2.3200028872507259</v>
      </c>
      <c r="AQ110" s="46">
        <f t="shared" si="311"/>
        <v>2.2837718403871738</v>
      </c>
      <c r="AR110" s="46">
        <f t="shared" si="311"/>
        <v>2.2746436657832643</v>
      </c>
      <c r="AS110" s="46">
        <f t="shared" si="311"/>
        <v>2.2655643168789044</v>
      </c>
      <c r="AT110" s="46">
        <f t="shared" si="311"/>
        <v>2.2565334066154885</v>
      </c>
      <c r="AU110" s="46">
        <f t="shared" si="311"/>
        <v>2.2475504627704095</v>
      </c>
      <c r="AV110" s="46">
        <f t="shared" si="311"/>
        <v>2.2386151901581828</v>
      </c>
      <c r="AW110" s="46">
        <f t="shared" si="311"/>
        <v>2.2297271305679556</v>
      </c>
      <c r="AX110" s="46">
        <f t="shared" si="311"/>
        <v>2.2208859848795699</v>
      </c>
      <c r="AY110" s="46">
        <f t="shared" si="311"/>
        <v>2.2120913537063736</v>
      </c>
      <c r="AZ110" s="46">
        <f t="shared" si="311"/>
        <v>2.2033428477448176</v>
      </c>
      <c r="BA110" s="46">
        <f t="shared" si="311"/>
        <v>2.1946400916866908</v>
      </c>
      <c r="BB110" s="46">
        <f t="shared" si="311"/>
        <v>2.1268725000231496</v>
      </c>
      <c r="BC110" s="46">
        <f t="shared" si="311"/>
        <v>2.1184610150162984</v>
      </c>
      <c r="BD110" s="46">
        <f t="shared" si="311"/>
        <v>2.1100935507487826</v>
      </c>
      <c r="BE110" s="46">
        <f t="shared" si="311"/>
        <v>2.1017695666688896</v>
      </c>
      <c r="BF110" s="46">
        <f t="shared" si="311"/>
        <v>2.093488172707842</v>
      </c>
      <c r="BG110" s="46">
        <f t="shared" si="311"/>
        <v>2.027215051216595</v>
      </c>
      <c r="BH110" s="46">
        <f t="shared" si="311"/>
        <v>2.0045277225820461</v>
      </c>
      <c r="BI110" s="46">
        <f t="shared" si="311"/>
        <v>1.9966603790692057</v>
      </c>
      <c r="BJ110" s="46">
        <f t="shared" si="311"/>
        <v>1.9888292260243436</v>
      </c>
      <c r="BK110" s="46">
        <f t="shared" si="311"/>
        <v>1.981034099330804</v>
      </c>
      <c r="BL110" s="46">
        <f t="shared" si="311"/>
        <v>1.9732746942609953</v>
      </c>
      <c r="BM110" s="46">
        <f t="shared" si="311"/>
        <v>1.9655508214776507</v>
      </c>
      <c r="BN110" s="46">
        <f t="shared" si="311"/>
        <v>1.8318986548463561</v>
      </c>
      <c r="BO110" s="46">
        <f t="shared" ref="BO110:CT110" si="312">BO37+BO16</f>
        <v>1.7986265503518601</v>
      </c>
      <c r="BP110" s="46">
        <f t="shared" si="312"/>
        <v>1.7916038409518924</v>
      </c>
      <c r="BQ110" s="46">
        <f t="shared" si="312"/>
        <v>1.7846133909007613</v>
      </c>
      <c r="BR110" s="46">
        <f t="shared" si="312"/>
        <v>1.7776550859300646</v>
      </c>
      <c r="BS110" s="46">
        <f t="shared" si="312"/>
        <v>1.7707286263709925</v>
      </c>
      <c r="BT110" s="46">
        <f t="shared" si="312"/>
        <v>1.7638338945631102</v>
      </c>
      <c r="BU110" s="46">
        <f t="shared" si="312"/>
        <v>1.7569706507831839</v>
      </c>
      <c r="BV110" s="46">
        <f t="shared" si="312"/>
        <v>1.7501387185679129</v>
      </c>
      <c r="BW110" s="46">
        <f t="shared" si="312"/>
        <v>1.7433377864685506</v>
      </c>
      <c r="BX110" s="46">
        <f t="shared" si="312"/>
        <v>1.7365673839708131</v>
      </c>
      <c r="BY110" s="46">
        <f t="shared" si="312"/>
        <v>1.7298271845163447</v>
      </c>
      <c r="BZ110" s="46">
        <f t="shared" si="312"/>
        <v>1.6565466930911081</v>
      </c>
      <c r="CA110" s="46">
        <f t="shared" si="312"/>
        <v>1.650150321395909</v>
      </c>
      <c r="CB110" s="46">
        <f t="shared" si="312"/>
        <v>1.6437824420372156</v>
      </c>
      <c r="CC110" s="46">
        <f t="shared" si="312"/>
        <v>1.6374428942493748</v>
      </c>
      <c r="CD110" s="46">
        <f t="shared" si="312"/>
        <v>1.6311315021483772</v>
      </c>
      <c r="CE110" s="46">
        <f t="shared" si="312"/>
        <v>1.6248480820022042</v>
      </c>
      <c r="CF110" s="46">
        <f t="shared" si="312"/>
        <v>1.6185925016036902</v>
      </c>
      <c r="CG110" s="46">
        <f t="shared" si="312"/>
        <v>1.6123645856371671</v>
      </c>
      <c r="CH110" s="46">
        <f t="shared" si="312"/>
        <v>1.6061641878864534</v>
      </c>
      <c r="CI110" s="46">
        <f t="shared" si="312"/>
        <v>1.5999911094978883</v>
      </c>
      <c r="CJ110" s="46">
        <f t="shared" si="312"/>
        <v>1.5938452625275505</v>
      </c>
      <c r="CK110" s="46">
        <f t="shared" si="312"/>
        <v>1.5877264167527385</v>
      </c>
      <c r="CL110" s="46">
        <f t="shared" si="312"/>
        <v>1.4157628149886095</v>
      </c>
      <c r="CM110" s="46">
        <f t="shared" si="312"/>
        <v>1.4103612031424329</v>
      </c>
      <c r="CN110" s="46">
        <f t="shared" si="312"/>
        <v>1.4049834679972308</v>
      </c>
      <c r="CO110" s="46">
        <f t="shared" si="312"/>
        <v>1.3996295143228621</v>
      </c>
      <c r="CP110" s="46">
        <f t="shared" si="312"/>
        <v>1.3942991651237808</v>
      </c>
      <c r="CQ110" s="46">
        <f t="shared" si="312"/>
        <v>1.3889923246020466</v>
      </c>
      <c r="CR110" s="46">
        <f t="shared" si="312"/>
        <v>1.3837087916617885</v>
      </c>
      <c r="CS110" s="46">
        <f t="shared" si="312"/>
        <v>1.3784484889941258</v>
      </c>
      <c r="CT110" s="46">
        <f t="shared" si="312"/>
        <v>1.3732112967325176</v>
      </c>
      <c r="CU110" s="46">
        <f t="shared" ref="CU110:DZ110" si="313">CU37+CU16</f>
        <v>1.3679969079060692</v>
      </c>
      <c r="CV110" s="46">
        <f t="shared" si="313"/>
        <v>1.362804762936292</v>
      </c>
      <c r="CW110" s="46">
        <f t="shared" si="313"/>
        <v>1.3576346411053954</v>
      </c>
      <c r="CX110" s="46">
        <f t="shared" si="313"/>
        <v>1.3203017119272182</v>
      </c>
      <c r="CY110" s="46">
        <f t="shared" si="313"/>
        <v>1.3152845319027135</v>
      </c>
      <c r="CZ110" s="46">
        <f t="shared" si="313"/>
        <v>1.310288510712649</v>
      </c>
      <c r="DA110" s="46">
        <f t="shared" si="313"/>
        <v>1.305313061891181</v>
      </c>
      <c r="DB110" s="46">
        <f t="shared" si="313"/>
        <v>1.3003578812686709</v>
      </c>
      <c r="DC110" s="46">
        <f t="shared" si="313"/>
        <v>1.2954229951624883</v>
      </c>
      <c r="DD110" s="46">
        <f t="shared" si="313"/>
        <v>1.2905081991295899</v>
      </c>
      <c r="DE110" s="46">
        <f t="shared" si="313"/>
        <v>1.285613475790806</v>
      </c>
      <c r="DF110" s="46">
        <f t="shared" si="313"/>
        <v>1.2807385422755648</v>
      </c>
      <c r="DG110" s="46">
        <f t="shared" si="313"/>
        <v>1.2758825846867317</v>
      </c>
      <c r="DH110" s="46">
        <f t="shared" si="313"/>
        <v>1.2710452708656232</v>
      </c>
      <c r="DI110" s="46">
        <f t="shared" si="313"/>
        <v>1.2662265716706393</v>
      </c>
      <c r="DJ110" s="46">
        <f t="shared" si="313"/>
        <v>1.1572202145548194</v>
      </c>
      <c r="DK110" s="46">
        <f t="shared" si="313"/>
        <v>1.0861654480365543</v>
      </c>
      <c r="DL110" s="46">
        <f t="shared" si="313"/>
        <v>1.0820827086058298</v>
      </c>
      <c r="DM110" s="46">
        <f t="shared" si="313"/>
        <v>1.078015505802286</v>
      </c>
      <c r="DN110" s="46">
        <f t="shared" si="313"/>
        <v>1.0739638076972851</v>
      </c>
      <c r="DO110" s="46">
        <f t="shared" si="313"/>
        <v>1.069927526908689</v>
      </c>
      <c r="DP110" s="46">
        <f t="shared" si="313"/>
        <v>1.0659066107700308</v>
      </c>
      <c r="DQ110" s="46">
        <f t="shared" si="313"/>
        <v>1.0619010256706076</v>
      </c>
      <c r="DR110" s="46">
        <f t="shared" si="313"/>
        <v>1.0579106657359409</v>
      </c>
      <c r="DS110" s="46">
        <f t="shared" si="313"/>
        <v>1.0539354760759505</v>
      </c>
      <c r="DT110" s="46">
        <f t="shared" si="313"/>
        <v>1.0499754387513285</v>
      </c>
      <c r="DU110" s="46">
        <f t="shared" si="313"/>
        <v>1.046030470311321</v>
      </c>
      <c r="DV110" s="46">
        <f t="shared" si="313"/>
        <v>1.0421005141580748</v>
      </c>
      <c r="DW110" s="46">
        <f t="shared" si="313"/>
        <v>1.0381855305297192</v>
      </c>
      <c r="DX110" s="46">
        <f t="shared" si="313"/>
        <v>1.0293422648168875</v>
      </c>
      <c r="DY110" s="46">
        <f t="shared" si="313"/>
        <v>1.0254737985744495</v>
      </c>
      <c r="DZ110" s="46">
        <f t="shared" si="313"/>
        <v>1.0216200298135485</v>
      </c>
      <c r="EA110" s="46">
        <f t="shared" ref="EA110:FF110" si="314">EA37+EA16</f>
        <v>0.97565778720968166</v>
      </c>
      <c r="EB110" s="46">
        <f t="shared" si="314"/>
        <v>0.97201299433289878</v>
      </c>
      <c r="EC110" s="46">
        <f t="shared" si="314"/>
        <v>0.96838199036395323</v>
      </c>
      <c r="ED110" s="46">
        <f t="shared" si="314"/>
        <v>0.96476475010521057</v>
      </c>
      <c r="EE110" s="46">
        <f t="shared" si="314"/>
        <v>0.96116118504112091</v>
      </c>
      <c r="EF110" s="46">
        <f t="shared" si="314"/>
        <v>0.95757124251615644</v>
      </c>
      <c r="EG110" s="46">
        <f t="shared" si="314"/>
        <v>0.95399490684360799</v>
      </c>
      <c r="EH110" s="46">
        <f t="shared" si="314"/>
        <v>0.89710024779689967</v>
      </c>
      <c r="EI110" s="46">
        <f t="shared" si="314"/>
        <v>0.86880427018167072</v>
      </c>
      <c r="EJ110" s="46">
        <f t="shared" si="314"/>
        <v>0.86555515167740749</v>
      </c>
      <c r="EK110" s="46">
        <f t="shared" si="314"/>
        <v>0.8623183757688595</v>
      </c>
      <c r="EL110" s="46">
        <f t="shared" si="314"/>
        <v>0.85909385618651291</v>
      </c>
      <c r="EM110" s="46">
        <f t="shared" si="314"/>
        <v>0.8558815654828672</v>
      </c>
      <c r="EN110" s="46">
        <f t="shared" si="314"/>
        <v>0.85268140338650444</v>
      </c>
      <c r="EO110" s="46">
        <f t="shared" si="314"/>
        <v>0.84949335981103991</v>
      </c>
      <c r="EP110" s="46">
        <f t="shared" si="314"/>
        <v>0.84631741906429503</v>
      </c>
      <c r="EQ110" s="46">
        <f t="shared" si="314"/>
        <v>0.8431534915257527</v>
      </c>
      <c r="ER110" s="46">
        <f t="shared" si="314"/>
        <v>0.75896768594787489</v>
      </c>
      <c r="ES110" s="46">
        <f t="shared" si="314"/>
        <v>0.75610287945891486</v>
      </c>
      <c r="ET110" s="46">
        <f t="shared" si="314"/>
        <v>0.75324903814334299</v>
      </c>
      <c r="EU110" s="46">
        <f t="shared" si="314"/>
        <v>0.75040608413322918</v>
      </c>
      <c r="EV110" s="46">
        <f t="shared" si="314"/>
        <v>0.74757400621971848</v>
      </c>
      <c r="EW110" s="46">
        <f t="shared" si="314"/>
        <v>0.73337898231119647</v>
      </c>
      <c r="EX110" s="46">
        <f t="shared" si="314"/>
        <v>0.730617034359615</v>
      </c>
      <c r="EY110" s="46">
        <f t="shared" si="314"/>
        <v>0.7278656079205843</v>
      </c>
      <c r="EZ110" s="46">
        <f t="shared" si="314"/>
        <v>0.72512471027649616</v>
      </c>
      <c r="FA110" s="46">
        <f t="shared" si="314"/>
        <v>0.72239424227730975</v>
      </c>
      <c r="FB110" s="46">
        <f t="shared" si="314"/>
        <v>0.7196741747907216</v>
      </c>
      <c r="FC110" s="46">
        <f t="shared" si="314"/>
        <v>0.71696452741759698</v>
      </c>
      <c r="FD110" s="46">
        <f t="shared" si="314"/>
        <v>0.71426517636547948</v>
      </c>
      <c r="FE110" s="46">
        <f t="shared" si="314"/>
        <v>0.71157614291100868</v>
      </c>
      <c r="FF110" s="46">
        <f t="shared" si="314"/>
        <v>0.70889732958867224</v>
      </c>
      <c r="FG110" s="46">
        <f t="shared" ref="FG110:GA110" si="315">FG37+FG16</f>
        <v>0.70622878569150582</v>
      </c>
      <c r="FH110" s="46">
        <f t="shared" si="315"/>
        <v>0.7035703851736298</v>
      </c>
      <c r="FI110" s="46">
        <f t="shared" si="315"/>
        <v>0.70092213027916861</v>
      </c>
      <c r="FJ110" s="46">
        <f t="shared" si="315"/>
        <v>0.69828397563279609</v>
      </c>
      <c r="FK110" s="46">
        <f t="shared" si="315"/>
        <v>0.69565586017357628</v>
      </c>
      <c r="FL110" s="46">
        <f t="shared" si="315"/>
        <v>0.69303779341544258</v>
      </c>
      <c r="FM110" s="46">
        <f t="shared" si="315"/>
        <v>0.69042968853585074</v>
      </c>
      <c r="FN110" s="46">
        <f t="shared" si="315"/>
        <v>0.6878315371370487</v>
      </c>
      <c r="FO110" s="46">
        <f t="shared" si="315"/>
        <v>0.68524327982949784</v>
      </c>
      <c r="FP110" s="46">
        <f t="shared" si="315"/>
        <v>0.68266490429472659</v>
      </c>
      <c r="FQ110" s="46">
        <f t="shared" si="315"/>
        <v>0.68009633714074225</v>
      </c>
      <c r="FR110" s="46">
        <f t="shared" si="315"/>
        <v>0.67753756604879856</v>
      </c>
      <c r="FS110" s="46">
        <f t="shared" si="315"/>
        <v>0.67498855852546846</v>
      </c>
      <c r="FT110" s="46">
        <f t="shared" si="315"/>
        <v>0.67244925294584279</v>
      </c>
      <c r="FU110" s="46">
        <f t="shared" si="315"/>
        <v>0.66991964875442911</v>
      </c>
      <c r="FV110" s="46">
        <f t="shared" si="315"/>
        <v>0.66739964120004092</v>
      </c>
      <c r="FW110" s="46">
        <f t="shared" si="315"/>
        <v>0.66488927620009131</v>
      </c>
      <c r="FX110" s="46">
        <f t="shared" si="315"/>
        <v>0.66238847030273618</v>
      </c>
      <c r="FY110" s="46">
        <f t="shared" si="315"/>
        <v>0.65989717924719149</v>
      </c>
      <c r="FZ110" s="46">
        <f t="shared" si="315"/>
        <v>0.65741539911246316</v>
      </c>
      <c r="GA110" s="46">
        <f t="shared" si="315"/>
        <v>0.65494305258939578</v>
      </c>
      <c r="GB110" s="46"/>
      <c r="GC110" s="46"/>
      <c r="GD110" s="46"/>
      <c r="GE110" s="46"/>
      <c r="GF110" s="46"/>
      <c r="GG110" s="46"/>
      <c r="GH110" s="46"/>
      <c r="GI110" s="46"/>
      <c r="GJ110" s="46"/>
      <c r="GK110" s="46"/>
      <c r="GL110" s="46"/>
      <c r="GM110" s="46"/>
      <c r="GN110" s="46"/>
      <c r="GO110" s="46"/>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c r="KX110" s="19"/>
      <c r="KY110" s="19"/>
      <c r="KZ110" s="19"/>
      <c r="LA110" s="19"/>
      <c r="LB110" s="19"/>
      <c r="LC110" s="19"/>
      <c r="LD110" s="19"/>
      <c r="LE110" s="19"/>
      <c r="LF110" s="19"/>
      <c r="LG110" s="19"/>
      <c r="LH110" s="19"/>
      <c r="LI110" s="19"/>
      <c r="LJ110" s="19"/>
      <c r="LK110" s="19"/>
      <c r="LL110" s="19"/>
      <c r="LM110" s="19"/>
      <c r="LN110" s="19"/>
      <c r="LO110" s="19"/>
      <c r="LP110" s="19"/>
      <c r="LQ110" s="19"/>
      <c r="LR110" s="19"/>
      <c r="LS110" s="19"/>
      <c r="LT110" s="19"/>
      <c r="LU110" s="19"/>
      <c r="LV110" s="19"/>
      <c r="LW110" s="19"/>
      <c r="LX110" s="19"/>
      <c r="LY110" s="19"/>
      <c r="LZ110" s="19"/>
      <c r="MA110" s="19"/>
      <c r="MB110" s="19"/>
      <c r="MC110" s="19"/>
      <c r="MD110" s="19"/>
      <c r="ME110" s="19"/>
      <c r="MF110" s="19"/>
      <c r="MG110" s="19"/>
      <c r="MH110" s="19"/>
      <c r="MI110" s="19"/>
      <c r="MJ110" s="19"/>
      <c r="MK110" s="19"/>
      <c r="ML110" s="19"/>
      <c r="MM110" s="19"/>
      <c r="MN110" s="19"/>
      <c r="MO110" s="19"/>
      <c r="MP110" s="19"/>
      <c r="MQ110" s="19"/>
      <c r="MR110" s="19"/>
      <c r="MS110" s="19"/>
      <c r="MT110" s="19"/>
      <c r="MU110" s="19"/>
      <c r="MV110" s="19"/>
      <c r="MW110" s="19"/>
      <c r="MX110" s="19"/>
      <c r="MY110" s="20"/>
      <c r="MZ110" s="20"/>
      <c r="NA110" s="20"/>
      <c r="NB110" s="20"/>
      <c r="NC110" s="20"/>
      <c r="ND110" s="20"/>
      <c r="NE110" s="20"/>
      <c r="NF110" s="20"/>
      <c r="NG110" s="20"/>
      <c r="NH110" s="20"/>
      <c r="NI110" s="20"/>
      <c r="NJ110" s="20"/>
      <c r="NK110" s="20"/>
      <c r="NL110" s="20"/>
      <c r="NM110" s="20"/>
      <c r="NN110" s="20"/>
      <c r="NO110" s="20"/>
      <c r="NP110" s="20"/>
      <c r="NQ110" s="20"/>
      <c r="NR110" s="20"/>
      <c r="NS110" s="20"/>
      <c r="NT110" s="20"/>
      <c r="NU110" s="20"/>
      <c r="NV110" s="20"/>
      <c r="NW110" s="20"/>
      <c r="NX110" s="20"/>
      <c r="NY110" s="20"/>
      <c r="NZ110" s="20"/>
      <c r="OA110" s="20"/>
      <c r="OB110" s="20"/>
      <c r="OC110" s="20"/>
      <c r="OD110" s="20"/>
      <c r="OE110" s="20"/>
      <c r="OF110" s="20"/>
      <c r="OG110" s="20"/>
      <c r="OH110" s="20"/>
      <c r="OI110" s="20"/>
      <c r="OJ110" s="20"/>
      <c r="OK110" s="20"/>
      <c r="OL110" s="20"/>
      <c r="OM110" s="20"/>
      <c r="ON110" s="20"/>
      <c r="OO110" s="20"/>
      <c r="OP110" s="20"/>
      <c r="OQ110" s="20"/>
      <c r="OR110" s="20"/>
      <c r="OS110" s="20"/>
      <c r="OT110" s="20"/>
      <c r="OU110" s="20"/>
      <c r="OV110" s="20"/>
      <c r="OW110" s="20"/>
      <c r="OX110" s="20"/>
      <c r="OY110" s="20"/>
      <c r="OZ110" s="20"/>
      <c r="PA110" s="20"/>
      <c r="PB110" s="20"/>
      <c r="PC110" s="20"/>
      <c r="PD110" s="20"/>
      <c r="PE110" s="20"/>
      <c r="PF110" s="20"/>
      <c r="PG110" s="20"/>
      <c r="PH110" s="20"/>
      <c r="PI110" s="20"/>
      <c r="PJ110" s="20"/>
      <c r="PK110" s="20"/>
      <c r="PL110" s="20"/>
      <c r="PM110" s="20"/>
      <c r="PN110" s="20"/>
    </row>
    <row r="111" spans="1:430" ht="14.25" customHeight="1" outlineLevel="1" x14ac:dyDescent="0.55000000000000004">
      <c r="A111" s="6" t="s">
        <v>8</v>
      </c>
      <c r="B111" s="6"/>
      <c r="C111" s="21">
        <f t="shared" ref="C111:GA111" si="316">C108+C109/6+C110</f>
        <v>7.7391623863228016</v>
      </c>
      <c r="D111" s="21">
        <f t="shared" si="316"/>
        <v>7.7081406695228463</v>
      </c>
      <c r="E111" s="21">
        <f t="shared" si="316"/>
        <v>8.4785903819747581</v>
      </c>
      <c r="F111" s="21">
        <f t="shared" si="316"/>
        <v>8.4450827409960123</v>
      </c>
      <c r="G111" s="21">
        <f t="shared" si="316"/>
        <v>11.51580930671143</v>
      </c>
      <c r="H111" s="21">
        <f t="shared" si="316"/>
        <v>13.376895870954396</v>
      </c>
      <c r="I111" s="21">
        <f t="shared" si="316"/>
        <v>17.101851857833694</v>
      </c>
      <c r="J111" s="21">
        <f t="shared" si="316"/>
        <v>19.438346653389669</v>
      </c>
      <c r="K111" s="21">
        <f t="shared" si="316"/>
        <v>20.798337826914945</v>
      </c>
      <c r="L111" s="21">
        <f t="shared" si="316"/>
        <v>21.445822169768352</v>
      </c>
      <c r="M111" s="21">
        <f t="shared" si="316"/>
        <v>21.35568662672652</v>
      </c>
      <c r="N111" s="21">
        <f t="shared" si="316"/>
        <v>21.266322146386457</v>
      </c>
      <c r="O111" s="21">
        <f t="shared" si="316"/>
        <v>21.177652723467805</v>
      </c>
      <c r="P111" s="21">
        <f t="shared" si="316"/>
        <v>21.089624291286057</v>
      </c>
      <c r="Q111" s="21">
        <f t="shared" si="316"/>
        <v>21.00219046023502</v>
      </c>
      <c r="R111" s="21">
        <f t="shared" si="316"/>
        <v>19.685080193929089</v>
      </c>
      <c r="S111" s="21">
        <f t="shared" si="316"/>
        <v>19.603807918329611</v>
      </c>
      <c r="T111" s="21">
        <f t="shared" si="316"/>
        <v>19.523047893261687</v>
      </c>
      <c r="U111" s="21">
        <f t="shared" si="316"/>
        <v>19.442792677112074</v>
      </c>
      <c r="V111" s="21">
        <f t="shared" si="316"/>
        <v>19.363035689068681</v>
      </c>
      <c r="W111" s="21">
        <f t="shared" si="316"/>
        <v>19.283769933293812</v>
      </c>
      <c r="X111" s="21">
        <f t="shared" si="316"/>
        <v>19.20498869054391</v>
      </c>
      <c r="Y111" s="21">
        <f t="shared" si="316"/>
        <v>19.126685317532399</v>
      </c>
      <c r="Z111" s="21">
        <f t="shared" si="316"/>
        <v>19.04885402641267</v>
      </c>
      <c r="AA111" s="21">
        <f t="shared" si="316"/>
        <v>18.971488630309</v>
      </c>
      <c r="AB111" s="21">
        <f t="shared" si="316"/>
        <v>18.894583091509563</v>
      </c>
      <c r="AC111" s="21">
        <f t="shared" si="316"/>
        <v>18.81813200876935</v>
      </c>
      <c r="AD111" s="21">
        <f t="shared" si="316"/>
        <v>18.237627192371185</v>
      </c>
      <c r="AE111" s="21">
        <f t="shared" si="316"/>
        <v>18.164220137764712</v>
      </c>
      <c r="AF111" s="21">
        <f t="shared" si="316"/>
        <v>18.09124231750674</v>
      </c>
      <c r="AG111" s="21">
        <f t="shared" si="316"/>
        <v>18.018688487755703</v>
      </c>
      <c r="AH111" s="21">
        <f t="shared" si="316"/>
        <v>17.946553751356301</v>
      </c>
      <c r="AI111" s="21">
        <f t="shared" si="316"/>
        <v>17.874833287199674</v>
      </c>
      <c r="AJ111" s="21">
        <f t="shared" si="316"/>
        <v>17.803523106310756</v>
      </c>
      <c r="AK111" s="21">
        <f t="shared" si="316"/>
        <v>17.732617657144683</v>
      </c>
      <c r="AL111" s="21">
        <f t="shared" si="316"/>
        <v>17.662113495478351</v>
      </c>
      <c r="AM111" s="21">
        <f t="shared" si="316"/>
        <v>17.592005936905228</v>
      </c>
      <c r="AN111" s="21">
        <f t="shared" si="316"/>
        <v>17.522290353722269</v>
      </c>
      <c r="AO111" s="21">
        <f t="shared" si="316"/>
        <v>17.452963133589606</v>
      </c>
      <c r="AP111" s="21">
        <f t="shared" si="316"/>
        <v>17.141667775357025</v>
      </c>
      <c r="AQ111" s="21">
        <f t="shared" si="316"/>
        <v>16.870229186353679</v>
      </c>
      <c r="AR111" s="21">
        <f t="shared" si="316"/>
        <v>16.804946854196409</v>
      </c>
      <c r="AS111" s="21">
        <f t="shared" si="316"/>
        <v>16.739995757568582</v>
      </c>
      <c r="AT111" s="21">
        <f t="shared" si="316"/>
        <v>16.675373384399951</v>
      </c>
      <c r="AU111" s="21">
        <f t="shared" si="316"/>
        <v>16.611076843000653</v>
      </c>
      <c r="AV111" s="21">
        <f t="shared" si="316"/>
        <v>16.547104109061163</v>
      </c>
      <c r="AW111" s="21">
        <f t="shared" si="316"/>
        <v>16.483452373831405</v>
      </c>
      <c r="AX111" s="21">
        <f t="shared" si="316"/>
        <v>16.420119546406067</v>
      </c>
      <c r="AY111" s="21">
        <f t="shared" si="316"/>
        <v>16.357103161720545</v>
      </c>
      <c r="AZ111" s="21">
        <f t="shared" si="316"/>
        <v>16.294400794956044</v>
      </c>
      <c r="BA111" s="21">
        <f t="shared" si="316"/>
        <v>16.23200988409867</v>
      </c>
      <c r="BB111" s="21">
        <f t="shared" si="316"/>
        <v>15.69841997949894</v>
      </c>
      <c r="BC111" s="21">
        <f t="shared" si="316"/>
        <v>15.638247217070532</v>
      </c>
      <c r="BD111" s="21">
        <f t="shared" si="316"/>
        <v>15.578373793743715</v>
      </c>
      <c r="BE111" s="21">
        <f t="shared" si="316"/>
        <v>15.518796360520849</v>
      </c>
      <c r="BF111" s="21">
        <f t="shared" si="316"/>
        <v>15.45950938771108</v>
      </c>
      <c r="BG111" s="21">
        <f t="shared" si="316"/>
        <v>14.972959439538142</v>
      </c>
      <c r="BH111" s="21">
        <f t="shared" si="316"/>
        <v>14.709382703050803</v>
      </c>
      <c r="BI111" s="21">
        <f t="shared" si="316"/>
        <v>14.653297095270865</v>
      </c>
      <c r="BJ111" s="21">
        <f t="shared" si="316"/>
        <v>14.597459972433647</v>
      </c>
      <c r="BK111" s="21">
        <f t="shared" si="316"/>
        <v>14.541870206814812</v>
      </c>
      <c r="BL111" s="21">
        <f t="shared" si="316"/>
        <v>14.486525918192713</v>
      </c>
      <c r="BM111" s="21">
        <f t="shared" si="316"/>
        <v>14.431425813242035</v>
      </c>
      <c r="BN111" s="21">
        <f t="shared" si="316"/>
        <v>13.567652471580864</v>
      </c>
      <c r="BO111" s="21">
        <f t="shared" si="316"/>
        <v>13.258851466249963</v>
      </c>
      <c r="BP111" s="21">
        <f t="shared" si="316"/>
        <v>13.208679510800323</v>
      </c>
      <c r="BQ111" s="21">
        <f t="shared" si="316"/>
        <v>13.158729033536785</v>
      </c>
      <c r="BR111" s="21">
        <f t="shared" si="316"/>
        <v>13.108999237398642</v>
      </c>
      <c r="BS111" s="21">
        <f t="shared" si="316"/>
        <v>13.059488261734764</v>
      </c>
      <c r="BT111" s="21">
        <f t="shared" si="316"/>
        <v>13.010195264237273</v>
      </c>
      <c r="BU111" s="21">
        <f t="shared" si="316"/>
        <v>12.961118765477849</v>
      </c>
      <c r="BV111" s="21">
        <f t="shared" si="316"/>
        <v>12.912257550611232</v>
      </c>
      <c r="BW111" s="21">
        <f t="shared" si="316"/>
        <v>12.863609681032049</v>
      </c>
      <c r="BX111" s="21">
        <f t="shared" si="316"/>
        <v>12.815172200283909</v>
      </c>
      <c r="BY111" s="21">
        <f t="shared" si="316"/>
        <v>12.766943088239842</v>
      </c>
      <c r="BZ111" s="21">
        <f t="shared" si="316"/>
        <v>12.149902344278761</v>
      </c>
      <c r="CA111" s="21">
        <f t="shared" si="316"/>
        <v>12.104365772540095</v>
      </c>
      <c r="CB111" s="21">
        <f t="shared" si="316"/>
        <v>12.059025008786675</v>
      </c>
      <c r="CC111" s="21">
        <f t="shared" si="316"/>
        <v>12.013879050809361</v>
      </c>
      <c r="CD111" s="21">
        <f t="shared" si="316"/>
        <v>11.968926714510344</v>
      </c>
      <c r="CE111" s="21">
        <f t="shared" si="316"/>
        <v>11.924166830905238</v>
      </c>
      <c r="CF111" s="21">
        <f t="shared" si="316"/>
        <v>11.879598497372257</v>
      </c>
      <c r="CG111" s="21">
        <f t="shared" si="316"/>
        <v>11.835220517484716</v>
      </c>
      <c r="CH111" s="21">
        <f t="shared" si="316"/>
        <v>11.7910319980131</v>
      </c>
      <c r="CI111" s="21">
        <f t="shared" si="316"/>
        <v>11.74703160458709</v>
      </c>
      <c r="CJ111" s="21">
        <f t="shared" si="316"/>
        <v>11.703218692169679</v>
      </c>
      <c r="CK111" s="21">
        <f t="shared" si="316"/>
        <v>11.659591813496764</v>
      </c>
      <c r="CL111" s="21">
        <f t="shared" si="316"/>
        <v>10.501617873854112</v>
      </c>
      <c r="CM111" s="21">
        <f t="shared" si="316"/>
        <v>10.462760399520331</v>
      </c>
      <c r="CN111" s="21">
        <f t="shared" si="316"/>
        <v>10.424068531121186</v>
      </c>
      <c r="CO111" s="21">
        <f t="shared" si="316"/>
        <v>10.385541523427705</v>
      </c>
      <c r="CP111" s="21">
        <f t="shared" si="316"/>
        <v>10.347178287174142</v>
      </c>
      <c r="CQ111" s="21">
        <f t="shared" si="316"/>
        <v>10.308978104937026</v>
      </c>
      <c r="CR111" s="21">
        <f t="shared" si="316"/>
        <v>10.270939831633154</v>
      </c>
      <c r="CS111" s="21">
        <f t="shared" si="316"/>
        <v>10.233062759301999</v>
      </c>
      <c r="CT111" s="21">
        <f t="shared" si="316"/>
        <v>10.195346168000547</v>
      </c>
      <c r="CU111" s="21">
        <f t="shared" si="316"/>
        <v>10.157788133900453</v>
      </c>
      <c r="CV111" s="21">
        <f t="shared" si="316"/>
        <v>10.120385236178253</v>
      </c>
      <c r="CW111" s="21">
        <f t="shared" si="316"/>
        <v>10.08313602999371</v>
      </c>
      <c r="CX111" s="21">
        <f t="shared" si="316"/>
        <v>9.8146287483122094</v>
      </c>
      <c r="CY111" s="21">
        <f t="shared" si="316"/>
        <v>9.7784370458090812</v>
      </c>
      <c r="CZ111" s="21">
        <f t="shared" si="316"/>
        <v>9.7423933721511773</v>
      </c>
      <c r="DA111" s="21">
        <f t="shared" si="316"/>
        <v>9.7064942081589862</v>
      </c>
      <c r="DB111" s="21">
        <f t="shared" si="316"/>
        <v>9.6707375492344951</v>
      </c>
      <c r="DC111" s="21">
        <f t="shared" si="316"/>
        <v>9.6351235663726769</v>
      </c>
      <c r="DD111" s="21">
        <f t="shared" si="316"/>
        <v>9.5996508798977676</v>
      </c>
      <c r="DE111" s="21">
        <f t="shared" si="316"/>
        <v>9.5643193562628781</v>
      </c>
      <c r="DF111" s="21">
        <f t="shared" si="316"/>
        <v>9.5291271829251869</v>
      </c>
      <c r="DG111" s="21">
        <f t="shared" si="316"/>
        <v>9.4940694783609718</v>
      </c>
      <c r="DH111" s="21">
        <f t="shared" si="316"/>
        <v>9.459144122259783</v>
      </c>
      <c r="DI111" s="21">
        <f t="shared" si="316"/>
        <v>9.4243508802776326</v>
      </c>
      <c r="DJ111" s="21">
        <f t="shared" si="316"/>
        <v>8.7532366369877348</v>
      </c>
      <c r="DK111" s="21">
        <f t="shared" si="316"/>
        <v>8.1613970265316684</v>
      </c>
      <c r="DL111" s="21">
        <f t="shared" si="316"/>
        <v>8.1316703114476887</v>
      </c>
      <c r="DM111" s="21">
        <f t="shared" si="316"/>
        <v>8.1020548721551009</v>
      </c>
      <c r="DN111" s="21">
        <f t="shared" si="316"/>
        <v>8.0725505244803415</v>
      </c>
      <c r="DO111" s="21">
        <f t="shared" si="316"/>
        <v>8.0431566005277908</v>
      </c>
      <c r="DP111" s="21">
        <f t="shared" si="316"/>
        <v>8.0138727549701994</v>
      </c>
      <c r="DQ111" s="21">
        <f t="shared" si="316"/>
        <v>7.9846986643881523</v>
      </c>
      <c r="DR111" s="21">
        <f t="shared" si="316"/>
        <v>7.9556337233939232</v>
      </c>
      <c r="DS111" s="21">
        <f t="shared" si="316"/>
        <v>7.9266774966203641</v>
      </c>
      <c r="DT111" s="21">
        <f t="shared" si="316"/>
        <v>7.8978297729433127</v>
      </c>
      <c r="DU111" s="21">
        <f t="shared" si="316"/>
        <v>7.8690900172640212</v>
      </c>
      <c r="DV111" s="21">
        <f t="shared" si="316"/>
        <v>7.840457855444618</v>
      </c>
      <c r="DW111" s="21">
        <f t="shared" si="316"/>
        <v>7.8119329367670476</v>
      </c>
      <c r="DX111" s="21">
        <f t="shared" si="316"/>
        <v>7.6673999793718108</v>
      </c>
      <c r="DY111" s="21">
        <f t="shared" si="316"/>
        <v>7.6394824304088438</v>
      </c>
      <c r="DZ111" s="21">
        <f t="shared" si="316"/>
        <v>7.6116692880220782</v>
      </c>
      <c r="EA111" s="21">
        <f t="shared" si="316"/>
        <v>7.2474104853890209</v>
      </c>
      <c r="EB111" s="21">
        <f t="shared" si="316"/>
        <v>7.2211679075651292</v>
      </c>
      <c r="EC111" s="21">
        <f t="shared" si="316"/>
        <v>7.1950231746462601</v>
      </c>
      <c r="ED111" s="21">
        <f t="shared" si="316"/>
        <v>7.1689760338364277</v>
      </c>
      <c r="EE111" s="21">
        <f t="shared" si="316"/>
        <v>7.1430259536403486</v>
      </c>
      <c r="EF111" s="21">
        <f t="shared" si="316"/>
        <v>7.1171725282141782</v>
      </c>
      <c r="EG111" s="21">
        <f t="shared" si="316"/>
        <v>7.0914156345493176</v>
      </c>
      <c r="EH111" s="21">
        <f t="shared" si="316"/>
        <v>6.7298061538977239</v>
      </c>
      <c r="EI111" s="21">
        <f t="shared" si="316"/>
        <v>6.4980329189038457</v>
      </c>
      <c r="EJ111" s="21">
        <f t="shared" si="316"/>
        <v>6.4745840794710094</v>
      </c>
      <c r="EK111" s="21">
        <f t="shared" si="316"/>
        <v>6.4512227029399103</v>
      </c>
      <c r="EL111" s="21">
        <f t="shared" si="316"/>
        <v>6.4279482411184397</v>
      </c>
      <c r="EM111" s="21">
        <f t="shared" si="316"/>
        <v>6.4047604742757533</v>
      </c>
      <c r="EN111" s="21">
        <f t="shared" si="316"/>
        <v>6.3816587546854358</v>
      </c>
      <c r="EO111" s="21">
        <f t="shared" si="316"/>
        <v>6.3586430013005302</v>
      </c>
      <c r="EP111" s="21">
        <f t="shared" si="316"/>
        <v>6.3357129969281516</v>
      </c>
      <c r="EQ111" s="21">
        <f t="shared" si="316"/>
        <v>6.3128682093505111</v>
      </c>
      <c r="ER111" s="21">
        <f t="shared" si="316"/>
        <v>5.7978758196270075</v>
      </c>
      <c r="ES111" s="21">
        <f t="shared" si="316"/>
        <v>5.7768723558882904</v>
      </c>
      <c r="ET111" s="21">
        <f t="shared" si="316"/>
        <v>5.7559475853022315</v>
      </c>
      <c r="EU111" s="21">
        <f t="shared" si="316"/>
        <v>5.7351010228880179</v>
      </c>
      <c r="EV111" s="21">
        <f t="shared" si="316"/>
        <v>5.7143325547754928</v>
      </c>
      <c r="EW111" s="21">
        <f t="shared" si="316"/>
        <v>5.5622266061711674</v>
      </c>
      <c r="EX111" s="21">
        <f t="shared" si="316"/>
        <v>5.5421189259610761</v>
      </c>
      <c r="EY111" s="21">
        <f t="shared" si="316"/>
        <v>5.5220862994573281</v>
      </c>
      <c r="EZ111" s="21">
        <f t="shared" si="316"/>
        <v>5.5021287670335681</v>
      </c>
      <c r="FA111" s="21">
        <f t="shared" si="316"/>
        <v>5.4822456836200706</v>
      </c>
      <c r="FB111" s="21">
        <f t="shared" si="316"/>
        <v>5.4624368179445666</v>
      </c>
      <c r="FC111" s="21">
        <f t="shared" si="316"/>
        <v>5.4427022604851727</v>
      </c>
      <c r="FD111" s="21">
        <f t="shared" si="316"/>
        <v>5.4230412222640796</v>
      </c>
      <c r="FE111" s="21">
        <f t="shared" si="316"/>
        <v>5.4034538167861808</v>
      </c>
      <c r="FF111" s="21">
        <f t="shared" si="316"/>
        <v>5.3839393255491483</v>
      </c>
      <c r="FG111" s="21">
        <f t="shared" si="316"/>
        <v>5.3644981093267354</v>
      </c>
      <c r="FH111" s="21">
        <f t="shared" si="316"/>
        <v>5.3451293189513658</v>
      </c>
      <c r="FI111" s="21">
        <f t="shared" si="316"/>
        <v>5.3258329333874634</v>
      </c>
      <c r="FJ111" s="21">
        <f t="shared" si="316"/>
        <v>5.3066086376368347</v>
      </c>
      <c r="FK111" s="21">
        <f t="shared" si="316"/>
        <v>5.2874560519210982</v>
      </c>
      <c r="FL111" s="21">
        <f t="shared" si="316"/>
        <v>5.2683751101371232</v>
      </c>
      <c r="FM111" s="21">
        <f t="shared" si="316"/>
        <v>5.2493653323749463</v>
      </c>
      <c r="FN111" s="21">
        <f t="shared" si="316"/>
        <v>5.2304266081082282</v>
      </c>
      <c r="FO111" s="21">
        <f t="shared" si="316"/>
        <v>5.2115584819491998</v>
      </c>
      <c r="FP111" s="21">
        <f t="shared" si="316"/>
        <v>5.1927609300194391</v>
      </c>
      <c r="FQ111" s="21">
        <f t="shared" si="316"/>
        <v>5.1740334204724903</v>
      </c>
      <c r="FR111" s="21">
        <f t="shared" si="316"/>
        <v>5.1553758398663501</v>
      </c>
      <c r="FS111" s="21">
        <f t="shared" si="316"/>
        <v>5.1367879839884765</v>
      </c>
      <c r="FT111" s="21">
        <f t="shared" si="316"/>
        <v>5.1182693962470083</v>
      </c>
      <c r="FU111" s="21">
        <f t="shared" si="316"/>
        <v>5.099820056265302</v>
      </c>
      <c r="FV111" s="21">
        <f t="shared" si="316"/>
        <v>5.0814393095273642</v>
      </c>
      <c r="FW111" s="21">
        <f t="shared" si="316"/>
        <v>5.0631273684586642</v>
      </c>
      <c r="FX111" s="21">
        <f t="shared" si="316"/>
        <v>5.0448836763174265</v>
      </c>
      <c r="FY111" s="21">
        <f t="shared" si="316"/>
        <v>5.0267079889088899</v>
      </c>
      <c r="FZ111" s="21">
        <f t="shared" si="316"/>
        <v>5.0086001963151361</v>
      </c>
      <c r="GA111" s="21">
        <f t="shared" si="316"/>
        <v>4.9905597980219873</v>
      </c>
      <c r="GB111" s="21"/>
      <c r="GC111" s="21"/>
      <c r="GD111" s="21"/>
      <c r="GE111" s="21"/>
      <c r="GF111" s="21"/>
      <c r="GG111" s="21"/>
      <c r="GH111" s="21"/>
      <c r="GI111" s="21"/>
      <c r="GJ111" s="21"/>
      <c r="GK111" s="21"/>
      <c r="GL111" s="21"/>
      <c r="GM111" s="21"/>
      <c r="GN111" s="21"/>
      <c r="GO111" s="21"/>
      <c r="GP111" s="22"/>
      <c r="GQ111" s="22"/>
      <c r="GR111" s="22"/>
      <c r="GS111" s="22"/>
      <c r="GT111" s="22"/>
      <c r="GU111" s="22"/>
      <c r="GV111" s="22"/>
      <c r="GW111" s="22"/>
      <c r="GX111" s="22"/>
      <c r="GY111" s="22"/>
      <c r="GZ111" s="22"/>
      <c r="HA111" s="22"/>
      <c r="HB111" s="22"/>
      <c r="HC111" s="22"/>
      <c r="HD111" s="22"/>
      <c r="HE111" s="22"/>
      <c r="HF111" s="22"/>
      <c r="HG111" s="22"/>
      <c r="HH111" s="22"/>
      <c r="HI111" s="22"/>
      <c r="HJ111" s="22"/>
      <c r="HK111" s="22"/>
      <c r="HL111" s="22"/>
      <c r="HM111" s="22"/>
      <c r="HN111" s="22"/>
      <c r="HO111" s="22"/>
      <c r="HP111" s="22"/>
      <c r="HQ111" s="22"/>
      <c r="HR111" s="22"/>
      <c r="HS111" s="22"/>
      <c r="HT111" s="22"/>
      <c r="HU111" s="22"/>
      <c r="HV111" s="22"/>
      <c r="HW111" s="22"/>
      <c r="HX111" s="22"/>
      <c r="HY111" s="22"/>
      <c r="HZ111" s="22"/>
      <c r="IA111" s="22"/>
      <c r="IB111" s="22"/>
      <c r="IC111" s="22"/>
      <c r="ID111" s="22"/>
      <c r="IE111" s="22"/>
      <c r="IF111" s="22"/>
      <c r="IG111" s="22"/>
      <c r="IH111" s="22"/>
      <c r="II111" s="22"/>
      <c r="IJ111" s="22"/>
      <c r="IK111" s="22"/>
      <c r="IL111" s="22"/>
      <c r="IM111" s="22"/>
      <c r="IN111" s="22"/>
      <c r="IO111" s="22"/>
      <c r="IP111" s="22"/>
      <c r="IQ111" s="22"/>
      <c r="IR111" s="22"/>
      <c r="IS111" s="22"/>
      <c r="IT111" s="22"/>
      <c r="IU111" s="22"/>
      <c r="IV111" s="22"/>
      <c r="IW111" s="22"/>
      <c r="IX111" s="22"/>
      <c r="IY111" s="22"/>
      <c r="IZ111" s="22"/>
      <c r="JA111" s="22"/>
      <c r="JB111" s="22"/>
      <c r="JC111" s="22"/>
      <c r="JD111" s="22"/>
      <c r="JE111" s="22"/>
      <c r="JF111" s="22"/>
      <c r="JG111" s="22"/>
      <c r="JH111" s="22"/>
      <c r="JI111" s="22"/>
      <c r="JJ111" s="22"/>
      <c r="JK111" s="22"/>
      <c r="JL111" s="22"/>
      <c r="JM111" s="22"/>
      <c r="JN111" s="22"/>
      <c r="JO111" s="22"/>
      <c r="JP111" s="22"/>
      <c r="JQ111" s="22"/>
      <c r="JR111" s="22"/>
      <c r="JS111" s="22"/>
      <c r="JT111" s="22"/>
      <c r="JU111" s="22"/>
      <c r="JV111" s="22"/>
      <c r="JW111" s="22"/>
      <c r="JX111" s="22"/>
      <c r="JY111" s="22"/>
      <c r="JZ111" s="22"/>
      <c r="KA111" s="22"/>
      <c r="KB111" s="22"/>
      <c r="KC111" s="22"/>
      <c r="KD111" s="22"/>
      <c r="KE111" s="22"/>
      <c r="KF111" s="22"/>
      <c r="KG111" s="22"/>
      <c r="KH111" s="22"/>
      <c r="KI111" s="22"/>
      <c r="KJ111" s="22"/>
      <c r="KK111" s="22"/>
      <c r="KL111" s="22"/>
      <c r="KM111" s="22"/>
      <c r="KN111" s="22"/>
      <c r="KO111" s="22"/>
      <c r="KP111" s="22"/>
      <c r="KQ111" s="22"/>
      <c r="KR111" s="22"/>
      <c r="KS111" s="22"/>
      <c r="KT111" s="22"/>
      <c r="KU111" s="22"/>
      <c r="KV111" s="22"/>
      <c r="KW111" s="22"/>
      <c r="KX111" s="22"/>
      <c r="KY111" s="22"/>
      <c r="KZ111" s="22"/>
      <c r="LA111" s="22"/>
      <c r="LB111" s="22"/>
      <c r="LC111" s="22"/>
      <c r="LD111" s="22"/>
      <c r="LE111" s="22"/>
      <c r="LF111" s="22"/>
      <c r="LG111" s="22"/>
      <c r="LH111" s="22"/>
      <c r="LI111" s="22"/>
      <c r="LJ111" s="22"/>
      <c r="LK111" s="22"/>
      <c r="LL111" s="22"/>
      <c r="LM111" s="22"/>
      <c r="LN111" s="22"/>
      <c r="LO111" s="22"/>
      <c r="LP111" s="22"/>
      <c r="LQ111" s="22"/>
      <c r="LR111" s="22"/>
      <c r="LS111" s="22"/>
      <c r="LT111" s="22"/>
      <c r="LU111" s="22"/>
      <c r="LV111" s="22"/>
      <c r="LW111" s="22"/>
      <c r="LX111" s="22"/>
      <c r="LY111" s="22"/>
      <c r="LZ111" s="22"/>
      <c r="MA111" s="22"/>
      <c r="MB111" s="22"/>
      <c r="MC111" s="22"/>
      <c r="MD111" s="22"/>
      <c r="ME111" s="22"/>
      <c r="MF111" s="22"/>
      <c r="MG111" s="22"/>
      <c r="MH111" s="22"/>
      <c r="MI111" s="22"/>
      <c r="MJ111" s="22"/>
      <c r="MK111" s="22"/>
      <c r="ML111" s="22"/>
      <c r="MM111" s="22"/>
      <c r="MN111" s="22"/>
      <c r="MO111" s="22"/>
      <c r="MP111" s="22"/>
      <c r="MQ111" s="22"/>
      <c r="MR111" s="22"/>
      <c r="MS111" s="22"/>
      <c r="MT111" s="22"/>
      <c r="MU111" s="22"/>
      <c r="MV111" s="22"/>
      <c r="MW111" s="22"/>
      <c r="MX111" s="22"/>
      <c r="MY111" s="22"/>
      <c r="MZ111" s="22"/>
      <c r="NA111" s="22"/>
      <c r="NB111" s="22"/>
      <c r="NC111" s="22"/>
      <c r="ND111" s="22"/>
      <c r="NE111" s="22"/>
      <c r="NF111" s="22"/>
      <c r="NG111" s="22"/>
      <c r="NH111" s="22"/>
      <c r="NI111" s="22"/>
      <c r="NJ111" s="22"/>
      <c r="NK111" s="22"/>
      <c r="NL111" s="22"/>
      <c r="NM111" s="22"/>
      <c r="NN111" s="22"/>
      <c r="NO111" s="22"/>
      <c r="NP111" s="22"/>
      <c r="NQ111" s="22"/>
      <c r="NR111" s="22"/>
      <c r="NS111" s="22"/>
      <c r="NT111" s="22"/>
      <c r="NU111" s="22"/>
      <c r="NV111" s="22"/>
      <c r="NW111" s="22"/>
      <c r="NX111" s="22"/>
      <c r="NY111" s="22"/>
      <c r="NZ111" s="22"/>
      <c r="OA111" s="22"/>
      <c r="OB111" s="22"/>
      <c r="OC111" s="22"/>
      <c r="OD111" s="22"/>
      <c r="OE111" s="22"/>
      <c r="OF111" s="22"/>
      <c r="OG111" s="22"/>
      <c r="OH111" s="22"/>
      <c r="OI111" s="22"/>
      <c r="OJ111" s="22"/>
      <c r="OK111" s="22"/>
      <c r="OL111" s="22"/>
      <c r="OM111" s="22"/>
      <c r="ON111" s="22"/>
      <c r="OO111" s="22"/>
      <c r="OP111" s="22"/>
      <c r="OQ111" s="22"/>
      <c r="OR111" s="22"/>
      <c r="OS111" s="22"/>
      <c r="OT111" s="22"/>
      <c r="OU111" s="22"/>
      <c r="OV111" s="22"/>
      <c r="OW111" s="22"/>
      <c r="OX111" s="22"/>
      <c r="OY111" s="22"/>
      <c r="OZ111" s="22"/>
      <c r="PA111" s="22"/>
      <c r="PB111" s="22"/>
      <c r="PC111" s="22"/>
      <c r="PD111" s="22"/>
      <c r="PE111" s="22"/>
      <c r="PF111" s="22"/>
      <c r="PG111" s="22"/>
      <c r="PH111" s="22"/>
      <c r="PI111" s="22"/>
      <c r="PJ111" s="22"/>
      <c r="PK111" s="22"/>
      <c r="PL111" s="22"/>
      <c r="PM111" s="22"/>
      <c r="PN111" s="22"/>
    </row>
    <row r="112" spans="1:430" ht="21.75" customHeight="1" x14ac:dyDescent="0.55000000000000004">
      <c r="B112" s="2"/>
    </row>
    <row r="113" spans="2:2" ht="21.75" customHeight="1" x14ac:dyDescent="0.55000000000000004">
      <c r="B113" s="2"/>
    </row>
    <row r="114" spans="2:2" ht="21.75" customHeight="1" x14ac:dyDescent="0.55000000000000004">
      <c r="B114" s="2"/>
    </row>
    <row r="115" spans="2:2" ht="21.75" customHeight="1" x14ac:dyDescent="0.55000000000000004">
      <c r="B115" s="2"/>
    </row>
    <row r="116" spans="2:2" ht="21.75" customHeight="1" x14ac:dyDescent="0.55000000000000004">
      <c r="B116" s="2"/>
    </row>
    <row r="117" spans="2:2" ht="21.75" customHeight="1" x14ac:dyDescent="0.55000000000000004">
      <c r="B117" s="2"/>
    </row>
    <row r="118" spans="2:2" ht="21.75" customHeight="1" x14ac:dyDescent="0.55000000000000004">
      <c r="B118" s="2"/>
    </row>
    <row r="119" spans="2:2" ht="21.75" customHeight="1" x14ac:dyDescent="0.55000000000000004">
      <c r="B119" s="2"/>
    </row>
    <row r="120" spans="2:2" ht="21.75" customHeight="1" x14ac:dyDescent="0.55000000000000004">
      <c r="B120" s="2"/>
    </row>
    <row r="121" spans="2:2" ht="21.75" customHeight="1" x14ac:dyDescent="0.55000000000000004">
      <c r="B121" s="2"/>
    </row>
    <row r="122" spans="2:2" ht="21.75" customHeight="1" x14ac:dyDescent="0.55000000000000004">
      <c r="B122" s="2"/>
    </row>
    <row r="123" spans="2:2" ht="21.75" customHeight="1" x14ac:dyDescent="0.55000000000000004">
      <c r="B123" s="2"/>
    </row>
    <row r="124" spans="2:2" ht="21.75" customHeight="1" x14ac:dyDescent="0.55000000000000004">
      <c r="B124" s="2"/>
    </row>
    <row r="125" spans="2:2" ht="21.75" customHeight="1" x14ac:dyDescent="0.55000000000000004">
      <c r="B125" s="2"/>
    </row>
    <row r="126" spans="2:2" ht="21.75" customHeight="1" x14ac:dyDescent="0.55000000000000004">
      <c r="B126" s="2"/>
    </row>
    <row r="127" spans="2:2" ht="21.75" customHeight="1" x14ac:dyDescent="0.55000000000000004">
      <c r="B127" s="2"/>
    </row>
    <row r="128" spans="2:2" ht="21.75" customHeight="1" x14ac:dyDescent="0.55000000000000004">
      <c r="B128" s="2"/>
    </row>
    <row r="129" spans="2:2" ht="21.75" customHeight="1" x14ac:dyDescent="0.55000000000000004">
      <c r="B129" s="2"/>
    </row>
    <row r="130" spans="2:2" ht="21.75" customHeight="1" x14ac:dyDescent="0.55000000000000004">
      <c r="B130" s="2"/>
    </row>
    <row r="131" spans="2:2" ht="21.75" customHeight="1" x14ac:dyDescent="0.55000000000000004">
      <c r="B131" s="2"/>
    </row>
    <row r="132" spans="2:2" ht="21.75" customHeight="1" x14ac:dyDescent="0.55000000000000004">
      <c r="B132" s="2"/>
    </row>
    <row r="133" spans="2:2" ht="21.75" customHeight="1" x14ac:dyDescent="0.55000000000000004">
      <c r="B133" s="2"/>
    </row>
    <row r="134" spans="2:2" ht="21.75" customHeight="1" x14ac:dyDescent="0.55000000000000004">
      <c r="B134" s="2"/>
    </row>
    <row r="135" spans="2:2" ht="21.75" customHeight="1" x14ac:dyDescent="0.55000000000000004">
      <c r="B135" s="2"/>
    </row>
    <row r="136" spans="2:2" ht="21.75" customHeight="1" x14ac:dyDescent="0.55000000000000004">
      <c r="B136" s="2"/>
    </row>
    <row r="137" spans="2:2" ht="21.75" customHeight="1" x14ac:dyDescent="0.55000000000000004">
      <c r="B137" s="2"/>
    </row>
    <row r="138" spans="2:2" ht="21.75" customHeight="1" x14ac:dyDescent="0.55000000000000004">
      <c r="B138" s="2"/>
    </row>
    <row r="139" spans="2:2" ht="21.75" customHeight="1" x14ac:dyDescent="0.55000000000000004">
      <c r="B139" s="2"/>
    </row>
    <row r="140" spans="2:2" ht="21.75" customHeight="1" x14ac:dyDescent="0.55000000000000004">
      <c r="B140" s="2"/>
    </row>
    <row r="141" spans="2:2" ht="21.75" customHeight="1" x14ac:dyDescent="0.55000000000000004">
      <c r="B141" s="2"/>
    </row>
    <row r="142" spans="2:2" ht="21.75" customHeight="1" x14ac:dyDescent="0.55000000000000004">
      <c r="B142" s="2"/>
    </row>
    <row r="143" spans="2:2" ht="21.75" customHeight="1" x14ac:dyDescent="0.55000000000000004">
      <c r="B143" s="2"/>
    </row>
    <row r="144" spans="2:2" ht="21.75" customHeight="1" x14ac:dyDescent="0.55000000000000004">
      <c r="B144" s="2"/>
    </row>
    <row r="145" spans="2:2" ht="21.75" customHeight="1" x14ac:dyDescent="0.55000000000000004">
      <c r="B145" s="2"/>
    </row>
    <row r="146" spans="2:2" ht="21.75" customHeight="1" x14ac:dyDescent="0.55000000000000004">
      <c r="B146" s="2"/>
    </row>
    <row r="147" spans="2:2" ht="21.75" customHeight="1" x14ac:dyDescent="0.55000000000000004">
      <c r="B147" s="2"/>
    </row>
    <row r="148" spans="2:2" ht="21.75" customHeight="1" x14ac:dyDescent="0.55000000000000004">
      <c r="B148" s="2"/>
    </row>
    <row r="149" spans="2:2" ht="21.75" customHeight="1" x14ac:dyDescent="0.55000000000000004">
      <c r="B149" s="2"/>
    </row>
    <row r="150" spans="2:2" ht="21.75" customHeight="1" x14ac:dyDescent="0.55000000000000004">
      <c r="B150" s="2"/>
    </row>
    <row r="151" spans="2:2" ht="21.75" customHeight="1" x14ac:dyDescent="0.55000000000000004">
      <c r="B151" s="2"/>
    </row>
    <row r="152" spans="2:2" ht="21.75" customHeight="1" x14ac:dyDescent="0.55000000000000004">
      <c r="B152" s="2"/>
    </row>
    <row r="153" spans="2:2" ht="21.75" customHeight="1" x14ac:dyDescent="0.55000000000000004">
      <c r="B153" s="2"/>
    </row>
    <row r="154" spans="2:2" ht="21.75" customHeight="1" x14ac:dyDescent="0.55000000000000004">
      <c r="B154" s="2"/>
    </row>
    <row r="155" spans="2:2" ht="21.75" customHeight="1" x14ac:dyDescent="0.55000000000000004">
      <c r="B155" s="2"/>
    </row>
    <row r="156" spans="2:2" ht="21.75" customHeight="1" x14ac:dyDescent="0.55000000000000004">
      <c r="B156" s="2"/>
    </row>
    <row r="157" spans="2:2" ht="21.75" customHeight="1" x14ac:dyDescent="0.55000000000000004">
      <c r="B157" s="2"/>
    </row>
    <row r="158" spans="2:2" ht="21.75" customHeight="1" x14ac:dyDescent="0.55000000000000004">
      <c r="B158" s="2"/>
    </row>
    <row r="159" spans="2:2" ht="21.75" customHeight="1" x14ac:dyDescent="0.55000000000000004">
      <c r="B159" s="2"/>
    </row>
    <row r="160" spans="2:2" ht="21.75" customHeight="1" x14ac:dyDescent="0.55000000000000004">
      <c r="B160" s="2"/>
    </row>
    <row r="161" spans="2:2" ht="21.75" customHeight="1" x14ac:dyDescent="0.55000000000000004">
      <c r="B161" s="2"/>
    </row>
    <row r="162" spans="2:2" ht="21.75" customHeight="1" x14ac:dyDescent="0.55000000000000004">
      <c r="B162" s="2"/>
    </row>
    <row r="163" spans="2:2" ht="21.75" customHeight="1" x14ac:dyDescent="0.55000000000000004">
      <c r="B163" s="2"/>
    </row>
    <row r="164" spans="2:2" ht="21.75" customHeight="1" x14ac:dyDescent="0.55000000000000004">
      <c r="B164" s="2"/>
    </row>
    <row r="165" spans="2:2" ht="21.75" customHeight="1" x14ac:dyDescent="0.55000000000000004">
      <c r="B165" s="2"/>
    </row>
    <row r="166" spans="2:2" ht="21.75" customHeight="1" x14ac:dyDescent="0.55000000000000004">
      <c r="B166" s="2"/>
    </row>
    <row r="167" spans="2:2" ht="21.75" customHeight="1" x14ac:dyDescent="0.55000000000000004">
      <c r="B167" s="2"/>
    </row>
    <row r="168" spans="2:2" ht="21.75" customHeight="1" x14ac:dyDescent="0.55000000000000004">
      <c r="B168" s="2"/>
    </row>
    <row r="169" spans="2:2" ht="21.75" customHeight="1" x14ac:dyDescent="0.55000000000000004">
      <c r="B169" s="2"/>
    </row>
    <row r="170" spans="2:2" ht="21.75" customHeight="1" x14ac:dyDescent="0.55000000000000004">
      <c r="B170" s="2"/>
    </row>
    <row r="171" spans="2:2" ht="21.75" customHeight="1" x14ac:dyDescent="0.55000000000000004">
      <c r="B171" s="2"/>
    </row>
    <row r="172" spans="2:2" ht="21.75" customHeight="1" x14ac:dyDescent="0.55000000000000004">
      <c r="B172" s="2"/>
    </row>
    <row r="173" spans="2:2" ht="21.75" customHeight="1" x14ac:dyDescent="0.55000000000000004">
      <c r="B173" s="2"/>
    </row>
    <row r="174" spans="2:2" ht="21.75" customHeight="1" x14ac:dyDescent="0.55000000000000004">
      <c r="B174" s="2"/>
    </row>
    <row r="175" spans="2:2" ht="21.75" customHeight="1" x14ac:dyDescent="0.55000000000000004">
      <c r="B175" s="2"/>
    </row>
    <row r="176" spans="2:2" ht="21.75" customHeight="1" x14ac:dyDescent="0.55000000000000004">
      <c r="B176" s="2"/>
    </row>
    <row r="177" spans="2:2" ht="21.75" customHeight="1" x14ac:dyDescent="0.55000000000000004">
      <c r="B177" s="2"/>
    </row>
    <row r="178" spans="2:2" ht="21.75" customHeight="1" x14ac:dyDescent="0.55000000000000004">
      <c r="B178" s="2"/>
    </row>
    <row r="179" spans="2:2" ht="21.75" customHeight="1" x14ac:dyDescent="0.55000000000000004">
      <c r="B179" s="2"/>
    </row>
    <row r="180" spans="2:2" ht="21.75" customHeight="1" x14ac:dyDescent="0.55000000000000004">
      <c r="B180" s="2"/>
    </row>
    <row r="181" spans="2:2" ht="21.75" customHeight="1" x14ac:dyDescent="0.55000000000000004">
      <c r="B181" s="2"/>
    </row>
    <row r="182" spans="2:2" ht="21.75" customHeight="1" x14ac:dyDescent="0.55000000000000004">
      <c r="B182" s="2"/>
    </row>
    <row r="183" spans="2:2" ht="21.75" customHeight="1" x14ac:dyDescent="0.55000000000000004">
      <c r="B183" s="2"/>
    </row>
    <row r="184" spans="2:2" ht="21.75" customHeight="1" x14ac:dyDescent="0.55000000000000004">
      <c r="B184" s="2"/>
    </row>
    <row r="185" spans="2:2" ht="21.75" customHeight="1" x14ac:dyDescent="0.55000000000000004">
      <c r="B185" s="2"/>
    </row>
    <row r="186" spans="2:2" ht="21.75" customHeight="1" x14ac:dyDescent="0.55000000000000004">
      <c r="B186" s="2"/>
    </row>
    <row r="187" spans="2:2" ht="21.75" customHeight="1" x14ac:dyDescent="0.55000000000000004">
      <c r="B187" s="2"/>
    </row>
    <row r="188" spans="2:2" ht="21.75" customHeight="1" x14ac:dyDescent="0.55000000000000004">
      <c r="B188" s="2"/>
    </row>
    <row r="189" spans="2:2" ht="21.75" customHeight="1" x14ac:dyDescent="0.55000000000000004">
      <c r="B189" s="2"/>
    </row>
    <row r="190" spans="2:2" ht="21.75" customHeight="1" x14ac:dyDescent="0.55000000000000004">
      <c r="B190" s="2"/>
    </row>
    <row r="191" spans="2:2" ht="21.75" customHeight="1" x14ac:dyDescent="0.55000000000000004">
      <c r="B191" s="2"/>
    </row>
    <row r="192" spans="2:2" ht="21.75" customHeight="1" x14ac:dyDescent="0.55000000000000004">
      <c r="B192" s="2"/>
    </row>
    <row r="193" spans="2:2" ht="21.75" customHeight="1" x14ac:dyDescent="0.55000000000000004">
      <c r="B193" s="2"/>
    </row>
    <row r="194" spans="2:2" ht="21.75" customHeight="1" x14ac:dyDescent="0.55000000000000004">
      <c r="B194" s="2"/>
    </row>
    <row r="195" spans="2:2" ht="21.75" customHeight="1" x14ac:dyDescent="0.55000000000000004">
      <c r="B195" s="2"/>
    </row>
    <row r="196" spans="2:2" ht="21.75" customHeight="1" x14ac:dyDescent="0.55000000000000004">
      <c r="B196" s="2"/>
    </row>
    <row r="197" spans="2:2" ht="21.75" customHeight="1" x14ac:dyDescent="0.55000000000000004">
      <c r="B197" s="2"/>
    </row>
    <row r="198" spans="2:2" ht="21.75" customHeight="1" x14ac:dyDescent="0.55000000000000004">
      <c r="B198" s="2"/>
    </row>
  </sheetData>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B4C6E7"/>
  </sheetPr>
  <dimension ref="A1:NT10156"/>
  <sheetViews>
    <sheetView workbookViewId="0"/>
  </sheetViews>
  <sheetFormatPr defaultColWidth="14.41796875" defaultRowHeight="15" customHeight="1" outlineLevelRow="1" x14ac:dyDescent="0.55000000000000004"/>
  <cols>
    <col min="1" max="1" width="49" customWidth="1"/>
    <col min="2" max="2" width="13.41796875" customWidth="1"/>
    <col min="3" max="3" width="11.578125" customWidth="1"/>
    <col min="4" max="4" width="11.15625" customWidth="1"/>
    <col min="5" max="5" width="8.68359375" customWidth="1"/>
    <col min="6" max="6" width="9.68359375" customWidth="1"/>
    <col min="7" max="9" width="8.68359375" customWidth="1"/>
    <col min="10" max="10" width="11.15625" customWidth="1"/>
    <col min="11" max="11" width="10" customWidth="1"/>
    <col min="12" max="12" width="10.578125" customWidth="1"/>
    <col min="13" max="13" width="12.41796875" customWidth="1"/>
    <col min="14" max="14" width="10.15625" customWidth="1"/>
    <col min="15" max="33" width="8.68359375" customWidth="1"/>
    <col min="34" max="34" width="11.68359375" customWidth="1"/>
    <col min="35" max="196" width="8.68359375" customWidth="1"/>
    <col min="197" max="197" width="11.15625" customWidth="1"/>
    <col min="198" max="301" width="8.68359375" customWidth="1"/>
    <col min="302" max="302" width="11" customWidth="1"/>
    <col min="303" max="307" width="8.68359375" customWidth="1"/>
    <col min="308" max="308" width="11.15625" customWidth="1"/>
    <col min="309" max="384" width="8.68359375" customWidth="1"/>
  </cols>
  <sheetData>
    <row r="1" spans="1:384" ht="14.25" customHeight="1" x14ac:dyDescent="0.55000000000000004">
      <c r="A1" s="3"/>
      <c r="C1" s="47" t="e">
        <f>#REF!</f>
        <v>#REF!</v>
      </c>
    </row>
    <row r="2" spans="1:384" ht="14.25" customHeight="1" x14ac:dyDescent="0.55000000000000004"/>
    <row r="3" spans="1:384" ht="14.25" customHeight="1" x14ac:dyDescent="0.55000000000000004">
      <c r="A3" s="1" t="s">
        <v>39</v>
      </c>
      <c r="C3" s="48">
        <f t="shared" ref="C3:IW3" si="0">IFERROR(AVERAGEIFS(#REF!,#REF!,"&gt;"&amp;B$35,#REF!,"&lt;="&amp;C$35),B3)</f>
        <v>0</v>
      </c>
      <c r="D3" s="48">
        <f t="shared" si="0"/>
        <v>0</v>
      </c>
      <c r="E3" s="48">
        <f t="shared" si="0"/>
        <v>0</v>
      </c>
      <c r="F3" s="48">
        <f t="shared" si="0"/>
        <v>0</v>
      </c>
      <c r="G3" s="48">
        <f t="shared" si="0"/>
        <v>0</v>
      </c>
      <c r="H3" s="48">
        <f t="shared" si="0"/>
        <v>0</v>
      </c>
      <c r="I3" s="48">
        <f t="shared" si="0"/>
        <v>0</v>
      </c>
      <c r="J3" s="48">
        <f t="shared" si="0"/>
        <v>0</v>
      </c>
      <c r="K3" s="48">
        <f t="shared" si="0"/>
        <v>0</v>
      </c>
      <c r="L3" s="48">
        <f t="shared" si="0"/>
        <v>0</v>
      </c>
      <c r="M3" s="48">
        <f t="shared" si="0"/>
        <v>0</v>
      </c>
      <c r="N3" s="48">
        <f t="shared" si="0"/>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48">
        <f t="shared" si="0"/>
        <v>0</v>
      </c>
      <c r="AD3" s="48">
        <f t="shared" si="0"/>
        <v>0</v>
      </c>
      <c r="AE3" s="48">
        <f t="shared" si="0"/>
        <v>0</v>
      </c>
      <c r="AF3" s="48">
        <f t="shared" si="0"/>
        <v>0</v>
      </c>
      <c r="AG3" s="48">
        <f t="shared" si="0"/>
        <v>0</v>
      </c>
      <c r="AH3" s="48">
        <f t="shared" si="0"/>
        <v>0</v>
      </c>
      <c r="AI3" s="48">
        <f t="shared" si="0"/>
        <v>0</v>
      </c>
      <c r="AJ3" s="48">
        <f t="shared" si="0"/>
        <v>0</v>
      </c>
      <c r="AK3" s="48">
        <f t="shared" si="0"/>
        <v>0</v>
      </c>
      <c r="AL3" s="48">
        <f t="shared" si="0"/>
        <v>0</v>
      </c>
      <c r="AM3" s="48">
        <f t="shared" si="0"/>
        <v>0</v>
      </c>
      <c r="AN3" s="48">
        <f t="shared" si="0"/>
        <v>0</v>
      </c>
      <c r="AO3" s="48">
        <f t="shared" si="0"/>
        <v>0</v>
      </c>
      <c r="AP3" s="48">
        <f t="shared" si="0"/>
        <v>0</v>
      </c>
      <c r="AQ3" s="48">
        <f t="shared" si="0"/>
        <v>0</v>
      </c>
      <c r="AR3" s="48">
        <f t="shared" si="0"/>
        <v>0</v>
      </c>
      <c r="AS3" s="48">
        <f t="shared" si="0"/>
        <v>0</v>
      </c>
      <c r="AT3" s="48">
        <f t="shared" si="0"/>
        <v>0</v>
      </c>
      <c r="AU3" s="48">
        <f t="shared" si="0"/>
        <v>0</v>
      </c>
      <c r="AV3" s="48">
        <f t="shared" si="0"/>
        <v>0</v>
      </c>
      <c r="AW3" s="48">
        <f t="shared" si="0"/>
        <v>0</v>
      </c>
      <c r="AX3" s="48">
        <f t="shared" si="0"/>
        <v>0</v>
      </c>
      <c r="AY3" s="48">
        <f t="shared" si="0"/>
        <v>0</v>
      </c>
      <c r="AZ3" s="48">
        <f t="shared" si="0"/>
        <v>0</v>
      </c>
      <c r="BA3" s="48">
        <f t="shared" si="0"/>
        <v>0</v>
      </c>
      <c r="BB3" s="48">
        <f t="shared" si="0"/>
        <v>0</v>
      </c>
      <c r="BC3" s="48">
        <f t="shared" si="0"/>
        <v>0</v>
      </c>
      <c r="BD3" s="48">
        <f t="shared" si="0"/>
        <v>0</v>
      </c>
      <c r="BE3" s="48">
        <f t="shared" si="0"/>
        <v>0</v>
      </c>
      <c r="BF3" s="48">
        <f t="shared" si="0"/>
        <v>0</v>
      </c>
      <c r="BG3" s="48">
        <f t="shared" si="0"/>
        <v>0</v>
      </c>
      <c r="BH3" s="48">
        <f t="shared" si="0"/>
        <v>0</v>
      </c>
      <c r="BI3" s="48">
        <f t="shared" si="0"/>
        <v>0</v>
      </c>
      <c r="BJ3" s="48">
        <f t="shared" si="0"/>
        <v>0</v>
      </c>
      <c r="BK3" s="48">
        <f t="shared" si="0"/>
        <v>0</v>
      </c>
      <c r="BL3" s="48">
        <f t="shared" si="0"/>
        <v>0</v>
      </c>
      <c r="BM3" s="48">
        <f t="shared" si="0"/>
        <v>0</v>
      </c>
      <c r="BN3" s="48">
        <f t="shared" si="0"/>
        <v>0</v>
      </c>
      <c r="BO3" s="48">
        <f t="shared" si="0"/>
        <v>0</v>
      </c>
      <c r="BP3" s="48">
        <f t="shared" si="0"/>
        <v>0</v>
      </c>
      <c r="BQ3" s="48">
        <f t="shared" si="0"/>
        <v>0</v>
      </c>
      <c r="BR3" s="48">
        <f t="shared" si="0"/>
        <v>0</v>
      </c>
      <c r="BS3" s="48">
        <f t="shared" si="0"/>
        <v>0</v>
      </c>
      <c r="BT3" s="48">
        <f t="shared" si="0"/>
        <v>0</v>
      </c>
      <c r="BU3" s="48">
        <f t="shared" si="0"/>
        <v>0</v>
      </c>
      <c r="BV3" s="48">
        <f t="shared" si="0"/>
        <v>0</v>
      </c>
      <c r="BW3" s="48">
        <f t="shared" si="0"/>
        <v>0</v>
      </c>
      <c r="BX3" s="48">
        <f t="shared" si="0"/>
        <v>0</v>
      </c>
      <c r="BY3" s="48">
        <f t="shared" si="0"/>
        <v>0</v>
      </c>
      <c r="BZ3" s="48">
        <f t="shared" si="0"/>
        <v>0</v>
      </c>
      <c r="CA3" s="48">
        <f t="shared" si="0"/>
        <v>0</v>
      </c>
      <c r="CB3" s="48">
        <f t="shared" si="0"/>
        <v>0</v>
      </c>
      <c r="CC3" s="48">
        <f t="shared" si="0"/>
        <v>0</v>
      </c>
      <c r="CD3" s="48">
        <f t="shared" si="0"/>
        <v>0</v>
      </c>
      <c r="CE3" s="48">
        <f t="shared" si="0"/>
        <v>0</v>
      </c>
      <c r="CF3" s="48">
        <f t="shared" si="0"/>
        <v>0</v>
      </c>
      <c r="CG3" s="48">
        <f t="shared" si="0"/>
        <v>0</v>
      </c>
      <c r="CH3" s="48">
        <f t="shared" si="0"/>
        <v>0</v>
      </c>
      <c r="CI3" s="48">
        <f t="shared" si="0"/>
        <v>0</v>
      </c>
      <c r="CJ3" s="48">
        <f t="shared" si="0"/>
        <v>0</v>
      </c>
      <c r="CK3" s="48">
        <f t="shared" si="0"/>
        <v>0</v>
      </c>
      <c r="CL3" s="48">
        <f t="shared" si="0"/>
        <v>0</v>
      </c>
      <c r="CM3" s="48">
        <f t="shared" si="0"/>
        <v>0</v>
      </c>
      <c r="CN3" s="48">
        <f t="shared" si="0"/>
        <v>0</v>
      </c>
      <c r="CO3" s="48">
        <f t="shared" si="0"/>
        <v>0</v>
      </c>
      <c r="CP3" s="48">
        <f t="shared" si="0"/>
        <v>0</v>
      </c>
      <c r="CQ3" s="48">
        <f t="shared" si="0"/>
        <v>0</v>
      </c>
      <c r="CR3" s="48">
        <f t="shared" si="0"/>
        <v>0</v>
      </c>
      <c r="CS3" s="48">
        <f t="shared" si="0"/>
        <v>0</v>
      </c>
      <c r="CT3" s="48">
        <f t="shared" si="0"/>
        <v>0</v>
      </c>
      <c r="CU3" s="48">
        <f t="shared" si="0"/>
        <v>0</v>
      </c>
      <c r="CV3" s="48">
        <f t="shared" si="0"/>
        <v>0</v>
      </c>
      <c r="CW3" s="48">
        <f t="shared" si="0"/>
        <v>0</v>
      </c>
      <c r="CX3" s="48">
        <f t="shared" si="0"/>
        <v>0</v>
      </c>
      <c r="CY3" s="48">
        <f t="shared" si="0"/>
        <v>0</v>
      </c>
      <c r="CZ3" s="48">
        <f t="shared" si="0"/>
        <v>0</v>
      </c>
      <c r="DA3" s="48">
        <f t="shared" si="0"/>
        <v>0</v>
      </c>
      <c r="DB3" s="48">
        <f t="shared" si="0"/>
        <v>0</v>
      </c>
      <c r="DC3" s="48">
        <f t="shared" si="0"/>
        <v>0</v>
      </c>
      <c r="DD3" s="48">
        <f t="shared" si="0"/>
        <v>0</v>
      </c>
      <c r="DE3" s="48">
        <f t="shared" si="0"/>
        <v>0</v>
      </c>
      <c r="DF3" s="48">
        <f t="shared" si="0"/>
        <v>0</v>
      </c>
      <c r="DG3" s="48">
        <f t="shared" si="0"/>
        <v>0</v>
      </c>
      <c r="DH3" s="48">
        <f t="shared" si="0"/>
        <v>0</v>
      </c>
      <c r="DI3" s="48">
        <f t="shared" si="0"/>
        <v>0</v>
      </c>
      <c r="DJ3" s="48">
        <f t="shared" si="0"/>
        <v>0</v>
      </c>
      <c r="DK3" s="48">
        <f t="shared" si="0"/>
        <v>0</v>
      </c>
      <c r="DL3" s="48">
        <f t="shared" si="0"/>
        <v>0</v>
      </c>
      <c r="DM3" s="48">
        <f t="shared" si="0"/>
        <v>0</v>
      </c>
      <c r="DN3" s="48">
        <f t="shared" si="0"/>
        <v>0</v>
      </c>
      <c r="DO3" s="48">
        <f t="shared" si="0"/>
        <v>0</v>
      </c>
      <c r="DP3" s="48">
        <f t="shared" si="0"/>
        <v>0</v>
      </c>
      <c r="DQ3" s="48">
        <f t="shared" si="0"/>
        <v>0</v>
      </c>
      <c r="DR3" s="48">
        <f t="shared" si="0"/>
        <v>0</v>
      </c>
      <c r="DS3" s="48">
        <f t="shared" si="0"/>
        <v>0</v>
      </c>
      <c r="DT3" s="48">
        <f t="shared" si="0"/>
        <v>0</v>
      </c>
      <c r="DU3" s="48">
        <f t="shared" si="0"/>
        <v>0</v>
      </c>
      <c r="DV3" s="48">
        <f t="shared" si="0"/>
        <v>0</v>
      </c>
      <c r="DW3" s="48">
        <f t="shared" si="0"/>
        <v>0</v>
      </c>
      <c r="DX3" s="48">
        <f t="shared" si="0"/>
        <v>0</v>
      </c>
      <c r="DY3" s="48">
        <f t="shared" si="0"/>
        <v>0</v>
      </c>
      <c r="DZ3" s="48">
        <f t="shared" si="0"/>
        <v>0</v>
      </c>
      <c r="EA3" s="48">
        <f t="shared" si="0"/>
        <v>0</v>
      </c>
      <c r="EB3" s="48">
        <f t="shared" si="0"/>
        <v>0</v>
      </c>
      <c r="EC3" s="48">
        <f t="shared" si="0"/>
        <v>0</v>
      </c>
      <c r="ED3" s="48">
        <f t="shared" si="0"/>
        <v>0</v>
      </c>
      <c r="EE3" s="48">
        <f t="shared" si="0"/>
        <v>0</v>
      </c>
      <c r="EF3" s="48">
        <f t="shared" si="0"/>
        <v>0</v>
      </c>
      <c r="EG3" s="48">
        <f t="shared" si="0"/>
        <v>0</v>
      </c>
      <c r="EH3" s="48">
        <f t="shared" si="0"/>
        <v>0</v>
      </c>
      <c r="EI3" s="48">
        <f t="shared" si="0"/>
        <v>0</v>
      </c>
      <c r="EJ3" s="48">
        <f t="shared" si="0"/>
        <v>0</v>
      </c>
      <c r="EK3" s="48">
        <f t="shared" si="0"/>
        <v>0</v>
      </c>
      <c r="EL3" s="48">
        <f t="shared" si="0"/>
        <v>0</v>
      </c>
      <c r="EM3" s="48">
        <f t="shared" si="0"/>
        <v>0</v>
      </c>
      <c r="EN3" s="48">
        <f t="shared" si="0"/>
        <v>0</v>
      </c>
      <c r="EO3" s="48">
        <f t="shared" si="0"/>
        <v>0</v>
      </c>
      <c r="EP3" s="48">
        <f t="shared" si="0"/>
        <v>0</v>
      </c>
      <c r="EQ3" s="48">
        <f t="shared" si="0"/>
        <v>0</v>
      </c>
      <c r="ER3" s="48">
        <f t="shared" si="0"/>
        <v>0</v>
      </c>
      <c r="ES3" s="48">
        <f t="shared" si="0"/>
        <v>0</v>
      </c>
      <c r="ET3" s="48">
        <f t="shared" si="0"/>
        <v>0</v>
      </c>
      <c r="EU3" s="48">
        <f t="shared" si="0"/>
        <v>0</v>
      </c>
      <c r="EV3" s="48">
        <f t="shared" si="0"/>
        <v>0</v>
      </c>
      <c r="EW3" s="48">
        <f t="shared" si="0"/>
        <v>0</v>
      </c>
      <c r="EX3" s="48">
        <f t="shared" si="0"/>
        <v>0</v>
      </c>
      <c r="EY3" s="48">
        <f t="shared" si="0"/>
        <v>0</v>
      </c>
      <c r="EZ3" s="48">
        <f t="shared" si="0"/>
        <v>0</v>
      </c>
      <c r="FA3" s="48">
        <f t="shared" si="0"/>
        <v>0</v>
      </c>
      <c r="FB3" s="48">
        <f t="shared" si="0"/>
        <v>0</v>
      </c>
      <c r="FC3" s="48">
        <f t="shared" si="0"/>
        <v>0</v>
      </c>
      <c r="FD3" s="48">
        <f t="shared" si="0"/>
        <v>0</v>
      </c>
      <c r="FE3" s="48">
        <f t="shared" si="0"/>
        <v>0</v>
      </c>
      <c r="FF3" s="48">
        <f t="shared" si="0"/>
        <v>0</v>
      </c>
      <c r="FG3" s="48">
        <f t="shared" si="0"/>
        <v>0</v>
      </c>
      <c r="FH3" s="48">
        <f t="shared" si="0"/>
        <v>0</v>
      </c>
      <c r="FI3" s="48">
        <f t="shared" si="0"/>
        <v>0</v>
      </c>
      <c r="FJ3" s="48">
        <f t="shared" si="0"/>
        <v>0</v>
      </c>
      <c r="FK3" s="48">
        <f t="shared" si="0"/>
        <v>0</v>
      </c>
      <c r="FL3" s="48">
        <f t="shared" si="0"/>
        <v>0</v>
      </c>
      <c r="FM3" s="48">
        <f t="shared" si="0"/>
        <v>0</v>
      </c>
      <c r="FN3" s="48">
        <f t="shared" si="0"/>
        <v>0</v>
      </c>
      <c r="FO3" s="48">
        <f t="shared" si="0"/>
        <v>0</v>
      </c>
      <c r="FP3" s="48">
        <f t="shared" si="0"/>
        <v>0</v>
      </c>
      <c r="FQ3" s="48">
        <f t="shared" si="0"/>
        <v>0</v>
      </c>
      <c r="FR3" s="48">
        <f t="shared" si="0"/>
        <v>0</v>
      </c>
      <c r="FS3" s="48">
        <f t="shared" si="0"/>
        <v>0</v>
      </c>
      <c r="FT3" s="48">
        <f t="shared" si="0"/>
        <v>0</v>
      </c>
      <c r="FU3" s="48">
        <f t="shared" si="0"/>
        <v>0</v>
      </c>
      <c r="FV3" s="48">
        <f t="shared" si="0"/>
        <v>0</v>
      </c>
      <c r="FW3" s="48">
        <f t="shared" si="0"/>
        <v>0</v>
      </c>
      <c r="FX3" s="48">
        <f t="shared" si="0"/>
        <v>0</v>
      </c>
      <c r="FY3" s="48">
        <f t="shared" si="0"/>
        <v>0</v>
      </c>
      <c r="FZ3" s="48">
        <f t="shared" si="0"/>
        <v>0</v>
      </c>
      <c r="GA3" s="48">
        <f t="shared" si="0"/>
        <v>0</v>
      </c>
      <c r="GB3" s="48">
        <f t="shared" si="0"/>
        <v>0</v>
      </c>
      <c r="GC3" s="48">
        <f t="shared" si="0"/>
        <v>0</v>
      </c>
      <c r="GD3" s="48">
        <f t="shared" si="0"/>
        <v>0</v>
      </c>
      <c r="GE3" s="48">
        <f t="shared" si="0"/>
        <v>0</v>
      </c>
      <c r="GF3" s="48">
        <f t="shared" si="0"/>
        <v>0</v>
      </c>
      <c r="GG3" s="48">
        <f t="shared" si="0"/>
        <v>0</v>
      </c>
      <c r="GH3" s="48">
        <f t="shared" si="0"/>
        <v>0</v>
      </c>
      <c r="GI3" s="48">
        <f t="shared" si="0"/>
        <v>0</v>
      </c>
      <c r="GJ3" s="48">
        <f t="shared" si="0"/>
        <v>0</v>
      </c>
      <c r="GK3" s="48">
        <f t="shared" si="0"/>
        <v>0</v>
      </c>
      <c r="GL3" s="48">
        <f t="shared" si="0"/>
        <v>0</v>
      </c>
      <c r="GM3" s="48">
        <f t="shared" si="0"/>
        <v>0</v>
      </c>
      <c r="GN3" s="48">
        <f t="shared" si="0"/>
        <v>0</v>
      </c>
      <c r="GO3" s="48">
        <f t="shared" si="0"/>
        <v>0</v>
      </c>
      <c r="GP3" s="48">
        <f t="shared" si="0"/>
        <v>0</v>
      </c>
      <c r="GQ3" s="48">
        <f t="shared" si="0"/>
        <v>0</v>
      </c>
      <c r="GR3" s="48">
        <f t="shared" si="0"/>
        <v>0</v>
      </c>
      <c r="GS3" s="48">
        <f t="shared" si="0"/>
        <v>0</v>
      </c>
      <c r="GT3" s="48">
        <f t="shared" si="0"/>
        <v>0</v>
      </c>
      <c r="GU3" s="48">
        <f t="shared" si="0"/>
        <v>0</v>
      </c>
      <c r="GV3" s="48">
        <f t="shared" si="0"/>
        <v>0</v>
      </c>
      <c r="GW3" s="48">
        <f t="shared" si="0"/>
        <v>0</v>
      </c>
      <c r="GX3" s="48">
        <f t="shared" si="0"/>
        <v>0</v>
      </c>
      <c r="GY3" s="48">
        <f t="shared" si="0"/>
        <v>0</v>
      </c>
      <c r="GZ3" s="48">
        <f t="shared" si="0"/>
        <v>0</v>
      </c>
      <c r="HA3" s="48">
        <f t="shared" si="0"/>
        <v>0</v>
      </c>
      <c r="HB3" s="48">
        <f t="shared" si="0"/>
        <v>0</v>
      </c>
      <c r="HC3" s="48">
        <f t="shared" si="0"/>
        <v>0</v>
      </c>
      <c r="HD3" s="48">
        <f t="shared" si="0"/>
        <v>0</v>
      </c>
      <c r="HE3" s="48">
        <f t="shared" si="0"/>
        <v>0</v>
      </c>
      <c r="HF3" s="48">
        <f t="shared" si="0"/>
        <v>0</v>
      </c>
      <c r="HG3" s="48">
        <f t="shared" si="0"/>
        <v>0</v>
      </c>
      <c r="HH3" s="48">
        <f t="shared" si="0"/>
        <v>0</v>
      </c>
      <c r="HI3" s="48">
        <f t="shared" si="0"/>
        <v>0</v>
      </c>
      <c r="HJ3" s="48">
        <f t="shared" si="0"/>
        <v>0</v>
      </c>
      <c r="HK3" s="48">
        <f t="shared" si="0"/>
        <v>0</v>
      </c>
      <c r="HL3" s="48">
        <f t="shared" si="0"/>
        <v>0</v>
      </c>
      <c r="HM3" s="48">
        <f t="shared" si="0"/>
        <v>0</v>
      </c>
      <c r="HN3" s="48">
        <f t="shared" si="0"/>
        <v>0</v>
      </c>
      <c r="HO3" s="48">
        <f t="shared" si="0"/>
        <v>0</v>
      </c>
      <c r="HP3" s="48">
        <f t="shared" si="0"/>
        <v>0</v>
      </c>
      <c r="HQ3" s="48">
        <f t="shared" si="0"/>
        <v>0</v>
      </c>
      <c r="HR3" s="48">
        <f t="shared" si="0"/>
        <v>0</v>
      </c>
      <c r="HS3" s="48">
        <f t="shared" si="0"/>
        <v>0</v>
      </c>
      <c r="HT3" s="48">
        <f t="shared" si="0"/>
        <v>0</v>
      </c>
      <c r="HU3" s="48">
        <f t="shared" si="0"/>
        <v>0</v>
      </c>
      <c r="HV3" s="48">
        <f t="shared" si="0"/>
        <v>0</v>
      </c>
      <c r="HW3" s="48">
        <f t="shared" si="0"/>
        <v>0</v>
      </c>
      <c r="HX3" s="48">
        <f t="shared" si="0"/>
        <v>0</v>
      </c>
      <c r="HY3" s="48">
        <f t="shared" si="0"/>
        <v>0</v>
      </c>
      <c r="HZ3" s="48">
        <f t="shared" si="0"/>
        <v>0</v>
      </c>
      <c r="IA3" s="48">
        <f t="shared" si="0"/>
        <v>0</v>
      </c>
      <c r="IB3" s="48">
        <f t="shared" si="0"/>
        <v>0</v>
      </c>
      <c r="IC3" s="48">
        <f t="shared" si="0"/>
        <v>0</v>
      </c>
      <c r="ID3" s="48">
        <f t="shared" si="0"/>
        <v>0</v>
      </c>
      <c r="IE3" s="48">
        <f t="shared" si="0"/>
        <v>0</v>
      </c>
      <c r="IF3" s="48">
        <f t="shared" si="0"/>
        <v>0</v>
      </c>
      <c r="IG3" s="48">
        <f t="shared" si="0"/>
        <v>0</v>
      </c>
      <c r="IH3" s="48">
        <f t="shared" si="0"/>
        <v>0</v>
      </c>
      <c r="II3" s="48">
        <f t="shared" si="0"/>
        <v>0</v>
      </c>
      <c r="IJ3" s="48">
        <f t="shared" si="0"/>
        <v>0</v>
      </c>
      <c r="IK3" s="48">
        <f t="shared" si="0"/>
        <v>0</v>
      </c>
      <c r="IL3" s="48">
        <f t="shared" si="0"/>
        <v>0</v>
      </c>
      <c r="IM3" s="48">
        <f t="shared" si="0"/>
        <v>0</v>
      </c>
      <c r="IN3" s="48">
        <f t="shared" si="0"/>
        <v>0</v>
      </c>
      <c r="IO3" s="48">
        <f t="shared" si="0"/>
        <v>0</v>
      </c>
      <c r="IP3" s="48">
        <f t="shared" si="0"/>
        <v>0</v>
      </c>
      <c r="IQ3" s="48">
        <f t="shared" si="0"/>
        <v>0</v>
      </c>
      <c r="IR3" s="48">
        <f t="shared" si="0"/>
        <v>0</v>
      </c>
      <c r="IS3" s="48">
        <f t="shared" si="0"/>
        <v>0</v>
      </c>
      <c r="IT3" s="48">
        <f t="shared" si="0"/>
        <v>0</v>
      </c>
      <c r="IU3" s="48">
        <f t="shared" si="0"/>
        <v>0</v>
      </c>
      <c r="IV3" s="48">
        <f t="shared" si="0"/>
        <v>0</v>
      </c>
      <c r="IW3" s="48">
        <f t="shared" si="0"/>
        <v>0</v>
      </c>
      <c r="IX3" s="48">
        <f t="shared" ref="IX3:KP3" si="1">IFERROR(AVERAGEIFS(#REF!,#REF!,"&gt;"&amp;IW$35,#REF!,"&lt;="&amp;IX$35),IW3)</f>
        <v>0</v>
      </c>
      <c r="IY3" s="48">
        <f t="shared" si="1"/>
        <v>0</v>
      </c>
      <c r="IZ3" s="48">
        <f t="shared" si="1"/>
        <v>0</v>
      </c>
      <c r="JA3" s="48">
        <f t="shared" si="1"/>
        <v>0</v>
      </c>
      <c r="JB3" s="48">
        <f t="shared" si="1"/>
        <v>0</v>
      </c>
      <c r="JC3" s="48">
        <f t="shared" si="1"/>
        <v>0</v>
      </c>
      <c r="JD3" s="48">
        <f t="shared" si="1"/>
        <v>0</v>
      </c>
      <c r="JE3" s="48">
        <f t="shared" si="1"/>
        <v>0</v>
      </c>
      <c r="JF3" s="48">
        <f t="shared" si="1"/>
        <v>0</v>
      </c>
      <c r="JG3" s="48">
        <f t="shared" si="1"/>
        <v>0</v>
      </c>
      <c r="JH3" s="48">
        <f t="shared" si="1"/>
        <v>0</v>
      </c>
      <c r="JI3" s="48">
        <f t="shared" si="1"/>
        <v>0</v>
      </c>
      <c r="JJ3" s="48">
        <f t="shared" si="1"/>
        <v>0</v>
      </c>
      <c r="JK3" s="48">
        <f t="shared" si="1"/>
        <v>0</v>
      </c>
      <c r="JL3" s="48">
        <f t="shared" si="1"/>
        <v>0</v>
      </c>
      <c r="JM3" s="48">
        <f t="shared" si="1"/>
        <v>0</v>
      </c>
      <c r="JN3" s="48">
        <f t="shared" si="1"/>
        <v>0</v>
      </c>
      <c r="JO3" s="48">
        <f t="shared" si="1"/>
        <v>0</v>
      </c>
      <c r="JP3" s="48">
        <f t="shared" si="1"/>
        <v>0</v>
      </c>
      <c r="JQ3" s="48">
        <f t="shared" si="1"/>
        <v>0</v>
      </c>
      <c r="JR3" s="48">
        <f t="shared" si="1"/>
        <v>0</v>
      </c>
      <c r="JS3" s="48">
        <f t="shared" si="1"/>
        <v>0</v>
      </c>
      <c r="JT3" s="48">
        <f t="shared" si="1"/>
        <v>0</v>
      </c>
      <c r="JU3" s="48">
        <f t="shared" si="1"/>
        <v>0</v>
      </c>
      <c r="JV3" s="48">
        <f t="shared" si="1"/>
        <v>0</v>
      </c>
      <c r="JW3" s="48">
        <f t="shared" si="1"/>
        <v>0</v>
      </c>
      <c r="JX3" s="48">
        <f t="shared" si="1"/>
        <v>0</v>
      </c>
      <c r="JY3" s="48">
        <f t="shared" si="1"/>
        <v>0</v>
      </c>
      <c r="JZ3" s="48">
        <f t="shared" si="1"/>
        <v>0</v>
      </c>
      <c r="KA3" s="48">
        <f t="shared" si="1"/>
        <v>0</v>
      </c>
      <c r="KB3" s="48">
        <f t="shared" si="1"/>
        <v>0</v>
      </c>
      <c r="KC3" s="48">
        <f t="shared" si="1"/>
        <v>0</v>
      </c>
      <c r="KD3" s="48">
        <f t="shared" si="1"/>
        <v>0</v>
      </c>
      <c r="KE3" s="48">
        <f t="shared" si="1"/>
        <v>0</v>
      </c>
      <c r="KF3" s="48">
        <f t="shared" si="1"/>
        <v>0</v>
      </c>
      <c r="KG3" s="48">
        <f t="shared" si="1"/>
        <v>0</v>
      </c>
      <c r="KH3" s="48">
        <f t="shared" si="1"/>
        <v>0</v>
      </c>
      <c r="KI3" s="48">
        <f t="shared" si="1"/>
        <v>0</v>
      </c>
      <c r="KJ3" s="48">
        <f t="shared" si="1"/>
        <v>0</v>
      </c>
      <c r="KK3" s="48">
        <f t="shared" si="1"/>
        <v>0</v>
      </c>
      <c r="KL3" s="48">
        <f t="shared" si="1"/>
        <v>0</v>
      </c>
      <c r="KM3" s="48">
        <f t="shared" si="1"/>
        <v>0</v>
      </c>
      <c r="KN3" s="48">
        <f t="shared" si="1"/>
        <v>0</v>
      </c>
      <c r="KO3" s="48">
        <f t="shared" si="1"/>
        <v>0</v>
      </c>
      <c r="KP3" s="48">
        <f t="shared" si="1"/>
        <v>0</v>
      </c>
    </row>
    <row r="4" spans="1:384" ht="14.25" customHeight="1" x14ac:dyDescent="0.55000000000000004">
      <c r="A4" s="1" t="s">
        <v>42</v>
      </c>
      <c r="C4" s="48">
        <f t="shared" ref="C4:IW4" si="2">IFERROR(AVERAGEIFS(#REF!,#REF!,"&gt;"&amp;B$35,#REF!,"&lt;="&amp;C$35),B4)</f>
        <v>0</v>
      </c>
      <c r="D4" s="48">
        <f t="shared" si="2"/>
        <v>0</v>
      </c>
      <c r="E4" s="48">
        <f t="shared" si="2"/>
        <v>0</v>
      </c>
      <c r="F4" s="48">
        <f t="shared" si="2"/>
        <v>0</v>
      </c>
      <c r="G4" s="48">
        <f t="shared" si="2"/>
        <v>0</v>
      </c>
      <c r="H4" s="48">
        <f t="shared" si="2"/>
        <v>0</v>
      </c>
      <c r="I4" s="48">
        <f t="shared" si="2"/>
        <v>0</v>
      </c>
      <c r="J4" s="48">
        <f t="shared" si="2"/>
        <v>0</v>
      </c>
      <c r="K4" s="48">
        <f t="shared" si="2"/>
        <v>0</v>
      </c>
      <c r="L4" s="48">
        <f t="shared" si="2"/>
        <v>0</v>
      </c>
      <c r="M4" s="48">
        <f t="shared" si="2"/>
        <v>0</v>
      </c>
      <c r="N4" s="48">
        <f t="shared" si="2"/>
        <v>0</v>
      </c>
      <c r="O4" s="48">
        <f t="shared" si="2"/>
        <v>0</v>
      </c>
      <c r="P4" s="48">
        <f t="shared" si="2"/>
        <v>0</v>
      </c>
      <c r="Q4" s="48">
        <f t="shared" si="2"/>
        <v>0</v>
      </c>
      <c r="R4" s="48">
        <f t="shared" si="2"/>
        <v>0</v>
      </c>
      <c r="S4" s="48">
        <f t="shared" si="2"/>
        <v>0</v>
      </c>
      <c r="T4" s="48">
        <f t="shared" si="2"/>
        <v>0</v>
      </c>
      <c r="U4" s="48">
        <f t="shared" si="2"/>
        <v>0</v>
      </c>
      <c r="V4" s="48">
        <f t="shared" si="2"/>
        <v>0</v>
      </c>
      <c r="W4" s="48">
        <f t="shared" si="2"/>
        <v>0</v>
      </c>
      <c r="X4" s="48">
        <f t="shared" si="2"/>
        <v>0</v>
      </c>
      <c r="Y4" s="48">
        <f t="shared" si="2"/>
        <v>0</v>
      </c>
      <c r="Z4" s="48">
        <f t="shared" si="2"/>
        <v>0</v>
      </c>
      <c r="AA4" s="48">
        <f t="shared" si="2"/>
        <v>0</v>
      </c>
      <c r="AB4" s="48">
        <f t="shared" si="2"/>
        <v>0</v>
      </c>
      <c r="AC4" s="48">
        <f t="shared" si="2"/>
        <v>0</v>
      </c>
      <c r="AD4" s="48">
        <f t="shared" si="2"/>
        <v>0</v>
      </c>
      <c r="AE4" s="48">
        <f t="shared" si="2"/>
        <v>0</v>
      </c>
      <c r="AF4" s="48">
        <f t="shared" si="2"/>
        <v>0</v>
      </c>
      <c r="AG4" s="48">
        <f t="shared" si="2"/>
        <v>0</v>
      </c>
      <c r="AH4" s="48">
        <f t="shared" si="2"/>
        <v>0</v>
      </c>
      <c r="AI4" s="48">
        <f t="shared" si="2"/>
        <v>0</v>
      </c>
      <c r="AJ4" s="48">
        <f t="shared" si="2"/>
        <v>0</v>
      </c>
      <c r="AK4" s="48">
        <f t="shared" si="2"/>
        <v>0</v>
      </c>
      <c r="AL4" s="48">
        <f t="shared" si="2"/>
        <v>0</v>
      </c>
      <c r="AM4" s="48">
        <f t="shared" si="2"/>
        <v>0</v>
      </c>
      <c r="AN4" s="48">
        <f t="shared" si="2"/>
        <v>0</v>
      </c>
      <c r="AO4" s="48">
        <f t="shared" si="2"/>
        <v>0</v>
      </c>
      <c r="AP4" s="48">
        <f t="shared" si="2"/>
        <v>0</v>
      </c>
      <c r="AQ4" s="48">
        <f t="shared" si="2"/>
        <v>0</v>
      </c>
      <c r="AR4" s="48">
        <f t="shared" si="2"/>
        <v>0</v>
      </c>
      <c r="AS4" s="48">
        <f t="shared" si="2"/>
        <v>0</v>
      </c>
      <c r="AT4" s="48">
        <f t="shared" si="2"/>
        <v>0</v>
      </c>
      <c r="AU4" s="48">
        <f t="shared" si="2"/>
        <v>0</v>
      </c>
      <c r="AV4" s="48">
        <f t="shared" si="2"/>
        <v>0</v>
      </c>
      <c r="AW4" s="48">
        <f t="shared" si="2"/>
        <v>0</v>
      </c>
      <c r="AX4" s="48">
        <f t="shared" si="2"/>
        <v>0</v>
      </c>
      <c r="AY4" s="48">
        <f t="shared" si="2"/>
        <v>0</v>
      </c>
      <c r="AZ4" s="48">
        <f t="shared" si="2"/>
        <v>0</v>
      </c>
      <c r="BA4" s="48">
        <f t="shared" si="2"/>
        <v>0</v>
      </c>
      <c r="BB4" s="48">
        <f t="shared" si="2"/>
        <v>0</v>
      </c>
      <c r="BC4" s="48">
        <f t="shared" si="2"/>
        <v>0</v>
      </c>
      <c r="BD4" s="48">
        <f t="shared" si="2"/>
        <v>0</v>
      </c>
      <c r="BE4" s="48">
        <f t="shared" si="2"/>
        <v>0</v>
      </c>
      <c r="BF4" s="48">
        <f t="shared" si="2"/>
        <v>0</v>
      </c>
      <c r="BG4" s="48">
        <f t="shared" si="2"/>
        <v>0</v>
      </c>
      <c r="BH4" s="48">
        <f t="shared" si="2"/>
        <v>0</v>
      </c>
      <c r="BI4" s="48">
        <f t="shared" si="2"/>
        <v>0</v>
      </c>
      <c r="BJ4" s="48">
        <f t="shared" si="2"/>
        <v>0</v>
      </c>
      <c r="BK4" s="48">
        <f t="shared" si="2"/>
        <v>0</v>
      </c>
      <c r="BL4" s="48">
        <f t="shared" si="2"/>
        <v>0</v>
      </c>
      <c r="BM4" s="48">
        <f t="shared" si="2"/>
        <v>0</v>
      </c>
      <c r="BN4" s="48">
        <f t="shared" si="2"/>
        <v>0</v>
      </c>
      <c r="BO4" s="48">
        <f t="shared" si="2"/>
        <v>0</v>
      </c>
      <c r="BP4" s="48">
        <f t="shared" si="2"/>
        <v>0</v>
      </c>
      <c r="BQ4" s="48">
        <f t="shared" si="2"/>
        <v>0</v>
      </c>
      <c r="BR4" s="48">
        <f t="shared" si="2"/>
        <v>0</v>
      </c>
      <c r="BS4" s="48">
        <f t="shared" si="2"/>
        <v>0</v>
      </c>
      <c r="BT4" s="48">
        <f t="shared" si="2"/>
        <v>0</v>
      </c>
      <c r="BU4" s="48">
        <f t="shared" si="2"/>
        <v>0</v>
      </c>
      <c r="BV4" s="48">
        <f t="shared" si="2"/>
        <v>0</v>
      </c>
      <c r="BW4" s="48">
        <f t="shared" si="2"/>
        <v>0</v>
      </c>
      <c r="BX4" s="48">
        <f t="shared" si="2"/>
        <v>0</v>
      </c>
      <c r="BY4" s="48">
        <f t="shared" si="2"/>
        <v>0</v>
      </c>
      <c r="BZ4" s="48">
        <f t="shared" si="2"/>
        <v>0</v>
      </c>
      <c r="CA4" s="48">
        <f t="shared" si="2"/>
        <v>0</v>
      </c>
      <c r="CB4" s="48">
        <f t="shared" si="2"/>
        <v>0</v>
      </c>
      <c r="CC4" s="48">
        <f t="shared" si="2"/>
        <v>0</v>
      </c>
      <c r="CD4" s="48">
        <f t="shared" si="2"/>
        <v>0</v>
      </c>
      <c r="CE4" s="48">
        <f t="shared" si="2"/>
        <v>0</v>
      </c>
      <c r="CF4" s="48">
        <f t="shared" si="2"/>
        <v>0</v>
      </c>
      <c r="CG4" s="48">
        <f t="shared" si="2"/>
        <v>0</v>
      </c>
      <c r="CH4" s="48">
        <f t="shared" si="2"/>
        <v>0</v>
      </c>
      <c r="CI4" s="48">
        <f t="shared" si="2"/>
        <v>0</v>
      </c>
      <c r="CJ4" s="48">
        <f t="shared" si="2"/>
        <v>0</v>
      </c>
      <c r="CK4" s="48">
        <f t="shared" si="2"/>
        <v>0</v>
      </c>
      <c r="CL4" s="48">
        <f t="shared" si="2"/>
        <v>0</v>
      </c>
      <c r="CM4" s="48">
        <f t="shared" si="2"/>
        <v>0</v>
      </c>
      <c r="CN4" s="48">
        <f t="shared" si="2"/>
        <v>0</v>
      </c>
      <c r="CO4" s="48">
        <f t="shared" si="2"/>
        <v>0</v>
      </c>
      <c r="CP4" s="48">
        <f t="shared" si="2"/>
        <v>0</v>
      </c>
      <c r="CQ4" s="48">
        <f t="shared" si="2"/>
        <v>0</v>
      </c>
      <c r="CR4" s="48">
        <f t="shared" si="2"/>
        <v>0</v>
      </c>
      <c r="CS4" s="48">
        <f t="shared" si="2"/>
        <v>0</v>
      </c>
      <c r="CT4" s="48">
        <f t="shared" si="2"/>
        <v>0</v>
      </c>
      <c r="CU4" s="48">
        <f t="shared" si="2"/>
        <v>0</v>
      </c>
      <c r="CV4" s="48">
        <f t="shared" si="2"/>
        <v>0</v>
      </c>
      <c r="CW4" s="48">
        <f t="shared" si="2"/>
        <v>0</v>
      </c>
      <c r="CX4" s="48">
        <f t="shared" si="2"/>
        <v>0</v>
      </c>
      <c r="CY4" s="48">
        <f t="shared" si="2"/>
        <v>0</v>
      </c>
      <c r="CZ4" s="48">
        <f t="shared" si="2"/>
        <v>0</v>
      </c>
      <c r="DA4" s="48">
        <f t="shared" si="2"/>
        <v>0</v>
      </c>
      <c r="DB4" s="48">
        <f t="shared" si="2"/>
        <v>0</v>
      </c>
      <c r="DC4" s="48">
        <f t="shared" si="2"/>
        <v>0</v>
      </c>
      <c r="DD4" s="48">
        <f t="shared" si="2"/>
        <v>0</v>
      </c>
      <c r="DE4" s="48">
        <f t="shared" si="2"/>
        <v>0</v>
      </c>
      <c r="DF4" s="48">
        <f t="shared" si="2"/>
        <v>0</v>
      </c>
      <c r="DG4" s="48">
        <f t="shared" si="2"/>
        <v>0</v>
      </c>
      <c r="DH4" s="48">
        <f t="shared" si="2"/>
        <v>0</v>
      </c>
      <c r="DI4" s="48">
        <f t="shared" si="2"/>
        <v>0</v>
      </c>
      <c r="DJ4" s="48">
        <f t="shared" si="2"/>
        <v>0</v>
      </c>
      <c r="DK4" s="48">
        <f t="shared" si="2"/>
        <v>0</v>
      </c>
      <c r="DL4" s="48">
        <f t="shared" si="2"/>
        <v>0</v>
      </c>
      <c r="DM4" s="48">
        <f t="shared" si="2"/>
        <v>0</v>
      </c>
      <c r="DN4" s="48">
        <f t="shared" si="2"/>
        <v>0</v>
      </c>
      <c r="DO4" s="48">
        <f t="shared" si="2"/>
        <v>0</v>
      </c>
      <c r="DP4" s="48">
        <f t="shared" si="2"/>
        <v>0</v>
      </c>
      <c r="DQ4" s="48">
        <f t="shared" si="2"/>
        <v>0</v>
      </c>
      <c r="DR4" s="48">
        <f t="shared" si="2"/>
        <v>0</v>
      </c>
      <c r="DS4" s="48">
        <f t="shared" si="2"/>
        <v>0</v>
      </c>
      <c r="DT4" s="48">
        <f t="shared" si="2"/>
        <v>0</v>
      </c>
      <c r="DU4" s="48">
        <f t="shared" si="2"/>
        <v>0</v>
      </c>
      <c r="DV4" s="48">
        <f t="shared" si="2"/>
        <v>0</v>
      </c>
      <c r="DW4" s="48">
        <f t="shared" si="2"/>
        <v>0</v>
      </c>
      <c r="DX4" s="48">
        <f t="shared" si="2"/>
        <v>0</v>
      </c>
      <c r="DY4" s="48">
        <f t="shared" si="2"/>
        <v>0</v>
      </c>
      <c r="DZ4" s="48">
        <f t="shared" si="2"/>
        <v>0</v>
      </c>
      <c r="EA4" s="48">
        <f t="shared" si="2"/>
        <v>0</v>
      </c>
      <c r="EB4" s="48">
        <f t="shared" si="2"/>
        <v>0</v>
      </c>
      <c r="EC4" s="48">
        <f t="shared" si="2"/>
        <v>0</v>
      </c>
      <c r="ED4" s="48">
        <f t="shared" si="2"/>
        <v>0</v>
      </c>
      <c r="EE4" s="48">
        <f t="shared" si="2"/>
        <v>0</v>
      </c>
      <c r="EF4" s="48">
        <f t="shared" si="2"/>
        <v>0</v>
      </c>
      <c r="EG4" s="48">
        <f t="shared" si="2"/>
        <v>0</v>
      </c>
      <c r="EH4" s="48">
        <f t="shared" si="2"/>
        <v>0</v>
      </c>
      <c r="EI4" s="48">
        <f t="shared" si="2"/>
        <v>0</v>
      </c>
      <c r="EJ4" s="48">
        <f t="shared" si="2"/>
        <v>0</v>
      </c>
      <c r="EK4" s="48">
        <f t="shared" si="2"/>
        <v>0</v>
      </c>
      <c r="EL4" s="48">
        <f t="shared" si="2"/>
        <v>0</v>
      </c>
      <c r="EM4" s="48">
        <f t="shared" si="2"/>
        <v>0</v>
      </c>
      <c r="EN4" s="48">
        <f t="shared" si="2"/>
        <v>0</v>
      </c>
      <c r="EO4" s="48">
        <f t="shared" si="2"/>
        <v>0</v>
      </c>
      <c r="EP4" s="48">
        <f t="shared" si="2"/>
        <v>0</v>
      </c>
      <c r="EQ4" s="48">
        <f t="shared" si="2"/>
        <v>0</v>
      </c>
      <c r="ER4" s="48">
        <f t="shared" si="2"/>
        <v>0</v>
      </c>
      <c r="ES4" s="48">
        <f t="shared" si="2"/>
        <v>0</v>
      </c>
      <c r="ET4" s="48">
        <f t="shared" si="2"/>
        <v>0</v>
      </c>
      <c r="EU4" s="48">
        <f t="shared" si="2"/>
        <v>0</v>
      </c>
      <c r="EV4" s="48">
        <f t="shared" si="2"/>
        <v>0</v>
      </c>
      <c r="EW4" s="48">
        <f t="shared" si="2"/>
        <v>0</v>
      </c>
      <c r="EX4" s="48">
        <f t="shared" si="2"/>
        <v>0</v>
      </c>
      <c r="EY4" s="48">
        <f t="shared" si="2"/>
        <v>0</v>
      </c>
      <c r="EZ4" s="48">
        <f t="shared" si="2"/>
        <v>0</v>
      </c>
      <c r="FA4" s="48">
        <f t="shared" si="2"/>
        <v>0</v>
      </c>
      <c r="FB4" s="48">
        <f t="shared" si="2"/>
        <v>0</v>
      </c>
      <c r="FC4" s="48">
        <f t="shared" si="2"/>
        <v>0</v>
      </c>
      <c r="FD4" s="48">
        <f t="shared" si="2"/>
        <v>0</v>
      </c>
      <c r="FE4" s="48">
        <f t="shared" si="2"/>
        <v>0</v>
      </c>
      <c r="FF4" s="48">
        <f t="shared" si="2"/>
        <v>0</v>
      </c>
      <c r="FG4" s="48">
        <f t="shared" si="2"/>
        <v>0</v>
      </c>
      <c r="FH4" s="48">
        <f t="shared" si="2"/>
        <v>0</v>
      </c>
      <c r="FI4" s="48">
        <f t="shared" si="2"/>
        <v>0</v>
      </c>
      <c r="FJ4" s="48">
        <f t="shared" si="2"/>
        <v>0</v>
      </c>
      <c r="FK4" s="48">
        <f t="shared" si="2"/>
        <v>0</v>
      </c>
      <c r="FL4" s="48">
        <f t="shared" si="2"/>
        <v>0</v>
      </c>
      <c r="FM4" s="48">
        <f t="shared" si="2"/>
        <v>0</v>
      </c>
      <c r="FN4" s="48">
        <f t="shared" si="2"/>
        <v>0</v>
      </c>
      <c r="FO4" s="48">
        <f t="shared" si="2"/>
        <v>0</v>
      </c>
      <c r="FP4" s="48">
        <f t="shared" si="2"/>
        <v>0</v>
      </c>
      <c r="FQ4" s="48">
        <f t="shared" si="2"/>
        <v>0</v>
      </c>
      <c r="FR4" s="48">
        <f t="shared" si="2"/>
        <v>0</v>
      </c>
      <c r="FS4" s="48">
        <f t="shared" si="2"/>
        <v>0</v>
      </c>
      <c r="FT4" s="48">
        <f t="shared" si="2"/>
        <v>0</v>
      </c>
      <c r="FU4" s="48">
        <f t="shared" si="2"/>
        <v>0</v>
      </c>
      <c r="FV4" s="48">
        <f t="shared" si="2"/>
        <v>0</v>
      </c>
      <c r="FW4" s="48">
        <f t="shared" si="2"/>
        <v>0</v>
      </c>
      <c r="FX4" s="48">
        <f t="shared" si="2"/>
        <v>0</v>
      </c>
      <c r="FY4" s="48">
        <f t="shared" si="2"/>
        <v>0</v>
      </c>
      <c r="FZ4" s="48">
        <f t="shared" si="2"/>
        <v>0</v>
      </c>
      <c r="GA4" s="48">
        <f t="shared" si="2"/>
        <v>0</v>
      </c>
      <c r="GB4" s="48">
        <f t="shared" si="2"/>
        <v>0</v>
      </c>
      <c r="GC4" s="48">
        <f t="shared" si="2"/>
        <v>0</v>
      </c>
      <c r="GD4" s="48">
        <f t="shared" si="2"/>
        <v>0</v>
      </c>
      <c r="GE4" s="48">
        <f t="shared" si="2"/>
        <v>0</v>
      </c>
      <c r="GF4" s="48">
        <f t="shared" si="2"/>
        <v>0</v>
      </c>
      <c r="GG4" s="48">
        <f t="shared" si="2"/>
        <v>0</v>
      </c>
      <c r="GH4" s="48">
        <f t="shared" si="2"/>
        <v>0</v>
      </c>
      <c r="GI4" s="48">
        <f t="shared" si="2"/>
        <v>0</v>
      </c>
      <c r="GJ4" s="48">
        <f t="shared" si="2"/>
        <v>0</v>
      </c>
      <c r="GK4" s="48">
        <f t="shared" si="2"/>
        <v>0</v>
      </c>
      <c r="GL4" s="48">
        <f t="shared" si="2"/>
        <v>0</v>
      </c>
      <c r="GM4" s="48">
        <f t="shared" si="2"/>
        <v>0</v>
      </c>
      <c r="GN4" s="48">
        <f t="shared" si="2"/>
        <v>0</v>
      </c>
      <c r="GO4" s="48">
        <f t="shared" si="2"/>
        <v>0</v>
      </c>
      <c r="GP4" s="48">
        <f t="shared" si="2"/>
        <v>0</v>
      </c>
      <c r="GQ4" s="48">
        <f t="shared" si="2"/>
        <v>0</v>
      </c>
      <c r="GR4" s="48">
        <f t="shared" si="2"/>
        <v>0</v>
      </c>
      <c r="GS4" s="48">
        <f t="shared" si="2"/>
        <v>0</v>
      </c>
      <c r="GT4" s="48">
        <f t="shared" si="2"/>
        <v>0</v>
      </c>
      <c r="GU4" s="48">
        <f t="shared" si="2"/>
        <v>0</v>
      </c>
      <c r="GV4" s="48">
        <f t="shared" si="2"/>
        <v>0</v>
      </c>
      <c r="GW4" s="48">
        <f t="shared" si="2"/>
        <v>0</v>
      </c>
      <c r="GX4" s="48">
        <f t="shared" si="2"/>
        <v>0</v>
      </c>
      <c r="GY4" s="48">
        <f t="shared" si="2"/>
        <v>0</v>
      </c>
      <c r="GZ4" s="48">
        <f t="shared" si="2"/>
        <v>0</v>
      </c>
      <c r="HA4" s="48">
        <f t="shared" si="2"/>
        <v>0</v>
      </c>
      <c r="HB4" s="48">
        <f t="shared" si="2"/>
        <v>0</v>
      </c>
      <c r="HC4" s="48">
        <f t="shared" si="2"/>
        <v>0</v>
      </c>
      <c r="HD4" s="48">
        <f t="shared" si="2"/>
        <v>0</v>
      </c>
      <c r="HE4" s="48">
        <f t="shared" si="2"/>
        <v>0</v>
      </c>
      <c r="HF4" s="48">
        <f t="shared" si="2"/>
        <v>0</v>
      </c>
      <c r="HG4" s="48">
        <f t="shared" si="2"/>
        <v>0</v>
      </c>
      <c r="HH4" s="48">
        <f t="shared" si="2"/>
        <v>0</v>
      </c>
      <c r="HI4" s="48">
        <f t="shared" si="2"/>
        <v>0</v>
      </c>
      <c r="HJ4" s="48">
        <f t="shared" si="2"/>
        <v>0</v>
      </c>
      <c r="HK4" s="48">
        <f t="shared" si="2"/>
        <v>0</v>
      </c>
      <c r="HL4" s="48">
        <f t="shared" si="2"/>
        <v>0</v>
      </c>
      <c r="HM4" s="48">
        <f t="shared" si="2"/>
        <v>0</v>
      </c>
      <c r="HN4" s="48">
        <f t="shared" si="2"/>
        <v>0</v>
      </c>
      <c r="HO4" s="48">
        <f t="shared" si="2"/>
        <v>0</v>
      </c>
      <c r="HP4" s="48">
        <f t="shared" si="2"/>
        <v>0</v>
      </c>
      <c r="HQ4" s="48">
        <f t="shared" si="2"/>
        <v>0</v>
      </c>
      <c r="HR4" s="48">
        <f t="shared" si="2"/>
        <v>0</v>
      </c>
      <c r="HS4" s="48">
        <f t="shared" si="2"/>
        <v>0</v>
      </c>
      <c r="HT4" s="48">
        <f t="shared" si="2"/>
        <v>0</v>
      </c>
      <c r="HU4" s="48">
        <f t="shared" si="2"/>
        <v>0</v>
      </c>
      <c r="HV4" s="48">
        <f t="shared" si="2"/>
        <v>0</v>
      </c>
      <c r="HW4" s="48">
        <f t="shared" si="2"/>
        <v>0</v>
      </c>
      <c r="HX4" s="48">
        <f t="shared" si="2"/>
        <v>0</v>
      </c>
      <c r="HY4" s="48">
        <f t="shared" si="2"/>
        <v>0</v>
      </c>
      <c r="HZ4" s="48">
        <f t="shared" si="2"/>
        <v>0</v>
      </c>
      <c r="IA4" s="48">
        <f t="shared" si="2"/>
        <v>0</v>
      </c>
      <c r="IB4" s="48">
        <f t="shared" si="2"/>
        <v>0</v>
      </c>
      <c r="IC4" s="48">
        <f t="shared" si="2"/>
        <v>0</v>
      </c>
      <c r="ID4" s="48">
        <f t="shared" si="2"/>
        <v>0</v>
      </c>
      <c r="IE4" s="48">
        <f t="shared" si="2"/>
        <v>0</v>
      </c>
      <c r="IF4" s="48">
        <f t="shared" si="2"/>
        <v>0</v>
      </c>
      <c r="IG4" s="48">
        <f t="shared" si="2"/>
        <v>0</v>
      </c>
      <c r="IH4" s="48">
        <f t="shared" si="2"/>
        <v>0</v>
      </c>
      <c r="II4" s="48">
        <f t="shared" si="2"/>
        <v>0</v>
      </c>
      <c r="IJ4" s="48">
        <f t="shared" si="2"/>
        <v>0</v>
      </c>
      <c r="IK4" s="48">
        <f t="shared" si="2"/>
        <v>0</v>
      </c>
      <c r="IL4" s="48">
        <f t="shared" si="2"/>
        <v>0</v>
      </c>
      <c r="IM4" s="48">
        <f t="shared" si="2"/>
        <v>0</v>
      </c>
      <c r="IN4" s="48">
        <f t="shared" si="2"/>
        <v>0</v>
      </c>
      <c r="IO4" s="48">
        <f t="shared" si="2"/>
        <v>0</v>
      </c>
      <c r="IP4" s="48">
        <f t="shared" si="2"/>
        <v>0</v>
      </c>
      <c r="IQ4" s="48">
        <f t="shared" si="2"/>
        <v>0</v>
      </c>
      <c r="IR4" s="48">
        <f t="shared" si="2"/>
        <v>0</v>
      </c>
      <c r="IS4" s="48">
        <f t="shared" si="2"/>
        <v>0</v>
      </c>
      <c r="IT4" s="48">
        <f t="shared" si="2"/>
        <v>0</v>
      </c>
      <c r="IU4" s="48">
        <f t="shared" si="2"/>
        <v>0</v>
      </c>
      <c r="IV4" s="48">
        <f t="shared" si="2"/>
        <v>0</v>
      </c>
      <c r="IW4" s="48">
        <f t="shared" si="2"/>
        <v>0</v>
      </c>
      <c r="IX4" s="48">
        <f t="shared" ref="IX4:KP4" si="3">IFERROR(AVERAGEIFS(#REF!,#REF!,"&gt;"&amp;IW$35,#REF!,"&lt;="&amp;IX$35),IW4)</f>
        <v>0</v>
      </c>
      <c r="IY4" s="48">
        <f t="shared" si="3"/>
        <v>0</v>
      </c>
      <c r="IZ4" s="48">
        <f t="shared" si="3"/>
        <v>0</v>
      </c>
      <c r="JA4" s="48">
        <f t="shared" si="3"/>
        <v>0</v>
      </c>
      <c r="JB4" s="48">
        <f t="shared" si="3"/>
        <v>0</v>
      </c>
      <c r="JC4" s="48">
        <f t="shared" si="3"/>
        <v>0</v>
      </c>
      <c r="JD4" s="48">
        <f t="shared" si="3"/>
        <v>0</v>
      </c>
      <c r="JE4" s="48">
        <f t="shared" si="3"/>
        <v>0</v>
      </c>
      <c r="JF4" s="48">
        <f t="shared" si="3"/>
        <v>0</v>
      </c>
      <c r="JG4" s="48">
        <f t="shared" si="3"/>
        <v>0</v>
      </c>
      <c r="JH4" s="48">
        <f t="shared" si="3"/>
        <v>0</v>
      </c>
      <c r="JI4" s="48">
        <f t="shared" si="3"/>
        <v>0</v>
      </c>
      <c r="JJ4" s="48">
        <f t="shared" si="3"/>
        <v>0</v>
      </c>
      <c r="JK4" s="48">
        <f t="shared" si="3"/>
        <v>0</v>
      </c>
      <c r="JL4" s="48">
        <f t="shared" si="3"/>
        <v>0</v>
      </c>
      <c r="JM4" s="48">
        <f t="shared" si="3"/>
        <v>0</v>
      </c>
      <c r="JN4" s="48">
        <f t="shared" si="3"/>
        <v>0</v>
      </c>
      <c r="JO4" s="48">
        <f t="shared" si="3"/>
        <v>0</v>
      </c>
      <c r="JP4" s="48">
        <f t="shared" si="3"/>
        <v>0</v>
      </c>
      <c r="JQ4" s="48">
        <f t="shared" si="3"/>
        <v>0</v>
      </c>
      <c r="JR4" s="48">
        <f t="shared" si="3"/>
        <v>0</v>
      </c>
      <c r="JS4" s="48">
        <f t="shared" si="3"/>
        <v>0</v>
      </c>
      <c r="JT4" s="48">
        <f t="shared" si="3"/>
        <v>0</v>
      </c>
      <c r="JU4" s="48">
        <f t="shared" si="3"/>
        <v>0</v>
      </c>
      <c r="JV4" s="48">
        <f t="shared" si="3"/>
        <v>0</v>
      </c>
      <c r="JW4" s="48">
        <f t="shared" si="3"/>
        <v>0</v>
      </c>
      <c r="JX4" s="48">
        <f t="shared" si="3"/>
        <v>0</v>
      </c>
      <c r="JY4" s="48">
        <f t="shared" si="3"/>
        <v>0</v>
      </c>
      <c r="JZ4" s="48">
        <f t="shared" si="3"/>
        <v>0</v>
      </c>
      <c r="KA4" s="48">
        <f t="shared" si="3"/>
        <v>0</v>
      </c>
      <c r="KB4" s="48">
        <f t="shared" si="3"/>
        <v>0</v>
      </c>
      <c r="KC4" s="48">
        <f t="shared" si="3"/>
        <v>0</v>
      </c>
      <c r="KD4" s="48">
        <f t="shared" si="3"/>
        <v>0</v>
      </c>
      <c r="KE4" s="48">
        <f t="shared" si="3"/>
        <v>0</v>
      </c>
      <c r="KF4" s="48">
        <f t="shared" si="3"/>
        <v>0</v>
      </c>
      <c r="KG4" s="48">
        <f t="shared" si="3"/>
        <v>0</v>
      </c>
      <c r="KH4" s="48">
        <f t="shared" si="3"/>
        <v>0</v>
      </c>
      <c r="KI4" s="48">
        <f t="shared" si="3"/>
        <v>0</v>
      </c>
      <c r="KJ4" s="48">
        <f t="shared" si="3"/>
        <v>0</v>
      </c>
      <c r="KK4" s="48">
        <f t="shared" si="3"/>
        <v>0</v>
      </c>
      <c r="KL4" s="48">
        <f t="shared" si="3"/>
        <v>0</v>
      </c>
      <c r="KM4" s="48">
        <f t="shared" si="3"/>
        <v>0</v>
      </c>
      <c r="KN4" s="48">
        <f t="shared" si="3"/>
        <v>0</v>
      </c>
      <c r="KO4" s="48">
        <f t="shared" si="3"/>
        <v>0</v>
      </c>
      <c r="KP4" s="48">
        <f t="shared" si="3"/>
        <v>0</v>
      </c>
    </row>
    <row r="5" spans="1:384" ht="14.25" customHeight="1" x14ac:dyDescent="0.55000000000000004">
      <c r="A5" s="1" t="s">
        <v>43</v>
      </c>
      <c r="C5" s="48">
        <f t="shared" ref="C5:IW5" si="4">IFERROR(AVERAGEIFS(#REF!,#REF!,"&gt;"&amp;B$35,#REF!,"&lt;="&amp;C$35),B5)</f>
        <v>0</v>
      </c>
      <c r="D5" s="48">
        <f t="shared" si="4"/>
        <v>0</v>
      </c>
      <c r="E5" s="48">
        <f t="shared" si="4"/>
        <v>0</v>
      </c>
      <c r="F5" s="48">
        <f t="shared" si="4"/>
        <v>0</v>
      </c>
      <c r="G5" s="48">
        <f t="shared" si="4"/>
        <v>0</v>
      </c>
      <c r="H5" s="48">
        <f t="shared" si="4"/>
        <v>0</v>
      </c>
      <c r="I5" s="48">
        <f t="shared" si="4"/>
        <v>0</v>
      </c>
      <c r="J5" s="48">
        <f t="shared" si="4"/>
        <v>0</v>
      </c>
      <c r="K5" s="48">
        <f t="shared" si="4"/>
        <v>0</v>
      </c>
      <c r="L5" s="48">
        <f t="shared" si="4"/>
        <v>0</v>
      </c>
      <c r="M5" s="48">
        <f t="shared" si="4"/>
        <v>0</v>
      </c>
      <c r="N5" s="48">
        <f t="shared" si="4"/>
        <v>0</v>
      </c>
      <c r="O5" s="48">
        <f t="shared" si="4"/>
        <v>0</v>
      </c>
      <c r="P5" s="48">
        <f t="shared" si="4"/>
        <v>0</v>
      </c>
      <c r="Q5" s="48">
        <f t="shared" si="4"/>
        <v>0</v>
      </c>
      <c r="R5" s="48">
        <f t="shared" si="4"/>
        <v>0</v>
      </c>
      <c r="S5" s="48">
        <f t="shared" si="4"/>
        <v>0</v>
      </c>
      <c r="T5" s="48">
        <f t="shared" si="4"/>
        <v>0</v>
      </c>
      <c r="U5" s="48">
        <f t="shared" si="4"/>
        <v>0</v>
      </c>
      <c r="V5" s="48">
        <f t="shared" si="4"/>
        <v>0</v>
      </c>
      <c r="W5" s="48">
        <f t="shared" si="4"/>
        <v>0</v>
      </c>
      <c r="X5" s="48">
        <f t="shared" si="4"/>
        <v>0</v>
      </c>
      <c r="Y5" s="48">
        <f t="shared" si="4"/>
        <v>0</v>
      </c>
      <c r="Z5" s="48">
        <f t="shared" si="4"/>
        <v>0</v>
      </c>
      <c r="AA5" s="48">
        <f t="shared" si="4"/>
        <v>0</v>
      </c>
      <c r="AB5" s="48">
        <f t="shared" si="4"/>
        <v>0</v>
      </c>
      <c r="AC5" s="48">
        <f t="shared" si="4"/>
        <v>0</v>
      </c>
      <c r="AD5" s="48">
        <f t="shared" si="4"/>
        <v>0</v>
      </c>
      <c r="AE5" s="48">
        <f t="shared" si="4"/>
        <v>0</v>
      </c>
      <c r="AF5" s="48">
        <f t="shared" si="4"/>
        <v>0</v>
      </c>
      <c r="AG5" s="48">
        <f t="shared" si="4"/>
        <v>0</v>
      </c>
      <c r="AH5" s="48">
        <f t="shared" si="4"/>
        <v>0</v>
      </c>
      <c r="AI5" s="48">
        <f t="shared" si="4"/>
        <v>0</v>
      </c>
      <c r="AJ5" s="48">
        <f t="shared" si="4"/>
        <v>0</v>
      </c>
      <c r="AK5" s="48">
        <f t="shared" si="4"/>
        <v>0</v>
      </c>
      <c r="AL5" s="48">
        <f t="shared" si="4"/>
        <v>0</v>
      </c>
      <c r="AM5" s="48">
        <f t="shared" si="4"/>
        <v>0</v>
      </c>
      <c r="AN5" s="48">
        <f t="shared" si="4"/>
        <v>0</v>
      </c>
      <c r="AO5" s="48">
        <f t="shared" si="4"/>
        <v>0</v>
      </c>
      <c r="AP5" s="48">
        <f t="shared" si="4"/>
        <v>0</v>
      </c>
      <c r="AQ5" s="48">
        <f t="shared" si="4"/>
        <v>0</v>
      </c>
      <c r="AR5" s="48">
        <f t="shared" si="4"/>
        <v>0</v>
      </c>
      <c r="AS5" s="48">
        <f t="shared" si="4"/>
        <v>0</v>
      </c>
      <c r="AT5" s="48">
        <f t="shared" si="4"/>
        <v>0</v>
      </c>
      <c r="AU5" s="48">
        <f t="shared" si="4"/>
        <v>0</v>
      </c>
      <c r="AV5" s="48">
        <f t="shared" si="4"/>
        <v>0</v>
      </c>
      <c r="AW5" s="48">
        <f t="shared" si="4"/>
        <v>0</v>
      </c>
      <c r="AX5" s="48">
        <f t="shared" si="4"/>
        <v>0</v>
      </c>
      <c r="AY5" s="48">
        <f t="shared" si="4"/>
        <v>0</v>
      </c>
      <c r="AZ5" s="48">
        <f t="shared" si="4"/>
        <v>0</v>
      </c>
      <c r="BA5" s="48">
        <f t="shared" si="4"/>
        <v>0</v>
      </c>
      <c r="BB5" s="48">
        <f t="shared" si="4"/>
        <v>0</v>
      </c>
      <c r="BC5" s="48">
        <f t="shared" si="4"/>
        <v>0</v>
      </c>
      <c r="BD5" s="48">
        <f t="shared" si="4"/>
        <v>0</v>
      </c>
      <c r="BE5" s="48">
        <f t="shared" si="4"/>
        <v>0</v>
      </c>
      <c r="BF5" s="48">
        <f t="shared" si="4"/>
        <v>0</v>
      </c>
      <c r="BG5" s="48">
        <f t="shared" si="4"/>
        <v>0</v>
      </c>
      <c r="BH5" s="48">
        <f t="shared" si="4"/>
        <v>0</v>
      </c>
      <c r="BI5" s="48">
        <f t="shared" si="4"/>
        <v>0</v>
      </c>
      <c r="BJ5" s="48">
        <f t="shared" si="4"/>
        <v>0</v>
      </c>
      <c r="BK5" s="48">
        <f t="shared" si="4"/>
        <v>0</v>
      </c>
      <c r="BL5" s="48">
        <f t="shared" si="4"/>
        <v>0</v>
      </c>
      <c r="BM5" s="48">
        <f t="shared" si="4"/>
        <v>0</v>
      </c>
      <c r="BN5" s="48">
        <f t="shared" si="4"/>
        <v>0</v>
      </c>
      <c r="BO5" s="48">
        <f t="shared" si="4"/>
        <v>0</v>
      </c>
      <c r="BP5" s="48">
        <f t="shared" si="4"/>
        <v>0</v>
      </c>
      <c r="BQ5" s="48">
        <f t="shared" si="4"/>
        <v>0</v>
      </c>
      <c r="BR5" s="48">
        <f t="shared" si="4"/>
        <v>0</v>
      </c>
      <c r="BS5" s="48">
        <f t="shared" si="4"/>
        <v>0</v>
      </c>
      <c r="BT5" s="48">
        <f t="shared" si="4"/>
        <v>0</v>
      </c>
      <c r="BU5" s="48">
        <f t="shared" si="4"/>
        <v>0</v>
      </c>
      <c r="BV5" s="48">
        <f t="shared" si="4"/>
        <v>0</v>
      </c>
      <c r="BW5" s="48">
        <f t="shared" si="4"/>
        <v>0</v>
      </c>
      <c r="BX5" s="48">
        <f t="shared" si="4"/>
        <v>0</v>
      </c>
      <c r="BY5" s="48">
        <f t="shared" si="4"/>
        <v>0</v>
      </c>
      <c r="BZ5" s="48">
        <f t="shared" si="4"/>
        <v>0</v>
      </c>
      <c r="CA5" s="48">
        <f t="shared" si="4"/>
        <v>0</v>
      </c>
      <c r="CB5" s="48">
        <f t="shared" si="4"/>
        <v>0</v>
      </c>
      <c r="CC5" s="48">
        <f t="shared" si="4"/>
        <v>0</v>
      </c>
      <c r="CD5" s="48">
        <f t="shared" si="4"/>
        <v>0</v>
      </c>
      <c r="CE5" s="48">
        <f t="shared" si="4"/>
        <v>0</v>
      </c>
      <c r="CF5" s="48">
        <f t="shared" si="4"/>
        <v>0</v>
      </c>
      <c r="CG5" s="48">
        <f t="shared" si="4"/>
        <v>0</v>
      </c>
      <c r="CH5" s="48">
        <f t="shared" si="4"/>
        <v>0</v>
      </c>
      <c r="CI5" s="48">
        <f t="shared" si="4"/>
        <v>0</v>
      </c>
      <c r="CJ5" s="48">
        <f t="shared" si="4"/>
        <v>0</v>
      </c>
      <c r="CK5" s="48">
        <f t="shared" si="4"/>
        <v>0</v>
      </c>
      <c r="CL5" s="48">
        <f t="shared" si="4"/>
        <v>0</v>
      </c>
      <c r="CM5" s="48">
        <f t="shared" si="4"/>
        <v>0</v>
      </c>
      <c r="CN5" s="48">
        <f t="shared" si="4"/>
        <v>0</v>
      </c>
      <c r="CO5" s="48">
        <f t="shared" si="4"/>
        <v>0</v>
      </c>
      <c r="CP5" s="48">
        <f t="shared" si="4"/>
        <v>0</v>
      </c>
      <c r="CQ5" s="48">
        <f t="shared" si="4"/>
        <v>0</v>
      </c>
      <c r="CR5" s="48">
        <f t="shared" si="4"/>
        <v>0</v>
      </c>
      <c r="CS5" s="48">
        <f t="shared" si="4"/>
        <v>0</v>
      </c>
      <c r="CT5" s="48">
        <f t="shared" si="4"/>
        <v>0</v>
      </c>
      <c r="CU5" s="48">
        <f t="shared" si="4"/>
        <v>0</v>
      </c>
      <c r="CV5" s="48">
        <f t="shared" si="4"/>
        <v>0</v>
      </c>
      <c r="CW5" s="48">
        <f t="shared" si="4"/>
        <v>0</v>
      </c>
      <c r="CX5" s="48">
        <f t="shared" si="4"/>
        <v>0</v>
      </c>
      <c r="CY5" s="48">
        <f t="shared" si="4"/>
        <v>0</v>
      </c>
      <c r="CZ5" s="48">
        <f t="shared" si="4"/>
        <v>0</v>
      </c>
      <c r="DA5" s="48">
        <f t="shared" si="4"/>
        <v>0</v>
      </c>
      <c r="DB5" s="48">
        <f t="shared" si="4"/>
        <v>0</v>
      </c>
      <c r="DC5" s="48">
        <f t="shared" si="4"/>
        <v>0</v>
      </c>
      <c r="DD5" s="48">
        <f t="shared" si="4"/>
        <v>0</v>
      </c>
      <c r="DE5" s="48">
        <f t="shared" si="4"/>
        <v>0</v>
      </c>
      <c r="DF5" s="48">
        <f t="shared" si="4"/>
        <v>0</v>
      </c>
      <c r="DG5" s="48">
        <f t="shared" si="4"/>
        <v>0</v>
      </c>
      <c r="DH5" s="48">
        <f t="shared" si="4"/>
        <v>0</v>
      </c>
      <c r="DI5" s="48">
        <f t="shared" si="4"/>
        <v>0</v>
      </c>
      <c r="DJ5" s="48">
        <f t="shared" si="4"/>
        <v>0</v>
      </c>
      <c r="DK5" s="48">
        <f t="shared" si="4"/>
        <v>0</v>
      </c>
      <c r="DL5" s="48">
        <f t="shared" si="4"/>
        <v>0</v>
      </c>
      <c r="DM5" s="48">
        <f t="shared" si="4"/>
        <v>0</v>
      </c>
      <c r="DN5" s="48">
        <f t="shared" si="4"/>
        <v>0</v>
      </c>
      <c r="DO5" s="48">
        <f t="shared" si="4"/>
        <v>0</v>
      </c>
      <c r="DP5" s="48">
        <f t="shared" si="4"/>
        <v>0</v>
      </c>
      <c r="DQ5" s="48">
        <f t="shared" si="4"/>
        <v>0</v>
      </c>
      <c r="DR5" s="48">
        <f t="shared" si="4"/>
        <v>0</v>
      </c>
      <c r="DS5" s="48">
        <f t="shared" si="4"/>
        <v>0</v>
      </c>
      <c r="DT5" s="48">
        <f t="shared" si="4"/>
        <v>0</v>
      </c>
      <c r="DU5" s="48">
        <f t="shared" si="4"/>
        <v>0</v>
      </c>
      <c r="DV5" s="48">
        <f t="shared" si="4"/>
        <v>0</v>
      </c>
      <c r="DW5" s="48">
        <f t="shared" si="4"/>
        <v>0</v>
      </c>
      <c r="DX5" s="48">
        <f t="shared" si="4"/>
        <v>0</v>
      </c>
      <c r="DY5" s="48">
        <f t="shared" si="4"/>
        <v>0</v>
      </c>
      <c r="DZ5" s="48">
        <f t="shared" si="4"/>
        <v>0</v>
      </c>
      <c r="EA5" s="48">
        <f t="shared" si="4"/>
        <v>0</v>
      </c>
      <c r="EB5" s="48">
        <f t="shared" si="4"/>
        <v>0</v>
      </c>
      <c r="EC5" s="48">
        <f t="shared" si="4"/>
        <v>0</v>
      </c>
      <c r="ED5" s="48">
        <f t="shared" si="4"/>
        <v>0</v>
      </c>
      <c r="EE5" s="48">
        <f t="shared" si="4"/>
        <v>0</v>
      </c>
      <c r="EF5" s="48">
        <f t="shared" si="4"/>
        <v>0</v>
      </c>
      <c r="EG5" s="48">
        <f t="shared" si="4"/>
        <v>0</v>
      </c>
      <c r="EH5" s="48">
        <f t="shared" si="4"/>
        <v>0</v>
      </c>
      <c r="EI5" s="48">
        <f t="shared" si="4"/>
        <v>0</v>
      </c>
      <c r="EJ5" s="48">
        <f t="shared" si="4"/>
        <v>0</v>
      </c>
      <c r="EK5" s="48">
        <f t="shared" si="4"/>
        <v>0</v>
      </c>
      <c r="EL5" s="48">
        <f t="shared" si="4"/>
        <v>0</v>
      </c>
      <c r="EM5" s="48">
        <f t="shared" si="4"/>
        <v>0</v>
      </c>
      <c r="EN5" s="48">
        <f t="shared" si="4"/>
        <v>0</v>
      </c>
      <c r="EO5" s="48">
        <f t="shared" si="4"/>
        <v>0</v>
      </c>
      <c r="EP5" s="48">
        <f t="shared" si="4"/>
        <v>0</v>
      </c>
      <c r="EQ5" s="48">
        <f t="shared" si="4"/>
        <v>0</v>
      </c>
      <c r="ER5" s="48">
        <f t="shared" si="4"/>
        <v>0</v>
      </c>
      <c r="ES5" s="48">
        <f t="shared" si="4"/>
        <v>0</v>
      </c>
      <c r="ET5" s="48">
        <f t="shared" si="4"/>
        <v>0</v>
      </c>
      <c r="EU5" s="48">
        <f t="shared" si="4"/>
        <v>0</v>
      </c>
      <c r="EV5" s="48">
        <f t="shared" si="4"/>
        <v>0</v>
      </c>
      <c r="EW5" s="48">
        <f t="shared" si="4"/>
        <v>0</v>
      </c>
      <c r="EX5" s="48">
        <f t="shared" si="4"/>
        <v>0</v>
      </c>
      <c r="EY5" s="48">
        <f t="shared" si="4"/>
        <v>0</v>
      </c>
      <c r="EZ5" s="48">
        <f t="shared" si="4"/>
        <v>0</v>
      </c>
      <c r="FA5" s="48">
        <f t="shared" si="4"/>
        <v>0</v>
      </c>
      <c r="FB5" s="48">
        <f t="shared" si="4"/>
        <v>0</v>
      </c>
      <c r="FC5" s="48">
        <f t="shared" si="4"/>
        <v>0</v>
      </c>
      <c r="FD5" s="48">
        <f t="shared" si="4"/>
        <v>0</v>
      </c>
      <c r="FE5" s="48">
        <f t="shared" si="4"/>
        <v>0</v>
      </c>
      <c r="FF5" s="48">
        <f t="shared" si="4"/>
        <v>0</v>
      </c>
      <c r="FG5" s="48">
        <f t="shared" si="4"/>
        <v>0</v>
      </c>
      <c r="FH5" s="48">
        <f t="shared" si="4"/>
        <v>0</v>
      </c>
      <c r="FI5" s="48">
        <f t="shared" si="4"/>
        <v>0</v>
      </c>
      <c r="FJ5" s="48">
        <f t="shared" si="4"/>
        <v>0</v>
      </c>
      <c r="FK5" s="48">
        <f t="shared" si="4"/>
        <v>0</v>
      </c>
      <c r="FL5" s="48">
        <f t="shared" si="4"/>
        <v>0</v>
      </c>
      <c r="FM5" s="48">
        <f t="shared" si="4"/>
        <v>0</v>
      </c>
      <c r="FN5" s="48">
        <f t="shared" si="4"/>
        <v>0</v>
      </c>
      <c r="FO5" s="48">
        <f t="shared" si="4"/>
        <v>0</v>
      </c>
      <c r="FP5" s="48">
        <f t="shared" si="4"/>
        <v>0</v>
      </c>
      <c r="FQ5" s="48">
        <f t="shared" si="4"/>
        <v>0</v>
      </c>
      <c r="FR5" s="48">
        <f t="shared" si="4"/>
        <v>0</v>
      </c>
      <c r="FS5" s="48">
        <f t="shared" si="4"/>
        <v>0</v>
      </c>
      <c r="FT5" s="48">
        <f t="shared" si="4"/>
        <v>0</v>
      </c>
      <c r="FU5" s="48">
        <f t="shared" si="4"/>
        <v>0</v>
      </c>
      <c r="FV5" s="48">
        <f t="shared" si="4"/>
        <v>0</v>
      </c>
      <c r="FW5" s="48">
        <f t="shared" si="4"/>
        <v>0</v>
      </c>
      <c r="FX5" s="48">
        <f t="shared" si="4"/>
        <v>0</v>
      </c>
      <c r="FY5" s="48">
        <f t="shared" si="4"/>
        <v>0</v>
      </c>
      <c r="FZ5" s="48">
        <f t="shared" si="4"/>
        <v>0</v>
      </c>
      <c r="GA5" s="48">
        <f t="shared" si="4"/>
        <v>0</v>
      </c>
      <c r="GB5" s="48">
        <f t="shared" si="4"/>
        <v>0</v>
      </c>
      <c r="GC5" s="48">
        <f t="shared" si="4"/>
        <v>0</v>
      </c>
      <c r="GD5" s="48">
        <f t="shared" si="4"/>
        <v>0</v>
      </c>
      <c r="GE5" s="48">
        <f t="shared" si="4"/>
        <v>0</v>
      </c>
      <c r="GF5" s="48">
        <f t="shared" si="4"/>
        <v>0</v>
      </c>
      <c r="GG5" s="48">
        <f t="shared" si="4"/>
        <v>0</v>
      </c>
      <c r="GH5" s="48">
        <f t="shared" si="4"/>
        <v>0</v>
      </c>
      <c r="GI5" s="48">
        <f t="shared" si="4"/>
        <v>0</v>
      </c>
      <c r="GJ5" s="48">
        <f t="shared" si="4"/>
        <v>0</v>
      </c>
      <c r="GK5" s="48">
        <f t="shared" si="4"/>
        <v>0</v>
      </c>
      <c r="GL5" s="48">
        <f t="shared" si="4"/>
        <v>0</v>
      </c>
      <c r="GM5" s="48">
        <f t="shared" si="4"/>
        <v>0</v>
      </c>
      <c r="GN5" s="48">
        <f t="shared" si="4"/>
        <v>0</v>
      </c>
      <c r="GO5" s="48">
        <f t="shared" si="4"/>
        <v>0</v>
      </c>
      <c r="GP5" s="48">
        <f t="shared" si="4"/>
        <v>0</v>
      </c>
      <c r="GQ5" s="48">
        <f t="shared" si="4"/>
        <v>0</v>
      </c>
      <c r="GR5" s="48">
        <f t="shared" si="4"/>
        <v>0</v>
      </c>
      <c r="GS5" s="48">
        <f t="shared" si="4"/>
        <v>0</v>
      </c>
      <c r="GT5" s="48">
        <f t="shared" si="4"/>
        <v>0</v>
      </c>
      <c r="GU5" s="48">
        <f t="shared" si="4"/>
        <v>0</v>
      </c>
      <c r="GV5" s="48">
        <f t="shared" si="4"/>
        <v>0</v>
      </c>
      <c r="GW5" s="48">
        <f t="shared" si="4"/>
        <v>0</v>
      </c>
      <c r="GX5" s="48">
        <f t="shared" si="4"/>
        <v>0</v>
      </c>
      <c r="GY5" s="48">
        <f t="shared" si="4"/>
        <v>0</v>
      </c>
      <c r="GZ5" s="48">
        <f t="shared" si="4"/>
        <v>0</v>
      </c>
      <c r="HA5" s="48">
        <f t="shared" si="4"/>
        <v>0</v>
      </c>
      <c r="HB5" s="48">
        <f t="shared" si="4"/>
        <v>0</v>
      </c>
      <c r="HC5" s="48">
        <f t="shared" si="4"/>
        <v>0</v>
      </c>
      <c r="HD5" s="48">
        <f t="shared" si="4"/>
        <v>0</v>
      </c>
      <c r="HE5" s="48">
        <f t="shared" si="4"/>
        <v>0</v>
      </c>
      <c r="HF5" s="48">
        <f t="shared" si="4"/>
        <v>0</v>
      </c>
      <c r="HG5" s="48">
        <f t="shared" si="4"/>
        <v>0</v>
      </c>
      <c r="HH5" s="48">
        <f t="shared" si="4"/>
        <v>0</v>
      </c>
      <c r="HI5" s="48">
        <f t="shared" si="4"/>
        <v>0</v>
      </c>
      <c r="HJ5" s="48">
        <f t="shared" si="4"/>
        <v>0</v>
      </c>
      <c r="HK5" s="48">
        <f t="shared" si="4"/>
        <v>0</v>
      </c>
      <c r="HL5" s="48">
        <f t="shared" si="4"/>
        <v>0</v>
      </c>
      <c r="HM5" s="48">
        <f t="shared" si="4"/>
        <v>0</v>
      </c>
      <c r="HN5" s="48">
        <f t="shared" si="4"/>
        <v>0</v>
      </c>
      <c r="HO5" s="48">
        <f t="shared" si="4"/>
        <v>0</v>
      </c>
      <c r="HP5" s="48">
        <f t="shared" si="4"/>
        <v>0</v>
      </c>
      <c r="HQ5" s="48">
        <f t="shared" si="4"/>
        <v>0</v>
      </c>
      <c r="HR5" s="48">
        <f t="shared" si="4"/>
        <v>0</v>
      </c>
      <c r="HS5" s="48">
        <f t="shared" si="4"/>
        <v>0</v>
      </c>
      <c r="HT5" s="48">
        <f t="shared" si="4"/>
        <v>0</v>
      </c>
      <c r="HU5" s="48">
        <f t="shared" si="4"/>
        <v>0</v>
      </c>
      <c r="HV5" s="48">
        <f t="shared" si="4"/>
        <v>0</v>
      </c>
      <c r="HW5" s="48">
        <f t="shared" si="4"/>
        <v>0</v>
      </c>
      <c r="HX5" s="48">
        <f t="shared" si="4"/>
        <v>0</v>
      </c>
      <c r="HY5" s="48">
        <f t="shared" si="4"/>
        <v>0</v>
      </c>
      <c r="HZ5" s="48">
        <f t="shared" si="4"/>
        <v>0</v>
      </c>
      <c r="IA5" s="48">
        <f t="shared" si="4"/>
        <v>0</v>
      </c>
      <c r="IB5" s="48">
        <f t="shared" si="4"/>
        <v>0</v>
      </c>
      <c r="IC5" s="48">
        <f t="shared" si="4"/>
        <v>0</v>
      </c>
      <c r="ID5" s="48">
        <f t="shared" si="4"/>
        <v>0</v>
      </c>
      <c r="IE5" s="48">
        <f t="shared" si="4"/>
        <v>0</v>
      </c>
      <c r="IF5" s="48">
        <f t="shared" si="4"/>
        <v>0</v>
      </c>
      <c r="IG5" s="48">
        <f t="shared" si="4"/>
        <v>0</v>
      </c>
      <c r="IH5" s="48">
        <f t="shared" si="4"/>
        <v>0</v>
      </c>
      <c r="II5" s="48">
        <f t="shared" si="4"/>
        <v>0</v>
      </c>
      <c r="IJ5" s="48">
        <f t="shared" si="4"/>
        <v>0</v>
      </c>
      <c r="IK5" s="48">
        <f t="shared" si="4"/>
        <v>0</v>
      </c>
      <c r="IL5" s="48">
        <f t="shared" si="4"/>
        <v>0</v>
      </c>
      <c r="IM5" s="48">
        <f t="shared" si="4"/>
        <v>0</v>
      </c>
      <c r="IN5" s="48">
        <f t="shared" si="4"/>
        <v>0</v>
      </c>
      <c r="IO5" s="48">
        <f t="shared" si="4"/>
        <v>0</v>
      </c>
      <c r="IP5" s="48">
        <f t="shared" si="4"/>
        <v>0</v>
      </c>
      <c r="IQ5" s="48">
        <f t="shared" si="4"/>
        <v>0</v>
      </c>
      <c r="IR5" s="48">
        <f t="shared" si="4"/>
        <v>0</v>
      </c>
      <c r="IS5" s="48">
        <f t="shared" si="4"/>
        <v>0</v>
      </c>
      <c r="IT5" s="48">
        <f t="shared" si="4"/>
        <v>0</v>
      </c>
      <c r="IU5" s="48">
        <f t="shared" si="4"/>
        <v>0</v>
      </c>
      <c r="IV5" s="48">
        <f t="shared" si="4"/>
        <v>0</v>
      </c>
      <c r="IW5" s="48">
        <f t="shared" si="4"/>
        <v>0</v>
      </c>
      <c r="IX5" s="48">
        <f t="shared" ref="IX5:KP5" si="5">IFERROR(AVERAGEIFS(#REF!,#REF!,"&gt;"&amp;IW$35,#REF!,"&lt;="&amp;IX$35),IW5)</f>
        <v>0</v>
      </c>
      <c r="IY5" s="48">
        <f t="shared" si="5"/>
        <v>0</v>
      </c>
      <c r="IZ5" s="48">
        <f t="shared" si="5"/>
        <v>0</v>
      </c>
      <c r="JA5" s="48">
        <f t="shared" si="5"/>
        <v>0</v>
      </c>
      <c r="JB5" s="48">
        <f t="shared" si="5"/>
        <v>0</v>
      </c>
      <c r="JC5" s="48">
        <f t="shared" si="5"/>
        <v>0</v>
      </c>
      <c r="JD5" s="48">
        <f t="shared" si="5"/>
        <v>0</v>
      </c>
      <c r="JE5" s="48">
        <f t="shared" si="5"/>
        <v>0</v>
      </c>
      <c r="JF5" s="48">
        <f t="shared" si="5"/>
        <v>0</v>
      </c>
      <c r="JG5" s="48">
        <f t="shared" si="5"/>
        <v>0</v>
      </c>
      <c r="JH5" s="48">
        <f t="shared" si="5"/>
        <v>0</v>
      </c>
      <c r="JI5" s="48">
        <f t="shared" si="5"/>
        <v>0</v>
      </c>
      <c r="JJ5" s="48">
        <f t="shared" si="5"/>
        <v>0</v>
      </c>
      <c r="JK5" s="48">
        <f t="shared" si="5"/>
        <v>0</v>
      </c>
      <c r="JL5" s="48">
        <f t="shared" si="5"/>
        <v>0</v>
      </c>
      <c r="JM5" s="48">
        <f t="shared" si="5"/>
        <v>0</v>
      </c>
      <c r="JN5" s="48">
        <f t="shared" si="5"/>
        <v>0</v>
      </c>
      <c r="JO5" s="48">
        <f t="shared" si="5"/>
        <v>0</v>
      </c>
      <c r="JP5" s="48">
        <f t="shared" si="5"/>
        <v>0</v>
      </c>
      <c r="JQ5" s="48">
        <f t="shared" si="5"/>
        <v>0</v>
      </c>
      <c r="JR5" s="48">
        <f t="shared" si="5"/>
        <v>0</v>
      </c>
      <c r="JS5" s="48">
        <f t="shared" si="5"/>
        <v>0</v>
      </c>
      <c r="JT5" s="48">
        <f t="shared" si="5"/>
        <v>0</v>
      </c>
      <c r="JU5" s="48">
        <f t="shared" si="5"/>
        <v>0</v>
      </c>
      <c r="JV5" s="48">
        <f t="shared" si="5"/>
        <v>0</v>
      </c>
      <c r="JW5" s="48">
        <f t="shared" si="5"/>
        <v>0</v>
      </c>
      <c r="JX5" s="48">
        <f t="shared" si="5"/>
        <v>0</v>
      </c>
      <c r="JY5" s="48">
        <f t="shared" si="5"/>
        <v>0</v>
      </c>
      <c r="JZ5" s="48">
        <f t="shared" si="5"/>
        <v>0</v>
      </c>
      <c r="KA5" s="48">
        <f t="shared" si="5"/>
        <v>0</v>
      </c>
      <c r="KB5" s="48">
        <f t="shared" si="5"/>
        <v>0</v>
      </c>
      <c r="KC5" s="48">
        <f t="shared" si="5"/>
        <v>0</v>
      </c>
      <c r="KD5" s="48">
        <f t="shared" si="5"/>
        <v>0</v>
      </c>
      <c r="KE5" s="48">
        <f t="shared" si="5"/>
        <v>0</v>
      </c>
      <c r="KF5" s="48">
        <f t="shared" si="5"/>
        <v>0</v>
      </c>
      <c r="KG5" s="48">
        <f t="shared" si="5"/>
        <v>0</v>
      </c>
      <c r="KH5" s="48">
        <f t="shared" si="5"/>
        <v>0</v>
      </c>
      <c r="KI5" s="48">
        <f t="shared" si="5"/>
        <v>0</v>
      </c>
      <c r="KJ5" s="48">
        <f t="shared" si="5"/>
        <v>0</v>
      </c>
      <c r="KK5" s="48">
        <f t="shared" si="5"/>
        <v>0</v>
      </c>
      <c r="KL5" s="48">
        <f t="shared" si="5"/>
        <v>0</v>
      </c>
      <c r="KM5" s="48">
        <f t="shared" si="5"/>
        <v>0</v>
      </c>
      <c r="KN5" s="48">
        <f t="shared" si="5"/>
        <v>0</v>
      </c>
      <c r="KO5" s="48">
        <f t="shared" si="5"/>
        <v>0</v>
      </c>
      <c r="KP5" s="48">
        <f t="shared" si="5"/>
        <v>0</v>
      </c>
    </row>
    <row r="6" spans="1:384" ht="14.25" customHeight="1" x14ac:dyDescent="0.55000000000000004">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c r="CA6" s="49"/>
      <c r="CB6" s="49"/>
      <c r="CC6" s="49"/>
      <c r="CD6" s="49"/>
      <c r="CE6" s="49"/>
      <c r="CF6" s="49"/>
      <c r="CG6" s="49"/>
      <c r="CH6" s="49"/>
      <c r="CI6" s="49"/>
      <c r="CJ6" s="49"/>
      <c r="CK6" s="49"/>
      <c r="CL6" s="49"/>
      <c r="CM6" s="49"/>
      <c r="CN6" s="49"/>
      <c r="CO6" s="49"/>
      <c r="CP6" s="49"/>
      <c r="CQ6" s="49"/>
      <c r="CR6" s="49"/>
      <c r="CS6" s="49"/>
      <c r="CT6" s="49"/>
      <c r="CU6" s="49"/>
      <c r="CV6" s="49"/>
      <c r="CW6" s="49"/>
      <c r="CX6" s="49"/>
      <c r="CY6" s="49"/>
      <c r="CZ6" s="49"/>
      <c r="DA6" s="49"/>
      <c r="DB6" s="49"/>
      <c r="DC6" s="49"/>
      <c r="DD6" s="49"/>
      <c r="DE6" s="49"/>
      <c r="DF6" s="49"/>
      <c r="DG6" s="49"/>
      <c r="DH6" s="49"/>
      <c r="DI6" s="49"/>
      <c r="DJ6" s="49"/>
      <c r="DK6" s="49"/>
      <c r="DL6" s="49"/>
      <c r="DM6" s="49"/>
      <c r="DN6" s="49"/>
      <c r="DO6" s="49"/>
      <c r="DP6" s="49"/>
      <c r="DQ6" s="49"/>
      <c r="DR6" s="49"/>
      <c r="DS6" s="49"/>
      <c r="DT6" s="49"/>
      <c r="DU6" s="49"/>
      <c r="DV6" s="49"/>
      <c r="DW6" s="49"/>
      <c r="DX6" s="49"/>
      <c r="DY6" s="49"/>
      <c r="DZ6" s="49"/>
      <c r="EA6" s="49"/>
      <c r="EB6" s="49"/>
      <c r="EC6" s="49"/>
      <c r="ED6" s="49"/>
      <c r="EE6" s="49"/>
      <c r="EF6" s="49"/>
      <c r="EG6" s="49"/>
      <c r="EH6" s="49"/>
      <c r="EI6" s="49"/>
      <c r="EJ6" s="49"/>
      <c r="EK6" s="49"/>
      <c r="EL6" s="49"/>
      <c r="EM6" s="49"/>
      <c r="EN6" s="49"/>
      <c r="EO6" s="49"/>
      <c r="EP6" s="49"/>
      <c r="EQ6" s="49"/>
      <c r="ER6" s="49"/>
      <c r="ES6" s="49"/>
      <c r="ET6" s="49"/>
      <c r="EU6" s="49"/>
      <c r="EV6" s="49"/>
      <c r="EW6" s="49"/>
      <c r="EX6" s="49"/>
      <c r="EY6" s="49"/>
      <c r="EZ6" s="49"/>
      <c r="FA6" s="49"/>
      <c r="FB6" s="49"/>
      <c r="FC6" s="49"/>
      <c r="FD6" s="49"/>
      <c r="FE6" s="49"/>
      <c r="FF6" s="49"/>
      <c r="FG6" s="49"/>
      <c r="FH6" s="49"/>
      <c r="FI6" s="49"/>
      <c r="FJ6" s="49"/>
      <c r="FK6" s="49"/>
      <c r="FL6" s="49"/>
      <c r="FM6" s="49"/>
      <c r="FN6" s="49"/>
      <c r="FO6" s="49"/>
      <c r="FP6" s="49"/>
      <c r="FQ6" s="49"/>
      <c r="FR6" s="49"/>
      <c r="FS6" s="49"/>
      <c r="FT6" s="49"/>
      <c r="FU6" s="49"/>
      <c r="FV6" s="49"/>
      <c r="FW6" s="49"/>
      <c r="FX6" s="49"/>
      <c r="FY6" s="49"/>
      <c r="FZ6" s="49"/>
      <c r="GA6" s="49"/>
      <c r="GB6" s="49"/>
      <c r="GC6" s="49"/>
      <c r="GD6" s="49"/>
      <c r="GE6" s="49"/>
      <c r="GF6" s="49"/>
      <c r="GG6" s="49"/>
      <c r="GH6" s="49"/>
      <c r="GI6" s="49"/>
      <c r="GJ6" s="49"/>
      <c r="GK6" s="49"/>
      <c r="GL6" s="49"/>
      <c r="GM6" s="49"/>
      <c r="GN6" s="49"/>
      <c r="GO6" s="49"/>
      <c r="GP6" s="49"/>
      <c r="GQ6" s="49"/>
      <c r="GR6" s="49"/>
      <c r="GS6" s="49"/>
      <c r="GT6" s="49"/>
      <c r="GU6" s="49"/>
      <c r="GV6" s="49"/>
      <c r="GW6" s="49"/>
      <c r="GX6" s="49"/>
      <c r="GY6" s="49"/>
      <c r="GZ6" s="49"/>
      <c r="HA6" s="49"/>
      <c r="HB6" s="49"/>
      <c r="HC6" s="49"/>
      <c r="HD6" s="49"/>
      <c r="HE6" s="49"/>
      <c r="HF6" s="49"/>
      <c r="HG6" s="49"/>
      <c r="HH6" s="49"/>
      <c r="HI6" s="49"/>
      <c r="HJ6" s="49"/>
      <c r="HK6" s="49"/>
      <c r="HL6" s="49"/>
      <c r="HM6" s="49"/>
      <c r="HN6" s="49"/>
      <c r="HO6" s="49"/>
      <c r="HP6" s="49"/>
      <c r="HQ6" s="49"/>
      <c r="HR6" s="49"/>
      <c r="HS6" s="49"/>
      <c r="HT6" s="49"/>
      <c r="HU6" s="49"/>
      <c r="HV6" s="49"/>
      <c r="HW6" s="49"/>
      <c r="HX6" s="49"/>
      <c r="HY6" s="49"/>
      <c r="HZ6" s="49"/>
      <c r="IA6" s="49"/>
      <c r="IB6" s="49"/>
      <c r="IC6" s="49"/>
      <c r="ID6" s="49"/>
      <c r="IE6" s="49"/>
      <c r="IF6" s="49"/>
      <c r="IG6" s="49"/>
      <c r="IH6" s="49"/>
      <c r="II6" s="49"/>
      <c r="IJ6" s="49"/>
      <c r="IK6" s="49"/>
      <c r="IL6" s="49"/>
      <c r="IM6" s="49"/>
      <c r="IN6" s="49"/>
      <c r="IO6" s="49"/>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9"/>
      <c r="KE6" s="49"/>
      <c r="KF6" s="49"/>
      <c r="KG6" s="49"/>
      <c r="KH6" s="49"/>
      <c r="KI6" s="49"/>
      <c r="KJ6" s="49"/>
      <c r="KK6" s="49"/>
      <c r="KL6" s="49"/>
      <c r="KM6" s="49"/>
      <c r="KN6" s="49"/>
      <c r="KO6" s="49"/>
      <c r="KP6" s="49"/>
    </row>
    <row r="7" spans="1:384" ht="14.25" customHeight="1" x14ac:dyDescent="0.55000000000000004">
      <c r="A7" s="1" t="s">
        <v>39</v>
      </c>
      <c r="C7" s="48">
        <f t="shared" ref="C7:IW7" si="6">IFERROR(AVERAGEIFS(#REF!,#REF!,"&gt;"&amp;B$35,#REF!,"&lt;="&amp;C$35),B7)</f>
        <v>0</v>
      </c>
      <c r="D7" s="48">
        <f t="shared" si="6"/>
        <v>0</v>
      </c>
      <c r="E7" s="48">
        <f t="shared" si="6"/>
        <v>0</v>
      </c>
      <c r="F7" s="48">
        <f t="shared" si="6"/>
        <v>0</v>
      </c>
      <c r="G7" s="48">
        <f t="shared" si="6"/>
        <v>0</v>
      </c>
      <c r="H7" s="48">
        <f t="shared" si="6"/>
        <v>0</v>
      </c>
      <c r="I7" s="48">
        <f t="shared" si="6"/>
        <v>0</v>
      </c>
      <c r="J7" s="48">
        <f t="shared" si="6"/>
        <v>0</v>
      </c>
      <c r="K7" s="48">
        <f t="shared" si="6"/>
        <v>0</v>
      </c>
      <c r="L7" s="48">
        <f t="shared" si="6"/>
        <v>0</v>
      </c>
      <c r="M7" s="48">
        <f t="shared" si="6"/>
        <v>0</v>
      </c>
      <c r="N7" s="48">
        <f t="shared" si="6"/>
        <v>0</v>
      </c>
      <c r="O7" s="48">
        <f t="shared" si="6"/>
        <v>0</v>
      </c>
      <c r="P7" s="48">
        <f t="shared" si="6"/>
        <v>0</v>
      </c>
      <c r="Q7" s="48">
        <f t="shared" si="6"/>
        <v>0</v>
      </c>
      <c r="R7" s="48">
        <f t="shared" si="6"/>
        <v>0</v>
      </c>
      <c r="S7" s="48">
        <f t="shared" si="6"/>
        <v>0</v>
      </c>
      <c r="T7" s="48">
        <f t="shared" si="6"/>
        <v>0</v>
      </c>
      <c r="U7" s="48">
        <f t="shared" si="6"/>
        <v>0</v>
      </c>
      <c r="V7" s="48">
        <f t="shared" si="6"/>
        <v>0</v>
      </c>
      <c r="W7" s="48">
        <f t="shared" si="6"/>
        <v>0</v>
      </c>
      <c r="X7" s="48">
        <f t="shared" si="6"/>
        <v>0</v>
      </c>
      <c r="Y7" s="48">
        <f t="shared" si="6"/>
        <v>0</v>
      </c>
      <c r="Z7" s="48">
        <f t="shared" si="6"/>
        <v>0</v>
      </c>
      <c r="AA7" s="48">
        <f t="shared" si="6"/>
        <v>0</v>
      </c>
      <c r="AB7" s="48">
        <f t="shared" si="6"/>
        <v>0</v>
      </c>
      <c r="AC7" s="48">
        <f t="shared" si="6"/>
        <v>0</v>
      </c>
      <c r="AD7" s="48">
        <f t="shared" si="6"/>
        <v>0</v>
      </c>
      <c r="AE7" s="48">
        <f t="shared" si="6"/>
        <v>0</v>
      </c>
      <c r="AF7" s="48">
        <f t="shared" si="6"/>
        <v>0</v>
      </c>
      <c r="AG7" s="48">
        <f t="shared" si="6"/>
        <v>0</v>
      </c>
      <c r="AH7" s="48">
        <f t="shared" si="6"/>
        <v>0</v>
      </c>
      <c r="AI7" s="48">
        <f t="shared" si="6"/>
        <v>0</v>
      </c>
      <c r="AJ7" s="48">
        <f t="shared" si="6"/>
        <v>0</v>
      </c>
      <c r="AK7" s="48">
        <f t="shared" si="6"/>
        <v>0</v>
      </c>
      <c r="AL7" s="48">
        <f t="shared" si="6"/>
        <v>0</v>
      </c>
      <c r="AM7" s="48">
        <f t="shared" si="6"/>
        <v>0</v>
      </c>
      <c r="AN7" s="48">
        <f t="shared" si="6"/>
        <v>0</v>
      </c>
      <c r="AO7" s="48">
        <f t="shared" si="6"/>
        <v>0</v>
      </c>
      <c r="AP7" s="48">
        <f t="shared" si="6"/>
        <v>0</v>
      </c>
      <c r="AQ7" s="48">
        <f t="shared" si="6"/>
        <v>0</v>
      </c>
      <c r="AR7" s="48">
        <f t="shared" si="6"/>
        <v>0</v>
      </c>
      <c r="AS7" s="48">
        <f t="shared" si="6"/>
        <v>0</v>
      </c>
      <c r="AT7" s="48">
        <f t="shared" si="6"/>
        <v>0</v>
      </c>
      <c r="AU7" s="48">
        <f t="shared" si="6"/>
        <v>0</v>
      </c>
      <c r="AV7" s="48">
        <f t="shared" si="6"/>
        <v>0</v>
      </c>
      <c r="AW7" s="48">
        <f t="shared" si="6"/>
        <v>0</v>
      </c>
      <c r="AX7" s="48">
        <f t="shared" si="6"/>
        <v>0</v>
      </c>
      <c r="AY7" s="48">
        <f t="shared" si="6"/>
        <v>0</v>
      </c>
      <c r="AZ7" s="48">
        <f t="shared" si="6"/>
        <v>0</v>
      </c>
      <c r="BA7" s="48">
        <f t="shared" si="6"/>
        <v>0</v>
      </c>
      <c r="BB7" s="48">
        <f t="shared" si="6"/>
        <v>0</v>
      </c>
      <c r="BC7" s="48">
        <f t="shared" si="6"/>
        <v>0</v>
      </c>
      <c r="BD7" s="48">
        <f t="shared" si="6"/>
        <v>0</v>
      </c>
      <c r="BE7" s="48">
        <f t="shared" si="6"/>
        <v>0</v>
      </c>
      <c r="BF7" s="48">
        <f t="shared" si="6"/>
        <v>0</v>
      </c>
      <c r="BG7" s="48">
        <f t="shared" si="6"/>
        <v>0</v>
      </c>
      <c r="BH7" s="48">
        <f t="shared" si="6"/>
        <v>0</v>
      </c>
      <c r="BI7" s="48">
        <f t="shared" si="6"/>
        <v>0</v>
      </c>
      <c r="BJ7" s="48">
        <f t="shared" si="6"/>
        <v>0</v>
      </c>
      <c r="BK7" s="48">
        <f t="shared" si="6"/>
        <v>0</v>
      </c>
      <c r="BL7" s="48">
        <f t="shared" si="6"/>
        <v>0</v>
      </c>
      <c r="BM7" s="48">
        <f t="shared" si="6"/>
        <v>0</v>
      </c>
      <c r="BN7" s="48">
        <f t="shared" si="6"/>
        <v>0</v>
      </c>
      <c r="BO7" s="48">
        <f t="shared" si="6"/>
        <v>0</v>
      </c>
      <c r="BP7" s="48">
        <f t="shared" si="6"/>
        <v>0</v>
      </c>
      <c r="BQ7" s="48">
        <f t="shared" si="6"/>
        <v>0</v>
      </c>
      <c r="BR7" s="48">
        <f t="shared" si="6"/>
        <v>0</v>
      </c>
      <c r="BS7" s="48">
        <f t="shared" si="6"/>
        <v>0</v>
      </c>
      <c r="BT7" s="48">
        <f t="shared" si="6"/>
        <v>0</v>
      </c>
      <c r="BU7" s="48">
        <f t="shared" si="6"/>
        <v>0</v>
      </c>
      <c r="BV7" s="48">
        <f t="shared" si="6"/>
        <v>0</v>
      </c>
      <c r="BW7" s="48">
        <f t="shared" si="6"/>
        <v>0</v>
      </c>
      <c r="BX7" s="48">
        <f t="shared" si="6"/>
        <v>0</v>
      </c>
      <c r="BY7" s="48">
        <f t="shared" si="6"/>
        <v>0</v>
      </c>
      <c r="BZ7" s="48">
        <f t="shared" si="6"/>
        <v>0</v>
      </c>
      <c r="CA7" s="48">
        <f t="shared" si="6"/>
        <v>0</v>
      </c>
      <c r="CB7" s="48">
        <f t="shared" si="6"/>
        <v>0</v>
      </c>
      <c r="CC7" s="48">
        <f t="shared" si="6"/>
        <v>0</v>
      </c>
      <c r="CD7" s="48">
        <f t="shared" si="6"/>
        <v>0</v>
      </c>
      <c r="CE7" s="48">
        <f t="shared" si="6"/>
        <v>0</v>
      </c>
      <c r="CF7" s="48">
        <f t="shared" si="6"/>
        <v>0</v>
      </c>
      <c r="CG7" s="48">
        <f t="shared" si="6"/>
        <v>0</v>
      </c>
      <c r="CH7" s="48">
        <f t="shared" si="6"/>
        <v>0</v>
      </c>
      <c r="CI7" s="48">
        <f t="shared" si="6"/>
        <v>0</v>
      </c>
      <c r="CJ7" s="48">
        <f t="shared" si="6"/>
        <v>0</v>
      </c>
      <c r="CK7" s="48">
        <f t="shared" si="6"/>
        <v>0</v>
      </c>
      <c r="CL7" s="48">
        <f t="shared" si="6"/>
        <v>0</v>
      </c>
      <c r="CM7" s="48">
        <f t="shared" si="6"/>
        <v>0</v>
      </c>
      <c r="CN7" s="48">
        <f t="shared" si="6"/>
        <v>0</v>
      </c>
      <c r="CO7" s="48">
        <f t="shared" si="6"/>
        <v>0</v>
      </c>
      <c r="CP7" s="48">
        <f t="shared" si="6"/>
        <v>0</v>
      </c>
      <c r="CQ7" s="48">
        <f t="shared" si="6"/>
        <v>0</v>
      </c>
      <c r="CR7" s="48">
        <f t="shared" si="6"/>
        <v>0</v>
      </c>
      <c r="CS7" s="48">
        <f t="shared" si="6"/>
        <v>0</v>
      </c>
      <c r="CT7" s="48">
        <f t="shared" si="6"/>
        <v>0</v>
      </c>
      <c r="CU7" s="48">
        <f t="shared" si="6"/>
        <v>0</v>
      </c>
      <c r="CV7" s="48">
        <f t="shared" si="6"/>
        <v>0</v>
      </c>
      <c r="CW7" s="48">
        <f t="shared" si="6"/>
        <v>0</v>
      </c>
      <c r="CX7" s="48">
        <f t="shared" si="6"/>
        <v>0</v>
      </c>
      <c r="CY7" s="48">
        <f t="shared" si="6"/>
        <v>0</v>
      </c>
      <c r="CZ7" s="48">
        <f t="shared" si="6"/>
        <v>0</v>
      </c>
      <c r="DA7" s="48">
        <f t="shared" si="6"/>
        <v>0</v>
      </c>
      <c r="DB7" s="48">
        <f t="shared" si="6"/>
        <v>0</v>
      </c>
      <c r="DC7" s="48">
        <f t="shared" si="6"/>
        <v>0</v>
      </c>
      <c r="DD7" s="48">
        <f t="shared" si="6"/>
        <v>0</v>
      </c>
      <c r="DE7" s="48">
        <f t="shared" si="6"/>
        <v>0</v>
      </c>
      <c r="DF7" s="48">
        <f t="shared" si="6"/>
        <v>0</v>
      </c>
      <c r="DG7" s="48">
        <f t="shared" si="6"/>
        <v>0</v>
      </c>
      <c r="DH7" s="48">
        <f t="shared" si="6"/>
        <v>0</v>
      </c>
      <c r="DI7" s="48">
        <f t="shared" si="6"/>
        <v>0</v>
      </c>
      <c r="DJ7" s="48">
        <f t="shared" si="6"/>
        <v>0</v>
      </c>
      <c r="DK7" s="48">
        <f t="shared" si="6"/>
        <v>0</v>
      </c>
      <c r="DL7" s="48">
        <f t="shared" si="6"/>
        <v>0</v>
      </c>
      <c r="DM7" s="48">
        <f t="shared" si="6"/>
        <v>0</v>
      </c>
      <c r="DN7" s="48">
        <f t="shared" si="6"/>
        <v>0</v>
      </c>
      <c r="DO7" s="48">
        <f t="shared" si="6"/>
        <v>0</v>
      </c>
      <c r="DP7" s="48">
        <f t="shared" si="6"/>
        <v>0</v>
      </c>
      <c r="DQ7" s="48">
        <f t="shared" si="6"/>
        <v>0</v>
      </c>
      <c r="DR7" s="48">
        <f t="shared" si="6"/>
        <v>0</v>
      </c>
      <c r="DS7" s="48">
        <f t="shared" si="6"/>
        <v>0</v>
      </c>
      <c r="DT7" s="48">
        <f t="shared" si="6"/>
        <v>0</v>
      </c>
      <c r="DU7" s="48">
        <f t="shared" si="6"/>
        <v>0</v>
      </c>
      <c r="DV7" s="48">
        <f t="shared" si="6"/>
        <v>0</v>
      </c>
      <c r="DW7" s="48">
        <f t="shared" si="6"/>
        <v>0</v>
      </c>
      <c r="DX7" s="48">
        <f t="shared" si="6"/>
        <v>0</v>
      </c>
      <c r="DY7" s="48">
        <f t="shared" si="6"/>
        <v>0</v>
      </c>
      <c r="DZ7" s="48">
        <f t="shared" si="6"/>
        <v>0</v>
      </c>
      <c r="EA7" s="48">
        <f t="shared" si="6"/>
        <v>0</v>
      </c>
      <c r="EB7" s="48">
        <f t="shared" si="6"/>
        <v>0</v>
      </c>
      <c r="EC7" s="48">
        <f t="shared" si="6"/>
        <v>0</v>
      </c>
      <c r="ED7" s="48">
        <f t="shared" si="6"/>
        <v>0</v>
      </c>
      <c r="EE7" s="48">
        <f t="shared" si="6"/>
        <v>0</v>
      </c>
      <c r="EF7" s="48">
        <f t="shared" si="6"/>
        <v>0</v>
      </c>
      <c r="EG7" s="48">
        <f t="shared" si="6"/>
        <v>0</v>
      </c>
      <c r="EH7" s="48">
        <f t="shared" si="6"/>
        <v>0</v>
      </c>
      <c r="EI7" s="48">
        <f t="shared" si="6"/>
        <v>0</v>
      </c>
      <c r="EJ7" s="48">
        <f t="shared" si="6"/>
        <v>0</v>
      </c>
      <c r="EK7" s="48">
        <f t="shared" si="6"/>
        <v>0</v>
      </c>
      <c r="EL7" s="48">
        <f t="shared" si="6"/>
        <v>0</v>
      </c>
      <c r="EM7" s="48">
        <f t="shared" si="6"/>
        <v>0</v>
      </c>
      <c r="EN7" s="48">
        <f t="shared" si="6"/>
        <v>0</v>
      </c>
      <c r="EO7" s="48">
        <f t="shared" si="6"/>
        <v>0</v>
      </c>
      <c r="EP7" s="48">
        <f t="shared" si="6"/>
        <v>0</v>
      </c>
      <c r="EQ7" s="48">
        <f t="shared" si="6"/>
        <v>0</v>
      </c>
      <c r="ER7" s="48">
        <f t="shared" si="6"/>
        <v>0</v>
      </c>
      <c r="ES7" s="48">
        <f t="shared" si="6"/>
        <v>0</v>
      </c>
      <c r="ET7" s="48">
        <f t="shared" si="6"/>
        <v>0</v>
      </c>
      <c r="EU7" s="48">
        <f t="shared" si="6"/>
        <v>0</v>
      </c>
      <c r="EV7" s="48">
        <f t="shared" si="6"/>
        <v>0</v>
      </c>
      <c r="EW7" s="48">
        <f t="shared" si="6"/>
        <v>0</v>
      </c>
      <c r="EX7" s="48">
        <f t="shared" si="6"/>
        <v>0</v>
      </c>
      <c r="EY7" s="48">
        <f t="shared" si="6"/>
        <v>0</v>
      </c>
      <c r="EZ7" s="48">
        <f t="shared" si="6"/>
        <v>0</v>
      </c>
      <c r="FA7" s="48">
        <f t="shared" si="6"/>
        <v>0</v>
      </c>
      <c r="FB7" s="48">
        <f t="shared" si="6"/>
        <v>0</v>
      </c>
      <c r="FC7" s="48">
        <f t="shared" si="6"/>
        <v>0</v>
      </c>
      <c r="FD7" s="48">
        <f t="shared" si="6"/>
        <v>0</v>
      </c>
      <c r="FE7" s="48">
        <f t="shared" si="6"/>
        <v>0</v>
      </c>
      <c r="FF7" s="48">
        <f t="shared" si="6"/>
        <v>0</v>
      </c>
      <c r="FG7" s="48">
        <f t="shared" si="6"/>
        <v>0</v>
      </c>
      <c r="FH7" s="48">
        <f t="shared" si="6"/>
        <v>0</v>
      </c>
      <c r="FI7" s="48">
        <f t="shared" si="6"/>
        <v>0</v>
      </c>
      <c r="FJ7" s="48">
        <f t="shared" si="6"/>
        <v>0</v>
      </c>
      <c r="FK7" s="48">
        <f t="shared" si="6"/>
        <v>0</v>
      </c>
      <c r="FL7" s="48">
        <f t="shared" si="6"/>
        <v>0</v>
      </c>
      <c r="FM7" s="48">
        <f t="shared" si="6"/>
        <v>0</v>
      </c>
      <c r="FN7" s="48">
        <f t="shared" si="6"/>
        <v>0</v>
      </c>
      <c r="FO7" s="48">
        <f t="shared" si="6"/>
        <v>0</v>
      </c>
      <c r="FP7" s="48">
        <f t="shared" si="6"/>
        <v>0</v>
      </c>
      <c r="FQ7" s="48">
        <f t="shared" si="6"/>
        <v>0</v>
      </c>
      <c r="FR7" s="48">
        <f t="shared" si="6"/>
        <v>0</v>
      </c>
      <c r="FS7" s="48">
        <f t="shared" si="6"/>
        <v>0</v>
      </c>
      <c r="FT7" s="48">
        <f t="shared" si="6"/>
        <v>0</v>
      </c>
      <c r="FU7" s="48">
        <f t="shared" si="6"/>
        <v>0</v>
      </c>
      <c r="FV7" s="48">
        <f t="shared" si="6"/>
        <v>0</v>
      </c>
      <c r="FW7" s="48">
        <f t="shared" si="6"/>
        <v>0</v>
      </c>
      <c r="FX7" s="48">
        <f t="shared" si="6"/>
        <v>0</v>
      </c>
      <c r="FY7" s="48">
        <f t="shared" si="6"/>
        <v>0</v>
      </c>
      <c r="FZ7" s="48">
        <f t="shared" si="6"/>
        <v>0</v>
      </c>
      <c r="GA7" s="48">
        <f t="shared" si="6"/>
        <v>0</v>
      </c>
      <c r="GB7" s="48">
        <f t="shared" si="6"/>
        <v>0</v>
      </c>
      <c r="GC7" s="48">
        <f t="shared" si="6"/>
        <v>0</v>
      </c>
      <c r="GD7" s="48">
        <f t="shared" si="6"/>
        <v>0</v>
      </c>
      <c r="GE7" s="48">
        <f t="shared" si="6"/>
        <v>0</v>
      </c>
      <c r="GF7" s="48">
        <f t="shared" si="6"/>
        <v>0</v>
      </c>
      <c r="GG7" s="48">
        <f t="shared" si="6"/>
        <v>0</v>
      </c>
      <c r="GH7" s="48">
        <f t="shared" si="6"/>
        <v>0</v>
      </c>
      <c r="GI7" s="48">
        <f t="shared" si="6"/>
        <v>0</v>
      </c>
      <c r="GJ7" s="48">
        <f t="shared" si="6"/>
        <v>0</v>
      </c>
      <c r="GK7" s="48">
        <f t="shared" si="6"/>
        <v>0</v>
      </c>
      <c r="GL7" s="48">
        <f t="shared" si="6"/>
        <v>0</v>
      </c>
      <c r="GM7" s="48">
        <f t="shared" si="6"/>
        <v>0</v>
      </c>
      <c r="GN7" s="48">
        <f t="shared" si="6"/>
        <v>0</v>
      </c>
      <c r="GO7" s="48">
        <f t="shared" si="6"/>
        <v>0</v>
      </c>
      <c r="GP7" s="48">
        <f t="shared" si="6"/>
        <v>0</v>
      </c>
      <c r="GQ7" s="48">
        <f t="shared" si="6"/>
        <v>0</v>
      </c>
      <c r="GR7" s="48">
        <f t="shared" si="6"/>
        <v>0</v>
      </c>
      <c r="GS7" s="48">
        <f t="shared" si="6"/>
        <v>0</v>
      </c>
      <c r="GT7" s="48">
        <f t="shared" si="6"/>
        <v>0</v>
      </c>
      <c r="GU7" s="48">
        <f t="shared" si="6"/>
        <v>0</v>
      </c>
      <c r="GV7" s="48">
        <f t="shared" si="6"/>
        <v>0</v>
      </c>
      <c r="GW7" s="48">
        <f t="shared" si="6"/>
        <v>0</v>
      </c>
      <c r="GX7" s="48">
        <f t="shared" si="6"/>
        <v>0</v>
      </c>
      <c r="GY7" s="48">
        <f t="shared" si="6"/>
        <v>0</v>
      </c>
      <c r="GZ7" s="48">
        <f t="shared" si="6"/>
        <v>0</v>
      </c>
      <c r="HA7" s="48">
        <f t="shared" si="6"/>
        <v>0</v>
      </c>
      <c r="HB7" s="48">
        <f t="shared" si="6"/>
        <v>0</v>
      </c>
      <c r="HC7" s="48">
        <f t="shared" si="6"/>
        <v>0</v>
      </c>
      <c r="HD7" s="48">
        <f t="shared" si="6"/>
        <v>0</v>
      </c>
      <c r="HE7" s="48">
        <f t="shared" si="6"/>
        <v>0</v>
      </c>
      <c r="HF7" s="48">
        <f t="shared" si="6"/>
        <v>0</v>
      </c>
      <c r="HG7" s="48">
        <f t="shared" si="6"/>
        <v>0</v>
      </c>
      <c r="HH7" s="48">
        <f t="shared" si="6"/>
        <v>0</v>
      </c>
      <c r="HI7" s="48">
        <f t="shared" si="6"/>
        <v>0</v>
      </c>
      <c r="HJ7" s="48">
        <f t="shared" si="6"/>
        <v>0</v>
      </c>
      <c r="HK7" s="48">
        <f t="shared" si="6"/>
        <v>0</v>
      </c>
      <c r="HL7" s="48">
        <f t="shared" si="6"/>
        <v>0</v>
      </c>
      <c r="HM7" s="48">
        <f t="shared" si="6"/>
        <v>0</v>
      </c>
      <c r="HN7" s="48">
        <f t="shared" si="6"/>
        <v>0</v>
      </c>
      <c r="HO7" s="48">
        <f t="shared" si="6"/>
        <v>0</v>
      </c>
      <c r="HP7" s="48">
        <f t="shared" si="6"/>
        <v>0</v>
      </c>
      <c r="HQ7" s="48">
        <f t="shared" si="6"/>
        <v>0</v>
      </c>
      <c r="HR7" s="48">
        <f t="shared" si="6"/>
        <v>0</v>
      </c>
      <c r="HS7" s="48">
        <f t="shared" si="6"/>
        <v>0</v>
      </c>
      <c r="HT7" s="48">
        <f t="shared" si="6"/>
        <v>0</v>
      </c>
      <c r="HU7" s="48">
        <f t="shared" si="6"/>
        <v>0</v>
      </c>
      <c r="HV7" s="48">
        <f t="shared" si="6"/>
        <v>0</v>
      </c>
      <c r="HW7" s="48">
        <f t="shared" si="6"/>
        <v>0</v>
      </c>
      <c r="HX7" s="48">
        <f t="shared" si="6"/>
        <v>0</v>
      </c>
      <c r="HY7" s="48">
        <f t="shared" si="6"/>
        <v>0</v>
      </c>
      <c r="HZ7" s="48">
        <f t="shared" si="6"/>
        <v>0</v>
      </c>
      <c r="IA7" s="48">
        <f t="shared" si="6"/>
        <v>0</v>
      </c>
      <c r="IB7" s="48">
        <f t="shared" si="6"/>
        <v>0</v>
      </c>
      <c r="IC7" s="48">
        <f t="shared" si="6"/>
        <v>0</v>
      </c>
      <c r="ID7" s="48">
        <f t="shared" si="6"/>
        <v>0</v>
      </c>
      <c r="IE7" s="48">
        <f t="shared" si="6"/>
        <v>0</v>
      </c>
      <c r="IF7" s="48">
        <f t="shared" si="6"/>
        <v>0</v>
      </c>
      <c r="IG7" s="48">
        <f t="shared" si="6"/>
        <v>0</v>
      </c>
      <c r="IH7" s="48">
        <f t="shared" si="6"/>
        <v>0</v>
      </c>
      <c r="II7" s="48">
        <f t="shared" si="6"/>
        <v>0</v>
      </c>
      <c r="IJ7" s="48">
        <f t="shared" si="6"/>
        <v>0</v>
      </c>
      <c r="IK7" s="48">
        <f t="shared" si="6"/>
        <v>0</v>
      </c>
      <c r="IL7" s="48">
        <f t="shared" si="6"/>
        <v>0</v>
      </c>
      <c r="IM7" s="48">
        <f t="shared" si="6"/>
        <v>0</v>
      </c>
      <c r="IN7" s="48">
        <f t="shared" si="6"/>
        <v>0</v>
      </c>
      <c r="IO7" s="48">
        <f t="shared" si="6"/>
        <v>0</v>
      </c>
      <c r="IP7" s="48">
        <f t="shared" si="6"/>
        <v>0</v>
      </c>
      <c r="IQ7" s="48">
        <f t="shared" si="6"/>
        <v>0</v>
      </c>
      <c r="IR7" s="48">
        <f t="shared" si="6"/>
        <v>0</v>
      </c>
      <c r="IS7" s="48">
        <f t="shared" si="6"/>
        <v>0</v>
      </c>
      <c r="IT7" s="48">
        <f t="shared" si="6"/>
        <v>0</v>
      </c>
      <c r="IU7" s="48">
        <f t="shared" si="6"/>
        <v>0</v>
      </c>
      <c r="IV7" s="48">
        <f t="shared" si="6"/>
        <v>0</v>
      </c>
      <c r="IW7" s="48">
        <f t="shared" si="6"/>
        <v>0</v>
      </c>
      <c r="IX7" s="48">
        <f t="shared" ref="IX7:KP7" si="7">IFERROR(AVERAGEIFS(#REF!,#REF!,"&gt;"&amp;IW$35,#REF!,"&lt;="&amp;IX$35),IW7)</f>
        <v>0</v>
      </c>
      <c r="IY7" s="48">
        <f t="shared" si="7"/>
        <v>0</v>
      </c>
      <c r="IZ7" s="48">
        <f t="shared" si="7"/>
        <v>0</v>
      </c>
      <c r="JA7" s="48">
        <f t="shared" si="7"/>
        <v>0</v>
      </c>
      <c r="JB7" s="48">
        <f t="shared" si="7"/>
        <v>0</v>
      </c>
      <c r="JC7" s="48">
        <f t="shared" si="7"/>
        <v>0</v>
      </c>
      <c r="JD7" s="48">
        <f t="shared" si="7"/>
        <v>0</v>
      </c>
      <c r="JE7" s="48">
        <f t="shared" si="7"/>
        <v>0</v>
      </c>
      <c r="JF7" s="48">
        <f t="shared" si="7"/>
        <v>0</v>
      </c>
      <c r="JG7" s="48">
        <f t="shared" si="7"/>
        <v>0</v>
      </c>
      <c r="JH7" s="48">
        <f t="shared" si="7"/>
        <v>0</v>
      </c>
      <c r="JI7" s="48">
        <f t="shared" si="7"/>
        <v>0</v>
      </c>
      <c r="JJ7" s="48">
        <f t="shared" si="7"/>
        <v>0</v>
      </c>
      <c r="JK7" s="48">
        <f t="shared" si="7"/>
        <v>0</v>
      </c>
      <c r="JL7" s="48">
        <f t="shared" si="7"/>
        <v>0</v>
      </c>
      <c r="JM7" s="48">
        <f t="shared" si="7"/>
        <v>0</v>
      </c>
      <c r="JN7" s="48">
        <f t="shared" si="7"/>
        <v>0</v>
      </c>
      <c r="JO7" s="48">
        <f t="shared" si="7"/>
        <v>0</v>
      </c>
      <c r="JP7" s="48">
        <f t="shared" si="7"/>
        <v>0</v>
      </c>
      <c r="JQ7" s="48">
        <f t="shared" si="7"/>
        <v>0</v>
      </c>
      <c r="JR7" s="48">
        <f t="shared" si="7"/>
        <v>0</v>
      </c>
      <c r="JS7" s="48">
        <f t="shared" si="7"/>
        <v>0</v>
      </c>
      <c r="JT7" s="48">
        <f t="shared" si="7"/>
        <v>0</v>
      </c>
      <c r="JU7" s="48">
        <f t="shared" si="7"/>
        <v>0</v>
      </c>
      <c r="JV7" s="48">
        <f t="shared" si="7"/>
        <v>0</v>
      </c>
      <c r="JW7" s="48">
        <f t="shared" si="7"/>
        <v>0</v>
      </c>
      <c r="JX7" s="48">
        <f t="shared" si="7"/>
        <v>0</v>
      </c>
      <c r="JY7" s="48">
        <f t="shared" si="7"/>
        <v>0</v>
      </c>
      <c r="JZ7" s="48">
        <f t="shared" si="7"/>
        <v>0</v>
      </c>
      <c r="KA7" s="48">
        <f t="shared" si="7"/>
        <v>0</v>
      </c>
      <c r="KB7" s="48">
        <f t="shared" si="7"/>
        <v>0</v>
      </c>
      <c r="KC7" s="48">
        <f t="shared" si="7"/>
        <v>0</v>
      </c>
      <c r="KD7" s="48">
        <f t="shared" si="7"/>
        <v>0</v>
      </c>
      <c r="KE7" s="48">
        <f t="shared" si="7"/>
        <v>0</v>
      </c>
      <c r="KF7" s="48">
        <f t="shared" si="7"/>
        <v>0</v>
      </c>
      <c r="KG7" s="48">
        <f t="shared" si="7"/>
        <v>0</v>
      </c>
      <c r="KH7" s="48">
        <f t="shared" si="7"/>
        <v>0</v>
      </c>
      <c r="KI7" s="48">
        <f t="shared" si="7"/>
        <v>0</v>
      </c>
      <c r="KJ7" s="48">
        <f t="shared" si="7"/>
        <v>0</v>
      </c>
      <c r="KK7" s="48">
        <f t="shared" si="7"/>
        <v>0</v>
      </c>
      <c r="KL7" s="48">
        <f t="shared" si="7"/>
        <v>0</v>
      </c>
      <c r="KM7" s="48">
        <f t="shared" si="7"/>
        <v>0</v>
      </c>
      <c r="KN7" s="48">
        <f t="shared" si="7"/>
        <v>0</v>
      </c>
      <c r="KO7" s="48">
        <f t="shared" si="7"/>
        <v>0</v>
      </c>
      <c r="KP7" s="48">
        <f t="shared" si="7"/>
        <v>0</v>
      </c>
    </row>
    <row r="8" spans="1:384" ht="14.25" customHeight="1" x14ac:dyDescent="0.55000000000000004">
      <c r="A8" s="1" t="s">
        <v>42</v>
      </c>
      <c r="C8" s="48">
        <f t="shared" ref="C8:IW8" si="8">IFERROR(AVERAGEIFS(#REF!,#REF!,"&gt;"&amp;B$35,#REF!,"&lt;="&amp;C$35),B8)</f>
        <v>0</v>
      </c>
      <c r="D8" s="48">
        <f t="shared" si="8"/>
        <v>0</v>
      </c>
      <c r="E8" s="48">
        <f t="shared" si="8"/>
        <v>0</v>
      </c>
      <c r="F8" s="48">
        <f t="shared" si="8"/>
        <v>0</v>
      </c>
      <c r="G8" s="48">
        <f t="shared" si="8"/>
        <v>0</v>
      </c>
      <c r="H8" s="48">
        <f t="shared" si="8"/>
        <v>0</v>
      </c>
      <c r="I8" s="48">
        <f t="shared" si="8"/>
        <v>0</v>
      </c>
      <c r="J8" s="48">
        <f t="shared" si="8"/>
        <v>0</v>
      </c>
      <c r="K8" s="48">
        <f t="shared" si="8"/>
        <v>0</v>
      </c>
      <c r="L8" s="48">
        <f t="shared" si="8"/>
        <v>0</v>
      </c>
      <c r="M8" s="48">
        <f t="shared" si="8"/>
        <v>0</v>
      </c>
      <c r="N8" s="48">
        <f t="shared" si="8"/>
        <v>0</v>
      </c>
      <c r="O8" s="48">
        <f t="shared" si="8"/>
        <v>0</v>
      </c>
      <c r="P8" s="48">
        <f t="shared" si="8"/>
        <v>0</v>
      </c>
      <c r="Q8" s="48">
        <f t="shared" si="8"/>
        <v>0</v>
      </c>
      <c r="R8" s="48">
        <f t="shared" si="8"/>
        <v>0</v>
      </c>
      <c r="S8" s="48">
        <f t="shared" si="8"/>
        <v>0</v>
      </c>
      <c r="T8" s="48">
        <f t="shared" si="8"/>
        <v>0</v>
      </c>
      <c r="U8" s="48">
        <f t="shared" si="8"/>
        <v>0</v>
      </c>
      <c r="V8" s="48">
        <f t="shared" si="8"/>
        <v>0</v>
      </c>
      <c r="W8" s="48">
        <f t="shared" si="8"/>
        <v>0</v>
      </c>
      <c r="X8" s="48">
        <f t="shared" si="8"/>
        <v>0</v>
      </c>
      <c r="Y8" s="48">
        <f t="shared" si="8"/>
        <v>0</v>
      </c>
      <c r="Z8" s="48">
        <f t="shared" si="8"/>
        <v>0</v>
      </c>
      <c r="AA8" s="48">
        <f t="shared" si="8"/>
        <v>0</v>
      </c>
      <c r="AB8" s="48">
        <f t="shared" si="8"/>
        <v>0</v>
      </c>
      <c r="AC8" s="48">
        <f t="shared" si="8"/>
        <v>0</v>
      </c>
      <c r="AD8" s="48">
        <f t="shared" si="8"/>
        <v>0</v>
      </c>
      <c r="AE8" s="48">
        <f t="shared" si="8"/>
        <v>0</v>
      </c>
      <c r="AF8" s="48">
        <f t="shared" si="8"/>
        <v>0</v>
      </c>
      <c r="AG8" s="48">
        <f t="shared" si="8"/>
        <v>0</v>
      </c>
      <c r="AH8" s="48">
        <f t="shared" si="8"/>
        <v>0</v>
      </c>
      <c r="AI8" s="48">
        <f t="shared" si="8"/>
        <v>0</v>
      </c>
      <c r="AJ8" s="48">
        <f t="shared" si="8"/>
        <v>0</v>
      </c>
      <c r="AK8" s="48">
        <f t="shared" si="8"/>
        <v>0</v>
      </c>
      <c r="AL8" s="48">
        <f t="shared" si="8"/>
        <v>0</v>
      </c>
      <c r="AM8" s="48">
        <f t="shared" si="8"/>
        <v>0</v>
      </c>
      <c r="AN8" s="48">
        <f t="shared" si="8"/>
        <v>0</v>
      </c>
      <c r="AO8" s="48">
        <f t="shared" si="8"/>
        <v>0</v>
      </c>
      <c r="AP8" s="48">
        <f t="shared" si="8"/>
        <v>0</v>
      </c>
      <c r="AQ8" s="48">
        <f t="shared" si="8"/>
        <v>0</v>
      </c>
      <c r="AR8" s="48">
        <f t="shared" si="8"/>
        <v>0</v>
      </c>
      <c r="AS8" s="48">
        <f t="shared" si="8"/>
        <v>0</v>
      </c>
      <c r="AT8" s="48">
        <f t="shared" si="8"/>
        <v>0</v>
      </c>
      <c r="AU8" s="48">
        <f t="shared" si="8"/>
        <v>0</v>
      </c>
      <c r="AV8" s="48">
        <f t="shared" si="8"/>
        <v>0</v>
      </c>
      <c r="AW8" s="48">
        <f t="shared" si="8"/>
        <v>0</v>
      </c>
      <c r="AX8" s="48">
        <f t="shared" si="8"/>
        <v>0</v>
      </c>
      <c r="AY8" s="48">
        <f t="shared" si="8"/>
        <v>0</v>
      </c>
      <c r="AZ8" s="48">
        <f t="shared" si="8"/>
        <v>0</v>
      </c>
      <c r="BA8" s="48">
        <f t="shared" si="8"/>
        <v>0</v>
      </c>
      <c r="BB8" s="48">
        <f t="shared" si="8"/>
        <v>0</v>
      </c>
      <c r="BC8" s="48">
        <f t="shared" si="8"/>
        <v>0</v>
      </c>
      <c r="BD8" s="48">
        <f t="shared" si="8"/>
        <v>0</v>
      </c>
      <c r="BE8" s="48">
        <f t="shared" si="8"/>
        <v>0</v>
      </c>
      <c r="BF8" s="48">
        <f t="shared" si="8"/>
        <v>0</v>
      </c>
      <c r="BG8" s="48">
        <f t="shared" si="8"/>
        <v>0</v>
      </c>
      <c r="BH8" s="48">
        <f t="shared" si="8"/>
        <v>0</v>
      </c>
      <c r="BI8" s="48">
        <f t="shared" si="8"/>
        <v>0</v>
      </c>
      <c r="BJ8" s="48">
        <f t="shared" si="8"/>
        <v>0</v>
      </c>
      <c r="BK8" s="48">
        <f t="shared" si="8"/>
        <v>0</v>
      </c>
      <c r="BL8" s="48">
        <f t="shared" si="8"/>
        <v>0</v>
      </c>
      <c r="BM8" s="48">
        <f t="shared" si="8"/>
        <v>0</v>
      </c>
      <c r="BN8" s="48">
        <f t="shared" si="8"/>
        <v>0</v>
      </c>
      <c r="BO8" s="48">
        <f t="shared" si="8"/>
        <v>0</v>
      </c>
      <c r="BP8" s="48">
        <f t="shared" si="8"/>
        <v>0</v>
      </c>
      <c r="BQ8" s="48">
        <f t="shared" si="8"/>
        <v>0</v>
      </c>
      <c r="BR8" s="48">
        <f t="shared" si="8"/>
        <v>0</v>
      </c>
      <c r="BS8" s="48">
        <f t="shared" si="8"/>
        <v>0</v>
      </c>
      <c r="BT8" s="48">
        <f t="shared" si="8"/>
        <v>0</v>
      </c>
      <c r="BU8" s="48">
        <f t="shared" si="8"/>
        <v>0</v>
      </c>
      <c r="BV8" s="48">
        <f t="shared" si="8"/>
        <v>0</v>
      </c>
      <c r="BW8" s="48">
        <f t="shared" si="8"/>
        <v>0</v>
      </c>
      <c r="BX8" s="48">
        <f t="shared" si="8"/>
        <v>0</v>
      </c>
      <c r="BY8" s="48">
        <f t="shared" si="8"/>
        <v>0</v>
      </c>
      <c r="BZ8" s="48">
        <f t="shared" si="8"/>
        <v>0</v>
      </c>
      <c r="CA8" s="48">
        <f t="shared" si="8"/>
        <v>0</v>
      </c>
      <c r="CB8" s="48">
        <f t="shared" si="8"/>
        <v>0</v>
      </c>
      <c r="CC8" s="48">
        <f t="shared" si="8"/>
        <v>0</v>
      </c>
      <c r="CD8" s="48">
        <f t="shared" si="8"/>
        <v>0</v>
      </c>
      <c r="CE8" s="48">
        <f t="shared" si="8"/>
        <v>0</v>
      </c>
      <c r="CF8" s="48">
        <f t="shared" si="8"/>
        <v>0</v>
      </c>
      <c r="CG8" s="48">
        <f t="shared" si="8"/>
        <v>0</v>
      </c>
      <c r="CH8" s="48">
        <f t="shared" si="8"/>
        <v>0</v>
      </c>
      <c r="CI8" s="48">
        <f t="shared" si="8"/>
        <v>0</v>
      </c>
      <c r="CJ8" s="48">
        <f t="shared" si="8"/>
        <v>0</v>
      </c>
      <c r="CK8" s="48">
        <f t="shared" si="8"/>
        <v>0</v>
      </c>
      <c r="CL8" s="48">
        <f t="shared" si="8"/>
        <v>0</v>
      </c>
      <c r="CM8" s="48">
        <f t="shared" si="8"/>
        <v>0</v>
      </c>
      <c r="CN8" s="48">
        <f t="shared" si="8"/>
        <v>0</v>
      </c>
      <c r="CO8" s="48">
        <f t="shared" si="8"/>
        <v>0</v>
      </c>
      <c r="CP8" s="48">
        <f t="shared" si="8"/>
        <v>0</v>
      </c>
      <c r="CQ8" s="48">
        <f t="shared" si="8"/>
        <v>0</v>
      </c>
      <c r="CR8" s="48">
        <f t="shared" si="8"/>
        <v>0</v>
      </c>
      <c r="CS8" s="48">
        <f t="shared" si="8"/>
        <v>0</v>
      </c>
      <c r="CT8" s="48">
        <f t="shared" si="8"/>
        <v>0</v>
      </c>
      <c r="CU8" s="48">
        <f t="shared" si="8"/>
        <v>0</v>
      </c>
      <c r="CV8" s="48">
        <f t="shared" si="8"/>
        <v>0</v>
      </c>
      <c r="CW8" s="48">
        <f t="shared" si="8"/>
        <v>0</v>
      </c>
      <c r="CX8" s="48">
        <f t="shared" si="8"/>
        <v>0</v>
      </c>
      <c r="CY8" s="48">
        <f t="shared" si="8"/>
        <v>0</v>
      </c>
      <c r="CZ8" s="48">
        <f t="shared" si="8"/>
        <v>0</v>
      </c>
      <c r="DA8" s="48">
        <f t="shared" si="8"/>
        <v>0</v>
      </c>
      <c r="DB8" s="48">
        <f t="shared" si="8"/>
        <v>0</v>
      </c>
      <c r="DC8" s="48">
        <f t="shared" si="8"/>
        <v>0</v>
      </c>
      <c r="DD8" s="48">
        <f t="shared" si="8"/>
        <v>0</v>
      </c>
      <c r="DE8" s="48">
        <f t="shared" si="8"/>
        <v>0</v>
      </c>
      <c r="DF8" s="48">
        <f t="shared" si="8"/>
        <v>0</v>
      </c>
      <c r="DG8" s="48">
        <f t="shared" si="8"/>
        <v>0</v>
      </c>
      <c r="DH8" s="48">
        <f t="shared" si="8"/>
        <v>0</v>
      </c>
      <c r="DI8" s="48">
        <f t="shared" si="8"/>
        <v>0</v>
      </c>
      <c r="DJ8" s="48">
        <f t="shared" si="8"/>
        <v>0</v>
      </c>
      <c r="DK8" s="48">
        <f t="shared" si="8"/>
        <v>0</v>
      </c>
      <c r="DL8" s="48">
        <f t="shared" si="8"/>
        <v>0</v>
      </c>
      <c r="DM8" s="48">
        <f t="shared" si="8"/>
        <v>0</v>
      </c>
      <c r="DN8" s="48">
        <f t="shared" si="8"/>
        <v>0</v>
      </c>
      <c r="DO8" s="48">
        <f t="shared" si="8"/>
        <v>0</v>
      </c>
      <c r="DP8" s="48">
        <f t="shared" si="8"/>
        <v>0</v>
      </c>
      <c r="DQ8" s="48">
        <f t="shared" si="8"/>
        <v>0</v>
      </c>
      <c r="DR8" s="48">
        <f t="shared" si="8"/>
        <v>0</v>
      </c>
      <c r="DS8" s="48">
        <f t="shared" si="8"/>
        <v>0</v>
      </c>
      <c r="DT8" s="48">
        <f t="shared" si="8"/>
        <v>0</v>
      </c>
      <c r="DU8" s="48">
        <f t="shared" si="8"/>
        <v>0</v>
      </c>
      <c r="DV8" s="48">
        <f t="shared" si="8"/>
        <v>0</v>
      </c>
      <c r="DW8" s="48">
        <f t="shared" si="8"/>
        <v>0</v>
      </c>
      <c r="DX8" s="48">
        <f t="shared" si="8"/>
        <v>0</v>
      </c>
      <c r="DY8" s="48">
        <f t="shared" si="8"/>
        <v>0</v>
      </c>
      <c r="DZ8" s="48">
        <f t="shared" si="8"/>
        <v>0</v>
      </c>
      <c r="EA8" s="48">
        <f t="shared" si="8"/>
        <v>0</v>
      </c>
      <c r="EB8" s="48">
        <f t="shared" si="8"/>
        <v>0</v>
      </c>
      <c r="EC8" s="48">
        <f t="shared" si="8"/>
        <v>0</v>
      </c>
      <c r="ED8" s="48">
        <f t="shared" si="8"/>
        <v>0</v>
      </c>
      <c r="EE8" s="48">
        <f t="shared" si="8"/>
        <v>0</v>
      </c>
      <c r="EF8" s="48">
        <f t="shared" si="8"/>
        <v>0</v>
      </c>
      <c r="EG8" s="48">
        <f t="shared" si="8"/>
        <v>0</v>
      </c>
      <c r="EH8" s="48">
        <f t="shared" si="8"/>
        <v>0</v>
      </c>
      <c r="EI8" s="48">
        <f t="shared" si="8"/>
        <v>0</v>
      </c>
      <c r="EJ8" s="48">
        <f t="shared" si="8"/>
        <v>0</v>
      </c>
      <c r="EK8" s="48">
        <f t="shared" si="8"/>
        <v>0</v>
      </c>
      <c r="EL8" s="48">
        <f t="shared" si="8"/>
        <v>0</v>
      </c>
      <c r="EM8" s="48">
        <f t="shared" si="8"/>
        <v>0</v>
      </c>
      <c r="EN8" s="48">
        <f t="shared" si="8"/>
        <v>0</v>
      </c>
      <c r="EO8" s="48">
        <f t="shared" si="8"/>
        <v>0</v>
      </c>
      <c r="EP8" s="48">
        <f t="shared" si="8"/>
        <v>0</v>
      </c>
      <c r="EQ8" s="48">
        <f t="shared" si="8"/>
        <v>0</v>
      </c>
      <c r="ER8" s="48">
        <f t="shared" si="8"/>
        <v>0</v>
      </c>
      <c r="ES8" s="48">
        <f t="shared" si="8"/>
        <v>0</v>
      </c>
      <c r="ET8" s="48">
        <f t="shared" si="8"/>
        <v>0</v>
      </c>
      <c r="EU8" s="48">
        <f t="shared" si="8"/>
        <v>0</v>
      </c>
      <c r="EV8" s="48">
        <f t="shared" si="8"/>
        <v>0</v>
      </c>
      <c r="EW8" s="48">
        <f t="shared" si="8"/>
        <v>0</v>
      </c>
      <c r="EX8" s="48">
        <f t="shared" si="8"/>
        <v>0</v>
      </c>
      <c r="EY8" s="48">
        <f t="shared" si="8"/>
        <v>0</v>
      </c>
      <c r="EZ8" s="48">
        <f t="shared" si="8"/>
        <v>0</v>
      </c>
      <c r="FA8" s="48">
        <f t="shared" si="8"/>
        <v>0</v>
      </c>
      <c r="FB8" s="48">
        <f t="shared" si="8"/>
        <v>0</v>
      </c>
      <c r="FC8" s="48">
        <f t="shared" si="8"/>
        <v>0</v>
      </c>
      <c r="FD8" s="48">
        <f t="shared" si="8"/>
        <v>0</v>
      </c>
      <c r="FE8" s="48">
        <f t="shared" si="8"/>
        <v>0</v>
      </c>
      <c r="FF8" s="48">
        <f t="shared" si="8"/>
        <v>0</v>
      </c>
      <c r="FG8" s="48">
        <f t="shared" si="8"/>
        <v>0</v>
      </c>
      <c r="FH8" s="48">
        <f t="shared" si="8"/>
        <v>0</v>
      </c>
      <c r="FI8" s="48">
        <f t="shared" si="8"/>
        <v>0</v>
      </c>
      <c r="FJ8" s="48">
        <f t="shared" si="8"/>
        <v>0</v>
      </c>
      <c r="FK8" s="48">
        <f t="shared" si="8"/>
        <v>0</v>
      </c>
      <c r="FL8" s="48">
        <f t="shared" si="8"/>
        <v>0</v>
      </c>
      <c r="FM8" s="48">
        <f t="shared" si="8"/>
        <v>0</v>
      </c>
      <c r="FN8" s="48">
        <f t="shared" si="8"/>
        <v>0</v>
      </c>
      <c r="FO8" s="48">
        <f t="shared" si="8"/>
        <v>0</v>
      </c>
      <c r="FP8" s="48">
        <f t="shared" si="8"/>
        <v>0</v>
      </c>
      <c r="FQ8" s="48">
        <f t="shared" si="8"/>
        <v>0</v>
      </c>
      <c r="FR8" s="48">
        <f t="shared" si="8"/>
        <v>0</v>
      </c>
      <c r="FS8" s="48">
        <f t="shared" si="8"/>
        <v>0</v>
      </c>
      <c r="FT8" s="48">
        <f t="shared" si="8"/>
        <v>0</v>
      </c>
      <c r="FU8" s="48">
        <f t="shared" si="8"/>
        <v>0</v>
      </c>
      <c r="FV8" s="48">
        <f t="shared" si="8"/>
        <v>0</v>
      </c>
      <c r="FW8" s="48">
        <f t="shared" si="8"/>
        <v>0</v>
      </c>
      <c r="FX8" s="48">
        <f t="shared" si="8"/>
        <v>0</v>
      </c>
      <c r="FY8" s="48">
        <f t="shared" si="8"/>
        <v>0</v>
      </c>
      <c r="FZ8" s="48">
        <f t="shared" si="8"/>
        <v>0</v>
      </c>
      <c r="GA8" s="48">
        <f t="shared" si="8"/>
        <v>0</v>
      </c>
      <c r="GB8" s="48">
        <f t="shared" si="8"/>
        <v>0</v>
      </c>
      <c r="GC8" s="48">
        <f t="shared" si="8"/>
        <v>0</v>
      </c>
      <c r="GD8" s="48">
        <f t="shared" si="8"/>
        <v>0</v>
      </c>
      <c r="GE8" s="48">
        <f t="shared" si="8"/>
        <v>0</v>
      </c>
      <c r="GF8" s="48">
        <f t="shared" si="8"/>
        <v>0</v>
      </c>
      <c r="GG8" s="48">
        <f t="shared" si="8"/>
        <v>0</v>
      </c>
      <c r="GH8" s="48">
        <f t="shared" si="8"/>
        <v>0</v>
      </c>
      <c r="GI8" s="48">
        <f t="shared" si="8"/>
        <v>0</v>
      </c>
      <c r="GJ8" s="48">
        <f t="shared" si="8"/>
        <v>0</v>
      </c>
      <c r="GK8" s="48">
        <f t="shared" si="8"/>
        <v>0</v>
      </c>
      <c r="GL8" s="48">
        <f t="shared" si="8"/>
        <v>0</v>
      </c>
      <c r="GM8" s="48">
        <f t="shared" si="8"/>
        <v>0</v>
      </c>
      <c r="GN8" s="48">
        <f t="shared" si="8"/>
        <v>0</v>
      </c>
      <c r="GO8" s="48">
        <f t="shared" si="8"/>
        <v>0</v>
      </c>
      <c r="GP8" s="48">
        <f t="shared" si="8"/>
        <v>0</v>
      </c>
      <c r="GQ8" s="48">
        <f t="shared" si="8"/>
        <v>0</v>
      </c>
      <c r="GR8" s="48">
        <f t="shared" si="8"/>
        <v>0</v>
      </c>
      <c r="GS8" s="48">
        <f t="shared" si="8"/>
        <v>0</v>
      </c>
      <c r="GT8" s="48">
        <f t="shared" si="8"/>
        <v>0</v>
      </c>
      <c r="GU8" s="48">
        <f t="shared" si="8"/>
        <v>0</v>
      </c>
      <c r="GV8" s="48">
        <f t="shared" si="8"/>
        <v>0</v>
      </c>
      <c r="GW8" s="48">
        <f t="shared" si="8"/>
        <v>0</v>
      </c>
      <c r="GX8" s="48">
        <f t="shared" si="8"/>
        <v>0</v>
      </c>
      <c r="GY8" s="48">
        <f t="shared" si="8"/>
        <v>0</v>
      </c>
      <c r="GZ8" s="48">
        <f t="shared" si="8"/>
        <v>0</v>
      </c>
      <c r="HA8" s="48">
        <f t="shared" si="8"/>
        <v>0</v>
      </c>
      <c r="HB8" s="48">
        <f t="shared" si="8"/>
        <v>0</v>
      </c>
      <c r="HC8" s="48">
        <f t="shared" si="8"/>
        <v>0</v>
      </c>
      <c r="HD8" s="48">
        <f t="shared" si="8"/>
        <v>0</v>
      </c>
      <c r="HE8" s="48">
        <f t="shared" si="8"/>
        <v>0</v>
      </c>
      <c r="HF8" s="48">
        <f t="shared" si="8"/>
        <v>0</v>
      </c>
      <c r="HG8" s="48">
        <f t="shared" si="8"/>
        <v>0</v>
      </c>
      <c r="HH8" s="48">
        <f t="shared" si="8"/>
        <v>0</v>
      </c>
      <c r="HI8" s="48">
        <f t="shared" si="8"/>
        <v>0</v>
      </c>
      <c r="HJ8" s="48">
        <f t="shared" si="8"/>
        <v>0</v>
      </c>
      <c r="HK8" s="48">
        <f t="shared" si="8"/>
        <v>0</v>
      </c>
      <c r="HL8" s="48">
        <f t="shared" si="8"/>
        <v>0</v>
      </c>
      <c r="HM8" s="48">
        <f t="shared" si="8"/>
        <v>0</v>
      </c>
      <c r="HN8" s="48">
        <f t="shared" si="8"/>
        <v>0</v>
      </c>
      <c r="HO8" s="48">
        <f t="shared" si="8"/>
        <v>0</v>
      </c>
      <c r="HP8" s="48">
        <f t="shared" si="8"/>
        <v>0</v>
      </c>
      <c r="HQ8" s="48">
        <f t="shared" si="8"/>
        <v>0</v>
      </c>
      <c r="HR8" s="48">
        <f t="shared" si="8"/>
        <v>0</v>
      </c>
      <c r="HS8" s="48">
        <f t="shared" si="8"/>
        <v>0</v>
      </c>
      <c r="HT8" s="48">
        <f t="shared" si="8"/>
        <v>0</v>
      </c>
      <c r="HU8" s="48">
        <f t="shared" si="8"/>
        <v>0</v>
      </c>
      <c r="HV8" s="48">
        <f t="shared" si="8"/>
        <v>0</v>
      </c>
      <c r="HW8" s="48">
        <f t="shared" si="8"/>
        <v>0</v>
      </c>
      <c r="HX8" s="48">
        <f t="shared" si="8"/>
        <v>0</v>
      </c>
      <c r="HY8" s="48">
        <f t="shared" si="8"/>
        <v>0</v>
      </c>
      <c r="HZ8" s="48">
        <f t="shared" si="8"/>
        <v>0</v>
      </c>
      <c r="IA8" s="48">
        <f t="shared" si="8"/>
        <v>0</v>
      </c>
      <c r="IB8" s="48">
        <f t="shared" si="8"/>
        <v>0</v>
      </c>
      <c r="IC8" s="48">
        <f t="shared" si="8"/>
        <v>0</v>
      </c>
      <c r="ID8" s="48">
        <f t="shared" si="8"/>
        <v>0</v>
      </c>
      <c r="IE8" s="48">
        <f t="shared" si="8"/>
        <v>0</v>
      </c>
      <c r="IF8" s="48">
        <f t="shared" si="8"/>
        <v>0</v>
      </c>
      <c r="IG8" s="48">
        <f t="shared" si="8"/>
        <v>0</v>
      </c>
      <c r="IH8" s="48">
        <f t="shared" si="8"/>
        <v>0</v>
      </c>
      <c r="II8" s="48">
        <f t="shared" si="8"/>
        <v>0</v>
      </c>
      <c r="IJ8" s="48">
        <f t="shared" si="8"/>
        <v>0</v>
      </c>
      <c r="IK8" s="48">
        <f t="shared" si="8"/>
        <v>0</v>
      </c>
      <c r="IL8" s="48">
        <f t="shared" si="8"/>
        <v>0</v>
      </c>
      <c r="IM8" s="48">
        <f t="shared" si="8"/>
        <v>0</v>
      </c>
      <c r="IN8" s="48">
        <f t="shared" si="8"/>
        <v>0</v>
      </c>
      <c r="IO8" s="48">
        <f t="shared" si="8"/>
        <v>0</v>
      </c>
      <c r="IP8" s="48">
        <f t="shared" si="8"/>
        <v>0</v>
      </c>
      <c r="IQ8" s="48">
        <f t="shared" si="8"/>
        <v>0</v>
      </c>
      <c r="IR8" s="48">
        <f t="shared" si="8"/>
        <v>0</v>
      </c>
      <c r="IS8" s="48">
        <f t="shared" si="8"/>
        <v>0</v>
      </c>
      <c r="IT8" s="48">
        <f t="shared" si="8"/>
        <v>0</v>
      </c>
      <c r="IU8" s="48">
        <f t="shared" si="8"/>
        <v>0</v>
      </c>
      <c r="IV8" s="48">
        <f t="shared" si="8"/>
        <v>0</v>
      </c>
      <c r="IW8" s="48">
        <f t="shared" si="8"/>
        <v>0</v>
      </c>
      <c r="IX8" s="48">
        <f t="shared" ref="IX8:KP8" si="9">IFERROR(AVERAGEIFS(#REF!,#REF!,"&gt;"&amp;IW$35,#REF!,"&lt;="&amp;IX$35),IW8)</f>
        <v>0</v>
      </c>
      <c r="IY8" s="48">
        <f t="shared" si="9"/>
        <v>0</v>
      </c>
      <c r="IZ8" s="48">
        <f t="shared" si="9"/>
        <v>0</v>
      </c>
      <c r="JA8" s="48">
        <f t="shared" si="9"/>
        <v>0</v>
      </c>
      <c r="JB8" s="48">
        <f t="shared" si="9"/>
        <v>0</v>
      </c>
      <c r="JC8" s="48">
        <f t="shared" si="9"/>
        <v>0</v>
      </c>
      <c r="JD8" s="48">
        <f t="shared" si="9"/>
        <v>0</v>
      </c>
      <c r="JE8" s="48">
        <f t="shared" si="9"/>
        <v>0</v>
      </c>
      <c r="JF8" s="48">
        <f t="shared" si="9"/>
        <v>0</v>
      </c>
      <c r="JG8" s="48">
        <f t="shared" si="9"/>
        <v>0</v>
      </c>
      <c r="JH8" s="48">
        <f t="shared" si="9"/>
        <v>0</v>
      </c>
      <c r="JI8" s="48">
        <f t="shared" si="9"/>
        <v>0</v>
      </c>
      <c r="JJ8" s="48">
        <f t="shared" si="9"/>
        <v>0</v>
      </c>
      <c r="JK8" s="48">
        <f t="shared" si="9"/>
        <v>0</v>
      </c>
      <c r="JL8" s="48">
        <f t="shared" si="9"/>
        <v>0</v>
      </c>
      <c r="JM8" s="48">
        <f t="shared" si="9"/>
        <v>0</v>
      </c>
      <c r="JN8" s="48">
        <f t="shared" si="9"/>
        <v>0</v>
      </c>
      <c r="JO8" s="48">
        <f t="shared" si="9"/>
        <v>0</v>
      </c>
      <c r="JP8" s="48">
        <f t="shared" si="9"/>
        <v>0</v>
      </c>
      <c r="JQ8" s="48">
        <f t="shared" si="9"/>
        <v>0</v>
      </c>
      <c r="JR8" s="48">
        <f t="shared" si="9"/>
        <v>0</v>
      </c>
      <c r="JS8" s="48">
        <f t="shared" si="9"/>
        <v>0</v>
      </c>
      <c r="JT8" s="48">
        <f t="shared" si="9"/>
        <v>0</v>
      </c>
      <c r="JU8" s="48">
        <f t="shared" si="9"/>
        <v>0</v>
      </c>
      <c r="JV8" s="48">
        <f t="shared" si="9"/>
        <v>0</v>
      </c>
      <c r="JW8" s="48">
        <f t="shared" si="9"/>
        <v>0</v>
      </c>
      <c r="JX8" s="48">
        <f t="shared" si="9"/>
        <v>0</v>
      </c>
      <c r="JY8" s="48">
        <f t="shared" si="9"/>
        <v>0</v>
      </c>
      <c r="JZ8" s="48">
        <f t="shared" si="9"/>
        <v>0</v>
      </c>
      <c r="KA8" s="48">
        <f t="shared" si="9"/>
        <v>0</v>
      </c>
      <c r="KB8" s="48">
        <f t="shared" si="9"/>
        <v>0</v>
      </c>
      <c r="KC8" s="48">
        <f t="shared" si="9"/>
        <v>0</v>
      </c>
      <c r="KD8" s="48">
        <f t="shared" si="9"/>
        <v>0</v>
      </c>
      <c r="KE8" s="48">
        <f t="shared" si="9"/>
        <v>0</v>
      </c>
      <c r="KF8" s="48">
        <f t="shared" si="9"/>
        <v>0</v>
      </c>
      <c r="KG8" s="48">
        <f t="shared" si="9"/>
        <v>0</v>
      </c>
      <c r="KH8" s="48">
        <f t="shared" si="9"/>
        <v>0</v>
      </c>
      <c r="KI8" s="48">
        <f t="shared" si="9"/>
        <v>0</v>
      </c>
      <c r="KJ8" s="48">
        <f t="shared" si="9"/>
        <v>0</v>
      </c>
      <c r="KK8" s="48">
        <f t="shared" si="9"/>
        <v>0</v>
      </c>
      <c r="KL8" s="48">
        <f t="shared" si="9"/>
        <v>0</v>
      </c>
      <c r="KM8" s="48">
        <f t="shared" si="9"/>
        <v>0</v>
      </c>
      <c r="KN8" s="48">
        <f t="shared" si="9"/>
        <v>0</v>
      </c>
      <c r="KO8" s="48">
        <f t="shared" si="9"/>
        <v>0</v>
      </c>
      <c r="KP8" s="48">
        <f t="shared" si="9"/>
        <v>0</v>
      </c>
    </row>
    <row r="9" spans="1:384" ht="14.25" customHeight="1" x14ac:dyDescent="0.55000000000000004">
      <c r="A9" s="1" t="s">
        <v>43</v>
      </c>
      <c r="C9" s="48">
        <f t="shared" ref="C9:IW9" si="10">IFERROR(AVERAGEIFS(#REF!,#REF!,"&gt;"&amp;B$35,#REF!,"&lt;="&amp;C$35),B9)</f>
        <v>0</v>
      </c>
      <c r="D9" s="48">
        <f t="shared" si="10"/>
        <v>0</v>
      </c>
      <c r="E9" s="48">
        <f t="shared" si="10"/>
        <v>0</v>
      </c>
      <c r="F9" s="48">
        <f t="shared" si="10"/>
        <v>0</v>
      </c>
      <c r="G9" s="48">
        <f t="shared" si="10"/>
        <v>0</v>
      </c>
      <c r="H9" s="48">
        <f t="shared" si="10"/>
        <v>0</v>
      </c>
      <c r="I9" s="48">
        <f t="shared" si="10"/>
        <v>0</v>
      </c>
      <c r="J9" s="48">
        <f t="shared" si="10"/>
        <v>0</v>
      </c>
      <c r="K9" s="48">
        <f t="shared" si="10"/>
        <v>0</v>
      </c>
      <c r="L9" s="48">
        <f t="shared" si="10"/>
        <v>0</v>
      </c>
      <c r="M9" s="48">
        <f t="shared" si="10"/>
        <v>0</v>
      </c>
      <c r="N9" s="48">
        <f t="shared" si="10"/>
        <v>0</v>
      </c>
      <c r="O9" s="48">
        <f t="shared" si="10"/>
        <v>0</v>
      </c>
      <c r="P9" s="48">
        <f t="shared" si="10"/>
        <v>0</v>
      </c>
      <c r="Q9" s="48">
        <f t="shared" si="10"/>
        <v>0</v>
      </c>
      <c r="R9" s="48">
        <f t="shared" si="10"/>
        <v>0</v>
      </c>
      <c r="S9" s="48">
        <f t="shared" si="10"/>
        <v>0</v>
      </c>
      <c r="T9" s="48">
        <f t="shared" si="10"/>
        <v>0</v>
      </c>
      <c r="U9" s="48">
        <f t="shared" si="10"/>
        <v>0</v>
      </c>
      <c r="V9" s="48">
        <f t="shared" si="10"/>
        <v>0</v>
      </c>
      <c r="W9" s="48">
        <f t="shared" si="10"/>
        <v>0</v>
      </c>
      <c r="X9" s="48">
        <f t="shared" si="10"/>
        <v>0</v>
      </c>
      <c r="Y9" s="48">
        <f t="shared" si="10"/>
        <v>0</v>
      </c>
      <c r="Z9" s="48">
        <f t="shared" si="10"/>
        <v>0</v>
      </c>
      <c r="AA9" s="48">
        <f t="shared" si="10"/>
        <v>0</v>
      </c>
      <c r="AB9" s="48">
        <f t="shared" si="10"/>
        <v>0</v>
      </c>
      <c r="AC9" s="48">
        <f t="shared" si="10"/>
        <v>0</v>
      </c>
      <c r="AD9" s="48">
        <f t="shared" si="10"/>
        <v>0</v>
      </c>
      <c r="AE9" s="48">
        <f t="shared" si="10"/>
        <v>0</v>
      </c>
      <c r="AF9" s="48">
        <f t="shared" si="10"/>
        <v>0</v>
      </c>
      <c r="AG9" s="48">
        <f t="shared" si="10"/>
        <v>0</v>
      </c>
      <c r="AH9" s="48">
        <f t="shared" si="10"/>
        <v>0</v>
      </c>
      <c r="AI9" s="48">
        <f t="shared" si="10"/>
        <v>0</v>
      </c>
      <c r="AJ9" s="48">
        <f t="shared" si="10"/>
        <v>0</v>
      </c>
      <c r="AK9" s="48">
        <f t="shared" si="10"/>
        <v>0</v>
      </c>
      <c r="AL9" s="48">
        <f t="shared" si="10"/>
        <v>0</v>
      </c>
      <c r="AM9" s="48">
        <f t="shared" si="10"/>
        <v>0</v>
      </c>
      <c r="AN9" s="48">
        <f t="shared" si="10"/>
        <v>0</v>
      </c>
      <c r="AO9" s="48">
        <f t="shared" si="10"/>
        <v>0</v>
      </c>
      <c r="AP9" s="48">
        <f t="shared" si="10"/>
        <v>0</v>
      </c>
      <c r="AQ9" s="48">
        <f t="shared" si="10"/>
        <v>0</v>
      </c>
      <c r="AR9" s="48">
        <f t="shared" si="10"/>
        <v>0</v>
      </c>
      <c r="AS9" s="48">
        <f t="shared" si="10"/>
        <v>0</v>
      </c>
      <c r="AT9" s="48">
        <f t="shared" si="10"/>
        <v>0</v>
      </c>
      <c r="AU9" s="48">
        <f t="shared" si="10"/>
        <v>0</v>
      </c>
      <c r="AV9" s="48">
        <f t="shared" si="10"/>
        <v>0</v>
      </c>
      <c r="AW9" s="48">
        <f t="shared" si="10"/>
        <v>0</v>
      </c>
      <c r="AX9" s="48">
        <f t="shared" si="10"/>
        <v>0</v>
      </c>
      <c r="AY9" s="48">
        <f t="shared" si="10"/>
        <v>0</v>
      </c>
      <c r="AZ9" s="48">
        <f t="shared" si="10"/>
        <v>0</v>
      </c>
      <c r="BA9" s="48">
        <f t="shared" si="10"/>
        <v>0</v>
      </c>
      <c r="BB9" s="48">
        <f t="shared" si="10"/>
        <v>0</v>
      </c>
      <c r="BC9" s="48">
        <f t="shared" si="10"/>
        <v>0</v>
      </c>
      <c r="BD9" s="48">
        <f t="shared" si="10"/>
        <v>0</v>
      </c>
      <c r="BE9" s="48">
        <f t="shared" si="10"/>
        <v>0</v>
      </c>
      <c r="BF9" s="48">
        <f t="shared" si="10"/>
        <v>0</v>
      </c>
      <c r="BG9" s="48">
        <f t="shared" si="10"/>
        <v>0</v>
      </c>
      <c r="BH9" s="48">
        <f t="shared" si="10"/>
        <v>0</v>
      </c>
      <c r="BI9" s="48">
        <f t="shared" si="10"/>
        <v>0</v>
      </c>
      <c r="BJ9" s="48">
        <f t="shared" si="10"/>
        <v>0</v>
      </c>
      <c r="BK9" s="48">
        <f t="shared" si="10"/>
        <v>0</v>
      </c>
      <c r="BL9" s="48">
        <f t="shared" si="10"/>
        <v>0</v>
      </c>
      <c r="BM9" s="48">
        <f t="shared" si="10"/>
        <v>0</v>
      </c>
      <c r="BN9" s="48">
        <f t="shared" si="10"/>
        <v>0</v>
      </c>
      <c r="BO9" s="48">
        <f t="shared" si="10"/>
        <v>0</v>
      </c>
      <c r="BP9" s="48">
        <f t="shared" si="10"/>
        <v>0</v>
      </c>
      <c r="BQ9" s="48">
        <f t="shared" si="10"/>
        <v>0</v>
      </c>
      <c r="BR9" s="48">
        <f t="shared" si="10"/>
        <v>0</v>
      </c>
      <c r="BS9" s="48">
        <f t="shared" si="10"/>
        <v>0</v>
      </c>
      <c r="BT9" s="48">
        <f t="shared" si="10"/>
        <v>0</v>
      </c>
      <c r="BU9" s="48">
        <f t="shared" si="10"/>
        <v>0</v>
      </c>
      <c r="BV9" s="48">
        <f t="shared" si="10"/>
        <v>0</v>
      </c>
      <c r="BW9" s="48">
        <f t="shared" si="10"/>
        <v>0</v>
      </c>
      <c r="BX9" s="48">
        <f t="shared" si="10"/>
        <v>0</v>
      </c>
      <c r="BY9" s="48">
        <f t="shared" si="10"/>
        <v>0</v>
      </c>
      <c r="BZ9" s="48">
        <f t="shared" si="10"/>
        <v>0</v>
      </c>
      <c r="CA9" s="48">
        <f t="shared" si="10"/>
        <v>0</v>
      </c>
      <c r="CB9" s="48">
        <f t="shared" si="10"/>
        <v>0</v>
      </c>
      <c r="CC9" s="48">
        <f t="shared" si="10"/>
        <v>0</v>
      </c>
      <c r="CD9" s="48">
        <f t="shared" si="10"/>
        <v>0</v>
      </c>
      <c r="CE9" s="48">
        <f t="shared" si="10"/>
        <v>0</v>
      </c>
      <c r="CF9" s="48">
        <f t="shared" si="10"/>
        <v>0</v>
      </c>
      <c r="CG9" s="48">
        <f t="shared" si="10"/>
        <v>0</v>
      </c>
      <c r="CH9" s="48">
        <f t="shared" si="10"/>
        <v>0</v>
      </c>
      <c r="CI9" s="48">
        <f t="shared" si="10"/>
        <v>0</v>
      </c>
      <c r="CJ9" s="48">
        <f t="shared" si="10"/>
        <v>0</v>
      </c>
      <c r="CK9" s="48">
        <f t="shared" si="10"/>
        <v>0</v>
      </c>
      <c r="CL9" s="48">
        <f t="shared" si="10"/>
        <v>0</v>
      </c>
      <c r="CM9" s="48">
        <f t="shared" si="10"/>
        <v>0</v>
      </c>
      <c r="CN9" s="48">
        <f t="shared" si="10"/>
        <v>0</v>
      </c>
      <c r="CO9" s="48">
        <f t="shared" si="10"/>
        <v>0</v>
      </c>
      <c r="CP9" s="48">
        <f t="shared" si="10"/>
        <v>0</v>
      </c>
      <c r="CQ9" s="48">
        <f t="shared" si="10"/>
        <v>0</v>
      </c>
      <c r="CR9" s="48">
        <f t="shared" si="10"/>
        <v>0</v>
      </c>
      <c r="CS9" s="48">
        <f t="shared" si="10"/>
        <v>0</v>
      </c>
      <c r="CT9" s="48">
        <f t="shared" si="10"/>
        <v>0</v>
      </c>
      <c r="CU9" s="48">
        <f t="shared" si="10"/>
        <v>0</v>
      </c>
      <c r="CV9" s="48">
        <f t="shared" si="10"/>
        <v>0</v>
      </c>
      <c r="CW9" s="48">
        <f t="shared" si="10"/>
        <v>0</v>
      </c>
      <c r="CX9" s="48">
        <f t="shared" si="10"/>
        <v>0</v>
      </c>
      <c r="CY9" s="48">
        <f t="shared" si="10"/>
        <v>0</v>
      </c>
      <c r="CZ9" s="48">
        <f t="shared" si="10"/>
        <v>0</v>
      </c>
      <c r="DA9" s="48">
        <f t="shared" si="10"/>
        <v>0</v>
      </c>
      <c r="DB9" s="48">
        <f t="shared" si="10"/>
        <v>0</v>
      </c>
      <c r="DC9" s="48">
        <f t="shared" si="10"/>
        <v>0</v>
      </c>
      <c r="DD9" s="48">
        <f t="shared" si="10"/>
        <v>0</v>
      </c>
      <c r="DE9" s="48">
        <f t="shared" si="10"/>
        <v>0</v>
      </c>
      <c r="DF9" s="48">
        <f t="shared" si="10"/>
        <v>0</v>
      </c>
      <c r="DG9" s="48">
        <f t="shared" si="10"/>
        <v>0</v>
      </c>
      <c r="DH9" s="48">
        <f t="shared" si="10"/>
        <v>0</v>
      </c>
      <c r="DI9" s="48">
        <f t="shared" si="10"/>
        <v>0</v>
      </c>
      <c r="DJ9" s="48">
        <f t="shared" si="10"/>
        <v>0</v>
      </c>
      <c r="DK9" s="48">
        <f t="shared" si="10"/>
        <v>0</v>
      </c>
      <c r="DL9" s="48">
        <f t="shared" si="10"/>
        <v>0</v>
      </c>
      <c r="DM9" s="48">
        <f t="shared" si="10"/>
        <v>0</v>
      </c>
      <c r="DN9" s="48">
        <f t="shared" si="10"/>
        <v>0</v>
      </c>
      <c r="DO9" s="48">
        <f t="shared" si="10"/>
        <v>0</v>
      </c>
      <c r="DP9" s="48">
        <f t="shared" si="10"/>
        <v>0</v>
      </c>
      <c r="DQ9" s="48">
        <f t="shared" si="10"/>
        <v>0</v>
      </c>
      <c r="DR9" s="48">
        <f t="shared" si="10"/>
        <v>0</v>
      </c>
      <c r="DS9" s="48">
        <f t="shared" si="10"/>
        <v>0</v>
      </c>
      <c r="DT9" s="48">
        <f t="shared" si="10"/>
        <v>0</v>
      </c>
      <c r="DU9" s="48">
        <f t="shared" si="10"/>
        <v>0</v>
      </c>
      <c r="DV9" s="48">
        <f t="shared" si="10"/>
        <v>0</v>
      </c>
      <c r="DW9" s="48">
        <f t="shared" si="10"/>
        <v>0</v>
      </c>
      <c r="DX9" s="48">
        <f t="shared" si="10"/>
        <v>0</v>
      </c>
      <c r="DY9" s="48">
        <f t="shared" si="10"/>
        <v>0</v>
      </c>
      <c r="DZ9" s="48">
        <f t="shared" si="10"/>
        <v>0</v>
      </c>
      <c r="EA9" s="48">
        <f t="shared" si="10"/>
        <v>0</v>
      </c>
      <c r="EB9" s="48">
        <f t="shared" si="10"/>
        <v>0</v>
      </c>
      <c r="EC9" s="48">
        <f t="shared" si="10"/>
        <v>0</v>
      </c>
      <c r="ED9" s="48">
        <f t="shared" si="10"/>
        <v>0</v>
      </c>
      <c r="EE9" s="48">
        <f t="shared" si="10"/>
        <v>0</v>
      </c>
      <c r="EF9" s="48">
        <f t="shared" si="10"/>
        <v>0</v>
      </c>
      <c r="EG9" s="48">
        <f t="shared" si="10"/>
        <v>0</v>
      </c>
      <c r="EH9" s="48">
        <f t="shared" si="10"/>
        <v>0</v>
      </c>
      <c r="EI9" s="48">
        <f t="shared" si="10"/>
        <v>0</v>
      </c>
      <c r="EJ9" s="48">
        <f t="shared" si="10"/>
        <v>0</v>
      </c>
      <c r="EK9" s="48">
        <f t="shared" si="10"/>
        <v>0</v>
      </c>
      <c r="EL9" s="48">
        <f t="shared" si="10"/>
        <v>0</v>
      </c>
      <c r="EM9" s="48">
        <f t="shared" si="10"/>
        <v>0</v>
      </c>
      <c r="EN9" s="48">
        <f t="shared" si="10"/>
        <v>0</v>
      </c>
      <c r="EO9" s="48">
        <f t="shared" si="10"/>
        <v>0</v>
      </c>
      <c r="EP9" s="48">
        <f t="shared" si="10"/>
        <v>0</v>
      </c>
      <c r="EQ9" s="48">
        <f t="shared" si="10"/>
        <v>0</v>
      </c>
      <c r="ER9" s="48">
        <f t="shared" si="10"/>
        <v>0</v>
      </c>
      <c r="ES9" s="48">
        <f t="shared" si="10"/>
        <v>0</v>
      </c>
      <c r="ET9" s="48">
        <f t="shared" si="10"/>
        <v>0</v>
      </c>
      <c r="EU9" s="48">
        <f t="shared" si="10"/>
        <v>0</v>
      </c>
      <c r="EV9" s="48">
        <f t="shared" si="10"/>
        <v>0</v>
      </c>
      <c r="EW9" s="48">
        <f t="shared" si="10"/>
        <v>0</v>
      </c>
      <c r="EX9" s="48">
        <f t="shared" si="10"/>
        <v>0</v>
      </c>
      <c r="EY9" s="48">
        <f t="shared" si="10"/>
        <v>0</v>
      </c>
      <c r="EZ9" s="48">
        <f t="shared" si="10"/>
        <v>0</v>
      </c>
      <c r="FA9" s="48">
        <f t="shared" si="10"/>
        <v>0</v>
      </c>
      <c r="FB9" s="48">
        <f t="shared" si="10"/>
        <v>0</v>
      </c>
      <c r="FC9" s="48">
        <f t="shared" si="10"/>
        <v>0</v>
      </c>
      <c r="FD9" s="48">
        <f t="shared" si="10"/>
        <v>0</v>
      </c>
      <c r="FE9" s="48">
        <f t="shared" si="10"/>
        <v>0</v>
      </c>
      <c r="FF9" s="48">
        <f t="shared" si="10"/>
        <v>0</v>
      </c>
      <c r="FG9" s="48">
        <f t="shared" si="10"/>
        <v>0</v>
      </c>
      <c r="FH9" s="48">
        <f t="shared" si="10"/>
        <v>0</v>
      </c>
      <c r="FI9" s="48">
        <f t="shared" si="10"/>
        <v>0</v>
      </c>
      <c r="FJ9" s="48">
        <f t="shared" si="10"/>
        <v>0</v>
      </c>
      <c r="FK9" s="48">
        <f t="shared" si="10"/>
        <v>0</v>
      </c>
      <c r="FL9" s="48">
        <f t="shared" si="10"/>
        <v>0</v>
      </c>
      <c r="FM9" s="48">
        <f t="shared" si="10"/>
        <v>0</v>
      </c>
      <c r="FN9" s="48">
        <f t="shared" si="10"/>
        <v>0</v>
      </c>
      <c r="FO9" s="48">
        <f t="shared" si="10"/>
        <v>0</v>
      </c>
      <c r="FP9" s="48">
        <f t="shared" si="10"/>
        <v>0</v>
      </c>
      <c r="FQ9" s="48">
        <f t="shared" si="10"/>
        <v>0</v>
      </c>
      <c r="FR9" s="48">
        <f t="shared" si="10"/>
        <v>0</v>
      </c>
      <c r="FS9" s="48">
        <f t="shared" si="10"/>
        <v>0</v>
      </c>
      <c r="FT9" s="48">
        <f t="shared" si="10"/>
        <v>0</v>
      </c>
      <c r="FU9" s="48">
        <f t="shared" si="10"/>
        <v>0</v>
      </c>
      <c r="FV9" s="48">
        <f t="shared" si="10"/>
        <v>0</v>
      </c>
      <c r="FW9" s="48">
        <f t="shared" si="10"/>
        <v>0</v>
      </c>
      <c r="FX9" s="48">
        <f t="shared" si="10"/>
        <v>0</v>
      </c>
      <c r="FY9" s="48">
        <f t="shared" si="10"/>
        <v>0</v>
      </c>
      <c r="FZ9" s="48">
        <f t="shared" si="10"/>
        <v>0</v>
      </c>
      <c r="GA9" s="48">
        <f t="shared" si="10"/>
        <v>0</v>
      </c>
      <c r="GB9" s="48">
        <f t="shared" si="10"/>
        <v>0</v>
      </c>
      <c r="GC9" s="48">
        <f t="shared" si="10"/>
        <v>0</v>
      </c>
      <c r="GD9" s="48">
        <f t="shared" si="10"/>
        <v>0</v>
      </c>
      <c r="GE9" s="48">
        <f t="shared" si="10"/>
        <v>0</v>
      </c>
      <c r="GF9" s="48">
        <f t="shared" si="10"/>
        <v>0</v>
      </c>
      <c r="GG9" s="48">
        <f t="shared" si="10"/>
        <v>0</v>
      </c>
      <c r="GH9" s="48">
        <f t="shared" si="10"/>
        <v>0</v>
      </c>
      <c r="GI9" s="48">
        <f t="shared" si="10"/>
        <v>0</v>
      </c>
      <c r="GJ9" s="48">
        <f t="shared" si="10"/>
        <v>0</v>
      </c>
      <c r="GK9" s="48">
        <f t="shared" si="10"/>
        <v>0</v>
      </c>
      <c r="GL9" s="48">
        <f t="shared" si="10"/>
        <v>0</v>
      </c>
      <c r="GM9" s="48">
        <f t="shared" si="10"/>
        <v>0</v>
      </c>
      <c r="GN9" s="48">
        <f t="shared" si="10"/>
        <v>0</v>
      </c>
      <c r="GO9" s="48">
        <f t="shared" si="10"/>
        <v>0</v>
      </c>
      <c r="GP9" s="48">
        <f t="shared" si="10"/>
        <v>0</v>
      </c>
      <c r="GQ9" s="48">
        <f t="shared" si="10"/>
        <v>0</v>
      </c>
      <c r="GR9" s="48">
        <f t="shared" si="10"/>
        <v>0</v>
      </c>
      <c r="GS9" s="48">
        <f t="shared" si="10"/>
        <v>0</v>
      </c>
      <c r="GT9" s="48">
        <f t="shared" si="10"/>
        <v>0</v>
      </c>
      <c r="GU9" s="48">
        <f t="shared" si="10"/>
        <v>0</v>
      </c>
      <c r="GV9" s="48">
        <f t="shared" si="10"/>
        <v>0</v>
      </c>
      <c r="GW9" s="48">
        <f t="shared" si="10"/>
        <v>0</v>
      </c>
      <c r="GX9" s="48">
        <f t="shared" si="10"/>
        <v>0</v>
      </c>
      <c r="GY9" s="48">
        <f t="shared" si="10"/>
        <v>0</v>
      </c>
      <c r="GZ9" s="48">
        <f t="shared" si="10"/>
        <v>0</v>
      </c>
      <c r="HA9" s="48">
        <f t="shared" si="10"/>
        <v>0</v>
      </c>
      <c r="HB9" s="48">
        <f t="shared" si="10"/>
        <v>0</v>
      </c>
      <c r="HC9" s="48">
        <f t="shared" si="10"/>
        <v>0</v>
      </c>
      <c r="HD9" s="48">
        <f t="shared" si="10"/>
        <v>0</v>
      </c>
      <c r="HE9" s="48">
        <f t="shared" si="10"/>
        <v>0</v>
      </c>
      <c r="HF9" s="48">
        <f t="shared" si="10"/>
        <v>0</v>
      </c>
      <c r="HG9" s="48">
        <f t="shared" si="10"/>
        <v>0</v>
      </c>
      <c r="HH9" s="48">
        <f t="shared" si="10"/>
        <v>0</v>
      </c>
      <c r="HI9" s="48">
        <f t="shared" si="10"/>
        <v>0</v>
      </c>
      <c r="HJ9" s="48">
        <f t="shared" si="10"/>
        <v>0</v>
      </c>
      <c r="HK9" s="48">
        <f t="shared" si="10"/>
        <v>0</v>
      </c>
      <c r="HL9" s="48">
        <f t="shared" si="10"/>
        <v>0</v>
      </c>
      <c r="HM9" s="48">
        <f t="shared" si="10"/>
        <v>0</v>
      </c>
      <c r="HN9" s="48">
        <f t="shared" si="10"/>
        <v>0</v>
      </c>
      <c r="HO9" s="48">
        <f t="shared" si="10"/>
        <v>0</v>
      </c>
      <c r="HP9" s="48">
        <f t="shared" si="10"/>
        <v>0</v>
      </c>
      <c r="HQ9" s="48">
        <f t="shared" si="10"/>
        <v>0</v>
      </c>
      <c r="HR9" s="48">
        <f t="shared" si="10"/>
        <v>0</v>
      </c>
      <c r="HS9" s="48">
        <f t="shared" si="10"/>
        <v>0</v>
      </c>
      <c r="HT9" s="48">
        <f t="shared" si="10"/>
        <v>0</v>
      </c>
      <c r="HU9" s="48">
        <f t="shared" si="10"/>
        <v>0</v>
      </c>
      <c r="HV9" s="48">
        <f t="shared" si="10"/>
        <v>0</v>
      </c>
      <c r="HW9" s="48">
        <f t="shared" si="10"/>
        <v>0</v>
      </c>
      <c r="HX9" s="48">
        <f t="shared" si="10"/>
        <v>0</v>
      </c>
      <c r="HY9" s="48">
        <f t="shared" si="10"/>
        <v>0</v>
      </c>
      <c r="HZ9" s="48">
        <f t="shared" si="10"/>
        <v>0</v>
      </c>
      <c r="IA9" s="48">
        <f t="shared" si="10"/>
        <v>0</v>
      </c>
      <c r="IB9" s="48">
        <f t="shared" si="10"/>
        <v>0</v>
      </c>
      <c r="IC9" s="48">
        <f t="shared" si="10"/>
        <v>0</v>
      </c>
      <c r="ID9" s="48">
        <f t="shared" si="10"/>
        <v>0</v>
      </c>
      <c r="IE9" s="48">
        <f t="shared" si="10"/>
        <v>0</v>
      </c>
      <c r="IF9" s="48">
        <f t="shared" si="10"/>
        <v>0</v>
      </c>
      <c r="IG9" s="48">
        <f t="shared" si="10"/>
        <v>0</v>
      </c>
      <c r="IH9" s="48">
        <f t="shared" si="10"/>
        <v>0</v>
      </c>
      <c r="II9" s="48">
        <f t="shared" si="10"/>
        <v>0</v>
      </c>
      <c r="IJ9" s="48">
        <f t="shared" si="10"/>
        <v>0</v>
      </c>
      <c r="IK9" s="48">
        <f t="shared" si="10"/>
        <v>0</v>
      </c>
      <c r="IL9" s="48">
        <f t="shared" si="10"/>
        <v>0</v>
      </c>
      <c r="IM9" s="48">
        <f t="shared" si="10"/>
        <v>0</v>
      </c>
      <c r="IN9" s="48">
        <f t="shared" si="10"/>
        <v>0</v>
      </c>
      <c r="IO9" s="48">
        <f t="shared" si="10"/>
        <v>0</v>
      </c>
      <c r="IP9" s="48">
        <f t="shared" si="10"/>
        <v>0</v>
      </c>
      <c r="IQ9" s="48">
        <f t="shared" si="10"/>
        <v>0</v>
      </c>
      <c r="IR9" s="48">
        <f t="shared" si="10"/>
        <v>0</v>
      </c>
      <c r="IS9" s="48">
        <f t="shared" si="10"/>
        <v>0</v>
      </c>
      <c r="IT9" s="48">
        <f t="shared" si="10"/>
        <v>0</v>
      </c>
      <c r="IU9" s="48">
        <f t="shared" si="10"/>
        <v>0</v>
      </c>
      <c r="IV9" s="48">
        <f t="shared" si="10"/>
        <v>0</v>
      </c>
      <c r="IW9" s="48">
        <f t="shared" si="10"/>
        <v>0</v>
      </c>
      <c r="IX9" s="48">
        <f t="shared" ref="IX9:KP9" si="11">IFERROR(AVERAGEIFS(#REF!,#REF!,"&gt;"&amp;IW$35,#REF!,"&lt;="&amp;IX$35),IW9)</f>
        <v>0</v>
      </c>
      <c r="IY9" s="48">
        <f t="shared" si="11"/>
        <v>0</v>
      </c>
      <c r="IZ9" s="48">
        <f t="shared" si="11"/>
        <v>0</v>
      </c>
      <c r="JA9" s="48">
        <f t="shared" si="11"/>
        <v>0</v>
      </c>
      <c r="JB9" s="48">
        <f t="shared" si="11"/>
        <v>0</v>
      </c>
      <c r="JC9" s="48">
        <f t="shared" si="11"/>
        <v>0</v>
      </c>
      <c r="JD9" s="48">
        <f t="shared" si="11"/>
        <v>0</v>
      </c>
      <c r="JE9" s="48">
        <f t="shared" si="11"/>
        <v>0</v>
      </c>
      <c r="JF9" s="48">
        <f t="shared" si="11"/>
        <v>0</v>
      </c>
      <c r="JG9" s="48">
        <f t="shared" si="11"/>
        <v>0</v>
      </c>
      <c r="JH9" s="48">
        <f t="shared" si="11"/>
        <v>0</v>
      </c>
      <c r="JI9" s="48">
        <f t="shared" si="11"/>
        <v>0</v>
      </c>
      <c r="JJ9" s="48">
        <f t="shared" si="11"/>
        <v>0</v>
      </c>
      <c r="JK9" s="48">
        <f t="shared" si="11"/>
        <v>0</v>
      </c>
      <c r="JL9" s="48">
        <f t="shared" si="11"/>
        <v>0</v>
      </c>
      <c r="JM9" s="48">
        <f t="shared" si="11"/>
        <v>0</v>
      </c>
      <c r="JN9" s="48">
        <f t="shared" si="11"/>
        <v>0</v>
      </c>
      <c r="JO9" s="48">
        <f t="shared" si="11"/>
        <v>0</v>
      </c>
      <c r="JP9" s="48">
        <f t="shared" si="11"/>
        <v>0</v>
      </c>
      <c r="JQ9" s="48">
        <f t="shared" si="11"/>
        <v>0</v>
      </c>
      <c r="JR9" s="48">
        <f t="shared" si="11"/>
        <v>0</v>
      </c>
      <c r="JS9" s="48">
        <f t="shared" si="11"/>
        <v>0</v>
      </c>
      <c r="JT9" s="48">
        <f t="shared" si="11"/>
        <v>0</v>
      </c>
      <c r="JU9" s="48">
        <f t="shared" si="11"/>
        <v>0</v>
      </c>
      <c r="JV9" s="48">
        <f t="shared" si="11"/>
        <v>0</v>
      </c>
      <c r="JW9" s="48">
        <f t="shared" si="11"/>
        <v>0</v>
      </c>
      <c r="JX9" s="48">
        <f t="shared" si="11"/>
        <v>0</v>
      </c>
      <c r="JY9" s="48">
        <f t="shared" si="11"/>
        <v>0</v>
      </c>
      <c r="JZ9" s="48">
        <f t="shared" si="11"/>
        <v>0</v>
      </c>
      <c r="KA9" s="48">
        <f t="shared" si="11"/>
        <v>0</v>
      </c>
      <c r="KB9" s="48">
        <f t="shared" si="11"/>
        <v>0</v>
      </c>
      <c r="KC9" s="48">
        <f t="shared" si="11"/>
        <v>0</v>
      </c>
      <c r="KD9" s="48">
        <f t="shared" si="11"/>
        <v>0</v>
      </c>
      <c r="KE9" s="48">
        <f t="shared" si="11"/>
        <v>0</v>
      </c>
      <c r="KF9" s="48">
        <f t="shared" si="11"/>
        <v>0</v>
      </c>
      <c r="KG9" s="48">
        <f t="shared" si="11"/>
        <v>0</v>
      </c>
      <c r="KH9" s="48">
        <f t="shared" si="11"/>
        <v>0</v>
      </c>
      <c r="KI9" s="48">
        <f t="shared" si="11"/>
        <v>0</v>
      </c>
      <c r="KJ9" s="48">
        <f t="shared" si="11"/>
        <v>0</v>
      </c>
      <c r="KK9" s="48">
        <f t="shared" si="11"/>
        <v>0</v>
      </c>
      <c r="KL9" s="48">
        <f t="shared" si="11"/>
        <v>0</v>
      </c>
      <c r="KM9" s="48">
        <f t="shared" si="11"/>
        <v>0</v>
      </c>
      <c r="KN9" s="48">
        <f t="shared" si="11"/>
        <v>0</v>
      </c>
      <c r="KO9" s="48">
        <f t="shared" si="11"/>
        <v>0</v>
      </c>
      <c r="KP9" s="48">
        <f t="shared" si="11"/>
        <v>0</v>
      </c>
    </row>
    <row r="10" spans="1:384" ht="14.25" customHeight="1" x14ac:dyDescent="0.55000000000000004"/>
    <row r="11" spans="1:384" ht="14.25" customHeight="1" x14ac:dyDescent="0.55000000000000004">
      <c r="C11" s="42">
        <f t="shared" ref="C11:IW11" si="12">IFERROR(AVERAGEIFS(#REF!,#REF!,"&gt;"&amp;B$14,#REF!,"&lt;="&amp;C$14),0)</f>
        <v>0</v>
      </c>
      <c r="D11" s="42">
        <f t="shared" si="12"/>
        <v>0</v>
      </c>
      <c r="E11" s="42">
        <f t="shared" si="12"/>
        <v>0</v>
      </c>
      <c r="F11" s="42">
        <f t="shared" si="12"/>
        <v>0</v>
      </c>
      <c r="G11" s="42">
        <f t="shared" si="12"/>
        <v>0</v>
      </c>
      <c r="H11" s="42">
        <f t="shared" si="12"/>
        <v>0</v>
      </c>
      <c r="I11" s="42">
        <f t="shared" si="12"/>
        <v>0</v>
      </c>
      <c r="J11" s="42">
        <f t="shared" si="12"/>
        <v>0</v>
      </c>
      <c r="K11" s="42">
        <f t="shared" si="12"/>
        <v>0</v>
      </c>
      <c r="L11" s="42">
        <f t="shared" si="12"/>
        <v>0</v>
      </c>
      <c r="M11" s="42">
        <f t="shared" si="12"/>
        <v>0</v>
      </c>
      <c r="N11" s="42">
        <f t="shared" si="12"/>
        <v>0</v>
      </c>
      <c r="O11" s="42">
        <f t="shared" si="12"/>
        <v>0</v>
      </c>
      <c r="P11" s="42">
        <f t="shared" si="12"/>
        <v>0</v>
      </c>
      <c r="Q11" s="42">
        <f t="shared" si="12"/>
        <v>0</v>
      </c>
      <c r="R11" s="42">
        <f t="shared" si="12"/>
        <v>0</v>
      </c>
      <c r="S11" s="42">
        <f t="shared" si="12"/>
        <v>0</v>
      </c>
      <c r="T11" s="42">
        <f t="shared" si="12"/>
        <v>0</v>
      </c>
      <c r="U11" s="42">
        <f t="shared" si="12"/>
        <v>0</v>
      </c>
      <c r="V11" s="42">
        <f t="shared" si="12"/>
        <v>0</v>
      </c>
      <c r="W11" s="42">
        <f t="shared" si="12"/>
        <v>0</v>
      </c>
      <c r="X11" s="42">
        <f t="shared" si="12"/>
        <v>0</v>
      </c>
      <c r="Y11" s="42">
        <f t="shared" si="12"/>
        <v>0</v>
      </c>
      <c r="Z11" s="42">
        <f t="shared" si="12"/>
        <v>0</v>
      </c>
      <c r="AA11" s="42">
        <f t="shared" si="12"/>
        <v>0</v>
      </c>
      <c r="AB11" s="42">
        <f t="shared" si="12"/>
        <v>0</v>
      </c>
      <c r="AC11" s="42">
        <f t="shared" si="12"/>
        <v>0</v>
      </c>
      <c r="AD11" s="42">
        <f t="shared" si="12"/>
        <v>0</v>
      </c>
      <c r="AE11" s="42">
        <f t="shared" si="12"/>
        <v>0</v>
      </c>
      <c r="AF11" s="42">
        <f t="shared" si="12"/>
        <v>0</v>
      </c>
      <c r="AG11" s="42">
        <f t="shared" si="12"/>
        <v>0</v>
      </c>
      <c r="AH11" s="42">
        <f t="shared" si="12"/>
        <v>0</v>
      </c>
      <c r="AI11" s="42">
        <f t="shared" si="12"/>
        <v>0</v>
      </c>
      <c r="AJ11" s="42">
        <f t="shared" si="12"/>
        <v>0</v>
      </c>
      <c r="AK11" s="42">
        <f t="shared" si="12"/>
        <v>0</v>
      </c>
      <c r="AL11" s="42">
        <f t="shared" si="12"/>
        <v>0</v>
      </c>
      <c r="AM11" s="42">
        <f t="shared" si="12"/>
        <v>0</v>
      </c>
      <c r="AN11" s="42">
        <f t="shared" si="12"/>
        <v>0</v>
      </c>
      <c r="AO11" s="42">
        <f t="shared" si="12"/>
        <v>0</v>
      </c>
      <c r="AP11" s="42">
        <f t="shared" si="12"/>
        <v>0</v>
      </c>
      <c r="AQ11" s="42">
        <f t="shared" si="12"/>
        <v>0</v>
      </c>
      <c r="AR11" s="42">
        <f t="shared" si="12"/>
        <v>0</v>
      </c>
      <c r="AS11" s="42">
        <f t="shared" si="12"/>
        <v>0</v>
      </c>
      <c r="AT11" s="42">
        <f t="shared" si="12"/>
        <v>0</v>
      </c>
      <c r="AU11" s="42">
        <f t="shared" si="12"/>
        <v>0</v>
      </c>
      <c r="AV11" s="42">
        <f t="shared" si="12"/>
        <v>0</v>
      </c>
      <c r="AW11" s="42">
        <f t="shared" si="12"/>
        <v>0</v>
      </c>
      <c r="AX11" s="42">
        <f t="shared" si="12"/>
        <v>0</v>
      </c>
      <c r="AY11" s="42">
        <f t="shared" si="12"/>
        <v>0</v>
      </c>
      <c r="AZ11" s="42">
        <f t="shared" si="12"/>
        <v>0</v>
      </c>
      <c r="BA11" s="42">
        <f t="shared" si="12"/>
        <v>0</v>
      </c>
      <c r="BB11" s="42">
        <f t="shared" si="12"/>
        <v>0</v>
      </c>
      <c r="BC11" s="42">
        <f t="shared" si="12"/>
        <v>0</v>
      </c>
      <c r="BD11" s="42">
        <f t="shared" si="12"/>
        <v>0</v>
      </c>
      <c r="BE11" s="42">
        <f t="shared" si="12"/>
        <v>0</v>
      </c>
      <c r="BF11" s="42">
        <f t="shared" si="12"/>
        <v>0</v>
      </c>
      <c r="BG11" s="42">
        <f t="shared" si="12"/>
        <v>0</v>
      </c>
      <c r="BH11" s="42">
        <f t="shared" si="12"/>
        <v>0</v>
      </c>
      <c r="BI11" s="42">
        <f t="shared" si="12"/>
        <v>0</v>
      </c>
      <c r="BJ11" s="42">
        <f t="shared" si="12"/>
        <v>0</v>
      </c>
      <c r="BK11" s="42">
        <f t="shared" si="12"/>
        <v>0</v>
      </c>
      <c r="BL11" s="42">
        <f t="shared" si="12"/>
        <v>0</v>
      </c>
      <c r="BM11" s="42">
        <f t="shared" si="12"/>
        <v>0</v>
      </c>
      <c r="BN11" s="42">
        <f t="shared" si="12"/>
        <v>0</v>
      </c>
      <c r="BO11" s="42">
        <f t="shared" si="12"/>
        <v>0</v>
      </c>
      <c r="BP11" s="42">
        <f t="shared" si="12"/>
        <v>0</v>
      </c>
      <c r="BQ11" s="42">
        <f t="shared" si="12"/>
        <v>0</v>
      </c>
      <c r="BR11" s="42">
        <f t="shared" si="12"/>
        <v>0</v>
      </c>
      <c r="BS11" s="42">
        <f t="shared" si="12"/>
        <v>0</v>
      </c>
      <c r="BT11" s="42">
        <f t="shared" si="12"/>
        <v>0</v>
      </c>
      <c r="BU11" s="42">
        <f t="shared" si="12"/>
        <v>0</v>
      </c>
      <c r="BV11" s="42">
        <f t="shared" si="12"/>
        <v>0</v>
      </c>
      <c r="BW11" s="42">
        <f t="shared" si="12"/>
        <v>0</v>
      </c>
      <c r="BX11" s="42">
        <f t="shared" si="12"/>
        <v>0</v>
      </c>
      <c r="BY11" s="42">
        <f t="shared" si="12"/>
        <v>0</v>
      </c>
      <c r="BZ11" s="42">
        <f t="shared" si="12"/>
        <v>0</v>
      </c>
      <c r="CA11" s="42">
        <f t="shared" si="12"/>
        <v>0</v>
      </c>
      <c r="CB11" s="42">
        <f t="shared" si="12"/>
        <v>0</v>
      </c>
      <c r="CC11" s="42">
        <f t="shared" si="12"/>
        <v>0</v>
      </c>
      <c r="CD11" s="42">
        <f t="shared" si="12"/>
        <v>0</v>
      </c>
      <c r="CE11" s="42">
        <f t="shared" si="12"/>
        <v>0</v>
      </c>
      <c r="CF11" s="42">
        <f t="shared" si="12"/>
        <v>0</v>
      </c>
      <c r="CG11" s="42">
        <f t="shared" si="12"/>
        <v>0</v>
      </c>
      <c r="CH11" s="42">
        <f t="shared" si="12"/>
        <v>0</v>
      </c>
      <c r="CI11" s="42">
        <f t="shared" si="12"/>
        <v>0</v>
      </c>
      <c r="CJ11" s="42">
        <f t="shared" si="12"/>
        <v>0</v>
      </c>
      <c r="CK11" s="42">
        <f t="shared" si="12"/>
        <v>0</v>
      </c>
      <c r="CL11" s="42">
        <f t="shared" si="12"/>
        <v>0</v>
      </c>
      <c r="CM11" s="42">
        <f t="shared" si="12"/>
        <v>0</v>
      </c>
      <c r="CN11" s="42">
        <f t="shared" si="12"/>
        <v>0</v>
      </c>
      <c r="CO11" s="42">
        <f t="shared" si="12"/>
        <v>0</v>
      </c>
      <c r="CP11" s="42">
        <f t="shared" si="12"/>
        <v>0</v>
      </c>
      <c r="CQ11" s="42">
        <f t="shared" si="12"/>
        <v>0</v>
      </c>
      <c r="CR11" s="42">
        <f t="shared" si="12"/>
        <v>0</v>
      </c>
      <c r="CS11" s="42">
        <f t="shared" si="12"/>
        <v>0</v>
      </c>
      <c r="CT11" s="42">
        <f t="shared" si="12"/>
        <v>0</v>
      </c>
      <c r="CU11" s="42">
        <f t="shared" si="12"/>
        <v>0</v>
      </c>
      <c r="CV11" s="42">
        <f t="shared" si="12"/>
        <v>0</v>
      </c>
      <c r="CW11" s="42">
        <f t="shared" si="12"/>
        <v>0</v>
      </c>
      <c r="CX11" s="42">
        <f t="shared" si="12"/>
        <v>0</v>
      </c>
      <c r="CY11" s="42">
        <f t="shared" si="12"/>
        <v>0</v>
      </c>
      <c r="CZ11" s="42">
        <f t="shared" si="12"/>
        <v>0</v>
      </c>
      <c r="DA11" s="42">
        <f t="shared" si="12"/>
        <v>0</v>
      </c>
      <c r="DB11" s="42">
        <f t="shared" si="12"/>
        <v>0</v>
      </c>
      <c r="DC11" s="42">
        <f t="shared" si="12"/>
        <v>0</v>
      </c>
      <c r="DD11" s="42">
        <f t="shared" si="12"/>
        <v>0</v>
      </c>
      <c r="DE11" s="42">
        <f t="shared" si="12"/>
        <v>0</v>
      </c>
      <c r="DF11" s="42">
        <f t="shared" si="12"/>
        <v>0</v>
      </c>
      <c r="DG11" s="42">
        <f t="shared" si="12"/>
        <v>0</v>
      </c>
      <c r="DH11" s="42">
        <f t="shared" si="12"/>
        <v>0</v>
      </c>
      <c r="DI11" s="42">
        <f t="shared" si="12"/>
        <v>0</v>
      </c>
      <c r="DJ11" s="42">
        <f t="shared" si="12"/>
        <v>0</v>
      </c>
      <c r="DK11" s="42">
        <f t="shared" si="12"/>
        <v>0</v>
      </c>
      <c r="DL11" s="42">
        <f t="shared" si="12"/>
        <v>0</v>
      </c>
      <c r="DM11" s="42">
        <f t="shared" si="12"/>
        <v>0</v>
      </c>
      <c r="DN11" s="42">
        <f t="shared" si="12"/>
        <v>0</v>
      </c>
      <c r="DO11" s="42">
        <f t="shared" si="12"/>
        <v>0</v>
      </c>
      <c r="DP11" s="42">
        <f t="shared" si="12"/>
        <v>0</v>
      </c>
      <c r="DQ11" s="42">
        <f t="shared" si="12"/>
        <v>0</v>
      </c>
      <c r="DR11" s="42">
        <f t="shared" si="12"/>
        <v>0</v>
      </c>
      <c r="DS11" s="42">
        <f t="shared" si="12"/>
        <v>0</v>
      </c>
      <c r="DT11" s="42">
        <f t="shared" si="12"/>
        <v>0</v>
      </c>
      <c r="DU11" s="42">
        <f t="shared" si="12"/>
        <v>0</v>
      </c>
      <c r="DV11" s="42">
        <f t="shared" si="12"/>
        <v>0</v>
      </c>
      <c r="DW11" s="42">
        <f t="shared" si="12"/>
        <v>0</v>
      </c>
      <c r="DX11" s="42">
        <f t="shared" si="12"/>
        <v>0</v>
      </c>
      <c r="DY11" s="42">
        <f t="shared" si="12"/>
        <v>0</v>
      </c>
      <c r="DZ11" s="42">
        <f t="shared" si="12"/>
        <v>0</v>
      </c>
      <c r="EA11" s="42">
        <f t="shared" si="12"/>
        <v>0</v>
      </c>
      <c r="EB11" s="42">
        <f t="shared" si="12"/>
        <v>0</v>
      </c>
      <c r="EC11" s="42">
        <f t="shared" si="12"/>
        <v>0</v>
      </c>
      <c r="ED11" s="42">
        <f t="shared" si="12"/>
        <v>0</v>
      </c>
      <c r="EE11" s="42">
        <f t="shared" si="12"/>
        <v>0</v>
      </c>
      <c r="EF11" s="42">
        <f t="shared" si="12"/>
        <v>0</v>
      </c>
      <c r="EG11" s="42">
        <f t="shared" si="12"/>
        <v>0</v>
      </c>
      <c r="EH11" s="42">
        <f t="shared" si="12"/>
        <v>0</v>
      </c>
      <c r="EI11" s="42">
        <f t="shared" si="12"/>
        <v>0</v>
      </c>
      <c r="EJ11" s="42">
        <f t="shared" si="12"/>
        <v>0</v>
      </c>
      <c r="EK11" s="42">
        <f t="shared" si="12"/>
        <v>0</v>
      </c>
      <c r="EL11" s="42">
        <f t="shared" si="12"/>
        <v>0</v>
      </c>
      <c r="EM11" s="42">
        <f t="shared" si="12"/>
        <v>0</v>
      </c>
      <c r="EN11" s="42">
        <f t="shared" si="12"/>
        <v>0</v>
      </c>
      <c r="EO11" s="42">
        <f t="shared" si="12"/>
        <v>0</v>
      </c>
      <c r="EP11" s="42">
        <f t="shared" si="12"/>
        <v>0</v>
      </c>
      <c r="EQ11" s="42">
        <f t="shared" si="12"/>
        <v>0</v>
      </c>
      <c r="ER11" s="42">
        <f t="shared" si="12"/>
        <v>0</v>
      </c>
      <c r="ES11" s="42">
        <f t="shared" si="12"/>
        <v>0</v>
      </c>
      <c r="ET11" s="42">
        <f t="shared" si="12"/>
        <v>0</v>
      </c>
      <c r="EU11" s="42">
        <f t="shared" si="12"/>
        <v>0</v>
      </c>
      <c r="EV11" s="42">
        <f t="shared" si="12"/>
        <v>0</v>
      </c>
      <c r="EW11" s="42">
        <f t="shared" si="12"/>
        <v>0</v>
      </c>
      <c r="EX11" s="42">
        <f t="shared" si="12"/>
        <v>0</v>
      </c>
      <c r="EY11" s="42">
        <f t="shared" si="12"/>
        <v>0</v>
      </c>
      <c r="EZ11" s="42">
        <f t="shared" si="12"/>
        <v>0</v>
      </c>
      <c r="FA11" s="42">
        <f t="shared" si="12"/>
        <v>0</v>
      </c>
      <c r="FB11" s="42">
        <f t="shared" si="12"/>
        <v>0</v>
      </c>
      <c r="FC11" s="42">
        <f t="shared" si="12"/>
        <v>0</v>
      </c>
      <c r="FD11" s="42">
        <f t="shared" si="12"/>
        <v>0</v>
      </c>
      <c r="FE11" s="42">
        <f t="shared" si="12"/>
        <v>0</v>
      </c>
      <c r="FF11" s="42">
        <f t="shared" si="12"/>
        <v>0</v>
      </c>
      <c r="FG11" s="42">
        <f t="shared" si="12"/>
        <v>0</v>
      </c>
      <c r="FH11" s="42">
        <f t="shared" si="12"/>
        <v>0</v>
      </c>
      <c r="FI11" s="42">
        <f t="shared" si="12"/>
        <v>0</v>
      </c>
      <c r="FJ11" s="42">
        <f t="shared" si="12"/>
        <v>0</v>
      </c>
      <c r="FK11" s="42">
        <f t="shared" si="12"/>
        <v>0</v>
      </c>
      <c r="FL11" s="42">
        <f t="shared" si="12"/>
        <v>0</v>
      </c>
      <c r="FM11" s="42">
        <f t="shared" si="12"/>
        <v>0</v>
      </c>
      <c r="FN11" s="42">
        <f t="shared" si="12"/>
        <v>0</v>
      </c>
      <c r="FO11" s="42">
        <f t="shared" si="12"/>
        <v>0</v>
      </c>
      <c r="FP11" s="42">
        <f t="shared" si="12"/>
        <v>0</v>
      </c>
      <c r="FQ11" s="42">
        <f t="shared" si="12"/>
        <v>0</v>
      </c>
      <c r="FR11" s="42">
        <f t="shared" si="12"/>
        <v>0</v>
      </c>
      <c r="FS11" s="42">
        <f t="shared" si="12"/>
        <v>0</v>
      </c>
      <c r="FT11" s="42">
        <f t="shared" si="12"/>
        <v>0</v>
      </c>
      <c r="FU11" s="42">
        <f t="shared" si="12"/>
        <v>0</v>
      </c>
      <c r="FV11" s="42">
        <f t="shared" si="12"/>
        <v>0</v>
      </c>
      <c r="FW11" s="42">
        <f t="shared" si="12"/>
        <v>0</v>
      </c>
      <c r="FX11" s="42">
        <f t="shared" si="12"/>
        <v>0</v>
      </c>
      <c r="FY11" s="42">
        <f t="shared" si="12"/>
        <v>0</v>
      </c>
      <c r="FZ11" s="42">
        <f t="shared" si="12"/>
        <v>0</v>
      </c>
      <c r="GA11" s="42">
        <f t="shared" si="12"/>
        <v>0</v>
      </c>
      <c r="GB11" s="42">
        <f t="shared" si="12"/>
        <v>0</v>
      </c>
      <c r="GC11" s="42">
        <f t="shared" si="12"/>
        <v>0</v>
      </c>
      <c r="GD11" s="42">
        <f t="shared" si="12"/>
        <v>0</v>
      </c>
      <c r="GE11" s="42">
        <f t="shared" si="12"/>
        <v>0</v>
      </c>
      <c r="GF11" s="42">
        <f t="shared" si="12"/>
        <v>0</v>
      </c>
      <c r="GG11" s="42">
        <f t="shared" si="12"/>
        <v>0</v>
      </c>
      <c r="GH11" s="42">
        <f t="shared" si="12"/>
        <v>0</v>
      </c>
      <c r="GI11" s="42">
        <f t="shared" si="12"/>
        <v>0</v>
      </c>
      <c r="GJ11" s="42">
        <f t="shared" si="12"/>
        <v>0</v>
      </c>
      <c r="GK11" s="42">
        <f t="shared" si="12"/>
        <v>0</v>
      </c>
      <c r="GL11" s="42">
        <f t="shared" si="12"/>
        <v>0</v>
      </c>
      <c r="GM11" s="42">
        <f t="shared" si="12"/>
        <v>0</v>
      </c>
      <c r="GN11" s="42">
        <f t="shared" si="12"/>
        <v>0</v>
      </c>
      <c r="GO11" s="42">
        <f t="shared" si="12"/>
        <v>0</v>
      </c>
      <c r="GP11" s="42">
        <f t="shared" si="12"/>
        <v>0</v>
      </c>
      <c r="GQ11" s="42">
        <f t="shared" si="12"/>
        <v>0</v>
      </c>
      <c r="GR11" s="42">
        <f t="shared" si="12"/>
        <v>0</v>
      </c>
      <c r="GS11" s="42">
        <f t="shared" si="12"/>
        <v>0</v>
      </c>
      <c r="GT11" s="42">
        <f t="shared" si="12"/>
        <v>0</v>
      </c>
      <c r="GU11" s="42">
        <f t="shared" si="12"/>
        <v>0</v>
      </c>
      <c r="GV11" s="42">
        <f t="shared" si="12"/>
        <v>0</v>
      </c>
      <c r="GW11" s="42">
        <f t="shared" si="12"/>
        <v>0</v>
      </c>
      <c r="GX11" s="42">
        <f t="shared" si="12"/>
        <v>0</v>
      </c>
      <c r="GY11" s="42">
        <f t="shared" si="12"/>
        <v>0</v>
      </c>
      <c r="GZ11" s="42">
        <f t="shared" si="12"/>
        <v>0</v>
      </c>
      <c r="HA11" s="42">
        <f t="shared" si="12"/>
        <v>0</v>
      </c>
      <c r="HB11" s="42">
        <f t="shared" si="12"/>
        <v>0</v>
      </c>
      <c r="HC11" s="42">
        <f t="shared" si="12"/>
        <v>0</v>
      </c>
      <c r="HD11" s="42">
        <f t="shared" si="12"/>
        <v>0</v>
      </c>
      <c r="HE11" s="42">
        <f t="shared" si="12"/>
        <v>0</v>
      </c>
      <c r="HF11" s="42">
        <f t="shared" si="12"/>
        <v>0</v>
      </c>
      <c r="HG11" s="42">
        <f t="shared" si="12"/>
        <v>0</v>
      </c>
      <c r="HH11" s="42">
        <f t="shared" si="12"/>
        <v>0</v>
      </c>
      <c r="HI11" s="42">
        <f t="shared" si="12"/>
        <v>0</v>
      </c>
      <c r="HJ11" s="42">
        <f t="shared" si="12"/>
        <v>0</v>
      </c>
      <c r="HK11" s="42">
        <f t="shared" si="12"/>
        <v>0</v>
      </c>
      <c r="HL11" s="42">
        <f t="shared" si="12"/>
        <v>0</v>
      </c>
      <c r="HM11" s="42">
        <f t="shared" si="12"/>
        <v>0</v>
      </c>
      <c r="HN11" s="42">
        <f t="shared" si="12"/>
        <v>0</v>
      </c>
      <c r="HO11" s="42">
        <f t="shared" si="12"/>
        <v>0</v>
      </c>
      <c r="HP11" s="42">
        <f t="shared" si="12"/>
        <v>0</v>
      </c>
      <c r="HQ11" s="42">
        <f t="shared" si="12"/>
        <v>0</v>
      </c>
      <c r="HR11" s="42">
        <f t="shared" si="12"/>
        <v>0</v>
      </c>
      <c r="HS11" s="42">
        <f t="shared" si="12"/>
        <v>0</v>
      </c>
      <c r="HT11" s="42">
        <f t="shared" si="12"/>
        <v>0</v>
      </c>
      <c r="HU11" s="42">
        <f t="shared" si="12"/>
        <v>0</v>
      </c>
      <c r="HV11" s="42">
        <f t="shared" si="12"/>
        <v>0</v>
      </c>
      <c r="HW11" s="42">
        <f t="shared" si="12"/>
        <v>0</v>
      </c>
      <c r="HX11" s="42">
        <f t="shared" si="12"/>
        <v>0</v>
      </c>
      <c r="HY11" s="42">
        <f t="shared" si="12"/>
        <v>0</v>
      </c>
      <c r="HZ11" s="42">
        <f t="shared" si="12"/>
        <v>0</v>
      </c>
      <c r="IA11" s="42">
        <f t="shared" si="12"/>
        <v>0</v>
      </c>
      <c r="IB11" s="42">
        <f t="shared" si="12"/>
        <v>0</v>
      </c>
      <c r="IC11" s="42">
        <f t="shared" si="12"/>
        <v>0</v>
      </c>
      <c r="ID11" s="42">
        <f t="shared" si="12"/>
        <v>0</v>
      </c>
      <c r="IE11" s="42">
        <f t="shared" si="12"/>
        <v>0</v>
      </c>
      <c r="IF11" s="42">
        <f t="shared" si="12"/>
        <v>0</v>
      </c>
      <c r="IG11" s="42">
        <f t="shared" si="12"/>
        <v>0</v>
      </c>
      <c r="IH11" s="42">
        <f t="shared" si="12"/>
        <v>0</v>
      </c>
      <c r="II11" s="42">
        <f t="shared" si="12"/>
        <v>0</v>
      </c>
      <c r="IJ11" s="42">
        <f t="shared" si="12"/>
        <v>0</v>
      </c>
      <c r="IK11" s="42">
        <f t="shared" si="12"/>
        <v>0</v>
      </c>
      <c r="IL11" s="42">
        <f t="shared" si="12"/>
        <v>0</v>
      </c>
      <c r="IM11" s="42">
        <f t="shared" si="12"/>
        <v>0</v>
      </c>
      <c r="IN11" s="42">
        <f t="shared" si="12"/>
        <v>0</v>
      </c>
      <c r="IO11" s="42">
        <f t="shared" si="12"/>
        <v>0</v>
      </c>
      <c r="IP11" s="42">
        <f t="shared" si="12"/>
        <v>0</v>
      </c>
      <c r="IQ11" s="42">
        <f t="shared" si="12"/>
        <v>0</v>
      </c>
      <c r="IR11" s="42">
        <f t="shared" si="12"/>
        <v>0</v>
      </c>
      <c r="IS11" s="42">
        <f t="shared" si="12"/>
        <v>0</v>
      </c>
      <c r="IT11" s="42">
        <f t="shared" si="12"/>
        <v>0</v>
      </c>
      <c r="IU11" s="42">
        <f t="shared" si="12"/>
        <v>0</v>
      </c>
      <c r="IV11" s="42">
        <f t="shared" si="12"/>
        <v>0</v>
      </c>
      <c r="IW11" s="42">
        <f t="shared" si="12"/>
        <v>0</v>
      </c>
      <c r="IX11" s="42">
        <f t="shared" ref="IX11:KP11" si="13">IFERROR(AVERAGEIFS(#REF!,#REF!,"&gt;"&amp;IW$14,#REF!,"&lt;="&amp;IX$14),0)</f>
        <v>0</v>
      </c>
      <c r="IY11" s="42">
        <f t="shared" si="13"/>
        <v>0</v>
      </c>
      <c r="IZ11" s="42">
        <f t="shared" si="13"/>
        <v>0</v>
      </c>
      <c r="JA11" s="42">
        <f t="shared" si="13"/>
        <v>0</v>
      </c>
      <c r="JB11" s="42">
        <f t="shared" si="13"/>
        <v>0</v>
      </c>
      <c r="JC11" s="42">
        <f t="shared" si="13"/>
        <v>0</v>
      </c>
      <c r="JD11" s="42">
        <f t="shared" si="13"/>
        <v>0</v>
      </c>
      <c r="JE11" s="42">
        <f t="shared" si="13"/>
        <v>0</v>
      </c>
      <c r="JF11" s="42">
        <f t="shared" si="13"/>
        <v>0</v>
      </c>
      <c r="JG11" s="42">
        <f t="shared" si="13"/>
        <v>0</v>
      </c>
      <c r="JH11" s="42">
        <f t="shared" si="13"/>
        <v>0</v>
      </c>
      <c r="JI11" s="42">
        <f t="shared" si="13"/>
        <v>0</v>
      </c>
      <c r="JJ11" s="42">
        <f t="shared" si="13"/>
        <v>0</v>
      </c>
      <c r="JK11" s="42">
        <f t="shared" si="13"/>
        <v>0</v>
      </c>
      <c r="JL11" s="42">
        <f t="shared" si="13"/>
        <v>0</v>
      </c>
      <c r="JM11" s="42">
        <f t="shared" si="13"/>
        <v>0</v>
      </c>
      <c r="JN11" s="42">
        <f t="shared" si="13"/>
        <v>0</v>
      </c>
      <c r="JO11" s="42">
        <f t="shared" si="13"/>
        <v>0</v>
      </c>
      <c r="JP11" s="42">
        <f t="shared" si="13"/>
        <v>0</v>
      </c>
      <c r="JQ11" s="42">
        <f t="shared" si="13"/>
        <v>0</v>
      </c>
      <c r="JR11" s="42">
        <f t="shared" si="13"/>
        <v>0</v>
      </c>
      <c r="JS11" s="42">
        <f t="shared" si="13"/>
        <v>0</v>
      </c>
      <c r="JT11" s="42">
        <f t="shared" si="13"/>
        <v>0</v>
      </c>
      <c r="JU11" s="42">
        <f t="shared" si="13"/>
        <v>0</v>
      </c>
      <c r="JV11" s="42">
        <f t="shared" si="13"/>
        <v>0</v>
      </c>
      <c r="JW11" s="42">
        <f t="shared" si="13"/>
        <v>0</v>
      </c>
      <c r="JX11" s="42">
        <f t="shared" si="13"/>
        <v>0</v>
      </c>
      <c r="JY11" s="42">
        <f t="shared" si="13"/>
        <v>0</v>
      </c>
      <c r="JZ11" s="42">
        <f t="shared" si="13"/>
        <v>0</v>
      </c>
      <c r="KA11" s="42">
        <f t="shared" si="13"/>
        <v>0</v>
      </c>
      <c r="KB11" s="42">
        <f t="shared" si="13"/>
        <v>0</v>
      </c>
      <c r="KC11" s="42">
        <f t="shared" si="13"/>
        <v>0</v>
      </c>
      <c r="KD11" s="42">
        <f t="shared" si="13"/>
        <v>0</v>
      </c>
      <c r="KE11" s="42">
        <f t="shared" si="13"/>
        <v>0</v>
      </c>
      <c r="KF11" s="42">
        <f t="shared" si="13"/>
        <v>0</v>
      </c>
      <c r="KG11" s="42">
        <f t="shared" si="13"/>
        <v>0</v>
      </c>
      <c r="KH11" s="42">
        <f t="shared" si="13"/>
        <v>0</v>
      </c>
      <c r="KI11" s="42">
        <f t="shared" si="13"/>
        <v>0</v>
      </c>
      <c r="KJ11" s="42">
        <f t="shared" si="13"/>
        <v>0</v>
      </c>
      <c r="KK11" s="42">
        <f t="shared" si="13"/>
        <v>0</v>
      </c>
      <c r="KL11" s="42">
        <f t="shared" si="13"/>
        <v>0</v>
      </c>
      <c r="KM11" s="42">
        <f t="shared" si="13"/>
        <v>0</v>
      </c>
      <c r="KN11" s="42">
        <f t="shared" si="13"/>
        <v>0</v>
      </c>
      <c r="KO11" s="42">
        <f t="shared" si="13"/>
        <v>0</v>
      </c>
      <c r="KP11" s="42">
        <f t="shared" si="13"/>
        <v>0</v>
      </c>
    </row>
    <row r="12" spans="1:384" ht="14.25" customHeight="1" x14ac:dyDescent="0.55000000000000004"/>
    <row r="13" spans="1:384" ht="14.25" customHeight="1" x14ac:dyDescent="0.55000000000000004"/>
    <row r="14" spans="1:384" ht="14.25" customHeight="1" x14ac:dyDescent="0.55000000000000004">
      <c r="A14" s="15" t="s">
        <v>44</v>
      </c>
      <c r="B14" s="50">
        <v>45016</v>
      </c>
      <c r="C14" s="51">
        <f t="shared" ref="C14:IW14" si="14">EOMONTH(B14,1)</f>
        <v>45046</v>
      </c>
      <c r="D14" s="51">
        <f t="shared" si="14"/>
        <v>45077</v>
      </c>
      <c r="E14" s="51">
        <f t="shared" si="14"/>
        <v>45107</v>
      </c>
      <c r="F14" s="51">
        <f t="shared" si="14"/>
        <v>45138</v>
      </c>
      <c r="G14" s="51">
        <f t="shared" si="14"/>
        <v>45169</v>
      </c>
      <c r="H14" s="51">
        <f t="shared" si="14"/>
        <v>45199</v>
      </c>
      <c r="I14" s="51">
        <f t="shared" si="14"/>
        <v>45230</v>
      </c>
      <c r="J14" s="51">
        <f t="shared" si="14"/>
        <v>45260</v>
      </c>
      <c r="K14" s="51">
        <f t="shared" si="14"/>
        <v>45291</v>
      </c>
      <c r="L14" s="51">
        <f t="shared" si="14"/>
        <v>45322</v>
      </c>
      <c r="M14" s="51">
        <f t="shared" si="14"/>
        <v>45351</v>
      </c>
      <c r="N14" s="51">
        <f t="shared" si="14"/>
        <v>45382</v>
      </c>
      <c r="O14" s="51">
        <f t="shared" si="14"/>
        <v>45412</v>
      </c>
      <c r="P14" s="51">
        <f t="shared" si="14"/>
        <v>45443</v>
      </c>
      <c r="Q14" s="51">
        <f t="shared" si="14"/>
        <v>45473</v>
      </c>
      <c r="R14" s="51">
        <f t="shared" si="14"/>
        <v>45504</v>
      </c>
      <c r="S14" s="51">
        <f t="shared" si="14"/>
        <v>45535</v>
      </c>
      <c r="T14" s="51">
        <f t="shared" si="14"/>
        <v>45565</v>
      </c>
      <c r="U14" s="51">
        <f t="shared" si="14"/>
        <v>45596</v>
      </c>
      <c r="V14" s="51">
        <f t="shared" si="14"/>
        <v>45626</v>
      </c>
      <c r="W14" s="51">
        <f t="shared" si="14"/>
        <v>45657</v>
      </c>
      <c r="X14" s="51">
        <f t="shared" si="14"/>
        <v>45688</v>
      </c>
      <c r="Y14" s="51">
        <f t="shared" si="14"/>
        <v>45716</v>
      </c>
      <c r="Z14" s="51">
        <f t="shared" si="14"/>
        <v>45747</v>
      </c>
      <c r="AA14" s="51">
        <f t="shared" si="14"/>
        <v>45777</v>
      </c>
      <c r="AB14" s="51">
        <f t="shared" si="14"/>
        <v>45808</v>
      </c>
      <c r="AC14" s="51">
        <f t="shared" si="14"/>
        <v>45838</v>
      </c>
      <c r="AD14" s="51">
        <f t="shared" si="14"/>
        <v>45869</v>
      </c>
      <c r="AE14" s="51">
        <f t="shared" si="14"/>
        <v>45900</v>
      </c>
      <c r="AF14" s="51">
        <f t="shared" si="14"/>
        <v>45930</v>
      </c>
      <c r="AG14" s="51">
        <f t="shared" si="14"/>
        <v>45961</v>
      </c>
      <c r="AH14" s="51">
        <f t="shared" si="14"/>
        <v>45991</v>
      </c>
      <c r="AI14" s="51">
        <f t="shared" si="14"/>
        <v>46022</v>
      </c>
      <c r="AJ14" s="51">
        <f t="shared" si="14"/>
        <v>46053</v>
      </c>
      <c r="AK14" s="51">
        <f t="shared" si="14"/>
        <v>46081</v>
      </c>
      <c r="AL14" s="51">
        <f t="shared" si="14"/>
        <v>46112</v>
      </c>
      <c r="AM14" s="51">
        <f t="shared" si="14"/>
        <v>46142</v>
      </c>
      <c r="AN14" s="51">
        <f t="shared" si="14"/>
        <v>46173</v>
      </c>
      <c r="AO14" s="51">
        <f t="shared" si="14"/>
        <v>46203</v>
      </c>
      <c r="AP14" s="51">
        <f t="shared" si="14"/>
        <v>46234</v>
      </c>
      <c r="AQ14" s="51">
        <f t="shared" si="14"/>
        <v>46265</v>
      </c>
      <c r="AR14" s="51">
        <f t="shared" si="14"/>
        <v>46295</v>
      </c>
      <c r="AS14" s="51">
        <f t="shared" si="14"/>
        <v>46326</v>
      </c>
      <c r="AT14" s="51">
        <f t="shared" si="14"/>
        <v>46356</v>
      </c>
      <c r="AU14" s="51">
        <f t="shared" si="14"/>
        <v>46387</v>
      </c>
      <c r="AV14" s="51">
        <f t="shared" si="14"/>
        <v>46418</v>
      </c>
      <c r="AW14" s="51">
        <f t="shared" si="14"/>
        <v>46446</v>
      </c>
      <c r="AX14" s="51">
        <f t="shared" si="14"/>
        <v>46477</v>
      </c>
      <c r="AY14" s="51">
        <f t="shared" si="14"/>
        <v>46507</v>
      </c>
      <c r="AZ14" s="51">
        <f t="shared" si="14"/>
        <v>46538</v>
      </c>
      <c r="BA14" s="51">
        <f t="shared" si="14"/>
        <v>46568</v>
      </c>
      <c r="BB14" s="51">
        <f t="shared" si="14"/>
        <v>46599</v>
      </c>
      <c r="BC14" s="51">
        <f t="shared" si="14"/>
        <v>46630</v>
      </c>
      <c r="BD14" s="51">
        <f t="shared" si="14"/>
        <v>46660</v>
      </c>
      <c r="BE14" s="51">
        <f t="shared" si="14"/>
        <v>46691</v>
      </c>
      <c r="BF14" s="51">
        <f t="shared" si="14"/>
        <v>46721</v>
      </c>
      <c r="BG14" s="51">
        <f t="shared" si="14"/>
        <v>46752</v>
      </c>
      <c r="BH14" s="51">
        <f t="shared" si="14"/>
        <v>46783</v>
      </c>
      <c r="BI14" s="51">
        <f t="shared" si="14"/>
        <v>46812</v>
      </c>
      <c r="BJ14" s="51">
        <f t="shared" si="14"/>
        <v>46843</v>
      </c>
      <c r="BK14" s="51">
        <f t="shared" si="14"/>
        <v>46873</v>
      </c>
      <c r="BL14" s="51">
        <f t="shared" si="14"/>
        <v>46904</v>
      </c>
      <c r="BM14" s="51">
        <f t="shared" si="14"/>
        <v>46934</v>
      </c>
      <c r="BN14" s="51">
        <f t="shared" si="14"/>
        <v>46965</v>
      </c>
      <c r="BO14" s="51">
        <f t="shared" si="14"/>
        <v>46996</v>
      </c>
      <c r="BP14" s="51">
        <f t="shared" si="14"/>
        <v>47026</v>
      </c>
      <c r="BQ14" s="51">
        <f t="shared" si="14"/>
        <v>47057</v>
      </c>
      <c r="BR14" s="51">
        <f t="shared" si="14"/>
        <v>47087</v>
      </c>
      <c r="BS14" s="51">
        <f t="shared" si="14"/>
        <v>47118</v>
      </c>
      <c r="BT14" s="51">
        <f t="shared" si="14"/>
        <v>47149</v>
      </c>
      <c r="BU14" s="51">
        <f t="shared" si="14"/>
        <v>47177</v>
      </c>
      <c r="BV14" s="51">
        <f t="shared" si="14"/>
        <v>47208</v>
      </c>
      <c r="BW14" s="51">
        <f t="shared" si="14"/>
        <v>47238</v>
      </c>
      <c r="BX14" s="51">
        <f t="shared" si="14"/>
        <v>47269</v>
      </c>
      <c r="BY14" s="51">
        <f t="shared" si="14"/>
        <v>47299</v>
      </c>
      <c r="BZ14" s="51">
        <f t="shared" si="14"/>
        <v>47330</v>
      </c>
      <c r="CA14" s="51">
        <f t="shared" si="14"/>
        <v>47361</v>
      </c>
      <c r="CB14" s="51">
        <f t="shared" si="14"/>
        <v>47391</v>
      </c>
      <c r="CC14" s="51">
        <f t="shared" si="14"/>
        <v>47422</v>
      </c>
      <c r="CD14" s="51">
        <f t="shared" si="14"/>
        <v>47452</v>
      </c>
      <c r="CE14" s="51">
        <f t="shared" si="14"/>
        <v>47483</v>
      </c>
      <c r="CF14" s="51">
        <f t="shared" si="14"/>
        <v>47514</v>
      </c>
      <c r="CG14" s="51">
        <f t="shared" si="14"/>
        <v>47542</v>
      </c>
      <c r="CH14" s="51">
        <f t="shared" si="14"/>
        <v>47573</v>
      </c>
      <c r="CI14" s="51">
        <f t="shared" si="14"/>
        <v>47603</v>
      </c>
      <c r="CJ14" s="51">
        <f t="shared" si="14"/>
        <v>47634</v>
      </c>
      <c r="CK14" s="51">
        <f t="shared" si="14"/>
        <v>47664</v>
      </c>
      <c r="CL14" s="51">
        <f t="shared" si="14"/>
        <v>47695</v>
      </c>
      <c r="CM14" s="51">
        <f t="shared" si="14"/>
        <v>47726</v>
      </c>
      <c r="CN14" s="51">
        <f t="shared" si="14"/>
        <v>47756</v>
      </c>
      <c r="CO14" s="51">
        <f t="shared" si="14"/>
        <v>47787</v>
      </c>
      <c r="CP14" s="51">
        <f t="shared" si="14"/>
        <v>47817</v>
      </c>
      <c r="CQ14" s="51">
        <f t="shared" si="14"/>
        <v>47848</v>
      </c>
      <c r="CR14" s="51">
        <f t="shared" si="14"/>
        <v>47879</v>
      </c>
      <c r="CS14" s="51">
        <f t="shared" si="14"/>
        <v>47907</v>
      </c>
      <c r="CT14" s="51">
        <f t="shared" si="14"/>
        <v>47938</v>
      </c>
      <c r="CU14" s="51">
        <f t="shared" si="14"/>
        <v>47968</v>
      </c>
      <c r="CV14" s="51">
        <f t="shared" si="14"/>
        <v>47999</v>
      </c>
      <c r="CW14" s="51">
        <f t="shared" si="14"/>
        <v>48029</v>
      </c>
      <c r="CX14" s="51">
        <f t="shared" si="14"/>
        <v>48060</v>
      </c>
      <c r="CY14" s="51">
        <f t="shared" si="14"/>
        <v>48091</v>
      </c>
      <c r="CZ14" s="51">
        <f t="shared" si="14"/>
        <v>48121</v>
      </c>
      <c r="DA14" s="51">
        <f t="shared" si="14"/>
        <v>48152</v>
      </c>
      <c r="DB14" s="51">
        <f t="shared" si="14"/>
        <v>48182</v>
      </c>
      <c r="DC14" s="51">
        <f t="shared" si="14"/>
        <v>48213</v>
      </c>
      <c r="DD14" s="51">
        <f t="shared" si="14"/>
        <v>48244</v>
      </c>
      <c r="DE14" s="51">
        <f t="shared" si="14"/>
        <v>48273</v>
      </c>
      <c r="DF14" s="51">
        <f t="shared" si="14"/>
        <v>48304</v>
      </c>
      <c r="DG14" s="51">
        <f t="shared" si="14"/>
        <v>48334</v>
      </c>
      <c r="DH14" s="51">
        <f t="shared" si="14"/>
        <v>48365</v>
      </c>
      <c r="DI14" s="51">
        <f t="shared" si="14"/>
        <v>48395</v>
      </c>
      <c r="DJ14" s="51">
        <f t="shared" si="14"/>
        <v>48426</v>
      </c>
      <c r="DK14" s="51">
        <f t="shared" si="14"/>
        <v>48457</v>
      </c>
      <c r="DL14" s="51">
        <f t="shared" si="14"/>
        <v>48487</v>
      </c>
      <c r="DM14" s="51">
        <f t="shared" si="14"/>
        <v>48518</v>
      </c>
      <c r="DN14" s="51">
        <f t="shared" si="14"/>
        <v>48548</v>
      </c>
      <c r="DO14" s="51">
        <f t="shared" si="14"/>
        <v>48579</v>
      </c>
      <c r="DP14" s="51">
        <f t="shared" si="14"/>
        <v>48610</v>
      </c>
      <c r="DQ14" s="51">
        <f t="shared" si="14"/>
        <v>48638</v>
      </c>
      <c r="DR14" s="51">
        <f t="shared" si="14"/>
        <v>48669</v>
      </c>
      <c r="DS14" s="51">
        <f t="shared" si="14"/>
        <v>48699</v>
      </c>
      <c r="DT14" s="51">
        <f t="shared" si="14"/>
        <v>48730</v>
      </c>
      <c r="DU14" s="51">
        <f t="shared" si="14"/>
        <v>48760</v>
      </c>
      <c r="DV14" s="51">
        <f t="shared" si="14"/>
        <v>48791</v>
      </c>
      <c r="DW14" s="51">
        <f t="shared" si="14"/>
        <v>48822</v>
      </c>
      <c r="DX14" s="51">
        <f t="shared" si="14"/>
        <v>48852</v>
      </c>
      <c r="DY14" s="51">
        <f t="shared" si="14"/>
        <v>48883</v>
      </c>
      <c r="DZ14" s="51">
        <f t="shared" si="14"/>
        <v>48913</v>
      </c>
      <c r="EA14" s="51">
        <f t="shared" si="14"/>
        <v>48944</v>
      </c>
      <c r="EB14" s="51">
        <f t="shared" si="14"/>
        <v>48975</v>
      </c>
      <c r="EC14" s="51">
        <f t="shared" si="14"/>
        <v>49003</v>
      </c>
      <c r="ED14" s="51">
        <f t="shared" si="14"/>
        <v>49034</v>
      </c>
      <c r="EE14" s="51">
        <f t="shared" si="14"/>
        <v>49064</v>
      </c>
      <c r="EF14" s="51">
        <f t="shared" si="14"/>
        <v>49095</v>
      </c>
      <c r="EG14" s="51">
        <f t="shared" si="14"/>
        <v>49125</v>
      </c>
      <c r="EH14" s="51">
        <f t="shared" si="14"/>
        <v>49156</v>
      </c>
      <c r="EI14" s="51">
        <f t="shared" si="14"/>
        <v>49187</v>
      </c>
      <c r="EJ14" s="51">
        <f t="shared" si="14"/>
        <v>49217</v>
      </c>
      <c r="EK14" s="51">
        <f t="shared" si="14"/>
        <v>49248</v>
      </c>
      <c r="EL14" s="51">
        <f t="shared" si="14"/>
        <v>49278</v>
      </c>
      <c r="EM14" s="51">
        <f t="shared" si="14"/>
        <v>49309</v>
      </c>
      <c r="EN14" s="51">
        <f t="shared" si="14"/>
        <v>49340</v>
      </c>
      <c r="EO14" s="51">
        <f t="shared" si="14"/>
        <v>49368</v>
      </c>
      <c r="EP14" s="51">
        <f t="shared" si="14"/>
        <v>49399</v>
      </c>
      <c r="EQ14" s="51">
        <f t="shared" si="14"/>
        <v>49429</v>
      </c>
      <c r="ER14" s="51">
        <f t="shared" si="14"/>
        <v>49460</v>
      </c>
      <c r="ES14" s="51">
        <f t="shared" si="14"/>
        <v>49490</v>
      </c>
      <c r="ET14" s="51">
        <f t="shared" si="14"/>
        <v>49521</v>
      </c>
      <c r="EU14" s="51">
        <f t="shared" si="14"/>
        <v>49552</v>
      </c>
      <c r="EV14" s="51">
        <f t="shared" si="14"/>
        <v>49582</v>
      </c>
      <c r="EW14" s="51">
        <f t="shared" si="14"/>
        <v>49613</v>
      </c>
      <c r="EX14" s="51">
        <f t="shared" si="14"/>
        <v>49643</v>
      </c>
      <c r="EY14" s="51">
        <f t="shared" si="14"/>
        <v>49674</v>
      </c>
      <c r="EZ14" s="51">
        <f t="shared" si="14"/>
        <v>49705</v>
      </c>
      <c r="FA14" s="51">
        <f t="shared" si="14"/>
        <v>49734</v>
      </c>
      <c r="FB14" s="51">
        <f t="shared" si="14"/>
        <v>49765</v>
      </c>
      <c r="FC14" s="51">
        <f t="shared" si="14"/>
        <v>49795</v>
      </c>
      <c r="FD14" s="51">
        <f t="shared" si="14"/>
        <v>49826</v>
      </c>
      <c r="FE14" s="51">
        <f t="shared" si="14"/>
        <v>49856</v>
      </c>
      <c r="FF14" s="51">
        <f t="shared" si="14"/>
        <v>49887</v>
      </c>
      <c r="FG14" s="51">
        <f t="shared" si="14"/>
        <v>49918</v>
      </c>
      <c r="FH14" s="51">
        <f t="shared" si="14"/>
        <v>49948</v>
      </c>
      <c r="FI14" s="51">
        <f t="shared" si="14"/>
        <v>49979</v>
      </c>
      <c r="FJ14" s="51">
        <f t="shared" si="14"/>
        <v>50009</v>
      </c>
      <c r="FK14" s="51">
        <f t="shared" si="14"/>
        <v>50040</v>
      </c>
      <c r="FL14" s="51">
        <f t="shared" si="14"/>
        <v>50071</v>
      </c>
      <c r="FM14" s="51">
        <f t="shared" si="14"/>
        <v>50099</v>
      </c>
      <c r="FN14" s="51">
        <f t="shared" si="14"/>
        <v>50130</v>
      </c>
      <c r="FO14" s="51">
        <f t="shared" si="14"/>
        <v>50160</v>
      </c>
      <c r="FP14" s="51">
        <f t="shared" si="14"/>
        <v>50191</v>
      </c>
      <c r="FQ14" s="51">
        <f t="shared" si="14"/>
        <v>50221</v>
      </c>
      <c r="FR14" s="51">
        <f t="shared" si="14"/>
        <v>50252</v>
      </c>
      <c r="FS14" s="51">
        <f t="shared" si="14"/>
        <v>50283</v>
      </c>
      <c r="FT14" s="51">
        <f t="shared" si="14"/>
        <v>50313</v>
      </c>
      <c r="FU14" s="51">
        <f t="shared" si="14"/>
        <v>50344</v>
      </c>
      <c r="FV14" s="51">
        <f t="shared" si="14"/>
        <v>50374</v>
      </c>
      <c r="FW14" s="51">
        <f t="shared" si="14"/>
        <v>50405</v>
      </c>
      <c r="FX14" s="51">
        <f t="shared" si="14"/>
        <v>50436</v>
      </c>
      <c r="FY14" s="51">
        <f t="shared" si="14"/>
        <v>50464</v>
      </c>
      <c r="FZ14" s="51">
        <f t="shared" si="14"/>
        <v>50495</v>
      </c>
      <c r="GA14" s="51">
        <f t="shared" si="14"/>
        <v>50525</v>
      </c>
      <c r="GB14" s="51">
        <f t="shared" si="14"/>
        <v>50556</v>
      </c>
      <c r="GC14" s="51">
        <f t="shared" si="14"/>
        <v>50586</v>
      </c>
      <c r="GD14" s="51">
        <f t="shared" si="14"/>
        <v>50617</v>
      </c>
      <c r="GE14" s="51">
        <f t="shared" si="14"/>
        <v>50648</v>
      </c>
      <c r="GF14" s="51">
        <f t="shared" si="14"/>
        <v>50678</v>
      </c>
      <c r="GG14" s="51">
        <f t="shared" si="14"/>
        <v>50709</v>
      </c>
      <c r="GH14" s="51">
        <f t="shared" si="14"/>
        <v>50739</v>
      </c>
      <c r="GI14" s="51">
        <f t="shared" si="14"/>
        <v>50770</v>
      </c>
      <c r="GJ14" s="51">
        <f t="shared" si="14"/>
        <v>50801</v>
      </c>
      <c r="GK14" s="51">
        <f t="shared" si="14"/>
        <v>50829</v>
      </c>
      <c r="GL14" s="51">
        <f t="shared" si="14"/>
        <v>50860</v>
      </c>
      <c r="GM14" s="51">
        <f t="shared" si="14"/>
        <v>50890</v>
      </c>
      <c r="GN14" s="51">
        <f t="shared" si="14"/>
        <v>50921</v>
      </c>
      <c r="GO14" s="51">
        <f t="shared" si="14"/>
        <v>50951</v>
      </c>
      <c r="GP14" s="51">
        <f t="shared" si="14"/>
        <v>50982</v>
      </c>
      <c r="GQ14" s="51">
        <f t="shared" si="14"/>
        <v>51013</v>
      </c>
      <c r="GR14" s="51">
        <f t="shared" si="14"/>
        <v>51043</v>
      </c>
      <c r="GS14" s="51">
        <f t="shared" si="14"/>
        <v>51074</v>
      </c>
      <c r="GT14" s="51">
        <f t="shared" si="14"/>
        <v>51104</v>
      </c>
      <c r="GU14" s="51">
        <f t="shared" si="14"/>
        <v>51135</v>
      </c>
      <c r="GV14" s="51">
        <f t="shared" si="14"/>
        <v>51166</v>
      </c>
      <c r="GW14" s="51">
        <f t="shared" si="14"/>
        <v>51195</v>
      </c>
      <c r="GX14" s="51">
        <f t="shared" si="14"/>
        <v>51226</v>
      </c>
      <c r="GY14" s="51">
        <f t="shared" si="14"/>
        <v>51256</v>
      </c>
      <c r="GZ14" s="51">
        <f t="shared" si="14"/>
        <v>51287</v>
      </c>
      <c r="HA14" s="51">
        <f t="shared" si="14"/>
        <v>51317</v>
      </c>
      <c r="HB14" s="51">
        <f t="shared" si="14"/>
        <v>51348</v>
      </c>
      <c r="HC14" s="51">
        <f t="shared" si="14"/>
        <v>51379</v>
      </c>
      <c r="HD14" s="51">
        <f t="shared" si="14"/>
        <v>51409</v>
      </c>
      <c r="HE14" s="51">
        <f t="shared" si="14"/>
        <v>51440</v>
      </c>
      <c r="HF14" s="51">
        <f t="shared" si="14"/>
        <v>51470</v>
      </c>
      <c r="HG14" s="51">
        <f t="shared" si="14"/>
        <v>51501</v>
      </c>
      <c r="HH14" s="51">
        <f t="shared" si="14"/>
        <v>51532</v>
      </c>
      <c r="HI14" s="51">
        <f t="shared" si="14"/>
        <v>51560</v>
      </c>
      <c r="HJ14" s="51">
        <f t="shared" si="14"/>
        <v>51591</v>
      </c>
      <c r="HK14" s="51">
        <f t="shared" si="14"/>
        <v>51621</v>
      </c>
      <c r="HL14" s="51">
        <f t="shared" si="14"/>
        <v>51652</v>
      </c>
      <c r="HM14" s="51">
        <f t="shared" si="14"/>
        <v>51682</v>
      </c>
      <c r="HN14" s="51">
        <f t="shared" si="14"/>
        <v>51713</v>
      </c>
      <c r="HO14" s="51">
        <f t="shared" si="14"/>
        <v>51744</v>
      </c>
      <c r="HP14" s="51">
        <f t="shared" si="14"/>
        <v>51774</v>
      </c>
      <c r="HQ14" s="51">
        <f t="shared" si="14"/>
        <v>51805</v>
      </c>
      <c r="HR14" s="51">
        <f t="shared" si="14"/>
        <v>51835</v>
      </c>
      <c r="HS14" s="51">
        <f t="shared" si="14"/>
        <v>51866</v>
      </c>
      <c r="HT14" s="51">
        <f t="shared" si="14"/>
        <v>51897</v>
      </c>
      <c r="HU14" s="51">
        <f t="shared" si="14"/>
        <v>51925</v>
      </c>
      <c r="HV14" s="51">
        <f t="shared" si="14"/>
        <v>51956</v>
      </c>
      <c r="HW14" s="51">
        <f t="shared" si="14"/>
        <v>51986</v>
      </c>
      <c r="HX14" s="51">
        <f t="shared" si="14"/>
        <v>52017</v>
      </c>
      <c r="HY14" s="51">
        <f t="shared" si="14"/>
        <v>52047</v>
      </c>
      <c r="HZ14" s="51">
        <f t="shared" si="14"/>
        <v>52078</v>
      </c>
      <c r="IA14" s="51">
        <f t="shared" si="14"/>
        <v>52109</v>
      </c>
      <c r="IB14" s="51">
        <f t="shared" si="14"/>
        <v>52139</v>
      </c>
      <c r="IC14" s="51">
        <f t="shared" si="14"/>
        <v>52170</v>
      </c>
      <c r="ID14" s="51">
        <f t="shared" si="14"/>
        <v>52200</v>
      </c>
      <c r="IE14" s="51">
        <f t="shared" si="14"/>
        <v>52231</v>
      </c>
      <c r="IF14" s="51">
        <f t="shared" si="14"/>
        <v>52262</v>
      </c>
      <c r="IG14" s="51">
        <f t="shared" si="14"/>
        <v>52290</v>
      </c>
      <c r="IH14" s="51">
        <f t="shared" si="14"/>
        <v>52321</v>
      </c>
      <c r="II14" s="51">
        <f t="shared" si="14"/>
        <v>52351</v>
      </c>
      <c r="IJ14" s="51">
        <f t="shared" si="14"/>
        <v>52382</v>
      </c>
      <c r="IK14" s="51">
        <f t="shared" si="14"/>
        <v>52412</v>
      </c>
      <c r="IL14" s="51">
        <f t="shared" si="14"/>
        <v>52443</v>
      </c>
      <c r="IM14" s="51">
        <f t="shared" si="14"/>
        <v>52474</v>
      </c>
      <c r="IN14" s="51">
        <f t="shared" si="14"/>
        <v>52504</v>
      </c>
      <c r="IO14" s="51">
        <f t="shared" si="14"/>
        <v>52535</v>
      </c>
      <c r="IP14" s="51">
        <f t="shared" si="14"/>
        <v>52565</v>
      </c>
      <c r="IQ14" s="51">
        <f t="shared" si="14"/>
        <v>52596</v>
      </c>
      <c r="IR14" s="51">
        <f t="shared" si="14"/>
        <v>52627</v>
      </c>
      <c r="IS14" s="51">
        <f t="shared" si="14"/>
        <v>52656</v>
      </c>
      <c r="IT14" s="51">
        <f t="shared" si="14"/>
        <v>52687</v>
      </c>
      <c r="IU14" s="51">
        <f t="shared" si="14"/>
        <v>52717</v>
      </c>
      <c r="IV14" s="51">
        <f t="shared" si="14"/>
        <v>52748</v>
      </c>
      <c r="IW14" s="51">
        <f t="shared" si="14"/>
        <v>52778</v>
      </c>
      <c r="IX14" s="51">
        <f t="shared" ref="IX14:MX14" si="15">EOMONTH(IW14,1)</f>
        <v>52809</v>
      </c>
      <c r="IY14" s="51">
        <f t="shared" si="15"/>
        <v>52840</v>
      </c>
      <c r="IZ14" s="51">
        <f t="shared" si="15"/>
        <v>52870</v>
      </c>
      <c r="JA14" s="51">
        <f t="shared" si="15"/>
        <v>52901</v>
      </c>
      <c r="JB14" s="51">
        <f t="shared" si="15"/>
        <v>52931</v>
      </c>
      <c r="JC14" s="51">
        <f t="shared" si="15"/>
        <v>52962</v>
      </c>
      <c r="JD14" s="51">
        <f t="shared" si="15"/>
        <v>52993</v>
      </c>
      <c r="JE14" s="51">
        <f t="shared" si="15"/>
        <v>53021</v>
      </c>
      <c r="JF14" s="51">
        <f t="shared" si="15"/>
        <v>53052</v>
      </c>
      <c r="JG14" s="51">
        <f t="shared" si="15"/>
        <v>53082</v>
      </c>
      <c r="JH14" s="51">
        <f t="shared" si="15"/>
        <v>53113</v>
      </c>
      <c r="JI14" s="51">
        <f t="shared" si="15"/>
        <v>53143</v>
      </c>
      <c r="JJ14" s="51">
        <f t="shared" si="15"/>
        <v>53174</v>
      </c>
      <c r="JK14" s="51">
        <f t="shared" si="15"/>
        <v>53205</v>
      </c>
      <c r="JL14" s="51">
        <f t="shared" si="15"/>
        <v>53235</v>
      </c>
      <c r="JM14" s="51">
        <f t="shared" si="15"/>
        <v>53266</v>
      </c>
      <c r="JN14" s="51">
        <f t="shared" si="15"/>
        <v>53296</v>
      </c>
      <c r="JO14" s="51">
        <f t="shared" si="15"/>
        <v>53327</v>
      </c>
      <c r="JP14" s="51">
        <f t="shared" si="15"/>
        <v>53358</v>
      </c>
      <c r="JQ14" s="51">
        <f t="shared" si="15"/>
        <v>53386</v>
      </c>
      <c r="JR14" s="51">
        <f t="shared" si="15"/>
        <v>53417</v>
      </c>
      <c r="JS14" s="51">
        <f t="shared" si="15"/>
        <v>53447</v>
      </c>
      <c r="JT14" s="51">
        <f t="shared" si="15"/>
        <v>53478</v>
      </c>
      <c r="JU14" s="51">
        <f t="shared" si="15"/>
        <v>53508</v>
      </c>
      <c r="JV14" s="51">
        <f t="shared" si="15"/>
        <v>53539</v>
      </c>
      <c r="JW14" s="51">
        <f t="shared" si="15"/>
        <v>53570</v>
      </c>
      <c r="JX14" s="51">
        <f t="shared" si="15"/>
        <v>53600</v>
      </c>
      <c r="JY14" s="51">
        <f t="shared" si="15"/>
        <v>53631</v>
      </c>
      <c r="JZ14" s="51">
        <f t="shared" si="15"/>
        <v>53661</v>
      </c>
      <c r="KA14" s="51">
        <f t="shared" si="15"/>
        <v>53692</v>
      </c>
      <c r="KB14" s="51">
        <f t="shared" si="15"/>
        <v>53723</v>
      </c>
      <c r="KC14" s="51">
        <f t="shared" si="15"/>
        <v>53751</v>
      </c>
      <c r="KD14" s="51">
        <f t="shared" si="15"/>
        <v>53782</v>
      </c>
      <c r="KE14" s="51">
        <f t="shared" si="15"/>
        <v>53812</v>
      </c>
      <c r="KF14" s="51">
        <f t="shared" si="15"/>
        <v>53843</v>
      </c>
      <c r="KG14" s="51">
        <f t="shared" si="15"/>
        <v>53873</v>
      </c>
      <c r="KH14" s="51">
        <f t="shared" si="15"/>
        <v>53904</v>
      </c>
      <c r="KI14" s="51">
        <f t="shared" si="15"/>
        <v>53935</v>
      </c>
      <c r="KJ14" s="51">
        <f t="shared" si="15"/>
        <v>53965</v>
      </c>
      <c r="KK14" s="51">
        <f t="shared" si="15"/>
        <v>53996</v>
      </c>
      <c r="KL14" s="51">
        <f t="shared" si="15"/>
        <v>54026</v>
      </c>
      <c r="KM14" s="51">
        <f t="shared" si="15"/>
        <v>54057</v>
      </c>
      <c r="KN14" s="51">
        <f t="shared" si="15"/>
        <v>54088</v>
      </c>
      <c r="KO14" s="51">
        <f t="shared" si="15"/>
        <v>54117</v>
      </c>
      <c r="KP14" s="51">
        <f t="shared" si="15"/>
        <v>54148</v>
      </c>
      <c r="KQ14" s="51">
        <f t="shared" si="15"/>
        <v>54178</v>
      </c>
      <c r="KR14" s="51">
        <f t="shared" si="15"/>
        <v>54209</v>
      </c>
      <c r="KS14" s="51">
        <f t="shared" si="15"/>
        <v>54239</v>
      </c>
      <c r="KT14" s="51">
        <f t="shared" si="15"/>
        <v>54270</v>
      </c>
      <c r="KU14" s="51">
        <f t="shared" si="15"/>
        <v>54301</v>
      </c>
      <c r="KV14" s="51">
        <f t="shared" si="15"/>
        <v>54331</v>
      </c>
      <c r="KW14" s="51">
        <f t="shared" si="15"/>
        <v>54362</v>
      </c>
      <c r="KX14" s="51">
        <f t="shared" si="15"/>
        <v>54392</v>
      </c>
      <c r="KY14" s="51">
        <f t="shared" si="15"/>
        <v>54423</v>
      </c>
      <c r="KZ14" s="51">
        <f t="shared" si="15"/>
        <v>54454</v>
      </c>
      <c r="LA14" s="51">
        <f t="shared" si="15"/>
        <v>54482</v>
      </c>
      <c r="LB14" s="51">
        <f t="shared" si="15"/>
        <v>54513</v>
      </c>
      <c r="LC14" s="51">
        <f t="shared" si="15"/>
        <v>54543</v>
      </c>
      <c r="LD14" s="51">
        <f t="shared" si="15"/>
        <v>54574</v>
      </c>
      <c r="LE14" s="51">
        <f t="shared" si="15"/>
        <v>54604</v>
      </c>
      <c r="LF14" s="51">
        <f t="shared" si="15"/>
        <v>54635</v>
      </c>
      <c r="LG14" s="51">
        <f t="shared" si="15"/>
        <v>54666</v>
      </c>
      <c r="LH14" s="51">
        <f t="shared" si="15"/>
        <v>54696</v>
      </c>
      <c r="LI14" s="51">
        <f t="shared" si="15"/>
        <v>54727</v>
      </c>
      <c r="LJ14" s="51">
        <f t="shared" si="15"/>
        <v>54757</v>
      </c>
      <c r="LK14" s="51">
        <f t="shared" si="15"/>
        <v>54788</v>
      </c>
      <c r="LL14" s="51">
        <f t="shared" si="15"/>
        <v>54819</v>
      </c>
      <c r="LM14" s="51">
        <f t="shared" si="15"/>
        <v>54847</v>
      </c>
      <c r="LN14" s="51">
        <f t="shared" si="15"/>
        <v>54878</v>
      </c>
      <c r="LO14" s="51">
        <f t="shared" si="15"/>
        <v>54908</v>
      </c>
      <c r="LP14" s="51">
        <f t="shared" si="15"/>
        <v>54939</v>
      </c>
      <c r="LQ14" s="51">
        <f t="shared" si="15"/>
        <v>54969</v>
      </c>
      <c r="LR14" s="51">
        <f t="shared" si="15"/>
        <v>55000</v>
      </c>
      <c r="LS14" s="51">
        <f t="shared" si="15"/>
        <v>55031</v>
      </c>
      <c r="LT14" s="51">
        <f t="shared" si="15"/>
        <v>55061</v>
      </c>
      <c r="LU14" s="51">
        <f t="shared" si="15"/>
        <v>55092</v>
      </c>
      <c r="LV14" s="51">
        <f t="shared" si="15"/>
        <v>55122</v>
      </c>
      <c r="LW14" s="51">
        <f t="shared" si="15"/>
        <v>55153</v>
      </c>
      <c r="LX14" s="51">
        <f t="shared" si="15"/>
        <v>55184</v>
      </c>
      <c r="LY14" s="51">
        <f t="shared" si="15"/>
        <v>55212</v>
      </c>
      <c r="LZ14" s="51">
        <f t="shared" si="15"/>
        <v>55243</v>
      </c>
      <c r="MA14" s="51">
        <f t="shared" si="15"/>
        <v>55273</v>
      </c>
      <c r="MB14" s="51">
        <f t="shared" si="15"/>
        <v>55304</v>
      </c>
      <c r="MC14" s="51">
        <f t="shared" si="15"/>
        <v>55334</v>
      </c>
      <c r="MD14" s="51">
        <f t="shared" si="15"/>
        <v>55365</v>
      </c>
      <c r="ME14" s="51">
        <f t="shared" si="15"/>
        <v>55396</v>
      </c>
      <c r="MF14" s="51">
        <f t="shared" si="15"/>
        <v>55426</v>
      </c>
      <c r="MG14" s="51">
        <f t="shared" si="15"/>
        <v>55457</v>
      </c>
      <c r="MH14" s="51">
        <f t="shared" si="15"/>
        <v>55487</v>
      </c>
      <c r="MI14" s="51">
        <f t="shared" si="15"/>
        <v>55518</v>
      </c>
      <c r="MJ14" s="51">
        <f t="shared" si="15"/>
        <v>55549</v>
      </c>
      <c r="MK14" s="51">
        <f t="shared" si="15"/>
        <v>55578</v>
      </c>
      <c r="ML14" s="51">
        <f t="shared" si="15"/>
        <v>55609</v>
      </c>
      <c r="MM14" s="51">
        <f t="shared" si="15"/>
        <v>55639</v>
      </c>
      <c r="MN14" s="51">
        <f t="shared" si="15"/>
        <v>55670</v>
      </c>
      <c r="MO14" s="51">
        <f t="shared" si="15"/>
        <v>55700</v>
      </c>
      <c r="MP14" s="51">
        <f t="shared" si="15"/>
        <v>55731</v>
      </c>
      <c r="MQ14" s="51">
        <f t="shared" si="15"/>
        <v>55762</v>
      </c>
      <c r="MR14" s="51">
        <f t="shared" si="15"/>
        <v>55792</v>
      </c>
      <c r="MS14" s="51">
        <f t="shared" si="15"/>
        <v>55823</v>
      </c>
      <c r="MT14" s="51">
        <f t="shared" si="15"/>
        <v>55853</v>
      </c>
      <c r="MU14" s="51">
        <f t="shared" si="15"/>
        <v>55884</v>
      </c>
      <c r="MV14" s="51">
        <f t="shared" si="15"/>
        <v>55915</v>
      </c>
      <c r="MW14" s="51">
        <f t="shared" si="15"/>
        <v>55943</v>
      </c>
      <c r="MX14" s="51">
        <f t="shared" si="15"/>
        <v>55974</v>
      </c>
      <c r="MY14" s="12"/>
      <c r="MZ14" s="12"/>
      <c r="NA14" s="12"/>
      <c r="NB14" s="12"/>
      <c r="NC14" s="12"/>
      <c r="ND14" s="12"/>
      <c r="NE14" s="12"/>
      <c r="NF14" s="12"/>
      <c r="NG14" s="12"/>
      <c r="NH14" s="12"/>
      <c r="NI14" s="12"/>
      <c r="NJ14" s="12"/>
      <c r="NK14" s="12"/>
      <c r="NL14" s="12"/>
      <c r="NM14" s="12"/>
      <c r="NN14" s="12"/>
      <c r="NO14" s="12"/>
      <c r="NP14" s="12"/>
      <c r="NQ14" s="12"/>
      <c r="NR14" s="12"/>
      <c r="NS14" s="12"/>
      <c r="NT14" s="12"/>
    </row>
    <row r="15" spans="1:384" ht="14.25" hidden="1" customHeight="1" outlineLevel="1" x14ac:dyDescent="0.55000000000000004">
      <c r="A15" s="8" t="s">
        <v>3</v>
      </c>
      <c r="B15" s="13">
        <f t="shared" ref="B15:B18" si="16">SUM(C15:MX15)</f>
        <v>0</v>
      </c>
      <c r="C15" s="19">
        <v>0</v>
      </c>
      <c r="D15" s="19">
        <v>0</v>
      </c>
      <c r="E15" s="19">
        <v>0</v>
      </c>
      <c r="F15" s="19">
        <v>0</v>
      </c>
      <c r="G15" s="19">
        <v>0</v>
      </c>
      <c r="H15" s="19">
        <v>0</v>
      </c>
      <c r="I15" s="19">
        <v>0</v>
      </c>
      <c r="J15" s="19">
        <v>0</v>
      </c>
      <c r="K15" s="19">
        <v>0</v>
      </c>
      <c r="L15" s="19">
        <v>0</v>
      </c>
      <c r="M15" s="19">
        <v>0</v>
      </c>
      <c r="N15" s="19">
        <v>0</v>
      </c>
      <c r="O15" s="19">
        <v>0</v>
      </c>
      <c r="P15" s="19">
        <v>0</v>
      </c>
      <c r="Q15" s="19">
        <v>0</v>
      </c>
      <c r="R15" s="19">
        <v>0</v>
      </c>
      <c r="S15" s="19">
        <v>0</v>
      </c>
      <c r="T15" s="19">
        <v>0</v>
      </c>
      <c r="U15" s="19">
        <v>0</v>
      </c>
      <c r="V15" s="19">
        <v>0</v>
      </c>
      <c r="W15" s="19">
        <v>0</v>
      </c>
      <c r="X15" s="19">
        <v>0</v>
      </c>
      <c r="Y15" s="19">
        <v>0</v>
      </c>
      <c r="Z15" s="19">
        <v>0</v>
      </c>
      <c r="AA15" s="19">
        <v>0</v>
      </c>
      <c r="AB15" s="19">
        <v>0</v>
      </c>
      <c r="AC15" s="19">
        <v>0</v>
      </c>
      <c r="AD15" s="19">
        <v>0</v>
      </c>
      <c r="AE15" s="19">
        <v>0</v>
      </c>
      <c r="AF15" s="19">
        <v>0</v>
      </c>
      <c r="AG15" s="19">
        <v>0</v>
      </c>
      <c r="AH15" s="19">
        <v>0</v>
      </c>
      <c r="AI15" s="19">
        <v>0</v>
      </c>
      <c r="AJ15" s="19">
        <v>0</v>
      </c>
      <c r="AK15" s="19">
        <v>0</v>
      </c>
      <c r="AL15" s="19">
        <v>0</v>
      </c>
      <c r="AM15" s="19">
        <v>0</v>
      </c>
      <c r="AN15" s="19">
        <v>0</v>
      </c>
      <c r="AO15" s="19">
        <v>0</v>
      </c>
      <c r="AP15" s="19">
        <v>0</v>
      </c>
      <c r="AQ15" s="19">
        <v>0</v>
      </c>
      <c r="AR15" s="19">
        <v>0</v>
      </c>
      <c r="AS15" s="19">
        <v>0</v>
      </c>
      <c r="AT15" s="19">
        <v>0</v>
      </c>
      <c r="AU15" s="19">
        <v>0</v>
      </c>
      <c r="AV15" s="19">
        <v>0</v>
      </c>
      <c r="AW15" s="19">
        <v>0</v>
      </c>
      <c r="AX15" s="19">
        <v>0</v>
      </c>
      <c r="AY15" s="19">
        <v>0</v>
      </c>
      <c r="AZ15" s="19">
        <v>0</v>
      </c>
      <c r="BA15" s="19">
        <v>0</v>
      </c>
      <c r="BB15" s="19">
        <v>0</v>
      </c>
      <c r="BC15" s="19">
        <v>0</v>
      </c>
      <c r="BD15" s="19">
        <v>0</v>
      </c>
      <c r="BE15" s="19">
        <v>0</v>
      </c>
      <c r="BF15" s="19">
        <v>0</v>
      </c>
      <c r="BG15" s="19">
        <v>0</v>
      </c>
      <c r="BH15" s="19">
        <v>0</v>
      </c>
      <c r="BI15" s="19">
        <v>0</v>
      </c>
      <c r="BJ15" s="19">
        <v>0</v>
      </c>
      <c r="BK15" s="19">
        <v>0</v>
      </c>
      <c r="BL15" s="19">
        <v>0</v>
      </c>
      <c r="BM15" s="19">
        <v>0</v>
      </c>
      <c r="BN15" s="19">
        <v>0</v>
      </c>
      <c r="BO15" s="19">
        <v>0</v>
      </c>
      <c r="BP15" s="19">
        <v>0</v>
      </c>
      <c r="BQ15" s="19">
        <v>0</v>
      </c>
      <c r="BR15" s="19">
        <v>0</v>
      </c>
      <c r="BS15" s="19">
        <v>0</v>
      </c>
      <c r="BT15" s="19">
        <v>0</v>
      </c>
      <c r="BU15" s="19">
        <v>0</v>
      </c>
      <c r="BV15" s="19">
        <v>0</v>
      </c>
      <c r="BW15" s="19">
        <v>0</v>
      </c>
      <c r="BX15" s="19">
        <v>0</v>
      </c>
      <c r="BY15" s="19">
        <v>0</v>
      </c>
      <c r="BZ15" s="19">
        <v>0</v>
      </c>
      <c r="CA15" s="19">
        <v>0</v>
      </c>
      <c r="CB15" s="19">
        <v>0</v>
      </c>
      <c r="CC15" s="19">
        <v>0</v>
      </c>
      <c r="CD15" s="19">
        <v>0</v>
      </c>
      <c r="CE15" s="19">
        <v>0</v>
      </c>
      <c r="CF15" s="19">
        <v>0</v>
      </c>
      <c r="CG15" s="19">
        <v>0</v>
      </c>
      <c r="CH15" s="19">
        <v>0</v>
      </c>
      <c r="CI15" s="19">
        <v>0</v>
      </c>
      <c r="CJ15" s="19">
        <v>0</v>
      </c>
      <c r="CK15" s="19">
        <v>0</v>
      </c>
      <c r="CL15" s="19">
        <v>0</v>
      </c>
      <c r="CM15" s="19">
        <v>0</v>
      </c>
      <c r="CN15" s="19">
        <v>0</v>
      </c>
      <c r="CO15" s="19">
        <v>0</v>
      </c>
      <c r="CP15" s="19">
        <v>0</v>
      </c>
      <c r="CQ15" s="19">
        <v>0</v>
      </c>
      <c r="CR15" s="19">
        <v>0</v>
      </c>
      <c r="CS15" s="19">
        <v>0</v>
      </c>
      <c r="CT15" s="19">
        <v>0</v>
      </c>
      <c r="CU15" s="19">
        <v>0</v>
      </c>
      <c r="CV15" s="19">
        <v>0</v>
      </c>
      <c r="CW15" s="19">
        <v>0</v>
      </c>
      <c r="CX15" s="19">
        <v>0</v>
      </c>
      <c r="CY15" s="19">
        <v>0</v>
      </c>
      <c r="CZ15" s="19">
        <v>0</v>
      </c>
      <c r="DA15" s="19">
        <v>0</v>
      </c>
      <c r="DB15" s="19">
        <v>0</v>
      </c>
      <c r="DC15" s="19">
        <v>0</v>
      </c>
      <c r="DD15" s="19">
        <v>0</v>
      </c>
      <c r="DE15" s="19">
        <v>0</v>
      </c>
      <c r="DF15" s="19">
        <v>0</v>
      </c>
      <c r="DG15" s="19">
        <v>0</v>
      </c>
      <c r="DH15" s="19">
        <v>0</v>
      </c>
      <c r="DI15" s="19">
        <v>0</v>
      </c>
      <c r="DJ15" s="19">
        <v>0</v>
      </c>
      <c r="DK15" s="19">
        <v>0</v>
      </c>
      <c r="DL15" s="19">
        <v>0</v>
      </c>
      <c r="DM15" s="19">
        <v>0</v>
      </c>
      <c r="DN15" s="19">
        <v>0</v>
      </c>
      <c r="DO15" s="19">
        <v>0</v>
      </c>
      <c r="DP15" s="19">
        <v>0</v>
      </c>
      <c r="DQ15" s="19">
        <v>0</v>
      </c>
      <c r="DR15" s="19">
        <v>0</v>
      </c>
      <c r="DS15" s="19">
        <v>0</v>
      </c>
      <c r="DT15" s="19">
        <v>0</v>
      </c>
      <c r="DU15" s="19">
        <v>0</v>
      </c>
      <c r="DV15" s="19">
        <v>0</v>
      </c>
      <c r="DW15" s="19">
        <v>0</v>
      </c>
      <c r="DX15" s="19">
        <v>0</v>
      </c>
      <c r="DY15" s="19">
        <v>0</v>
      </c>
      <c r="DZ15" s="19">
        <v>0</v>
      </c>
      <c r="EA15" s="19">
        <v>0</v>
      </c>
      <c r="EB15" s="19">
        <v>0</v>
      </c>
      <c r="EC15" s="19">
        <v>0</v>
      </c>
      <c r="ED15" s="19">
        <v>0</v>
      </c>
      <c r="EE15" s="19">
        <v>0</v>
      </c>
      <c r="EF15" s="19">
        <v>0</v>
      </c>
      <c r="EG15" s="19">
        <v>0</v>
      </c>
      <c r="EH15" s="19">
        <v>0</v>
      </c>
      <c r="EI15" s="19">
        <v>0</v>
      </c>
      <c r="EJ15" s="19">
        <v>0</v>
      </c>
      <c r="EK15" s="19">
        <v>0</v>
      </c>
      <c r="EL15" s="19">
        <v>0</v>
      </c>
      <c r="EM15" s="19">
        <v>0</v>
      </c>
      <c r="EN15" s="19">
        <v>0</v>
      </c>
      <c r="EO15" s="19">
        <v>0</v>
      </c>
      <c r="EP15" s="19">
        <v>0</v>
      </c>
      <c r="EQ15" s="19">
        <v>0</v>
      </c>
      <c r="ER15" s="19">
        <v>0</v>
      </c>
      <c r="ES15" s="19">
        <v>0</v>
      </c>
      <c r="ET15" s="19">
        <v>0</v>
      </c>
      <c r="EU15" s="19">
        <v>0</v>
      </c>
      <c r="EV15" s="19">
        <v>0</v>
      </c>
      <c r="EW15" s="19">
        <v>0</v>
      </c>
      <c r="EX15" s="19">
        <v>0</v>
      </c>
      <c r="EY15" s="19">
        <v>0</v>
      </c>
      <c r="EZ15" s="19">
        <v>0</v>
      </c>
      <c r="FA15" s="19">
        <v>0</v>
      </c>
      <c r="FB15" s="19">
        <v>0</v>
      </c>
      <c r="FC15" s="19">
        <v>0</v>
      </c>
      <c r="FD15" s="19">
        <v>0</v>
      </c>
      <c r="FE15" s="19">
        <v>0</v>
      </c>
      <c r="FF15" s="19">
        <v>0</v>
      </c>
      <c r="FG15" s="19">
        <v>0</v>
      </c>
      <c r="FH15" s="19">
        <v>0</v>
      </c>
      <c r="FI15" s="19">
        <v>0</v>
      </c>
      <c r="FJ15" s="19">
        <v>0</v>
      </c>
      <c r="FK15" s="19">
        <v>0</v>
      </c>
      <c r="FL15" s="19">
        <v>0</v>
      </c>
      <c r="FM15" s="19">
        <v>0</v>
      </c>
      <c r="FN15" s="19">
        <v>0</v>
      </c>
      <c r="FO15" s="19">
        <v>0</v>
      </c>
      <c r="FP15" s="19">
        <v>0</v>
      </c>
      <c r="FQ15" s="19">
        <v>0</v>
      </c>
      <c r="FR15" s="19">
        <v>0</v>
      </c>
      <c r="FS15" s="19">
        <v>0</v>
      </c>
      <c r="FT15" s="19">
        <v>0</v>
      </c>
      <c r="FU15" s="19">
        <v>0</v>
      </c>
      <c r="FV15" s="19">
        <v>0</v>
      </c>
      <c r="FW15" s="19">
        <v>0</v>
      </c>
      <c r="FX15" s="19">
        <v>0</v>
      </c>
      <c r="FY15" s="19">
        <v>0</v>
      </c>
      <c r="FZ15" s="19">
        <v>0</v>
      </c>
      <c r="GA15" s="19">
        <v>0</v>
      </c>
      <c r="GB15" s="19">
        <v>0</v>
      </c>
      <c r="GC15" s="19">
        <v>0</v>
      </c>
      <c r="GD15" s="19">
        <v>0</v>
      </c>
      <c r="GE15" s="19">
        <v>0</v>
      </c>
      <c r="GF15" s="19">
        <v>0</v>
      </c>
      <c r="GG15" s="19">
        <v>0</v>
      </c>
      <c r="GH15" s="19">
        <v>0</v>
      </c>
      <c r="GI15" s="19">
        <v>0</v>
      </c>
      <c r="GJ15" s="19">
        <v>0</v>
      </c>
      <c r="GK15" s="19">
        <v>0</v>
      </c>
      <c r="GL15" s="19">
        <v>0</v>
      </c>
      <c r="GM15" s="19">
        <v>0</v>
      </c>
      <c r="GN15" s="19">
        <v>0</v>
      </c>
      <c r="GO15" s="19">
        <v>0</v>
      </c>
      <c r="GP15" s="19">
        <v>0</v>
      </c>
      <c r="GQ15" s="19">
        <v>0</v>
      </c>
      <c r="GR15" s="19">
        <v>0</v>
      </c>
      <c r="GS15" s="19">
        <v>0</v>
      </c>
      <c r="GT15" s="19">
        <v>0</v>
      </c>
      <c r="GU15" s="19">
        <v>0</v>
      </c>
      <c r="GV15" s="19">
        <v>0</v>
      </c>
      <c r="GW15" s="19">
        <v>0</v>
      </c>
      <c r="GX15" s="19">
        <v>0</v>
      </c>
      <c r="GY15" s="19">
        <v>0</v>
      </c>
      <c r="GZ15" s="19">
        <v>0</v>
      </c>
      <c r="HA15" s="19">
        <v>0</v>
      </c>
      <c r="HB15" s="19">
        <v>0</v>
      </c>
      <c r="HC15" s="19">
        <v>0</v>
      </c>
      <c r="HD15" s="19">
        <v>0</v>
      </c>
      <c r="HE15" s="19">
        <v>0</v>
      </c>
      <c r="HF15" s="19">
        <v>0</v>
      </c>
      <c r="HG15" s="19">
        <v>0</v>
      </c>
      <c r="HH15" s="19">
        <v>0</v>
      </c>
      <c r="HI15" s="19">
        <v>0</v>
      </c>
      <c r="HJ15" s="19">
        <v>0</v>
      </c>
      <c r="HK15" s="19">
        <v>0</v>
      </c>
      <c r="HL15" s="19">
        <v>0</v>
      </c>
      <c r="HM15" s="19">
        <v>0</v>
      </c>
      <c r="HN15" s="19">
        <v>0</v>
      </c>
      <c r="HO15" s="19">
        <v>0</v>
      </c>
      <c r="HP15" s="19">
        <v>0</v>
      </c>
      <c r="HQ15" s="19">
        <v>0</v>
      </c>
      <c r="HR15" s="19">
        <v>0</v>
      </c>
      <c r="HS15" s="19">
        <v>0</v>
      </c>
      <c r="HT15" s="19">
        <v>0</v>
      </c>
      <c r="HU15" s="19">
        <v>0</v>
      </c>
      <c r="HV15" s="19">
        <v>0</v>
      </c>
      <c r="HW15" s="19">
        <v>0</v>
      </c>
      <c r="HX15" s="19">
        <v>0</v>
      </c>
      <c r="HY15" s="19">
        <v>0</v>
      </c>
      <c r="HZ15" s="19">
        <v>0</v>
      </c>
      <c r="IA15" s="19">
        <v>0</v>
      </c>
      <c r="IB15" s="19">
        <v>0</v>
      </c>
      <c r="IC15" s="19">
        <v>0</v>
      </c>
      <c r="ID15" s="19">
        <v>0</v>
      </c>
      <c r="IE15" s="19">
        <v>0</v>
      </c>
      <c r="IF15" s="19">
        <v>0</v>
      </c>
      <c r="IG15" s="19">
        <v>0</v>
      </c>
      <c r="IH15" s="19">
        <v>0</v>
      </c>
      <c r="II15" s="19">
        <v>0</v>
      </c>
      <c r="IJ15" s="19">
        <v>0</v>
      </c>
      <c r="IK15" s="19">
        <v>0</v>
      </c>
      <c r="IL15" s="19">
        <v>0</v>
      </c>
      <c r="IM15" s="19">
        <v>0</v>
      </c>
      <c r="IN15" s="19">
        <v>0</v>
      </c>
      <c r="IO15" s="19">
        <v>0</v>
      </c>
      <c r="IP15" s="19">
        <v>0</v>
      </c>
      <c r="IQ15" s="19">
        <v>0</v>
      </c>
      <c r="IR15" s="19">
        <v>0</v>
      </c>
      <c r="IS15" s="19">
        <v>0</v>
      </c>
      <c r="IT15" s="19">
        <v>0</v>
      </c>
      <c r="IU15" s="19">
        <v>0</v>
      </c>
      <c r="IV15" s="19">
        <v>0</v>
      </c>
      <c r="IW15" s="19">
        <v>0</v>
      </c>
      <c r="IX15" s="19">
        <v>0</v>
      </c>
      <c r="IY15" s="19">
        <v>0</v>
      </c>
      <c r="IZ15" s="19">
        <v>0</v>
      </c>
      <c r="JA15" s="19">
        <v>0</v>
      </c>
      <c r="JB15" s="19">
        <v>0</v>
      </c>
      <c r="JC15" s="19">
        <v>0</v>
      </c>
      <c r="JD15" s="19">
        <v>0</v>
      </c>
      <c r="JE15" s="19">
        <v>0</v>
      </c>
      <c r="JF15" s="19">
        <v>0</v>
      </c>
      <c r="JG15" s="19">
        <v>0</v>
      </c>
      <c r="JH15" s="19">
        <v>0</v>
      </c>
      <c r="JI15" s="19">
        <v>0</v>
      </c>
      <c r="JJ15" s="19">
        <v>0</v>
      </c>
      <c r="JK15" s="19">
        <v>0</v>
      </c>
      <c r="JL15" s="19">
        <v>0</v>
      </c>
      <c r="JM15" s="19">
        <v>0</v>
      </c>
      <c r="JN15" s="19">
        <v>0</v>
      </c>
      <c r="JO15" s="19">
        <v>0</v>
      </c>
      <c r="JP15" s="19">
        <v>0</v>
      </c>
      <c r="JQ15" s="19">
        <v>0</v>
      </c>
      <c r="JR15" s="19">
        <v>0</v>
      </c>
      <c r="JS15" s="19">
        <v>0</v>
      </c>
      <c r="JT15" s="19">
        <v>0</v>
      </c>
      <c r="JU15" s="19">
        <v>0</v>
      </c>
      <c r="JV15" s="19">
        <v>0</v>
      </c>
      <c r="JW15" s="19">
        <v>0</v>
      </c>
      <c r="JX15" s="19">
        <v>0</v>
      </c>
      <c r="JY15" s="19">
        <v>0</v>
      </c>
      <c r="JZ15" s="19">
        <v>0</v>
      </c>
      <c r="KA15" s="19">
        <v>0</v>
      </c>
      <c r="KB15" s="19">
        <v>0</v>
      </c>
      <c r="KC15" s="19">
        <v>0</v>
      </c>
      <c r="KD15" s="19">
        <v>0</v>
      </c>
      <c r="KE15" s="19">
        <v>0</v>
      </c>
      <c r="KF15" s="19">
        <v>0</v>
      </c>
      <c r="KG15" s="19">
        <v>0</v>
      </c>
      <c r="KH15" s="19">
        <v>0</v>
      </c>
      <c r="KI15" s="19">
        <v>0</v>
      </c>
      <c r="KJ15" s="19">
        <v>0</v>
      </c>
      <c r="KK15" s="19">
        <v>0</v>
      </c>
      <c r="KL15" s="19">
        <v>0</v>
      </c>
      <c r="KM15" s="19">
        <v>0</v>
      </c>
      <c r="KN15" s="19">
        <v>0</v>
      </c>
      <c r="KO15" s="19">
        <v>0</v>
      </c>
      <c r="KP15" s="19">
        <v>0</v>
      </c>
      <c r="KQ15" s="19">
        <v>0</v>
      </c>
      <c r="KR15" s="19">
        <v>0</v>
      </c>
      <c r="KS15" s="19">
        <v>0</v>
      </c>
      <c r="KT15" s="19">
        <v>0</v>
      </c>
      <c r="KU15" s="19">
        <v>0</v>
      </c>
      <c r="KV15" s="19">
        <v>0</v>
      </c>
      <c r="KW15" s="19">
        <v>0</v>
      </c>
      <c r="KX15" s="19">
        <v>0</v>
      </c>
      <c r="KY15" s="19">
        <v>0</v>
      </c>
      <c r="KZ15" s="19">
        <v>0</v>
      </c>
      <c r="LA15" s="19">
        <v>0</v>
      </c>
      <c r="LB15" s="19">
        <v>0</v>
      </c>
      <c r="LC15" s="19">
        <v>0</v>
      </c>
      <c r="LD15" s="19">
        <v>0</v>
      </c>
      <c r="LE15" s="19">
        <v>0</v>
      </c>
      <c r="LF15" s="19">
        <v>0</v>
      </c>
      <c r="LG15" s="19">
        <v>0</v>
      </c>
      <c r="LH15" s="19">
        <v>0</v>
      </c>
      <c r="LI15" s="19">
        <v>0</v>
      </c>
      <c r="LJ15" s="19">
        <v>0</v>
      </c>
      <c r="LK15" s="19">
        <v>0</v>
      </c>
      <c r="LL15" s="19">
        <v>0</v>
      </c>
      <c r="LM15" s="19">
        <v>0</v>
      </c>
      <c r="LN15" s="19">
        <v>0</v>
      </c>
      <c r="LO15" s="19">
        <v>0</v>
      </c>
      <c r="LP15" s="19">
        <v>0</v>
      </c>
      <c r="LQ15" s="19">
        <v>0</v>
      </c>
      <c r="LR15" s="19">
        <v>0</v>
      </c>
      <c r="LS15" s="19">
        <v>0</v>
      </c>
      <c r="LT15" s="19">
        <v>0</v>
      </c>
      <c r="LU15" s="19">
        <v>0</v>
      </c>
      <c r="LV15" s="19">
        <v>0</v>
      </c>
      <c r="LW15" s="19">
        <v>0</v>
      </c>
      <c r="LX15" s="19">
        <v>0</v>
      </c>
      <c r="LY15" s="19">
        <v>0</v>
      </c>
      <c r="LZ15" s="19">
        <v>0</v>
      </c>
      <c r="MA15" s="19">
        <v>0</v>
      </c>
      <c r="MB15" s="19">
        <v>0</v>
      </c>
      <c r="MC15" s="19">
        <v>0</v>
      </c>
      <c r="MD15" s="19">
        <v>0</v>
      </c>
      <c r="ME15" s="19">
        <v>0</v>
      </c>
      <c r="MF15" s="19">
        <v>0</v>
      </c>
      <c r="MG15" s="19">
        <v>0</v>
      </c>
      <c r="MH15" s="19">
        <v>0</v>
      </c>
      <c r="MI15" s="19">
        <v>0</v>
      </c>
      <c r="MJ15" s="19">
        <v>0</v>
      </c>
      <c r="MK15" s="19">
        <v>0</v>
      </c>
      <c r="ML15" s="19">
        <v>0</v>
      </c>
      <c r="MM15" s="19">
        <v>0</v>
      </c>
      <c r="MN15" s="19">
        <v>0</v>
      </c>
      <c r="MO15" s="19">
        <v>0</v>
      </c>
      <c r="MP15" s="19">
        <v>0</v>
      </c>
      <c r="MQ15" s="19">
        <v>0</v>
      </c>
      <c r="MR15" s="19">
        <v>0</v>
      </c>
      <c r="MS15" s="19">
        <v>0</v>
      </c>
      <c r="MT15" s="19">
        <v>0</v>
      </c>
      <c r="MU15" s="19">
        <v>0</v>
      </c>
      <c r="MV15" s="19">
        <v>0</v>
      </c>
      <c r="MW15" s="19">
        <v>0</v>
      </c>
      <c r="MX15" s="19">
        <v>0</v>
      </c>
      <c r="MY15" s="27">
        <v>0</v>
      </c>
      <c r="MZ15" s="27">
        <v>0</v>
      </c>
      <c r="NA15" s="27"/>
      <c r="NB15" s="27"/>
      <c r="NC15" s="27"/>
      <c r="ND15" s="27"/>
      <c r="NE15" s="27"/>
      <c r="NF15" s="27"/>
      <c r="NG15" s="27"/>
      <c r="NH15" s="27"/>
      <c r="NI15" s="27"/>
      <c r="NJ15" s="27"/>
      <c r="NK15" s="27"/>
      <c r="NL15" s="27"/>
      <c r="NM15" s="27"/>
      <c r="NN15" s="27"/>
      <c r="NO15" s="27"/>
      <c r="NP15" s="27"/>
      <c r="NQ15" s="27"/>
      <c r="NR15" s="27"/>
      <c r="NS15" s="27"/>
      <c r="NT15" s="27"/>
    </row>
    <row r="16" spans="1:384" ht="14.25" hidden="1" customHeight="1" outlineLevel="1" x14ac:dyDescent="0.55000000000000004">
      <c r="A16" s="8" t="s">
        <v>4</v>
      </c>
      <c r="B16" s="13">
        <f t="shared" si="16"/>
        <v>0</v>
      </c>
      <c r="C16" s="19">
        <v>0</v>
      </c>
      <c r="D16" s="19">
        <v>0</v>
      </c>
      <c r="E16" s="19">
        <v>0</v>
      </c>
      <c r="F16" s="19">
        <v>0</v>
      </c>
      <c r="G16" s="19">
        <v>0</v>
      </c>
      <c r="H16" s="19">
        <v>0</v>
      </c>
      <c r="I16" s="19">
        <v>0</v>
      </c>
      <c r="J16" s="19">
        <v>0</v>
      </c>
      <c r="K16" s="19">
        <v>0</v>
      </c>
      <c r="L16" s="19">
        <v>0</v>
      </c>
      <c r="M16" s="19">
        <v>0</v>
      </c>
      <c r="N16" s="19">
        <v>0</v>
      </c>
      <c r="O16" s="19">
        <v>0</v>
      </c>
      <c r="P16" s="19">
        <v>0</v>
      </c>
      <c r="Q16" s="19">
        <v>0</v>
      </c>
      <c r="R16" s="19">
        <v>0</v>
      </c>
      <c r="S16" s="19">
        <v>0</v>
      </c>
      <c r="T16" s="19">
        <v>0</v>
      </c>
      <c r="U16" s="19">
        <v>0</v>
      </c>
      <c r="V16" s="19">
        <v>0</v>
      </c>
      <c r="W16" s="19">
        <v>0</v>
      </c>
      <c r="X16" s="19">
        <v>0</v>
      </c>
      <c r="Y16" s="19">
        <v>0</v>
      </c>
      <c r="Z16" s="19">
        <v>0</v>
      </c>
      <c r="AA16" s="19">
        <v>0</v>
      </c>
      <c r="AB16" s="19">
        <v>0</v>
      </c>
      <c r="AC16" s="19">
        <v>0</v>
      </c>
      <c r="AD16" s="19">
        <v>0</v>
      </c>
      <c r="AE16" s="19">
        <v>0</v>
      </c>
      <c r="AF16" s="19">
        <v>0</v>
      </c>
      <c r="AG16" s="19">
        <v>0</v>
      </c>
      <c r="AH16" s="19">
        <v>0</v>
      </c>
      <c r="AI16" s="19">
        <v>0</v>
      </c>
      <c r="AJ16" s="19">
        <v>0</v>
      </c>
      <c r="AK16" s="19">
        <v>0</v>
      </c>
      <c r="AL16" s="19">
        <v>0</v>
      </c>
      <c r="AM16" s="19">
        <v>0</v>
      </c>
      <c r="AN16" s="19">
        <v>0</v>
      </c>
      <c r="AO16" s="19">
        <v>0</v>
      </c>
      <c r="AP16" s="19">
        <v>0</v>
      </c>
      <c r="AQ16" s="19">
        <v>0</v>
      </c>
      <c r="AR16" s="19">
        <v>0</v>
      </c>
      <c r="AS16" s="19">
        <v>0</v>
      </c>
      <c r="AT16" s="19">
        <v>0</v>
      </c>
      <c r="AU16" s="19">
        <v>0</v>
      </c>
      <c r="AV16" s="19">
        <v>0</v>
      </c>
      <c r="AW16" s="19">
        <v>0</v>
      </c>
      <c r="AX16" s="19">
        <v>0</v>
      </c>
      <c r="AY16" s="19">
        <v>0</v>
      </c>
      <c r="AZ16" s="19">
        <v>0</v>
      </c>
      <c r="BA16" s="19">
        <v>0</v>
      </c>
      <c r="BB16" s="19">
        <v>0</v>
      </c>
      <c r="BC16" s="19">
        <v>0</v>
      </c>
      <c r="BD16" s="19">
        <v>0</v>
      </c>
      <c r="BE16" s="19">
        <v>0</v>
      </c>
      <c r="BF16" s="19">
        <v>0</v>
      </c>
      <c r="BG16" s="19">
        <v>0</v>
      </c>
      <c r="BH16" s="19">
        <v>0</v>
      </c>
      <c r="BI16" s="19">
        <v>0</v>
      </c>
      <c r="BJ16" s="19">
        <v>0</v>
      </c>
      <c r="BK16" s="19">
        <v>0</v>
      </c>
      <c r="BL16" s="19">
        <v>0</v>
      </c>
      <c r="BM16" s="19">
        <v>0</v>
      </c>
      <c r="BN16" s="19">
        <v>0</v>
      </c>
      <c r="BO16" s="19">
        <v>0</v>
      </c>
      <c r="BP16" s="19">
        <v>0</v>
      </c>
      <c r="BQ16" s="19">
        <v>0</v>
      </c>
      <c r="BR16" s="19">
        <v>0</v>
      </c>
      <c r="BS16" s="19">
        <v>0</v>
      </c>
      <c r="BT16" s="19">
        <v>0</v>
      </c>
      <c r="BU16" s="19">
        <v>0</v>
      </c>
      <c r="BV16" s="19">
        <v>0</v>
      </c>
      <c r="BW16" s="19">
        <v>0</v>
      </c>
      <c r="BX16" s="19">
        <v>0</v>
      </c>
      <c r="BY16" s="19">
        <v>0</v>
      </c>
      <c r="BZ16" s="19">
        <v>0</v>
      </c>
      <c r="CA16" s="19">
        <v>0</v>
      </c>
      <c r="CB16" s="19">
        <v>0</v>
      </c>
      <c r="CC16" s="19">
        <v>0</v>
      </c>
      <c r="CD16" s="19">
        <v>0</v>
      </c>
      <c r="CE16" s="19">
        <v>0</v>
      </c>
      <c r="CF16" s="19">
        <v>0</v>
      </c>
      <c r="CG16" s="19">
        <v>0</v>
      </c>
      <c r="CH16" s="19">
        <v>0</v>
      </c>
      <c r="CI16" s="19">
        <v>0</v>
      </c>
      <c r="CJ16" s="19">
        <v>0</v>
      </c>
      <c r="CK16" s="19">
        <v>0</v>
      </c>
      <c r="CL16" s="19">
        <v>0</v>
      </c>
      <c r="CM16" s="19">
        <v>0</v>
      </c>
      <c r="CN16" s="19">
        <v>0</v>
      </c>
      <c r="CO16" s="19">
        <v>0</v>
      </c>
      <c r="CP16" s="19">
        <v>0</v>
      </c>
      <c r="CQ16" s="19">
        <v>0</v>
      </c>
      <c r="CR16" s="19">
        <v>0</v>
      </c>
      <c r="CS16" s="19">
        <v>0</v>
      </c>
      <c r="CT16" s="19">
        <v>0</v>
      </c>
      <c r="CU16" s="19">
        <v>0</v>
      </c>
      <c r="CV16" s="19">
        <v>0</v>
      </c>
      <c r="CW16" s="19">
        <v>0</v>
      </c>
      <c r="CX16" s="19">
        <v>0</v>
      </c>
      <c r="CY16" s="19">
        <v>0</v>
      </c>
      <c r="CZ16" s="19">
        <v>0</v>
      </c>
      <c r="DA16" s="19">
        <v>0</v>
      </c>
      <c r="DB16" s="19">
        <v>0</v>
      </c>
      <c r="DC16" s="19">
        <v>0</v>
      </c>
      <c r="DD16" s="19">
        <v>0</v>
      </c>
      <c r="DE16" s="19">
        <v>0</v>
      </c>
      <c r="DF16" s="19">
        <v>0</v>
      </c>
      <c r="DG16" s="19">
        <v>0</v>
      </c>
      <c r="DH16" s="19">
        <v>0</v>
      </c>
      <c r="DI16" s="19">
        <v>0</v>
      </c>
      <c r="DJ16" s="19">
        <v>0</v>
      </c>
      <c r="DK16" s="19">
        <v>0</v>
      </c>
      <c r="DL16" s="19">
        <v>0</v>
      </c>
      <c r="DM16" s="19">
        <v>0</v>
      </c>
      <c r="DN16" s="19">
        <v>0</v>
      </c>
      <c r="DO16" s="19">
        <v>0</v>
      </c>
      <c r="DP16" s="19">
        <v>0</v>
      </c>
      <c r="DQ16" s="19">
        <v>0</v>
      </c>
      <c r="DR16" s="19">
        <v>0</v>
      </c>
      <c r="DS16" s="19">
        <v>0</v>
      </c>
      <c r="DT16" s="19">
        <v>0</v>
      </c>
      <c r="DU16" s="19">
        <v>0</v>
      </c>
      <c r="DV16" s="19">
        <v>0</v>
      </c>
      <c r="DW16" s="19">
        <v>0</v>
      </c>
      <c r="DX16" s="19">
        <v>0</v>
      </c>
      <c r="DY16" s="19">
        <v>0</v>
      </c>
      <c r="DZ16" s="19">
        <v>0</v>
      </c>
      <c r="EA16" s="19">
        <v>0</v>
      </c>
      <c r="EB16" s="19">
        <v>0</v>
      </c>
      <c r="EC16" s="19">
        <v>0</v>
      </c>
      <c r="ED16" s="19">
        <v>0</v>
      </c>
      <c r="EE16" s="19">
        <v>0</v>
      </c>
      <c r="EF16" s="19">
        <v>0</v>
      </c>
      <c r="EG16" s="19">
        <v>0</v>
      </c>
      <c r="EH16" s="19">
        <v>0</v>
      </c>
      <c r="EI16" s="19">
        <v>0</v>
      </c>
      <c r="EJ16" s="19">
        <v>0</v>
      </c>
      <c r="EK16" s="19">
        <v>0</v>
      </c>
      <c r="EL16" s="19">
        <v>0</v>
      </c>
      <c r="EM16" s="19">
        <v>0</v>
      </c>
      <c r="EN16" s="19">
        <v>0</v>
      </c>
      <c r="EO16" s="19">
        <v>0</v>
      </c>
      <c r="EP16" s="19">
        <v>0</v>
      </c>
      <c r="EQ16" s="19">
        <v>0</v>
      </c>
      <c r="ER16" s="19">
        <v>0</v>
      </c>
      <c r="ES16" s="19">
        <v>0</v>
      </c>
      <c r="ET16" s="19">
        <v>0</v>
      </c>
      <c r="EU16" s="19">
        <v>0</v>
      </c>
      <c r="EV16" s="19">
        <v>0</v>
      </c>
      <c r="EW16" s="19">
        <v>0</v>
      </c>
      <c r="EX16" s="19">
        <v>0</v>
      </c>
      <c r="EY16" s="19">
        <v>0</v>
      </c>
      <c r="EZ16" s="19">
        <v>0</v>
      </c>
      <c r="FA16" s="19">
        <v>0</v>
      </c>
      <c r="FB16" s="19">
        <v>0</v>
      </c>
      <c r="FC16" s="19">
        <v>0</v>
      </c>
      <c r="FD16" s="19">
        <v>0</v>
      </c>
      <c r="FE16" s="19">
        <v>0</v>
      </c>
      <c r="FF16" s="19">
        <v>0</v>
      </c>
      <c r="FG16" s="19">
        <v>0</v>
      </c>
      <c r="FH16" s="19">
        <v>0</v>
      </c>
      <c r="FI16" s="19">
        <v>0</v>
      </c>
      <c r="FJ16" s="19">
        <v>0</v>
      </c>
      <c r="FK16" s="19">
        <v>0</v>
      </c>
      <c r="FL16" s="19">
        <v>0</v>
      </c>
      <c r="FM16" s="19">
        <v>0</v>
      </c>
      <c r="FN16" s="19">
        <v>0</v>
      </c>
      <c r="FO16" s="19">
        <v>0</v>
      </c>
      <c r="FP16" s="19">
        <v>0</v>
      </c>
      <c r="FQ16" s="19">
        <v>0</v>
      </c>
      <c r="FR16" s="19">
        <v>0</v>
      </c>
      <c r="FS16" s="19">
        <v>0</v>
      </c>
      <c r="FT16" s="19">
        <v>0</v>
      </c>
      <c r="FU16" s="19">
        <v>0</v>
      </c>
      <c r="FV16" s="19">
        <v>0</v>
      </c>
      <c r="FW16" s="19">
        <v>0</v>
      </c>
      <c r="FX16" s="19">
        <v>0</v>
      </c>
      <c r="FY16" s="19">
        <v>0</v>
      </c>
      <c r="FZ16" s="19">
        <v>0</v>
      </c>
      <c r="GA16" s="19">
        <v>0</v>
      </c>
      <c r="GB16" s="19">
        <v>0</v>
      </c>
      <c r="GC16" s="19">
        <v>0</v>
      </c>
      <c r="GD16" s="19">
        <v>0</v>
      </c>
      <c r="GE16" s="19">
        <v>0</v>
      </c>
      <c r="GF16" s="19">
        <v>0</v>
      </c>
      <c r="GG16" s="19">
        <v>0</v>
      </c>
      <c r="GH16" s="19">
        <v>0</v>
      </c>
      <c r="GI16" s="19">
        <v>0</v>
      </c>
      <c r="GJ16" s="19">
        <v>0</v>
      </c>
      <c r="GK16" s="19">
        <v>0</v>
      </c>
      <c r="GL16" s="19">
        <v>0</v>
      </c>
      <c r="GM16" s="19">
        <v>0</v>
      </c>
      <c r="GN16" s="19">
        <v>0</v>
      </c>
      <c r="GO16" s="19">
        <v>0</v>
      </c>
      <c r="GP16" s="19">
        <v>0</v>
      </c>
      <c r="GQ16" s="19">
        <v>0</v>
      </c>
      <c r="GR16" s="19">
        <v>0</v>
      </c>
      <c r="GS16" s="19">
        <v>0</v>
      </c>
      <c r="GT16" s="19">
        <v>0</v>
      </c>
      <c r="GU16" s="19">
        <v>0</v>
      </c>
      <c r="GV16" s="19">
        <v>0</v>
      </c>
      <c r="GW16" s="19">
        <v>0</v>
      </c>
      <c r="GX16" s="19">
        <v>0</v>
      </c>
      <c r="GY16" s="19">
        <v>0</v>
      </c>
      <c r="GZ16" s="19">
        <v>0</v>
      </c>
      <c r="HA16" s="19">
        <v>0</v>
      </c>
      <c r="HB16" s="19">
        <v>0</v>
      </c>
      <c r="HC16" s="19">
        <v>0</v>
      </c>
      <c r="HD16" s="19">
        <v>0</v>
      </c>
      <c r="HE16" s="19">
        <v>0</v>
      </c>
      <c r="HF16" s="19">
        <v>0</v>
      </c>
      <c r="HG16" s="19">
        <v>0</v>
      </c>
      <c r="HH16" s="19">
        <v>0</v>
      </c>
      <c r="HI16" s="19">
        <v>0</v>
      </c>
      <c r="HJ16" s="19">
        <v>0</v>
      </c>
      <c r="HK16" s="19">
        <v>0</v>
      </c>
      <c r="HL16" s="19">
        <v>0</v>
      </c>
      <c r="HM16" s="19">
        <v>0</v>
      </c>
      <c r="HN16" s="19">
        <v>0</v>
      </c>
      <c r="HO16" s="19">
        <v>0</v>
      </c>
      <c r="HP16" s="19">
        <v>0</v>
      </c>
      <c r="HQ16" s="19">
        <v>0</v>
      </c>
      <c r="HR16" s="19">
        <v>0</v>
      </c>
      <c r="HS16" s="19">
        <v>0</v>
      </c>
      <c r="HT16" s="19">
        <v>0</v>
      </c>
      <c r="HU16" s="19">
        <v>0</v>
      </c>
      <c r="HV16" s="19">
        <v>0</v>
      </c>
      <c r="HW16" s="19">
        <v>0</v>
      </c>
      <c r="HX16" s="19">
        <v>0</v>
      </c>
      <c r="HY16" s="19">
        <v>0</v>
      </c>
      <c r="HZ16" s="19">
        <v>0</v>
      </c>
      <c r="IA16" s="19">
        <v>0</v>
      </c>
      <c r="IB16" s="19">
        <v>0</v>
      </c>
      <c r="IC16" s="19">
        <v>0</v>
      </c>
      <c r="ID16" s="19">
        <v>0</v>
      </c>
      <c r="IE16" s="19">
        <v>0</v>
      </c>
      <c r="IF16" s="19">
        <v>0</v>
      </c>
      <c r="IG16" s="19">
        <v>0</v>
      </c>
      <c r="IH16" s="19">
        <v>0</v>
      </c>
      <c r="II16" s="19">
        <v>0</v>
      </c>
      <c r="IJ16" s="19">
        <v>0</v>
      </c>
      <c r="IK16" s="19">
        <v>0</v>
      </c>
      <c r="IL16" s="19">
        <v>0</v>
      </c>
      <c r="IM16" s="19">
        <v>0</v>
      </c>
      <c r="IN16" s="19">
        <v>0</v>
      </c>
      <c r="IO16" s="19">
        <v>0</v>
      </c>
      <c r="IP16" s="19">
        <v>0</v>
      </c>
      <c r="IQ16" s="19">
        <v>0</v>
      </c>
      <c r="IR16" s="19">
        <v>0</v>
      </c>
      <c r="IS16" s="19">
        <v>0</v>
      </c>
      <c r="IT16" s="19">
        <v>0</v>
      </c>
      <c r="IU16" s="19">
        <v>0</v>
      </c>
      <c r="IV16" s="19">
        <v>0</v>
      </c>
      <c r="IW16" s="19">
        <v>0</v>
      </c>
      <c r="IX16" s="19">
        <v>0</v>
      </c>
      <c r="IY16" s="19">
        <v>0</v>
      </c>
      <c r="IZ16" s="19">
        <v>0</v>
      </c>
      <c r="JA16" s="19">
        <v>0</v>
      </c>
      <c r="JB16" s="19">
        <v>0</v>
      </c>
      <c r="JC16" s="19">
        <v>0</v>
      </c>
      <c r="JD16" s="19">
        <v>0</v>
      </c>
      <c r="JE16" s="19">
        <v>0</v>
      </c>
      <c r="JF16" s="19">
        <v>0</v>
      </c>
      <c r="JG16" s="19">
        <v>0</v>
      </c>
      <c r="JH16" s="19">
        <v>0</v>
      </c>
      <c r="JI16" s="19">
        <v>0</v>
      </c>
      <c r="JJ16" s="19">
        <v>0</v>
      </c>
      <c r="JK16" s="19">
        <v>0</v>
      </c>
      <c r="JL16" s="19">
        <v>0</v>
      </c>
      <c r="JM16" s="19">
        <v>0</v>
      </c>
      <c r="JN16" s="19">
        <v>0</v>
      </c>
      <c r="JO16" s="19">
        <v>0</v>
      </c>
      <c r="JP16" s="19">
        <v>0</v>
      </c>
      <c r="JQ16" s="19">
        <v>0</v>
      </c>
      <c r="JR16" s="19">
        <v>0</v>
      </c>
      <c r="JS16" s="19">
        <v>0</v>
      </c>
      <c r="JT16" s="19">
        <v>0</v>
      </c>
      <c r="JU16" s="19">
        <v>0</v>
      </c>
      <c r="JV16" s="19">
        <v>0</v>
      </c>
      <c r="JW16" s="19">
        <v>0</v>
      </c>
      <c r="JX16" s="19">
        <v>0</v>
      </c>
      <c r="JY16" s="19">
        <v>0</v>
      </c>
      <c r="JZ16" s="19">
        <v>0</v>
      </c>
      <c r="KA16" s="19">
        <v>0</v>
      </c>
      <c r="KB16" s="19">
        <v>0</v>
      </c>
      <c r="KC16" s="19">
        <v>0</v>
      </c>
      <c r="KD16" s="19">
        <v>0</v>
      </c>
      <c r="KE16" s="19">
        <v>0</v>
      </c>
      <c r="KF16" s="19">
        <v>0</v>
      </c>
      <c r="KG16" s="19">
        <v>0</v>
      </c>
      <c r="KH16" s="19">
        <v>0</v>
      </c>
      <c r="KI16" s="19">
        <v>0</v>
      </c>
      <c r="KJ16" s="19">
        <v>0</v>
      </c>
      <c r="KK16" s="19">
        <v>0</v>
      </c>
      <c r="KL16" s="19">
        <v>0</v>
      </c>
      <c r="KM16" s="19">
        <v>0</v>
      </c>
      <c r="KN16" s="19">
        <v>0</v>
      </c>
      <c r="KO16" s="19">
        <v>0</v>
      </c>
      <c r="KP16" s="19">
        <v>0</v>
      </c>
      <c r="KQ16" s="19">
        <v>0</v>
      </c>
      <c r="KR16" s="19">
        <v>0</v>
      </c>
      <c r="KS16" s="19">
        <v>0</v>
      </c>
      <c r="KT16" s="19">
        <v>0</v>
      </c>
      <c r="KU16" s="19">
        <v>0</v>
      </c>
      <c r="KV16" s="19">
        <v>0</v>
      </c>
      <c r="KW16" s="19">
        <v>0</v>
      </c>
      <c r="KX16" s="19">
        <v>0</v>
      </c>
      <c r="KY16" s="19">
        <v>0</v>
      </c>
      <c r="KZ16" s="19">
        <v>0</v>
      </c>
      <c r="LA16" s="19">
        <v>0</v>
      </c>
      <c r="LB16" s="19">
        <v>0</v>
      </c>
      <c r="LC16" s="19">
        <v>0</v>
      </c>
      <c r="LD16" s="19">
        <v>0</v>
      </c>
      <c r="LE16" s="19">
        <v>0</v>
      </c>
      <c r="LF16" s="19">
        <v>0</v>
      </c>
      <c r="LG16" s="19">
        <v>0</v>
      </c>
      <c r="LH16" s="19">
        <v>0</v>
      </c>
      <c r="LI16" s="19">
        <v>0</v>
      </c>
      <c r="LJ16" s="19">
        <v>0</v>
      </c>
      <c r="LK16" s="19">
        <v>0</v>
      </c>
      <c r="LL16" s="19">
        <v>0</v>
      </c>
      <c r="LM16" s="19">
        <v>0</v>
      </c>
      <c r="LN16" s="19">
        <v>0</v>
      </c>
      <c r="LO16" s="19">
        <v>0</v>
      </c>
      <c r="LP16" s="19">
        <v>0</v>
      </c>
      <c r="LQ16" s="19">
        <v>0</v>
      </c>
      <c r="LR16" s="19">
        <v>0</v>
      </c>
      <c r="LS16" s="19">
        <v>0</v>
      </c>
      <c r="LT16" s="19">
        <v>0</v>
      </c>
      <c r="LU16" s="19">
        <v>0</v>
      </c>
      <c r="LV16" s="19">
        <v>0</v>
      </c>
      <c r="LW16" s="19">
        <v>0</v>
      </c>
      <c r="LX16" s="19">
        <v>0</v>
      </c>
      <c r="LY16" s="19">
        <v>0</v>
      </c>
      <c r="LZ16" s="19">
        <v>0</v>
      </c>
      <c r="MA16" s="19">
        <v>0</v>
      </c>
      <c r="MB16" s="19">
        <v>0</v>
      </c>
      <c r="MC16" s="19">
        <v>0</v>
      </c>
      <c r="MD16" s="19">
        <v>0</v>
      </c>
      <c r="ME16" s="19">
        <v>0</v>
      </c>
      <c r="MF16" s="19">
        <v>0</v>
      </c>
      <c r="MG16" s="19">
        <v>0</v>
      </c>
      <c r="MH16" s="19">
        <v>0</v>
      </c>
      <c r="MI16" s="19">
        <v>0</v>
      </c>
      <c r="MJ16" s="19">
        <v>0</v>
      </c>
      <c r="MK16" s="19">
        <v>0</v>
      </c>
      <c r="ML16" s="19">
        <v>0</v>
      </c>
      <c r="MM16" s="19">
        <v>0</v>
      </c>
      <c r="MN16" s="19">
        <v>0</v>
      </c>
      <c r="MO16" s="19">
        <v>0</v>
      </c>
      <c r="MP16" s="19">
        <v>0</v>
      </c>
      <c r="MQ16" s="19">
        <v>0</v>
      </c>
      <c r="MR16" s="19">
        <v>0</v>
      </c>
      <c r="MS16" s="19">
        <v>0</v>
      </c>
      <c r="MT16" s="19">
        <v>0</v>
      </c>
      <c r="MU16" s="19">
        <v>0</v>
      </c>
      <c r="MV16" s="19">
        <v>0</v>
      </c>
      <c r="MW16" s="19">
        <v>0</v>
      </c>
      <c r="MX16" s="19">
        <v>0</v>
      </c>
      <c r="MY16" s="27">
        <v>0</v>
      </c>
      <c r="MZ16" s="27">
        <v>0</v>
      </c>
      <c r="NA16" s="27"/>
      <c r="NB16" s="27"/>
      <c r="NC16" s="27"/>
      <c r="ND16" s="27"/>
      <c r="NE16" s="27"/>
      <c r="NF16" s="27"/>
      <c r="NG16" s="27"/>
      <c r="NH16" s="27"/>
      <c r="NI16" s="27"/>
      <c r="NJ16" s="27"/>
      <c r="NK16" s="27"/>
      <c r="NL16" s="27"/>
      <c r="NM16" s="27"/>
      <c r="NN16" s="27"/>
      <c r="NO16" s="27"/>
      <c r="NP16" s="27"/>
      <c r="NQ16" s="27"/>
      <c r="NR16" s="27"/>
      <c r="NS16" s="27"/>
      <c r="NT16" s="27"/>
    </row>
    <row r="17" spans="1:384" ht="14.25" hidden="1" customHeight="1" outlineLevel="1" x14ac:dyDescent="0.55000000000000004">
      <c r="A17" s="8" t="s">
        <v>5</v>
      </c>
      <c r="B17" s="13">
        <f t="shared" si="16"/>
        <v>0</v>
      </c>
      <c r="C17" s="19">
        <v>0</v>
      </c>
      <c r="D17" s="19">
        <v>0</v>
      </c>
      <c r="E17" s="19">
        <v>0</v>
      </c>
      <c r="F17" s="19">
        <v>0</v>
      </c>
      <c r="G17" s="19">
        <v>0</v>
      </c>
      <c r="H17" s="19">
        <v>0</v>
      </c>
      <c r="I17" s="19">
        <v>0</v>
      </c>
      <c r="J17" s="19">
        <v>0</v>
      </c>
      <c r="K17" s="19">
        <v>0</v>
      </c>
      <c r="L17" s="19">
        <v>0</v>
      </c>
      <c r="M17" s="19">
        <v>0</v>
      </c>
      <c r="N17" s="19">
        <v>0</v>
      </c>
      <c r="O17" s="19">
        <v>0</v>
      </c>
      <c r="P17" s="19">
        <v>0</v>
      </c>
      <c r="Q17" s="19">
        <v>0</v>
      </c>
      <c r="R17" s="19">
        <v>0</v>
      </c>
      <c r="S17" s="19">
        <v>0</v>
      </c>
      <c r="T17" s="19">
        <v>0</v>
      </c>
      <c r="U17" s="19">
        <v>0</v>
      </c>
      <c r="V17" s="19">
        <v>0</v>
      </c>
      <c r="W17" s="19">
        <v>0</v>
      </c>
      <c r="X17" s="19">
        <v>0</v>
      </c>
      <c r="Y17" s="19">
        <v>0</v>
      </c>
      <c r="Z17" s="19">
        <v>0</v>
      </c>
      <c r="AA17" s="19">
        <v>0</v>
      </c>
      <c r="AB17" s="19">
        <v>0</v>
      </c>
      <c r="AC17" s="19">
        <v>0</v>
      </c>
      <c r="AD17" s="19">
        <v>0</v>
      </c>
      <c r="AE17" s="19">
        <v>0</v>
      </c>
      <c r="AF17" s="19">
        <v>0</v>
      </c>
      <c r="AG17" s="19">
        <v>0</v>
      </c>
      <c r="AH17" s="19">
        <v>0</v>
      </c>
      <c r="AI17" s="19">
        <v>0</v>
      </c>
      <c r="AJ17" s="19">
        <v>0</v>
      </c>
      <c r="AK17" s="19">
        <v>0</v>
      </c>
      <c r="AL17" s="19">
        <v>0</v>
      </c>
      <c r="AM17" s="19">
        <v>0</v>
      </c>
      <c r="AN17" s="19">
        <v>0</v>
      </c>
      <c r="AO17" s="19">
        <v>0</v>
      </c>
      <c r="AP17" s="19">
        <v>0</v>
      </c>
      <c r="AQ17" s="19">
        <v>0</v>
      </c>
      <c r="AR17" s="19">
        <v>0</v>
      </c>
      <c r="AS17" s="19">
        <v>0</v>
      </c>
      <c r="AT17" s="19">
        <v>0</v>
      </c>
      <c r="AU17" s="19">
        <v>0</v>
      </c>
      <c r="AV17" s="19">
        <v>0</v>
      </c>
      <c r="AW17" s="19">
        <v>0</v>
      </c>
      <c r="AX17" s="19">
        <v>0</v>
      </c>
      <c r="AY17" s="19">
        <v>0</v>
      </c>
      <c r="AZ17" s="19">
        <v>0</v>
      </c>
      <c r="BA17" s="19">
        <v>0</v>
      </c>
      <c r="BB17" s="19">
        <v>0</v>
      </c>
      <c r="BC17" s="19">
        <v>0</v>
      </c>
      <c r="BD17" s="19">
        <v>0</v>
      </c>
      <c r="BE17" s="19">
        <v>0</v>
      </c>
      <c r="BF17" s="19">
        <v>0</v>
      </c>
      <c r="BG17" s="19">
        <v>0</v>
      </c>
      <c r="BH17" s="19">
        <v>0</v>
      </c>
      <c r="BI17" s="19">
        <v>0</v>
      </c>
      <c r="BJ17" s="19">
        <v>0</v>
      </c>
      <c r="BK17" s="19">
        <v>0</v>
      </c>
      <c r="BL17" s="19">
        <v>0</v>
      </c>
      <c r="BM17" s="19">
        <v>0</v>
      </c>
      <c r="BN17" s="19">
        <v>0</v>
      </c>
      <c r="BO17" s="19">
        <v>0</v>
      </c>
      <c r="BP17" s="19">
        <v>0</v>
      </c>
      <c r="BQ17" s="19">
        <v>0</v>
      </c>
      <c r="BR17" s="19">
        <v>0</v>
      </c>
      <c r="BS17" s="19">
        <v>0</v>
      </c>
      <c r="BT17" s="19">
        <v>0</v>
      </c>
      <c r="BU17" s="19">
        <v>0</v>
      </c>
      <c r="BV17" s="19">
        <v>0</v>
      </c>
      <c r="BW17" s="19">
        <v>0</v>
      </c>
      <c r="BX17" s="19">
        <v>0</v>
      </c>
      <c r="BY17" s="19">
        <v>0</v>
      </c>
      <c r="BZ17" s="19">
        <v>0</v>
      </c>
      <c r="CA17" s="19">
        <v>0</v>
      </c>
      <c r="CB17" s="19">
        <v>0</v>
      </c>
      <c r="CC17" s="19">
        <v>0</v>
      </c>
      <c r="CD17" s="19">
        <v>0</v>
      </c>
      <c r="CE17" s="19">
        <v>0</v>
      </c>
      <c r="CF17" s="19">
        <v>0</v>
      </c>
      <c r="CG17" s="19">
        <v>0</v>
      </c>
      <c r="CH17" s="19">
        <v>0</v>
      </c>
      <c r="CI17" s="19">
        <v>0</v>
      </c>
      <c r="CJ17" s="19">
        <v>0</v>
      </c>
      <c r="CK17" s="19">
        <v>0</v>
      </c>
      <c r="CL17" s="19">
        <v>0</v>
      </c>
      <c r="CM17" s="19">
        <v>0</v>
      </c>
      <c r="CN17" s="19">
        <v>0</v>
      </c>
      <c r="CO17" s="19">
        <v>0</v>
      </c>
      <c r="CP17" s="19">
        <v>0</v>
      </c>
      <c r="CQ17" s="19">
        <v>0</v>
      </c>
      <c r="CR17" s="19">
        <v>0</v>
      </c>
      <c r="CS17" s="19">
        <v>0</v>
      </c>
      <c r="CT17" s="19">
        <v>0</v>
      </c>
      <c r="CU17" s="19">
        <v>0</v>
      </c>
      <c r="CV17" s="19">
        <v>0</v>
      </c>
      <c r="CW17" s="19">
        <v>0</v>
      </c>
      <c r="CX17" s="19">
        <v>0</v>
      </c>
      <c r="CY17" s="19">
        <v>0</v>
      </c>
      <c r="CZ17" s="19">
        <v>0</v>
      </c>
      <c r="DA17" s="19">
        <v>0</v>
      </c>
      <c r="DB17" s="19">
        <v>0</v>
      </c>
      <c r="DC17" s="19">
        <v>0</v>
      </c>
      <c r="DD17" s="19">
        <v>0</v>
      </c>
      <c r="DE17" s="19">
        <v>0</v>
      </c>
      <c r="DF17" s="19">
        <v>0</v>
      </c>
      <c r="DG17" s="19">
        <v>0</v>
      </c>
      <c r="DH17" s="19">
        <v>0</v>
      </c>
      <c r="DI17" s="19">
        <v>0</v>
      </c>
      <c r="DJ17" s="19">
        <v>0</v>
      </c>
      <c r="DK17" s="19">
        <v>0</v>
      </c>
      <c r="DL17" s="19">
        <v>0</v>
      </c>
      <c r="DM17" s="19">
        <v>0</v>
      </c>
      <c r="DN17" s="19">
        <v>0</v>
      </c>
      <c r="DO17" s="19">
        <v>0</v>
      </c>
      <c r="DP17" s="19">
        <v>0</v>
      </c>
      <c r="DQ17" s="19">
        <v>0</v>
      </c>
      <c r="DR17" s="19">
        <v>0</v>
      </c>
      <c r="DS17" s="19">
        <v>0</v>
      </c>
      <c r="DT17" s="19">
        <v>0</v>
      </c>
      <c r="DU17" s="19">
        <v>0</v>
      </c>
      <c r="DV17" s="19">
        <v>0</v>
      </c>
      <c r="DW17" s="19">
        <v>0</v>
      </c>
      <c r="DX17" s="19">
        <v>0</v>
      </c>
      <c r="DY17" s="19">
        <v>0</v>
      </c>
      <c r="DZ17" s="19">
        <v>0</v>
      </c>
      <c r="EA17" s="19">
        <v>0</v>
      </c>
      <c r="EB17" s="19">
        <v>0</v>
      </c>
      <c r="EC17" s="19">
        <v>0</v>
      </c>
      <c r="ED17" s="19">
        <v>0</v>
      </c>
      <c r="EE17" s="19">
        <v>0</v>
      </c>
      <c r="EF17" s="19">
        <v>0</v>
      </c>
      <c r="EG17" s="19">
        <v>0</v>
      </c>
      <c r="EH17" s="19">
        <v>0</v>
      </c>
      <c r="EI17" s="19">
        <v>0</v>
      </c>
      <c r="EJ17" s="19">
        <v>0</v>
      </c>
      <c r="EK17" s="19">
        <v>0</v>
      </c>
      <c r="EL17" s="19">
        <v>0</v>
      </c>
      <c r="EM17" s="19">
        <v>0</v>
      </c>
      <c r="EN17" s="19">
        <v>0</v>
      </c>
      <c r="EO17" s="19">
        <v>0</v>
      </c>
      <c r="EP17" s="19">
        <v>0</v>
      </c>
      <c r="EQ17" s="19">
        <v>0</v>
      </c>
      <c r="ER17" s="19">
        <v>0</v>
      </c>
      <c r="ES17" s="19">
        <v>0</v>
      </c>
      <c r="ET17" s="19">
        <v>0</v>
      </c>
      <c r="EU17" s="19">
        <v>0</v>
      </c>
      <c r="EV17" s="19">
        <v>0</v>
      </c>
      <c r="EW17" s="19">
        <v>0</v>
      </c>
      <c r="EX17" s="19">
        <v>0</v>
      </c>
      <c r="EY17" s="19">
        <v>0</v>
      </c>
      <c r="EZ17" s="19">
        <v>0</v>
      </c>
      <c r="FA17" s="19">
        <v>0</v>
      </c>
      <c r="FB17" s="19">
        <v>0</v>
      </c>
      <c r="FC17" s="19">
        <v>0</v>
      </c>
      <c r="FD17" s="19">
        <v>0</v>
      </c>
      <c r="FE17" s="19">
        <v>0</v>
      </c>
      <c r="FF17" s="19">
        <v>0</v>
      </c>
      <c r="FG17" s="19">
        <v>0</v>
      </c>
      <c r="FH17" s="19">
        <v>0</v>
      </c>
      <c r="FI17" s="19">
        <v>0</v>
      </c>
      <c r="FJ17" s="19">
        <v>0</v>
      </c>
      <c r="FK17" s="19">
        <v>0</v>
      </c>
      <c r="FL17" s="19">
        <v>0</v>
      </c>
      <c r="FM17" s="19">
        <v>0</v>
      </c>
      <c r="FN17" s="19">
        <v>0</v>
      </c>
      <c r="FO17" s="19">
        <v>0</v>
      </c>
      <c r="FP17" s="19">
        <v>0</v>
      </c>
      <c r="FQ17" s="19">
        <v>0</v>
      </c>
      <c r="FR17" s="19">
        <v>0</v>
      </c>
      <c r="FS17" s="19">
        <v>0</v>
      </c>
      <c r="FT17" s="19">
        <v>0</v>
      </c>
      <c r="FU17" s="19">
        <v>0</v>
      </c>
      <c r="FV17" s="19">
        <v>0</v>
      </c>
      <c r="FW17" s="19">
        <v>0</v>
      </c>
      <c r="FX17" s="19">
        <v>0</v>
      </c>
      <c r="FY17" s="19">
        <v>0</v>
      </c>
      <c r="FZ17" s="19">
        <v>0</v>
      </c>
      <c r="GA17" s="19">
        <v>0</v>
      </c>
      <c r="GB17" s="19">
        <v>0</v>
      </c>
      <c r="GC17" s="19">
        <v>0</v>
      </c>
      <c r="GD17" s="19">
        <v>0</v>
      </c>
      <c r="GE17" s="19">
        <v>0</v>
      </c>
      <c r="GF17" s="19">
        <v>0</v>
      </c>
      <c r="GG17" s="19">
        <v>0</v>
      </c>
      <c r="GH17" s="19">
        <v>0</v>
      </c>
      <c r="GI17" s="19">
        <v>0</v>
      </c>
      <c r="GJ17" s="19">
        <v>0</v>
      </c>
      <c r="GK17" s="19">
        <v>0</v>
      </c>
      <c r="GL17" s="19">
        <v>0</v>
      </c>
      <c r="GM17" s="19">
        <v>0</v>
      </c>
      <c r="GN17" s="19">
        <v>0</v>
      </c>
      <c r="GO17" s="19">
        <v>0</v>
      </c>
      <c r="GP17" s="19">
        <v>0</v>
      </c>
      <c r="GQ17" s="19">
        <v>0</v>
      </c>
      <c r="GR17" s="19">
        <v>0</v>
      </c>
      <c r="GS17" s="19">
        <v>0</v>
      </c>
      <c r="GT17" s="19">
        <v>0</v>
      </c>
      <c r="GU17" s="19">
        <v>0</v>
      </c>
      <c r="GV17" s="19">
        <v>0</v>
      </c>
      <c r="GW17" s="19">
        <v>0</v>
      </c>
      <c r="GX17" s="19">
        <v>0</v>
      </c>
      <c r="GY17" s="19">
        <v>0</v>
      </c>
      <c r="GZ17" s="19">
        <v>0</v>
      </c>
      <c r="HA17" s="19">
        <v>0</v>
      </c>
      <c r="HB17" s="19">
        <v>0</v>
      </c>
      <c r="HC17" s="19">
        <v>0</v>
      </c>
      <c r="HD17" s="19">
        <v>0</v>
      </c>
      <c r="HE17" s="19">
        <v>0</v>
      </c>
      <c r="HF17" s="19">
        <v>0</v>
      </c>
      <c r="HG17" s="19">
        <v>0</v>
      </c>
      <c r="HH17" s="19">
        <v>0</v>
      </c>
      <c r="HI17" s="19">
        <v>0</v>
      </c>
      <c r="HJ17" s="19">
        <v>0</v>
      </c>
      <c r="HK17" s="19">
        <v>0</v>
      </c>
      <c r="HL17" s="19">
        <v>0</v>
      </c>
      <c r="HM17" s="19">
        <v>0</v>
      </c>
      <c r="HN17" s="19">
        <v>0</v>
      </c>
      <c r="HO17" s="19">
        <v>0</v>
      </c>
      <c r="HP17" s="19">
        <v>0</v>
      </c>
      <c r="HQ17" s="19">
        <v>0</v>
      </c>
      <c r="HR17" s="19">
        <v>0</v>
      </c>
      <c r="HS17" s="19">
        <v>0</v>
      </c>
      <c r="HT17" s="19">
        <v>0</v>
      </c>
      <c r="HU17" s="19">
        <v>0</v>
      </c>
      <c r="HV17" s="19">
        <v>0</v>
      </c>
      <c r="HW17" s="19">
        <v>0</v>
      </c>
      <c r="HX17" s="19">
        <v>0</v>
      </c>
      <c r="HY17" s="19">
        <v>0</v>
      </c>
      <c r="HZ17" s="19">
        <v>0</v>
      </c>
      <c r="IA17" s="19">
        <v>0</v>
      </c>
      <c r="IB17" s="19">
        <v>0</v>
      </c>
      <c r="IC17" s="19">
        <v>0</v>
      </c>
      <c r="ID17" s="19">
        <v>0</v>
      </c>
      <c r="IE17" s="19">
        <v>0</v>
      </c>
      <c r="IF17" s="19">
        <v>0</v>
      </c>
      <c r="IG17" s="19">
        <v>0</v>
      </c>
      <c r="IH17" s="19">
        <v>0</v>
      </c>
      <c r="II17" s="19">
        <v>0</v>
      </c>
      <c r="IJ17" s="19">
        <v>0</v>
      </c>
      <c r="IK17" s="19">
        <v>0</v>
      </c>
      <c r="IL17" s="19">
        <v>0</v>
      </c>
      <c r="IM17" s="19">
        <v>0</v>
      </c>
      <c r="IN17" s="19">
        <v>0</v>
      </c>
      <c r="IO17" s="19">
        <v>0</v>
      </c>
      <c r="IP17" s="19">
        <v>0</v>
      </c>
      <c r="IQ17" s="19">
        <v>0</v>
      </c>
      <c r="IR17" s="19">
        <v>0</v>
      </c>
      <c r="IS17" s="19">
        <v>0</v>
      </c>
      <c r="IT17" s="19">
        <v>0</v>
      </c>
      <c r="IU17" s="19">
        <v>0</v>
      </c>
      <c r="IV17" s="19">
        <v>0</v>
      </c>
      <c r="IW17" s="19">
        <v>0</v>
      </c>
      <c r="IX17" s="19">
        <v>0</v>
      </c>
      <c r="IY17" s="19">
        <v>0</v>
      </c>
      <c r="IZ17" s="19">
        <v>0</v>
      </c>
      <c r="JA17" s="19">
        <v>0</v>
      </c>
      <c r="JB17" s="19">
        <v>0</v>
      </c>
      <c r="JC17" s="19">
        <v>0</v>
      </c>
      <c r="JD17" s="19">
        <v>0</v>
      </c>
      <c r="JE17" s="19">
        <v>0</v>
      </c>
      <c r="JF17" s="19">
        <v>0</v>
      </c>
      <c r="JG17" s="19">
        <v>0</v>
      </c>
      <c r="JH17" s="19">
        <v>0</v>
      </c>
      <c r="JI17" s="19">
        <v>0</v>
      </c>
      <c r="JJ17" s="19">
        <v>0</v>
      </c>
      <c r="JK17" s="19">
        <v>0</v>
      </c>
      <c r="JL17" s="19">
        <v>0</v>
      </c>
      <c r="JM17" s="19">
        <v>0</v>
      </c>
      <c r="JN17" s="19">
        <v>0</v>
      </c>
      <c r="JO17" s="19">
        <v>0</v>
      </c>
      <c r="JP17" s="19">
        <v>0</v>
      </c>
      <c r="JQ17" s="19">
        <v>0</v>
      </c>
      <c r="JR17" s="19">
        <v>0</v>
      </c>
      <c r="JS17" s="19">
        <v>0</v>
      </c>
      <c r="JT17" s="19">
        <v>0</v>
      </c>
      <c r="JU17" s="19">
        <v>0</v>
      </c>
      <c r="JV17" s="19">
        <v>0</v>
      </c>
      <c r="JW17" s="19">
        <v>0</v>
      </c>
      <c r="JX17" s="19">
        <v>0</v>
      </c>
      <c r="JY17" s="19">
        <v>0</v>
      </c>
      <c r="JZ17" s="19">
        <v>0</v>
      </c>
      <c r="KA17" s="19">
        <v>0</v>
      </c>
      <c r="KB17" s="19">
        <v>0</v>
      </c>
      <c r="KC17" s="19">
        <v>0</v>
      </c>
      <c r="KD17" s="19">
        <v>0</v>
      </c>
      <c r="KE17" s="19">
        <v>0</v>
      </c>
      <c r="KF17" s="19">
        <v>0</v>
      </c>
      <c r="KG17" s="19">
        <v>0</v>
      </c>
      <c r="KH17" s="19">
        <v>0</v>
      </c>
      <c r="KI17" s="19">
        <v>0</v>
      </c>
      <c r="KJ17" s="19">
        <v>0</v>
      </c>
      <c r="KK17" s="19">
        <v>0</v>
      </c>
      <c r="KL17" s="19">
        <v>0</v>
      </c>
      <c r="KM17" s="19">
        <v>0</v>
      </c>
      <c r="KN17" s="19">
        <v>0</v>
      </c>
      <c r="KO17" s="19">
        <v>0</v>
      </c>
      <c r="KP17" s="19">
        <v>0</v>
      </c>
      <c r="KQ17" s="19">
        <v>0</v>
      </c>
      <c r="KR17" s="19">
        <v>0</v>
      </c>
      <c r="KS17" s="19">
        <v>0</v>
      </c>
      <c r="KT17" s="19">
        <v>0</v>
      </c>
      <c r="KU17" s="19">
        <v>0</v>
      </c>
      <c r="KV17" s="19">
        <v>0</v>
      </c>
      <c r="KW17" s="19">
        <v>0</v>
      </c>
      <c r="KX17" s="19">
        <v>0</v>
      </c>
      <c r="KY17" s="19">
        <v>0</v>
      </c>
      <c r="KZ17" s="19">
        <v>0</v>
      </c>
      <c r="LA17" s="19">
        <v>0</v>
      </c>
      <c r="LB17" s="19">
        <v>0</v>
      </c>
      <c r="LC17" s="19">
        <v>0</v>
      </c>
      <c r="LD17" s="19">
        <v>0</v>
      </c>
      <c r="LE17" s="19">
        <v>0</v>
      </c>
      <c r="LF17" s="19">
        <v>0</v>
      </c>
      <c r="LG17" s="19">
        <v>0</v>
      </c>
      <c r="LH17" s="19">
        <v>0</v>
      </c>
      <c r="LI17" s="19">
        <v>0</v>
      </c>
      <c r="LJ17" s="19">
        <v>0</v>
      </c>
      <c r="LK17" s="19">
        <v>0</v>
      </c>
      <c r="LL17" s="19">
        <v>0</v>
      </c>
      <c r="LM17" s="19">
        <v>0</v>
      </c>
      <c r="LN17" s="19">
        <v>0</v>
      </c>
      <c r="LO17" s="19">
        <v>0</v>
      </c>
      <c r="LP17" s="19">
        <v>0</v>
      </c>
      <c r="LQ17" s="19">
        <v>0</v>
      </c>
      <c r="LR17" s="19">
        <v>0</v>
      </c>
      <c r="LS17" s="19">
        <v>0</v>
      </c>
      <c r="LT17" s="19">
        <v>0</v>
      </c>
      <c r="LU17" s="19">
        <v>0</v>
      </c>
      <c r="LV17" s="19">
        <v>0</v>
      </c>
      <c r="LW17" s="19">
        <v>0</v>
      </c>
      <c r="LX17" s="19">
        <v>0</v>
      </c>
      <c r="LY17" s="19">
        <v>0</v>
      </c>
      <c r="LZ17" s="19">
        <v>0</v>
      </c>
      <c r="MA17" s="19">
        <v>0</v>
      </c>
      <c r="MB17" s="19">
        <v>0</v>
      </c>
      <c r="MC17" s="19">
        <v>0</v>
      </c>
      <c r="MD17" s="19">
        <v>0</v>
      </c>
      <c r="ME17" s="19">
        <v>0</v>
      </c>
      <c r="MF17" s="19">
        <v>0</v>
      </c>
      <c r="MG17" s="19">
        <v>0</v>
      </c>
      <c r="MH17" s="19">
        <v>0</v>
      </c>
      <c r="MI17" s="19">
        <v>0</v>
      </c>
      <c r="MJ17" s="19">
        <v>0</v>
      </c>
      <c r="MK17" s="19">
        <v>0</v>
      </c>
      <c r="ML17" s="19">
        <v>0</v>
      </c>
      <c r="MM17" s="19">
        <v>0</v>
      </c>
      <c r="MN17" s="19">
        <v>0</v>
      </c>
      <c r="MO17" s="19">
        <v>0</v>
      </c>
      <c r="MP17" s="19">
        <v>0</v>
      </c>
      <c r="MQ17" s="19">
        <v>0</v>
      </c>
      <c r="MR17" s="19">
        <v>0</v>
      </c>
      <c r="MS17" s="19">
        <v>0</v>
      </c>
      <c r="MT17" s="19">
        <v>0</v>
      </c>
      <c r="MU17" s="19">
        <v>0</v>
      </c>
      <c r="MV17" s="19">
        <v>0</v>
      </c>
      <c r="MW17" s="19">
        <v>0</v>
      </c>
      <c r="MX17" s="19">
        <v>0</v>
      </c>
      <c r="MY17" s="27">
        <v>0</v>
      </c>
      <c r="MZ17" s="27">
        <v>0</v>
      </c>
      <c r="NA17" s="27"/>
      <c r="NB17" s="27"/>
      <c r="NC17" s="27"/>
      <c r="ND17" s="27"/>
      <c r="NE17" s="27"/>
      <c r="NF17" s="27"/>
      <c r="NG17" s="27"/>
      <c r="NH17" s="27"/>
      <c r="NI17" s="27"/>
      <c r="NJ17" s="27"/>
      <c r="NK17" s="27"/>
      <c r="NL17" s="27"/>
      <c r="NM17" s="27"/>
      <c r="NN17" s="27"/>
      <c r="NO17" s="27"/>
      <c r="NP17" s="27"/>
      <c r="NQ17" s="27"/>
      <c r="NR17" s="27"/>
      <c r="NS17" s="27"/>
      <c r="NT17" s="27"/>
    </row>
    <row r="18" spans="1:384" ht="14.25" hidden="1" customHeight="1" outlineLevel="1" x14ac:dyDescent="0.55000000000000004">
      <c r="A18" s="38" t="s">
        <v>8</v>
      </c>
      <c r="B18" s="52">
        <f t="shared" si="16"/>
        <v>0</v>
      </c>
      <c r="C18" s="53">
        <f t="shared" ref="C18:IW18" si="17">C15+C16/6+C17</f>
        <v>0</v>
      </c>
      <c r="D18" s="53">
        <f t="shared" si="17"/>
        <v>0</v>
      </c>
      <c r="E18" s="53">
        <f t="shared" si="17"/>
        <v>0</v>
      </c>
      <c r="F18" s="53">
        <f t="shared" si="17"/>
        <v>0</v>
      </c>
      <c r="G18" s="53">
        <f t="shared" si="17"/>
        <v>0</v>
      </c>
      <c r="H18" s="53">
        <f t="shared" si="17"/>
        <v>0</v>
      </c>
      <c r="I18" s="53">
        <f t="shared" si="17"/>
        <v>0</v>
      </c>
      <c r="J18" s="53">
        <f t="shared" si="17"/>
        <v>0</v>
      </c>
      <c r="K18" s="53">
        <f t="shared" si="17"/>
        <v>0</v>
      </c>
      <c r="L18" s="53">
        <f t="shared" si="17"/>
        <v>0</v>
      </c>
      <c r="M18" s="53">
        <f t="shared" si="17"/>
        <v>0</v>
      </c>
      <c r="N18" s="53">
        <f t="shared" si="17"/>
        <v>0</v>
      </c>
      <c r="O18" s="53">
        <f t="shared" si="17"/>
        <v>0</v>
      </c>
      <c r="P18" s="53">
        <f t="shared" si="17"/>
        <v>0</v>
      </c>
      <c r="Q18" s="53">
        <f t="shared" si="17"/>
        <v>0</v>
      </c>
      <c r="R18" s="53">
        <f t="shared" si="17"/>
        <v>0</v>
      </c>
      <c r="S18" s="53">
        <f t="shared" si="17"/>
        <v>0</v>
      </c>
      <c r="T18" s="53">
        <f t="shared" si="17"/>
        <v>0</v>
      </c>
      <c r="U18" s="53">
        <f t="shared" si="17"/>
        <v>0</v>
      </c>
      <c r="V18" s="53">
        <f t="shared" si="17"/>
        <v>0</v>
      </c>
      <c r="W18" s="53">
        <f t="shared" si="17"/>
        <v>0</v>
      </c>
      <c r="X18" s="53">
        <f t="shared" si="17"/>
        <v>0</v>
      </c>
      <c r="Y18" s="53">
        <f t="shared" si="17"/>
        <v>0</v>
      </c>
      <c r="Z18" s="53">
        <f t="shared" si="17"/>
        <v>0</v>
      </c>
      <c r="AA18" s="53">
        <f t="shared" si="17"/>
        <v>0</v>
      </c>
      <c r="AB18" s="53">
        <f t="shared" si="17"/>
        <v>0</v>
      </c>
      <c r="AC18" s="53">
        <f t="shared" si="17"/>
        <v>0</v>
      </c>
      <c r="AD18" s="53">
        <f t="shared" si="17"/>
        <v>0</v>
      </c>
      <c r="AE18" s="53">
        <f t="shared" si="17"/>
        <v>0</v>
      </c>
      <c r="AF18" s="53">
        <f t="shared" si="17"/>
        <v>0</v>
      </c>
      <c r="AG18" s="53">
        <f t="shared" si="17"/>
        <v>0</v>
      </c>
      <c r="AH18" s="53">
        <f t="shared" si="17"/>
        <v>0</v>
      </c>
      <c r="AI18" s="53">
        <f t="shared" si="17"/>
        <v>0</v>
      </c>
      <c r="AJ18" s="53">
        <f t="shared" si="17"/>
        <v>0</v>
      </c>
      <c r="AK18" s="53">
        <f t="shared" si="17"/>
        <v>0</v>
      </c>
      <c r="AL18" s="53">
        <f t="shared" si="17"/>
        <v>0</v>
      </c>
      <c r="AM18" s="53">
        <f t="shared" si="17"/>
        <v>0</v>
      </c>
      <c r="AN18" s="53">
        <f t="shared" si="17"/>
        <v>0</v>
      </c>
      <c r="AO18" s="53">
        <f t="shared" si="17"/>
        <v>0</v>
      </c>
      <c r="AP18" s="53">
        <f t="shared" si="17"/>
        <v>0</v>
      </c>
      <c r="AQ18" s="53">
        <f t="shared" si="17"/>
        <v>0</v>
      </c>
      <c r="AR18" s="53">
        <f t="shared" si="17"/>
        <v>0</v>
      </c>
      <c r="AS18" s="53">
        <f t="shared" si="17"/>
        <v>0</v>
      </c>
      <c r="AT18" s="53">
        <f t="shared" si="17"/>
        <v>0</v>
      </c>
      <c r="AU18" s="53">
        <f t="shared" si="17"/>
        <v>0</v>
      </c>
      <c r="AV18" s="53">
        <f t="shared" si="17"/>
        <v>0</v>
      </c>
      <c r="AW18" s="53">
        <f t="shared" si="17"/>
        <v>0</v>
      </c>
      <c r="AX18" s="53">
        <f t="shared" si="17"/>
        <v>0</v>
      </c>
      <c r="AY18" s="53">
        <f t="shared" si="17"/>
        <v>0</v>
      </c>
      <c r="AZ18" s="53">
        <f t="shared" si="17"/>
        <v>0</v>
      </c>
      <c r="BA18" s="53">
        <f t="shared" si="17"/>
        <v>0</v>
      </c>
      <c r="BB18" s="53">
        <f t="shared" si="17"/>
        <v>0</v>
      </c>
      <c r="BC18" s="53">
        <f t="shared" si="17"/>
        <v>0</v>
      </c>
      <c r="BD18" s="53">
        <f t="shared" si="17"/>
        <v>0</v>
      </c>
      <c r="BE18" s="53">
        <f t="shared" si="17"/>
        <v>0</v>
      </c>
      <c r="BF18" s="53">
        <f t="shared" si="17"/>
        <v>0</v>
      </c>
      <c r="BG18" s="53">
        <f t="shared" si="17"/>
        <v>0</v>
      </c>
      <c r="BH18" s="53">
        <f t="shared" si="17"/>
        <v>0</v>
      </c>
      <c r="BI18" s="53">
        <f t="shared" si="17"/>
        <v>0</v>
      </c>
      <c r="BJ18" s="53">
        <f t="shared" si="17"/>
        <v>0</v>
      </c>
      <c r="BK18" s="53">
        <f t="shared" si="17"/>
        <v>0</v>
      </c>
      <c r="BL18" s="53">
        <f t="shared" si="17"/>
        <v>0</v>
      </c>
      <c r="BM18" s="53">
        <f t="shared" si="17"/>
        <v>0</v>
      </c>
      <c r="BN18" s="53">
        <f t="shared" si="17"/>
        <v>0</v>
      </c>
      <c r="BO18" s="53">
        <f t="shared" si="17"/>
        <v>0</v>
      </c>
      <c r="BP18" s="53">
        <f t="shared" si="17"/>
        <v>0</v>
      </c>
      <c r="BQ18" s="53">
        <f t="shared" si="17"/>
        <v>0</v>
      </c>
      <c r="BR18" s="53">
        <f t="shared" si="17"/>
        <v>0</v>
      </c>
      <c r="BS18" s="53">
        <f t="shared" si="17"/>
        <v>0</v>
      </c>
      <c r="BT18" s="53">
        <f t="shared" si="17"/>
        <v>0</v>
      </c>
      <c r="BU18" s="53">
        <f t="shared" si="17"/>
        <v>0</v>
      </c>
      <c r="BV18" s="53">
        <f t="shared" si="17"/>
        <v>0</v>
      </c>
      <c r="BW18" s="53">
        <f t="shared" si="17"/>
        <v>0</v>
      </c>
      <c r="BX18" s="53">
        <f t="shared" si="17"/>
        <v>0</v>
      </c>
      <c r="BY18" s="53">
        <f t="shared" si="17"/>
        <v>0</v>
      </c>
      <c r="BZ18" s="53">
        <f t="shared" si="17"/>
        <v>0</v>
      </c>
      <c r="CA18" s="53">
        <f t="shared" si="17"/>
        <v>0</v>
      </c>
      <c r="CB18" s="53">
        <f t="shared" si="17"/>
        <v>0</v>
      </c>
      <c r="CC18" s="53">
        <f t="shared" si="17"/>
        <v>0</v>
      </c>
      <c r="CD18" s="53">
        <f t="shared" si="17"/>
        <v>0</v>
      </c>
      <c r="CE18" s="53">
        <f t="shared" si="17"/>
        <v>0</v>
      </c>
      <c r="CF18" s="53">
        <f t="shared" si="17"/>
        <v>0</v>
      </c>
      <c r="CG18" s="53">
        <f t="shared" si="17"/>
        <v>0</v>
      </c>
      <c r="CH18" s="53">
        <f t="shared" si="17"/>
        <v>0</v>
      </c>
      <c r="CI18" s="53">
        <f t="shared" si="17"/>
        <v>0</v>
      </c>
      <c r="CJ18" s="53">
        <f t="shared" si="17"/>
        <v>0</v>
      </c>
      <c r="CK18" s="53">
        <f t="shared" si="17"/>
        <v>0</v>
      </c>
      <c r="CL18" s="53">
        <f t="shared" si="17"/>
        <v>0</v>
      </c>
      <c r="CM18" s="53">
        <f t="shared" si="17"/>
        <v>0</v>
      </c>
      <c r="CN18" s="53">
        <f t="shared" si="17"/>
        <v>0</v>
      </c>
      <c r="CO18" s="53">
        <f t="shared" si="17"/>
        <v>0</v>
      </c>
      <c r="CP18" s="53">
        <f t="shared" si="17"/>
        <v>0</v>
      </c>
      <c r="CQ18" s="53">
        <f t="shared" si="17"/>
        <v>0</v>
      </c>
      <c r="CR18" s="53">
        <f t="shared" si="17"/>
        <v>0</v>
      </c>
      <c r="CS18" s="53">
        <f t="shared" si="17"/>
        <v>0</v>
      </c>
      <c r="CT18" s="53">
        <f t="shared" si="17"/>
        <v>0</v>
      </c>
      <c r="CU18" s="53">
        <f t="shared" si="17"/>
        <v>0</v>
      </c>
      <c r="CV18" s="53">
        <f t="shared" si="17"/>
        <v>0</v>
      </c>
      <c r="CW18" s="53">
        <f t="shared" si="17"/>
        <v>0</v>
      </c>
      <c r="CX18" s="53">
        <f t="shared" si="17"/>
        <v>0</v>
      </c>
      <c r="CY18" s="53">
        <f t="shared" si="17"/>
        <v>0</v>
      </c>
      <c r="CZ18" s="53">
        <f t="shared" si="17"/>
        <v>0</v>
      </c>
      <c r="DA18" s="53">
        <f t="shared" si="17"/>
        <v>0</v>
      </c>
      <c r="DB18" s="53">
        <f t="shared" si="17"/>
        <v>0</v>
      </c>
      <c r="DC18" s="53">
        <f t="shared" si="17"/>
        <v>0</v>
      </c>
      <c r="DD18" s="53">
        <f t="shared" si="17"/>
        <v>0</v>
      </c>
      <c r="DE18" s="53">
        <f t="shared" si="17"/>
        <v>0</v>
      </c>
      <c r="DF18" s="53">
        <f t="shared" si="17"/>
        <v>0</v>
      </c>
      <c r="DG18" s="53">
        <f t="shared" si="17"/>
        <v>0</v>
      </c>
      <c r="DH18" s="53">
        <f t="shared" si="17"/>
        <v>0</v>
      </c>
      <c r="DI18" s="53">
        <f t="shared" si="17"/>
        <v>0</v>
      </c>
      <c r="DJ18" s="53">
        <f t="shared" si="17"/>
        <v>0</v>
      </c>
      <c r="DK18" s="53">
        <f t="shared" si="17"/>
        <v>0</v>
      </c>
      <c r="DL18" s="53">
        <f t="shared" si="17"/>
        <v>0</v>
      </c>
      <c r="DM18" s="53">
        <f t="shared" si="17"/>
        <v>0</v>
      </c>
      <c r="DN18" s="53">
        <f t="shared" si="17"/>
        <v>0</v>
      </c>
      <c r="DO18" s="53">
        <f t="shared" si="17"/>
        <v>0</v>
      </c>
      <c r="DP18" s="53">
        <f t="shared" si="17"/>
        <v>0</v>
      </c>
      <c r="DQ18" s="53">
        <f t="shared" si="17"/>
        <v>0</v>
      </c>
      <c r="DR18" s="53">
        <f t="shared" si="17"/>
        <v>0</v>
      </c>
      <c r="DS18" s="53">
        <f t="shared" si="17"/>
        <v>0</v>
      </c>
      <c r="DT18" s="53">
        <f t="shared" si="17"/>
        <v>0</v>
      </c>
      <c r="DU18" s="53">
        <f t="shared" si="17"/>
        <v>0</v>
      </c>
      <c r="DV18" s="53">
        <f t="shared" si="17"/>
        <v>0</v>
      </c>
      <c r="DW18" s="53">
        <f t="shared" si="17"/>
        <v>0</v>
      </c>
      <c r="DX18" s="53">
        <f t="shared" si="17"/>
        <v>0</v>
      </c>
      <c r="DY18" s="53">
        <f t="shared" si="17"/>
        <v>0</v>
      </c>
      <c r="DZ18" s="53">
        <f t="shared" si="17"/>
        <v>0</v>
      </c>
      <c r="EA18" s="53">
        <f t="shared" si="17"/>
        <v>0</v>
      </c>
      <c r="EB18" s="53">
        <f t="shared" si="17"/>
        <v>0</v>
      </c>
      <c r="EC18" s="53">
        <f t="shared" si="17"/>
        <v>0</v>
      </c>
      <c r="ED18" s="53">
        <f t="shared" si="17"/>
        <v>0</v>
      </c>
      <c r="EE18" s="53">
        <f t="shared" si="17"/>
        <v>0</v>
      </c>
      <c r="EF18" s="53">
        <f t="shared" si="17"/>
        <v>0</v>
      </c>
      <c r="EG18" s="53">
        <f t="shared" si="17"/>
        <v>0</v>
      </c>
      <c r="EH18" s="53">
        <f t="shared" si="17"/>
        <v>0</v>
      </c>
      <c r="EI18" s="53">
        <f t="shared" si="17"/>
        <v>0</v>
      </c>
      <c r="EJ18" s="53">
        <f t="shared" si="17"/>
        <v>0</v>
      </c>
      <c r="EK18" s="53">
        <f t="shared" si="17"/>
        <v>0</v>
      </c>
      <c r="EL18" s="53">
        <f t="shared" si="17"/>
        <v>0</v>
      </c>
      <c r="EM18" s="53">
        <f t="shared" si="17"/>
        <v>0</v>
      </c>
      <c r="EN18" s="53">
        <f t="shared" si="17"/>
        <v>0</v>
      </c>
      <c r="EO18" s="53">
        <f t="shared" si="17"/>
        <v>0</v>
      </c>
      <c r="EP18" s="53">
        <f t="shared" si="17"/>
        <v>0</v>
      </c>
      <c r="EQ18" s="53">
        <f t="shared" si="17"/>
        <v>0</v>
      </c>
      <c r="ER18" s="53">
        <f t="shared" si="17"/>
        <v>0</v>
      </c>
      <c r="ES18" s="53">
        <f t="shared" si="17"/>
        <v>0</v>
      </c>
      <c r="ET18" s="53">
        <f t="shared" si="17"/>
        <v>0</v>
      </c>
      <c r="EU18" s="53">
        <f t="shared" si="17"/>
        <v>0</v>
      </c>
      <c r="EV18" s="53">
        <f t="shared" si="17"/>
        <v>0</v>
      </c>
      <c r="EW18" s="53">
        <f t="shared" si="17"/>
        <v>0</v>
      </c>
      <c r="EX18" s="53">
        <f t="shared" si="17"/>
        <v>0</v>
      </c>
      <c r="EY18" s="53">
        <f t="shared" si="17"/>
        <v>0</v>
      </c>
      <c r="EZ18" s="53">
        <f t="shared" si="17"/>
        <v>0</v>
      </c>
      <c r="FA18" s="53">
        <f t="shared" si="17"/>
        <v>0</v>
      </c>
      <c r="FB18" s="53">
        <f t="shared" si="17"/>
        <v>0</v>
      </c>
      <c r="FC18" s="53">
        <f t="shared" si="17"/>
        <v>0</v>
      </c>
      <c r="FD18" s="53">
        <f t="shared" si="17"/>
        <v>0</v>
      </c>
      <c r="FE18" s="53">
        <f t="shared" si="17"/>
        <v>0</v>
      </c>
      <c r="FF18" s="53">
        <f t="shared" si="17"/>
        <v>0</v>
      </c>
      <c r="FG18" s="53">
        <f t="shared" si="17"/>
        <v>0</v>
      </c>
      <c r="FH18" s="53">
        <f t="shared" si="17"/>
        <v>0</v>
      </c>
      <c r="FI18" s="53">
        <f t="shared" si="17"/>
        <v>0</v>
      </c>
      <c r="FJ18" s="53">
        <f t="shared" si="17"/>
        <v>0</v>
      </c>
      <c r="FK18" s="53">
        <f t="shared" si="17"/>
        <v>0</v>
      </c>
      <c r="FL18" s="53">
        <f t="shared" si="17"/>
        <v>0</v>
      </c>
      <c r="FM18" s="53">
        <f t="shared" si="17"/>
        <v>0</v>
      </c>
      <c r="FN18" s="53">
        <f t="shared" si="17"/>
        <v>0</v>
      </c>
      <c r="FO18" s="53">
        <f t="shared" si="17"/>
        <v>0</v>
      </c>
      <c r="FP18" s="53">
        <f t="shared" si="17"/>
        <v>0</v>
      </c>
      <c r="FQ18" s="53">
        <f t="shared" si="17"/>
        <v>0</v>
      </c>
      <c r="FR18" s="53">
        <f t="shared" si="17"/>
        <v>0</v>
      </c>
      <c r="FS18" s="53">
        <f t="shared" si="17"/>
        <v>0</v>
      </c>
      <c r="FT18" s="53">
        <f t="shared" si="17"/>
        <v>0</v>
      </c>
      <c r="FU18" s="53">
        <f t="shared" si="17"/>
        <v>0</v>
      </c>
      <c r="FV18" s="53">
        <f t="shared" si="17"/>
        <v>0</v>
      </c>
      <c r="FW18" s="53">
        <f t="shared" si="17"/>
        <v>0</v>
      </c>
      <c r="FX18" s="53">
        <f t="shared" si="17"/>
        <v>0</v>
      </c>
      <c r="FY18" s="53">
        <f t="shared" si="17"/>
        <v>0</v>
      </c>
      <c r="FZ18" s="53">
        <f t="shared" si="17"/>
        <v>0</v>
      </c>
      <c r="GA18" s="53">
        <f t="shared" si="17"/>
        <v>0</v>
      </c>
      <c r="GB18" s="53">
        <f t="shared" si="17"/>
        <v>0</v>
      </c>
      <c r="GC18" s="53">
        <f t="shared" si="17"/>
        <v>0</v>
      </c>
      <c r="GD18" s="53">
        <f t="shared" si="17"/>
        <v>0</v>
      </c>
      <c r="GE18" s="53">
        <f t="shared" si="17"/>
        <v>0</v>
      </c>
      <c r="GF18" s="53">
        <f t="shared" si="17"/>
        <v>0</v>
      </c>
      <c r="GG18" s="53">
        <f t="shared" si="17"/>
        <v>0</v>
      </c>
      <c r="GH18" s="53">
        <f t="shared" si="17"/>
        <v>0</v>
      </c>
      <c r="GI18" s="53">
        <f t="shared" si="17"/>
        <v>0</v>
      </c>
      <c r="GJ18" s="53">
        <f t="shared" si="17"/>
        <v>0</v>
      </c>
      <c r="GK18" s="53">
        <f t="shared" si="17"/>
        <v>0</v>
      </c>
      <c r="GL18" s="53">
        <f t="shared" si="17"/>
        <v>0</v>
      </c>
      <c r="GM18" s="53">
        <f t="shared" si="17"/>
        <v>0</v>
      </c>
      <c r="GN18" s="53">
        <f t="shared" si="17"/>
        <v>0</v>
      </c>
      <c r="GO18" s="53">
        <f t="shared" si="17"/>
        <v>0</v>
      </c>
      <c r="GP18" s="53">
        <f t="shared" si="17"/>
        <v>0</v>
      </c>
      <c r="GQ18" s="53">
        <f t="shared" si="17"/>
        <v>0</v>
      </c>
      <c r="GR18" s="53">
        <f t="shared" si="17"/>
        <v>0</v>
      </c>
      <c r="GS18" s="53">
        <f t="shared" si="17"/>
        <v>0</v>
      </c>
      <c r="GT18" s="53">
        <f t="shared" si="17"/>
        <v>0</v>
      </c>
      <c r="GU18" s="53">
        <f t="shared" si="17"/>
        <v>0</v>
      </c>
      <c r="GV18" s="53">
        <f t="shared" si="17"/>
        <v>0</v>
      </c>
      <c r="GW18" s="53">
        <f t="shared" si="17"/>
        <v>0</v>
      </c>
      <c r="GX18" s="53">
        <f t="shared" si="17"/>
        <v>0</v>
      </c>
      <c r="GY18" s="53">
        <f t="shared" si="17"/>
        <v>0</v>
      </c>
      <c r="GZ18" s="53">
        <f t="shared" si="17"/>
        <v>0</v>
      </c>
      <c r="HA18" s="53">
        <f t="shared" si="17"/>
        <v>0</v>
      </c>
      <c r="HB18" s="53">
        <f t="shared" si="17"/>
        <v>0</v>
      </c>
      <c r="HC18" s="53">
        <f t="shared" si="17"/>
        <v>0</v>
      </c>
      <c r="HD18" s="53">
        <f t="shared" si="17"/>
        <v>0</v>
      </c>
      <c r="HE18" s="53">
        <f t="shared" si="17"/>
        <v>0</v>
      </c>
      <c r="HF18" s="53">
        <f t="shared" si="17"/>
        <v>0</v>
      </c>
      <c r="HG18" s="53">
        <f t="shared" si="17"/>
        <v>0</v>
      </c>
      <c r="HH18" s="53">
        <f t="shared" si="17"/>
        <v>0</v>
      </c>
      <c r="HI18" s="53">
        <f t="shared" si="17"/>
        <v>0</v>
      </c>
      <c r="HJ18" s="53">
        <f t="shared" si="17"/>
        <v>0</v>
      </c>
      <c r="HK18" s="53">
        <f t="shared" si="17"/>
        <v>0</v>
      </c>
      <c r="HL18" s="53">
        <f t="shared" si="17"/>
        <v>0</v>
      </c>
      <c r="HM18" s="53">
        <f t="shared" si="17"/>
        <v>0</v>
      </c>
      <c r="HN18" s="53">
        <f t="shared" si="17"/>
        <v>0</v>
      </c>
      <c r="HO18" s="53">
        <f t="shared" si="17"/>
        <v>0</v>
      </c>
      <c r="HP18" s="53">
        <f t="shared" si="17"/>
        <v>0</v>
      </c>
      <c r="HQ18" s="53">
        <f t="shared" si="17"/>
        <v>0</v>
      </c>
      <c r="HR18" s="53">
        <f t="shared" si="17"/>
        <v>0</v>
      </c>
      <c r="HS18" s="53">
        <f t="shared" si="17"/>
        <v>0</v>
      </c>
      <c r="HT18" s="53">
        <f t="shared" si="17"/>
        <v>0</v>
      </c>
      <c r="HU18" s="53">
        <f t="shared" si="17"/>
        <v>0</v>
      </c>
      <c r="HV18" s="53">
        <f t="shared" si="17"/>
        <v>0</v>
      </c>
      <c r="HW18" s="53">
        <f t="shared" si="17"/>
        <v>0</v>
      </c>
      <c r="HX18" s="53">
        <f t="shared" si="17"/>
        <v>0</v>
      </c>
      <c r="HY18" s="53">
        <f t="shared" si="17"/>
        <v>0</v>
      </c>
      <c r="HZ18" s="53">
        <f t="shared" si="17"/>
        <v>0</v>
      </c>
      <c r="IA18" s="53">
        <f t="shared" si="17"/>
        <v>0</v>
      </c>
      <c r="IB18" s="53">
        <f t="shared" si="17"/>
        <v>0</v>
      </c>
      <c r="IC18" s="53">
        <f t="shared" si="17"/>
        <v>0</v>
      </c>
      <c r="ID18" s="53">
        <f t="shared" si="17"/>
        <v>0</v>
      </c>
      <c r="IE18" s="53">
        <f t="shared" si="17"/>
        <v>0</v>
      </c>
      <c r="IF18" s="53">
        <f t="shared" si="17"/>
        <v>0</v>
      </c>
      <c r="IG18" s="53">
        <f t="shared" si="17"/>
        <v>0</v>
      </c>
      <c r="IH18" s="53">
        <f t="shared" si="17"/>
        <v>0</v>
      </c>
      <c r="II18" s="53">
        <f t="shared" si="17"/>
        <v>0</v>
      </c>
      <c r="IJ18" s="53">
        <f t="shared" si="17"/>
        <v>0</v>
      </c>
      <c r="IK18" s="53">
        <f t="shared" si="17"/>
        <v>0</v>
      </c>
      <c r="IL18" s="53">
        <f t="shared" si="17"/>
        <v>0</v>
      </c>
      <c r="IM18" s="53">
        <f t="shared" si="17"/>
        <v>0</v>
      </c>
      <c r="IN18" s="53">
        <f t="shared" si="17"/>
        <v>0</v>
      </c>
      <c r="IO18" s="53">
        <f t="shared" si="17"/>
        <v>0</v>
      </c>
      <c r="IP18" s="53">
        <f t="shared" si="17"/>
        <v>0</v>
      </c>
      <c r="IQ18" s="53">
        <f t="shared" si="17"/>
        <v>0</v>
      </c>
      <c r="IR18" s="53">
        <f t="shared" si="17"/>
        <v>0</v>
      </c>
      <c r="IS18" s="53">
        <f t="shared" si="17"/>
        <v>0</v>
      </c>
      <c r="IT18" s="53">
        <f t="shared" si="17"/>
        <v>0</v>
      </c>
      <c r="IU18" s="53">
        <f t="shared" si="17"/>
        <v>0</v>
      </c>
      <c r="IV18" s="53">
        <f t="shared" si="17"/>
        <v>0</v>
      </c>
      <c r="IW18" s="53">
        <f t="shared" si="17"/>
        <v>0</v>
      </c>
      <c r="IX18" s="53">
        <f t="shared" ref="IX18:MX18" si="18">IX15+IX16/6+IX17</f>
        <v>0</v>
      </c>
      <c r="IY18" s="53">
        <f t="shared" si="18"/>
        <v>0</v>
      </c>
      <c r="IZ18" s="53">
        <f t="shared" si="18"/>
        <v>0</v>
      </c>
      <c r="JA18" s="53">
        <f t="shared" si="18"/>
        <v>0</v>
      </c>
      <c r="JB18" s="53">
        <f t="shared" si="18"/>
        <v>0</v>
      </c>
      <c r="JC18" s="53">
        <f t="shared" si="18"/>
        <v>0</v>
      </c>
      <c r="JD18" s="53">
        <f t="shared" si="18"/>
        <v>0</v>
      </c>
      <c r="JE18" s="53">
        <f t="shared" si="18"/>
        <v>0</v>
      </c>
      <c r="JF18" s="53">
        <f t="shared" si="18"/>
        <v>0</v>
      </c>
      <c r="JG18" s="53">
        <f t="shared" si="18"/>
        <v>0</v>
      </c>
      <c r="JH18" s="53">
        <f t="shared" si="18"/>
        <v>0</v>
      </c>
      <c r="JI18" s="53">
        <f t="shared" si="18"/>
        <v>0</v>
      </c>
      <c r="JJ18" s="53">
        <f t="shared" si="18"/>
        <v>0</v>
      </c>
      <c r="JK18" s="53">
        <f t="shared" si="18"/>
        <v>0</v>
      </c>
      <c r="JL18" s="53">
        <f t="shared" si="18"/>
        <v>0</v>
      </c>
      <c r="JM18" s="53">
        <f t="shared" si="18"/>
        <v>0</v>
      </c>
      <c r="JN18" s="53">
        <f t="shared" si="18"/>
        <v>0</v>
      </c>
      <c r="JO18" s="53">
        <f t="shared" si="18"/>
        <v>0</v>
      </c>
      <c r="JP18" s="53">
        <f t="shared" si="18"/>
        <v>0</v>
      </c>
      <c r="JQ18" s="53">
        <f t="shared" si="18"/>
        <v>0</v>
      </c>
      <c r="JR18" s="53">
        <f t="shared" si="18"/>
        <v>0</v>
      </c>
      <c r="JS18" s="53">
        <f t="shared" si="18"/>
        <v>0</v>
      </c>
      <c r="JT18" s="53">
        <f t="shared" si="18"/>
        <v>0</v>
      </c>
      <c r="JU18" s="53">
        <f t="shared" si="18"/>
        <v>0</v>
      </c>
      <c r="JV18" s="53">
        <f t="shared" si="18"/>
        <v>0</v>
      </c>
      <c r="JW18" s="53">
        <f t="shared" si="18"/>
        <v>0</v>
      </c>
      <c r="JX18" s="53">
        <f t="shared" si="18"/>
        <v>0</v>
      </c>
      <c r="JY18" s="53">
        <f t="shared" si="18"/>
        <v>0</v>
      </c>
      <c r="JZ18" s="53">
        <f t="shared" si="18"/>
        <v>0</v>
      </c>
      <c r="KA18" s="53">
        <f t="shared" si="18"/>
        <v>0</v>
      </c>
      <c r="KB18" s="53">
        <f t="shared" si="18"/>
        <v>0</v>
      </c>
      <c r="KC18" s="53">
        <f t="shared" si="18"/>
        <v>0</v>
      </c>
      <c r="KD18" s="53">
        <f t="shared" si="18"/>
        <v>0</v>
      </c>
      <c r="KE18" s="53">
        <f t="shared" si="18"/>
        <v>0</v>
      </c>
      <c r="KF18" s="53">
        <f t="shared" si="18"/>
        <v>0</v>
      </c>
      <c r="KG18" s="53">
        <f t="shared" si="18"/>
        <v>0</v>
      </c>
      <c r="KH18" s="53">
        <f t="shared" si="18"/>
        <v>0</v>
      </c>
      <c r="KI18" s="53">
        <f t="shared" si="18"/>
        <v>0</v>
      </c>
      <c r="KJ18" s="53">
        <f t="shared" si="18"/>
        <v>0</v>
      </c>
      <c r="KK18" s="53">
        <f t="shared" si="18"/>
        <v>0</v>
      </c>
      <c r="KL18" s="53">
        <f t="shared" si="18"/>
        <v>0</v>
      </c>
      <c r="KM18" s="53">
        <f t="shared" si="18"/>
        <v>0</v>
      </c>
      <c r="KN18" s="53">
        <f t="shared" si="18"/>
        <v>0</v>
      </c>
      <c r="KO18" s="53">
        <f t="shared" si="18"/>
        <v>0</v>
      </c>
      <c r="KP18" s="53">
        <f t="shared" si="18"/>
        <v>0</v>
      </c>
      <c r="KQ18" s="53">
        <f t="shared" si="18"/>
        <v>0</v>
      </c>
      <c r="KR18" s="53">
        <f t="shared" si="18"/>
        <v>0</v>
      </c>
      <c r="KS18" s="53">
        <f t="shared" si="18"/>
        <v>0</v>
      </c>
      <c r="KT18" s="53">
        <f t="shared" si="18"/>
        <v>0</v>
      </c>
      <c r="KU18" s="53">
        <f t="shared" si="18"/>
        <v>0</v>
      </c>
      <c r="KV18" s="53">
        <f t="shared" si="18"/>
        <v>0</v>
      </c>
      <c r="KW18" s="53">
        <f t="shared" si="18"/>
        <v>0</v>
      </c>
      <c r="KX18" s="53">
        <f t="shared" si="18"/>
        <v>0</v>
      </c>
      <c r="KY18" s="53">
        <f t="shared" si="18"/>
        <v>0</v>
      </c>
      <c r="KZ18" s="53">
        <f t="shared" si="18"/>
        <v>0</v>
      </c>
      <c r="LA18" s="53">
        <f t="shared" si="18"/>
        <v>0</v>
      </c>
      <c r="LB18" s="53">
        <f t="shared" si="18"/>
        <v>0</v>
      </c>
      <c r="LC18" s="53">
        <f t="shared" si="18"/>
        <v>0</v>
      </c>
      <c r="LD18" s="53">
        <f t="shared" si="18"/>
        <v>0</v>
      </c>
      <c r="LE18" s="53">
        <f t="shared" si="18"/>
        <v>0</v>
      </c>
      <c r="LF18" s="53">
        <f t="shared" si="18"/>
        <v>0</v>
      </c>
      <c r="LG18" s="53">
        <f t="shared" si="18"/>
        <v>0</v>
      </c>
      <c r="LH18" s="53">
        <f t="shared" si="18"/>
        <v>0</v>
      </c>
      <c r="LI18" s="53">
        <f t="shared" si="18"/>
        <v>0</v>
      </c>
      <c r="LJ18" s="53">
        <f t="shared" si="18"/>
        <v>0</v>
      </c>
      <c r="LK18" s="53">
        <f t="shared" si="18"/>
        <v>0</v>
      </c>
      <c r="LL18" s="53">
        <f t="shared" si="18"/>
        <v>0</v>
      </c>
      <c r="LM18" s="53">
        <f t="shared" si="18"/>
        <v>0</v>
      </c>
      <c r="LN18" s="53">
        <f t="shared" si="18"/>
        <v>0</v>
      </c>
      <c r="LO18" s="53">
        <f t="shared" si="18"/>
        <v>0</v>
      </c>
      <c r="LP18" s="53">
        <f t="shared" si="18"/>
        <v>0</v>
      </c>
      <c r="LQ18" s="53">
        <f t="shared" si="18"/>
        <v>0</v>
      </c>
      <c r="LR18" s="53">
        <f t="shared" si="18"/>
        <v>0</v>
      </c>
      <c r="LS18" s="53">
        <f t="shared" si="18"/>
        <v>0</v>
      </c>
      <c r="LT18" s="53">
        <f t="shared" si="18"/>
        <v>0</v>
      </c>
      <c r="LU18" s="53">
        <f t="shared" si="18"/>
        <v>0</v>
      </c>
      <c r="LV18" s="53">
        <f t="shared" si="18"/>
        <v>0</v>
      </c>
      <c r="LW18" s="53">
        <f t="shared" si="18"/>
        <v>0</v>
      </c>
      <c r="LX18" s="53">
        <f t="shared" si="18"/>
        <v>0</v>
      </c>
      <c r="LY18" s="53">
        <f t="shared" si="18"/>
        <v>0</v>
      </c>
      <c r="LZ18" s="53">
        <f t="shared" si="18"/>
        <v>0</v>
      </c>
      <c r="MA18" s="53">
        <f t="shared" si="18"/>
        <v>0</v>
      </c>
      <c r="MB18" s="53">
        <f t="shared" si="18"/>
        <v>0</v>
      </c>
      <c r="MC18" s="53">
        <f t="shared" si="18"/>
        <v>0</v>
      </c>
      <c r="MD18" s="53">
        <f t="shared" si="18"/>
        <v>0</v>
      </c>
      <c r="ME18" s="53">
        <f t="shared" si="18"/>
        <v>0</v>
      </c>
      <c r="MF18" s="53">
        <f t="shared" si="18"/>
        <v>0</v>
      </c>
      <c r="MG18" s="53">
        <f t="shared" si="18"/>
        <v>0</v>
      </c>
      <c r="MH18" s="53">
        <f t="shared" si="18"/>
        <v>0</v>
      </c>
      <c r="MI18" s="53">
        <f t="shared" si="18"/>
        <v>0</v>
      </c>
      <c r="MJ18" s="53">
        <f t="shared" si="18"/>
        <v>0</v>
      </c>
      <c r="MK18" s="53">
        <f t="shared" si="18"/>
        <v>0</v>
      </c>
      <c r="ML18" s="53">
        <f t="shared" si="18"/>
        <v>0</v>
      </c>
      <c r="MM18" s="53">
        <f t="shared" si="18"/>
        <v>0</v>
      </c>
      <c r="MN18" s="53">
        <f t="shared" si="18"/>
        <v>0</v>
      </c>
      <c r="MO18" s="53">
        <f t="shared" si="18"/>
        <v>0</v>
      </c>
      <c r="MP18" s="53">
        <f t="shared" si="18"/>
        <v>0</v>
      </c>
      <c r="MQ18" s="53">
        <f t="shared" si="18"/>
        <v>0</v>
      </c>
      <c r="MR18" s="53">
        <f t="shared" si="18"/>
        <v>0</v>
      </c>
      <c r="MS18" s="53">
        <f t="shared" si="18"/>
        <v>0</v>
      </c>
      <c r="MT18" s="53">
        <f t="shared" si="18"/>
        <v>0</v>
      </c>
      <c r="MU18" s="53">
        <f t="shared" si="18"/>
        <v>0</v>
      </c>
      <c r="MV18" s="53">
        <f t="shared" si="18"/>
        <v>0</v>
      </c>
      <c r="MW18" s="53">
        <f t="shared" si="18"/>
        <v>0</v>
      </c>
      <c r="MX18" s="53">
        <f t="shared" si="18"/>
        <v>0</v>
      </c>
      <c r="MY18" s="53"/>
      <c r="MZ18" s="53"/>
      <c r="NA18" s="53"/>
      <c r="NB18" s="53"/>
      <c r="NC18" s="53"/>
      <c r="ND18" s="53"/>
      <c r="NE18" s="53"/>
      <c r="NF18" s="53"/>
      <c r="NG18" s="53"/>
      <c r="NH18" s="53"/>
      <c r="NI18" s="53"/>
      <c r="NJ18" s="53"/>
      <c r="NK18" s="53"/>
      <c r="NL18" s="53"/>
      <c r="NM18" s="53"/>
      <c r="NN18" s="53"/>
      <c r="NO18" s="53"/>
      <c r="NP18" s="53"/>
      <c r="NQ18" s="53"/>
      <c r="NR18" s="53"/>
      <c r="NS18" s="53"/>
      <c r="NT18" s="53"/>
    </row>
    <row r="19" spans="1:384" ht="14.25" hidden="1" customHeight="1" outlineLevel="1" x14ac:dyDescent="0.55000000000000004">
      <c r="A19" s="8" t="s">
        <v>9</v>
      </c>
      <c r="B19" s="54" t="e">
        <f t="shared" ref="B19:B21" si="19">SUMPRODUCT(C19:MX19,C15:MX15)/SUM(C15:MX15)</f>
        <v>#DIV/0!</v>
      </c>
      <c r="C19" s="23">
        <v>0</v>
      </c>
      <c r="D19" s="23">
        <v>0</v>
      </c>
      <c r="E19" s="23">
        <v>0</v>
      </c>
      <c r="F19" s="23">
        <v>0</v>
      </c>
      <c r="G19" s="23">
        <v>0</v>
      </c>
      <c r="H19" s="23">
        <v>0</v>
      </c>
      <c r="I19" s="23">
        <v>0</v>
      </c>
      <c r="J19" s="23">
        <v>0</v>
      </c>
      <c r="K19" s="23">
        <v>0</v>
      </c>
      <c r="L19" s="23">
        <v>0</v>
      </c>
      <c r="M19" s="23">
        <v>0</v>
      </c>
      <c r="N19" s="23">
        <v>0</v>
      </c>
      <c r="O19" s="23">
        <v>0</v>
      </c>
      <c r="P19" s="23">
        <v>0</v>
      </c>
      <c r="Q19" s="23">
        <v>0</v>
      </c>
      <c r="R19" s="23">
        <v>0</v>
      </c>
      <c r="S19" s="23">
        <v>0</v>
      </c>
      <c r="T19" s="23">
        <v>0</v>
      </c>
      <c r="U19" s="23">
        <v>0</v>
      </c>
      <c r="V19" s="23">
        <v>0</v>
      </c>
      <c r="W19" s="23">
        <v>0</v>
      </c>
      <c r="X19" s="23">
        <v>0</v>
      </c>
      <c r="Y19" s="23">
        <v>0</v>
      </c>
      <c r="Z19" s="23">
        <v>0</v>
      </c>
      <c r="AA19" s="23">
        <v>0</v>
      </c>
      <c r="AB19" s="23">
        <v>0</v>
      </c>
      <c r="AC19" s="23">
        <v>0</v>
      </c>
      <c r="AD19" s="23">
        <v>0</v>
      </c>
      <c r="AE19" s="23">
        <v>0</v>
      </c>
      <c r="AF19" s="23">
        <v>0</v>
      </c>
      <c r="AG19" s="23">
        <v>0</v>
      </c>
      <c r="AH19" s="23">
        <v>0</v>
      </c>
      <c r="AI19" s="23">
        <v>0</v>
      </c>
      <c r="AJ19" s="23">
        <v>0</v>
      </c>
      <c r="AK19" s="23">
        <v>0</v>
      </c>
      <c r="AL19" s="23">
        <v>0</v>
      </c>
      <c r="AM19" s="23">
        <v>0</v>
      </c>
      <c r="AN19" s="23">
        <v>0</v>
      </c>
      <c r="AO19" s="23">
        <v>0</v>
      </c>
      <c r="AP19" s="23">
        <v>0</v>
      </c>
      <c r="AQ19" s="23">
        <v>0</v>
      </c>
      <c r="AR19" s="23">
        <v>0</v>
      </c>
      <c r="AS19" s="23">
        <v>0</v>
      </c>
      <c r="AT19" s="23">
        <v>0</v>
      </c>
      <c r="AU19" s="23">
        <v>0</v>
      </c>
      <c r="AV19" s="23">
        <v>0</v>
      </c>
      <c r="AW19" s="23">
        <v>0</v>
      </c>
      <c r="AX19" s="23">
        <v>0</v>
      </c>
      <c r="AY19" s="23">
        <v>0</v>
      </c>
      <c r="AZ19" s="23">
        <v>0</v>
      </c>
      <c r="BA19" s="23">
        <v>0</v>
      </c>
      <c r="BB19" s="23">
        <v>0</v>
      </c>
      <c r="BC19" s="23">
        <v>0</v>
      </c>
      <c r="BD19" s="23">
        <v>0</v>
      </c>
      <c r="BE19" s="23">
        <v>0</v>
      </c>
      <c r="BF19" s="23">
        <v>0</v>
      </c>
      <c r="BG19" s="23">
        <v>0</v>
      </c>
      <c r="BH19" s="23">
        <v>0</v>
      </c>
      <c r="BI19" s="23">
        <v>0</v>
      </c>
      <c r="BJ19" s="23">
        <v>0</v>
      </c>
      <c r="BK19" s="23">
        <v>0</v>
      </c>
      <c r="BL19" s="23">
        <v>0</v>
      </c>
      <c r="BM19" s="23">
        <v>0</v>
      </c>
      <c r="BN19" s="23">
        <v>0</v>
      </c>
      <c r="BO19" s="23">
        <v>0</v>
      </c>
      <c r="BP19" s="23">
        <v>0</v>
      </c>
      <c r="BQ19" s="23">
        <v>0</v>
      </c>
      <c r="BR19" s="23">
        <v>0</v>
      </c>
      <c r="BS19" s="23">
        <v>0</v>
      </c>
      <c r="BT19" s="23">
        <v>0</v>
      </c>
      <c r="BU19" s="23">
        <v>0</v>
      </c>
      <c r="BV19" s="23">
        <v>0</v>
      </c>
      <c r="BW19" s="23">
        <v>0</v>
      </c>
      <c r="BX19" s="23">
        <v>0</v>
      </c>
      <c r="BY19" s="23">
        <v>0</v>
      </c>
      <c r="BZ19" s="23">
        <v>0</v>
      </c>
      <c r="CA19" s="23">
        <v>0</v>
      </c>
      <c r="CB19" s="23">
        <v>0</v>
      </c>
      <c r="CC19" s="23">
        <v>0</v>
      </c>
      <c r="CD19" s="23">
        <v>0</v>
      </c>
      <c r="CE19" s="23">
        <v>0</v>
      </c>
      <c r="CF19" s="23">
        <v>0</v>
      </c>
      <c r="CG19" s="23">
        <v>0</v>
      </c>
      <c r="CH19" s="23">
        <v>0</v>
      </c>
      <c r="CI19" s="23">
        <v>0</v>
      </c>
      <c r="CJ19" s="23">
        <v>0</v>
      </c>
      <c r="CK19" s="23">
        <v>0</v>
      </c>
      <c r="CL19" s="23">
        <v>0</v>
      </c>
      <c r="CM19" s="23">
        <v>0</v>
      </c>
      <c r="CN19" s="23">
        <v>0</v>
      </c>
      <c r="CO19" s="23">
        <v>0</v>
      </c>
      <c r="CP19" s="23">
        <v>0</v>
      </c>
      <c r="CQ19" s="23">
        <v>0</v>
      </c>
      <c r="CR19" s="23">
        <v>0</v>
      </c>
      <c r="CS19" s="23">
        <v>0</v>
      </c>
      <c r="CT19" s="23">
        <v>0</v>
      </c>
      <c r="CU19" s="23">
        <v>0</v>
      </c>
      <c r="CV19" s="23">
        <v>0</v>
      </c>
      <c r="CW19" s="23">
        <v>0</v>
      </c>
      <c r="CX19" s="23">
        <v>0</v>
      </c>
      <c r="CY19" s="23">
        <v>0</v>
      </c>
      <c r="CZ19" s="23">
        <v>0</v>
      </c>
      <c r="DA19" s="23">
        <v>0</v>
      </c>
      <c r="DB19" s="23">
        <v>0</v>
      </c>
      <c r="DC19" s="23">
        <v>0</v>
      </c>
      <c r="DD19" s="23">
        <v>0</v>
      </c>
      <c r="DE19" s="23">
        <v>0</v>
      </c>
      <c r="DF19" s="23">
        <v>0</v>
      </c>
      <c r="DG19" s="23">
        <v>0</v>
      </c>
      <c r="DH19" s="23">
        <v>0</v>
      </c>
      <c r="DI19" s="23">
        <v>0</v>
      </c>
      <c r="DJ19" s="23">
        <v>0</v>
      </c>
      <c r="DK19" s="23">
        <v>0</v>
      </c>
      <c r="DL19" s="23">
        <v>0</v>
      </c>
      <c r="DM19" s="23">
        <v>0</v>
      </c>
      <c r="DN19" s="23">
        <v>0</v>
      </c>
      <c r="DO19" s="23">
        <v>0</v>
      </c>
      <c r="DP19" s="23">
        <v>0</v>
      </c>
      <c r="DQ19" s="23">
        <v>0</v>
      </c>
      <c r="DR19" s="23">
        <v>0</v>
      </c>
      <c r="DS19" s="23">
        <v>0</v>
      </c>
      <c r="DT19" s="23">
        <v>0</v>
      </c>
      <c r="DU19" s="23">
        <v>0</v>
      </c>
      <c r="DV19" s="23">
        <v>0</v>
      </c>
      <c r="DW19" s="23">
        <v>0</v>
      </c>
      <c r="DX19" s="23">
        <v>0</v>
      </c>
      <c r="DY19" s="23">
        <v>0</v>
      </c>
      <c r="DZ19" s="23">
        <v>0</v>
      </c>
      <c r="EA19" s="23">
        <v>0</v>
      </c>
      <c r="EB19" s="23">
        <v>0</v>
      </c>
      <c r="EC19" s="23">
        <v>0</v>
      </c>
      <c r="ED19" s="23">
        <v>0</v>
      </c>
      <c r="EE19" s="23">
        <v>0</v>
      </c>
      <c r="EF19" s="23">
        <v>0</v>
      </c>
      <c r="EG19" s="23">
        <v>0</v>
      </c>
      <c r="EH19" s="23">
        <v>0</v>
      </c>
      <c r="EI19" s="23">
        <v>0</v>
      </c>
      <c r="EJ19" s="23">
        <v>0</v>
      </c>
      <c r="EK19" s="23">
        <v>0</v>
      </c>
      <c r="EL19" s="23">
        <v>0</v>
      </c>
      <c r="EM19" s="23">
        <v>0</v>
      </c>
      <c r="EN19" s="23">
        <v>0</v>
      </c>
      <c r="EO19" s="23">
        <v>0</v>
      </c>
      <c r="EP19" s="23">
        <v>0</v>
      </c>
      <c r="EQ19" s="23">
        <v>0</v>
      </c>
      <c r="ER19" s="23">
        <v>0</v>
      </c>
      <c r="ES19" s="23">
        <v>0</v>
      </c>
      <c r="ET19" s="23">
        <v>0</v>
      </c>
      <c r="EU19" s="23">
        <v>0</v>
      </c>
      <c r="EV19" s="23">
        <v>0</v>
      </c>
      <c r="EW19" s="23">
        <v>0</v>
      </c>
      <c r="EX19" s="23">
        <v>0</v>
      </c>
      <c r="EY19" s="23">
        <v>0</v>
      </c>
      <c r="EZ19" s="23">
        <v>0</v>
      </c>
      <c r="FA19" s="23">
        <v>0</v>
      </c>
      <c r="FB19" s="23">
        <v>0</v>
      </c>
      <c r="FC19" s="23">
        <v>0</v>
      </c>
      <c r="FD19" s="23">
        <v>0</v>
      </c>
      <c r="FE19" s="23">
        <v>0</v>
      </c>
      <c r="FF19" s="23">
        <v>0</v>
      </c>
      <c r="FG19" s="23">
        <v>0</v>
      </c>
      <c r="FH19" s="23">
        <v>0</v>
      </c>
      <c r="FI19" s="23">
        <v>0</v>
      </c>
      <c r="FJ19" s="23">
        <v>0</v>
      </c>
      <c r="FK19" s="23">
        <v>0</v>
      </c>
      <c r="FL19" s="23">
        <v>0</v>
      </c>
      <c r="FM19" s="23">
        <v>0</v>
      </c>
      <c r="FN19" s="23">
        <v>0</v>
      </c>
      <c r="FO19" s="23">
        <v>0</v>
      </c>
      <c r="FP19" s="23">
        <v>0</v>
      </c>
      <c r="FQ19" s="23">
        <v>0</v>
      </c>
      <c r="FR19" s="23">
        <v>0</v>
      </c>
      <c r="FS19" s="23">
        <v>0</v>
      </c>
      <c r="FT19" s="23">
        <v>0</v>
      </c>
      <c r="FU19" s="23">
        <v>0</v>
      </c>
      <c r="FV19" s="23">
        <v>0</v>
      </c>
      <c r="FW19" s="23">
        <v>0</v>
      </c>
      <c r="FX19" s="23">
        <v>0</v>
      </c>
      <c r="FY19" s="23">
        <v>0</v>
      </c>
      <c r="FZ19" s="23">
        <v>0</v>
      </c>
      <c r="GA19" s="23">
        <v>0</v>
      </c>
      <c r="GB19" s="23">
        <v>0</v>
      </c>
      <c r="GC19" s="23">
        <v>0</v>
      </c>
      <c r="GD19" s="23">
        <v>0</v>
      </c>
      <c r="GE19" s="23">
        <v>0</v>
      </c>
      <c r="GF19" s="23">
        <v>0</v>
      </c>
      <c r="GG19" s="23">
        <v>0</v>
      </c>
      <c r="GH19" s="23">
        <v>0</v>
      </c>
      <c r="GI19" s="23">
        <v>0</v>
      </c>
      <c r="GJ19" s="23">
        <v>0</v>
      </c>
      <c r="GK19" s="23">
        <v>0</v>
      </c>
      <c r="GL19" s="23">
        <v>0</v>
      </c>
      <c r="GM19" s="23">
        <v>0</v>
      </c>
      <c r="GN19" s="23">
        <v>0</v>
      </c>
      <c r="GO19" s="23">
        <v>0</v>
      </c>
      <c r="GP19" s="23">
        <v>0</v>
      </c>
      <c r="GQ19" s="23">
        <v>0</v>
      </c>
      <c r="GR19" s="23">
        <v>0</v>
      </c>
      <c r="GS19" s="23">
        <v>0</v>
      </c>
      <c r="GT19" s="23">
        <v>0</v>
      </c>
      <c r="GU19" s="23">
        <v>0</v>
      </c>
      <c r="GV19" s="23">
        <v>0</v>
      </c>
      <c r="GW19" s="23">
        <v>0</v>
      </c>
      <c r="GX19" s="23">
        <v>0</v>
      </c>
      <c r="GY19" s="23">
        <v>0</v>
      </c>
      <c r="GZ19" s="23">
        <v>0</v>
      </c>
      <c r="HA19" s="23">
        <v>0</v>
      </c>
      <c r="HB19" s="23">
        <v>0</v>
      </c>
      <c r="HC19" s="23">
        <v>0</v>
      </c>
      <c r="HD19" s="23">
        <v>0</v>
      </c>
      <c r="HE19" s="23">
        <v>0</v>
      </c>
      <c r="HF19" s="23">
        <v>0</v>
      </c>
      <c r="HG19" s="23">
        <v>0</v>
      </c>
      <c r="HH19" s="23">
        <v>0</v>
      </c>
      <c r="HI19" s="23">
        <v>0</v>
      </c>
      <c r="HJ19" s="23">
        <v>0</v>
      </c>
      <c r="HK19" s="23">
        <v>0</v>
      </c>
      <c r="HL19" s="23">
        <v>0</v>
      </c>
      <c r="HM19" s="23">
        <v>0</v>
      </c>
      <c r="HN19" s="23">
        <v>0</v>
      </c>
      <c r="HO19" s="23">
        <v>0</v>
      </c>
      <c r="HP19" s="23">
        <v>0</v>
      </c>
      <c r="HQ19" s="23">
        <v>0</v>
      </c>
      <c r="HR19" s="23">
        <v>0</v>
      </c>
      <c r="HS19" s="23">
        <v>0</v>
      </c>
      <c r="HT19" s="23">
        <v>0</v>
      </c>
      <c r="HU19" s="23">
        <v>0</v>
      </c>
      <c r="HV19" s="23">
        <v>0</v>
      </c>
      <c r="HW19" s="23">
        <v>0</v>
      </c>
      <c r="HX19" s="23">
        <v>0</v>
      </c>
      <c r="HY19" s="23">
        <v>0</v>
      </c>
      <c r="HZ19" s="23">
        <v>0</v>
      </c>
      <c r="IA19" s="23">
        <v>0</v>
      </c>
      <c r="IB19" s="23">
        <v>0</v>
      </c>
      <c r="IC19" s="23">
        <v>0</v>
      </c>
      <c r="ID19" s="23">
        <v>0</v>
      </c>
      <c r="IE19" s="23">
        <v>0</v>
      </c>
      <c r="IF19" s="23">
        <v>0</v>
      </c>
      <c r="IG19" s="23">
        <v>0</v>
      </c>
      <c r="IH19" s="23">
        <v>0</v>
      </c>
      <c r="II19" s="23">
        <v>0</v>
      </c>
      <c r="IJ19" s="23">
        <v>0</v>
      </c>
      <c r="IK19" s="23">
        <v>0</v>
      </c>
      <c r="IL19" s="23">
        <v>0</v>
      </c>
      <c r="IM19" s="23">
        <v>0</v>
      </c>
      <c r="IN19" s="23">
        <v>0</v>
      </c>
      <c r="IO19" s="23">
        <v>0</v>
      </c>
      <c r="IP19" s="23">
        <v>0</v>
      </c>
      <c r="IQ19" s="23">
        <v>0</v>
      </c>
      <c r="IR19" s="23">
        <v>0</v>
      </c>
      <c r="IS19" s="23">
        <v>0</v>
      </c>
      <c r="IT19" s="23">
        <v>0</v>
      </c>
      <c r="IU19" s="23">
        <v>0</v>
      </c>
      <c r="IV19" s="23">
        <v>0</v>
      </c>
      <c r="IW19" s="23">
        <v>0</v>
      </c>
      <c r="IX19" s="23">
        <v>0</v>
      </c>
      <c r="IY19" s="23">
        <v>0</v>
      </c>
      <c r="IZ19" s="23">
        <v>0</v>
      </c>
      <c r="JA19" s="23">
        <v>0</v>
      </c>
      <c r="JB19" s="23">
        <v>0</v>
      </c>
      <c r="JC19" s="23">
        <v>0</v>
      </c>
      <c r="JD19" s="23">
        <v>0</v>
      </c>
      <c r="JE19" s="23">
        <v>0</v>
      </c>
      <c r="JF19" s="23">
        <v>0</v>
      </c>
      <c r="JG19" s="23">
        <v>0</v>
      </c>
      <c r="JH19" s="23">
        <v>0</v>
      </c>
      <c r="JI19" s="23">
        <v>0</v>
      </c>
      <c r="JJ19" s="23">
        <v>0</v>
      </c>
      <c r="JK19" s="23">
        <v>0</v>
      </c>
      <c r="JL19" s="23">
        <v>0</v>
      </c>
      <c r="JM19" s="23">
        <v>0</v>
      </c>
      <c r="JN19" s="23">
        <v>0</v>
      </c>
      <c r="JO19" s="23">
        <v>0</v>
      </c>
      <c r="JP19" s="23">
        <v>0</v>
      </c>
      <c r="JQ19" s="23">
        <v>0</v>
      </c>
      <c r="JR19" s="23">
        <v>0</v>
      </c>
      <c r="JS19" s="23">
        <v>0</v>
      </c>
      <c r="JT19" s="23">
        <v>0</v>
      </c>
      <c r="JU19" s="23">
        <v>0</v>
      </c>
      <c r="JV19" s="23">
        <v>0</v>
      </c>
      <c r="JW19" s="23">
        <v>0</v>
      </c>
      <c r="JX19" s="23">
        <v>0</v>
      </c>
      <c r="JY19" s="23">
        <v>0</v>
      </c>
      <c r="JZ19" s="23">
        <v>0</v>
      </c>
      <c r="KA19" s="23">
        <v>0</v>
      </c>
      <c r="KB19" s="23">
        <v>0</v>
      </c>
      <c r="KC19" s="23">
        <v>0</v>
      </c>
      <c r="KD19" s="23">
        <v>0</v>
      </c>
      <c r="KE19" s="23">
        <v>0</v>
      </c>
      <c r="KF19" s="23">
        <v>0</v>
      </c>
      <c r="KG19" s="23">
        <v>0</v>
      </c>
      <c r="KH19" s="23">
        <v>0</v>
      </c>
      <c r="KI19" s="23">
        <v>0</v>
      </c>
      <c r="KJ19" s="23">
        <v>0</v>
      </c>
      <c r="KK19" s="23">
        <v>0</v>
      </c>
      <c r="KL19" s="23">
        <v>0</v>
      </c>
      <c r="KM19" s="23">
        <v>0</v>
      </c>
      <c r="KN19" s="23">
        <v>0</v>
      </c>
      <c r="KO19" s="23">
        <v>0</v>
      </c>
      <c r="KP19" s="23">
        <v>0</v>
      </c>
      <c r="KQ19" s="23">
        <v>0</v>
      </c>
      <c r="KR19" s="23">
        <v>0</v>
      </c>
      <c r="KS19" s="23">
        <v>0</v>
      </c>
      <c r="KT19" s="23">
        <v>0</v>
      </c>
      <c r="KU19" s="23">
        <v>0</v>
      </c>
      <c r="KV19" s="23">
        <v>0</v>
      </c>
      <c r="KW19" s="23">
        <v>0</v>
      </c>
      <c r="KX19" s="23">
        <v>0</v>
      </c>
      <c r="KY19" s="23">
        <v>0</v>
      </c>
      <c r="KZ19" s="23">
        <v>0</v>
      </c>
      <c r="LA19" s="23">
        <v>0</v>
      </c>
      <c r="LB19" s="23">
        <v>0</v>
      </c>
      <c r="LC19" s="23">
        <v>0</v>
      </c>
      <c r="LD19" s="23">
        <v>0</v>
      </c>
      <c r="LE19" s="23">
        <v>0</v>
      </c>
      <c r="LF19" s="23">
        <v>0</v>
      </c>
      <c r="LG19" s="23">
        <v>0</v>
      </c>
      <c r="LH19" s="23">
        <v>0</v>
      </c>
      <c r="LI19" s="23">
        <v>0</v>
      </c>
      <c r="LJ19" s="23">
        <v>0</v>
      </c>
      <c r="LK19" s="23">
        <v>0</v>
      </c>
      <c r="LL19" s="23">
        <v>0</v>
      </c>
      <c r="LM19" s="23">
        <v>0</v>
      </c>
      <c r="LN19" s="23">
        <v>0</v>
      </c>
      <c r="LO19" s="23">
        <v>0</v>
      </c>
      <c r="LP19" s="23">
        <v>0</v>
      </c>
      <c r="LQ19" s="23">
        <v>0</v>
      </c>
      <c r="LR19" s="23">
        <v>0</v>
      </c>
      <c r="LS19" s="23">
        <v>0</v>
      </c>
      <c r="LT19" s="23">
        <v>0</v>
      </c>
      <c r="LU19" s="23">
        <v>0</v>
      </c>
      <c r="LV19" s="23">
        <v>0</v>
      </c>
      <c r="LW19" s="23">
        <v>0</v>
      </c>
      <c r="LX19" s="23">
        <v>0</v>
      </c>
      <c r="LY19" s="23">
        <v>0</v>
      </c>
      <c r="LZ19" s="23">
        <v>0</v>
      </c>
      <c r="MA19" s="23">
        <v>0</v>
      </c>
      <c r="MB19" s="23">
        <v>0</v>
      </c>
      <c r="MC19" s="23">
        <v>0</v>
      </c>
      <c r="MD19" s="23">
        <v>0</v>
      </c>
      <c r="ME19" s="23">
        <v>0</v>
      </c>
      <c r="MF19" s="23">
        <v>0</v>
      </c>
      <c r="MG19" s="23">
        <v>0</v>
      </c>
      <c r="MH19" s="23">
        <v>0</v>
      </c>
      <c r="MI19" s="23">
        <v>0</v>
      </c>
      <c r="MJ19" s="23">
        <v>0</v>
      </c>
      <c r="MK19" s="23">
        <v>0</v>
      </c>
      <c r="ML19" s="23">
        <v>0</v>
      </c>
      <c r="MM19" s="23">
        <v>0</v>
      </c>
      <c r="MN19" s="23">
        <v>0</v>
      </c>
      <c r="MO19" s="23">
        <v>0</v>
      </c>
      <c r="MP19" s="23">
        <v>0</v>
      </c>
      <c r="MQ19" s="23">
        <v>0</v>
      </c>
      <c r="MR19" s="23">
        <v>0</v>
      </c>
      <c r="MS19" s="23">
        <v>0</v>
      </c>
      <c r="MT19" s="23">
        <v>0</v>
      </c>
      <c r="MU19" s="23">
        <v>0</v>
      </c>
      <c r="MV19" s="23">
        <v>0</v>
      </c>
      <c r="MW19" s="23">
        <v>0</v>
      </c>
      <c r="MX19" s="23">
        <v>0</v>
      </c>
      <c r="MY19" s="24">
        <v>0</v>
      </c>
      <c r="MZ19" s="24">
        <v>0</v>
      </c>
      <c r="NA19" s="24"/>
      <c r="NB19" s="24"/>
      <c r="NC19" s="24"/>
      <c r="ND19" s="24"/>
      <c r="NE19" s="24"/>
      <c r="NF19" s="24"/>
      <c r="NG19" s="24"/>
      <c r="NH19" s="24"/>
      <c r="NI19" s="24"/>
      <c r="NJ19" s="24"/>
      <c r="NK19" s="24"/>
      <c r="NL19" s="24"/>
      <c r="NM19" s="24"/>
      <c r="NN19" s="24"/>
      <c r="NO19" s="24"/>
      <c r="NP19" s="24"/>
      <c r="NQ19" s="24"/>
      <c r="NR19" s="24"/>
      <c r="NS19" s="24"/>
      <c r="NT19" s="24"/>
    </row>
    <row r="20" spans="1:384" ht="14.25" hidden="1" customHeight="1" outlineLevel="1" x14ac:dyDescent="0.55000000000000004">
      <c r="A20" s="8" t="s">
        <v>10</v>
      </c>
      <c r="B20" s="54" t="e">
        <f t="shared" si="19"/>
        <v>#DIV/0!</v>
      </c>
      <c r="C20" s="23">
        <v>0</v>
      </c>
      <c r="D20" s="23">
        <v>0</v>
      </c>
      <c r="E20" s="23">
        <v>0</v>
      </c>
      <c r="F20" s="23">
        <v>0</v>
      </c>
      <c r="G20" s="23">
        <v>0</v>
      </c>
      <c r="H20" s="23">
        <v>0</v>
      </c>
      <c r="I20" s="23">
        <v>0</v>
      </c>
      <c r="J20" s="23">
        <v>0</v>
      </c>
      <c r="K20" s="23">
        <v>0</v>
      </c>
      <c r="L20" s="23">
        <v>0</v>
      </c>
      <c r="M20" s="23">
        <v>0</v>
      </c>
      <c r="N20" s="23">
        <v>0</v>
      </c>
      <c r="O20" s="23">
        <v>0</v>
      </c>
      <c r="P20" s="23">
        <v>0</v>
      </c>
      <c r="Q20" s="23">
        <v>0</v>
      </c>
      <c r="R20" s="23">
        <v>0</v>
      </c>
      <c r="S20" s="23">
        <v>0</v>
      </c>
      <c r="T20" s="23">
        <v>0</v>
      </c>
      <c r="U20" s="23">
        <v>0</v>
      </c>
      <c r="V20" s="23">
        <v>0</v>
      </c>
      <c r="W20" s="23">
        <v>0</v>
      </c>
      <c r="X20" s="23">
        <v>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3">
        <v>0</v>
      </c>
      <c r="AX20" s="23">
        <v>0</v>
      </c>
      <c r="AY20" s="23">
        <v>0</v>
      </c>
      <c r="AZ20" s="23">
        <v>0</v>
      </c>
      <c r="BA20" s="23">
        <v>0</v>
      </c>
      <c r="BB20" s="23">
        <v>0</v>
      </c>
      <c r="BC20" s="23">
        <v>0</v>
      </c>
      <c r="BD20" s="23">
        <v>0</v>
      </c>
      <c r="BE20" s="23">
        <v>0</v>
      </c>
      <c r="BF20" s="23">
        <v>0</v>
      </c>
      <c r="BG20" s="23">
        <v>0</v>
      </c>
      <c r="BH20" s="23">
        <v>0</v>
      </c>
      <c r="BI20" s="23">
        <v>0</v>
      </c>
      <c r="BJ20" s="23">
        <v>0</v>
      </c>
      <c r="BK20" s="23">
        <v>0</v>
      </c>
      <c r="BL20" s="23">
        <v>0</v>
      </c>
      <c r="BM20" s="23">
        <v>0</v>
      </c>
      <c r="BN20" s="23">
        <v>0</v>
      </c>
      <c r="BO20" s="23">
        <v>0</v>
      </c>
      <c r="BP20" s="23">
        <v>0</v>
      </c>
      <c r="BQ20" s="23">
        <v>0</v>
      </c>
      <c r="BR20" s="23">
        <v>0</v>
      </c>
      <c r="BS20" s="23">
        <v>0</v>
      </c>
      <c r="BT20" s="23">
        <v>0</v>
      </c>
      <c r="BU20" s="23">
        <v>0</v>
      </c>
      <c r="BV20" s="23">
        <v>0</v>
      </c>
      <c r="BW20" s="23">
        <v>0</v>
      </c>
      <c r="BX20" s="23">
        <v>0</v>
      </c>
      <c r="BY20" s="23">
        <v>0</v>
      </c>
      <c r="BZ20" s="23">
        <v>0</v>
      </c>
      <c r="CA20" s="23">
        <v>0</v>
      </c>
      <c r="CB20" s="23">
        <v>0</v>
      </c>
      <c r="CC20" s="23">
        <v>0</v>
      </c>
      <c r="CD20" s="23">
        <v>0</v>
      </c>
      <c r="CE20" s="23">
        <v>0</v>
      </c>
      <c r="CF20" s="23">
        <v>0</v>
      </c>
      <c r="CG20" s="23">
        <v>0</v>
      </c>
      <c r="CH20" s="23">
        <v>0</v>
      </c>
      <c r="CI20" s="23">
        <v>0</v>
      </c>
      <c r="CJ20" s="23">
        <v>0</v>
      </c>
      <c r="CK20" s="23">
        <v>0</v>
      </c>
      <c r="CL20" s="23">
        <v>0</v>
      </c>
      <c r="CM20" s="23">
        <v>0</v>
      </c>
      <c r="CN20" s="23">
        <v>0</v>
      </c>
      <c r="CO20" s="23">
        <v>0</v>
      </c>
      <c r="CP20" s="23">
        <v>0</v>
      </c>
      <c r="CQ20" s="23">
        <v>0</v>
      </c>
      <c r="CR20" s="23">
        <v>0</v>
      </c>
      <c r="CS20" s="23">
        <v>0</v>
      </c>
      <c r="CT20" s="23">
        <v>0</v>
      </c>
      <c r="CU20" s="23">
        <v>0</v>
      </c>
      <c r="CV20" s="23">
        <v>0</v>
      </c>
      <c r="CW20" s="23">
        <v>0</v>
      </c>
      <c r="CX20" s="23">
        <v>0</v>
      </c>
      <c r="CY20" s="23">
        <v>0</v>
      </c>
      <c r="CZ20" s="23">
        <v>0</v>
      </c>
      <c r="DA20" s="23">
        <v>0</v>
      </c>
      <c r="DB20" s="23">
        <v>0</v>
      </c>
      <c r="DC20" s="23">
        <v>0</v>
      </c>
      <c r="DD20" s="23">
        <v>0</v>
      </c>
      <c r="DE20" s="23">
        <v>0</v>
      </c>
      <c r="DF20" s="23">
        <v>0</v>
      </c>
      <c r="DG20" s="23">
        <v>0</v>
      </c>
      <c r="DH20" s="23">
        <v>0</v>
      </c>
      <c r="DI20" s="23">
        <v>0</v>
      </c>
      <c r="DJ20" s="23">
        <v>0</v>
      </c>
      <c r="DK20" s="23">
        <v>0</v>
      </c>
      <c r="DL20" s="23">
        <v>0</v>
      </c>
      <c r="DM20" s="23">
        <v>0</v>
      </c>
      <c r="DN20" s="23">
        <v>0</v>
      </c>
      <c r="DO20" s="23">
        <v>0</v>
      </c>
      <c r="DP20" s="23">
        <v>0</v>
      </c>
      <c r="DQ20" s="23">
        <v>0</v>
      </c>
      <c r="DR20" s="23">
        <v>0</v>
      </c>
      <c r="DS20" s="23">
        <v>0</v>
      </c>
      <c r="DT20" s="23">
        <v>0</v>
      </c>
      <c r="DU20" s="23">
        <v>0</v>
      </c>
      <c r="DV20" s="23">
        <v>0</v>
      </c>
      <c r="DW20" s="23">
        <v>0</v>
      </c>
      <c r="DX20" s="23">
        <v>0</v>
      </c>
      <c r="DY20" s="23">
        <v>0</v>
      </c>
      <c r="DZ20" s="23">
        <v>0</v>
      </c>
      <c r="EA20" s="23">
        <v>0</v>
      </c>
      <c r="EB20" s="23">
        <v>0</v>
      </c>
      <c r="EC20" s="23">
        <v>0</v>
      </c>
      <c r="ED20" s="23">
        <v>0</v>
      </c>
      <c r="EE20" s="23">
        <v>0</v>
      </c>
      <c r="EF20" s="23">
        <v>0</v>
      </c>
      <c r="EG20" s="23">
        <v>0</v>
      </c>
      <c r="EH20" s="23">
        <v>0</v>
      </c>
      <c r="EI20" s="23">
        <v>0</v>
      </c>
      <c r="EJ20" s="23">
        <v>0</v>
      </c>
      <c r="EK20" s="23">
        <v>0</v>
      </c>
      <c r="EL20" s="23">
        <v>0</v>
      </c>
      <c r="EM20" s="23">
        <v>0</v>
      </c>
      <c r="EN20" s="23">
        <v>0</v>
      </c>
      <c r="EO20" s="23">
        <v>0</v>
      </c>
      <c r="EP20" s="23">
        <v>0</v>
      </c>
      <c r="EQ20" s="23">
        <v>0</v>
      </c>
      <c r="ER20" s="23">
        <v>0</v>
      </c>
      <c r="ES20" s="23">
        <v>0</v>
      </c>
      <c r="ET20" s="23">
        <v>0</v>
      </c>
      <c r="EU20" s="23">
        <v>0</v>
      </c>
      <c r="EV20" s="23">
        <v>0</v>
      </c>
      <c r="EW20" s="23">
        <v>0</v>
      </c>
      <c r="EX20" s="23">
        <v>0</v>
      </c>
      <c r="EY20" s="23">
        <v>0</v>
      </c>
      <c r="EZ20" s="23">
        <v>0</v>
      </c>
      <c r="FA20" s="23">
        <v>0</v>
      </c>
      <c r="FB20" s="23">
        <v>0</v>
      </c>
      <c r="FC20" s="23">
        <v>0</v>
      </c>
      <c r="FD20" s="23">
        <v>0</v>
      </c>
      <c r="FE20" s="23">
        <v>0</v>
      </c>
      <c r="FF20" s="23">
        <v>0</v>
      </c>
      <c r="FG20" s="23">
        <v>0</v>
      </c>
      <c r="FH20" s="23">
        <v>0</v>
      </c>
      <c r="FI20" s="23">
        <v>0</v>
      </c>
      <c r="FJ20" s="23">
        <v>0</v>
      </c>
      <c r="FK20" s="23">
        <v>0</v>
      </c>
      <c r="FL20" s="23">
        <v>0</v>
      </c>
      <c r="FM20" s="23">
        <v>0</v>
      </c>
      <c r="FN20" s="23">
        <v>0</v>
      </c>
      <c r="FO20" s="23">
        <v>0</v>
      </c>
      <c r="FP20" s="23">
        <v>0</v>
      </c>
      <c r="FQ20" s="23">
        <v>0</v>
      </c>
      <c r="FR20" s="23">
        <v>0</v>
      </c>
      <c r="FS20" s="23">
        <v>0</v>
      </c>
      <c r="FT20" s="23">
        <v>0</v>
      </c>
      <c r="FU20" s="23">
        <v>0</v>
      </c>
      <c r="FV20" s="23">
        <v>0</v>
      </c>
      <c r="FW20" s="23">
        <v>0</v>
      </c>
      <c r="FX20" s="23">
        <v>0</v>
      </c>
      <c r="FY20" s="23">
        <v>0</v>
      </c>
      <c r="FZ20" s="23">
        <v>0</v>
      </c>
      <c r="GA20" s="23">
        <v>0</v>
      </c>
      <c r="GB20" s="23">
        <v>0</v>
      </c>
      <c r="GC20" s="23">
        <v>0</v>
      </c>
      <c r="GD20" s="23">
        <v>0</v>
      </c>
      <c r="GE20" s="23">
        <v>0</v>
      </c>
      <c r="GF20" s="23">
        <v>0</v>
      </c>
      <c r="GG20" s="23">
        <v>0</v>
      </c>
      <c r="GH20" s="23">
        <v>0</v>
      </c>
      <c r="GI20" s="23">
        <v>0</v>
      </c>
      <c r="GJ20" s="23">
        <v>0</v>
      </c>
      <c r="GK20" s="23">
        <v>0</v>
      </c>
      <c r="GL20" s="23">
        <v>0</v>
      </c>
      <c r="GM20" s="23">
        <v>0</v>
      </c>
      <c r="GN20" s="23">
        <v>0</v>
      </c>
      <c r="GO20" s="23">
        <v>0</v>
      </c>
      <c r="GP20" s="23">
        <v>0</v>
      </c>
      <c r="GQ20" s="23">
        <v>0</v>
      </c>
      <c r="GR20" s="23">
        <v>0</v>
      </c>
      <c r="GS20" s="23">
        <v>0</v>
      </c>
      <c r="GT20" s="23">
        <v>0</v>
      </c>
      <c r="GU20" s="23">
        <v>0</v>
      </c>
      <c r="GV20" s="23">
        <v>0</v>
      </c>
      <c r="GW20" s="23">
        <v>0</v>
      </c>
      <c r="GX20" s="23">
        <v>0</v>
      </c>
      <c r="GY20" s="23">
        <v>0</v>
      </c>
      <c r="GZ20" s="23">
        <v>0</v>
      </c>
      <c r="HA20" s="23">
        <v>0</v>
      </c>
      <c r="HB20" s="23">
        <v>0</v>
      </c>
      <c r="HC20" s="23">
        <v>0</v>
      </c>
      <c r="HD20" s="23">
        <v>0</v>
      </c>
      <c r="HE20" s="23">
        <v>0</v>
      </c>
      <c r="HF20" s="23">
        <v>0</v>
      </c>
      <c r="HG20" s="23">
        <v>0</v>
      </c>
      <c r="HH20" s="23">
        <v>0</v>
      </c>
      <c r="HI20" s="23">
        <v>0</v>
      </c>
      <c r="HJ20" s="23">
        <v>0</v>
      </c>
      <c r="HK20" s="23">
        <v>0</v>
      </c>
      <c r="HL20" s="23">
        <v>0</v>
      </c>
      <c r="HM20" s="23">
        <v>0</v>
      </c>
      <c r="HN20" s="23">
        <v>0</v>
      </c>
      <c r="HO20" s="23">
        <v>0</v>
      </c>
      <c r="HP20" s="23">
        <v>0</v>
      </c>
      <c r="HQ20" s="23">
        <v>0</v>
      </c>
      <c r="HR20" s="23">
        <v>0</v>
      </c>
      <c r="HS20" s="23">
        <v>0</v>
      </c>
      <c r="HT20" s="23">
        <v>0</v>
      </c>
      <c r="HU20" s="23">
        <v>0</v>
      </c>
      <c r="HV20" s="23">
        <v>0</v>
      </c>
      <c r="HW20" s="23">
        <v>0</v>
      </c>
      <c r="HX20" s="23">
        <v>0</v>
      </c>
      <c r="HY20" s="23">
        <v>0</v>
      </c>
      <c r="HZ20" s="23">
        <v>0</v>
      </c>
      <c r="IA20" s="23">
        <v>0</v>
      </c>
      <c r="IB20" s="23">
        <v>0</v>
      </c>
      <c r="IC20" s="23">
        <v>0</v>
      </c>
      <c r="ID20" s="23">
        <v>0</v>
      </c>
      <c r="IE20" s="23">
        <v>0</v>
      </c>
      <c r="IF20" s="23">
        <v>0</v>
      </c>
      <c r="IG20" s="23">
        <v>0</v>
      </c>
      <c r="IH20" s="23">
        <v>0</v>
      </c>
      <c r="II20" s="23">
        <v>0</v>
      </c>
      <c r="IJ20" s="23">
        <v>0</v>
      </c>
      <c r="IK20" s="23">
        <v>0</v>
      </c>
      <c r="IL20" s="23">
        <v>0</v>
      </c>
      <c r="IM20" s="23">
        <v>0</v>
      </c>
      <c r="IN20" s="23">
        <v>0</v>
      </c>
      <c r="IO20" s="23">
        <v>0</v>
      </c>
      <c r="IP20" s="23">
        <v>0</v>
      </c>
      <c r="IQ20" s="23">
        <v>0</v>
      </c>
      <c r="IR20" s="23">
        <v>0</v>
      </c>
      <c r="IS20" s="23">
        <v>0</v>
      </c>
      <c r="IT20" s="23">
        <v>0</v>
      </c>
      <c r="IU20" s="23">
        <v>0</v>
      </c>
      <c r="IV20" s="23">
        <v>0</v>
      </c>
      <c r="IW20" s="23">
        <v>0</v>
      </c>
      <c r="IX20" s="23">
        <v>0</v>
      </c>
      <c r="IY20" s="23">
        <v>0</v>
      </c>
      <c r="IZ20" s="23">
        <v>0</v>
      </c>
      <c r="JA20" s="23">
        <v>0</v>
      </c>
      <c r="JB20" s="23">
        <v>0</v>
      </c>
      <c r="JC20" s="23">
        <v>0</v>
      </c>
      <c r="JD20" s="23">
        <v>0</v>
      </c>
      <c r="JE20" s="23">
        <v>0</v>
      </c>
      <c r="JF20" s="23">
        <v>0</v>
      </c>
      <c r="JG20" s="23">
        <v>0</v>
      </c>
      <c r="JH20" s="23">
        <v>0</v>
      </c>
      <c r="JI20" s="23">
        <v>0</v>
      </c>
      <c r="JJ20" s="23">
        <v>0</v>
      </c>
      <c r="JK20" s="23">
        <v>0</v>
      </c>
      <c r="JL20" s="23">
        <v>0</v>
      </c>
      <c r="JM20" s="23">
        <v>0</v>
      </c>
      <c r="JN20" s="23">
        <v>0</v>
      </c>
      <c r="JO20" s="23">
        <v>0</v>
      </c>
      <c r="JP20" s="23">
        <v>0</v>
      </c>
      <c r="JQ20" s="23">
        <v>0</v>
      </c>
      <c r="JR20" s="23">
        <v>0</v>
      </c>
      <c r="JS20" s="23">
        <v>0</v>
      </c>
      <c r="JT20" s="23">
        <v>0</v>
      </c>
      <c r="JU20" s="23">
        <v>0</v>
      </c>
      <c r="JV20" s="23">
        <v>0</v>
      </c>
      <c r="JW20" s="23">
        <v>0</v>
      </c>
      <c r="JX20" s="23">
        <v>0</v>
      </c>
      <c r="JY20" s="23">
        <v>0</v>
      </c>
      <c r="JZ20" s="23">
        <v>0</v>
      </c>
      <c r="KA20" s="23">
        <v>0</v>
      </c>
      <c r="KB20" s="23">
        <v>0</v>
      </c>
      <c r="KC20" s="23">
        <v>0</v>
      </c>
      <c r="KD20" s="23">
        <v>0</v>
      </c>
      <c r="KE20" s="23">
        <v>0</v>
      </c>
      <c r="KF20" s="23">
        <v>0</v>
      </c>
      <c r="KG20" s="23">
        <v>0</v>
      </c>
      <c r="KH20" s="23">
        <v>0</v>
      </c>
      <c r="KI20" s="23">
        <v>0</v>
      </c>
      <c r="KJ20" s="23">
        <v>0</v>
      </c>
      <c r="KK20" s="23">
        <v>0</v>
      </c>
      <c r="KL20" s="23">
        <v>0</v>
      </c>
      <c r="KM20" s="23">
        <v>0</v>
      </c>
      <c r="KN20" s="23">
        <v>0</v>
      </c>
      <c r="KO20" s="23">
        <v>0</v>
      </c>
      <c r="KP20" s="23">
        <v>0</v>
      </c>
      <c r="KQ20" s="23">
        <v>0</v>
      </c>
      <c r="KR20" s="23">
        <v>0</v>
      </c>
      <c r="KS20" s="23">
        <v>0</v>
      </c>
      <c r="KT20" s="23">
        <v>0</v>
      </c>
      <c r="KU20" s="23">
        <v>0</v>
      </c>
      <c r="KV20" s="23">
        <v>0</v>
      </c>
      <c r="KW20" s="23">
        <v>0</v>
      </c>
      <c r="KX20" s="23">
        <v>0</v>
      </c>
      <c r="KY20" s="23">
        <v>0</v>
      </c>
      <c r="KZ20" s="23">
        <v>0</v>
      </c>
      <c r="LA20" s="23">
        <v>0</v>
      </c>
      <c r="LB20" s="23">
        <v>0</v>
      </c>
      <c r="LC20" s="23">
        <v>0</v>
      </c>
      <c r="LD20" s="23">
        <v>0</v>
      </c>
      <c r="LE20" s="23">
        <v>0</v>
      </c>
      <c r="LF20" s="23">
        <v>0</v>
      </c>
      <c r="LG20" s="23">
        <v>0</v>
      </c>
      <c r="LH20" s="23">
        <v>0</v>
      </c>
      <c r="LI20" s="23">
        <v>0</v>
      </c>
      <c r="LJ20" s="23">
        <v>0</v>
      </c>
      <c r="LK20" s="23">
        <v>0</v>
      </c>
      <c r="LL20" s="23">
        <v>0</v>
      </c>
      <c r="LM20" s="23">
        <v>0</v>
      </c>
      <c r="LN20" s="23">
        <v>0</v>
      </c>
      <c r="LO20" s="23">
        <v>0</v>
      </c>
      <c r="LP20" s="23">
        <v>0</v>
      </c>
      <c r="LQ20" s="23">
        <v>0</v>
      </c>
      <c r="LR20" s="23">
        <v>0</v>
      </c>
      <c r="LS20" s="23">
        <v>0</v>
      </c>
      <c r="LT20" s="23">
        <v>0</v>
      </c>
      <c r="LU20" s="23">
        <v>0</v>
      </c>
      <c r="LV20" s="23">
        <v>0</v>
      </c>
      <c r="LW20" s="23">
        <v>0</v>
      </c>
      <c r="LX20" s="23">
        <v>0</v>
      </c>
      <c r="LY20" s="23">
        <v>0</v>
      </c>
      <c r="LZ20" s="23">
        <v>0</v>
      </c>
      <c r="MA20" s="23">
        <v>0</v>
      </c>
      <c r="MB20" s="23">
        <v>0</v>
      </c>
      <c r="MC20" s="23">
        <v>0</v>
      </c>
      <c r="MD20" s="23">
        <v>0</v>
      </c>
      <c r="ME20" s="23">
        <v>0</v>
      </c>
      <c r="MF20" s="23">
        <v>0</v>
      </c>
      <c r="MG20" s="23">
        <v>0</v>
      </c>
      <c r="MH20" s="23">
        <v>0</v>
      </c>
      <c r="MI20" s="23">
        <v>0</v>
      </c>
      <c r="MJ20" s="23">
        <v>0</v>
      </c>
      <c r="MK20" s="23">
        <v>0</v>
      </c>
      <c r="ML20" s="23">
        <v>0</v>
      </c>
      <c r="MM20" s="23">
        <v>0</v>
      </c>
      <c r="MN20" s="23">
        <v>0</v>
      </c>
      <c r="MO20" s="23">
        <v>0</v>
      </c>
      <c r="MP20" s="23">
        <v>0</v>
      </c>
      <c r="MQ20" s="23">
        <v>0</v>
      </c>
      <c r="MR20" s="23">
        <v>0</v>
      </c>
      <c r="MS20" s="23">
        <v>0</v>
      </c>
      <c r="MT20" s="23">
        <v>0</v>
      </c>
      <c r="MU20" s="23">
        <v>0</v>
      </c>
      <c r="MV20" s="23">
        <v>0</v>
      </c>
      <c r="MW20" s="23">
        <v>0</v>
      </c>
      <c r="MX20" s="23">
        <v>0</v>
      </c>
      <c r="MY20" s="24">
        <v>0</v>
      </c>
      <c r="MZ20" s="24">
        <v>0</v>
      </c>
      <c r="NA20" s="24"/>
      <c r="NB20" s="24"/>
      <c r="NC20" s="24"/>
      <c r="ND20" s="24"/>
      <c r="NE20" s="24"/>
      <c r="NF20" s="24"/>
      <c r="NG20" s="24"/>
      <c r="NH20" s="24"/>
      <c r="NI20" s="24"/>
      <c r="NJ20" s="24"/>
      <c r="NK20" s="24"/>
      <c r="NL20" s="24"/>
      <c r="NM20" s="24"/>
      <c r="NN20" s="24"/>
      <c r="NO20" s="24"/>
      <c r="NP20" s="24"/>
      <c r="NQ20" s="24"/>
      <c r="NR20" s="24"/>
      <c r="NS20" s="24"/>
      <c r="NT20" s="24"/>
    </row>
    <row r="21" spans="1:384" ht="14.25" hidden="1" customHeight="1" outlineLevel="1" x14ac:dyDescent="0.55000000000000004">
      <c r="A21" s="8" t="s">
        <v>45</v>
      </c>
      <c r="B21" s="54" t="e">
        <f t="shared" si="19"/>
        <v>#DIV/0!</v>
      </c>
      <c r="C21" s="23">
        <v>0</v>
      </c>
      <c r="D21" s="23">
        <v>0</v>
      </c>
      <c r="E21" s="23">
        <v>0</v>
      </c>
      <c r="F21" s="23">
        <v>0</v>
      </c>
      <c r="G21" s="23">
        <v>0</v>
      </c>
      <c r="H21" s="23">
        <v>0</v>
      </c>
      <c r="I21" s="23">
        <v>0</v>
      </c>
      <c r="J21" s="23">
        <v>0</v>
      </c>
      <c r="K21" s="23">
        <v>0</v>
      </c>
      <c r="L21" s="23">
        <v>0</v>
      </c>
      <c r="M21" s="23">
        <v>0</v>
      </c>
      <c r="N21" s="23">
        <v>0</v>
      </c>
      <c r="O21" s="23">
        <v>0</v>
      </c>
      <c r="P21" s="23">
        <v>0</v>
      </c>
      <c r="Q21" s="23">
        <v>0</v>
      </c>
      <c r="R21" s="23">
        <v>0</v>
      </c>
      <c r="S21" s="23">
        <v>0</v>
      </c>
      <c r="T21" s="23">
        <v>0</v>
      </c>
      <c r="U21" s="23">
        <v>0</v>
      </c>
      <c r="V21" s="23">
        <v>0</v>
      </c>
      <c r="W21" s="23">
        <v>0</v>
      </c>
      <c r="X21" s="23">
        <v>0</v>
      </c>
      <c r="Y21" s="23">
        <v>0</v>
      </c>
      <c r="Z21" s="23">
        <v>0</v>
      </c>
      <c r="AA21" s="23">
        <v>0</v>
      </c>
      <c r="AB21" s="23">
        <v>0</v>
      </c>
      <c r="AC21" s="23">
        <v>0</v>
      </c>
      <c r="AD21" s="23">
        <v>0</v>
      </c>
      <c r="AE21" s="23">
        <v>0</v>
      </c>
      <c r="AF21" s="23">
        <v>0</v>
      </c>
      <c r="AG21" s="23">
        <v>0</v>
      </c>
      <c r="AH21" s="23">
        <v>0</v>
      </c>
      <c r="AI21" s="23">
        <v>0</v>
      </c>
      <c r="AJ21" s="23">
        <v>0</v>
      </c>
      <c r="AK21" s="23">
        <v>0</v>
      </c>
      <c r="AL21" s="23">
        <v>0</v>
      </c>
      <c r="AM21" s="23">
        <v>0</v>
      </c>
      <c r="AN21" s="23">
        <v>0</v>
      </c>
      <c r="AO21" s="23">
        <v>0</v>
      </c>
      <c r="AP21" s="23">
        <v>0</v>
      </c>
      <c r="AQ21" s="23">
        <v>0</v>
      </c>
      <c r="AR21" s="23">
        <v>0</v>
      </c>
      <c r="AS21" s="23">
        <v>0</v>
      </c>
      <c r="AT21" s="23">
        <v>0</v>
      </c>
      <c r="AU21" s="23">
        <v>0</v>
      </c>
      <c r="AV21" s="23">
        <v>0</v>
      </c>
      <c r="AW21" s="23">
        <v>0</v>
      </c>
      <c r="AX21" s="23">
        <v>0</v>
      </c>
      <c r="AY21" s="23">
        <v>0</v>
      </c>
      <c r="AZ21" s="23">
        <v>0</v>
      </c>
      <c r="BA21" s="23">
        <v>0</v>
      </c>
      <c r="BB21" s="23">
        <v>0</v>
      </c>
      <c r="BC21" s="23">
        <v>0</v>
      </c>
      <c r="BD21" s="23">
        <v>0</v>
      </c>
      <c r="BE21" s="23">
        <v>0</v>
      </c>
      <c r="BF21" s="23">
        <v>0</v>
      </c>
      <c r="BG21" s="23">
        <v>0</v>
      </c>
      <c r="BH21" s="23">
        <v>0</v>
      </c>
      <c r="BI21" s="23">
        <v>0</v>
      </c>
      <c r="BJ21" s="23">
        <v>0</v>
      </c>
      <c r="BK21" s="23">
        <v>0</v>
      </c>
      <c r="BL21" s="23">
        <v>0</v>
      </c>
      <c r="BM21" s="23">
        <v>0</v>
      </c>
      <c r="BN21" s="23">
        <v>0</v>
      </c>
      <c r="BO21" s="23">
        <v>0</v>
      </c>
      <c r="BP21" s="23">
        <v>0</v>
      </c>
      <c r="BQ21" s="23">
        <v>0</v>
      </c>
      <c r="BR21" s="23">
        <v>0</v>
      </c>
      <c r="BS21" s="23">
        <v>0</v>
      </c>
      <c r="BT21" s="23">
        <v>0</v>
      </c>
      <c r="BU21" s="23">
        <v>0</v>
      </c>
      <c r="BV21" s="23">
        <v>0</v>
      </c>
      <c r="BW21" s="23">
        <v>0</v>
      </c>
      <c r="BX21" s="23">
        <v>0</v>
      </c>
      <c r="BY21" s="23">
        <v>0</v>
      </c>
      <c r="BZ21" s="23">
        <v>0</v>
      </c>
      <c r="CA21" s="23">
        <v>0</v>
      </c>
      <c r="CB21" s="23">
        <v>0</v>
      </c>
      <c r="CC21" s="23">
        <v>0</v>
      </c>
      <c r="CD21" s="23">
        <v>0</v>
      </c>
      <c r="CE21" s="23">
        <v>0</v>
      </c>
      <c r="CF21" s="23">
        <v>0</v>
      </c>
      <c r="CG21" s="23">
        <v>0</v>
      </c>
      <c r="CH21" s="23">
        <v>0</v>
      </c>
      <c r="CI21" s="23">
        <v>0</v>
      </c>
      <c r="CJ21" s="23">
        <v>0</v>
      </c>
      <c r="CK21" s="23">
        <v>0</v>
      </c>
      <c r="CL21" s="23">
        <v>0</v>
      </c>
      <c r="CM21" s="23">
        <v>0</v>
      </c>
      <c r="CN21" s="23">
        <v>0</v>
      </c>
      <c r="CO21" s="23">
        <v>0</v>
      </c>
      <c r="CP21" s="23">
        <v>0</v>
      </c>
      <c r="CQ21" s="23">
        <v>0</v>
      </c>
      <c r="CR21" s="23">
        <v>0</v>
      </c>
      <c r="CS21" s="23">
        <v>0</v>
      </c>
      <c r="CT21" s="23">
        <v>0</v>
      </c>
      <c r="CU21" s="23">
        <v>0</v>
      </c>
      <c r="CV21" s="23">
        <v>0</v>
      </c>
      <c r="CW21" s="23">
        <v>0</v>
      </c>
      <c r="CX21" s="23">
        <v>0</v>
      </c>
      <c r="CY21" s="23">
        <v>0</v>
      </c>
      <c r="CZ21" s="23">
        <v>0</v>
      </c>
      <c r="DA21" s="23">
        <v>0</v>
      </c>
      <c r="DB21" s="23">
        <v>0</v>
      </c>
      <c r="DC21" s="23">
        <v>0</v>
      </c>
      <c r="DD21" s="23">
        <v>0</v>
      </c>
      <c r="DE21" s="23">
        <v>0</v>
      </c>
      <c r="DF21" s="23">
        <v>0</v>
      </c>
      <c r="DG21" s="23">
        <v>0</v>
      </c>
      <c r="DH21" s="23">
        <v>0</v>
      </c>
      <c r="DI21" s="23">
        <v>0</v>
      </c>
      <c r="DJ21" s="23">
        <v>0</v>
      </c>
      <c r="DK21" s="23">
        <v>0</v>
      </c>
      <c r="DL21" s="23">
        <v>0</v>
      </c>
      <c r="DM21" s="23">
        <v>0</v>
      </c>
      <c r="DN21" s="23">
        <v>0</v>
      </c>
      <c r="DO21" s="23">
        <v>0</v>
      </c>
      <c r="DP21" s="23">
        <v>0</v>
      </c>
      <c r="DQ21" s="23">
        <v>0</v>
      </c>
      <c r="DR21" s="23">
        <v>0</v>
      </c>
      <c r="DS21" s="23">
        <v>0</v>
      </c>
      <c r="DT21" s="23">
        <v>0</v>
      </c>
      <c r="DU21" s="23">
        <v>0</v>
      </c>
      <c r="DV21" s="23">
        <v>0</v>
      </c>
      <c r="DW21" s="23">
        <v>0</v>
      </c>
      <c r="DX21" s="23">
        <v>0</v>
      </c>
      <c r="DY21" s="23">
        <v>0</v>
      </c>
      <c r="DZ21" s="23">
        <v>0</v>
      </c>
      <c r="EA21" s="23">
        <v>0</v>
      </c>
      <c r="EB21" s="23">
        <v>0</v>
      </c>
      <c r="EC21" s="23">
        <v>0</v>
      </c>
      <c r="ED21" s="23">
        <v>0</v>
      </c>
      <c r="EE21" s="23">
        <v>0</v>
      </c>
      <c r="EF21" s="23">
        <v>0</v>
      </c>
      <c r="EG21" s="23">
        <v>0</v>
      </c>
      <c r="EH21" s="23">
        <v>0</v>
      </c>
      <c r="EI21" s="23">
        <v>0</v>
      </c>
      <c r="EJ21" s="23">
        <v>0</v>
      </c>
      <c r="EK21" s="23">
        <v>0</v>
      </c>
      <c r="EL21" s="23">
        <v>0</v>
      </c>
      <c r="EM21" s="23">
        <v>0</v>
      </c>
      <c r="EN21" s="23">
        <v>0</v>
      </c>
      <c r="EO21" s="23">
        <v>0</v>
      </c>
      <c r="EP21" s="23">
        <v>0</v>
      </c>
      <c r="EQ21" s="23">
        <v>0</v>
      </c>
      <c r="ER21" s="23">
        <v>0</v>
      </c>
      <c r="ES21" s="23">
        <v>0</v>
      </c>
      <c r="ET21" s="23">
        <v>0</v>
      </c>
      <c r="EU21" s="23">
        <v>0</v>
      </c>
      <c r="EV21" s="23">
        <v>0</v>
      </c>
      <c r="EW21" s="23">
        <v>0</v>
      </c>
      <c r="EX21" s="23">
        <v>0</v>
      </c>
      <c r="EY21" s="23">
        <v>0</v>
      </c>
      <c r="EZ21" s="23">
        <v>0</v>
      </c>
      <c r="FA21" s="23">
        <v>0</v>
      </c>
      <c r="FB21" s="23">
        <v>0</v>
      </c>
      <c r="FC21" s="23">
        <v>0</v>
      </c>
      <c r="FD21" s="23">
        <v>0</v>
      </c>
      <c r="FE21" s="23">
        <v>0</v>
      </c>
      <c r="FF21" s="23">
        <v>0</v>
      </c>
      <c r="FG21" s="23">
        <v>0</v>
      </c>
      <c r="FH21" s="23">
        <v>0</v>
      </c>
      <c r="FI21" s="23">
        <v>0</v>
      </c>
      <c r="FJ21" s="23">
        <v>0</v>
      </c>
      <c r="FK21" s="23">
        <v>0</v>
      </c>
      <c r="FL21" s="23">
        <v>0</v>
      </c>
      <c r="FM21" s="23">
        <v>0</v>
      </c>
      <c r="FN21" s="23">
        <v>0</v>
      </c>
      <c r="FO21" s="23">
        <v>0</v>
      </c>
      <c r="FP21" s="23">
        <v>0</v>
      </c>
      <c r="FQ21" s="23">
        <v>0</v>
      </c>
      <c r="FR21" s="23">
        <v>0</v>
      </c>
      <c r="FS21" s="23">
        <v>0</v>
      </c>
      <c r="FT21" s="23">
        <v>0</v>
      </c>
      <c r="FU21" s="23">
        <v>0</v>
      </c>
      <c r="FV21" s="23">
        <v>0</v>
      </c>
      <c r="FW21" s="23">
        <v>0</v>
      </c>
      <c r="FX21" s="23">
        <v>0</v>
      </c>
      <c r="FY21" s="23">
        <v>0</v>
      </c>
      <c r="FZ21" s="23">
        <v>0</v>
      </c>
      <c r="GA21" s="23">
        <v>0</v>
      </c>
      <c r="GB21" s="23">
        <v>0</v>
      </c>
      <c r="GC21" s="23">
        <v>0</v>
      </c>
      <c r="GD21" s="23">
        <v>0</v>
      </c>
      <c r="GE21" s="23">
        <v>0</v>
      </c>
      <c r="GF21" s="23">
        <v>0</v>
      </c>
      <c r="GG21" s="23">
        <v>0</v>
      </c>
      <c r="GH21" s="23">
        <v>0</v>
      </c>
      <c r="GI21" s="23">
        <v>0</v>
      </c>
      <c r="GJ21" s="23">
        <v>0</v>
      </c>
      <c r="GK21" s="23">
        <v>0</v>
      </c>
      <c r="GL21" s="23">
        <v>0</v>
      </c>
      <c r="GM21" s="23">
        <v>0</v>
      </c>
      <c r="GN21" s="23">
        <v>0</v>
      </c>
      <c r="GO21" s="23">
        <v>0</v>
      </c>
      <c r="GP21" s="23">
        <v>0</v>
      </c>
      <c r="GQ21" s="23">
        <v>0</v>
      </c>
      <c r="GR21" s="23">
        <v>0</v>
      </c>
      <c r="GS21" s="23">
        <v>0</v>
      </c>
      <c r="GT21" s="23">
        <v>0</v>
      </c>
      <c r="GU21" s="23">
        <v>0</v>
      </c>
      <c r="GV21" s="23">
        <v>0</v>
      </c>
      <c r="GW21" s="23">
        <v>0</v>
      </c>
      <c r="GX21" s="23">
        <v>0</v>
      </c>
      <c r="GY21" s="23">
        <v>0</v>
      </c>
      <c r="GZ21" s="23">
        <v>0</v>
      </c>
      <c r="HA21" s="23">
        <v>0</v>
      </c>
      <c r="HB21" s="23">
        <v>0</v>
      </c>
      <c r="HC21" s="23">
        <v>0</v>
      </c>
      <c r="HD21" s="23">
        <v>0</v>
      </c>
      <c r="HE21" s="23">
        <v>0</v>
      </c>
      <c r="HF21" s="23">
        <v>0</v>
      </c>
      <c r="HG21" s="23">
        <v>0</v>
      </c>
      <c r="HH21" s="23">
        <v>0</v>
      </c>
      <c r="HI21" s="23">
        <v>0</v>
      </c>
      <c r="HJ21" s="23">
        <v>0</v>
      </c>
      <c r="HK21" s="23">
        <v>0</v>
      </c>
      <c r="HL21" s="23">
        <v>0</v>
      </c>
      <c r="HM21" s="23">
        <v>0</v>
      </c>
      <c r="HN21" s="23">
        <v>0</v>
      </c>
      <c r="HO21" s="23">
        <v>0</v>
      </c>
      <c r="HP21" s="23">
        <v>0</v>
      </c>
      <c r="HQ21" s="23">
        <v>0</v>
      </c>
      <c r="HR21" s="23">
        <v>0</v>
      </c>
      <c r="HS21" s="23">
        <v>0</v>
      </c>
      <c r="HT21" s="23">
        <v>0</v>
      </c>
      <c r="HU21" s="23">
        <v>0</v>
      </c>
      <c r="HV21" s="23">
        <v>0</v>
      </c>
      <c r="HW21" s="23">
        <v>0</v>
      </c>
      <c r="HX21" s="23">
        <v>0</v>
      </c>
      <c r="HY21" s="23">
        <v>0</v>
      </c>
      <c r="HZ21" s="23">
        <v>0</v>
      </c>
      <c r="IA21" s="23">
        <v>0</v>
      </c>
      <c r="IB21" s="23">
        <v>0</v>
      </c>
      <c r="IC21" s="23">
        <v>0</v>
      </c>
      <c r="ID21" s="23">
        <v>0</v>
      </c>
      <c r="IE21" s="23">
        <v>0</v>
      </c>
      <c r="IF21" s="23">
        <v>0</v>
      </c>
      <c r="IG21" s="23">
        <v>0</v>
      </c>
      <c r="IH21" s="23">
        <v>0</v>
      </c>
      <c r="II21" s="23">
        <v>0</v>
      </c>
      <c r="IJ21" s="23">
        <v>0</v>
      </c>
      <c r="IK21" s="23">
        <v>0</v>
      </c>
      <c r="IL21" s="23">
        <v>0</v>
      </c>
      <c r="IM21" s="23">
        <v>0</v>
      </c>
      <c r="IN21" s="23">
        <v>0</v>
      </c>
      <c r="IO21" s="23">
        <v>0</v>
      </c>
      <c r="IP21" s="23">
        <v>0</v>
      </c>
      <c r="IQ21" s="23">
        <v>0</v>
      </c>
      <c r="IR21" s="23">
        <v>0</v>
      </c>
      <c r="IS21" s="23">
        <v>0</v>
      </c>
      <c r="IT21" s="23">
        <v>0</v>
      </c>
      <c r="IU21" s="23">
        <v>0</v>
      </c>
      <c r="IV21" s="23">
        <v>0</v>
      </c>
      <c r="IW21" s="23">
        <v>0</v>
      </c>
      <c r="IX21" s="23">
        <v>0</v>
      </c>
      <c r="IY21" s="23">
        <v>0</v>
      </c>
      <c r="IZ21" s="23">
        <v>0</v>
      </c>
      <c r="JA21" s="23">
        <v>0</v>
      </c>
      <c r="JB21" s="23">
        <v>0</v>
      </c>
      <c r="JC21" s="23">
        <v>0</v>
      </c>
      <c r="JD21" s="23">
        <v>0</v>
      </c>
      <c r="JE21" s="23">
        <v>0</v>
      </c>
      <c r="JF21" s="23">
        <v>0</v>
      </c>
      <c r="JG21" s="23">
        <v>0</v>
      </c>
      <c r="JH21" s="23">
        <v>0</v>
      </c>
      <c r="JI21" s="23">
        <v>0</v>
      </c>
      <c r="JJ21" s="23">
        <v>0</v>
      </c>
      <c r="JK21" s="23">
        <v>0</v>
      </c>
      <c r="JL21" s="23">
        <v>0</v>
      </c>
      <c r="JM21" s="23">
        <v>0</v>
      </c>
      <c r="JN21" s="23">
        <v>0</v>
      </c>
      <c r="JO21" s="23">
        <v>0</v>
      </c>
      <c r="JP21" s="23">
        <v>0</v>
      </c>
      <c r="JQ21" s="23">
        <v>0</v>
      </c>
      <c r="JR21" s="23">
        <v>0</v>
      </c>
      <c r="JS21" s="23">
        <v>0</v>
      </c>
      <c r="JT21" s="23">
        <v>0</v>
      </c>
      <c r="JU21" s="23">
        <v>0</v>
      </c>
      <c r="JV21" s="23">
        <v>0</v>
      </c>
      <c r="JW21" s="23">
        <v>0</v>
      </c>
      <c r="JX21" s="23">
        <v>0</v>
      </c>
      <c r="JY21" s="23">
        <v>0</v>
      </c>
      <c r="JZ21" s="23">
        <v>0</v>
      </c>
      <c r="KA21" s="23">
        <v>0</v>
      </c>
      <c r="KB21" s="23">
        <v>0</v>
      </c>
      <c r="KC21" s="23">
        <v>0</v>
      </c>
      <c r="KD21" s="23">
        <v>0</v>
      </c>
      <c r="KE21" s="23">
        <v>0</v>
      </c>
      <c r="KF21" s="23">
        <v>0</v>
      </c>
      <c r="KG21" s="23">
        <v>0</v>
      </c>
      <c r="KH21" s="23">
        <v>0</v>
      </c>
      <c r="KI21" s="23">
        <v>0</v>
      </c>
      <c r="KJ21" s="23">
        <v>0</v>
      </c>
      <c r="KK21" s="23">
        <v>0</v>
      </c>
      <c r="KL21" s="23">
        <v>0</v>
      </c>
      <c r="KM21" s="23">
        <v>0</v>
      </c>
      <c r="KN21" s="23">
        <v>0</v>
      </c>
      <c r="KO21" s="23">
        <v>0</v>
      </c>
      <c r="KP21" s="23">
        <v>0</v>
      </c>
      <c r="KQ21" s="23">
        <v>0</v>
      </c>
      <c r="KR21" s="23">
        <v>0</v>
      </c>
      <c r="KS21" s="23">
        <v>0</v>
      </c>
      <c r="KT21" s="23">
        <v>0</v>
      </c>
      <c r="KU21" s="23">
        <v>0</v>
      </c>
      <c r="KV21" s="23">
        <v>0</v>
      </c>
      <c r="KW21" s="23">
        <v>0</v>
      </c>
      <c r="KX21" s="23">
        <v>0</v>
      </c>
      <c r="KY21" s="23">
        <v>0</v>
      </c>
      <c r="KZ21" s="23">
        <v>0</v>
      </c>
      <c r="LA21" s="23">
        <v>0</v>
      </c>
      <c r="LB21" s="23">
        <v>0</v>
      </c>
      <c r="LC21" s="23">
        <v>0</v>
      </c>
      <c r="LD21" s="23">
        <v>0</v>
      </c>
      <c r="LE21" s="23">
        <v>0</v>
      </c>
      <c r="LF21" s="23">
        <v>0</v>
      </c>
      <c r="LG21" s="23">
        <v>0</v>
      </c>
      <c r="LH21" s="23">
        <v>0</v>
      </c>
      <c r="LI21" s="23">
        <v>0</v>
      </c>
      <c r="LJ21" s="23">
        <v>0</v>
      </c>
      <c r="LK21" s="23">
        <v>0</v>
      </c>
      <c r="LL21" s="23">
        <v>0</v>
      </c>
      <c r="LM21" s="23">
        <v>0</v>
      </c>
      <c r="LN21" s="23">
        <v>0</v>
      </c>
      <c r="LO21" s="23">
        <v>0</v>
      </c>
      <c r="LP21" s="23">
        <v>0</v>
      </c>
      <c r="LQ21" s="23">
        <v>0</v>
      </c>
      <c r="LR21" s="23">
        <v>0</v>
      </c>
      <c r="LS21" s="23">
        <v>0</v>
      </c>
      <c r="LT21" s="23">
        <v>0</v>
      </c>
      <c r="LU21" s="23">
        <v>0</v>
      </c>
      <c r="LV21" s="23">
        <v>0</v>
      </c>
      <c r="LW21" s="23">
        <v>0</v>
      </c>
      <c r="LX21" s="23">
        <v>0</v>
      </c>
      <c r="LY21" s="23">
        <v>0</v>
      </c>
      <c r="LZ21" s="23">
        <v>0</v>
      </c>
      <c r="MA21" s="23">
        <v>0</v>
      </c>
      <c r="MB21" s="23">
        <v>0</v>
      </c>
      <c r="MC21" s="23">
        <v>0</v>
      </c>
      <c r="MD21" s="23">
        <v>0</v>
      </c>
      <c r="ME21" s="23">
        <v>0</v>
      </c>
      <c r="MF21" s="23">
        <v>0</v>
      </c>
      <c r="MG21" s="23">
        <v>0</v>
      </c>
      <c r="MH21" s="23">
        <v>0</v>
      </c>
      <c r="MI21" s="23">
        <v>0</v>
      </c>
      <c r="MJ21" s="23">
        <v>0</v>
      </c>
      <c r="MK21" s="23">
        <v>0</v>
      </c>
      <c r="ML21" s="23">
        <v>0</v>
      </c>
      <c r="MM21" s="23">
        <v>0</v>
      </c>
      <c r="MN21" s="23">
        <v>0</v>
      </c>
      <c r="MO21" s="23">
        <v>0</v>
      </c>
      <c r="MP21" s="23">
        <v>0</v>
      </c>
      <c r="MQ21" s="23">
        <v>0</v>
      </c>
      <c r="MR21" s="23">
        <v>0</v>
      </c>
      <c r="MS21" s="23">
        <v>0</v>
      </c>
      <c r="MT21" s="23">
        <v>0</v>
      </c>
      <c r="MU21" s="23">
        <v>0</v>
      </c>
      <c r="MV21" s="23">
        <v>0</v>
      </c>
      <c r="MW21" s="23">
        <v>0</v>
      </c>
      <c r="MX21" s="23">
        <v>0</v>
      </c>
      <c r="MY21" s="24">
        <v>0</v>
      </c>
      <c r="MZ21" s="24">
        <v>0</v>
      </c>
      <c r="NA21" s="24"/>
      <c r="NB21" s="24"/>
      <c r="NC21" s="24"/>
      <c r="ND21" s="24"/>
      <c r="NE21" s="24"/>
      <c r="NF21" s="24"/>
      <c r="NG21" s="24"/>
      <c r="NH21" s="24"/>
      <c r="NI21" s="24"/>
      <c r="NJ21" s="24"/>
      <c r="NK21" s="24"/>
      <c r="NL21" s="24"/>
      <c r="NM21" s="24"/>
      <c r="NN21" s="24"/>
      <c r="NO21" s="24"/>
      <c r="NP21" s="24"/>
      <c r="NQ21" s="24"/>
      <c r="NR21" s="24"/>
      <c r="NS21" s="24"/>
      <c r="NT21" s="24"/>
    </row>
    <row r="22" spans="1:384" ht="14.25" hidden="1" customHeight="1" outlineLevel="1" x14ac:dyDescent="0.55000000000000004">
      <c r="A22" s="8" t="s">
        <v>46</v>
      </c>
      <c r="B22" s="55" t="e">
        <f>SUMPRODUCT(C22:MX22,C17:MX17)/SUM(C17:MX17)</f>
        <v>#DIV/0!</v>
      </c>
      <c r="C22" s="25">
        <v>0</v>
      </c>
      <c r="D22" s="25">
        <v>0</v>
      </c>
      <c r="E22" s="25">
        <v>0</v>
      </c>
      <c r="F22" s="25">
        <v>0</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0</v>
      </c>
      <c r="BA22" s="25">
        <v>0</v>
      </c>
      <c r="BB22" s="25">
        <v>0</v>
      </c>
      <c r="BC22" s="25">
        <v>0</v>
      </c>
      <c r="BD22" s="25">
        <v>0</v>
      </c>
      <c r="BE22" s="25">
        <v>0</v>
      </c>
      <c r="BF22" s="25">
        <v>0</v>
      </c>
      <c r="BG22" s="25">
        <v>0</v>
      </c>
      <c r="BH22" s="25">
        <v>0</v>
      </c>
      <c r="BI22" s="25">
        <v>0</v>
      </c>
      <c r="BJ22" s="25">
        <v>0</v>
      </c>
      <c r="BK22" s="25">
        <v>0</v>
      </c>
      <c r="BL22" s="25">
        <v>0</v>
      </c>
      <c r="BM22" s="25">
        <v>0</v>
      </c>
      <c r="BN22" s="25">
        <v>0</v>
      </c>
      <c r="BO22" s="25">
        <v>0</v>
      </c>
      <c r="BP22" s="25">
        <v>0</v>
      </c>
      <c r="BQ22" s="25">
        <v>0</v>
      </c>
      <c r="BR22" s="25">
        <v>0</v>
      </c>
      <c r="BS22" s="25">
        <v>0</v>
      </c>
      <c r="BT22" s="25">
        <v>0</v>
      </c>
      <c r="BU22" s="25">
        <v>0</v>
      </c>
      <c r="BV22" s="25">
        <v>0</v>
      </c>
      <c r="BW22" s="25">
        <v>0</v>
      </c>
      <c r="BX22" s="25">
        <v>0</v>
      </c>
      <c r="BY22" s="25">
        <v>0</v>
      </c>
      <c r="BZ22" s="25">
        <v>0</v>
      </c>
      <c r="CA22" s="25">
        <v>0</v>
      </c>
      <c r="CB22" s="25">
        <v>0</v>
      </c>
      <c r="CC22" s="25">
        <v>0</v>
      </c>
      <c r="CD22" s="25">
        <v>0</v>
      </c>
      <c r="CE22" s="25">
        <v>0</v>
      </c>
      <c r="CF22" s="25">
        <v>0</v>
      </c>
      <c r="CG22" s="25">
        <v>0</v>
      </c>
      <c r="CH22" s="25">
        <v>0</v>
      </c>
      <c r="CI22" s="25">
        <v>0</v>
      </c>
      <c r="CJ22" s="25">
        <v>0</v>
      </c>
      <c r="CK22" s="25">
        <v>0</v>
      </c>
      <c r="CL22" s="25">
        <v>0</v>
      </c>
      <c r="CM22" s="25">
        <v>0</v>
      </c>
      <c r="CN22" s="25">
        <v>0</v>
      </c>
      <c r="CO22" s="25">
        <v>0</v>
      </c>
      <c r="CP22" s="25">
        <v>0</v>
      </c>
      <c r="CQ22" s="25">
        <v>0</v>
      </c>
      <c r="CR22" s="25">
        <v>0</v>
      </c>
      <c r="CS22" s="25">
        <v>0</v>
      </c>
      <c r="CT22" s="25">
        <v>0</v>
      </c>
      <c r="CU22" s="25">
        <v>0</v>
      </c>
      <c r="CV22" s="25">
        <v>0</v>
      </c>
      <c r="CW22" s="25">
        <v>0</v>
      </c>
      <c r="CX22" s="25">
        <v>0</v>
      </c>
      <c r="CY22" s="25">
        <v>0</v>
      </c>
      <c r="CZ22" s="25">
        <v>0</v>
      </c>
      <c r="DA22" s="25">
        <v>0</v>
      </c>
      <c r="DB22" s="25">
        <v>0</v>
      </c>
      <c r="DC22" s="25">
        <v>0</v>
      </c>
      <c r="DD22" s="25">
        <v>0</v>
      </c>
      <c r="DE22" s="25">
        <v>0</v>
      </c>
      <c r="DF22" s="25">
        <v>0</v>
      </c>
      <c r="DG22" s="25">
        <v>0</v>
      </c>
      <c r="DH22" s="25">
        <v>0</v>
      </c>
      <c r="DI22" s="25">
        <v>0</v>
      </c>
      <c r="DJ22" s="25">
        <v>0</v>
      </c>
      <c r="DK22" s="25">
        <v>0</v>
      </c>
      <c r="DL22" s="25">
        <v>0</v>
      </c>
      <c r="DM22" s="25">
        <v>0</v>
      </c>
      <c r="DN22" s="25">
        <v>0</v>
      </c>
      <c r="DO22" s="25">
        <v>0</v>
      </c>
      <c r="DP22" s="25">
        <v>0</v>
      </c>
      <c r="DQ22" s="25">
        <v>0</v>
      </c>
      <c r="DR22" s="25">
        <v>0</v>
      </c>
      <c r="DS22" s="25">
        <v>0</v>
      </c>
      <c r="DT22" s="25">
        <v>0</v>
      </c>
      <c r="DU22" s="25">
        <v>0</v>
      </c>
      <c r="DV22" s="25">
        <v>0</v>
      </c>
      <c r="DW22" s="25">
        <v>0</v>
      </c>
      <c r="DX22" s="25">
        <v>0</v>
      </c>
      <c r="DY22" s="25">
        <v>0</v>
      </c>
      <c r="DZ22" s="25">
        <v>0</v>
      </c>
      <c r="EA22" s="25">
        <v>0</v>
      </c>
      <c r="EB22" s="25">
        <v>0</v>
      </c>
      <c r="EC22" s="25">
        <v>0</v>
      </c>
      <c r="ED22" s="25">
        <v>0</v>
      </c>
      <c r="EE22" s="25">
        <v>0</v>
      </c>
      <c r="EF22" s="25">
        <v>0</v>
      </c>
      <c r="EG22" s="25">
        <v>0</v>
      </c>
      <c r="EH22" s="25">
        <v>0</v>
      </c>
      <c r="EI22" s="25">
        <v>0</v>
      </c>
      <c r="EJ22" s="25">
        <v>0</v>
      </c>
      <c r="EK22" s="25">
        <v>0</v>
      </c>
      <c r="EL22" s="25">
        <v>0</v>
      </c>
      <c r="EM22" s="25">
        <v>0</v>
      </c>
      <c r="EN22" s="25">
        <v>0</v>
      </c>
      <c r="EO22" s="25">
        <v>0</v>
      </c>
      <c r="EP22" s="25">
        <v>0</v>
      </c>
      <c r="EQ22" s="25">
        <v>0</v>
      </c>
      <c r="ER22" s="25">
        <v>0</v>
      </c>
      <c r="ES22" s="25">
        <v>0</v>
      </c>
      <c r="ET22" s="25">
        <v>0</v>
      </c>
      <c r="EU22" s="25">
        <v>0</v>
      </c>
      <c r="EV22" s="25">
        <v>0</v>
      </c>
      <c r="EW22" s="25">
        <v>0</v>
      </c>
      <c r="EX22" s="25">
        <v>0</v>
      </c>
      <c r="EY22" s="25">
        <v>0</v>
      </c>
      <c r="EZ22" s="25">
        <v>0</v>
      </c>
      <c r="FA22" s="25">
        <v>0</v>
      </c>
      <c r="FB22" s="25">
        <v>0</v>
      </c>
      <c r="FC22" s="25">
        <v>0</v>
      </c>
      <c r="FD22" s="25">
        <v>0</v>
      </c>
      <c r="FE22" s="25">
        <v>0</v>
      </c>
      <c r="FF22" s="25">
        <v>0</v>
      </c>
      <c r="FG22" s="25">
        <v>0</v>
      </c>
      <c r="FH22" s="25">
        <v>0</v>
      </c>
      <c r="FI22" s="25">
        <v>0</v>
      </c>
      <c r="FJ22" s="25">
        <v>0</v>
      </c>
      <c r="FK22" s="25">
        <v>0</v>
      </c>
      <c r="FL22" s="25">
        <v>0</v>
      </c>
      <c r="FM22" s="25">
        <v>0</v>
      </c>
      <c r="FN22" s="25">
        <v>0</v>
      </c>
      <c r="FO22" s="25">
        <v>0</v>
      </c>
      <c r="FP22" s="25">
        <v>0</v>
      </c>
      <c r="FQ22" s="25">
        <v>0</v>
      </c>
      <c r="FR22" s="25">
        <v>0</v>
      </c>
      <c r="FS22" s="25">
        <v>0</v>
      </c>
      <c r="FT22" s="25">
        <v>0</v>
      </c>
      <c r="FU22" s="25">
        <v>0</v>
      </c>
      <c r="FV22" s="25">
        <v>0</v>
      </c>
      <c r="FW22" s="25">
        <v>0</v>
      </c>
      <c r="FX22" s="25">
        <v>0</v>
      </c>
      <c r="FY22" s="25">
        <v>0</v>
      </c>
      <c r="FZ22" s="25">
        <v>0</v>
      </c>
      <c r="GA22" s="25">
        <v>0</v>
      </c>
      <c r="GB22" s="25">
        <v>0</v>
      </c>
      <c r="GC22" s="25">
        <v>0</v>
      </c>
      <c r="GD22" s="25">
        <v>0</v>
      </c>
      <c r="GE22" s="25">
        <v>0</v>
      </c>
      <c r="GF22" s="25">
        <v>0</v>
      </c>
      <c r="GG22" s="25">
        <v>0</v>
      </c>
      <c r="GH22" s="25">
        <v>0</v>
      </c>
      <c r="GI22" s="25">
        <v>0</v>
      </c>
      <c r="GJ22" s="25">
        <v>0</v>
      </c>
      <c r="GK22" s="25">
        <v>0</v>
      </c>
      <c r="GL22" s="25">
        <v>0</v>
      </c>
      <c r="GM22" s="25">
        <v>0</v>
      </c>
      <c r="GN22" s="25">
        <v>0</v>
      </c>
      <c r="GO22" s="25">
        <v>0</v>
      </c>
      <c r="GP22" s="25">
        <v>0</v>
      </c>
      <c r="GQ22" s="25">
        <v>0</v>
      </c>
      <c r="GR22" s="25">
        <v>0</v>
      </c>
      <c r="GS22" s="25">
        <v>0</v>
      </c>
      <c r="GT22" s="25">
        <v>0</v>
      </c>
      <c r="GU22" s="25">
        <v>0</v>
      </c>
      <c r="GV22" s="25">
        <v>0</v>
      </c>
      <c r="GW22" s="25">
        <v>0</v>
      </c>
      <c r="GX22" s="25">
        <v>0</v>
      </c>
      <c r="GY22" s="25">
        <v>0</v>
      </c>
      <c r="GZ22" s="25">
        <v>0</v>
      </c>
      <c r="HA22" s="25">
        <v>0</v>
      </c>
      <c r="HB22" s="25">
        <v>0</v>
      </c>
      <c r="HC22" s="25">
        <v>0</v>
      </c>
      <c r="HD22" s="25">
        <v>0</v>
      </c>
      <c r="HE22" s="25">
        <v>0</v>
      </c>
      <c r="HF22" s="25">
        <v>0</v>
      </c>
      <c r="HG22" s="25">
        <v>0</v>
      </c>
      <c r="HH22" s="25">
        <v>0</v>
      </c>
      <c r="HI22" s="25">
        <v>0</v>
      </c>
      <c r="HJ22" s="25">
        <v>0</v>
      </c>
      <c r="HK22" s="25">
        <v>0</v>
      </c>
      <c r="HL22" s="25">
        <v>0</v>
      </c>
      <c r="HM22" s="25">
        <v>0</v>
      </c>
      <c r="HN22" s="25">
        <v>0</v>
      </c>
      <c r="HO22" s="25">
        <v>0</v>
      </c>
      <c r="HP22" s="25">
        <v>0</v>
      </c>
      <c r="HQ22" s="25">
        <v>0</v>
      </c>
      <c r="HR22" s="25">
        <v>0</v>
      </c>
      <c r="HS22" s="25">
        <v>0</v>
      </c>
      <c r="HT22" s="25">
        <v>0</v>
      </c>
      <c r="HU22" s="25">
        <v>0</v>
      </c>
      <c r="HV22" s="25">
        <v>0</v>
      </c>
      <c r="HW22" s="25">
        <v>0</v>
      </c>
      <c r="HX22" s="25">
        <v>0</v>
      </c>
      <c r="HY22" s="25">
        <v>0</v>
      </c>
      <c r="HZ22" s="25">
        <v>0</v>
      </c>
      <c r="IA22" s="25">
        <v>0</v>
      </c>
      <c r="IB22" s="25">
        <v>0</v>
      </c>
      <c r="IC22" s="25">
        <v>0</v>
      </c>
      <c r="ID22" s="25">
        <v>0</v>
      </c>
      <c r="IE22" s="25">
        <v>0</v>
      </c>
      <c r="IF22" s="25">
        <v>0</v>
      </c>
      <c r="IG22" s="25">
        <v>0</v>
      </c>
      <c r="IH22" s="25">
        <v>0</v>
      </c>
      <c r="II22" s="25">
        <v>0</v>
      </c>
      <c r="IJ22" s="25">
        <v>0</v>
      </c>
      <c r="IK22" s="25">
        <v>0</v>
      </c>
      <c r="IL22" s="25">
        <v>0</v>
      </c>
      <c r="IM22" s="25">
        <v>0</v>
      </c>
      <c r="IN22" s="25">
        <v>0</v>
      </c>
      <c r="IO22" s="25">
        <v>0</v>
      </c>
      <c r="IP22" s="25">
        <v>0</v>
      </c>
      <c r="IQ22" s="25">
        <v>0</v>
      </c>
      <c r="IR22" s="25">
        <v>0</v>
      </c>
      <c r="IS22" s="25">
        <v>0</v>
      </c>
      <c r="IT22" s="25">
        <v>0</v>
      </c>
      <c r="IU22" s="25">
        <v>0</v>
      </c>
      <c r="IV22" s="25">
        <v>0</v>
      </c>
      <c r="IW22" s="25">
        <v>0</v>
      </c>
      <c r="IX22" s="25">
        <v>0</v>
      </c>
      <c r="IY22" s="25">
        <v>0</v>
      </c>
      <c r="IZ22" s="25">
        <v>0</v>
      </c>
      <c r="JA22" s="25">
        <v>0</v>
      </c>
      <c r="JB22" s="25">
        <v>0</v>
      </c>
      <c r="JC22" s="25">
        <v>0</v>
      </c>
      <c r="JD22" s="25">
        <v>0</v>
      </c>
      <c r="JE22" s="25">
        <v>0</v>
      </c>
      <c r="JF22" s="25">
        <v>0</v>
      </c>
      <c r="JG22" s="25">
        <v>0</v>
      </c>
      <c r="JH22" s="25">
        <v>0</v>
      </c>
      <c r="JI22" s="25">
        <v>0</v>
      </c>
      <c r="JJ22" s="25">
        <v>0</v>
      </c>
      <c r="JK22" s="25">
        <v>0</v>
      </c>
      <c r="JL22" s="25">
        <v>0</v>
      </c>
      <c r="JM22" s="25">
        <v>0</v>
      </c>
      <c r="JN22" s="25">
        <v>0</v>
      </c>
      <c r="JO22" s="25">
        <v>0</v>
      </c>
      <c r="JP22" s="25">
        <v>0</v>
      </c>
      <c r="JQ22" s="25">
        <v>0</v>
      </c>
      <c r="JR22" s="25">
        <v>0</v>
      </c>
      <c r="JS22" s="25">
        <v>0</v>
      </c>
      <c r="JT22" s="25">
        <v>0</v>
      </c>
      <c r="JU22" s="25">
        <v>0</v>
      </c>
      <c r="JV22" s="25">
        <v>0</v>
      </c>
      <c r="JW22" s="25">
        <v>0</v>
      </c>
      <c r="JX22" s="25">
        <v>0</v>
      </c>
      <c r="JY22" s="25">
        <v>0</v>
      </c>
      <c r="JZ22" s="25">
        <v>0</v>
      </c>
      <c r="KA22" s="25">
        <v>0</v>
      </c>
      <c r="KB22" s="25">
        <v>0</v>
      </c>
      <c r="KC22" s="25">
        <v>0</v>
      </c>
      <c r="KD22" s="25">
        <v>0</v>
      </c>
      <c r="KE22" s="25">
        <v>0</v>
      </c>
      <c r="KF22" s="25">
        <v>0</v>
      </c>
      <c r="KG22" s="25">
        <v>0</v>
      </c>
      <c r="KH22" s="25">
        <v>0</v>
      </c>
      <c r="KI22" s="25">
        <v>0</v>
      </c>
      <c r="KJ22" s="25">
        <v>0</v>
      </c>
      <c r="KK22" s="25">
        <v>0</v>
      </c>
      <c r="KL22" s="25">
        <v>0</v>
      </c>
      <c r="KM22" s="25">
        <v>0</v>
      </c>
      <c r="KN22" s="25">
        <v>0</v>
      </c>
      <c r="KO22" s="25">
        <v>0</v>
      </c>
      <c r="KP22" s="25">
        <v>0</v>
      </c>
      <c r="KQ22" s="25">
        <v>0</v>
      </c>
      <c r="KR22" s="25">
        <v>0</v>
      </c>
      <c r="KS22" s="25">
        <v>0</v>
      </c>
      <c r="KT22" s="25">
        <v>0</v>
      </c>
      <c r="KU22" s="25">
        <v>0</v>
      </c>
      <c r="KV22" s="25">
        <v>0</v>
      </c>
      <c r="KW22" s="25">
        <v>0</v>
      </c>
      <c r="KX22" s="25">
        <v>0</v>
      </c>
      <c r="KY22" s="25">
        <v>0</v>
      </c>
      <c r="KZ22" s="25">
        <v>0</v>
      </c>
      <c r="LA22" s="25">
        <v>0</v>
      </c>
      <c r="LB22" s="25">
        <v>0</v>
      </c>
      <c r="LC22" s="25">
        <v>0</v>
      </c>
      <c r="LD22" s="25">
        <v>0</v>
      </c>
      <c r="LE22" s="25">
        <v>0</v>
      </c>
      <c r="LF22" s="25">
        <v>0</v>
      </c>
      <c r="LG22" s="25">
        <v>0</v>
      </c>
      <c r="LH22" s="25">
        <v>0</v>
      </c>
      <c r="LI22" s="25">
        <v>0</v>
      </c>
      <c r="LJ22" s="25">
        <v>0</v>
      </c>
      <c r="LK22" s="25">
        <v>0</v>
      </c>
      <c r="LL22" s="25">
        <v>0</v>
      </c>
      <c r="LM22" s="25">
        <v>0</v>
      </c>
      <c r="LN22" s="25">
        <v>0</v>
      </c>
      <c r="LO22" s="25">
        <v>0</v>
      </c>
      <c r="LP22" s="25">
        <v>0</v>
      </c>
      <c r="LQ22" s="25">
        <v>0</v>
      </c>
      <c r="LR22" s="25">
        <v>0</v>
      </c>
      <c r="LS22" s="25">
        <v>0</v>
      </c>
      <c r="LT22" s="25">
        <v>0</v>
      </c>
      <c r="LU22" s="25">
        <v>0</v>
      </c>
      <c r="LV22" s="25">
        <v>0</v>
      </c>
      <c r="LW22" s="25">
        <v>0</v>
      </c>
      <c r="LX22" s="25">
        <v>0</v>
      </c>
      <c r="LY22" s="25">
        <v>0</v>
      </c>
      <c r="LZ22" s="25">
        <v>0</v>
      </c>
      <c r="MA22" s="25">
        <v>0</v>
      </c>
      <c r="MB22" s="25">
        <v>0</v>
      </c>
      <c r="MC22" s="25">
        <v>0</v>
      </c>
      <c r="MD22" s="25">
        <v>0</v>
      </c>
      <c r="ME22" s="25">
        <v>0</v>
      </c>
      <c r="MF22" s="25">
        <v>0</v>
      </c>
      <c r="MG22" s="25">
        <v>0</v>
      </c>
      <c r="MH22" s="25">
        <v>0</v>
      </c>
      <c r="MI22" s="25">
        <v>0</v>
      </c>
      <c r="MJ22" s="25">
        <v>0</v>
      </c>
      <c r="MK22" s="25">
        <v>0</v>
      </c>
      <c r="ML22" s="25">
        <v>0</v>
      </c>
      <c r="MM22" s="25">
        <v>0</v>
      </c>
      <c r="MN22" s="25">
        <v>0</v>
      </c>
      <c r="MO22" s="25">
        <v>0</v>
      </c>
      <c r="MP22" s="25">
        <v>0</v>
      </c>
      <c r="MQ22" s="25">
        <v>0</v>
      </c>
      <c r="MR22" s="25">
        <v>0</v>
      </c>
      <c r="MS22" s="25">
        <v>0</v>
      </c>
      <c r="MT22" s="25">
        <v>0</v>
      </c>
      <c r="MU22" s="25">
        <v>0</v>
      </c>
      <c r="MV22" s="25">
        <v>0</v>
      </c>
      <c r="MW22" s="25">
        <v>0</v>
      </c>
      <c r="MX22" s="25">
        <v>0</v>
      </c>
      <c r="MY22" s="26">
        <v>0</v>
      </c>
      <c r="MZ22" s="26">
        <v>0</v>
      </c>
      <c r="NA22" s="26"/>
      <c r="NB22" s="26"/>
      <c r="NC22" s="26"/>
      <c r="ND22" s="26"/>
      <c r="NE22" s="26"/>
      <c r="NF22" s="26"/>
      <c r="NG22" s="26"/>
      <c r="NH22" s="26"/>
      <c r="NI22" s="26"/>
      <c r="NJ22" s="26"/>
      <c r="NK22" s="26"/>
      <c r="NL22" s="26"/>
      <c r="NM22" s="26"/>
      <c r="NN22" s="26"/>
      <c r="NO22" s="26"/>
      <c r="NP22" s="26"/>
      <c r="NQ22" s="26"/>
      <c r="NR22" s="26"/>
      <c r="NS22" s="26"/>
      <c r="NT22" s="26"/>
    </row>
    <row r="23" spans="1:384" ht="14.25" hidden="1" customHeight="1" outlineLevel="1" x14ac:dyDescent="0.55000000000000004">
      <c r="A23" s="56"/>
      <c r="B23" s="13"/>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c r="CT23" s="24"/>
      <c r="CU23" s="24"/>
      <c r="CV23" s="24"/>
      <c r="CW23" s="24"/>
      <c r="CX23" s="24"/>
      <c r="CY23" s="24"/>
      <c r="CZ23" s="24"/>
      <c r="DA23" s="24"/>
      <c r="DB23" s="24"/>
      <c r="DC23" s="24"/>
      <c r="DD23" s="24"/>
      <c r="DE23" s="24"/>
      <c r="DF23" s="24"/>
      <c r="DG23" s="24"/>
      <c r="DH23" s="24"/>
      <c r="DI23" s="24"/>
      <c r="DJ23" s="24"/>
      <c r="DK23" s="24"/>
      <c r="DL23" s="24"/>
      <c r="DM23" s="24"/>
      <c r="DN23" s="24"/>
      <c r="DO23" s="24"/>
      <c r="DP23" s="24"/>
      <c r="DQ23" s="24"/>
      <c r="DR23" s="24"/>
      <c r="DS23" s="24"/>
      <c r="DT23" s="24"/>
      <c r="DU23" s="24"/>
      <c r="DV23" s="24"/>
      <c r="DW23" s="24"/>
      <c r="DX23" s="24"/>
      <c r="DY23" s="24"/>
      <c r="DZ23" s="24"/>
      <c r="EA23" s="24"/>
      <c r="EB23" s="24"/>
      <c r="EC23" s="24"/>
      <c r="ED23" s="24"/>
      <c r="EE23" s="24"/>
      <c r="EF23" s="24"/>
      <c r="EG23" s="24"/>
      <c r="EH23" s="24"/>
      <c r="EI23" s="24"/>
      <c r="EJ23" s="24"/>
      <c r="EK23" s="24"/>
      <c r="EL23" s="24"/>
      <c r="EM23" s="24"/>
      <c r="EN23" s="24"/>
      <c r="EO23" s="24"/>
      <c r="EP23" s="24"/>
      <c r="EQ23" s="24"/>
      <c r="ER23" s="24"/>
      <c r="ES23" s="24"/>
      <c r="ET23" s="24"/>
      <c r="EU23" s="24"/>
      <c r="EV23" s="24"/>
      <c r="EW23" s="24"/>
      <c r="EX23" s="24"/>
      <c r="EY23" s="24"/>
      <c r="EZ23" s="24"/>
      <c r="FA23" s="24"/>
      <c r="FB23" s="24"/>
      <c r="FC23" s="24"/>
      <c r="FD23" s="24"/>
      <c r="FE23" s="24"/>
      <c r="FF23" s="24"/>
      <c r="FG23" s="24"/>
      <c r="FH23" s="24"/>
      <c r="FI23" s="24"/>
      <c r="FJ23" s="24"/>
      <c r="FK23" s="24"/>
      <c r="FL23" s="24"/>
      <c r="FM23" s="24"/>
      <c r="FN23" s="24"/>
      <c r="FO23" s="24"/>
      <c r="FP23" s="24"/>
      <c r="FQ23" s="24"/>
      <c r="FR23" s="24"/>
      <c r="FS23" s="24"/>
      <c r="FT23" s="24"/>
      <c r="FU23" s="24"/>
      <c r="FV23" s="24"/>
      <c r="FW23" s="24"/>
      <c r="FX23" s="24"/>
      <c r="FY23" s="24"/>
      <c r="FZ23" s="24"/>
      <c r="GA23" s="24"/>
      <c r="GB23" s="24"/>
      <c r="GC23" s="24"/>
      <c r="GD23" s="24"/>
      <c r="GE23" s="24"/>
      <c r="GF23" s="24"/>
      <c r="GG23" s="24"/>
      <c r="GH23" s="24"/>
      <c r="GI23" s="24"/>
      <c r="GJ23" s="24"/>
      <c r="GK23" s="24"/>
      <c r="GL23" s="24"/>
      <c r="GM23" s="24"/>
      <c r="GN23" s="24"/>
      <c r="GO23" s="24"/>
      <c r="GP23" s="24"/>
      <c r="GQ23" s="24"/>
      <c r="GR23" s="24"/>
      <c r="GS23" s="24"/>
      <c r="GT23" s="24"/>
      <c r="GU23" s="24"/>
      <c r="GV23" s="24"/>
      <c r="GW23" s="24"/>
      <c r="GX23" s="24"/>
      <c r="GY23" s="24"/>
      <c r="GZ23" s="24"/>
      <c r="HA23" s="24"/>
      <c r="HB23" s="24"/>
      <c r="HC23" s="24"/>
      <c r="HD23" s="24"/>
      <c r="HE23" s="24"/>
      <c r="HF23" s="24"/>
      <c r="HG23" s="24"/>
      <c r="HH23" s="24"/>
      <c r="HI23" s="24"/>
      <c r="HJ23" s="24"/>
      <c r="HK23" s="24"/>
      <c r="HL23" s="24"/>
      <c r="HM23" s="24"/>
      <c r="HN23" s="24"/>
      <c r="HO23" s="24"/>
      <c r="HP23" s="24"/>
      <c r="HQ23" s="24"/>
      <c r="HR23" s="24"/>
      <c r="HS23" s="24"/>
      <c r="HT23" s="24"/>
      <c r="HU23" s="24"/>
      <c r="HV23" s="24"/>
      <c r="HW23" s="24"/>
      <c r="HX23" s="24"/>
      <c r="HY23" s="24"/>
      <c r="HZ23" s="24"/>
      <c r="IA23" s="24"/>
      <c r="IB23" s="24"/>
      <c r="IC23" s="24"/>
      <c r="ID23" s="24"/>
      <c r="IE23" s="24"/>
      <c r="IF23" s="24"/>
      <c r="IG23" s="24"/>
      <c r="IH23" s="24"/>
      <c r="II23" s="24"/>
      <c r="IJ23" s="24"/>
      <c r="IK23" s="24"/>
      <c r="IL23" s="24"/>
      <c r="IM23" s="24"/>
      <c r="IN23" s="24"/>
      <c r="IO23" s="24"/>
      <c r="IP23" s="24"/>
      <c r="IQ23" s="24"/>
      <c r="IR23" s="24"/>
      <c r="IS23" s="24"/>
      <c r="IT23" s="24"/>
      <c r="IU23" s="24"/>
      <c r="IV23" s="24"/>
      <c r="IW23" s="24"/>
      <c r="IX23" s="24"/>
      <c r="IY23" s="24"/>
      <c r="IZ23" s="24"/>
      <c r="JA23" s="24"/>
      <c r="JB23" s="24"/>
      <c r="JC23" s="24"/>
      <c r="JD23" s="24"/>
      <c r="JE23" s="24"/>
      <c r="JF23" s="24"/>
      <c r="JG23" s="24"/>
      <c r="JH23" s="24"/>
      <c r="JI23" s="24"/>
      <c r="JJ23" s="24"/>
      <c r="JK23" s="24"/>
      <c r="JL23" s="24"/>
      <c r="JM23" s="24"/>
      <c r="JN23" s="24"/>
      <c r="JO23" s="24"/>
      <c r="JP23" s="24"/>
      <c r="JQ23" s="24"/>
      <c r="JR23" s="24"/>
      <c r="JS23" s="24"/>
      <c r="JT23" s="24"/>
      <c r="JU23" s="24"/>
      <c r="JV23" s="24"/>
      <c r="JW23" s="24"/>
      <c r="JX23" s="24"/>
      <c r="JY23" s="24"/>
      <c r="JZ23" s="24"/>
      <c r="KA23" s="24"/>
      <c r="KB23" s="24"/>
      <c r="KC23" s="24"/>
      <c r="KD23" s="24"/>
      <c r="KE23" s="24"/>
      <c r="KF23" s="24"/>
      <c r="KG23" s="24"/>
      <c r="KH23" s="24"/>
      <c r="KI23" s="24"/>
      <c r="KJ23" s="24"/>
      <c r="KK23" s="24"/>
      <c r="KL23" s="24"/>
      <c r="KM23" s="24"/>
      <c r="KN23" s="24"/>
      <c r="KO23" s="24"/>
      <c r="KP23" s="24"/>
      <c r="KQ23" s="24"/>
      <c r="KR23" s="24"/>
      <c r="KS23" s="24"/>
      <c r="KT23" s="24"/>
      <c r="KU23" s="24"/>
      <c r="KV23" s="24"/>
      <c r="KW23" s="24"/>
      <c r="KX23" s="24"/>
      <c r="KY23" s="24"/>
      <c r="KZ23" s="24"/>
      <c r="LA23" s="24"/>
      <c r="LB23" s="24"/>
      <c r="LC23" s="24"/>
      <c r="LD23" s="24"/>
      <c r="LE23" s="24"/>
      <c r="LF23" s="24"/>
      <c r="LG23" s="24"/>
      <c r="LH23" s="24"/>
      <c r="LI23" s="24"/>
      <c r="LJ23" s="24"/>
      <c r="LK23" s="24"/>
      <c r="LL23" s="24"/>
      <c r="LM23" s="24"/>
      <c r="LN23" s="24"/>
      <c r="LO23" s="24"/>
      <c r="LP23" s="24"/>
      <c r="LQ23" s="24"/>
      <c r="LR23" s="24"/>
      <c r="LS23" s="24"/>
      <c r="LT23" s="24"/>
      <c r="LU23" s="24"/>
      <c r="LV23" s="24"/>
      <c r="LW23" s="24"/>
      <c r="LX23" s="24"/>
      <c r="LY23" s="24"/>
      <c r="LZ23" s="24"/>
      <c r="MA23" s="24"/>
      <c r="MB23" s="24"/>
      <c r="MC23" s="24"/>
      <c r="MD23" s="24"/>
      <c r="ME23" s="24"/>
      <c r="MF23" s="24"/>
      <c r="MG23" s="24"/>
      <c r="MH23" s="24"/>
      <c r="MI23" s="24"/>
      <c r="MJ23" s="24"/>
      <c r="MK23" s="24"/>
      <c r="ML23" s="24"/>
      <c r="MM23" s="24"/>
      <c r="MN23" s="24"/>
      <c r="MO23" s="24"/>
      <c r="MP23" s="24"/>
      <c r="MQ23" s="24"/>
      <c r="MR23" s="24"/>
      <c r="MS23" s="24"/>
      <c r="MT23" s="24"/>
      <c r="MU23" s="24"/>
      <c r="MV23" s="24"/>
      <c r="MW23" s="24"/>
      <c r="MX23" s="24"/>
      <c r="MY23" s="24"/>
      <c r="MZ23" s="24"/>
      <c r="NA23" s="24"/>
      <c r="NB23" s="24"/>
      <c r="NC23" s="24"/>
      <c r="ND23" s="24"/>
      <c r="NE23" s="24"/>
      <c r="NF23" s="24"/>
      <c r="NG23" s="24"/>
      <c r="NH23" s="24"/>
      <c r="NI23" s="24"/>
      <c r="NJ23" s="24"/>
      <c r="NK23" s="24"/>
      <c r="NL23" s="24"/>
      <c r="NM23" s="24"/>
      <c r="NN23" s="24"/>
      <c r="NO23" s="24"/>
      <c r="NP23" s="24"/>
      <c r="NQ23" s="24"/>
      <c r="NR23" s="24"/>
      <c r="NS23" s="24"/>
      <c r="NT23" s="24"/>
    </row>
    <row r="24" spans="1:384" ht="14.25" hidden="1" customHeight="1" outlineLevel="1" x14ac:dyDescent="0.55000000000000004">
      <c r="A24" s="8"/>
      <c r="B24" s="13"/>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27"/>
      <c r="CW24" s="27"/>
      <c r="CX24" s="27"/>
      <c r="CY24" s="27"/>
      <c r="CZ24" s="27"/>
      <c r="DA24" s="27"/>
      <c r="DB24" s="27"/>
      <c r="DC24" s="27"/>
      <c r="DD24" s="27"/>
      <c r="DE24" s="27"/>
      <c r="DF24" s="27"/>
      <c r="DG24" s="27"/>
      <c r="DH24" s="27"/>
      <c r="DI24" s="27"/>
      <c r="DJ24" s="27"/>
      <c r="DK24" s="27"/>
      <c r="DL24" s="27"/>
      <c r="DM24" s="27"/>
      <c r="DN24" s="27"/>
      <c r="DO24" s="27"/>
      <c r="DP24" s="27"/>
      <c r="DQ24" s="27"/>
      <c r="DR24" s="27"/>
      <c r="DS24" s="27"/>
      <c r="DT24" s="27"/>
      <c r="DU24" s="27"/>
      <c r="DV24" s="27"/>
      <c r="DW24" s="27"/>
      <c r="DX24" s="27"/>
      <c r="DY24" s="27"/>
      <c r="DZ24" s="27"/>
      <c r="EA24" s="27"/>
      <c r="EB24" s="27"/>
      <c r="EC24" s="27"/>
      <c r="ED24" s="27"/>
      <c r="EE24" s="27"/>
      <c r="EF24" s="27"/>
      <c r="EG24" s="27"/>
      <c r="EH24" s="27"/>
      <c r="EI24" s="27"/>
      <c r="EJ24" s="27"/>
      <c r="EK24" s="27"/>
      <c r="EL24" s="27"/>
      <c r="EM24" s="27"/>
      <c r="EN24" s="27"/>
      <c r="EO24" s="27"/>
      <c r="EP24" s="27"/>
      <c r="EQ24" s="27"/>
      <c r="ER24" s="27"/>
      <c r="ES24" s="27"/>
      <c r="ET24" s="27"/>
      <c r="EU24" s="27"/>
      <c r="EV24" s="27"/>
      <c r="EW24" s="27"/>
      <c r="EX24" s="27"/>
      <c r="EY24" s="27"/>
      <c r="EZ24" s="27"/>
      <c r="FA24" s="27"/>
      <c r="FB24" s="27"/>
      <c r="FC24" s="27"/>
      <c r="FD24" s="27"/>
      <c r="FE24" s="27"/>
      <c r="FF24" s="27"/>
      <c r="FG24" s="27"/>
      <c r="FH24" s="27"/>
      <c r="FI24" s="27"/>
      <c r="FJ24" s="27"/>
      <c r="FK24" s="27"/>
      <c r="FL24" s="27"/>
      <c r="FM24" s="27"/>
      <c r="FN24" s="27"/>
      <c r="FO24" s="27"/>
      <c r="FP24" s="27"/>
      <c r="FQ24" s="27"/>
      <c r="FR24" s="27"/>
      <c r="FS24" s="27"/>
      <c r="FT24" s="27"/>
      <c r="FU24" s="27"/>
      <c r="FV24" s="27"/>
      <c r="FW24" s="27"/>
      <c r="FX24" s="27"/>
      <c r="FY24" s="27"/>
      <c r="FZ24" s="27"/>
      <c r="GA24" s="27"/>
      <c r="GB24" s="27"/>
      <c r="GC24" s="27"/>
      <c r="GD24" s="27"/>
      <c r="GE24" s="27"/>
      <c r="GF24" s="27"/>
      <c r="GG24" s="27"/>
      <c r="GH24" s="27"/>
      <c r="GI24" s="27"/>
      <c r="GJ24" s="27"/>
      <c r="GK24" s="27"/>
      <c r="GL24" s="27"/>
      <c r="GM24" s="27"/>
      <c r="GN24" s="27"/>
      <c r="GO24" s="27"/>
      <c r="GP24" s="27"/>
      <c r="GQ24" s="27"/>
      <c r="GR24" s="27"/>
      <c r="GS24" s="27"/>
      <c r="GT24" s="27"/>
      <c r="GU24" s="27"/>
      <c r="GV24" s="27"/>
      <c r="GW24" s="27"/>
      <c r="GX24" s="27"/>
      <c r="GY24" s="27"/>
      <c r="GZ24" s="27"/>
      <c r="HA24" s="27"/>
      <c r="HB24" s="27"/>
      <c r="HC24" s="27"/>
      <c r="HD24" s="27"/>
      <c r="HE24" s="27"/>
      <c r="HF24" s="27"/>
      <c r="HG24" s="27"/>
      <c r="HH24" s="27"/>
      <c r="HI24" s="27"/>
      <c r="HJ24" s="27"/>
      <c r="HK24" s="27"/>
      <c r="HL24" s="27"/>
      <c r="HM24" s="27"/>
      <c r="HN24" s="27"/>
      <c r="HO24" s="27"/>
      <c r="HP24" s="27"/>
      <c r="HQ24" s="27"/>
      <c r="HR24" s="27"/>
      <c r="HS24" s="27"/>
      <c r="HT24" s="27"/>
      <c r="HU24" s="27"/>
      <c r="HV24" s="27"/>
      <c r="HW24" s="27"/>
      <c r="HX24" s="27"/>
      <c r="HY24" s="27"/>
      <c r="HZ24" s="27"/>
      <c r="IA24" s="27"/>
      <c r="IB24" s="27"/>
      <c r="IC24" s="27"/>
      <c r="ID24" s="27"/>
      <c r="IE24" s="27"/>
      <c r="IF24" s="27"/>
      <c r="IG24" s="27"/>
      <c r="IH24" s="27"/>
      <c r="II24" s="27"/>
      <c r="IJ24" s="27"/>
      <c r="IK24" s="27"/>
      <c r="IL24" s="27"/>
      <c r="IM24" s="27"/>
      <c r="IN24" s="27"/>
      <c r="IO24" s="27"/>
      <c r="IP24" s="27"/>
      <c r="IQ24" s="27"/>
      <c r="IR24" s="27"/>
      <c r="IS24" s="27"/>
      <c r="IT24" s="27"/>
      <c r="IU24" s="27"/>
      <c r="IV24" s="27"/>
      <c r="IW24" s="27"/>
      <c r="IX24" s="27"/>
      <c r="IY24" s="27"/>
      <c r="IZ24" s="27"/>
      <c r="JA24" s="27"/>
      <c r="JB24" s="27"/>
      <c r="JC24" s="27"/>
      <c r="JD24" s="27"/>
      <c r="JE24" s="27"/>
      <c r="JF24" s="27"/>
      <c r="JG24" s="27"/>
      <c r="JH24" s="27"/>
      <c r="JI24" s="27"/>
      <c r="JJ24" s="27"/>
      <c r="JK24" s="27"/>
      <c r="JL24" s="27"/>
      <c r="JM24" s="27"/>
      <c r="JN24" s="27"/>
      <c r="JO24" s="27"/>
      <c r="JP24" s="27"/>
      <c r="JQ24" s="27"/>
      <c r="JR24" s="27"/>
      <c r="JS24" s="27"/>
      <c r="JT24" s="27"/>
      <c r="JU24" s="27"/>
      <c r="JV24" s="27"/>
      <c r="JW24" s="27"/>
      <c r="JX24" s="27"/>
      <c r="JY24" s="27"/>
      <c r="JZ24" s="27"/>
      <c r="KA24" s="27"/>
      <c r="KB24" s="27"/>
      <c r="KC24" s="27"/>
      <c r="KD24" s="27"/>
      <c r="KE24" s="27"/>
      <c r="KF24" s="27"/>
      <c r="KG24" s="27"/>
      <c r="KH24" s="27"/>
      <c r="KI24" s="27"/>
      <c r="KJ24" s="27"/>
      <c r="KK24" s="27"/>
      <c r="KL24" s="27"/>
      <c r="KM24" s="27"/>
      <c r="KN24" s="27"/>
      <c r="KO24" s="27"/>
      <c r="KP24" s="27"/>
      <c r="KQ24" s="27"/>
      <c r="KR24" s="27"/>
      <c r="KS24" s="27"/>
      <c r="KT24" s="27"/>
      <c r="KU24" s="27"/>
      <c r="KV24" s="27"/>
      <c r="KW24" s="27"/>
      <c r="KX24" s="27"/>
      <c r="KY24" s="27"/>
      <c r="KZ24" s="27"/>
      <c r="LA24" s="27"/>
      <c r="LB24" s="27"/>
      <c r="LC24" s="27"/>
      <c r="LD24" s="27"/>
      <c r="LE24" s="27"/>
      <c r="LF24" s="27"/>
      <c r="LG24" s="27"/>
      <c r="LH24" s="27"/>
      <c r="LI24" s="27"/>
      <c r="LJ24" s="27"/>
      <c r="LK24" s="27"/>
      <c r="LL24" s="27"/>
      <c r="LM24" s="27"/>
      <c r="LN24" s="27"/>
      <c r="LO24" s="27"/>
      <c r="LP24" s="27"/>
      <c r="LQ24" s="27"/>
      <c r="LR24" s="27"/>
      <c r="LS24" s="27"/>
      <c r="LT24" s="27"/>
      <c r="LU24" s="27"/>
      <c r="LV24" s="27"/>
      <c r="LW24" s="27"/>
      <c r="LX24" s="27"/>
      <c r="LY24" s="27"/>
      <c r="LZ24" s="27"/>
      <c r="MA24" s="27"/>
      <c r="MB24" s="27"/>
      <c r="MC24" s="27"/>
      <c r="MD24" s="27"/>
      <c r="ME24" s="27"/>
      <c r="MF24" s="27"/>
      <c r="MG24" s="27"/>
      <c r="MH24" s="27"/>
      <c r="MI24" s="27"/>
      <c r="MJ24" s="27"/>
      <c r="MK24" s="27"/>
      <c r="ML24" s="27"/>
      <c r="MM24" s="27"/>
      <c r="MN24" s="27"/>
      <c r="MO24" s="27"/>
      <c r="MP24" s="27"/>
      <c r="MQ24" s="27"/>
      <c r="MR24" s="27"/>
      <c r="MS24" s="27"/>
      <c r="MT24" s="27"/>
      <c r="MU24" s="27"/>
      <c r="MV24" s="27"/>
      <c r="MW24" s="27"/>
      <c r="MX24" s="27"/>
      <c r="MY24" s="27"/>
      <c r="MZ24" s="27"/>
      <c r="NA24" s="27"/>
      <c r="NB24" s="27"/>
      <c r="NC24" s="27"/>
      <c r="ND24" s="27"/>
      <c r="NE24" s="27"/>
      <c r="NF24" s="27"/>
      <c r="NG24" s="27"/>
      <c r="NH24" s="27"/>
      <c r="NI24" s="27"/>
      <c r="NJ24" s="27"/>
      <c r="NK24" s="27"/>
      <c r="NL24" s="27"/>
      <c r="NM24" s="27"/>
      <c r="NN24" s="27"/>
      <c r="NO24" s="27"/>
      <c r="NP24" s="27"/>
      <c r="NQ24" s="27"/>
      <c r="NR24" s="27"/>
      <c r="NS24" s="27"/>
      <c r="NT24" s="27"/>
    </row>
    <row r="25" spans="1:384" ht="14.25" hidden="1" customHeight="1" outlineLevel="1" x14ac:dyDescent="0.55000000000000004">
      <c r="A25" s="8" t="s">
        <v>47</v>
      </c>
      <c r="B25" s="55" t="e">
        <f>SUMPRODUCT(C25:MX25,C18:MX18)/SUM(C18:MX18)</f>
        <v>#DIV/0!</v>
      </c>
      <c r="C25" s="25">
        <v>0</v>
      </c>
      <c r="D25" s="25">
        <v>0</v>
      </c>
      <c r="E25" s="25">
        <v>0</v>
      </c>
      <c r="F25" s="25">
        <v>0</v>
      </c>
      <c r="G25" s="25">
        <v>0</v>
      </c>
      <c r="H25" s="25">
        <v>0</v>
      </c>
      <c r="I25" s="25">
        <v>0</v>
      </c>
      <c r="J25" s="25">
        <v>0</v>
      </c>
      <c r="K25" s="25">
        <v>0</v>
      </c>
      <c r="L25" s="25">
        <v>0</v>
      </c>
      <c r="M25" s="25">
        <v>0</v>
      </c>
      <c r="N25" s="25">
        <v>0</v>
      </c>
      <c r="O25" s="25">
        <v>0</v>
      </c>
      <c r="P25" s="25">
        <v>0</v>
      </c>
      <c r="Q25" s="25">
        <v>0</v>
      </c>
      <c r="R25" s="25">
        <v>0</v>
      </c>
      <c r="S25" s="25">
        <v>0</v>
      </c>
      <c r="T25" s="25">
        <v>0</v>
      </c>
      <c r="U25" s="25">
        <v>0</v>
      </c>
      <c r="V25" s="25">
        <v>0</v>
      </c>
      <c r="W25" s="25">
        <v>0</v>
      </c>
      <c r="X25" s="25">
        <v>0</v>
      </c>
      <c r="Y25" s="25">
        <v>0</v>
      </c>
      <c r="Z25" s="25">
        <v>0</v>
      </c>
      <c r="AA25" s="25">
        <v>0</v>
      </c>
      <c r="AB25" s="25">
        <v>0</v>
      </c>
      <c r="AC25" s="25">
        <v>0</v>
      </c>
      <c r="AD25" s="25">
        <v>0</v>
      </c>
      <c r="AE25" s="25">
        <v>0</v>
      </c>
      <c r="AF25" s="25">
        <v>0</v>
      </c>
      <c r="AG25" s="25">
        <v>0</v>
      </c>
      <c r="AH25" s="25">
        <v>0</v>
      </c>
      <c r="AI25" s="25">
        <v>0</v>
      </c>
      <c r="AJ25" s="25">
        <v>0</v>
      </c>
      <c r="AK25" s="25">
        <v>0</v>
      </c>
      <c r="AL25" s="25">
        <v>0</v>
      </c>
      <c r="AM25" s="25">
        <v>0</v>
      </c>
      <c r="AN25" s="25">
        <v>0</v>
      </c>
      <c r="AO25" s="25">
        <v>0</v>
      </c>
      <c r="AP25" s="25">
        <v>0</v>
      </c>
      <c r="AQ25" s="25">
        <v>0</v>
      </c>
      <c r="AR25" s="25">
        <v>0</v>
      </c>
      <c r="AS25" s="25">
        <v>0</v>
      </c>
      <c r="AT25" s="25">
        <v>0</v>
      </c>
      <c r="AU25" s="25">
        <v>0</v>
      </c>
      <c r="AV25" s="25">
        <v>0</v>
      </c>
      <c r="AW25" s="25">
        <v>0</v>
      </c>
      <c r="AX25" s="25">
        <v>0</v>
      </c>
      <c r="AY25" s="25">
        <v>0</v>
      </c>
      <c r="AZ25" s="25">
        <v>0</v>
      </c>
      <c r="BA25" s="25">
        <v>0</v>
      </c>
      <c r="BB25" s="25">
        <v>0</v>
      </c>
      <c r="BC25" s="25">
        <v>0</v>
      </c>
      <c r="BD25" s="25">
        <v>0</v>
      </c>
      <c r="BE25" s="25">
        <v>0</v>
      </c>
      <c r="BF25" s="25">
        <v>0</v>
      </c>
      <c r="BG25" s="25">
        <v>0</v>
      </c>
      <c r="BH25" s="25">
        <v>0</v>
      </c>
      <c r="BI25" s="25">
        <v>0</v>
      </c>
      <c r="BJ25" s="25">
        <v>0</v>
      </c>
      <c r="BK25" s="25">
        <v>0</v>
      </c>
      <c r="BL25" s="25">
        <v>0</v>
      </c>
      <c r="BM25" s="25">
        <v>0</v>
      </c>
      <c r="BN25" s="25">
        <v>0</v>
      </c>
      <c r="BO25" s="25">
        <v>0</v>
      </c>
      <c r="BP25" s="25">
        <v>0</v>
      </c>
      <c r="BQ25" s="25">
        <v>0</v>
      </c>
      <c r="BR25" s="25">
        <v>0</v>
      </c>
      <c r="BS25" s="25">
        <v>0</v>
      </c>
      <c r="BT25" s="25">
        <v>0</v>
      </c>
      <c r="BU25" s="25">
        <v>0</v>
      </c>
      <c r="BV25" s="25">
        <v>0</v>
      </c>
      <c r="BW25" s="25">
        <v>0</v>
      </c>
      <c r="BX25" s="25">
        <v>0</v>
      </c>
      <c r="BY25" s="25">
        <v>0</v>
      </c>
      <c r="BZ25" s="25">
        <v>0</v>
      </c>
      <c r="CA25" s="25">
        <v>0</v>
      </c>
      <c r="CB25" s="25">
        <v>0</v>
      </c>
      <c r="CC25" s="25">
        <v>0</v>
      </c>
      <c r="CD25" s="25">
        <v>0</v>
      </c>
      <c r="CE25" s="25">
        <v>0</v>
      </c>
      <c r="CF25" s="25">
        <v>0</v>
      </c>
      <c r="CG25" s="25">
        <v>0</v>
      </c>
      <c r="CH25" s="25">
        <v>0</v>
      </c>
      <c r="CI25" s="25">
        <v>0</v>
      </c>
      <c r="CJ25" s="25">
        <v>0</v>
      </c>
      <c r="CK25" s="25">
        <v>0</v>
      </c>
      <c r="CL25" s="25">
        <v>0</v>
      </c>
      <c r="CM25" s="25">
        <v>0</v>
      </c>
      <c r="CN25" s="25">
        <v>0</v>
      </c>
      <c r="CO25" s="25">
        <v>0</v>
      </c>
      <c r="CP25" s="25">
        <v>0</v>
      </c>
      <c r="CQ25" s="25">
        <v>0</v>
      </c>
      <c r="CR25" s="25">
        <v>0</v>
      </c>
      <c r="CS25" s="25">
        <v>0</v>
      </c>
      <c r="CT25" s="25">
        <v>0</v>
      </c>
      <c r="CU25" s="25">
        <v>0</v>
      </c>
      <c r="CV25" s="25">
        <v>0</v>
      </c>
      <c r="CW25" s="25">
        <v>0</v>
      </c>
      <c r="CX25" s="25">
        <v>0</v>
      </c>
      <c r="CY25" s="25">
        <v>0</v>
      </c>
      <c r="CZ25" s="25">
        <v>0</v>
      </c>
      <c r="DA25" s="25">
        <v>0</v>
      </c>
      <c r="DB25" s="25">
        <v>0</v>
      </c>
      <c r="DC25" s="25">
        <v>0</v>
      </c>
      <c r="DD25" s="25">
        <v>0</v>
      </c>
      <c r="DE25" s="25">
        <v>0</v>
      </c>
      <c r="DF25" s="25">
        <v>0</v>
      </c>
      <c r="DG25" s="25">
        <v>0</v>
      </c>
      <c r="DH25" s="25">
        <v>0</v>
      </c>
      <c r="DI25" s="25">
        <v>0</v>
      </c>
      <c r="DJ25" s="25">
        <v>0</v>
      </c>
      <c r="DK25" s="25">
        <v>0</v>
      </c>
      <c r="DL25" s="25">
        <v>0</v>
      </c>
      <c r="DM25" s="25">
        <v>0</v>
      </c>
      <c r="DN25" s="25">
        <v>0</v>
      </c>
      <c r="DO25" s="25">
        <v>0</v>
      </c>
      <c r="DP25" s="25">
        <v>0</v>
      </c>
      <c r="DQ25" s="25">
        <v>0</v>
      </c>
      <c r="DR25" s="25">
        <v>0</v>
      </c>
      <c r="DS25" s="25">
        <v>0</v>
      </c>
      <c r="DT25" s="25">
        <v>0</v>
      </c>
      <c r="DU25" s="25">
        <v>0</v>
      </c>
      <c r="DV25" s="25">
        <v>0</v>
      </c>
      <c r="DW25" s="25">
        <v>0</v>
      </c>
      <c r="DX25" s="25">
        <v>0</v>
      </c>
      <c r="DY25" s="25">
        <v>0</v>
      </c>
      <c r="DZ25" s="25">
        <v>0</v>
      </c>
      <c r="EA25" s="25">
        <v>0</v>
      </c>
      <c r="EB25" s="25">
        <v>0</v>
      </c>
      <c r="EC25" s="25">
        <v>0</v>
      </c>
      <c r="ED25" s="25">
        <v>0</v>
      </c>
      <c r="EE25" s="25">
        <v>0</v>
      </c>
      <c r="EF25" s="25">
        <v>0</v>
      </c>
      <c r="EG25" s="25">
        <v>0</v>
      </c>
      <c r="EH25" s="25">
        <v>0</v>
      </c>
      <c r="EI25" s="25">
        <v>0</v>
      </c>
      <c r="EJ25" s="25">
        <v>0</v>
      </c>
      <c r="EK25" s="25">
        <v>0</v>
      </c>
      <c r="EL25" s="25">
        <v>0</v>
      </c>
      <c r="EM25" s="25">
        <v>0</v>
      </c>
      <c r="EN25" s="25">
        <v>0</v>
      </c>
      <c r="EO25" s="25">
        <v>0</v>
      </c>
      <c r="EP25" s="25">
        <v>0</v>
      </c>
      <c r="EQ25" s="25">
        <v>0</v>
      </c>
      <c r="ER25" s="25">
        <v>0</v>
      </c>
      <c r="ES25" s="25">
        <v>0</v>
      </c>
      <c r="ET25" s="25">
        <v>0</v>
      </c>
      <c r="EU25" s="25">
        <v>0</v>
      </c>
      <c r="EV25" s="25">
        <v>0</v>
      </c>
      <c r="EW25" s="25">
        <v>0</v>
      </c>
      <c r="EX25" s="25">
        <v>0</v>
      </c>
      <c r="EY25" s="25">
        <v>0</v>
      </c>
      <c r="EZ25" s="25">
        <v>0</v>
      </c>
      <c r="FA25" s="25">
        <v>0</v>
      </c>
      <c r="FB25" s="25">
        <v>0</v>
      </c>
      <c r="FC25" s="25">
        <v>0</v>
      </c>
      <c r="FD25" s="25">
        <v>0</v>
      </c>
      <c r="FE25" s="25">
        <v>0</v>
      </c>
      <c r="FF25" s="25">
        <v>0</v>
      </c>
      <c r="FG25" s="25">
        <v>0</v>
      </c>
      <c r="FH25" s="25">
        <v>0</v>
      </c>
      <c r="FI25" s="25">
        <v>0</v>
      </c>
      <c r="FJ25" s="25">
        <v>0</v>
      </c>
      <c r="FK25" s="25">
        <v>0</v>
      </c>
      <c r="FL25" s="25">
        <v>0</v>
      </c>
      <c r="FM25" s="25">
        <v>0</v>
      </c>
      <c r="FN25" s="25">
        <v>0</v>
      </c>
      <c r="FO25" s="25">
        <v>0</v>
      </c>
      <c r="FP25" s="25">
        <v>0</v>
      </c>
      <c r="FQ25" s="25">
        <v>0</v>
      </c>
      <c r="FR25" s="25">
        <v>0</v>
      </c>
      <c r="FS25" s="25">
        <v>0</v>
      </c>
      <c r="FT25" s="25">
        <v>0</v>
      </c>
      <c r="FU25" s="25">
        <v>0</v>
      </c>
      <c r="FV25" s="25">
        <v>0</v>
      </c>
      <c r="FW25" s="25">
        <v>0</v>
      </c>
      <c r="FX25" s="25">
        <v>0</v>
      </c>
      <c r="FY25" s="25">
        <v>0</v>
      </c>
      <c r="FZ25" s="25">
        <v>0</v>
      </c>
      <c r="GA25" s="25">
        <v>0</v>
      </c>
      <c r="GB25" s="25">
        <v>0</v>
      </c>
      <c r="GC25" s="25">
        <v>0</v>
      </c>
      <c r="GD25" s="25">
        <v>0</v>
      </c>
      <c r="GE25" s="25">
        <v>0</v>
      </c>
      <c r="GF25" s="25">
        <v>0</v>
      </c>
      <c r="GG25" s="25">
        <v>0</v>
      </c>
      <c r="GH25" s="25">
        <v>0</v>
      </c>
      <c r="GI25" s="25">
        <v>0</v>
      </c>
      <c r="GJ25" s="25">
        <v>0</v>
      </c>
      <c r="GK25" s="25">
        <v>0</v>
      </c>
      <c r="GL25" s="25">
        <v>0</v>
      </c>
      <c r="GM25" s="25">
        <v>0</v>
      </c>
      <c r="GN25" s="25">
        <v>0</v>
      </c>
      <c r="GO25" s="25">
        <v>0</v>
      </c>
      <c r="GP25" s="25">
        <v>0</v>
      </c>
      <c r="GQ25" s="25">
        <v>0</v>
      </c>
      <c r="GR25" s="25">
        <v>0</v>
      </c>
      <c r="GS25" s="25">
        <v>0</v>
      </c>
      <c r="GT25" s="25">
        <v>0</v>
      </c>
      <c r="GU25" s="25">
        <v>0</v>
      </c>
      <c r="GV25" s="25">
        <v>0</v>
      </c>
      <c r="GW25" s="25">
        <v>0</v>
      </c>
      <c r="GX25" s="25">
        <v>0</v>
      </c>
      <c r="GY25" s="25">
        <v>0</v>
      </c>
      <c r="GZ25" s="25">
        <v>0</v>
      </c>
      <c r="HA25" s="25">
        <v>0</v>
      </c>
      <c r="HB25" s="25">
        <v>0</v>
      </c>
      <c r="HC25" s="25">
        <v>0</v>
      </c>
      <c r="HD25" s="25">
        <v>0</v>
      </c>
      <c r="HE25" s="25">
        <v>0</v>
      </c>
      <c r="HF25" s="25">
        <v>0</v>
      </c>
      <c r="HG25" s="25">
        <v>0</v>
      </c>
      <c r="HH25" s="25">
        <v>0</v>
      </c>
      <c r="HI25" s="25">
        <v>0</v>
      </c>
      <c r="HJ25" s="25">
        <v>0</v>
      </c>
      <c r="HK25" s="25">
        <v>0</v>
      </c>
      <c r="HL25" s="25">
        <v>0</v>
      </c>
      <c r="HM25" s="25">
        <v>0</v>
      </c>
      <c r="HN25" s="25">
        <v>0</v>
      </c>
      <c r="HO25" s="25">
        <v>0</v>
      </c>
      <c r="HP25" s="25">
        <v>0</v>
      </c>
      <c r="HQ25" s="25">
        <v>0</v>
      </c>
      <c r="HR25" s="25">
        <v>0</v>
      </c>
      <c r="HS25" s="25">
        <v>0</v>
      </c>
      <c r="HT25" s="25">
        <v>0</v>
      </c>
      <c r="HU25" s="25">
        <v>0</v>
      </c>
      <c r="HV25" s="25">
        <v>0</v>
      </c>
      <c r="HW25" s="25">
        <v>0</v>
      </c>
      <c r="HX25" s="25">
        <v>0</v>
      </c>
      <c r="HY25" s="25">
        <v>0</v>
      </c>
      <c r="HZ25" s="25">
        <v>0</v>
      </c>
      <c r="IA25" s="25">
        <v>0</v>
      </c>
      <c r="IB25" s="25">
        <v>0</v>
      </c>
      <c r="IC25" s="25">
        <v>0</v>
      </c>
      <c r="ID25" s="25">
        <v>0</v>
      </c>
      <c r="IE25" s="25">
        <v>0</v>
      </c>
      <c r="IF25" s="25">
        <v>0</v>
      </c>
      <c r="IG25" s="25">
        <v>0</v>
      </c>
      <c r="IH25" s="25">
        <v>0</v>
      </c>
      <c r="II25" s="25">
        <v>0</v>
      </c>
      <c r="IJ25" s="25">
        <v>0</v>
      </c>
      <c r="IK25" s="25">
        <v>0</v>
      </c>
      <c r="IL25" s="25">
        <v>0</v>
      </c>
      <c r="IM25" s="25">
        <v>0</v>
      </c>
      <c r="IN25" s="25">
        <v>0</v>
      </c>
      <c r="IO25" s="25">
        <v>0</v>
      </c>
      <c r="IP25" s="25">
        <v>0</v>
      </c>
      <c r="IQ25" s="25">
        <v>0</v>
      </c>
      <c r="IR25" s="25">
        <v>0</v>
      </c>
      <c r="IS25" s="25">
        <v>0</v>
      </c>
      <c r="IT25" s="25">
        <v>0</v>
      </c>
      <c r="IU25" s="25">
        <v>0</v>
      </c>
      <c r="IV25" s="25">
        <v>0</v>
      </c>
      <c r="IW25" s="25">
        <v>0</v>
      </c>
      <c r="IX25" s="25">
        <v>0</v>
      </c>
      <c r="IY25" s="25">
        <v>0</v>
      </c>
      <c r="IZ25" s="25">
        <v>0</v>
      </c>
      <c r="JA25" s="25">
        <v>0</v>
      </c>
      <c r="JB25" s="25">
        <v>0</v>
      </c>
      <c r="JC25" s="25">
        <v>0</v>
      </c>
      <c r="JD25" s="25">
        <v>0</v>
      </c>
      <c r="JE25" s="25">
        <v>0</v>
      </c>
      <c r="JF25" s="25">
        <v>0</v>
      </c>
      <c r="JG25" s="25">
        <v>0</v>
      </c>
      <c r="JH25" s="25">
        <v>0</v>
      </c>
      <c r="JI25" s="25">
        <v>0</v>
      </c>
      <c r="JJ25" s="25">
        <v>0</v>
      </c>
      <c r="JK25" s="25">
        <v>0</v>
      </c>
      <c r="JL25" s="25">
        <v>0</v>
      </c>
      <c r="JM25" s="25">
        <v>0</v>
      </c>
      <c r="JN25" s="25">
        <v>0</v>
      </c>
      <c r="JO25" s="25">
        <v>0</v>
      </c>
      <c r="JP25" s="25">
        <v>0</v>
      </c>
      <c r="JQ25" s="25">
        <v>0</v>
      </c>
      <c r="JR25" s="25">
        <v>0</v>
      </c>
      <c r="JS25" s="25">
        <v>0</v>
      </c>
      <c r="JT25" s="25">
        <v>0</v>
      </c>
      <c r="JU25" s="25">
        <v>0</v>
      </c>
      <c r="JV25" s="25">
        <v>0</v>
      </c>
      <c r="JW25" s="25">
        <v>0</v>
      </c>
      <c r="JX25" s="25">
        <v>0</v>
      </c>
      <c r="JY25" s="25">
        <v>0</v>
      </c>
      <c r="JZ25" s="25">
        <v>0</v>
      </c>
      <c r="KA25" s="25">
        <v>0</v>
      </c>
      <c r="KB25" s="25">
        <v>0</v>
      </c>
      <c r="KC25" s="25">
        <v>0</v>
      </c>
      <c r="KD25" s="25">
        <v>0</v>
      </c>
      <c r="KE25" s="25">
        <v>0</v>
      </c>
      <c r="KF25" s="25">
        <v>0</v>
      </c>
      <c r="KG25" s="25">
        <v>0</v>
      </c>
      <c r="KH25" s="25">
        <v>0</v>
      </c>
      <c r="KI25" s="25">
        <v>0</v>
      </c>
      <c r="KJ25" s="25">
        <v>0</v>
      </c>
      <c r="KK25" s="25">
        <v>0</v>
      </c>
      <c r="KL25" s="25">
        <v>0</v>
      </c>
      <c r="KM25" s="25">
        <v>0</v>
      </c>
      <c r="KN25" s="25">
        <v>0</v>
      </c>
      <c r="KO25" s="25">
        <v>0</v>
      </c>
      <c r="KP25" s="25">
        <v>0</v>
      </c>
      <c r="KQ25" s="25">
        <v>0</v>
      </c>
      <c r="KR25" s="25">
        <v>0</v>
      </c>
      <c r="KS25" s="25">
        <v>0</v>
      </c>
      <c r="KT25" s="25">
        <v>0</v>
      </c>
      <c r="KU25" s="25">
        <v>0</v>
      </c>
      <c r="KV25" s="25">
        <v>0</v>
      </c>
      <c r="KW25" s="25">
        <v>0</v>
      </c>
      <c r="KX25" s="25">
        <v>0</v>
      </c>
      <c r="KY25" s="25">
        <v>0</v>
      </c>
      <c r="KZ25" s="25">
        <v>0</v>
      </c>
      <c r="LA25" s="25">
        <v>0</v>
      </c>
      <c r="LB25" s="25">
        <v>0</v>
      </c>
      <c r="LC25" s="25">
        <v>0</v>
      </c>
      <c r="LD25" s="25">
        <v>0</v>
      </c>
      <c r="LE25" s="25">
        <v>0</v>
      </c>
      <c r="LF25" s="25">
        <v>0</v>
      </c>
      <c r="LG25" s="25">
        <v>0</v>
      </c>
      <c r="LH25" s="25">
        <v>0</v>
      </c>
      <c r="LI25" s="25">
        <v>0</v>
      </c>
      <c r="LJ25" s="25">
        <v>0</v>
      </c>
      <c r="LK25" s="25">
        <v>0</v>
      </c>
      <c r="LL25" s="25">
        <v>0</v>
      </c>
      <c r="LM25" s="25">
        <v>0</v>
      </c>
      <c r="LN25" s="25">
        <v>0</v>
      </c>
      <c r="LO25" s="25">
        <v>0</v>
      </c>
      <c r="LP25" s="25">
        <v>0</v>
      </c>
      <c r="LQ25" s="25">
        <v>0</v>
      </c>
      <c r="LR25" s="25">
        <v>0</v>
      </c>
      <c r="LS25" s="25">
        <v>0</v>
      </c>
      <c r="LT25" s="25">
        <v>0</v>
      </c>
      <c r="LU25" s="25">
        <v>0</v>
      </c>
      <c r="LV25" s="25">
        <v>0</v>
      </c>
      <c r="LW25" s="25">
        <v>0</v>
      </c>
      <c r="LX25" s="25">
        <v>0</v>
      </c>
      <c r="LY25" s="25">
        <v>0</v>
      </c>
      <c r="LZ25" s="25">
        <v>0</v>
      </c>
      <c r="MA25" s="25">
        <v>0</v>
      </c>
      <c r="MB25" s="25">
        <v>0</v>
      </c>
      <c r="MC25" s="25">
        <v>0</v>
      </c>
      <c r="MD25" s="25">
        <v>0</v>
      </c>
      <c r="ME25" s="25">
        <v>0</v>
      </c>
      <c r="MF25" s="25">
        <v>0</v>
      </c>
      <c r="MG25" s="25">
        <v>0</v>
      </c>
      <c r="MH25" s="25">
        <v>0</v>
      </c>
      <c r="MI25" s="25">
        <v>0</v>
      </c>
      <c r="MJ25" s="25">
        <v>0</v>
      </c>
      <c r="MK25" s="25">
        <v>0</v>
      </c>
      <c r="ML25" s="25">
        <v>0</v>
      </c>
      <c r="MM25" s="25">
        <v>0</v>
      </c>
      <c r="MN25" s="25">
        <v>0</v>
      </c>
      <c r="MO25" s="25">
        <v>0</v>
      </c>
      <c r="MP25" s="25">
        <v>0</v>
      </c>
      <c r="MQ25" s="25">
        <v>0</v>
      </c>
      <c r="MR25" s="25">
        <v>0</v>
      </c>
      <c r="MS25" s="25">
        <v>0</v>
      </c>
      <c r="MT25" s="25">
        <v>0</v>
      </c>
      <c r="MU25" s="25">
        <v>0</v>
      </c>
      <c r="MV25" s="25">
        <v>0</v>
      </c>
      <c r="MW25" s="25">
        <v>0</v>
      </c>
      <c r="MX25" s="25">
        <v>0</v>
      </c>
      <c r="MY25" s="26">
        <v>0</v>
      </c>
      <c r="MZ25" s="26">
        <v>0</v>
      </c>
      <c r="NA25" s="26"/>
      <c r="NB25" s="26"/>
      <c r="NC25" s="26"/>
      <c r="ND25" s="26"/>
      <c r="NE25" s="26"/>
      <c r="NF25" s="26"/>
      <c r="NG25" s="26"/>
      <c r="NH25" s="26"/>
      <c r="NI25" s="26"/>
      <c r="NJ25" s="26"/>
      <c r="NK25" s="26"/>
      <c r="NL25" s="26"/>
      <c r="NM25" s="26"/>
      <c r="NN25" s="26"/>
      <c r="NO25" s="26"/>
      <c r="NP25" s="26"/>
      <c r="NQ25" s="26"/>
      <c r="NR25" s="26"/>
      <c r="NS25" s="26"/>
      <c r="NT25" s="26"/>
    </row>
    <row r="26" spans="1:384" ht="14.25" hidden="1" customHeight="1" outlineLevel="1" x14ac:dyDescent="0.55000000000000004">
      <c r="A26" s="8" t="s">
        <v>48</v>
      </c>
      <c r="B26" s="55" t="e">
        <f>SUMPRODUCT(C26:MX26,C18:MX18)/SUM(C18:MX18)</f>
        <v>#DIV/0!</v>
      </c>
      <c r="C26" s="25">
        <v>0</v>
      </c>
      <c r="D26" s="25">
        <v>0</v>
      </c>
      <c r="E26" s="25">
        <v>0</v>
      </c>
      <c r="F26" s="25">
        <v>0</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0</v>
      </c>
      <c r="BA26" s="25">
        <v>0</v>
      </c>
      <c r="BB26" s="25">
        <v>0</v>
      </c>
      <c r="BC26" s="25">
        <v>0</v>
      </c>
      <c r="BD26" s="25">
        <v>0</v>
      </c>
      <c r="BE26" s="25">
        <v>0</v>
      </c>
      <c r="BF26" s="25">
        <v>0</v>
      </c>
      <c r="BG26" s="25">
        <v>0</v>
      </c>
      <c r="BH26" s="25">
        <v>0</v>
      </c>
      <c r="BI26" s="25">
        <v>0</v>
      </c>
      <c r="BJ26" s="25">
        <v>0</v>
      </c>
      <c r="BK26" s="25">
        <v>0</v>
      </c>
      <c r="BL26" s="25">
        <v>0</v>
      </c>
      <c r="BM26" s="25">
        <v>0</v>
      </c>
      <c r="BN26" s="25">
        <v>0</v>
      </c>
      <c r="BO26" s="25">
        <v>0</v>
      </c>
      <c r="BP26" s="25">
        <v>0</v>
      </c>
      <c r="BQ26" s="25">
        <v>0</v>
      </c>
      <c r="BR26" s="25">
        <v>0</v>
      </c>
      <c r="BS26" s="25">
        <v>0</v>
      </c>
      <c r="BT26" s="25">
        <v>0</v>
      </c>
      <c r="BU26" s="25">
        <v>0</v>
      </c>
      <c r="BV26" s="25">
        <v>0</v>
      </c>
      <c r="BW26" s="25">
        <v>0</v>
      </c>
      <c r="BX26" s="25">
        <v>0</v>
      </c>
      <c r="BY26" s="25">
        <v>0</v>
      </c>
      <c r="BZ26" s="25">
        <v>0</v>
      </c>
      <c r="CA26" s="25">
        <v>0</v>
      </c>
      <c r="CB26" s="25">
        <v>0</v>
      </c>
      <c r="CC26" s="25">
        <v>0</v>
      </c>
      <c r="CD26" s="25">
        <v>0</v>
      </c>
      <c r="CE26" s="25">
        <v>0</v>
      </c>
      <c r="CF26" s="25">
        <v>0</v>
      </c>
      <c r="CG26" s="25">
        <v>0</v>
      </c>
      <c r="CH26" s="25">
        <v>0</v>
      </c>
      <c r="CI26" s="25">
        <v>0</v>
      </c>
      <c r="CJ26" s="25">
        <v>0</v>
      </c>
      <c r="CK26" s="25">
        <v>0</v>
      </c>
      <c r="CL26" s="25">
        <v>0</v>
      </c>
      <c r="CM26" s="25">
        <v>0</v>
      </c>
      <c r="CN26" s="25">
        <v>0</v>
      </c>
      <c r="CO26" s="25">
        <v>0</v>
      </c>
      <c r="CP26" s="25">
        <v>0</v>
      </c>
      <c r="CQ26" s="25">
        <v>0</v>
      </c>
      <c r="CR26" s="25">
        <v>0</v>
      </c>
      <c r="CS26" s="25">
        <v>0</v>
      </c>
      <c r="CT26" s="25">
        <v>0</v>
      </c>
      <c r="CU26" s="25">
        <v>0</v>
      </c>
      <c r="CV26" s="25">
        <v>0</v>
      </c>
      <c r="CW26" s="25">
        <v>0</v>
      </c>
      <c r="CX26" s="25">
        <v>0</v>
      </c>
      <c r="CY26" s="25">
        <v>0</v>
      </c>
      <c r="CZ26" s="25">
        <v>0</v>
      </c>
      <c r="DA26" s="25">
        <v>0</v>
      </c>
      <c r="DB26" s="25">
        <v>0</v>
      </c>
      <c r="DC26" s="25">
        <v>0</v>
      </c>
      <c r="DD26" s="25">
        <v>0</v>
      </c>
      <c r="DE26" s="25">
        <v>0</v>
      </c>
      <c r="DF26" s="25">
        <v>0</v>
      </c>
      <c r="DG26" s="25">
        <v>0</v>
      </c>
      <c r="DH26" s="25">
        <v>0</v>
      </c>
      <c r="DI26" s="25">
        <v>0</v>
      </c>
      <c r="DJ26" s="25">
        <v>0</v>
      </c>
      <c r="DK26" s="25">
        <v>0</v>
      </c>
      <c r="DL26" s="25">
        <v>0</v>
      </c>
      <c r="DM26" s="25">
        <v>0</v>
      </c>
      <c r="DN26" s="25">
        <v>0</v>
      </c>
      <c r="DO26" s="25">
        <v>0</v>
      </c>
      <c r="DP26" s="25">
        <v>0</v>
      </c>
      <c r="DQ26" s="25">
        <v>0</v>
      </c>
      <c r="DR26" s="25">
        <v>0</v>
      </c>
      <c r="DS26" s="25">
        <v>0</v>
      </c>
      <c r="DT26" s="25">
        <v>0</v>
      </c>
      <c r="DU26" s="25">
        <v>0</v>
      </c>
      <c r="DV26" s="25">
        <v>0</v>
      </c>
      <c r="DW26" s="25">
        <v>0</v>
      </c>
      <c r="DX26" s="25">
        <v>0</v>
      </c>
      <c r="DY26" s="25">
        <v>0</v>
      </c>
      <c r="DZ26" s="25">
        <v>0</v>
      </c>
      <c r="EA26" s="25">
        <v>0</v>
      </c>
      <c r="EB26" s="25">
        <v>0</v>
      </c>
      <c r="EC26" s="25">
        <v>0</v>
      </c>
      <c r="ED26" s="25">
        <v>0</v>
      </c>
      <c r="EE26" s="25">
        <v>0</v>
      </c>
      <c r="EF26" s="25">
        <v>0</v>
      </c>
      <c r="EG26" s="25">
        <v>0</v>
      </c>
      <c r="EH26" s="25">
        <v>0</v>
      </c>
      <c r="EI26" s="25">
        <v>0</v>
      </c>
      <c r="EJ26" s="25">
        <v>0</v>
      </c>
      <c r="EK26" s="25">
        <v>0</v>
      </c>
      <c r="EL26" s="25">
        <v>0</v>
      </c>
      <c r="EM26" s="25">
        <v>0</v>
      </c>
      <c r="EN26" s="25">
        <v>0</v>
      </c>
      <c r="EO26" s="25">
        <v>0</v>
      </c>
      <c r="EP26" s="25">
        <v>0</v>
      </c>
      <c r="EQ26" s="25">
        <v>0</v>
      </c>
      <c r="ER26" s="25">
        <v>0</v>
      </c>
      <c r="ES26" s="25">
        <v>0</v>
      </c>
      <c r="ET26" s="25">
        <v>0</v>
      </c>
      <c r="EU26" s="25">
        <v>0</v>
      </c>
      <c r="EV26" s="25">
        <v>0</v>
      </c>
      <c r="EW26" s="25">
        <v>0</v>
      </c>
      <c r="EX26" s="25">
        <v>0</v>
      </c>
      <c r="EY26" s="25">
        <v>0</v>
      </c>
      <c r="EZ26" s="25">
        <v>0</v>
      </c>
      <c r="FA26" s="25">
        <v>0</v>
      </c>
      <c r="FB26" s="25">
        <v>0</v>
      </c>
      <c r="FC26" s="25">
        <v>0</v>
      </c>
      <c r="FD26" s="25">
        <v>0</v>
      </c>
      <c r="FE26" s="25">
        <v>0</v>
      </c>
      <c r="FF26" s="25">
        <v>0</v>
      </c>
      <c r="FG26" s="25">
        <v>0</v>
      </c>
      <c r="FH26" s="25">
        <v>0</v>
      </c>
      <c r="FI26" s="25">
        <v>0</v>
      </c>
      <c r="FJ26" s="25">
        <v>0</v>
      </c>
      <c r="FK26" s="25">
        <v>0</v>
      </c>
      <c r="FL26" s="25">
        <v>0</v>
      </c>
      <c r="FM26" s="25">
        <v>0</v>
      </c>
      <c r="FN26" s="25">
        <v>0</v>
      </c>
      <c r="FO26" s="25">
        <v>0</v>
      </c>
      <c r="FP26" s="25">
        <v>0</v>
      </c>
      <c r="FQ26" s="25">
        <v>0</v>
      </c>
      <c r="FR26" s="25">
        <v>0</v>
      </c>
      <c r="FS26" s="25">
        <v>0</v>
      </c>
      <c r="FT26" s="25">
        <v>0</v>
      </c>
      <c r="FU26" s="25">
        <v>0</v>
      </c>
      <c r="FV26" s="25">
        <v>0</v>
      </c>
      <c r="FW26" s="25">
        <v>0</v>
      </c>
      <c r="FX26" s="25">
        <v>0</v>
      </c>
      <c r="FY26" s="25">
        <v>0</v>
      </c>
      <c r="FZ26" s="25">
        <v>0</v>
      </c>
      <c r="GA26" s="25">
        <v>0</v>
      </c>
      <c r="GB26" s="25">
        <v>0</v>
      </c>
      <c r="GC26" s="25">
        <v>0</v>
      </c>
      <c r="GD26" s="25">
        <v>0</v>
      </c>
      <c r="GE26" s="25">
        <v>0</v>
      </c>
      <c r="GF26" s="25">
        <v>0</v>
      </c>
      <c r="GG26" s="25">
        <v>0</v>
      </c>
      <c r="GH26" s="25">
        <v>0</v>
      </c>
      <c r="GI26" s="25">
        <v>0</v>
      </c>
      <c r="GJ26" s="25">
        <v>0</v>
      </c>
      <c r="GK26" s="25">
        <v>0</v>
      </c>
      <c r="GL26" s="25">
        <v>0</v>
      </c>
      <c r="GM26" s="25">
        <v>0</v>
      </c>
      <c r="GN26" s="25">
        <v>0</v>
      </c>
      <c r="GO26" s="25">
        <v>0</v>
      </c>
      <c r="GP26" s="25">
        <v>0</v>
      </c>
      <c r="GQ26" s="25">
        <v>0</v>
      </c>
      <c r="GR26" s="25">
        <v>0</v>
      </c>
      <c r="GS26" s="25">
        <v>0</v>
      </c>
      <c r="GT26" s="25">
        <v>0</v>
      </c>
      <c r="GU26" s="25">
        <v>0</v>
      </c>
      <c r="GV26" s="25">
        <v>0</v>
      </c>
      <c r="GW26" s="25">
        <v>0</v>
      </c>
      <c r="GX26" s="25">
        <v>0</v>
      </c>
      <c r="GY26" s="25">
        <v>0</v>
      </c>
      <c r="GZ26" s="25">
        <v>0</v>
      </c>
      <c r="HA26" s="25">
        <v>0</v>
      </c>
      <c r="HB26" s="25">
        <v>0</v>
      </c>
      <c r="HC26" s="25">
        <v>0</v>
      </c>
      <c r="HD26" s="25">
        <v>0</v>
      </c>
      <c r="HE26" s="25">
        <v>0</v>
      </c>
      <c r="HF26" s="25">
        <v>0</v>
      </c>
      <c r="HG26" s="25">
        <v>0</v>
      </c>
      <c r="HH26" s="25">
        <v>0</v>
      </c>
      <c r="HI26" s="25">
        <v>0</v>
      </c>
      <c r="HJ26" s="25">
        <v>0</v>
      </c>
      <c r="HK26" s="25">
        <v>0</v>
      </c>
      <c r="HL26" s="25">
        <v>0</v>
      </c>
      <c r="HM26" s="25">
        <v>0</v>
      </c>
      <c r="HN26" s="25">
        <v>0</v>
      </c>
      <c r="HO26" s="25">
        <v>0</v>
      </c>
      <c r="HP26" s="25">
        <v>0</v>
      </c>
      <c r="HQ26" s="25">
        <v>0</v>
      </c>
      <c r="HR26" s="25">
        <v>0</v>
      </c>
      <c r="HS26" s="25">
        <v>0</v>
      </c>
      <c r="HT26" s="25">
        <v>0</v>
      </c>
      <c r="HU26" s="25">
        <v>0</v>
      </c>
      <c r="HV26" s="25">
        <v>0</v>
      </c>
      <c r="HW26" s="25">
        <v>0</v>
      </c>
      <c r="HX26" s="25">
        <v>0</v>
      </c>
      <c r="HY26" s="25">
        <v>0</v>
      </c>
      <c r="HZ26" s="25">
        <v>0</v>
      </c>
      <c r="IA26" s="25">
        <v>0</v>
      </c>
      <c r="IB26" s="25">
        <v>0</v>
      </c>
      <c r="IC26" s="25">
        <v>0</v>
      </c>
      <c r="ID26" s="25">
        <v>0</v>
      </c>
      <c r="IE26" s="25">
        <v>0</v>
      </c>
      <c r="IF26" s="25">
        <v>0</v>
      </c>
      <c r="IG26" s="25">
        <v>0</v>
      </c>
      <c r="IH26" s="25">
        <v>0</v>
      </c>
      <c r="II26" s="25">
        <v>0</v>
      </c>
      <c r="IJ26" s="25">
        <v>0</v>
      </c>
      <c r="IK26" s="25">
        <v>0</v>
      </c>
      <c r="IL26" s="25">
        <v>0</v>
      </c>
      <c r="IM26" s="25">
        <v>0</v>
      </c>
      <c r="IN26" s="25">
        <v>0</v>
      </c>
      <c r="IO26" s="25">
        <v>0</v>
      </c>
      <c r="IP26" s="25">
        <v>0</v>
      </c>
      <c r="IQ26" s="25">
        <v>0</v>
      </c>
      <c r="IR26" s="25">
        <v>0</v>
      </c>
      <c r="IS26" s="25">
        <v>0</v>
      </c>
      <c r="IT26" s="25">
        <v>0</v>
      </c>
      <c r="IU26" s="25">
        <v>0</v>
      </c>
      <c r="IV26" s="25">
        <v>0</v>
      </c>
      <c r="IW26" s="25">
        <v>0</v>
      </c>
      <c r="IX26" s="25">
        <v>0</v>
      </c>
      <c r="IY26" s="25">
        <v>0</v>
      </c>
      <c r="IZ26" s="25">
        <v>0</v>
      </c>
      <c r="JA26" s="25">
        <v>0</v>
      </c>
      <c r="JB26" s="25">
        <v>0</v>
      </c>
      <c r="JC26" s="25">
        <v>0</v>
      </c>
      <c r="JD26" s="25">
        <v>0</v>
      </c>
      <c r="JE26" s="25">
        <v>0</v>
      </c>
      <c r="JF26" s="25">
        <v>0</v>
      </c>
      <c r="JG26" s="25">
        <v>0</v>
      </c>
      <c r="JH26" s="25">
        <v>0</v>
      </c>
      <c r="JI26" s="25">
        <v>0</v>
      </c>
      <c r="JJ26" s="25">
        <v>0</v>
      </c>
      <c r="JK26" s="25">
        <v>0</v>
      </c>
      <c r="JL26" s="25">
        <v>0</v>
      </c>
      <c r="JM26" s="25">
        <v>0</v>
      </c>
      <c r="JN26" s="25">
        <v>0</v>
      </c>
      <c r="JO26" s="25">
        <v>0</v>
      </c>
      <c r="JP26" s="25">
        <v>0</v>
      </c>
      <c r="JQ26" s="25">
        <v>0</v>
      </c>
      <c r="JR26" s="25">
        <v>0</v>
      </c>
      <c r="JS26" s="25">
        <v>0</v>
      </c>
      <c r="JT26" s="25">
        <v>0</v>
      </c>
      <c r="JU26" s="25">
        <v>0</v>
      </c>
      <c r="JV26" s="25">
        <v>0</v>
      </c>
      <c r="JW26" s="25">
        <v>0</v>
      </c>
      <c r="JX26" s="25">
        <v>0</v>
      </c>
      <c r="JY26" s="25">
        <v>0</v>
      </c>
      <c r="JZ26" s="25">
        <v>0</v>
      </c>
      <c r="KA26" s="25">
        <v>0</v>
      </c>
      <c r="KB26" s="25">
        <v>0</v>
      </c>
      <c r="KC26" s="25">
        <v>0</v>
      </c>
      <c r="KD26" s="25">
        <v>0</v>
      </c>
      <c r="KE26" s="25">
        <v>0</v>
      </c>
      <c r="KF26" s="25">
        <v>0</v>
      </c>
      <c r="KG26" s="25">
        <v>0</v>
      </c>
      <c r="KH26" s="25">
        <v>0</v>
      </c>
      <c r="KI26" s="25">
        <v>0</v>
      </c>
      <c r="KJ26" s="25">
        <v>0</v>
      </c>
      <c r="KK26" s="25">
        <v>0</v>
      </c>
      <c r="KL26" s="25">
        <v>0</v>
      </c>
      <c r="KM26" s="25">
        <v>0</v>
      </c>
      <c r="KN26" s="25">
        <v>0</v>
      </c>
      <c r="KO26" s="25">
        <v>0</v>
      </c>
      <c r="KP26" s="25">
        <v>0</v>
      </c>
      <c r="KQ26" s="25">
        <v>0</v>
      </c>
      <c r="KR26" s="25">
        <v>0</v>
      </c>
      <c r="KS26" s="25">
        <v>0</v>
      </c>
      <c r="KT26" s="25">
        <v>0</v>
      </c>
      <c r="KU26" s="25">
        <v>0</v>
      </c>
      <c r="KV26" s="25">
        <v>0</v>
      </c>
      <c r="KW26" s="25">
        <v>0</v>
      </c>
      <c r="KX26" s="25">
        <v>0</v>
      </c>
      <c r="KY26" s="25">
        <v>0</v>
      </c>
      <c r="KZ26" s="25">
        <v>0</v>
      </c>
      <c r="LA26" s="25">
        <v>0</v>
      </c>
      <c r="LB26" s="25">
        <v>0</v>
      </c>
      <c r="LC26" s="25">
        <v>0</v>
      </c>
      <c r="LD26" s="25">
        <v>0</v>
      </c>
      <c r="LE26" s="25">
        <v>0</v>
      </c>
      <c r="LF26" s="25">
        <v>0</v>
      </c>
      <c r="LG26" s="25">
        <v>0</v>
      </c>
      <c r="LH26" s="25">
        <v>0</v>
      </c>
      <c r="LI26" s="25">
        <v>0</v>
      </c>
      <c r="LJ26" s="25">
        <v>0</v>
      </c>
      <c r="LK26" s="25">
        <v>0</v>
      </c>
      <c r="LL26" s="25">
        <v>0</v>
      </c>
      <c r="LM26" s="25">
        <v>0</v>
      </c>
      <c r="LN26" s="25">
        <v>0</v>
      </c>
      <c r="LO26" s="25">
        <v>0</v>
      </c>
      <c r="LP26" s="25">
        <v>0</v>
      </c>
      <c r="LQ26" s="25">
        <v>0</v>
      </c>
      <c r="LR26" s="25">
        <v>0</v>
      </c>
      <c r="LS26" s="25">
        <v>0</v>
      </c>
      <c r="LT26" s="25">
        <v>0</v>
      </c>
      <c r="LU26" s="25">
        <v>0</v>
      </c>
      <c r="LV26" s="25">
        <v>0</v>
      </c>
      <c r="LW26" s="25">
        <v>0</v>
      </c>
      <c r="LX26" s="25">
        <v>0</v>
      </c>
      <c r="LY26" s="25">
        <v>0</v>
      </c>
      <c r="LZ26" s="25">
        <v>0</v>
      </c>
      <c r="MA26" s="25">
        <v>0</v>
      </c>
      <c r="MB26" s="25">
        <v>0</v>
      </c>
      <c r="MC26" s="25">
        <v>0</v>
      </c>
      <c r="MD26" s="25">
        <v>0</v>
      </c>
      <c r="ME26" s="25">
        <v>0</v>
      </c>
      <c r="MF26" s="25">
        <v>0</v>
      </c>
      <c r="MG26" s="25">
        <v>0</v>
      </c>
      <c r="MH26" s="25">
        <v>0</v>
      </c>
      <c r="MI26" s="25">
        <v>0</v>
      </c>
      <c r="MJ26" s="25">
        <v>0</v>
      </c>
      <c r="MK26" s="25">
        <v>0</v>
      </c>
      <c r="ML26" s="25">
        <v>0</v>
      </c>
      <c r="MM26" s="25">
        <v>0</v>
      </c>
      <c r="MN26" s="25">
        <v>0</v>
      </c>
      <c r="MO26" s="25">
        <v>0</v>
      </c>
      <c r="MP26" s="25">
        <v>0</v>
      </c>
      <c r="MQ26" s="25">
        <v>0</v>
      </c>
      <c r="MR26" s="25">
        <v>0</v>
      </c>
      <c r="MS26" s="25">
        <v>0</v>
      </c>
      <c r="MT26" s="25">
        <v>0</v>
      </c>
      <c r="MU26" s="25">
        <v>0</v>
      </c>
      <c r="MV26" s="25">
        <v>0</v>
      </c>
      <c r="MW26" s="25">
        <v>0</v>
      </c>
      <c r="MX26" s="25">
        <v>0</v>
      </c>
      <c r="MY26" s="27">
        <v>0</v>
      </c>
      <c r="MZ26" s="27">
        <v>0</v>
      </c>
      <c r="NA26" s="27"/>
      <c r="NB26" s="27"/>
      <c r="NC26" s="27"/>
      <c r="ND26" s="27"/>
      <c r="NE26" s="27"/>
      <c r="NF26" s="27"/>
      <c r="NG26" s="27"/>
      <c r="NH26" s="27"/>
      <c r="NI26" s="27"/>
      <c r="NJ26" s="27"/>
      <c r="NK26" s="27"/>
      <c r="NL26" s="27"/>
      <c r="NM26" s="27"/>
      <c r="NN26" s="27"/>
      <c r="NO26" s="27"/>
      <c r="NP26" s="27"/>
      <c r="NQ26" s="27"/>
      <c r="NR26" s="27"/>
      <c r="NS26" s="27"/>
      <c r="NT26" s="27"/>
    </row>
    <row r="27" spans="1:384" ht="14.25" hidden="1" customHeight="1" outlineLevel="1" x14ac:dyDescent="0.55000000000000004">
      <c r="A27" s="28" t="s">
        <v>49</v>
      </c>
      <c r="B27" s="54" t="e">
        <f>SUMPRODUCT(C27:MX27,C18:MX18)/SUM(C18:MX18)</f>
        <v>#DIV/0!</v>
      </c>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v>
      </c>
      <c r="Z27" s="23">
        <v>0</v>
      </c>
      <c r="AA27" s="23">
        <v>0</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c r="CB27" s="23">
        <v>0</v>
      </c>
      <c r="CC27" s="23">
        <v>0</v>
      </c>
      <c r="CD27" s="23">
        <v>0</v>
      </c>
      <c r="CE27" s="23">
        <v>0</v>
      </c>
      <c r="CF27" s="23">
        <v>0</v>
      </c>
      <c r="CG27" s="23">
        <v>0</v>
      </c>
      <c r="CH27" s="23">
        <v>0</v>
      </c>
      <c r="CI27" s="23">
        <v>0</v>
      </c>
      <c r="CJ27" s="23">
        <v>0</v>
      </c>
      <c r="CK27" s="23">
        <v>0</v>
      </c>
      <c r="CL27" s="23">
        <v>0</v>
      </c>
      <c r="CM27" s="23">
        <v>0</v>
      </c>
      <c r="CN27" s="23">
        <v>0</v>
      </c>
      <c r="CO27" s="23">
        <v>0</v>
      </c>
      <c r="CP27" s="23">
        <v>0</v>
      </c>
      <c r="CQ27" s="23">
        <v>0</v>
      </c>
      <c r="CR27" s="23">
        <v>0</v>
      </c>
      <c r="CS27" s="23">
        <v>0</v>
      </c>
      <c r="CT27" s="23">
        <v>0</v>
      </c>
      <c r="CU27" s="23">
        <v>0</v>
      </c>
      <c r="CV27" s="23">
        <v>0</v>
      </c>
      <c r="CW27" s="23">
        <v>0</v>
      </c>
      <c r="CX27" s="23">
        <v>0</v>
      </c>
      <c r="CY27" s="23">
        <v>0</v>
      </c>
      <c r="CZ27" s="23">
        <v>0</v>
      </c>
      <c r="DA27" s="23">
        <v>0</v>
      </c>
      <c r="DB27" s="23">
        <v>0</v>
      </c>
      <c r="DC27" s="23">
        <v>0</v>
      </c>
      <c r="DD27" s="23">
        <v>0</v>
      </c>
      <c r="DE27" s="23">
        <v>0</v>
      </c>
      <c r="DF27" s="23">
        <v>0</v>
      </c>
      <c r="DG27" s="23">
        <v>0</v>
      </c>
      <c r="DH27" s="23">
        <v>0</v>
      </c>
      <c r="DI27" s="23">
        <v>0</v>
      </c>
      <c r="DJ27" s="23">
        <v>0</v>
      </c>
      <c r="DK27" s="23">
        <v>0</v>
      </c>
      <c r="DL27" s="23">
        <v>0</v>
      </c>
      <c r="DM27" s="23">
        <v>0</v>
      </c>
      <c r="DN27" s="23">
        <v>0</v>
      </c>
      <c r="DO27" s="23">
        <v>0</v>
      </c>
      <c r="DP27" s="23">
        <v>0</v>
      </c>
      <c r="DQ27" s="23">
        <v>0</v>
      </c>
      <c r="DR27" s="23">
        <v>0</v>
      </c>
      <c r="DS27" s="23">
        <v>0</v>
      </c>
      <c r="DT27" s="23">
        <v>0</v>
      </c>
      <c r="DU27" s="23">
        <v>0</v>
      </c>
      <c r="DV27" s="23">
        <v>0</v>
      </c>
      <c r="DW27" s="23">
        <v>0</v>
      </c>
      <c r="DX27" s="23">
        <v>0</v>
      </c>
      <c r="DY27" s="23">
        <v>0</v>
      </c>
      <c r="DZ27" s="23">
        <v>0</v>
      </c>
      <c r="EA27" s="23">
        <v>0</v>
      </c>
      <c r="EB27" s="23">
        <v>0</v>
      </c>
      <c r="EC27" s="23">
        <v>0</v>
      </c>
      <c r="ED27" s="23">
        <v>0</v>
      </c>
      <c r="EE27" s="23">
        <v>0</v>
      </c>
      <c r="EF27" s="23">
        <v>0</v>
      </c>
      <c r="EG27" s="23">
        <v>0</v>
      </c>
      <c r="EH27" s="23">
        <v>0</v>
      </c>
      <c r="EI27" s="23">
        <v>0</v>
      </c>
      <c r="EJ27" s="23">
        <v>0</v>
      </c>
      <c r="EK27" s="23">
        <v>0</v>
      </c>
      <c r="EL27" s="23">
        <v>0</v>
      </c>
      <c r="EM27" s="23">
        <v>0</v>
      </c>
      <c r="EN27" s="23">
        <v>0</v>
      </c>
      <c r="EO27" s="23">
        <v>0</v>
      </c>
      <c r="EP27" s="23">
        <v>0</v>
      </c>
      <c r="EQ27" s="23">
        <v>0</v>
      </c>
      <c r="ER27" s="23">
        <v>0</v>
      </c>
      <c r="ES27" s="23">
        <v>0</v>
      </c>
      <c r="ET27" s="23">
        <v>0</v>
      </c>
      <c r="EU27" s="23">
        <v>0</v>
      </c>
      <c r="EV27" s="23">
        <v>0</v>
      </c>
      <c r="EW27" s="23">
        <v>0</v>
      </c>
      <c r="EX27" s="23">
        <v>0</v>
      </c>
      <c r="EY27" s="23">
        <v>0</v>
      </c>
      <c r="EZ27" s="23">
        <v>0</v>
      </c>
      <c r="FA27" s="23">
        <v>0</v>
      </c>
      <c r="FB27" s="23">
        <v>0</v>
      </c>
      <c r="FC27" s="23">
        <v>0</v>
      </c>
      <c r="FD27" s="23">
        <v>0</v>
      </c>
      <c r="FE27" s="23">
        <v>0</v>
      </c>
      <c r="FF27" s="23">
        <v>0</v>
      </c>
      <c r="FG27" s="23">
        <v>0</v>
      </c>
      <c r="FH27" s="23">
        <v>0</v>
      </c>
      <c r="FI27" s="23">
        <v>0</v>
      </c>
      <c r="FJ27" s="23">
        <v>0</v>
      </c>
      <c r="FK27" s="23">
        <v>0</v>
      </c>
      <c r="FL27" s="23">
        <v>0</v>
      </c>
      <c r="FM27" s="23">
        <v>0</v>
      </c>
      <c r="FN27" s="23">
        <v>0</v>
      </c>
      <c r="FO27" s="23">
        <v>0</v>
      </c>
      <c r="FP27" s="23">
        <v>0</v>
      </c>
      <c r="FQ27" s="23">
        <v>0</v>
      </c>
      <c r="FR27" s="23">
        <v>0</v>
      </c>
      <c r="FS27" s="23">
        <v>0</v>
      </c>
      <c r="FT27" s="23">
        <v>0</v>
      </c>
      <c r="FU27" s="23">
        <v>0</v>
      </c>
      <c r="FV27" s="23">
        <v>0</v>
      </c>
      <c r="FW27" s="23">
        <v>0</v>
      </c>
      <c r="FX27" s="23">
        <v>0</v>
      </c>
      <c r="FY27" s="23">
        <v>0</v>
      </c>
      <c r="FZ27" s="23">
        <v>0</v>
      </c>
      <c r="GA27" s="23">
        <v>0</v>
      </c>
      <c r="GB27" s="23">
        <v>0</v>
      </c>
      <c r="GC27" s="23">
        <v>0</v>
      </c>
      <c r="GD27" s="23">
        <v>0</v>
      </c>
      <c r="GE27" s="23">
        <v>0</v>
      </c>
      <c r="GF27" s="23">
        <v>0</v>
      </c>
      <c r="GG27" s="23">
        <v>0</v>
      </c>
      <c r="GH27" s="23">
        <v>0</v>
      </c>
      <c r="GI27" s="23">
        <v>0</v>
      </c>
      <c r="GJ27" s="23">
        <v>0</v>
      </c>
      <c r="GK27" s="23">
        <v>0</v>
      </c>
      <c r="GL27" s="23">
        <v>0</v>
      </c>
      <c r="GM27" s="23">
        <v>0</v>
      </c>
      <c r="GN27" s="23">
        <v>0</v>
      </c>
      <c r="GO27" s="23">
        <v>0</v>
      </c>
      <c r="GP27" s="23">
        <v>0</v>
      </c>
      <c r="GQ27" s="23">
        <v>0</v>
      </c>
      <c r="GR27" s="23">
        <v>0</v>
      </c>
      <c r="GS27" s="23">
        <v>0</v>
      </c>
      <c r="GT27" s="23">
        <v>0</v>
      </c>
      <c r="GU27" s="23">
        <v>0</v>
      </c>
      <c r="GV27" s="23">
        <v>0</v>
      </c>
      <c r="GW27" s="23">
        <v>0</v>
      </c>
      <c r="GX27" s="23">
        <v>0</v>
      </c>
      <c r="GY27" s="23">
        <v>0</v>
      </c>
      <c r="GZ27" s="23">
        <v>0</v>
      </c>
      <c r="HA27" s="23">
        <v>0</v>
      </c>
      <c r="HB27" s="23">
        <v>0</v>
      </c>
      <c r="HC27" s="23">
        <v>0</v>
      </c>
      <c r="HD27" s="23">
        <v>0</v>
      </c>
      <c r="HE27" s="23">
        <v>0</v>
      </c>
      <c r="HF27" s="23">
        <v>0</v>
      </c>
      <c r="HG27" s="23">
        <v>0</v>
      </c>
      <c r="HH27" s="23">
        <v>0</v>
      </c>
      <c r="HI27" s="23">
        <v>0</v>
      </c>
      <c r="HJ27" s="23">
        <v>0</v>
      </c>
      <c r="HK27" s="23">
        <v>0</v>
      </c>
      <c r="HL27" s="23">
        <v>0</v>
      </c>
      <c r="HM27" s="23">
        <v>0</v>
      </c>
      <c r="HN27" s="23">
        <v>0</v>
      </c>
      <c r="HO27" s="23">
        <v>0</v>
      </c>
      <c r="HP27" s="23">
        <v>0</v>
      </c>
      <c r="HQ27" s="23">
        <v>0</v>
      </c>
      <c r="HR27" s="23">
        <v>0</v>
      </c>
      <c r="HS27" s="23">
        <v>0</v>
      </c>
      <c r="HT27" s="23">
        <v>0</v>
      </c>
      <c r="HU27" s="23">
        <v>0</v>
      </c>
      <c r="HV27" s="23">
        <v>0</v>
      </c>
      <c r="HW27" s="23">
        <v>0</v>
      </c>
      <c r="HX27" s="23">
        <v>0</v>
      </c>
      <c r="HY27" s="23">
        <v>0</v>
      </c>
      <c r="HZ27" s="23">
        <v>0</v>
      </c>
      <c r="IA27" s="23">
        <v>0</v>
      </c>
      <c r="IB27" s="23">
        <v>0</v>
      </c>
      <c r="IC27" s="23">
        <v>0</v>
      </c>
      <c r="ID27" s="23">
        <v>0</v>
      </c>
      <c r="IE27" s="23">
        <v>0</v>
      </c>
      <c r="IF27" s="23">
        <v>0</v>
      </c>
      <c r="IG27" s="23">
        <v>0</v>
      </c>
      <c r="IH27" s="23">
        <v>0</v>
      </c>
      <c r="II27" s="23">
        <v>0</v>
      </c>
      <c r="IJ27" s="23">
        <v>0</v>
      </c>
      <c r="IK27" s="23">
        <v>0</v>
      </c>
      <c r="IL27" s="23">
        <v>0</v>
      </c>
      <c r="IM27" s="23">
        <v>0</v>
      </c>
      <c r="IN27" s="23">
        <v>0</v>
      </c>
      <c r="IO27" s="23">
        <v>0</v>
      </c>
      <c r="IP27" s="23">
        <v>0</v>
      </c>
      <c r="IQ27" s="23">
        <v>0</v>
      </c>
      <c r="IR27" s="23">
        <v>0</v>
      </c>
      <c r="IS27" s="23">
        <v>0</v>
      </c>
      <c r="IT27" s="23">
        <v>0</v>
      </c>
      <c r="IU27" s="23">
        <v>0</v>
      </c>
      <c r="IV27" s="23">
        <v>0</v>
      </c>
      <c r="IW27" s="23">
        <v>0</v>
      </c>
      <c r="IX27" s="23">
        <v>0</v>
      </c>
      <c r="IY27" s="23">
        <v>0</v>
      </c>
      <c r="IZ27" s="23">
        <v>0</v>
      </c>
      <c r="JA27" s="23">
        <v>0</v>
      </c>
      <c r="JB27" s="23">
        <v>0</v>
      </c>
      <c r="JC27" s="23">
        <v>0</v>
      </c>
      <c r="JD27" s="23">
        <v>0</v>
      </c>
      <c r="JE27" s="23">
        <v>0</v>
      </c>
      <c r="JF27" s="23">
        <v>0</v>
      </c>
      <c r="JG27" s="23">
        <v>0</v>
      </c>
      <c r="JH27" s="23">
        <v>0</v>
      </c>
      <c r="JI27" s="23">
        <v>0</v>
      </c>
      <c r="JJ27" s="23">
        <v>0</v>
      </c>
      <c r="JK27" s="23">
        <v>0</v>
      </c>
      <c r="JL27" s="23">
        <v>0</v>
      </c>
      <c r="JM27" s="23">
        <v>0</v>
      </c>
      <c r="JN27" s="23">
        <v>0</v>
      </c>
      <c r="JO27" s="23">
        <v>0</v>
      </c>
      <c r="JP27" s="23">
        <v>0</v>
      </c>
      <c r="JQ27" s="23">
        <v>0</v>
      </c>
      <c r="JR27" s="23">
        <v>0</v>
      </c>
      <c r="JS27" s="23">
        <v>0</v>
      </c>
      <c r="JT27" s="23">
        <v>0</v>
      </c>
      <c r="JU27" s="23">
        <v>0</v>
      </c>
      <c r="JV27" s="23">
        <v>0</v>
      </c>
      <c r="JW27" s="23">
        <v>0</v>
      </c>
      <c r="JX27" s="23">
        <v>0</v>
      </c>
      <c r="JY27" s="23">
        <v>0</v>
      </c>
      <c r="JZ27" s="23">
        <v>0</v>
      </c>
      <c r="KA27" s="23">
        <v>0</v>
      </c>
      <c r="KB27" s="23">
        <v>0</v>
      </c>
      <c r="KC27" s="23">
        <v>0</v>
      </c>
      <c r="KD27" s="23">
        <v>0</v>
      </c>
      <c r="KE27" s="23">
        <v>0</v>
      </c>
      <c r="KF27" s="23">
        <v>0</v>
      </c>
      <c r="KG27" s="23">
        <v>0</v>
      </c>
      <c r="KH27" s="23">
        <v>0</v>
      </c>
      <c r="KI27" s="23">
        <v>0</v>
      </c>
      <c r="KJ27" s="23">
        <v>0</v>
      </c>
      <c r="KK27" s="23">
        <v>0</v>
      </c>
      <c r="KL27" s="23">
        <v>0</v>
      </c>
      <c r="KM27" s="23">
        <v>0</v>
      </c>
      <c r="KN27" s="23">
        <v>0</v>
      </c>
      <c r="KO27" s="23">
        <v>0</v>
      </c>
      <c r="KP27" s="23">
        <v>0</v>
      </c>
      <c r="KQ27" s="23">
        <v>0</v>
      </c>
      <c r="KR27" s="23">
        <v>0</v>
      </c>
      <c r="KS27" s="23">
        <v>0</v>
      </c>
      <c r="KT27" s="23">
        <v>0</v>
      </c>
      <c r="KU27" s="23">
        <v>0</v>
      </c>
      <c r="KV27" s="23">
        <v>0</v>
      </c>
      <c r="KW27" s="23">
        <v>0</v>
      </c>
      <c r="KX27" s="23">
        <v>0</v>
      </c>
      <c r="KY27" s="23">
        <v>0</v>
      </c>
      <c r="KZ27" s="23">
        <v>0</v>
      </c>
      <c r="LA27" s="23">
        <v>0</v>
      </c>
      <c r="LB27" s="23">
        <v>0</v>
      </c>
      <c r="LC27" s="23">
        <v>0</v>
      </c>
      <c r="LD27" s="23">
        <v>0</v>
      </c>
      <c r="LE27" s="23">
        <v>0</v>
      </c>
      <c r="LF27" s="23">
        <v>0</v>
      </c>
      <c r="LG27" s="23">
        <v>0</v>
      </c>
      <c r="LH27" s="23">
        <v>0</v>
      </c>
      <c r="LI27" s="23">
        <v>0</v>
      </c>
      <c r="LJ27" s="23">
        <v>0</v>
      </c>
      <c r="LK27" s="23">
        <v>0</v>
      </c>
      <c r="LL27" s="23">
        <v>0</v>
      </c>
      <c r="LM27" s="23">
        <v>0</v>
      </c>
      <c r="LN27" s="23">
        <v>0</v>
      </c>
      <c r="LO27" s="23">
        <v>0</v>
      </c>
      <c r="LP27" s="23">
        <v>0</v>
      </c>
      <c r="LQ27" s="23">
        <v>0</v>
      </c>
      <c r="LR27" s="23">
        <v>0</v>
      </c>
      <c r="LS27" s="23">
        <v>0</v>
      </c>
      <c r="LT27" s="23">
        <v>0</v>
      </c>
      <c r="LU27" s="23">
        <v>0</v>
      </c>
      <c r="LV27" s="23">
        <v>0</v>
      </c>
      <c r="LW27" s="23">
        <v>0</v>
      </c>
      <c r="LX27" s="23">
        <v>0</v>
      </c>
      <c r="LY27" s="23">
        <v>0</v>
      </c>
      <c r="LZ27" s="23">
        <v>0</v>
      </c>
      <c r="MA27" s="23">
        <v>0</v>
      </c>
      <c r="MB27" s="23">
        <v>0</v>
      </c>
      <c r="MC27" s="23">
        <v>0</v>
      </c>
      <c r="MD27" s="23">
        <v>0</v>
      </c>
      <c r="ME27" s="23">
        <v>0</v>
      </c>
      <c r="MF27" s="23">
        <v>0</v>
      </c>
      <c r="MG27" s="23">
        <v>0</v>
      </c>
      <c r="MH27" s="23">
        <v>0</v>
      </c>
      <c r="MI27" s="23">
        <v>0</v>
      </c>
      <c r="MJ27" s="23">
        <v>0</v>
      </c>
      <c r="MK27" s="23">
        <v>0</v>
      </c>
      <c r="ML27" s="23">
        <v>0</v>
      </c>
      <c r="MM27" s="23">
        <v>0</v>
      </c>
      <c r="MN27" s="23">
        <v>0</v>
      </c>
      <c r="MO27" s="23">
        <v>0</v>
      </c>
      <c r="MP27" s="23">
        <v>0</v>
      </c>
      <c r="MQ27" s="23">
        <v>0</v>
      </c>
      <c r="MR27" s="23">
        <v>0</v>
      </c>
      <c r="MS27" s="23">
        <v>0</v>
      </c>
      <c r="MT27" s="23">
        <v>0</v>
      </c>
      <c r="MU27" s="23">
        <v>0</v>
      </c>
      <c r="MV27" s="23">
        <v>0</v>
      </c>
      <c r="MW27" s="23">
        <v>0</v>
      </c>
      <c r="MX27" s="23">
        <v>0</v>
      </c>
      <c r="MY27" s="24">
        <v>0</v>
      </c>
      <c r="MZ27" s="24">
        <v>0</v>
      </c>
      <c r="NA27" s="24"/>
      <c r="NB27" s="24"/>
      <c r="NC27" s="24"/>
      <c r="ND27" s="24"/>
      <c r="NE27" s="24"/>
      <c r="NF27" s="24"/>
      <c r="NG27" s="24"/>
      <c r="NH27" s="24"/>
      <c r="NI27" s="24"/>
      <c r="NJ27" s="24"/>
      <c r="NK27" s="24"/>
      <c r="NL27" s="24"/>
      <c r="NM27" s="24"/>
      <c r="NN27" s="24"/>
      <c r="NO27" s="24"/>
      <c r="NP27" s="24"/>
      <c r="NQ27" s="24"/>
      <c r="NR27" s="24"/>
      <c r="NS27" s="24"/>
      <c r="NT27" s="24"/>
    </row>
    <row r="28" spans="1:384" ht="14.25" hidden="1" customHeight="1" outlineLevel="1" x14ac:dyDescent="0.55000000000000004">
      <c r="A28" s="8" t="s">
        <v>17</v>
      </c>
      <c r="B28" s="13">
        <f t="shared" ref="B28:B29" si="20">SUM(C28:MX28)</f>
        <v>0</v>
      </c>
      <c r="C28" s="20">
        <v>0</v>
      </c>
      <c r="D28" s="20">
        <v>0</v>
      </c>
      <c r="E28" s="20">
        <v>0</v>
      </c>
      <c r="F28" s="20">
        <v>0</v>
      </c>
      <c r="G28" s="20">
        <v>0</v>
      </c>
      <c r="H28" s="20">
        <v>0</v>
      </c>
      <c r="I28" s="20">
        <v>0</v>
      </c>
      <c r="J28" s="20">
        <v>0</v>
      </c>
      <c r="K28" s="20">
        <v>0</v>
      </c>
      <c r="L28" s="20">
        <v>0</v>
      </c>
      <c r="M28" s="20">
        <v>0</v>
      </c>
      <c r="N28" s="20">
        <v>0</v>
      </c>
      <c r="O28" s="20">
        <v>0</v>
      </c>
      <c r="P28" s="20">
        <v>0</v>
      </c>
      <c r="Q28" s="20">
        <v>0</v>
      </c>
      <c r="R28" s="20">
        <v>0</v>
      </c>
      <c r="S28" s="20">
        <v>0</v>
      </c>
      <c r="T28" s="20">
        <v>0</v>
      </c>
      <c r="U28" s="20">
        <v>0</v>
      </c>
      <c r="V28" s="20">
        <v>0</v>
      </c>
      <c r="W28" s="20">
        <v>0</v>
      </c>
      <c r="X28" s="20">
        <v>0</v>
      </c>
      <c r="Y28" s="20">
        <v>0</v>
      </c>
      <c r="Z28" s="20">
        <v>0</v>
      </c>
      <c r="AA28" s="20">
        <v>0</v>
      </c>
      <c r="AB28" s="20">
        <v>0</v>
      </c>
      <c r="AC28" s="20">
        <v>0</v>
      </c>
      <c r="AD28" s="20">
        <v>0</v>
      </c>
      <c r="AE28" s="20">
        <v>0</v>
      </c>
      <c r="AF28" s="20">
        <v>0</v>
      </c>
      <c r="AG28" s="20">
        <v>0</v>
      </c>
      <c r="AH28" s="20">
        <v>0</v>
      </c>
      <c r="AI28" s="20">
        <v>0</v>
      </c>
      <c r="AJ28" s="20">
        <v>0</v>
      </c>
      <c r="AK28" s="20">
        <v>0</v>
      </c>
      <c r="AL28" s="20">
        <v>0</v>
      </c>
      <c r="AM28" s="20">
        <v>0</v>
      </c>
      <c r="AN28" s="20">
        <v>0</v>
      </c>
      <c r="AO28" s="20">
        <v>0</v>
      </c>
      <c r="AP28" s="20">
        <v>0</v>
      </c>
      <c r="AQ28" s="20">
        <v>0</v>
      </c>
      <c r="AR28" s="20">
        <v>0</v>
      </c>
      <c r="AS28" s="20">
        <v>0</v>
      </c>
      <c r="AT28" s="20">
        <v>0</v>
      </c>
      <c r="AU28" s="20">
        <v>0</v>
      </c>
      <c r="AV28" s="20">
        <v>0</v>
      </c>
      <c r="AW28" s="20">
        <v>0</v>
      </c>
      <c r="AX28" s="20">
        <v>0</v>
      </c>
      <c r="AY28" s="20">
        <v>0</v>
      </c>
      <c r="AZ28" s="20">
        <v>0</v>
      </c>
      <c r="BA28" s="20">
        <v>0</v>
      </c>
      <c r="BB28" s="20">
        <v>0</v>
      </c>
      <c r="BC28" s="20">
        <v>0</v>
      </c>
      <c r="BD28" s="20">
        <v>0</v>
      </c>
      <c r="BE28" s="20">
        <v>0</v>
      </c>
      <c r="BF28" s="20">
        <v>0</v>
      </c>
      <c r="BG28" s="20">
        <v>0</v>
      </c>
      <c r="BH28" s="20">
        <v>0</v>
      </c>
      <c r="BI28" s="20">
        <v>0</v>
      </c>
      <c r="BJ28" s="20">
        <v>0</v>
      </c>
      <c r="BK28" s="20">
        <v>0</v>
      </c>
      <c r="BL28" s="20">
        <v>0</v>
      </c>
      <c r="BM28" s="20">
        <v>0</v>
      </c>
      <c r="BN28" s="20">
        <v>0</v>
      </c>
      <c r="BO28" s="20">
        <v>0</v>
      </c>
      <c r="BP28" s="20">
        <v>0</v>
      </c>
      <c r="BQ28" s="20">
        <v>0</v>
      </c>
      <c r="BR28" s="20">
        <v>0</v>
      </c>
      <c r="BS28" s="20">
        <v>0</v>
      </c>
      <c r="BT28" s="20">
        <v>0</v>
      </c>
      <c r="BU28" s="20">
        <v>0</v>
      </c>
      <c r="BV28" s="20">
        <v>0</v>
      </c>
      <c r="BW28" s="20">
        <v>0</v>
      </c>
      <c r="BX28" s="20">
        <v>0</v>
      </c>
      <c r="BY28" s="20">
        <v>0</v>
      </c>
      <c r="BZ28" s="20">
        <v>0</v>
      </c>
      <c r="CA28" s="20">
        <v>0</v>
      </c>
      <c r="CB28" s="20">
        <v>0</v>
      </c>
      <c r="CC28" s="20">
        <v>0</v>
      </c>
      <c r="CD28" s="20">
        <v>0</v>
      </c>
      <c r="CE28" s="20">
        <v>0</v>
      </c>
      <c r="CF28" s="20">
        <v>0</v>
      </c>
      <c r="CG28" s="20">
        <v>0</v>
      </c>
      <c r="CH28" s="20">
        <v>0</v>
      </c>
      <c r="CI28" s="20">
        <v>0</v>
      </c>
      <c r="CJ28" s="20">
        <v>0</v>
      </c>
      <c r="CK28" s="20">
        <v>0</v>
      </c>
      <c r="CL28" s="20">
        <v>0</v>
      </c>
      <c r="CM28" s="20">
        <v>0</v>
      </c>
      <c r="CN28" s="20">
        <v>0</v>
      </c>
      <c r="CO28" s="20">
        <v>0</v>
      </c>
      <c r="CP28" s="20">
        <v>0</v>
      </c>
      <c r="CQ28" s="20">
        <v>0</v>
      </c>
      <c r="CR28" s="20">
        <v>0</v>
      </c>
      <c r="CS28" s="20">
        <v>0</v>
      </c>
      <c r="CT28" s="20">
        <v>0</v>
      </c>
      <c r="CU28" s="20">
        <v>0</v>
      </c>
      <c r="CV28" s="20">
        <v>0</v>
      </c>
      <c r="CW28" s="20">
        <v>0</v>
      </c>
      <c r="CX28" s="20">
        <v>0</v>
      </c>
      <c r="CY28" s="20">
        <v>0</v>
      </c>
      <c r="CZ28" s="20">
        <v>0</v>
      </c>
      <c r="DA28" s="20">
        <v>0</v>
      </c>
      <c r="DB28" s="20">
        <v>0</v>
      </c>
      <c r="DC28" s="20">
        <v>0</v>
      </c>
      <c r="DD28" s="20">
        <v>0</v>
      </c>
      <c r="DE28" s="20">
        <v>0</v>
      </c>
      <c r="DF28" s="20">
        <v>0</v>
      </c>
      <c r="DG28" s="20">
        <v>0</v>
      </c>
      <c r="DH28" s="20">
        <v>0</v>
      </c>
      <c r="DI28" s="20">
        <v>0</v>
      </c>
      <c r="DJ28" s="20">
        <v>0</v>
      </c>
      <c r="DK28" s="20">
        <v>0</v>
      </c>
      <c r="DL28" s="20">
        <v>0</v>
      </c>
      <c r="DM28" s="20">
        <v>0</v>
      </c>
      <c r="DN28" s="20">
        <v>0</v>
      </c>
      <c r="DO28" s="20">
        <v>0</v>
      </c>
      <c r="DP28" s="20">
        <v>0</v>
      </c>
      <c r="DQ28" s="20">
        <v>0</v>
      </c>
      <c r="DR28" s="20">
        <v>0</v>
      </c>
      <c r="DS28" s="20">
        <v>0</v>
      </c>
      <c r="DT28" s="20">
        <v>0</v>
      </c>
      <c r="DU28" s="20">
        <v>0</v>
      </c>
      <c r="DV28" s="20">
        <v>0</v>
      </c>
      <c r="DW28" s="20">
        <v>0</v>
      </c>
      <c r="DX28" s="20">
        <v>0</v>
      </c>
      <c r="DY28" s="20">
        <v>0</v>
      </c>
      <c r="DZ28" s="20">
        <v>0</v>
      </c>
      <c r="EA28" s="20">
        <v>0</v>
      </c>
      <c r="EB28" s="20">
        <v>0</v>
      </c>
      <c r="EC28" s="20">
        <v>0</v>
      </c>
      <c r="ED28" s="20">
        <v>0</v>
      </c>
      <c r="EE28" s="20">
        <v>0</v>
      </c>
      <c r="EF28" s="20">
        <v>0</v>
      </c>
      <c r="EG28" s="20">
        <v>0</v>
      </c>
      <c r="EH28" s="20">
        <v>0</v>
      </c>
      <c r="EI28" s="20">
        <v>0</v>
      </c>
      <c r="EJ28" s="20">
        <v>0</v>
      </c>
      <c r="EK28" s="20">
        <v>0</v>
      </c>
      <c r="EL28" s="20">
        <v>0</v>
      </c>
      <c r="EM28" s="20">
        <v>0</v>
      </c>
      <c r="EN28" s="20">
        <v>0</v>
      </c>
      <c r="EO28" s="20">
        <v>0</v>
      </c>
      <c r="EP28" s="20">
        <v>0</v>
      </c>
      <c r="EQ28" s="20">
        <v>0</v>
      </c>
      <c r="ER28" s="20">
        <v>0</v>
      </c>
      <c r="ES28" s="20">
        <v>0</v>
      </c>
      <c r="ET28" s="20">
        <v>0</v>
      </c>
      <c r="EU28" s="20">
        <v>0</v>
      </c>
      <c r="EV28" s="20">
        <v>0</v>
      </c>
      <c r="EW28" s="20">
        <v>0</v>
      </c>
      <c r="EX28" s="20">
        <v>0</v>
      </c>
      <c r="EY28" s="20">
        <v>0</v>
      </c>
      <c r="EZ28" s="20">
        <v>0</v>
      </c>
      <c r="FA28" s="20">
        <v>0</v>
      </c>
      <c r="FB28" s="20">
        <v>0</v>
      </c>
      <c r="FC28" s="20">
        <v>0</v>
      </c>
      <c r="FD28" s="20">
        <v>0</v>
      </c>
      <c r="FE28" s="20">
        <v>0</v>
      </c>
      <c r="FF28" s="20">
        <v>0</v>
      </c>
      <c r="FG28" s="20">
        <v>0</v>
      </c>
      <c r="FH28" s="20">
        <v>0</v>
      </c>
      <c r="FI28" s="20">
        <v>0</v>
      </c>
      <c r="FJ28" s="20">
        <v>0</v>
      </c>
      <c r="FK28" s="20">
        <v>0</v>
      </c>
      <c r="FL28" s="20">
        <v>0</v>
      </c>
      <c r="FM28" s="20">
        <v>0</v>
      </c>
      <c r="FN28" s="20">
        <v>0</v>
      </c>
      <c r="FO28" s="20">
        <v>0</v>
      </c>
      <c r="FP28" s="20">
        <v>0</v>
      </c>
      <c r="FQ28" s="20">
        <v>0</v>
      </c>
      <c r="FR28" s="20">
        <v>0</v>
      </c>
      <c r="FS28" s="20">
        <v>0</v>
      </c>
      <c r="FT28" s="20">
        <v>0</v>
      </c>
      <c r="FU28" s="20">
        <v>0</v>
      </c>
      <c r="FV28" s="20">
        <v>0</v>
      </c>
      <c r="FW28" s="20">
        <v>0</v>
      </c>
      <c r="FX28" s="20">
        <v>0</v>
      </c>
      <c r="FY28" s="20">
        <v>0</v>
      </c>
      <c r="FZ28" s="20">
        <v>0</v>
      </c>
      <c r="GA28" s="20">
        <v>0</v>
      </c>
      <c r="GB28" s="20">
        <v>0</v>
      </c>
      <c r="GC28" s="20">
        <v>0</v>
      </c>
      <c r="GD28" s="20">
        <v>0</v>
      </c>
      <c r="GE28" s="20">
        <v>0</v>
      </c>
      <c r="GF28" s="20">
        <v>0</v>
      </c>
      <c r="GG28" s="20">
        <v>0</v>
      </c>
      <c r="GH28" s="20">
        <v>0</v>
      </c>
      <c r="GI28" s="20">
        <v>0</v>
      </c>
      <c r="GJ28" s="20">
        <v>0</v>
      </c>
      <c r="GK28" s="20">
        <v>0</v>
      </c>
      <c r="GL28" s="20">
        <v>0</v>
      </c>
      <c r="GM28" s="20">
        <v>0</v>
      </c>
      <c r="GN28" s="20">
        <v>0</v>
      </c>
      <c r="GO28" s="20">
        <v>0</v>
      </c>
      <c r="GP28" s="20">
        <v>0</v>
      </c>
      <c r="GQ28" s="20">
        <v>0</v>
      </c>
      <c r="GR28" s="20">
        <v>0</v>
      </c>
      <c r="GS28" s="20">
        <v>0</v>
      </c>
      <c r="GT28" s="20">
        <v>0</v>
      </c>
      <c r="GU28" s="20">
        <v>0</v>
      </c>
      <c r="GV28" s="20">
        <v>0</v>
      </c>
      <c r="GW28" s="20">
        <v>0</v>
      </c>
      <c r="GX28" s="20">
        <v>0</v>
      </c>
      <c r="GY28" s="20">
        <v>0</v>
      </c>
      <c r="GZ28" s="20">
        <v>0</v>
      </c>
      <c r="HA28" s="20">
        <v>0</v>
      </c>
      <c r="HB28" s="20">
        <v>0</v>
      </c>
      <c r="HC28" s="20">
        <v>0</v>
      </c>
      <c r="HD28" s="20">
        <v>0</v>
      </c>
      <c r="HE28" s="20">
        <v>0</v>
      </c>
      <c r="HF28" s="20">
        <v>0</v>
      </c>
      <c r="HG28" s="20">
        <v>0</v>
      </c>
      <c r="HH28" s="20">
        <v>0</v>
      </c>
      <c r="HI28" s="20">
        <v>0</v>
      </c>
      <c r="HJ28" s="20">
        <v>0</v>
      </c>
      <c r="HK28" s="20">
        <v>0</v>
      </c>
      <c r="HL28" s="20">
        <v>0</v>
      </c>
      <c r="HM28" s="20">
        <v>0</v>
      </c>
      <c r="HN28" s="20">
        <v>0</v>
      </c>
      <c r="HO28" s="20">
        <v>0</v>
      </c>
      <c r="HP28" s="20">
        <v>0</v>
      </c>
      <c r="HQ28" s="20">
        <v>0</v>
      </c>
      <c r="HR28" s="20">
        <v>0</v>
      </c>
      <c r="HS28" s="20">
        <v>0</v>
      </c>
      <c r="HT28" s="20">
        <v>0</v>
      </c>
      <c r="HU28" s="20">
        <v>0</v>
      </c>
      <c r="HV28" s="20">
        <v>0</v>
      </c>
      <c r="HW28" s="20">
        <v>0</v>
      </c>
      <c r="HX28" s="20">
        <v>0</v>
      </c>
      <c r="HY28" s="20">
        <v>0</v>
      </c>
      <c r="HZ28" s="20">
        <v>0</v>
      </c>
      <c r="IA28" s="20">
        <v>0</v>
      </c>
      <c r="IB28" s="20">
        <v>0</v>
      </c>
      <c r="IC28" s="20">
        <v>0</v>
      </c>
      <c r="ID28" s="20">
        <v>0</v>
      </c>
      <c r="IE28" s="20">
        <v>0</v>
      </c>
      <c r="IF28" s="20">
        <v>0</v>
      </c>
      <c r="IG28" s="20">
        <v>0</v>
      </c>
      <c r="IH28" s="20">
        <v>0</v>
      </c>
      <c r="II28" s="20">
        <v>0</v>
      </c>
      <c r="IJ28" s="20">
        <v>0</v>
      </c>
      <c r="IK28" s="20">
        <v>0</v>
      </c>
      <c r="IL28" s="20">
        <v>0</v>
      </c>
      <c r="IM28" s="20">
        <v>0</v>
      </c>
      <c r="IN28" s="20">
        <v>0</v>
      </c>
      <c r="IO28" s="20">
        <v>0</v>
      </c>
      <c r="IP28" s="20">
        <v>0</v>
      </c>
      <c r="IQ28" s="20">
        <v>0</v>
      </c>
      <c r="IR28" s="20">
        <v>0</v>
      </c>
      <c r="IS28" s="20">
        <v>0</v>
      </c>
      <c r="IT28" s="20">
        <v>0</v>
      </c>
      <c r="IU28" s="20">
        <v>0</v>
      </c>
      <c r="IV28" s="20">
        <v>0</v>
      </c>
      <c r="IW28" s="20">
        <v>0</v>
      </c>
      <c r="IX28" s="20">
        <v>0</v>
      </c>
      <c r="IY28" s="20">
        <v>0</v>
      </c>
      <c r="IZ28" s="20">
        <v>0</v>
      </c>
      <c r="JA28" s="20">
        <v>0</v>
      </c>
      <c r="JB28" s="20">
        <v>0</v>
      </c>
      <c r="JC28" s="20">
        <v>0</v>
      </c>
      <c r="JD28" s="20">
        <v>0</v>
      </c>
      <c r="JE28" s="20">
        <v>0</v>
      </c>
      <c r="JF28" s="20">
        <v>0</v>
      </c>
      <c r="JG28" s="20">
        <v>0</v>
      </c>
      <c r="JH28" s="20">
        <v>0</v>
      </c>
      <c r="JI28" s="20">
        <v>0</v>
      </c>
      <c r="JJ28" s="20">
        <v>0</v>
      </c>
      <c r="JK28" s="20">
        <v>0</v>
      </c>
      <c r="JL28" s="20">
        <v>0</v>
      </c>
      <c r="JM28" s="20">
        <v>0</v>
      </c>
      <c r="JN28" s="20">
        <v>0</v>
      </c>
      <c r="JO28" s="20">
        <v>0</v>
      </c>
      <c r="JP28" s="20">
        <v>0</v>
      </c>
      <c r="JQ28" s="20">
        <v>0</v>
      </c>
      <c r="JR28" s="20">
        <v>0</v>
      </c>
      <c r="JS28" s="20">
        <v>0</v>
      </c>
      <c r="JT28" s="20">
        <v>0</v>
      </c>
      <c r="JU28" s="20">
        <v>0</v>
      </c>
      <c r="JV28" s="20">
        <v>0</v>
      </c>
      <c r="JW28" s="20">
        <v>0</v>
      </c>
      <c r="JX28" s="20">
        <v>0</v>
      </c>
      <c r="JY28" s="20">
        <v>0</v>
      </c>
      <c r="JZ28" s="20">
        <v>0</v>
      </c>
      <c r="KA28" s="20">
        <v>0</v>
      </c>
      <c r="KB28" s="20">
        <v>0</v>
      </c>
      <c r="KC28" s="20">
        <v>0</v>
      </c>
      <c r="KD28" s="20">
        <v>0</v>
      </c>
      <c r="KE28" s="20">
        <v>0</v>
      </c>
      <c r="KF28" s="20">
        <v>0</v>
      </c>
      <c r="KG28" s="20">
        <v>0</v>
      </c>
      <c r="KH28" s="20">
        <v>0</v>
      </c>
      <c r="KI28" s="20">
        <v>0</v>
      </c>
      <c r="KJ28" s="20">
        <v>0</v>
      </c>
      <c r="KK28" s="20">
        <v>0</v>
      </c>
      <c r="KL28" s="20">
        <v>0</v>
      </c>
      <c r="KM28" s="20">
        <v>0</v>
      </c>
      <c r="KN28" s="20">
        <v>0</v>
      </c>
      <c r="KO28" s="20">
        <v>0</v>
      </c>
      <c r="KP28" s="20">
        <v>0</v>
      </c>
      <c r="KQ28" s="20">
        <v>0</v>
      </c>
      <c r="KR28" s="20">
        <v>0</v>
      </c>
      <c r="KS28" s="20">
        <v>0</v>
      </c>
      <c r="KT28" s="20">
        <v>0</v>
      </c>
      <c r="KU28" s="20">
        <v>0</v>
      </c>
      <c r="KV28" s="20">
        <v>0</v>
      </c>
      <c r="KW28" s="20">
        <v>0</v>
      </c>
      <c r="KX28" s="20">
        <v>0</v>
      </c>
      <c r="KY28" s="20">
        <v>0</v>
      </c>
      <c r="KZ28" s="20">
        <v>0</v>
      </c>
      <c r="LA28" s="20">
        <v>0</v>
      </c>
      <c r="LB28" s="20">
        <v>0</v>
      </c>
      <c r="LC28" s="20">
        <v>0</v>
      </c>
      <c r="LD28" s="20">
        <v>0</v>
      </c>
      <c r="LE28" s="20">
        <v>0</v>
      </c>
      <c r="LF28" s="20">
        <v>0</v>
      </c>
      <c r="LG28" s="20">
        <v>0</v>
      </c>
      <c r="LH28" s="20">
        <v>0</v>
      </c>
      <c r="LI28" s="20">
        <v>0</v>
      </c>
      <c r="LJ28" s="20">
        <v>0</v>
      </c>
      <c r="LK28" s="20">
        <v>0</v>
      </c>
      <c r="LL28" s="20">
        <v>0</v>
      </c>
      <c r="LM28" s="20">
        <v>0</v>
      </c>
      <c r="LN28" s="20">
        <v>0</v>
      </c>
      <c r="LO28" s="20">
        <v>0</v>
      </c>
      <c r="LP28" s="20">
        <v>0</v>
      </c>
      <c r="LQ28" s="20">
        <v>0</v>
      </c>
      <c r="LR28" s="20">
        <v>0</v>
      </c>
      <c r="LS28" s="20">
        <v>0</v>
      </c>
      <c r="LT28" s="20">
        <v>0</v>
      </c>
      <c r="LU28" s="20">
        <v>0</v>
      </c>
      <c r="LV28" s="20">
        <v>0</v>
      </c>
      <c r="LW28" s="20">
        <v>0</v>
      </c>
      <c r="LX28" s="20">
        <v>0</v>
      </c>
      <c r="LY28" s="20">
        <v>0</v>
      </c>
      <c r="LZ28" s="20">
        <v>0</v>
      </c>
      <c r="MA28" s="20">
        <v>0</v>
      </c>
      <c r="MB28" s="20">
        <v>0</v>
      </c>
      <c r="MC28" s="20">
        <v>0</v>
      </c>
      <c r="MD28" s="20">
        <v>0</v>
      </c>
      <c r="ME28" s="20">
        <v>0</v>
      </c>
      <c r="MF28" s="20">
        <v>0</v>
      </c>
      <c r="MG28" s="20">
        <v>0</v>
      </c>
      <c r="MH28" s="20">
        <v>0</v>
      </c>
      <c r="MI28" s="20">
        <v>0</v>
      </c>
      <c r="MJ28" s="20">
        <v>0</v>
      </c>
      <c r="MK28" s="20">
        <v>0</v>
      </c>
      <c r="ML28" s="20">
        <v>0</v>
      </c>
      <c r="MM28" s="20">
        <v>0</v>
      </c>
      <c r="MN28" s="20">
        <v>0</v>
      </c>
      <c r="MO28" s="20">
        <v>0</v>
      </c>
      <c r="MP28" s="20">
        <v>0</v>
      </c>
      <c r="MQ28" s="20">
        <v>0</v>
      </c>
      <c r="MR28" s="20">
        <v>0</v>
      </c>
      <c r="MS28" s="20">
        <v>0</v>
      </c>
      <c r="MT28" s="20">
        <v>0</v>
      </c>
      <c r="MU28" s="20">
        <v>0</v>
      </c>
      <c r="MV28" s="20">
        <v>0</v>
      </c>
      <c r="MW28" s="20">
        <v>0</v>
      </c>
      <c r="MX28" s="20">
        <v>0</v>
      </c>
      <c r="MY28" s="27">
        <v>0</v>
      </c>
      <c r="MZ28" s="27">
        <v>0</v>
      </c>
      <c r="NA28" s="27"/>
      <c r="NB28" s="27"/>
      <c r="NC28" s="27"/>
      <c r="ND28" s="27"/>
      <c r="NE28" s="27"/>
      <c r="NF28" s="27"/>
      <c r="NG28" s="27"/>
      <c r="NH28" s="27"/>
      <c r="NI28" s="27"/>
      <c r="NJ28" s="27"/>
      <c r="NK28" s="27"/>
      <c r="NL28" s="27"/>
      <c r="NM28" s="27"/>
      <c r="NN28" s="27"/>
      <c r="NO28" s="27"/>
      <c r="NP28" s="27"/>
      <c r="NQ28" s="27"/>
      <c r="NR28" s="27"/>
      <c r="NS28" s="27"/>
      <c r="NT28" s="27"/>
    </row>
    <row r="29" spans="1:384" ht="14.25" hidden="1" customHeight="1" outlineLevel="1" x14ac:dyDescent="0.55000000000000004">
      <c r="A29" s="8" t="s">
        <v>18</v>
      </c>
      <c r="B29" s="13">
        <f t="shared" si="20"/>
        <v>0</v>
      </c>
      <c r="C29" s="20">
        <v>0</v>
      </c>
      <c r="D29" s="20">
        <v>0</v>
      </c>
      <c r="E29" s="20">
        <v>0</v>
      </c>
      <c r="F29" s="20">
        <v>0</v>
      </c>
      <c r="G29" s="20">
        <v>0</v>
      </c>
      <c r="H29" s="20">
        <v>0</v>
      </c>
      <c r="I29" s="20">
        <v>0</v>
      </c>
      <c r="J29" s="20">
        <v>0</v>
      </c>
      <c r="K29" s="20">
        <v>0</v>
      </c>
      <c r="L29" s="20">
        <v>0</v>
      </c>
      <c r="M29" s="20">
        <v>0</v>
      </c>
      <c r="N29" s="20">
        <v>0</v>
      </c>
      <c r="O29" s="20">
        <v>0</v>
      </c>
      <c r="P29" s="20">
        <v>0</v>
      </c>
      <c r="Q29" s="20">
        <v>0</v>
      </c>
      <c r="R29" s="20">
        <v>0</v>
      </c>
      <c r="S29" s="20">
        <v>0</v>
      </c>
      <c r="T29" s="20">
        <v>0</v>
      </c>
      <c r="U29" s="20">
        <v>0</v>
      </c>
      <c r="V29" s="20">
        <v>0</v>
      </c>
      <c r="W29" s="20">
        <v>0</v>
      </c>
      <c r="X29" s="20">
        <v>0</v>
      </c>
      <c r="Y29" s="20">
        <v>0</v>
      </c>
      <c r="Z29" s="20">
        <v>0</v>
      </c>
      <c r="AA29" s="20">
        <v>0</v>
      </c>
      <c r="AB29" s="20">
        <v>0</v>
      </c>
      <c r="AC29" s="20">
        <v>0</v>
      </c>
      <c r="AD29" s="20">
        <v>0</v>
      </c>
      <c r="AE29" s="20">
        <v>0</v>
      </c>
      <c r="AF29" s="20">
        <v>0</v>
      </c>
      <c r="AG29" s="20">
        <v>0</v>
      </c>
      <c r="AH29" s="20">
        <v>0</v>
      </c>
      <c r="AI29" s="20">
        <v>0</v>
      </c>
      <c r="AJ29" s="20">
        <v>0</v>
      </c>
      <c r="AK29" s="20">
        <v>0</v>
      </c>
      <c r="AL29" s="20">
        <v>0</v>
      </c>
      <c r="AM29" s="20">
        <v>0</v>
      </c>
      <c r="AN29" s="20">
        <v>0</v>
      </c>
      <c r="AO29" s="20">
        <v>0</v>
      </c>
      <c r="AP29" s="20">
        <v>0</v>
      </c>
      <c r="AQ29" s="20">
        <v>0</v>
      </c>
      <c r="AR29" s="20">
        <v>0</v>
      </c>
      <c r="AS29" s="20">
        <v>0</v>
      </c>
      <c r="AT29" s="20">
        <v>0</v>
      </c>
      <c r="AU29" s="20">
        <v>0</v>
      </c>
      <c r="AV29" s="20">
        <v>0</v>
      </c>
      <c r="AW29" s="20">
        <v>0</v>
      </c>
      <c r="AX29" s="20">
        <v>0</v>
      </c>
      <c r="AY29" s="20">
        <v>0</v>
      </c>
      <c r="AZ29" s="20">
        <v>0</v>
      </c>
      <c r="BA29" s="20">
        <v>0</v>
      </c>
      <c r="BB29" s="20">
        <v>0</v>
      </c>
      <c r="BC29" s="20">
        <v>0</v>
      </c>
      <c r="BD29" s="20">
        <v>0</v>
      </c>
      <c r="BE29" s="20">
        <v>0</v>
      </c>
      <c r="BF29" s="20">
        <v>0</v>
      </c>
      <c r="BG29" s="20">
        <v>0</v>
      </c>
      <c r="BH29" s="20">
        <v>0</v>
      </c>
      <c r="BI29" s="20">
        <v>0</v>
      </c>
      <c r="BJ29" s="20">
        <v>0</v>
      </c>
      <c r="BK29" s="20">
        <v>0</v>
      </c>
      <c r="BL29" s="20">
        <v>0</v>
      </c>
      <c r="BM29" s="20">
        <v>0</v>
      </c>
      <c r="BN29" s="20">
        <v>0</v>
      </c>
      <c r="BO29" s="20">
        <v>0</v>
      </c>
      <c r="BP29" s="20">
        <v>0</v>
      </c>
      <c r="BQ29" s="20">
        <v>0</v>
      </c>
      <c r="BR29" s="20">
        <v>0</v>
      </c>
      <c r="BS29" s="20">
        <v>0</v>
      </c>
      <c r="BT29" s="20">
        <v>0</v>
      </c>
      <c r="BU29" s="20">
        <v>0</v>
      </c>
      <c r="BV29" s="20">
        <v>0</v>
      </c>
      <c r="BW29" s="20">
        <v>0</v>
      </c>
      <c r="BX29" s="20">
        <v>0</v>
      </c>
      <c r="BY29" s="20">
        <v>0</v>
      </c>
      <c r="BZ29" s="20">
        <v>0</v>
      </c>
      <c r="CA29" s="20">
        <v>0</v>
      </c>
      <c r="CB29" s="20">
        <v>0</v>
      </c>
      <c r="CC29" s="20">
        <v>0</v>
      </c>
      <c r="CD29" s="20">
        <v>0</v>
      </c>
      <c r="CE29" s="20">
        <v>0</v>
      </c>
      <c r="CF29" s="20">
        <v>0</v>
      </c>
      <c r="CG29" s="20">
        <v>0</v>
      </c>
      <c r="CH29" s="20">
        <v>0</v>
      </c>
      <c r="CI29" s="20">
        <v>0</v>
      </c>
      <c r="CJ29" s="20">
        <v>0</v>
      </c>
      <c r="CK29" s="20">
        <v>0</v>
      </c>
      <c r="CL29" s="20">
        <v>0</v>
      </c>
      <c r="CM29" s="20">
        <v>0</v>
      </c>
      <c r="CN29" s="20">
        <v>0</v>
      </c>
      <c r="CO29" s="20">
        <v>0</v>
      </c>
      <c r="CP29" s="20">
        <v>0</v>
      </c>
      <c r="CQ29" s="20">
        <v>0</v>
      </c>
      <c r="CR29" s="20">
        <v>0</v>
      </c>
      <c r="CS29" s="20">
        <v>0</v>
      </c>
      <c r="CT29" s="20">
        <v>0</v>
      </c>
      <c r="CU29" s="20">
        <v>0</v>
      </c>
      <c r="CV29" s="20">
        <v>0</v>
      </c>
      <c r="CW29" s="20">
        <v>0</v>
      </c>
      <c r="CX29" s="20">
        <v>0</v>
      </c>
      <c r="CY29" s="20">
        <v>0</v>
      </c>
      <c r="CZ29" s="20">
        <v>0</v>
      </c>
      <c r="DA29" s="20">
        <v>0</v>
      </c>
      <c r="DB29" s="20">
        <v>0</v>
      </c>
      <c r="DC29" s="20">
        <v>0</v>
      </c>
      <c r="DD29" s="20">
        <v>0</v>
      </c>
      <c r="DE29" s="20">
        <v>0</v>
      </c>
      <c r="DF29" s="20">
        <v>0</v>
      </c>
      <c r="DG29" s="20">
        <v>0</v>
      </c>
      <c r="DH29" s="20">
        <v>0</v>
      </c>
      <c r="DI29" s="20">
        <v>0</v>
      </c>
      <c r="DJ29" s="20">
        <v>0</v>
      </c>
      <c r="DK29" s="20">
        <v>0</v>
      </c>
      <c r="DL29" s="20">
        <v>0</v>
      </c>
      <c r="DM29" s="20">
        <v>0</v>
      </c>
      <c r="DN29" s="20">
        <v>0</v>
      </c>
      <c r="DO29" s="20">
        <v>0</v>
      </c>
      <c r="DP29" s="20">
        <v>0</v>
      </c>
      <c r="DQ29" s="20">
        <v>0</v>
      </c>
      <c r="DR29" s="20">
        <v>0</v>
      </c>
      <c r="DS29" s="20">
        <v>0</v>
      </c>
      <c r="DT29" s="20">
        <v>0</v>
      </c>
      <c r="DU29" s="20">
        <v>0</v>
      </c>
      <c r="DV29" s="20">
        <v>0</v>
      </c>
      <c r="DW29" s="20">
        <v>0</v>
      </c>
      <c r="DX29" s="20">
        <v>0</v>
      </c>
      <c r="DY29" s="20">
        <v>0</v>
      </c>
      <c r="DZ29" s="20">
        <v>0</v>
      </c>
      <c r="EA29" s="20">
        <v>0</v>
      </c>
      <c r="EB29" s="20">
        <v>0</v>
      </c>
      <c r="EC29" s="20">
        <v>0</v>
      </c>
      <c r="ED29" s="20">
        <v>0</v>
      </c>
      <c r="EE29" s="20">
        <v>0</v>
      </c>
      <c r="EF29" s="20">
        <v>0</v>
      </c>
      <c r="EG29" s="20">
        <v>0</v>
      </c>
      <c r="EH29" s="20">
        <v>0</v>
      </c>
      <c r="EI29" s="20">
        <v>0</v>
      </c>
      <c r="EJ29" s="20">
        <v>0</v>
      </c>
      <c r="EK29" s="20">
        <v>0</v>
      </c>
      <c r="EL29" s="20">
        <v>0</v>
      </c>
      <c r="EM29" s="20">
        <v>0</v>
      </c>
      <c r="EN29" s="20">
        <v>0</v>
      </c>
      <c r="EO29" s="20">
        <v>0</v>
      </c>
      <c r="EP29" s="20">
        <v>0</v>
      </c>
      <c r="EQ29" s="20">
        <v>0</v>
      </c>
      <c r="ER29" s="20">
        <v>0</v>
      </c>
      <c r="ES29" s="20">
        <v>0</v>
      </c>
      <c r="ET29" s="20">
        <v>0</v>
      </c>
      <c r="EU29" s="20">
        <v>0</v>
      </c>
      <c r="EV29" s="20">
        <v>0</v>
      </c>
      <c r="EW29" s="20">
        <v>0</v>
      </c>
      <c r="EX29" s="20">
        <v>0</v>
      </c>
      <c r="EY29" s="20">
        <v>0</v>
      </c>
      <c r="EZ29" s="20">
        <v>0</v>
      </c>
      <c r="FA29" s="20">
        <v>0</v>
      </c>
      <c r="FB29" s="20">
        <v>0</v>
      </c>
      <c r="FC29" s="20">
        <v>0</v>
      </c>
      <c r="FD29" s="20">
        <v>0</v>
      </c>
      <c r="FE29" s="20">
        <v>0</v>
      </c>
      <c r="FF29" s="20">
        <v>0</v>
      </c>
      <c r="FG29" s="20">
        <v>0</v>
      </c>
      <c r="FH29" s="20">
        <v>0</v>
      </c>
      <c r="FI29" s="20">
        <v>0</v>
      </c>
      <c r="FJ29" s="20">
        <v>0</v>
      </c>
      <c r="FK29" s="20">
        <v>0</v>
      </c>
      <c r="FL29" s="20">
        <v>0</v>
      </c>
      <c r="FM29" s="20">
        <v>0</v>
      </c>
      <c r="FN29" s="20">
        <v>0</v>
      </c>
      <c r="FO29" s="20">
        <v>0</v>
      </c>
      <c r="FP29" s="20">
        <v>0</v>
      </c>
      <c r="FQ29" s="20">
        <v>0</v>
      </c>
      <c r="FR29" s="20">
        <v>0</v>
      </c>
      <c r="FS29" s="20">
        <v>0</v>
      </c>
      <c r="FT29" s="20">
        <v>0</v>
      </c>
      <c r="FU29" s="20">
        <v>0</v>
      </c>
      <c r="FV29" s="20">
        <v>0</v>
      </c>
      <c r="FW29" s="20">
        <v>0</v>
      </c>
      <c r="FX29" s="20">
        <v>0</v>
      </c>
      <c r="FY29" s="20">
        <v>0</v>
      </c>
      <c r="FZ29" s="20">
        <v>0</v>
      </c>
      <c r="GA29" s="20">
        <v>0</v>
      </c>
      <c r="GB29" s="20">
        <v>0</v>
      </c>
      <c r="GC29" s="20">
        <v>0</v>
      </c>
      <c r="GD29" s="20">
        <v>0</v>
      </c>
      <c r="GE29" s="20">
        <v>0</v>
      </c>
      <c r="GF29" s="20">
        <v>0</v>
      </c>
      <c r="GG29" s="20">
        <v>0</v>
      </c>
      <c r="GH29" s="20">
        <v>0</v>
      </c>
      <c r="GI29" s="20">
        <v>0</v>
      </c>
      <c r="GJ29" s="20">
        <v>0</v>
      </c>
      <c r="GK29" s="20">
        <v>0</v>
      </c>
      <c r="GL29" s="20">
        <v>0</v>
      </c>
      <c r="GM29" s="20">
        <v>0</v>
      </c>
      <c r="GN29" s="20">
        <v>0</v>
      </c>
      <c r="GO29" s="20">
        <v>0</v>
      </c>
      <c r="GP29" s="20">
        <v>0</v>
      </c>
      <c r="GQ29" s="20">
        <v>0</v>
      </c>
      <c r="GR29" s="20">
        <v>0</v>
      </c>
      <c r="GS29" s="20">
        <v>0</v>
      </c>
      <c r="GT29" s="20">
        <v>0</v>
      </c>
      <c r="GU29" s="20">
        <v>0</v>
      </c>
      <c r="GV29" s="20">
        <v>0</v>
      </c>
      <c r="GW29" s="20">
        <v>0</v>
      </c>
      <c r="GX29" s="20">
        <v>0</v>
      </c>
      <c r="GY29" s="20">
        <v>0</v>
      </c>
      <c r="GZ29" s="20">
        <v>0</v>
      </c>
      <c r="HA29" s="20">
        <v>0</v>
      </c>
      <c r="HB29" s="20">
        <v>0</v>
      </c>
      <c r="HC29" s="20">
        <v>0</v>
      </c>
      <c r="HD29" s="20">
        <v>0</v>
      </c>
      <c r="HE29" s="20">
        <v>0</v>
      </c>
      <c r="HF29" s="20">
        <v>0</v>
      </c>
      <c r="HG29" s="20">
        <v>0</v>
      </c>
      <c r="HH29" s="20">
        <v>0</v>
      </c>
      <c r="HI29" s="20">
        <v>0</v>
      </c>
      <c r="HJ29" s="20">
        <v>0</v>
      </c>
      <c r="HK29" s="20">
        <v>0</v>
      </c>
      <c r="HL29" s="20">
        <v>0</v>
      </c>
      <c r="HM29" s="20">
        <v>0</v>
      </c>
      <c r="HN29" s="20">
        <v>0</v>
      </c>
      <c r="HO29" s="20">
        <v>0</v>
      </c>
      <c r="HP29" s="20">
        <v>0</v>
      </c>
      <c r="HQ29" s="20">
        <v>0</v>
      </c>
      <c r="HR29" s="20">
        <v>0</v>
      </c>
      <c r="HS29" s="20">
        <v>0</v>
      </c>
      <c r="HT29" s="20">
        <v>0</v>
      </c>
      <c r="HU29" s="20">
        <v>0</v>
      </c>
      <c r="HV29" s="20">
        <v>0</v>
      </c>
      <c r="HW29" s="20">
        <v>0</v>
      </c>
      <c r="HX29" s="20">
        <v>0</v>
      </c>
      <c r="HY29" s="20">
        <v>0</v>
      </c>
      <c r="HZ29" s="20">
        <v>0</v>
      </c>
      <c r="IA29" s="20">
        <v>0</v>
      </c>
      <c r="IB29" s="20">
        <v>0</v>
      </c>
      <c r="IC29" s="20">
        <v>0</v>
      </c>
      <c r="ID29" s="20">
        <v>0</v>
      </c>
      <c r="IE29" s="20">
        <v>0</v>
      </c>
      <c r="IF29" s="20">
        <v>0</v>
      </c>
      <c r="IG29" s="20">
        <v>0</v>
      </c>
      <c r="IH29" s="20">
        <v>0</v>
      </c>
      <c r="II29" s="20">
        <v>0</v>
      </c>
      <c r="IJ29" s="20">
        <v>0</v>
      </c>
      <c r="IK29" s="20">
        <v>0</v>
      </c>
      <c r="IL29" s="20">
        <v>0</v>
      </c>
      <c r="IM29" s="20">
        <v>0</v>
      </c>
      <c r="IN29" s="20">
        <v>0</v>
      </c>
      <c r="IO29" s="20">
        <v>0</v>
      </c>
      <c r="IP29" s="20">
        <v>0</v>
      </c>
      <c r="IQ29" s="20">
        <v>0</v>
      </c>
      <c r="IR29" s="20">
        <v>0</v>
      </c>
      <c r="IS29" s="20">
        <v>0</v>
      </c>
      <c r="IT29" s="20">
        <v>0</v>
      </c>
      <c r="IU29" s="20">
        <v>0</v>
      </c>
      <c r="IV29" s="20">
        <v>0</v>
      </c>
      <c r="IW29" s="20">
        <v>0</v>
      </c>
      <c r="IX29" s="20">
        <v>0</v>
      </c>
      <c r="IY29" s="20">
        <v>0</v>
      </c>
      <c r="IZ29" s="20">
        <v>0</v>
      </c>
      <c r="JA29" s="20">
        <v>0</v>
      </c>
      <c r="JB29" s="20">
        <v>0</v>
      </c>
      <c r="JC29" s="20">
        <v>0</v>
      </c>
      <c r="JD29" s="20">
        <v>0</v>
      </c>
      <c r="JE29" s="20">
        <v>0</v>
      </c>
      <c r="JF29" s="20">
        <v>0</v>
      </c>
      <c r="JG29" s="20">
        <v>0</v>
      </c>
      <c r="JH29" s="20">
        <v>0</v>
      </c>
      <c r="JI29" s="20">
        <v>0</v>
      </c>
      <c r="JJ29" s="20">
        <v>0</v>
      </c>
      <c r="JK29" s="20">
        <v>0</v>
      </c>
      <c r="JL29" s="20">
        <v>0</v>
      </c>
      <c r="JM29" s="20">
        <v>0</v>
      </c>
      <c r="JN29" s="20">
        <v>0</v>
      </c>
      <c r="JO29" s="20">
        <v>0</v>
      </c>
      <c r="JP29" s="20">
        <v>0</v>
      </c>
      <c r="JQ29" s="20">
        <v>0</v>
      </c>
      <c r="JR29" s="20">
        <v>0</v>
      </c>
      <c r="JS29" s="20">
        <v>0</v>
      </c>
      <c r="JT29" s="20">
        <v>0</v>
      </c>
      <c r="JU29" s="20">
        <v>0</v>
      </c>
      <c r="JV29" s="20">
        <v>0</v>
      </c>
      <c r="JW29" s="20">
        <v>0</v>
      </c>
      <c r="JX29" s="20">
        <v>0</v>
      </c>
      <c r="JY29" s="20">
        <v>0</v>
      </c>
      <c r="JZ29" s="20">
        <v>0</v>
      </c>
      <c r="KA29" s="20">
        <v>0</v>
      </c>
      <c r="KB29" s="20">
        <v>0</v>
      </c>
      <c r="KC29" s="20">
        <v>0</v>
      </c>
      <c r="KD29" s="20">
        <v>0</v>
      </c>
      <c r="KE29" s="20">
        <v>0</v>
      </c>
      <c r="KF29" s="20">
        <v>0</v>
      </c>
      <c r="KG29" s="20">
        <v>0</v>
      </c>
      <c r="KH29" s="20">
        <v>0</v>
      </c>
      <c r="KI29" s="20">
        <v>0</v>
      </c>
      <c r="KJ29" s="20">
        <v>0</v>
      </c>
      <c r="KK29" s="20">
        <v>0</v>
      </c>
      <c r="KL29" s="20">
        <v>0</v>
      </c>
      <c r="KM29" s="20">
        <v>0</v>
      </c>
      <c r="KN29" s="20">
        <v>0</v>
      </c>
      <c r="KO29" s="20">
        <v>0</v>
      </c>
      <c r="KP29" s="20">
        <v>0</v>
      </c>
      <c r="KQ29" s="20">
        <v>0</v>
      </c>
      <c r="KR29" s="20">
        <v>0</v>
      </c>
      <c r="KS29" s="20">
        <v>0</v>
      </c>
      <c r="KT29" s="20">
        <v>0</v>
      </c>
      <c r="KU29" s="20">
        <v>0</v>
      </c>
      <c r="KV29" s="20">
        <v>0</v>
      </c>
      <c r="KW29" s="20">
        <v>0</v>
      </c>
      <c r="KX29" s="20">
        <v>0</v>
      </c>
      <c r="KY29" s="20">
        <v>0</v>
      </c>
      <c r="KZ29" s="20">
        <v>0</v>
      </c>
      <c r="LA29" s="20">
        <v>0</v>
      </c>
      <c r="LB29" s="20">
        <v>0</v>
      </c>
      <c r="LC29" s="20">
        <v>0</v>
      </c>
      <c r="LD29" s="20">
        <v>0</v>
      </c>
      <c r="LE29" s="20">
        <v>0</v>
      </c>
      <c r="LF29" s="20">
        <v>0</v>
      </c>
      <c r="LG29" s="20">
        <v>0</v>
      </c>
      <c r="LH29" s="20">
        <v>0</v>
      </c>
      <c r="LI29" s="20">
        <v>0</v>
      </c>
      <c r="LJ29" s="20">
        <v>0</v>
      </c>
      <c r="LK29" s="20">
        <v>0</v>
      </c>
      <c r="LL29" s="20">
        <v>0</v>
      </c>
      <c r="LM29" s="20">
        <v>0</v>
      </c>
      <c r="LN29" s="20">
        <v>0</v>
      </c>
      <c r="LO29" s="20">
        <v>0</v>
      </c>
      <c r="LP29" s="20">
        <v>0</v>
      </c>
      <c r="LQ29" s="20">
        <v>0</v>
      </c>
      <c r="LR29" s="20">
        <v>0</v>
      </c>
      <c r="LS29" s="20">
        <v>0</v>
      </c>
      <c r="LT29" s="20">
        <v>0</v>
      </c>
      <c r="LU29" s="20">
        <v>0</v>
      </c>
      <c r="LV29" s="20">
        <v>0</v>
      </c>
      <c r="LW29" s="20">
        <v>0</v>
      </c>
      <c r="LX29" s="20">
        <v>0</v>
      </c>
      <c r="LY29" s="20">
        <v>0</v>
      </c>
      <c r="LZ29" s="20">
        <v>0</v>
      </c>
      <c r="MA29" s="20">
        <v>0</v>
      </c>
      <c r="MB29" s="20">
        <v>0</v>
      </c>
      <c r="MC29" s="20">
        <v>0</v>
      </c>
      <c r="MD29" s="20">
        <v>0</v>
      </c>
      <c r="ME29" s="20">
        <v>0</v>
      </c>
      <c r="MF29" s="20">
        <v>0</v>
      </c>
      <c r="MG29" s="20">
        <v>0</v>
      </c>
      <c r="MH29" s="20">
        <v>0</v>
      </c>
      <c r="MI29" s="20">
        <v>0</v>
      </c>
      <c r="MJ29" s="20">
        <v>0</v>
      </c>
      <c r="MK29" s="20">
        <v>0</v>
      </c>
      <c r="ML29" s="20">
        <v>0</v>
      </c>
      <c r="MM29" s="20">
        <v>0</v>
      </c>
      <c r="MN29" s="20">
        <v>0</v>
      </c>
      <c r="MO29" s="20">
        <v>0</v>
      </c>
      <c r="MP29" s="20">
        <v>0</v>
      </c>
      <c r="MQ29" s="20">
        <v>0</v>
      </c>
      <c r="MR29" s="20">
        <v>0</v>
      </c>
      <c r="MS29" s="20">
        <v>0</v>
      </c>
      <c r="MT29" s="20">
        <v>0</v>
      </c>
      <c r="MU29" s="20">
        <v>0</v>
      </c>
      <c r="MV29" s="20">
        <v>0</v>
      </c>
      <c r="MW29" s="20">
        <v>0</v>
      </c>
      <c r="MX29" s="20">
        <v>0</v>
      </c>
      <c r="MY29" s="27">
        <v>0</v>
      </c>
      <c r="MZ29" s="27">
        <v>0</v>
      </c>
      <c r="NA29" s="27"/>
      <c r="NB29" s="27"/>
      <c r="NC29" s="27"/>
      <c r="ND29" s="27"/>
      <c r="NE29" s="27"/>
      <c r="NF29" s="27"/>
      <c r="NG29" s="27"/>
      <c r="NH29" s="27"/>
      <c r="NI29" s="27"/>
      <c r="NJ29" s="27"/>
      <c r="NK29" s="27"/>
      <c r="NL29" s="27"/>
      <c r="NM29" s="27"/>
      <c r="NN29" s="27"/>
      <c r="NO29" s="27"/>
      <c r="NP29" s="27"/>
      <c r="NQ29" s="27"/>
      <c r="NR29" s="27"/>
      <c r="NS29" s="27"/>
      <c r="NT29" s="27"/>
    </row>
    <row r="30" spans="1:384" ht="14.25" hidden="1" customHeight="1" outlineLevel="1" x14ac:dyDescent="0.55000000000000004"/>
    <row r="31" spans="1:384" ht="14.25" customHeight="1" collapsed="1" x14ac:dyDescent="0.55000000000000004">
      <c r="A31" s="8" t="s">
        <v>50</v>
      </c>
      <c r="B31" s="13" t="e">
        <f>SUM(C31:MX31)</f>
        <v>#REF!</v>
      </c>
      <c r="C31" s="37" t="e">
        <f t="shared" ref="C31:IW31" si="21">(((C15*(C$7*(1+C$11)+C19))+(C16*(C$8*(1+C$11)+C20))+(C17*(C$9*(1+C$11)+C21)))*(1-C25)*(1-C26)
-C18*C27
+C28+C29)
*#REF!</f>
        <v>#REF!</v>
      </c>
      <c r="D31" s="37" t="e">
        <f t="shared" si="21"/>
        <v>#REF!</v>
      </c>
      <c r="E31" s="37" t="e">
        <f t="shared" si="21"/>
        <v>#REF!</v>
      </c>
      <c r="F31" s="37" t="e">
        <f t="shared" si="21"/>
        <v>#REF!</v>
      </c>
      <c r="G31" s="37" t="e">
        <f t="shared" si="21"/>
        <v>#REF!</v>
      </c>
      <c r="H31" s="37" t="e">
        <f t="shared" si="21"/>
        <v>#REF!</v>
      </c>
      <c r="I31" s="37" t="e">
        <f t="shared" si="21"/>
        <v>#REF!</v>
      </c>
      <c r="J31" s="37" t="e">
        <f t="shared" si="21"/>
        <v>#REF!</v>
      </c>
      <c r="K31" s="37" t="e">
        <f t="shared" si="21"/>
        <v>#REF!</v>
      </c>
      <c r="L31" s="37" t="e">
        <f t="shared" si="21"/>
        <v>#REF!</v>
      </c>
      <c r="M31" s="37" t="e">
        <f t="shared" si="21"/>
        <v>#REF!</v>
      </c>
      <c r="N31" s="37" t="e">
        <f t="shared" si="21"/>
        <v>#REF!</v>
      </c>
      <c r="O31" s="37" t="e">
        <f t="shared" si="21"/>
        <v>#REF!</v>
      </c>
      <c r="P31" s="37" t="e">
        <f t="shared" si="21"/>
        <v>#REF!</v>
      </c>
      <c r="Q31" s="37" t="e">
        <f t="shared" si="21"/>
        <v>#REF!</v>
      </c>
      <c r="R31" s="37" t="e">
        <f t="shared" si="21"/>
        <v>#REF!</v>
      </c>
      <c r="S31" s="37" t="e">
        <f t="shared" si="21"/>
        <v>#REF!</v>
      </c>
      <c r="T31" s="37" t="e">
        <f t="shared" si="21"/>
        <v>#REF!</v>
      </c>
      <c r="U31" s="37" t="e">
        <f t="shared" si="21"/>
        <v>#REF!</v>
      </c>
      <c r="V31" s="37" t="e">
        <f t="shared" si="21"/>
        <v>#REF!</v>
      </c>
      <c r="W31" s="37" t="e">
        <f t="shared" si="21"/>
        <v>#REF!</v>
      </c>
      <c r="X31" s="37" t="e">
        <f t="shared" si="21"/>
        <v>#REF!</v>
      </c>
      <c r="Y31" s="37" t="e">
        <f t="shared" si="21"/>
        <v>#REF!</v>
      </c>
      <c r="Z31" s="37" t="e">
        <f t="shared" si="21"/>
        <v>#REF!</v>
      </c>
      <c r="AA31" s="37" t="e">
        <f t="shared" si="21"/>
        <v>#REF!</v>
      </c>
      <c r="AB31" s="37" t="e">
        <f t="shared" si="21"/>
        <v>#REF!</v>
      </c>
      <c r="AC31" s="37" t="e">
        <f t="shared" si="21"/>
        <v>#REF!</v>
      </c>
      <c r="AD31" s="37" t="e">
        <f t="shared" si="21"/>
        <v>#REF!</v>
      </c>
      <c r="AE31" s="37" t="e">
        <f t="shared" si="21"/>
        <v>#REF!</v>
      </c>
      <c r="AF31" s="37" t="e">
        <f t="shared" si="21"/>
        <v>#REF!</v>
      </c>
      <c r="AG31" s="37" t="e">
        <f t="shared" si="21"/>
        <v>#REF!</v>
      </c>
      <c r="AH31" s="37" t="e">
        <f t="shared" si="21"/>
        <v>#REF!</v>
      </c>
      <c r="AI31" s="37" t="e">
        <f t="shared" si="21"/>
        <v>#REF!</v>
      </c>
      <c r="AJ31" s="37" t="e">
        <f t="shared" si="21"/>
        <v>#REF!</v>
      </c>
      <c r="AK31" s="37" t="e">
        <f t="shared" si="21"/>
        <v>#REF!</v>
      </c>
      <c r="AL31" s="37" t="e">
        <f t="shared" si="21"/>
        <v>#REF!</v>
      </c>
      <c r="AM31" s="37" t="e">
        <f t="shared" si="21"/>
        <v>#REF!</v>
      </c>
      <c r="AN31" s="37" t="e">
        <f t="shared" si="21"/>
        <v>#REF!</v>
      </c>
      <c r="AO31" s="37" t="e">
        <f t="shared" si="21"/>
        <v>#REF!</v>
      </c>
      <c r="AP31" s="37" t="e">
        <f t="shared" si="21"/>
        <v>#REF!</v>
      </c>
      <c r="AQ31" s="37" t="e">
        <f t="shared" si="21"/>
        <v>#REF!</v>
      </c>
      <c r="AR31" s="37" t="e">
        <f t="shared" si="21"/>
        <v>#REF!</v>
      </c>
      <c r="AS31" s="37" t="e">
        <f t="shared" si="21"/>
        <v>#REF!</v>
      </c>
      <c r="AT31" s="37" t="e">
        <f t="shared" si="21"/>
        <v>#REF!</v>
      </c>
      <c r="AU31" s="37" t="e">
        <f t="shared" si="21"/>
        <v>#REF!</v>
      </c>
      <c r="AV31" s="37" t="e">
        <f t="shared" si="21"/>
        <v>#REF!</v>
      </c>
      <c r="AW31" s="37" t="e">
        <f t="shared" si="21"/>
        <v>#REF!</v>
      </c>
      <c r="AX31" s="37" t="e">
        <f t="shared" si="21"/>
        <v>#REF!</v>
      </c>
      <c r="AY31" s="37" t="e">
        <f t="shared" si="21"/>
        <v>#REF!</v>
      </c>
      <c r="AZ31" s="37" t="e">
        <f t="shared" si="21"/>
        <v>#REF!</v>
      </c>
      <c r="BA31" s="37" t="e">
        <f t="shared" si="21"/>
        <v>#REF!</v>
      </c>
      <c r="BB31" s="37" t="e">
        <f t="shared" si="21"/>
        <v>#REF!</v>
      </c>
      <c r="BC31" s="37" t="e">
        <f t="shared" si="21"/>
        <v>#REF!</v>
      </c>
      <c r="BD31" s="37" t="e">
        <f t="shared" si="21"/>
        <v>#REF!</v>
      </c>
      <c r="BE31" s="37" t="e">
        <f t="shared" si="21"/>
        <v>#REF!</v>
      </c>
      <c r="BF31" s="37" t="e">
        <f t="shared" si="21"/>
        <v>#REF!</v>
      </c>
      <c r="BG31" s="37" t="e">
        <f t="shared" si="21"/>
        <v>#REF!</v>
      </c>
      <c r="BH31" s="37" t="e">
        <f t="shared" si="21"/>
        <v>#REF!</v>
      </c>
      <c r="BI31" s="37" t="e">
        <f t="shared" si="21"/>
        <v>#REF!</v>
      </c>
      <c r="BJ31" s="37" t="e">
        <f t="shared" si="21"/>
        <v>#REF!</v>
      </c>
      <c r="BK31" s="37" t="e">
        <f t="shared" si="21"/>
        <v>#REF!</v>
      </c>
      <c r="BL31" s="37" t="e">
        <f t="shared" si="21"/>
        <v>#REF!</v>
      </c>
      <c r="BM31" s="37" t="e">
        <f t="shared" si="21"/>
        <v>#REF!</v>
      </c>
      <c r="BN31" s="37" t="e">
        <f t="shared" si="21"/>
        <v>#REF!</v>
      </c>
      <c r="BO31" s="37" t="e">
        <f t="shared" si="21"/>
        <v>#REF!</v>
      </c>
      <c r="BP31" s="37" t="e">
        <f t="shared" si="21"/>
        <v>#REF!</v>
      </c>
      <c r="BQ31" s="37" t="e">
        <f t="shared" si="21"/>
        <v>#REF!</v>
      </c>
      <c r="BR31" s="37" t="e">
        <f t="shared" si="21"/>
        <v>#REF!</v>
      </c>
      <c r="BS31" s="37" t="e">
        <f t="shared" si="21"/>
        <v>#REF!</v>
      </c>
      <c r="BT31" s="37" t="e">
        <f t="shared" si="21"/>
        <v>#REF!</v>
      </c>
      <c r="BU31" s="37" t="e">
        <f t="shared" si="21"/>
        <v>#REF!</v>
      </c>
      <c r="BV31" s="37" t="e">
        <f t="shared" si="21"/>
        <v>#REF!</v>
      </c>
      <c r="BW31" s="37" t="e">
        <f t="shared" si="21"/>
        <v>#REF!</v>
      </c>
      <c r="BX31" s="37" t="e">
        <f t="shared" si="21"/>
        <v>#REF!</v>
      </c>
      <c r="BY31" s="37" t="e">
        <f t="shared" si="21"/>
        <v>#REF!</v>
      </c>
      <c r="BZ31" s="37" t="e">
        <f t="shared" si="21"/>
        <v>#REF!</v>
      </c>
      <c r="CA31" s="37" t="e">
        <f t="shared" si="21"/>
        <v>#REF!</v>
      </c>
      <c r="CB31" s="37" t="e">
        <f t="shared" si="21"/>
        <v>#REF!</v>
      </c>
      <c r="CC31" s="37" t="e">
        <f t="shared" si="21"/>
        <v>#REF!</v>
      </c>
      <c r="CD31" s="37" t="e">
        <f t="shared" si="21"/>
        <v>#REF!</v>
      </c>
      <c r="CE31" s="37" t="e">
        <f t="shared" si="21"/>
        <v>#REF!</v>
      </c>
      <c r="CF31" s="37" t="e">
        <f t="shared" si="21"/>
        <v>#REF!</v>
      </c>
      <c r="CG31" s="37" t="e">
        <f t="shared" si="21"/>
        <v>#REF!</v>
      </c>
      <c r="CH31" s="37" t="e">
        <f t="shared" si="21"/>
        <v>#REF!</v>
      </c>
      <c r="CI31" s="37" t="e">
        <f t="shared" si="21"/>
        <v>#REF!</v>
      </c>
      <c r="CJ31" s="37" t="e">
        <f t="shared" si="21"/>
        <v>#REF!</v>
      </c>
      <c r="CK31" s="37" t="e">
        <f t="shared" si="21"/>
        <v>#REF!</v>
      </c>
      <c r="CL31" s="37" t="e">
        <f t="shared" si="21"/>
        <v>#REF!</v>
      </c>
      <c r="CM31" s="37" t="e">
        <f t="shared" si="21"/>
        <v>#REF!</v>
      </c>
      <c r="CN31" s="37" t="e">
        <f t="shared" si="21"/>
        <v>#REF!</v>
      </c>
      <c r="CO31" s="37" t="e">
        <f t="shared" si="21"/>
        <v>#REF!</v>
      </c>
      <c r="CP31" s="37" t="e">
        <f t="shared" si="21"/>
        <v>#REF!</v>
      </c>
      <c r="CQ31" s="37" t="e">
        <f t="shared" si="21"/>
        <v>#REF!</v>
      </c>
      <c r="CR31" s="37" t="e">
        <f t="shared" si="21"/>
        <v>#REF!</v>
      </c>
      <c r="CS31" s="37" t="e">
        <f t="shared" si="21"/>
        <v>#REF!</v>
      </c>
      <c r="CT31" s="37" t="e">
        <f t="shared" si="21"/>
        <v>#REF!</v>
      </c>
      <c r="CU31" s="37" t="e">
        <f t="shared" si="21"/>
        <v>#REF!</v>
      </c>
      <c r="CV31" s="37" t="e">
        <f t="shared" si="21"/>
        <v>#REF!</v>
      </c>
      <c r="CW31" s="37" t="e">
        <f t="shared" si="21"/>
        <v>#REF!</v>
      </c>
      <c r="CX31" s="37" t="e">
        <f t="shared" si="21"/>
        <v>#REF!</v>
      </c>
      <c r="CY31" s="37" t="e">
        <f t="shared" si="21"/>
        <v>#REF!</v>
      </c>
      <c r="CZ31" s="37" t="e">
        <f t="shared" si="21"/>
        <v>#REF!</v>
      </c>
      <c r="DA31" s="37" t="e">
        <f t="shared" si="21"/>
        <v>#REF!</v>
      </c>
      <c r="DB31" s="37" t="e">
        <f t="shared" si="21"/>
        <v>#REF!</v>
      </c>
      <c r="DC31" s="37" t="e">
        <f t="shared" si="21"/>
        <v>#REF!</v>
      </c>
      <c r="DD31" s="37" t="e">
        <f t="shared" si="21"/>
        <v>#REF!</v>
      </c>
      <c r="DE31" s="37" t="e">
        <f t="shared" si="21"/>
        <v>#REF!</v>
      </c>
      <c r="DF31" s="37" t="e">
        <f t="shared" si="21"/>
        <v>#REF!</v>
      </c>
      <c r="DG31" s="37" t="e">
        <f t="shared" si="21"/>
        <v>#REF!</v>
      </c>
      <c r="DH31" s="37" t="e">
        <f t="shared" si="21"/>
        <v>#REF!</v>
      </c>
      <c r="DI31" s="37" t="e">
        <f t="shared" si="21"/>
        <v>#REF!</v>
      </c>
      <c r="DJ31" s="37" t="e">
        <f t="shared" si="21"/>
        <v>#REF!</v>
      </c>
      <c r="DK31" s="37" t="e">
        <f t="shared" si="21"/>
        <v>#REF!</v>
      </c>
      <c r="DL31" s="37" t="e">
        <f t="shared" si="21"/>
        <v>#REF!</v>
      </c>
      <c r="DM31" s="37" t="e">
        <f t="shared" si="21"/>
        <v>#REF!</v>
      </c>
      <c r="DN31" s="37" t="e">
        <f t="shared" si="21"/>
        <v>#REF!</v>
      </c>
      <c r="DO31" s="37" t="e">
        <f t="shared" si="21"/>
        <v>#REF!</v>
      </c>
      <c r="DP31" s="37" t="e">
        <f t="shared" si="21"/>
        <v>#REF!</v>
      </c>
      <c r="DQ31" s="37" t="e">
        <f t="shared" si="21"/>
        <v>#REF!</v>
      </c>
      <c r="DR31" s="37" t="e">
        <f t="shared" si="21"/>
        <v>#REF!</v>
      </c>
      <c r="DS31" s="37" t="e">
        <f t="shared" si="21"/>
        <v>#REF!</v>
      </c>
      <c r="DT31" s="37" t="e">
        <f t="shared" si="21"/>
        <v>#REF!</v>
      </c>
      <c r="DU31" s="37" t="e">
        <f t="shared" si="21"/>
        <v>#REF!</v>
      </c>
      <c r="DV31" s="37" t="e">
        <f t="shared" si="21"/>
        <v>#REF!</v>
      </c>
      <c r="DW31" s="37" t="e">
        <f t="shared" si="21"/>
        <v>#REF!</v>
      </c>
      <c r="DX31" s="37" t="e">
        <f t="shared" si="21"/>
        <v>#REF!</v>
      </c>
      <c r="DY31" s="37" t="e">
        <f t="shared" si="21"/>
        <v>#REF!</v>
      </c>
      <c r="DZ31" s="37" t="e">
        <f t="shared" si="21"/>
        <v>#REF!</v>
      </c>
      <c r="EA31" s="37" t="e">
        <f t="shared" si="21"/>
        <v>#REF!</v>
      </c>
      <c r="EB31" s="37" t="e">
        <f t="shared" si="21"/>
        <v>#REF!</v>
      </c>
      <c r="EC31" s="37" t="e">
        <f t="shared" si="21"/>
        <v>#REF!</v>
      </c>
      <c r="ED31" s="37" t="e">
        <f t="shared" si="21"/>
        <v>#REF!</v>
      </c>
      <c r="EE31" s="37" t="e">
        <f t="shared" si="21"/>
        <v>#REF!</v>
      </c>
      <c r="EF31" s="37" t="e">
        <f t="shared" si="21"/>
        <v>#REF!</v>
      </c>
      <c r="EG31" s="37" t="e">
        <f t="shared" si="21"/>
        <v>#REF!</v>
      </c>
      <c r="EH31" s="37" t="e">
        <f t="shared" si="21"/>
        <v>#REF!</v>
      </c>
      <c r="EI31" s="37" t="e">
        <f t="shared" si="21"/>
        <v>#REF!</v>
      </c>
      <c r="EJ31" s="37" t="e">
        <f t="shared" si="21"/>
        <v>#REF!</v>
      </c>
      <c r="EK31" s="37" t="e">
        <f t="shared" si="21"/>
        <v>#REF!</v>
      </c>
      <c r="EL31" s="37" t="e">
        <f t="shared" si="21"/>
        <v>#REF!</v>
      </c>
      <c r="EM31" s="37" t="e">
        <f t="shared" si="21"/>
        <v>#REF!</v>
      </c>
      <c r="EN31" s="37" t="e">
        <f t="shared" si="21"/>
        <v>#REF!</v>
      </c>
      <c r="EO31" s="37" t="e">
        <f t="shared" si="21"/>
        <v>#REF!</v>
      </c>
      <c r="EP31" s="37" t="e">
        <f t="shared" si="21"/>
        <v>#REF!</v>
      </c>
      <c r="EQ31" s="37" t="e">
        <f t="shared" si="21"/>
        <v>#REF!</v>
      </c>
      <c r="ER31" s="37" t="e">
        <f t="shared" si="21"/>
        <v>#REF!</v>
      </c>
      <c r="ES31" s="37" t="e">
        <f t="shared" si="21"/>
        <v>#REF!</v>
      </c>
      <c r="ET31" s="37" t="e">
        <f t="shared" si="21"/>
        <v>#REF!</v>
      </c>
      <c r="EU31" s="37" t="e">
        <f t="shared" si="21"/>
        <v>#REF!</v>
      </c>
      <c r="EV31" s="37" t="e">
        <f t="shared" si="21"/>
        <v>#REF!</v>
      </c>
      <c r="EW31" s="37" t="e">
        <f t="shared" si="21"/>
        <v>#REF!</v>
      </c>
      <c r="EX31" s="37" t="e">
        <f t="shared" si="21"/>
        <v>#REF!</v>
      </c>
      <c r="EY31" s="37" t="e">
        <f t="shared" si="21"/>
        <v>#REF!</v>
      </c>
      <c r="EZ31" s="37" t="e">
        <f t="shared" si="21"/>
        <v>#REF!</v>
      </c>
      <c r="FA31" s="37" t="e">
        <f t="shared" si="21"/>
        <v>#REF!</v>
      </c>
      <c r="FB31" s="37" t="e">
        <f t="shared" si="21"/>
        <v>#REF!</v>
      </c>
      <c r="FC31" s="37" t="e">
        <f t="shared" si="21"/>
        <v>#REF!</v>
      </c>
      <c r="FD31" s="37" t="e">
        <f t="shared" si="21"/>
        <v>#REF!</v>
      </c>
      <c r="FE31" s="37" t="e">
        <f t="shared" si="21"/>
        <v>#REF!</v>
      </c>
      <c r="FF31" s="37" t="e">
        <f t="shared" si="21"/>
        <v>#REF!</v>
      </c>
      <c r="FG31" s="37" t="e">
        <f t="shared" si="21"/>
        <v>#REF!</v>
      </c>
      <c r="FH31" s="37" t="e">
        <f t="shared" si="21"/>
        <v>#REF!</v>
      </c>
      <c r="FI31" s="37" t="e">
        <f t="shared" si="21"/>
        <v>#REF!</v>
      </c>
      <c r="FJ31" s="37" t="e">
        <f t="shared" si="21"/>
        <v>#REF!</v>
      </c>
      <c r="FK31" s="37" t="e">
        <f t="shared" si="21"/>
        <v>#REF!</v>
      </c>
      <c r="FL31" s="37" t="e">
        <f t="shared" si="21"/>
        <v>#REF!</v>
      </c>
      <c r="FM31" s="37" t="e">
        <f t="shared" si="21"/>
        <v>#REF!</v>
      </c>
      <c r="FN31" s="37" t="e">
        <f t="shared" si="21"/>
        <v>#REF!</v>
      </c>
      <c r="FO31" s="37" t="e">
        <f t="shared" si="21"/>
        <v>#REF!</v>
      </c>
      <c r="FP31" s="37" t="e">
        <f t="shared" si="21"/>
        <v>#REF!</v>
      </c>
      <c r="FQ31" s="37" t="e">
        <f t="shared" si="21"/>
        <v>#REF!</v>
      </c>
      <c r="FR31" s="37" t="e">
        <f t="shared" si="21"/>
        <v>#REF!</v>
      </c>
      <c r="FS31" s="37" t="e">
        <f t="shared" si="21"/>
        <v>#REF!</v>
      </c>
      <c r="FT31" s="37" t="e">
        <f t="shared" si="21"/>
        <v>#REF!</v>
      </c>
      <c r="FU31" s="37" t="e">
        <f t="shared" si="21"/>
        <v>#REF!</v>
      </c>
      <c r="FV31" s="37" t="e">
        <f t="shared" si="21"/>
        <v>#REF!</v>
      </c>
      <c r="FW31" s="37" t="e">
        <f t="shared" si="21"/>
        <v>#REF!</v>
      </c>
      <c r="FX31" s="37" t="e">
        <f t="shared" si="21"/>
        <v>#REF!</v>
      </c>
      <c r="FY31" s="37" t="e">
        <f t="shared" si="21"/>
        <v>#REF!</v>
      </c>
      <c r="FZ31" s="37" t="e">
        <f t="shared" si="21"/>
        <v>#REF!</v>
      </c>
      <c r="GA31" s="37" t="e">
        <f t="shared" si="21"/>
        <v>#REF!</v>
      </c>
      <c r="GB31" s="37" t="e">
        <f t="shared" si="21"/>
        <v>#REF!</v>
      </c>
      <c r="GC31" s="37" t="e">
        <f t="shared" si="21"/>
        <v>#REF!</v>
      </c>
      <c r="GD31" s="37" t="e">
        <f t="shared" si="21"/>
        <v>#REF!</v>
      </c>
      <c r="GE31" s="37" t="e">
        <f t="shared" si="21"/>
        <v>#REF!</v>
      </c>
      <c r="GF31" s="37" t="e">
        <f t="shared" si="21"/>
        <v>#REF!</v>
      </c>
      <c r="GG31" s="37" t="e">
        <f t="shared" si="21"/>
        <v>#REF!</v>
      </c>
      <c r="GH31" s="37" t="e">
        <f t="shared" si="21"/>
        <v>#REF!</v>
      </c>
      <c r="GI31" s="37" t="e">
        <f t="shared" si="21"/>
        <v>#REF!</v>
      </c>
      <c r="GJ31" s="37" t="e">
        <f t="shared" si="21"/>
        <v>#REF!</v>
      </c>
      <c r="GK31" s="37" t="e">
        <f t="shared" si="21"/>
        <v>#REF!</v>
      </c>
      <c r="GL31" s="37" t="e">
        <f t="shared" si="21"/>
        <v>#REF!</v>
      </c>
      <c r="GM31" s="37" t="e">
        <f t="shared" si="21"/>
        <v>#REF!</v>
      </c>
      <c r="GN31" s="37" t="e">
        <f t="shared" si="21"/>
        <v>#REF!</v>
      </c>
      <c r="GO31" s="37" t="e">
        <f t="shared" si="21"/>
        <v>#REF!</v>
      </c>
      <c r="GP31" s="37" t="e">
        <f t="shared" si="21"/>
        <v>#REF!</v>
      </c>
      <c r="GQ31" s="37" t="e">
        <f t="shared" si="21"/>
        <v>#REF!</v>
      </c>
      <c r="GR31" s="37" t="e">
        <f t="shared" si="21"/>
        <v>#REF!</v>
      </c>
      <c r="GS31" s="37" t="e">
        <f t="shared" si="21"/>
        <v>#REF!</v>
      </c>
      <c r="GT31" s="37" t="e">
        <f t="shared" si="21"/>
        <v>#REF!</v>
      </c>
      <c r="GU31" s="37" t="e">
        <f t="shared" si="21"/>
        <v>#REF!</v>
      </c>
      <c r="GV31" s="37" t="e">
        <f t="shared" si="21"/>
        <v>#REF!</v>
      </c>
      <c r="GW31" s="37" t="e">
        <f t="shared" si="21"/>
        <v>#REF!</v>
      </c>
      <c r="GX31" s="37" t="e">
        <f t="shared" si="21"/>
        <v>#REF!</v>
      </c>
      <c r="GY31" s="37" t="e">
        <f t="shared" si="21"/>
        <v>#REF!</v>
      </c>
      <c r="GZ31" s="37" t="e">
        <f t="shared" si="21"/>
        <v>#REF!</v>
      </c>
      <c r="HA31" s="37" t="e">
        <f t="shared" si="21"/>
        <v>#REF!</v>
      </c>
      <c r="HB31" s="37" t="e">
        <f t="shared" si="21"/>
        <v>#REF!</v>
      </c>
      <c r="HC31" s="37" t="e">
        <f t="shared" si="21"/>
        <v>#REF!</v>
      </c>
      <c r="HD31" s="37" t="e">
        <f t="shared" si="21"/>
        <v>#REF!</v>
      </c>
      <c r="HE31" s="37" t="e">
        <f t="shared" si="21"/>
        <v>#REF!</v>
      </c>
      <c r="HF31" s="37" t="e">
        <f t="shared" si="21"/>
        <v>#REF!</v>
      </c>
      <c r="HG31" s="37" t="e">
        <f t="shared" si="21"/>
        <v>#REF!</v>
      </c>
      <c r="HH31" s="37" t="e">
        <f t="shared" si="21"/>
        <v>#REF!</v>
      </c>
      <c r="HI31" s="37" t="e">
        <f t="shared" si="21"/>
        <v>#REF!</v>
      </c>
      <c r="HJ31" s="37" t="e">
        <f t="shared" si="21"/>
        <v>#REF!</v>
      </c>
      <c r="HK31" s="37" t="e">
        <f t="shared" si="21"/>
        <v>#REF!</v>
      </c>
      <c r="HL31" s="37" t="e">
        <f t="shared" si="21"/>
        <v>#REF!</v>
      </c>
      <c r="HM31" s="37" t="e">
        <f t="shared" si="21"/>
        <v>#REF!</v>
      </c>
      <c r="HN31" s="37" t="e">
        <f t="shared" si="21"/>
        <v>#REF!</v>
      </c>
      <c r="HO31" s="37" t="e">
        <f t="shared" si="21"/>
        <v>#REF!</v>
      </c>
      <c r="HP31" s="37" t="e">
        <f t="shared" si="21"/>
        <v>#REF!</v>
      </c>
      <c r="HQ31" s="37" t="e">
        <f t="shared" si="21"/>
        <v>#REF!</v>
      </c>
      <c r="HR31" s="37" t="e">
        <f t="shared" si="21"/>
        <v>#REF!</v>
      </c>
      <c r="HS31" s="37" t="e">
        <f t="shared" si="21"/>
        <v>#REF!</v>
      </c>
      <c r="HT31" s="37" t="e">
        <f t="shared" si="21"/>
        <v>#REF!</v>
      </c>
      <c r="HU31" s="37" t="e">
        <f t="shared" si="21"/>
        <v>#REF!</v>
      </c>
      <c r="HV31" s="37" t="e">
        <f t="shared" si="21"/>
        <v>#REF!</v>
      </c>
      <c r="HW31" s="37" t="e">
        <f t="shared" si="21"/>
        <v>#REF!</v>
      </c>
      <c r="HX31" s="37" t="e">
        <f t="shared" si="21"/>
        <v>#REF!</v>
      </c>
      <c r="HY31" s="37" t="e">
        <f t="shared" si="21"/>
        <v>#REF!</v>
      </c>
      <c r="HZ31" s="37" t="e">
        <f t="shared" si="21"/>
        <v>#REF!</v>
      </c>
      <c r="IA31" s="37" t="e">
        <f t="shared" si="21"/>
        <v>#REF!</v>
      </c>
      <c r="IB31" s="37" t="e">
        <f t="shared" si="21"/>
        <v>#REF!</v>
      </c>
      <c r="IC31" s="37" t="e">
        <f t="shared" si="21"/>
        <v>#REF!</v>
      </c>
      <c r="ID31" s="37" t="e">
        <f t="shared" si="21"/>
        <v>#REF!</v>
      </c>
      <c r="IE31" s="37" t="e">
        <f t="shared" si="21"/>
        <v>#REF!</v>
      </c>
      <c r="IF31" s="37" t="e">
        <f t="shared" si="21"/>
        <v>#REF!</v>
      </c>
      <c r="IG31" s="37" t="e">
        <f t="shared" si="21"/>
        <v>#REF!</v>
      </c>
      <c r="IH31" s="37" t="e">
        <f t="shared" si="21"/>
        <v>#REF!</v>
      </c>
      <c r="II31" s="37" t="e">
        <f t="shared" si="21"/>
        <v>#REF!</v>
      </c>
      <c r="IJ31" s="37" t="e">
        <f t="shared" si="21"/>
        <v>#REF!</v>
      </c>
      <c r="IK31" s="37" t="e">
        <f t="shared" si="21"/>
        <v>#REF!</v>
      </c>
      <c r="IL31" s="37" t="e">
        <f t="shared" si="21"/>
        <v>#REF!</v>
      </c>
      <c r="IM31" s="37" t="e">
        <f t="shared" si="21"/>
        <v>#REF!</v>
      </c>
      <c r="IN31" s="37" t="e">
        <f t="shared" si="21"/>
        <v>#REF!</v>
      </c>
      <c r="IO31" s="37" t="e">
        <f t="shared" si="21"/>
        <v>#REF!</v>
      </c>
      <c r="IP31" s="37" t="e">
        <f t="shared" si="21"/>
        <v>#REF!</v>
      </c>
      <c r="IQ31" s="37" t="e">
        <f t="shared" si="21"/>
        <v>#REF!</v>
      </c>
      <c r="IR31" s="37" t="e">
        <f t="shared" si="21"/>
        <v>#REF!</v>
      </c>
      <c r="IS31" s="37" t="e">
        <f t="shared" si="21"/>
        <v>#REF!</v>
      </c>
      <c r="IT31" s="37" t="e">
        <f t="shared" si="21"/>
        <v>#REF!</v>
      </c>
      <c r="IU31" s="37" t="e">
        <f t="shared" si="21"/>
        <v>#REF!</v>
      </c>
      <c r="IV31" s="37" t="e">
        <f t="shared" si="21"/>
        <v>#REF!</v>
      </c>
      <c r="IW31" s="37" t="e">
        <f t="shared" si="21"/>
        <v>#REF!</v>
      </c>
      <c r="IX31" s="37" t="e">
        <f t="shared" ref="IX31:MX31" si="22">(((IX15*(IX$7*(1+IX$11)+IX19))+(IX16*(IX$8*(1+IX$11)+IX20))+(IX17*(IX$9*(1+IX$11)+IX21)))*(1-IX25)*(1-IX26)
-IX18*IX27
+IX28+IX29)
*#REF!</f>
        <v>#REF!</v>
      </c>
      <c r="IY31" s="37" t="e">
        <f t="shared" si="22"/>
        <v>#REF!</v>
      </c>
      <c r="IZ31" s="37" t="e">
        <f t="shared" si="22"/>
        <v>#REF!</v>
      </c>
      <c r="JA31" s="37" t="e">
        <f t="shared" si="22"/>
        <v>#REF!</v>
      </c>
      <c r="JB31" s="37" t="e">
        <f t="shared" si="22"/>
        <v>#REF!</v>
      </c>
      <c r="JC31" s="37" t="e">
        <f t="shared" si="22"/>
        <v>#REF!</v>
      </c>
      <c r="JD31" s="37" t="e">
        <f t="shared" si="22"/>
        <v>#REF!</v>
      </c>
      <c r="JE31" s="37" t="e">
        <f t="shared" si="22"/>
        <v>#REF!</v>
      </c>
      <c r="JF31" s="37" t="e">
        <f t="shared" si="22"/>
        <v>#REF!</v>
      </c>
      <c r="JG31" s="37" t="e">
        <f t="shared" si="22"/>
        <v>#REF!</v>
      </c>
      <c r="JH31" s="37" t="e">
        <f t="shared" si="22"/>
        <v>#REF!</v>
      </c>
      <c r="JI31" s="37" t="e">
        <f t="shared" si="22"/>
        <v>#REF!</v>
      </c>
      <c r="JJ31" s="37" t="e">
        <f t="shared" si="22"/>
        <v>#REF!</v>
      </c>
      <c r="JK31" s="37" t="e">
        <f t="shared" si="22"/>
        <v>#REF!</v>
      </c>
      <c r="JL31" s="37" t="e">
        <f t="shared" si="22"/>
        <v>#REF!</v>
      </c>
      <c r="JM31" s="37" t="e">
        <f t="shared" si="22"/>
        <v>#REF!</v>
      </c>
      <c r="JN31" s="37" t="e">
        <f t="shared" si="22"/>
        <v>#REF!</v>
      </c>
      <c r="JO31" s="37" t="e">
        <f t="shared" si="22"/>
        <v>#REF!</v>
      </c>
      <c r="JP31" s="37" t="e">
        <f t="shared" si="22"/>
        <v>#REF!</v>
      </c>
      <c r="JQ31" s="37" t="e">
        <f t="shared" si="22"/>
        <v>#REF!</v>
      </c>
      <c r="JR31" s="37" t="e">
        <f t="shared" si="22"/>
        <v>#REF!</v>
      </c>
      <c r="JS31" s="37" t="e">
        <f t="shared" si="22"/>
        <v>#REF!</v>
      </c>
      <c r="JT31" s="37" t="e">
        <f t="shared" si="22"/>
        <v>#REF!</v>
      </c>
      <c r="JU31" s="37" t="e">
        <f t="shared" si="22"/>
        <v>#REF!</v>
      </c>
      <c r="JV31" s="37" t="e">
        <f t="shared" si="22"/>
        <v>#REF!</v>
      </c>
      <c r="JW31" s="37" t="e">
        <f t="shared" si="22"/>
        <v>#REF!</v>
      </c>
      <c r="JX31" s="37" t="e">
        <f t="shared" si="22"/>
        <v>#REF!</v>
      </c>
      <c r="JY31" s="37" t="e">
        <f t="shared" si="22"/>
        <v>#REF!</v>
      </c>
      <c r="JZ31" s="37" t="e">
        <f t="shared" si="22"/>
        <v>#REF!</v>
      </c>
      <c r="KA31" s="37" t="e">
        <f t="shared" si="22"/>
        <v>#REF!</v>
      </c>
      <c r="KB31" s="37" t="e">
        <f t="shared" si="22"/>
        <v>#REF!</v>
      </c>
      <c r="KC31" s="37" t="e">
        <f t="shared" si="22"/>
        <v>#REF!</v>
      </c>
      <c r="KD31" s="37" t="e">
        <f t="shared" si="22"/>
        <v>#REF!</v>
      </c>
      <c r="KE31" s="37" t="e">
        <f t="shared" si="22"/>
        <v>#REF!</v>
      </c>
      <c r="KF31" s="37" t="e">
        <f t="shared" si="22"/>
        <v>#REF!</v>
      </c>
      <c r="KG31" s="37" t="e">
        <f t="shared" si="22"/>
        <v>#REF!</v>
      </c>
      <c r="KH31" s="37" t="e">
        <f t="shared" si="22"/>
        <v>#REF!</v>
      </c>
      <c r="KI31" s="37" t="e">
        <f t="shared" si="22"/>
        <v>#REF!</v>
      </c>
      <c r="KJ31" s="37" t="e">
        <f t="shared" si="22"/>
        <v>#REF!</v>
      </c>
      <c r="KK31" s="37" t="e">
        <f t="shared" si="22"/>
        <v>#REF!</v>
      </c>
      <c r="KL31" s="37" t="e">
        <f t="shared" si="22"/>
        <v>#REF!</v>
      </c>
      <c r="KM31" s="37" t="e">
        <f t="shared" si="22"/>
        <v>#REF!</v>
      </c>
      <c r="KN31" s="37" t="e">
        <f t="shared" si="22"/>
        <v>#REF!</v>
      </c>
      <c r="KO31" s="37" t="e">
        <f t="shared" si="22"/>
        <v>#REF!</v>
      </c>
      <c r="KP31" s="37" t="e">
        <f t="shared" si="22"/>
        <v>#REF!</v>
      </c>
      <c r="KQ31" s="37" t="e">
        <f t="shared" si="22"/>
        <v>#REF!</v>
      </c>
      <c r="KR31" s="37" t="e">
        <f t="shared" si="22"/>
        <v>#REF!</v>
      </c>
      <c r="KS31" s="37" t="e">
        <f t="shared" si="22"/>
        <v>#REF!</v>
      </c>
      <c r="KT31" s="37" t="e">
        <f t="shared" si="22"/>
        <v>#REF!</v>
      </c>
      <c r="KU31" s="37" t="e">
        <f t="shared" si="22"/>
        <v>#REF!</v>
      </c>
      <c r="KV31" s="37" t="e">
        <f t="shared" si="22"/>
        <v>#REF!</v>
      </c>
      <c r="KW31" s="37" t="e">
        <f t="shared" si="22"/>
        <v>#REF!</v>
      </c>
      <c r="KX31" s="37" t="e">
        <f t="shared" si="22"/>
        <v>#REF!</v>
      </c>
      <c r="KY31" s="37" t="e">
        <f t="shared" si="22"/>
        <v>#REF!</v>
      </c>
      <c r="KZ31" s="37" t="e">
        <f t="shared" si="22"/>
        <v>#REF!</v>
      </c>
      <c r="LA31" s="37" t="e">
        <f t="shared" si="22"/>
        <v>#REF!</v>
      </c>
      <c r="LB31" s="37" t="e">
        <f t="shared" si="22"/>
        <v>#REF!</v>
      </c>
      <c r="LC31" s="37" t="e">
        <f t="shared" si="22"/>
        <v>#REF!</v>
      </c>
      <c r="LD31" s="37" t="e">
        <f t="shared" si="22"/>
        <v>#REF!</v>
      </c>
      <c r="LE31" s="37" t="e">
        <f t="shared" si="22"/>
        <v>#REF!</v>
      </c>
      <c r="LF31" s="37" t="e">
        <f t="shared" si="22"/>
        <v>#REF!</v>
      </c>
      <c r="LG31" s="37" t="e">
        <f t="shared" si="22"/>
        <v>#REF!</v>
      </c>
      <c r="LH31" s="37" t="e">
        <f t="shared" si="22"/>
        <v>#REF!</v>
      </c>
      <c r="LI31" s="37" t="e">
        <f t="shared" si="22"/>
        <v>#REF!</v>
      </c>
      <c r="LJ31" s="37" t="e">
        <f t="shared" si="22"/>
        <v>#REF!</v>
      </c>
      <c r="LK31" s="37" t="e">
        <f t="shared" si="22"/>
        <v>#REF!</v>
      </c>
      <c r="LL31" s="37" t="e">
        <f t="shared" si="22"/>
        <v>#REF!</v>
      </c>
      <c r="LM31" s="37" t="e">
        <f t="shared" si="22"/>
        <v>#REF!</v>
      </c>
      <c r="LN31" s="37" t="e">
        <f t="shared" si="22"/>
        <v>#REF!</v>
      </c>
      <c r="LO31" s="37" t="e">
        <f t="shared" si="22"/>
        <v>#REF!</v>
      </c>
      <c r="LP31" s="37" t="e">
        <f t="shared" si="22"/>
        <v>#REF!</v>
      </c>
      <c r="LQ31" s="37" t="e">
        <f t="shared" si="22"/>
        <v>#REF!</v>
      </c>
      <c r="LR31" s="37" t="e">
        <f t="shared" si="22"/>
        <v>#REF!</v>
      </c>
      <c r="LS31" s="37" t="e">
        <f t="shared" si="22"/>
        <v>#REF!</v>
      </c>
      <c r="LT31" s="37" t="e">
        <f t="shared" si="22"/>
        <v>#REF!</v>
      </c>
      <c r="LU31" s="37" t="e">
        <f t="shared" si="22"/>
        <v>#REF!</v>
      </c>
      <c r="LV31" s="37" t="e">
        <f t="shared" si="22"/>
        <v>#REF!</v>
      </c>
      <c r="LW31" s="37" t="e">
        <f t="shared" si="22"/>
        <v>#REF!</v>
      </c>
      <c r="LX31" s="37" t="e">
        <f t="shared" si="22"/>
        <v>#REF!</v>
      </c>
      <c r="LY31" s="37" t="e">
        <f t="shared" si="22"/>
        <v>#REF!</v>
      </c>
      <c r="LZ31" s="37" t="e">
        <f t="shared" si="22"/>
        <v>#REF!</v>
      </c>
      <c r="MA31" s="37" t="e">
        <f t="shared" si="22"/>
        <v>#REF!</v>
      </c>
      <c r="MB31" s="37" t="e">
        <f t="shared" si="22"/>
        <v>#REF!</v>
      </c>
      <c r="MC31" s="37" t="e">
        <f t="shared" si="22"/>
        <v>#REF!</v>
      </c>
      <c r="MD31" s="37" t="e">
        <f t="shared" si="22"/>
        <v>#REF!</v>
      </c>
      <c r="ME31" s="37" t="e">
        <f t="shared" si="22"/>
        <v>#REF!</v>
      </c>
      <c r="MF31" s="37" t="e">
        <f t="shared" si="22"/>
        <v>#REF!</v>
      </c>
      <c r="MG31" s="37" t="e">
        <f t="shared" si="22"/>
        <v>#REF!</v>
      </c>
      <c r="MH31" s="37" t="e">
        <f t="shared" si="22"/>
        <v>#REF!</v>
      </c>
      <c r="MI31" s="37" t="e">
        <f t="shared" si="22"/>
        <v>#REF!</v>
      </c>
      <c r="MJ31" s="37" t="e">
        <f t="shared" si="22"/>
        <v>#REF!</v>
      </c>
      <c r="MK31" s="37" t="e">
        <f t="shared" si="22"/>
        <v>#REF!</v>
      </c>
      <c r="ML31" s="37" t="e">
        <f t="shared" si="22"/>
        <v>#REF!</v>
      </c>
      <c r="MM31" s="37" t="e">
        <f t="shared" si="22"/>
        <v>#REF!</v>
      </c>
      <c r="MN31" s="37" t="e">
        <f t="shared" si="22"/>
        <v>#REF!</v>
      </c>
      <c r="MO31" s="37" t="e">
        <f t="shared" si="22"/>
        <v>#REF!</v>
      </c>
      <c r="MP31" s="37" t="e">
        <f t="shared" si="22"/>
        <v>#REF!</v>
      </c>
      <c r="MQ31" s="37" t="e">
        <f t="shared" si="22"/>
        <v>#REF!</v>
      </c>
      <c r="MR31" s="37" t="e">
        <f t="shared" si="22"/>
        <v>#REF!</v>
      </c>
      <c r="MS31" s="37" t="e">
        <f t="shared" si="22"/>
        <v>#REF!</v>
      </c>
      <c r="MT31" s="37" t="e">
        <f t="shared" si="22"/>
        <v>#REF!</v>
      </c>
      <c r="MU31" s="37" t="e">
        <f t="shared" si="22"/>
        <v>#REF!</v>
      </c>
      <c r="MV31" s="37" t="e">
        <f t="shared" si="22"/>
        <v>#REF!</v>
      </c>
      <c r="MW31" s="37" t="e">
        <f t="shared" si="22"/>
        <v>#REF!</v>
      </c>
      <c r="MX31" s="37" t="e">
        <f t="shared" si="22"/>
        <v>#REF!</v>
      </c>
    </row>
    <row r="32" spans="1:384" ht="14.25" customHeight="1" x14ac:dyDescent="0.55000000000000004">
      <c r="A32" s="8" t="s">
        <v>51</v>
      </c>
      <c r="B32" s="57">
        <v>0.15</v>
      </c>
      <c r="C32" s="58" t="e">
        <f t="shared" ref="C32:IW32" si="23">XNPV($B32,D31:$KP31,D14:$KP14)/((1+$B32)^YEARFRAC(C14,D14,3))</f>
        <v>#REF!</v>
      </c>
      <c r="D32" s="58" t="e">
        <f t="shared" si="23"/>
        <v>#REF!</v>
      </c>
      <c r="E32" s="58" t="e">
        <f t="shared" si="23"/>
        <v>#REF!</v>
      </c>
      <c r="F32" s="58" t="e">
        <f t="shared" si="23"/>
        <v>#REF!</v>
      </c>
      <c r="G32" s="58" t="e">
        <f t="shared" si="23"/>
        <v>#REF!</v>
      </c>
      <c r="H32" s="58" t="e">
        <f t="shared" si="23"/>
        <v>#REF!</v>
      </c>
      <c r="I32" s="58" t="e">
        <f t="shared" si="23"/>
        <v>#REF!</v>
      </c>
      <c r="J32" s="58" t="e">
        <f t="shared" si="23"/>
        <v>#REF!</v>
      </c>
      <c r="K32" s="58" t="e">
        <f t="shared" si="23"/>
        <v>#REF!</v>
      </c>
      <c r="L32" s="58" t="e">
        <f t="shared" si="23"/>
        <v>#REF!</v>
      </c>
      <c r="M32" s="58" t="e">
        <f t="shared" si="23"/>
        <v>#REF!</v>
      </c>
      <c r="N32" s="58" t="e">
        <f t="shared" si="23"/>
        <v>#REF!</v>
      </c>
      <c r="O32" s="58" t="e">
        <f t="shared" si="23"/>
        <v>#REF!</v>
      </c>
      <c r="P32" s="58" t="e">
        <f t="shared" si="23"/>
        <v>#REF!</v>
      </c>
      <c r="Q32" s="58" t="e">
        <f t="shared" si="23"/>
        <v>#REF!</v>
      </c>
      <c r="R32" s="58" t="e">
        <f t="shared" si="23"/>
        <v>#REF!</v>
      </c>
      <c r="S32" s="58" t="e">
        <f t="shared" si="23"/>
        <v>#REF!</v>
      </c>
      <c r="T32" s="58" t="e">
        <f t="shared" si="23"/>
        <v>#REF!</v>
      </c>
      <c r="U32" s="58" t="e">
        <f t="shared" si="23"/>
        <v>#REF!</v>
      </c>
      <c r="V32" s="58" t="e">
        <f t="shared" si="23"/>
        <v>#REF!</v>
      </c>
      <c r="W32" s="58" t="e">
        <f t="shared" si="23"/>
        <v>#REF!</v>
      </c>
      <c r="X32" s="58" t="e">
        <f t="shared" si="23"/>
        <v>#REF!</v>
      </c>
      <c r="Y32" s="58" t="e">
        <f t="shared" si="23"/>
        <v>#REF!</v>
      </c>
      <c r="Z32" s="58" t="e">
        <f t="shared" si="23"/>
        <v>#REF!</v>
      </c>
      <c r="AA32" s="58" t="e">
        <f t="shared" si="23"/>
        <v>#REF!</v>
      </c>
      <c r="AB32" s="58" t="e">
        <f t="shared" si="23"/>
        <v>#REF!</v>
      </c>
      <c r="AC32" s="58" t="e">
        <f t="shared" si="23"/>
        <v>#REF!</v>
      </c>
      <c r="AD32" s="58" t="e">
        <f t="shared" si="23"/>
        <v>#REF!</v>
      </c>
      <c r="AE32" s="58" t="e">
        <f t="shared" si="23"/>
        <v>#REF!</v>
      </c>
      <c r="AF32" s="58" t="e">
        <f t="shared" si="23"/>
        <v>#REF!</v>
      </c>
      <c r="AG32" s="58" t="e">
        <f t="shared" si="23"/>
        <v>#REF!</v>
      </c>
      <c r="AH32" s="58" t="e">
        <f t="shared" si="23"/>
        <v>#REF!</v>
      </c>
      <c r="AI32" s="58" t="e">
        <f t="shared" si="23"/>
        <v>#REF!</v>
      </c>
      <c r="AJ32" s="58" t="e">
        <f t="shared" si="23"/>
        <v>#REF!</v>
      </c>
      <c r="AK32" s="58" t="e">
        <f t="shared" si="23"/>
        <v>#REF!</v>
      </c>
      <c r="AL32" s="58" t="e">
        <f t="shared" si="23"/>
        <v>#REF!</v>
      </c>
      <c r="AM32" s="58" t="e">
        <f t="shared" si="23"/>
        <v>#REF!</v>
      </c>
      <c r="AN32" s="58" t="e">
        <f t="shared" si="23"/>
        <v>#REF!</v>
      </c>
      <c r="AO32" s="58" t="e">
        <f t="shared" si="23"/>
        <v>#REF!</v>
      </c>
      <c r="AP32" s="58" t="e">
        <f t="shared" si="23"/>
        <v>#REF!</v>
      </c>
      <c r="AQ32" s="58" t="e">
        <f t="shared" si="23"/>
        <v>#REF!</v>
      </c>
      <c r="AR32" s="58" t="e">
        <f t="shared" si="23"/>
        <v>#REF!</v>
      </c>
      <c r="AS32" s="58" t="e">
        <f t="shared" si="23"/>
        <v>#REF!</v>
      </c>
      <c r="AT32" s="58" t="e">
        <f t="shared" si="23"/>
        <v>#REF!</v>
      </c>
      <c r="AU32" s="58" t="e">
        <f t="shared" si="23"/>
        <v>#REF!</v>
      </c>
      <c r="AV32" s="58" t="e">
        <f t="shared" si="23"/>
        <v>#REF!</v>
      </c>
      <c r="AW32" s="58" t="e">
        <f t="shared" si="23"/>
        <v>#REF!</v>
      </c>
      <c r="AX32" s="58" t="e">
        <f t="shared" si="23"/>
        <v>#REF!</v>
      </c>
      <c r="AY32" s="58" t="e">
        <f t="shared" si="23"/>
        <v>#REF!</v>
      </c>
      <c r="AZ32" s="58" t="e">
        <f t="shared" si="23"/>
        <v>#REF!</v>
      </c>
      <c r="BA32" s="58" t="e">
        <f t="shared" si="23"/>
        <v>#REF!</v>
      </c>
      <c r="BB32" s="58" t="e">
        <f t="shared" si="23"/>
        <v>#REF!</v>
      </c>
      <c r="BC32" s="58" t="e">
        <f t="shared" si="23"/>
        <v>#REF!</v>
      </c>
      <c r="BD32" s="58" t="e">
        <f t="shared" si="23"/>
        <v>#REF!</v>
      </c>
      <c r="BE32" s="58" t="e">
        <f t="shared" si="23"/>
        <v>#REF!</v>
      </c>
      <c r="BF32" s="58" t="e">
        <f t="shared" si="23"/>
        <v>#REF!</v>
      </c>
      <c r="BG32" s="58" t="e">
        <f t="shared" si="23"/>
        <v>#REF!</v>
      </c>
      <c r="BH32" s="58" t="e">
        <f t="shared" si="23"/>
        <v>#REF!</v>
      </c>
      <c r="BI32" s="58" t="e">
        <f t="shared" si="23"/>
        <v>#REF!</v>
      </c>
      <c r="BJ32" s="58" t="e">
        <f t="shared" si="23"/>
        <v>#REF!</v>
      </c>
      <c r="BK32" s="58" t="e">
        <f t="shared" si="23"/>
        <v>#REF!</v>
      </c>
      <c r="BL32" s="58" t="e">
        <f t="shared" si="23"/>
        <v>#REF!</v>
      </c>
      <c r="BM32" s="58" t="e">
        <f t="shared" si="23"/>
        <v>#REF!</v>
      </c>
      <c r="BN32" s="58" t="e">
        <f t="shared" si="23"/>
        <v>#REF!</v>
      </c>
      <c r="BO32" s="58" t="e">
        <f t="shared" si="23"/>
        <v>#REF!</v>
      </c>
      <c r="BP32" s="58" t="e">
        <f t="shared" si="23"/>
        <v>#REF!</v>
      </c>
      <c r="BQ32" s="58" t="e">
        <f t="shared" si="23"/>
        <v>#REF!</v>
      </c>
      <c r="BR32" s="58" t="e">
        <f t="shared" si="23"/>
        <v>#REF!</v>
      </c>
      <c r="BS32" s="58" t="e">
        <f t="shared" si="23"/>
        <v>#REF!</v>
      </c>
      <c r="BT32" s="58" t="e">
        <f t="shared" si="23"/>
        <v>#REF!</v>
      </c>
      <c r="BU32" s="58" t="e">
        <f t="shared" si="23"/>
        <v>#REF!</v>
      </c>
      <c r="BV32" s="58" t="e">
        <f t="shared" si="23"/>
        <v>#REF!</v>
      </c>
      <c r="BW32" s="58" t="e">
        <f t="shared" si="23"/>
        <v>#REF!</v>
      </c>
      <c r="BX32" s="58" t="e">
        <f t="shared" si="23"/>
        <v>#REF!</v>
      </c>
      <c r="BY32" s="58" t="e">
        <f t="shared" si="23"/>
        <v>#REF!</v>
      </c>
      <c r="BZ32" s="58" t="e">
        <f t="shared" si="23"/>
        <v>#REF!</v>
      </c>
      <c r="CA32" s="58" t="e">
        <f t="shared" si="23"/>
        <v>#REF!</v>
      </c>
      <c r="CB32" s="58" t="e">
        <f t="shared" si="23"/>
        <v>#REF!</v>
      </c>
      <c r="CC32" s="58" t="e">
        <f t="shared" si="23"/>
        <v>#REF!</v>
      </c>
      <c r="CD32" s="58" t="e">
        <f t="shared" si="23"/>
        <v>#REF!</v>
      </c>
      <c r="CE32" s="58" t="e">
        <f t="shared" si="23"/>
        <v>#REF!</v>
      </c>
      <c r="CF32" s="58" t="e">
        <f t="shared" si="23"/>
        <v>#REF!</v>
      </c>
      <c r="CG32" s="58" t="e">
        <f t="shared" si="23"/>
        <v>#REF!</v>
      </c>
      <c r="CH32" s="58" t="e">
        <f t="shared" si="23"/>
        <v>#REF!</v>
      </c>
      <c r="CI32" s="58" t="e">
        <f t="shared" si="23"/>
        <v>#REF!</v>
      </c>
      <c r="CJ32" s="58" t="e">
        <f t="shared" si="23"/>
        <v>#REF!</v>
      </c>
      <c r="CK32" s="58" t="e">
        <f t="shared" si="23"/>
        <v>#REF!</v>
      </c>
      <c r="CL32" s="58" t="e">
        <f t="shared" si="23"/>
        <v>#REF!</v>
      </c>
      <c r="CM32" s="58" t="e">
        <f t="shared" si="23"/>
        <v>#REF!</v>
      </c>
      <c r="CN32" s="58" t="e">
        <f t="shared" si="23"/>
        <v>#REF!</v>
      </c>
      <c r="CO32" s="58" t="e">
        <f t="shared" si="23"/>
        <v>#REF!</v>
      </c>
      <c r="CP32" s="58" t="e">
        <f t="shared" si="23"/>
        <v>#REF!</v>
      </c>
      <c r="CQ32" s="58" t="e">
        <f t="shared" si="23"/>
        <v>#REF!</v>
      </c>
      <c r="CR32" s="58" t="e">
        <f t="shared" si="23"/>
        <v>#REF!</v>
      </c>
      <c r="CS32" s="58" t="e">
        <f t="shared" si="23"/>
        <v>#REF!</v>
      </c>
      <c r="CT32" s="58" t="e">
        <f t="shared" si="23"/>
        <v>#REF!</v>
      </c>
      <c r="CU32" s="58" t="e">
        <f t="shared" si="23"/>
        <v>#REF!</v>
      </c>
      <c r="CV32" s="58" t="e">
        <f t="shared" si="23"/>
        <v>#REF!</v>
      </c>
      <c r="CW32" s="58" t="e">
        <f t="shared" si="23"/>
        <v>#REF!</v>
      </c>
      <c r="CX32" s="58" t="e">
        <f t="shared" si="23"/>
        <v>#REF!</v>
      </c>
      <c r="CY32" s="58" t="e">
        <f t="shared" si="23"/>
        <v>#REF!</v>
      </c>
      <c r="CZ32" s="58" t="e">
        <f t="shared" si="23"/>
        <v>#REF!</v>
      </c>
      <c r="DA32" s="58" t="e">
        <f t="shared" si="23"/>
        <v>#REF!</v>
      </c>
      <c r="DB32" s="58" t="e">
        <f t="shared" si="23"/>
        <v>#REF!</v>
      </c>
      <c r="DC32" s="58" t="e">
        <f t="shared" si="23"/>
        <v>#REF!</v>
      </c>
      <c r="DD32" s="58" t="e">
        <f t="shared" si="23"/>
        <v>#REF!</v>
      </c>
      <c r="DE32" s="58" t="e">
        <f t="shared" si="23"/>
        <v>#REF!</v>
      </c>
      <c r="DF32" s="58" t="e">
        <f t="shared" si="23"/>
        <v>#REF!</v>
      </c>
      <c r="DG32" s="58" t="e">
        <f t="shared" si="23"/>
        <v>#REF!</v>
      </c>
      <c r="DH32" s="58" t="e">
        <f t="shared" si="23"/>
        <v>#REF!</v>
      </c>
      <c r="DI32" s="58" t="e">
        <f t="shared" si="23"/>
        <v>#REF!</v>
      </c>
      <c r="DJ32" s="58" t="e">
        <f t="shared" si="23"/>
        <v>#REF!</v>
      </c>
      <c r="DK32" s="58" t="e">
        <f t="shared" si="23"/>
        <v>#REF!</v>
      </c>
      <c r="DL32" s="58" t="e">
        <f t="shared" si="23"/>
        <v>#REF!</v>
      </c>
      <c r="DM32" s="58" t="e">
        <f t="shared" si="23"/>
        <v>#REF!</v>
      </c>
      <c r="DN32" s="58" t="e">
        <f t="shared" si="23"/>
        <v>#REF!</v>
      </c>
      <c r="DO32" s="58" t="e">
        <f t="shared" si="23"/>
        <v>#REF!</v>
      </c>
      <c r="DP32" s="58" t="e">
        <f t="shared" si="23"/>
        <v>#REF!</v>
      </c>
      <c r="DQ32" s="58" t="e">
        <f t="shared" si="23"/>
        <v>#REF!</v>
      </c>
      <c r="DR32" s="58" t="e">
        <f t="shared" si="23"/>
        <v>#REF!</v>
      </c>
      <c r="DS32" s="58" t="e">
        <f t="shared" si="23"/>
        <v>#REF!</v>
      </c>
      <c r="DT32" s="58" t="e">
        <f t="shared" si="23"/>
        <v>#REF!</v>
      </c>
      <c r="DU32" s="58" t="e">
        <f t="shared" si="23"/>
        <v>#REF!</v>
      </c>
      <c r="DV32" s="58" t="e">
        <f t="shared" si="23"/>
        <v>#REF!</v>
      </c>
      <c r="DW32" s="58" t="e">
        <f t="shared" si="23"/>
        <v>#REF!</v>
      </c>
      <c r="DX32" s="58" t="e">
        <f t="shared" si="23"/>
        <v>#REF!</v>
      </c>
      <c r="DY32" s="58" t="e">
        <f t="shared" si="23"/>
        <v>#REF!</v>
      </c>
      <c r="DZ32" s="58" t="e">
        <f t="shared" si="23"/>
        <v>#REF!</v>
      </c>
      <c r="EA32" s="58" t="e">
        <f t="shared" si="23"/>
        <v>#REF!</v>
      </c>
      <c r="EB32" s="58" t="e">
        <f t="shared" si="23"/>
        <v>#REF!</v>
      </c>
      <c r="EC32" s="58" t="e">
        <f t="shared" si="23"/>
        <v>#REF!</v>
      </c>
      <c r="ED32" s="58" t="e">
        <f t="shared" si="23"/>
        <v>#REF!</v>
      </c>
      <c r="EE32" s="58" t="e">
        <f t="shared" si="23"/>
        <v>#REF!</v>
      </c>
      <c r="EF32" s="58" t="e">
        <f t="shared" si="23"/>
        <v>#REF!</v>
      </c>
      <c r="EG32" s="58" t="e">
        <f t="shared" si="23"/>
        <v>#REF!</v>
      </c>
      <c r="EH32" s="58" t="e">
        <f t="shared" si="23"/>
        <v>#REF!</v>
      </c>
      <c r="EI32" s="58" t="e">
        <f t="shared" si="23"/>
        <v>#REF!</v>
      </c>
      <c r="EJ32" s="58" t="e">
        <f t="shared" si="23"/>
        <v>#REF!</v>
      </c>
      <c r="EK32" s="58" t="e">
        <f t="shared" si="23"/>
        <v>#REF!</v>
      </c>
      <c r="EL32" s="58" t="e">
        <f t="shared" si="23"/>
        <v>#REF!</v>
      </c>
      <c r="EM32" s="58" t="e">
        <f t="shared" si="23"/>
        <v>#REF!</v>
      </c>
      <c r="EN32" s="58" t="e">
        <f t="shared" si="23"/>
        <v>#REF!</v>
      </c>
      <c r="EO32" s="58" t="e">
        <f t="shared" si="23"/>
        <v>#REF!</v>
      </c>
      <c r="EP32" s="58" t="e">
        <f t="shared" si="23"/>
        <v>#REF!</v>
      </c>
      <c r="EQ32" s="58" t="e">
        <f t="shared" si="23"/>
        <v>#REF!</v>
      </c>
      <c r="ER32" s="58" t="e">
        <f t="shared" si="23"/>
        <v>#REF!</v>
      </c>
      <c r="ES32" s="58" t="e">
        <f t="shared" si="23"/>
        <v>#REF!</v>
      </c>
      <c r="ET32" s="58" t="e">
        <f t="shared" si="23"/>
        <v>#REF!</v>
      </c>
      <c r="EU32" s="58" t="e">
        <f t="shared" si="23"/>
        <v>#REF!</v>
      </c>
      <c r="EV32" s="58" t="e">
        <f t="shared" si="23"/>
        <v>#REF!</v>
      </c>
      <c r="EW32" s="58" t="e">
        <f t="shared" si="23"/>
        <v>#REF!</v>
      </c>
      <c r="EX32" s="58" t="e">
        <f t="shared" si="23"/>
        <v>#REF!</v>
      </c>
      <c r="EY32" s="58" t="e">
        <f t="shared" si="23"/>
        <v>#REF!</v>
      </c>
      <c r="EZ32" s="58" t="e">
        <f t="shared" si="23"/>
        <v>#REF!</v>
      </c>
      <c r="FA32" s="58" t="e">
        <f t="shared" si="23"/>
        <v>#REF!</v>
      </c>
      <c r="FB32" s="58" t="e">
        <f t="shared" si="23"/>
        <v>#REF!</v>
      </c>
      <c r="FC32" s="58" t="e">
        <f t="shared" si="23"/>
        <v>#REF!</v>
      </c>
      <c r="FD32" s="58" t="e">
        <f t="shared" si="23"/>
        <v>#REF!</v>
      </c>
      <c r="FE32" s="58" t="e">
        <f t="shared" si="23"/>
        <v>#REF!</v>
      </c>
      <c r="FF32" s="58" t="e">
        <f t="shared" si="23"/>
        <v>#REF!</v>
      </c>
      <c r="FG32" s="58" t="e">
        <f t="shared" si="23"/>
        <v>#REF!</v>
      </c>
      <c r="FH32" s="58" t="e">
        <f t="shared" si="23"/>
        <v>#REF!</v>
      </c>
      <c r="FI32" s="58" t="e">
        <f t="shared" si="23"/>
        <v>#REF!</v>
      </c>
      <c r="FJ32" s="58" t="e">
        <f t="shared" si="23"/>
        <v>#REF!</v>
      </c>
      <c r="FK32" s="58" t="e">
        <f t="shared" si="23"/>
        <v>#REF!</v>
      </c>
      <c r="FL32" s="58" t="e">
        <f t="shared" si="23"/>
        <v>#REF!</v>
      </c>
      <c r="FM32" s="58" t="e">
        <f t="shared" si="23"/>
        <v>#REF!</v>
      </c>
      <c r="FN32" s="58" t="e">
        <f t="shared" si="23"/>
        <v>#REF!</v>
      </c>
      <c r="FO32" s="58" t="e">
        <f t="shared" si="23"/>
        <v>#REF!</v>
      </c>
      <c r="FP32" s="58" t="e">
        <f t="shared" si="23"/>
        <v>#REF!</v>
      </c>
      <c r="FQ32" s="58" t="e">
        <f t="shared" si="23"/>
        <v>#REF!</v>
      </c>
      <c r="FR32" s="58" t="e">
        <f t="shared" si="23"/>
        <v>#REF!</v>
      </c>
      <c r="FS32" s="58" t="e">
        <f t="shared" si="23"/>
        <v>#REF!</v>
      </c>
      <c r="FT32" s="58" t="e">
        <f t="shared" si="23"/>
        <v>#REF!</v>
      </c>
      <c r="FU32" s="58" t="e">
        <f t="shared" si="23"/>
        <v>#REF!</v>
      </c>
      <c r="FV32" s="58" t="e">
        <f t="shared" si="23"/>
        <v>#REF!</v>
      </c>
      <c r="FW32" s="58" t="e">
        <f t="shared" si="23"/>
        <v>#REF!</v>
      </c>
      <c r="FX32" s="58" t="e">
        <f t="shared" si="23"/>
        <v>#REF!</v>
      </c>
      <c r="FY32" s="58" t="e">
        <f t="shared" si="23"/>
        <v>#REF!</v>
      </c>
      <c r="FZ32" s="58" t="e">
        <f t="shared" si="23"/>
        <v>#REF!</v>
      </c>
      <c r="GA32" s="58" t="e">
        <f t="shared" si="23"/>
        <v>#REF!</v>
      </c>
      <c r="GB32" s="58" t="e">
        <f t="shared" si="23"/>
        <v>#REF!</v>
      </c>
      <c r="GC32" s="58" t="e">
        <f t="shared" si="23"/>
        <v>#REF!</v>
      </c>
      <c r="GD32" s="58" t="e">
        <f t="shared" si="23"/>
        <v>#REF!</v>
      </c>
      <c r="GE32" s="58" t="e">
        <f t="shared" si="23"/>
        <v>#REF!</v>
      </c>
      <c r="GF32" s="58" t="e">
        <f t="shared" si="23"/>
        <v>#REF!</v>
      </c>
      <c r="GG32" s="58" t="e">
        <f t="shared" si="23"/>
        <v>#REF!</v>
      </c>
      <c r="GH32" s="58" t="e">
        <f t="shared" si="23"/>
        <v>#REF!</v>
      </c>
      <c r="GI32" s="58" t="e">
        <f t="shared" si="23"/>
        <v>#REF!</v>
      </c>
      <c r="GJ32" s="58" t="e">
        <f t="shared" si="23"/>
        <v>#REF!</v>
      </c>
      <c r="GK32" s="58" t="e">
        <f t="shared" si="23"/>
        <v>#REF!</v>
      </c>
      <c r="GL32" s="58" t="e">
        <f t="shared" si="23"/>
        <v>#REF!</v>
      </c>
      <c r="GM32" s="58" t="e">
        <f t="shared" si="23"/>
        <v>#REF!</v>
      </c>
      <c r="GN32" s="58" t="e">
        <f t="shared" si="23"/>
        <v>#REF!</v>
      </c>
      <c r="GO32" s="58" t="e">
        <f t="shared" si="23"/>
        <v>#REF!</v>
      </c>
      <c r="GP32" s="58" t="e">
        <f t="shared" si="23"/>
        <v>#REF!</v>
      </c>
      <c r="GQ32" s="58" t="e">
        <f t="shared" si="23"/>
        <v>#REF!</v>
      </c>
      <c r="GR32" s="58" t="e">
        <f t="shared" si="23"/>
        <v>#REF!</v>
      </c>
      <c r="GS32" s="58" t="e">
        <f t="shared" si="23"/>
        <v>#REF!</v>
      </c>
      <c r="GT32" s="58" t="e">
        <f t="shared" si="23"/>
        <v>#REF!</v>
      </c>
      <c r="GU32" s="58" t="e">
        <f t="shared" si="23"/>
        <v>#REF!</v>
      </c>
      <c r="GV32" s="58" t="e">
        <f t="shared" si="23"/>
        <v>#REF!</v>
      </c>
      <c r="GW32" s="58" t="e">
        <f t="shared" si="23"/>
        <v>#REF!</v>
      </c>
      <c r="GX32" s="58" t="e">
        <f t="shared" si="23"/>
        <v>#REF!</v>
      </c>
      <c r="GY32" s="58" t="e">
        <f t="shared" si="23"/>
        <v>#REF!</v>
      </c>
      <c r="GZ32" s="58" t="e">
        <f t="shared" si="23"/>
        <v>#REF!</v>
      </c>
      <c r="HA32" s="58" t="e">
        <f t="shared" si="23"/>
        <v>#REF!</v>
      </c>
      <c r="HB32" s="58" t="e">
        <f t="shared" si="23"/>
        <v>#REF!</v>
      </c>
      <c r="HC32" s="58" t="e">
        <f t="shared" si="23"/>
        <v>#REF!</v>
      </c>
      <c r="HD32" s="58" t="e">
        <f t="shared" si="23"/>
        <v>#REF!</v>
      </c>
      <c r="HE32" s="58" t="e">
        <f t="shared" si="23"/>
        <v>#REF!</v>
      </c>
      <c r="HF32" s="58" t="e">
        <f t="shared" si="23"/>
        <v>#REF!</v>
      </c>
      <c r="HG32" s="58" t="e">
        <f t="shared" si="23"/>
        <v>#REF!</v>
      </c>
      <c r="HH32" s="58" t="e">
        <f t="shared" si="23"/>
        <v>#REF!</v>
      </c>
      <c r="HI32" s="58" t="e">
        <f t="shared" si="23"/>
        <v>#REF!</v>
      </c>
      <c r="HJ32" s="58" t="e">
        <f t="shared" si="23"/>
        <v>#REF!</v>
      </c>
      <c r="HK32" s="58" t="e">
        <f t="shared" si="23"/>
        <v>#REF!</v>
      </c>
      <c r="HL32" s="58" t="e">
        <f t="shared" si="23"/>
        <v>#REF!</v>
      </c>
      <c r="HM32" s="58" t="e">
        <f t="shared" si="23"/>
        <v>#REF!</v>
      </c>
      <c r="HN32" s="58" t="e">
        <f t="shared" si="23"/>
        <v>#REF!</v>
      </c>
      <c r="HO32" s="58" t="e">
        <f t="shared" si="23"/>
        <v>#REF!</v>
      </c>
      <c r="HP32" s="58" t="e">
        <f t="shared" si="23"/>
        <v>#REF!</v>
      </c>
      <c r="HQ32" s="58" t="e">
        <f t="shared" si="23"/>
        <v>#REF!</v>
      </c>
      <c r="HR32" s="58" t="e">
        <f t="shared" si="23"/>
        <v>#REF!</v>
      </c>
      <c r="HS32" s="58" t="e">
        <f t="shared" si="23"/>
        <v>#REF!</v>
      </c>
      <c r="HT32" s="58" t="e">
        <f t="shared" si="23"/>
        <v>#REF!</v>
      </c>
      <c r="HU32" s="58" t="e">
        <f t="shared" si="23"/>
        <v>#REF!</v>
      </c>
      <c r="HV32" s="58" t="e">
        <f t="shared" si="23"/>
        <v>#REF!</v>
      </c>
      <c r="HW32" s="58" t="e">
        <f t="shared" si="23"/>
        <v>#REF!</v>
      </c>
      <c r="HX32" s="58" t="e">
        <f t="shared" si="23"/>
        <v>#REF!</v>
      </c>
      <c r="HY32" s="58" t="e">
        <f t="shared" si="23"/>
        <v>#REF!</v>
      </c>
      <c r="HZ32" s="58" t="e">
        <f t="shared" si="23"/>
        <v>#REF!</v>
      </c>
      <c r="IA32" s="58" t="e">
        <f t="shared" si="23"/>
        <v>#REF!</v>
      </c>
      <c r="IB32" s="58" t="e">
        <f t="shared" si="23"/>
        <v>#REF!</v>
      </c>
      <c r="IC32" s="58" t="e">
        <f t="shared" si="23"/>
        <v>#REF!</v>
      </c>
      <c r="ID32" s="58" t="e">
        <f t="shared" si="23"/>
        <v>#REF!</v>
      </c>
      <c r="IE32" s="58" t="e">
        <f t="shared" si="23"/>
        <v>#REF!</v>
      </c>
      <c r="IF32" s="58" t="e">
        <f t="shared" si="23"/>
        <v>#REF!</v>
      </c>
      <c r="IG32" s="58" t="e">
        <f t="shared" si="23"/>
        <v>#REF!</v>
      </c>
      <c r="IH32" s="58" t="e">
        <f t="shared" si="23"/>
        <v>#REF!</v>
      </c>
      <c r="II32" s="58" t="e">
        <f t="shared" si="23"/>
        <v>#REF!</v>
      </c>
      <c r="IJ32" s="58" t="e">
        <f t="shared" si="23"/>
        <v>#REF!</v>
      </c>
      <c r="IK32" s="58" t="e">
        <f t="shared" si="23"/>
        <v>#REF!</v>
      </c>
      <c r="IL32" s="58" t="e">
        <f t="shared" si="23"/>
        <v>#REF!</v>
      </c>
      <c r="IM32" s="58" t="e">
        <f t="shared" si="23"/>
        <v>#REF!</v>
      </c>
      <c r="IN32" s="58" t="e">
        <f t="shared" si="23"/>
        <v>#REF!</v>
      </c>
      <c r="IO32" s="58" t="e">
        <f t="shared" si="23"/>
        <v>#REF!</v>
      </c>
      <c r="IP32" s="58" t="e">
        <f t="shared" si="23"/>
        <v>#REF!</v>
      </c>
      <c r="IQ32" s="58" t="e">
        <f t="shared" si="23"/>
        <v>#REF!</v>
      </c>
      <c r="IR32" s="58" t="e">
        <f t="shared" si="23"/>
        <v>#REF!</v>
      </c>
      <c r="IS32" s="58" t="e">
        <f t="shared" si="23"/>
        <v>#REF!</v>
      </c>
      <c r="IT32" s="58" t="e">
        <f t="shared" si="23"/>
        <v>#REF!</v>
      </c>
      <c r="IU32" s="58" t="e">
        <f t="shared" si="23"/>
        <v>#REF!</v>
      </c>
      <c r="IV32" s="58" t="e">
        <f t="shared" si="23"/>
        <v>#REF!</v>
      </c>
      <c r="IW32" s="58" t="e">
        <f t="shared" si="23"/>
        <v>#REF!</v>
      </c>
      <c r="IX32" s="58" t="e">
        <f t="shared" ref="IX32:MX32" si="24">XNPV($B32,IY31:$KP31,IY14:$KP14)/((1+$B32)^YEARFRAC(IX14,IY14,3))</f>
        <v>#REF!</v>
      </c>
      <c r="IY32" s="58" t="e">
        <f t="shared" si="24"/>
        <v>#REF!</v>
      </c>
      <c r="IZ32" s="58" t="e">
        <f t="shared" si="24"/>
        <v>#REF!</v>
      </c>
      <c r="JA32" s="58" t="e">
        <f t="shared" si="24"/>
        <v>#REF!</v>
      </c>
      <c r="JB32" s="58" t="e">
        <f t="shared" si="24"/>
        <v>#REF!</v>
      </c>
      <c r="JC32" s="58" t="e">
        <f t="shared" si="24"/>
        <v>#REF!</v>
      </c>
      <c r="JD32" s="58" t="e">
        <f t="shared" si="24"/>
        <v>#REF!</v>
      </c>
      <c r="JE32" s="58" t="e">
        <f t="shared" si="24"/>
        <v>#REF!</v>
      </c>
      <c r="JF32" s="58" t="e">
        <f t="shared" si="24"/>
        <v>#REF!</v>
      </c>
      <c r="JG32" s="58" t="e">
        <f t="shared" si="24"/>
        <v>#REF!</v>
      </c>
      <c r="JH32" s="58" t="e">
        <f t="shared" si="24"/>
        <v>#REF!</v>
      </c>
      <c r="JI32" s="58" t="e">
        <f t="shared" si="24"/>
        <v>#REF!</v>
      </c>
      <c r="JJ32" s="58" t="e">
        <f t="shared" si="24"/>
        <v>#REF!</v>
      </c>
      <c r="JK32" s="58" t="e">
        <f t="shared" si="24"/>
        <v>#REF!</v>
      </c>
      <c r="JL32" s="58" t="e">
        <f t="shared" si="24"/>
        <v>#REF!</v>
      </c>
      <c r="JM32" s="58" t="e">
        <f t="shared" si="24"/>
        <v>#REF!</v>
      </c>
      <c r="JN32" s="58" t="e">
        <f t="shared" si="24"/>
        <v>#REF!</v>
      </c>
      <c r="JO32" s="58" t="e">
        <f t="shared" si="24"/>
        <v>#REF!</v>
      </c>
      <c r="JP32" s="58" t="e">
        <f t="shared" si="24"/>
        <v>#REF!</v>
      </c>
      <c r="JQ32" s="58" t="e">
        <f t="shared" si="24"/>
        <v>#REF!</v>
      </c>
      <c r="JR32" s="58" t="e">
        <f t="shared" si="24"/>
        <v>#REF!</v>
      </c>
      <c r="JS32" s="58" t="e">
        <f t="shared" si="24"/>
        <v>#REF!</v>
      </c>
      <c r="JT32" s="58" t="e">
        <f t="shared" si="24"/>
        <v>#REF!</v>
      </c>
      <c r="JU32" s="58" t="e">
        <f t="shared" si="24"/>
        <v>#REF!</v>
      </c>
      <c r="JV32" s="58" t="e">
        <f t="shared" si="24"/>
        <v>#REF!</v>
      </c>
      <c r="JW32" s="58" t="e">
        <f t="shared" si="24"/>
        <v>#REF!</v>
      </c>
      <c r="JX32" s="58" t="e">
        <f t="shared" si="24"/>
        <v>#REF!</v>
      </c>
      <c r="JY32" s="58" t="e">
        <f t="shared" si="24"/>
        <v>#REF!</v>
      </c>
      <c r="JZ32" s="58" t="e">
        <f t="shared" si="24"/>
        <v>#REF!</v>
      </c>
      <c r="KA32" s="58" t="e">
        <f t="shared" si="24"/>
        <v>#REF!</v>
      </c>
      <c r="KB32" s="58" t="e">
        <f t="shared" si="24"/>
        <v>#REF!</v>
      </c>
      <c r="KC32" s="58" t="e">
        <f t="shared" si="24"/>
        <v>#REF!</v>
      </c>
      <c r="KD32" s="58" t="e">
        <f t="shared" si="24"/>
        <v>#REF!</v>
      </c>
      <c r="KE32" s="58" t="e">
        <f t="shared" si="24"/>
        <v>#REF!</v>
      </c>
      <c r="KF32" s="58" t="e">
        <f t="shared" si="24"/>
        <v>#REF!</v>
      </c>
      <c r="KG32" s="58" t="e">
        <f t="shared" si="24"/>
        <v>#REF!</v>
      </c>
      <c r="KH32" s="58" t="e">
        <f t="shared" si="24"/>
        <v>#REF!</v>
      </c>
      <c r="KI32" s="58" t="e">
        <f t="shared" si="24"/>
        <v>#REF!</v>
      </c>
      <c r="KJ32" s="58" t="e">
        <f t="shared" si="24"/>
        <v>#REF!</v>
      </c>
      <c r="KK32" s="58" t="e">
        <f t="shared" si="24"/>
        <v>#REF!</v>
      </c>
      <c r="KL32" s="58" t="e">
        <f t="shared" si="24"/>
        <v>#REF!</v>
      </c>
      <c r="KM32" s="58" t="e">
        <f t="shared" si="24"/>
        <v>#REF!</v>
      </c>
      <c r="KN32" s="58" t="e">
        <f t="shared" si="24"/>
        <v>#REF!</v>
      </c>
      <c r="KO32" s="58" t="e">
        <f t="shared" si="24"/>
        <v>#REF!</v>
      </c>
      <c r="KP32" s="58" t="e">
        <f t="shared" si="24"/>
        <v>#REF!</v>
      </c>
      <c r="KQ32" s="58" t="e">
        <f t="shared" si="24"/>
        <v>#REF!</v>
      </c>
      <c r="KR32" s="58" t="e">
        <f t="shared" si="24"/>
        <v>#REF!</v>
      </c>
      <c r="KS32" s="58" t="e">
        <f t="shared" si="24"/>
        <v>#REF!</v>
      </c>
      <c r="KT32" s="58" t="e">
        <f t="shared" si="24"/>
        <v>#REF!</v>
      </c>
      <c r="KU32" s="58" t="e">
        <f t="shared" si="24"/>
        <v>#REF!</v>
      </c>
      <c r="KV32" s="58" t="e">
        <f t="shared" si="24"/>
        <v>#REF!</v>
      </c>
      <c r="KW32" s="58" t="e">
        <f t="shared" si="24"/>
        <v>#REF!</v>
      </c>
      <c r="KX32" s="58" t="e">
        <f t="shared" si="24"/>
        <v>#REF!</v>
      </c>
      <c r="KY32" s="58" t="e">
        <f t="shared" si="24"/>
        <v>#REF!</v>
      </c>
      <c r="KZ32" s="58" t="e">
        <f t="shared" si="24"/>
        <v>#REF!</v>
      </c>
      <c r="LA32" s="58" t="e">
        <f t="shared" si="24"/>
        <v>#REF!</v>
      </c>
      <c r="LB32" s="58" t="e">
        <f t="shared" si="24"/>
        <v>#REF!</v>
      </c>
      <c r="LC32" s="58" t="e">
        <f t="shared" si="24"/>
        <v>#REF!</v>
      </c>
      <c r="LD32" s="58" t="e">
        <f t="shared" si="24"/>
        <v>#REF!</v>
      </c>
      <c r="LE32" s="58" t="e">
        <f t="shared" si="24"/>
        <v>#REF!</v>
      </c>
      <c r="LF32" s="58" t="e">
        <f t="shared" si="24"/>
        <v>#REF!</v>
      </c>
      <c r="LG32" s="58" t="e">
        <f t="shared" si="24"/>
        <v>#REF!</v>
      </c>
      <c r="LH32" s="58" t="e">
        <f t="shared" si="24"/>
        <v>#REF!</v>
      </c>
      <c r="LI32" s="58" t="e">
        <f t="shared" si="24"/>
        <v>#REF!</v>
      </c>
      <c r="LJ32" s="58" t="e">
        <f t="shared" si="24"/>
        <v>#REF!</v>
      </c>
      <c r="LK32" s="58" t="e">
        <f t="shared" si="24"/>
        <v>#REF!</v>
      </c>
      <c r="LL32" s="58" t="e">
        <f t="shared" si="24"/>
        <v>#REF!</v>
      </c>
      <c r="LM32" s="58" t="e">
        <f t="shared" si="24"/>
        <v>#REF!</v>
      </c>
      <c r="LN32" s="58" t="e">
        <f t="shared" si="24"/>
        <v>#REF!</v>
      </c>
      <c r="LO32" s="58" t="e">
        <f t="shared" si="24"/>
        <v>#REF!</v>
      </c>
      <c r="LP32" s="58" t="e">
        <f t="shared" si="24"/>
        <v>#REF!</v>
      </c>
      <c r="LQ32" s="58" t="e">
        <f t="shared" si="24"/>
        <v>#REF!</v>
      </c>
      <c r="LR32" s="58" t="e">
        <f t="shared" si="24"/>
        <v>#REF!</v>
      </c>
      <c r="LS32" s="58" t="e">
        <f t="shared" si="24"/>
        <v>#REF!</v>
      </c>
      <c r="LT32" s="58" t="e">
        <f t="shared" si="24"/>
        <v>#REF!</v>
      </c>
      <c r="LU32" s="58" t="e">
        <f t="shared" si="24"/>
        <v>#REF!</v>
      </c>
      <c r="LV32" s="58" t="e">
        <f t="shared" si="24"/>
        <v>#REF!</v>
      </c>
      <c r="LW32" s="58" t="e">
        <f t="shared" si="24"/>
        <v>#REF!</v>
      </c>
      <c r="LX32" s="58" t="e">
        <f t="shared" si="24"/>
        <v>#REF!</v>
      </c>
      <c r="LY32" s="58" t="e">
        <f t="shared" si="24"/>
        <v>#REF!</v>
      </c>
      <c r="LZ32" s="58" t="e">
        <f t="shared" si="24"/>
        <v>#REF!</v>
      </c>
      <c r="MA32" s="58" t="e">
        <f t="shared" si="24"/>
        <v>#REF!</v>
      </c>
      <c r="MB32" s="58" t="e">
        <f t="shared" si="24"/>
        <v>#REF!</v>
      </c>
      <c r="MC32" s="58" t="e">
        <f t="shared" si="24"/>
        <v>#REF!</v>
      </c>
      <c r="MD32" s="58" t="e">
        <f t="shared" si="24"/>
        <v>#REF!</v>
      </c>
      <c r="ME32" s="58" t="e">
        <f t="shared" si="24"/>
        <v>#REF!</v>
      </c>
      <c r="MF32" s="58" t="e">
        <f t="shared" si="24"/>
        <v>#REF!</v>
      </c>
      <c r="MG32" s="58" t="e">
        <f t="shared" si="24"/>
        <v>#REF!</v>
      </c>
      <c r="MH32" s="58" t="e">
        <f t="shared" si="24"/>
        <v>#REF!</v>
      </c>
      <c r="MI32" s="58" t="e">
        <f t="shared" si="24"/>
        <v>#REF!</v>
      </c>
      <c r="MJ32" s="58" t="e">
        <f t="shared" si="24"/>
        <v>#REF!</v>
      </c>
      <c r="MK32" s="58" t="e">
        <f t="shared" si="24"/>
        <v>#REF!</v>
      </c>
      <c r="ML32" s="58" t="e">
        <f t="shared" si="24"/>
        <v>#REF!</v>
      </c>
      <c r="MM32" s="58" t="e">
        <f t="shared" si="24"/>
        <v>#REF!</v>
      </c>
      <c r="MN32" s="58" t="e">
        <f t="shared" si="24"/>
        <v>#REF!</v>
      </c>
      <c r="MO32" s="58" t="e">
        <f t="shared" si="24"/>
        <v>#REF!</v>
      </c>
      <c r="MP32" s="58" t="e">
        <f t="shared" si="24"/>
        <v>#REF!</v>
      </c>
      <c r="MQ32" s="58" t="e">
        <f t="shared" si="24"/>
        <v>#REF!</v>
      </c>
      <c r="MR32" s="58" t="e">
        <f t="shared" si="24"/>
        <v>#REF!</v>
      </c>
      <c r="MS32" s="58" t="e">
        <f t="shared" si="24"/>
        <v>#REF!</v>
      </c>
      <c r="MT32" s="58" t="e">
        <f t="shared" si="24"/>
        <v>#REF!</v>
      </c>
      <c r="MU32" s="58" t="e">
        <f t="shared" si="24"/>
        <v>#REF!</v>
      </c>
      <c r="MV32" s="58" t="e">
        <f t="shared" si="24"/>
        <v>#REF!</v>
      </c>
      <c r="MW32" s="58" t="e">
        <f t="shared" si="24"/>
        <v>#REF!</v>
      </c>
      <c r="MX32" s="58" t="e">
        <f t="shared" si="24"/>
        <v>#REF!</v>
      </c>
    </row>
    <row r="33" spans="1:384" ht="14.25" customHeight="1" x14ac:dyDescent="0.55000000000000004"/>
    <row r="34" spans="1:384" ht="14.25" customHeight="1" x14ac:dyDescent="0.55000000000000004">
      <c r="A34" s="15" t="s">
        <v>40</v>
      </c>
      <c r="B34" s="15">
        <v>1</v>
      </c>
      <c r="C34" s="15">
        <f t="shared" ref="C34:G34" si="25">MROUND((C35-$B35)/30.4,1)</f>
        <v>1</v>
      </c>
      <c r="D34" s="15">
        <f t="shared" si="25"/>
        <v>2</v>
      </c>
      <c r="E34" s="15">
        <f t="shared" si="25"/>
        <v>3</v>
      </c>
      <c r="F34" s="15">
        <f t="shared" si="25"/>
        <v>4</v>
      </c>
      <c r="G34" s="15">
        <f t="shared" si="25"/>
        <v>5</v>
      </c>
      <c r="H34" s="15">
        <v>1</v>
      </c>
      <c r="I34" s="15">
        <f t="shared" ref="I34:JC34" si="26">MROUND((I35-$B35)/30.4,1)</f>
        <v>7</v>
      </c>
      <c r="J34" s="15">
        <f t="shared" si="26"/>
        <v>8</v>
      </c>
      <c r="K34" s="15">
        <f t="shared" si="26"/>
        <v>9</v>
      </c>
      <c r="L34" s="15">
        <f t="shared" si="26"/>
        <v>10</v>
      </c>
      <c r="M34" s="15">
        <f t="shared" si="26"/>
        <v>11</v>
      </c>
      <c r="N34" s="15">
        <f t="shared" si="26"/>
        <v>12</v>
      </c>
      <c r="O34" s="15">
        <f t="shared" si="26"/>
        <v>13</v>
      </c>
      <c r="P34" s="15">
        <f t="shared" si="26"/>
        <v>14</v>
      </c>
      <c r="Q34" s="15">
        <f t="shared" si="26"/>
        <v>15</v>
      </c>
      <c r="R34" s="15">
        <f t="shared" si="26"/>
        <v>16</v>
      </c>
      <c r="S34" s="15">
        <f t="shared" si="26"/>
        <v>17</v>
      </c>
      <c r="T34" s="15">
        <f t="shared" si="26"/>
        <v>18</v>
      </c>
      <c r="U34" s="15">
        <f t="shared" si="26"/>
        <v>19</v>
      </c>
      <c r="V34" s="15">
        <f t="shared" si="26"/>
        <v>20</v>
      </c>
      <c r="W34" s="15">
        <f t="shared" si="26"/>
        <v>21</v>
      </c>
      <c r="X34" s="15">
        <f t="shared" si="26"/>
        <v>22</v>
      </c>
      <c r="Y34" s="15">
        <f t="shared" si="26"/>
        <v>23</v>
      </c>
      <c r="Z34" s="15">
        <f t="shared" si="26"/>
        <v>24</v>
      </c>
      <c r="AA34" s="15">
        <f t="shared" si="26"/>
        <v>25</v>
      </c>
      <c r="AB34" s="15">
        <f t="shared" si="26"/>
        <v>26</v>
      </c>
      <c r="AC34" s="15">
        <f t="shared" si="26"/>
        <v>27</v>
      </c>
      <c r="AD34" s="15">
        <f t="shared" si="26"/>
        <v>28</v>
      </c>
      <c r="AE34" s="15">
        <f t="shared" si="26"/>
        <v>29</v>
      </c>
      <c r="AF34" s="15">
        <f t="shared" si="26"/>
        <v>30</v>
      </c>
      <c r="AG34" s="15">
        <f t="shared" si="26"/>
        <v>31</v>
      </c>
      <c r="AH34" s="15">
        <f t="shared" si="26"/>
        <v>32</v>
      </c>
      <c r="AI34" s="15">
        <f t="shared" si="26"/>
        <v>33</v>
      </c>
      <c r="AJ34" s="15">
        <f t="shared" si="26"/>
        <v>34</v>
      </c>
      <c r="AK34" s="15">
        <f t="shared" si="26"/>
        <v>35</v>
      </c>
      <c r="AL34" s="15">
        <f t="shared" si="26"/>
        <v>36</v>
      </c>
      <c r="AM34" s="15">
        <f t="shared" si="26"/>
        <v>37</v>
      </c>
      <c r="AN34" s="15">
        <f t="shared" si="26"/>
        <v>38</v>
      </c>
      <c r="AO34" s="15">
        <f t="shared" si="26"/>
        <v>39</v>
      </c>
      <c r="AP34" s="15">
        <f t="shared" si="26"/>
        <v>40</v>
      </c>
      <c r="AQ34" s="15">
        <f t="shared" si="26"/>
        <v>41</v>
      </c>
      <c r="AR34" s="15">
        <f t="shared" si="26"/>
        <v>42</v>
      </c>
      <c r="AS34" s="15">
        <f t="shared" si="26"/>
        <v>43</v>
      </c>
      <c r="AT34" s="15">
        <f t="shared" si="26"/>
        <v>44</v>
      </c>
      <c r="AU34" s="15">
        <f t="shared" si="26"/>
        <v>45</v>
      </c>
      <c r="AV34" s="15">
        <f t="shared" si="26"/>
        <v>46</v>
      </c>
      <c r="AW34" s="15">
        <f t="shared" si="26"/>
        <v>47</v>
      </c>
      <c r="AX34" s="15">
        <f t="shared" si="26"/>
        <v>48</v>
      </c>
      <c r="AY34" s="15">
        <f t="shared" si="26"/>
        <v>49</v>
      </c>
      <c r="AZ34" s="15">
        <f t="shared" si="26"/>
        <v>50</v>
      </c>
      <c r="BA34" s="15">
        <f t="shared" si="26"/>
        <v>51</v>
      </c>
      <c r="BB34" s="15">
        <f t="shared" si="26"/>
        <v>52</v>
      </c>
      <c r="BC34" s="15">
        <f t="shared" si="26"/>
        <v>53</v>
      </c>
      <c r="BD34" s="15">
        <f t="shared" si="26"/>
        <v>54</v>
      </c>
      <c r="BE34" s="15">
        <f t="shared" si="26"/>
        <v>55</v>
      </c>
      <c r="BF34" s="15">
        <f t="shared" si="26"/>
        <v>56</v>
      </c>
      <c r="BG34" s="15">
        <f t="shared" si="26"/>
        <v>57</v>
      </c>
      <c r="BH34" s="15">
        <f t="shared" si="26"/>
        <v>58</v>
      </c>
      <c r="BI34" s="15">
        <f t="shared" si="26"/>
        <v>59</v>
      </c>
      <c r="BJ34" s="15">
        <f t="shared" si="26"/>
        <v>60</v>
      </c>
      <c r="BK34" s="15">
        <f t="shared" si="26"/>
        <v>61</v>
      </c>
      <c r="BL34" s="15">
        <f t="shared" si="26"/>
        <v>62</v>
      </c>
      <c r="BM34" s="15">
        <f t="shared" si="26"/>
        <v>63</v>
      </c>
      <c r="BN34" s="15">
        <f t="shared" si="26"/>
        <v>64</v>
      </c>
      <c r="BO34" s="15">
        <f t="shared" si="26"/>
        <v>65</v>
      </c>
      <c r="BP34" s="15">
        <f t="shared" si="26"/>
        <v>66</v>
      </c>
      <c r="BQ34" s="15">
        <f t="shared" si="26"/>
        <v>67</v>
      </c>
      <c r="BR34" s="15">
        <f t="shared" si="26"/>
        <v>68</v>
      </c>
      <c r="BS34" s="15">
        <f t="shared" si="26"/>
        <v>69</v>
      </c>
      <c r="BT34" s="15">
        <f t="shared" si="26"/>
        <v>70</v>
      </c>
      <c r="BU34" s="15">
        <f t="shared" si="26"/>
        <v>71</v>
      </c>
      <c r="BV34" s="15">
        <f t="shared" si="26"/>
        <v>72</v>
      </c>
      <c r="BW34" s="15">
        <f t="shared" si="26"/>
        <v>73</v>
      </c>
      <c r="BX34" s="15">
        <f t="shared" si="26"/>
        <v>74</v>
      </c>
      <c r="BY34" s="15">
        <f t="shared" si="26"/>
        <v>75</v>
      </c>
      <c r="BZ34" s="15">
        <f t="shared" si="26"/>
        <v>76</v>
      </c>
      <c r="CA34" s="15">
        <f t="shared" si="26"/>
        <v>77</v>
      </c>
      <c r="CB34" s="15">
        <f t="shared" si="26"/>
        <v>78</v>
      </c>
      <c r="CC34" s="15">
        <f t="shared" si="26"/>
        <v>79</v>
      </c>
      <c r="CD34" s="15">
        <f t="shared" si="26"/>
        <v>80</v>
      </c>
      <c r="CE34" s="15">
        <f t="shared" si="26"/>
        <v>81</v>
      </c>
      <c r="CF34" s="15">
        <f t="shared" si="26"/>
        <v>82</v>
      </c>
      <c r="CG34" s="15">
        <f t="shared" si="26"/>
        <v>83</v>
      </c>
      <c r="CH34" s="15">
        <f t="shared" si="26"/>
        <v>84</v>
      </c>
      <c r="CI34" s="15">
        <f t="shared" si="26"/>
        <v>85</v>
      </c>
      <c r="CJ34" s="15">
        <f t="shared" si="26"/>
        <v>86</v>
      </c>
      <c r="CK34" s="15">
        <f t="shared" si="26"/>
        <v>87</v>
      </c>
      <c r="CL34" s="15">
        <f t="shared" si="26"/>
        <v>88</v>
      </c>
      <c r="CM34" s="15">
        <f t="shared" si="26"/>
        <v>89</v>
      </c>
      <c r="CN34" s="15">
        <f t="shared" si="26"/>
        <v>90</v>
      </c>
      <c r="CO34" s="15">
        <f t="shared" si="26"/>
        <v>91</v>
      </c>
      <c r="CP34" s="15">
        <f t="shared" si="26"/>
        <v>92</v>
      </c>
      <c r="CQ34" s="15">
        <f t="shared" si="26"/>
        <v>93</v>
      </c>
      <c r="CR34" s="15">
        <f t="shared" si="26"/>
        <v>94</v>
      </c>
      <c r="CS34" s="15">
        <f t="shared" si="26"/>
        <v>95</v>
      </c>
      <c r="CT34" s="15">
        <f t="shared" si="26"/>
        <v>96</v>
      </c>
      <c r="CU34" s="15">
        <f t="shared" si="26"/>
        <v>97</v>
      </c>
      <c r="CV34" s="15">
        <f t="shared" si="26"/>
        <v>98</v>
      </c>
      <c r="CW34" s="15">
        <f t="shared" si="26"/>
        <v>99</v>
      </c>
      <c r="CX34" s="15">
        <f t="shared" si="26"/>
        <v>100</v>
      </c>
      <c r="CY34" s="15">
        <f t="shared" si="26"/>
        <v>101</v>
      </c>
      <c r="CZ34" s="15">
        <f t="shared" si="26"/>
        <v>102</v>
      </c>
      <c r="DA34" s="15">
        <f t="shared" si="26"/>
        <v>103</v>
      </c>
      <c r="DB34" s="15">
        <f t="shared" si="26"/>
        <v>104</v>
      </c>
      <c r="DC34" s="15">
        <f t="shared" si="26"/>
        <v>105</v>
      </c>
      <c r="DD34" s="15">
        <f t="shared" si="26"/>
        <v>106</v>
      </c>
      <c r="DE34" s="15">
        <f t="shared" si="26"/>
        <v>107</v>
      </c>
      <c r="DF34" s="15">
        <f t="shared" si="26"/>
        <v>108</v>
      </c>
      <c r="DG34" s="15">
        <f t="shared" si="26"/>
        <v>109</v>
      </c>
      <c r="DH34" s="15">
        <f t="shared" si="26"/>
        <v>110</v>
      </c>
      <c r="DI34" s="15">
        <f t="shared" si="26"/>
        <v>111</v>
      </c>
      <c r="DJ34" s="15">
        <f t="shared" si="26"/>
        <v>112</v>
      </c>
      <c r="DK34" s="15">
        <f t="shared" si="26"/>
        <v>113</v>
      </c>
      <c r="DL34" s="15">
        <f t="shared" si="26"/>
        <v>114</v>
      </c>
      <c r="DM34" s="15">
        <f t="shared" si="26"/>
        <v>115</v>
      </c>
      <c r="DN34" s="15">
        <f t="shared" si="26"/>
        <v>116</v>
      </c>
      <c r="DO34" s="15">
        <f t="shared" si="26"/>
        <v>117</v>
      </c>
      <c r="DP34" s="15">
        <f t="shared" si="26"/>
        <v>118</v>
      </c>
      <c r="DQ34" s="15">
        <f t="shared" si="26"/>
        <v>119</v>
      </c>
      <c r="DR34" s="15">
        <f t="shared" si="26"/>
        <v>120</v>
      </c>
      <c r="DS34" s="15">
        <f t="shared" si="26"/>
        <v>121</v>
      </c>
      <c r="DT34" s="15">
        <f t="shared" si="26"/>
        <v>122</v>
      </c>
      <c r="DU34" s="15">
        <f t="shared" si="26"/>
        <v>123</v>
      </c>
      <c r="DV34" s="15">
        <f t="shared" si="26"/>
        <v>124</v>
      </c>
      <c r="DW34" s="15">
        <f t="shared" si="26"/>
        <v>125</v>
      </c>
      <c r="DX34" s="15">
        <f t="shared" si="26"/>
        <v>126</v>
      </c>
      <c r="DY34" s="15">
        <f t="shared" si="26"/>
        <v>127</v>
      </c>
      <c r="DZ34" s="15">
        <f t="shared" si="26"/>
        <v>128</v>
      </c>
      <c r="EA34" s="15">
        <f t="shared" si="26"/>
        <v>129</v>
      </c>
      <c r="EB34" s="15">
        <f t="shared" si="26"/>
        <v>130</v>
      </c>
      <c r="EC34" s="15">
        <f t="shared" si="26"/>
        <v>131</v>
      </c>
      <c r="ED34" s="15">
        <f t="shared" si="26"/>
        <v>132</v>
      </c>
      <c r="EE34" s="15">
        <f t="shared" si="26"/>
        <v>133</v>
      </c>
      <c r="EF34" s="15">
        <f t="shared" si="26"/>
        <v>134</v>
      </c>
      <c r="EG34" s="15">
        <f t="shared" si="26"/>
        <v>135</v>
      </c>
      <c r="EH34" s="15">
        <f t="shared" si="26"/>
        <v>136</v>
      </c>
      <c r="EI34" s="15">
        <f t="shared" si="26"/>
        <v>137</v>
      </c>
      <c r="EJ34" s="15">
        <f t="shared" si="26"/>
        <v>138</v>
      </c>
      <c r="EK34" s="15">
        <f t="shared" si="26"/>
        <v>139</v>
      </c>
      <c r="EL34" s="15">
        <f t="shared" si="26"/>
        <v>140</v>
      </c>
      <c r="EM34" s="15">
        <f t="shared" si="26"/>
        <v>141</v>
      </c>
      <c r="EN34" s="15">
        <f t="shared" si="26"/>
        <v>142</v>
      </c>
      <c r="EO34" s="15">
        <f t="shared" si="26"/>
        <v>143</v>
      </c>
      <c r="EP34" s="15">
        <f t="shared" si="26"/>
        <v>144</v>
      </c>
      <c r="EQ34" s="15">
        <f t="shared" si="26"/>
        <v>145</v>
      </c>
      <c r="ER34" s="15">
        <f t="shared" si="26"/>
        <v>146</v>
      </c>
      <c r="ES34" s="15">
        <f t="shared" si="26"/>
        <v>147</v>
      </c>
      <c r="ET34" s="15">
        <f t="shared" si="26"/>
        <v>148</v>
      </c>
      <c r="EU34" s="15">
        <f t="shared" si="26"/>
        <v>149</v>
      </c>
      <c r="EV34" s="15">
        <f t="shared" si="26"/>
        <v>150</v>
      </c>
      <c r="EW34" s="15">
        <f t="shared" si="26"/>
        <v>151</v>
      </c>
      <c r="EX34" s="15">
        <f t="shared" si="26"/>
        <v>152</v>
      </c>
      <c r="EY34" s="15">
        <f t="shared" si="26"/>
        <v>153</v>
      </c>
      <c r="EZ34" s="15">
        <f t="shared" si="26"/>
        <v>154</v>
      </c>
      <c r="FA34" s="15">
        <f t="shared" si="26"/>
        <v>155</v>
      </c>
      <c r="FB34" s="15">
        <f t="shared" si="26"/>
        <v>156</v>
      </c>
      <c r="FC34" s="15">
        <f t="shared" si="26"/>
        <v>157</v>
      </c>
      <c r="FD34" s="15">
        <f t="shared" si="26"/>
        <v>158</v>
      </c>
      <c r="FE34" s="15">
        <f t="shared" si="26"/>
        <v>159</v>
      </c>
      <c r="FF34" s="15">
        <f t="shared" si="26"/>
        <v>160</v>
      </c>
      <c r="FG34" s="15">
        <f t="shared" si="26"/>
        <v>161</v>
      </c>
      <c r="FH34" s="15">
        <f t="shared" si="26"/>
        <v>162</v>
      </c>
      <c r="FI34" s="15">
        <f t="shared" si="26"/>
        <v>163</v>
      </c>
      <c r="FJ34" s="15">
        <f t="shared" si="26"/>
        <v>164</v>
      </c>
      <c r="FK34" s="15">
        <f t="shared" si="26"/>
        <v>165</v>
      </c>
      <c r="FL34" s="15">
        <f t="shared" si="26"/>
        <v>166</v>
      </c>
      <c r="FM34" s="15">
        <f t="shared" si="26"/>
        <v>167</v>
      </c>
      <c r="FN34" s="15">
        <f t="shared" si="26"/>
        <v>168</v>
      </c>
      <c r="FO34" s="15">
        <f t="shared" si="26"/>
        <v>169</v>
      </c>
      <c r="FP34" s="15">
        <f t="shared" si="26"/>
        <v>170</v>
      </c>
      <c r="FQ34" s="15">
        <f t="shared" si="26"/>
        <v>171</v>
      </c>
      <c r="FR34" s="15">
        <f t="shared" si="26"/>
        <v>172</v>
      </c>
      <c r="FS34" s="15">
        <f t="shared" si="26"/>
        <v>173</v>
      </c>
      <c r="FT34" s="15">
        <f t="shared" si="26"/>
        <v>174</v>
      </c>
      <c r="FU34" s="15">
        <f t="shared" si="26"/>
        <v>175</v>
      </c>
      <c r="FV34" s="15">
        <f t="shared" si="26"/>
        <v>176</v>
      </c>
      <c r="FW34" s="15">
        <f t="shared" si="26"/>
        <v>177</v>
      </c>
      <c r="FX34" s="15">
        <f t="shared" si="26"/>
        <v>178</v>
      </c>
      <c r="FY34" s="15">
        <f t="shared" si="26"/>
        <v>179</v>
      </c>
      <c r="FZ34" s="15">
        <f t="shared" si="26"/>
        <v>180</v>
      </c>
      <c r="GA34" s="15">
        <f t="shared" si="26"/>
        <v>181</v>
      </c>
      <c r="GB34" s="15">
        <f t="shared" si="26"/>
        <v>182</v>
      </c>
      <c r="GC34" s="15">
        <f t="shared" si="26"/>
        <v>183</v>
      </c>
      <c r="GD34" s="15">
        <f t="shared" si="26"/>
        <v>184</v>
      </c>
      <c r="GE34" s="15">
        <f t="shared" si="26"/>
        <v>185</v>
      </c>
      <c r="GF34" s="15">
        <f t="shared" si="26"/>
        <v>186</v>
      </c>
      <c r="GG34" s="15">
        <f t="shared" si="26"/>
        <v>187</v>
      </c>
      <c r="GH34" s="15">
        <f t="shared" si="26"/>
        <v>188</v>
      </c>
      <c r="GI34" s="15">
        <f t="shared" si="26"/>
        <v>189</v>
      </c>
      <c r="GJ34" s="15">
        <f t="shared" si="26"/>
        <v>190</v>
      </c>
      <c r="GK34" s="15">
        <f t="shared" si="26"/>
        <v>191</v>
      </c>
      <c r="GL34" s="15">
        <f t="shared" si="26"/>
        <v>192</v>
      </c>
      <c r="GM34" s="15">
        <f t="shared" si="26"/>
        <v>193</v>
      </c>
      <c r="GN34" s="15">
        <f t="shared" si="26"/>
        <v>194</v>
      </c>
      <c r="GO34" s="15">
        <f t="shared" si="26"/>
        <v>195</v>
      </c>
      <c r="GP34" s="15">
        <f t="shared" si="26"/>
        <v>196</v>
      </c>
      <c r="GQ34" s="15">
        <f t="shared" si="26"/>
        <v>197</v>
      </c>
      <c r="GR34" s="15">
        <f t="shared" si="26"/>
        <v>198</v>
      </c>
      <c r="GS34" s="15">
        <f t="shared" si="26"/>
        <v>199</v>
      </c>
      <c r="GT34" s="15">
        <f t="shared" si="26"/>
        <v>200</v>
      </c>
      <c r="GU34" s="15">
        <f t="shared" si="26"/>
        <v>201</v>
      </c>
      <c r="GV34" s="15">
        <f t="shared" si="26"/>
        <v>202</v>
      </c>
      <c r="GW34" s="15">
        <f t="shared" si="26"/>
        <v>203</v>
      </c>
      <c r="GX34" s="15">
        <f t="shared" si="26"/>
        <v>204</v>
      </c>
      <c r="GY34" s="15">
        <f t="shared" si="26"/>
        <v>205</v>
      </c>
      <c r="GZ34" s="15">
        <f t="shared" si="26"/>
        <v>206</v>
      </c>
      <c r="HA34" s="15">
        <f t="shared" si="26"/>
        <v>207</v>
      </c>
      <c r="HB34" s="15">
        <f t="shared" si="26"/>
        <v>208</v>
      </c>
      <c r="HC34" s="15">
        <f t="shared" si="26"/>
        <v>209</v>
      </c>
      <c r="HD34" s="15">
        <f t="shared" si="26"/>
        <v>210</v>
      </c>
      <c r="HE34" s="15">
        <f t="shared" si="26"/>
        <v>211</v>
      </c>
      <c r="HF34" s="15">
        <f t="shared" si="26"/>
        <v>212</v>
      </c>
      <c r="HG34" s="15">
        <f t="shared" si="26"/>
        <v>213</v>
      </c>
      <c r="HH34" s="15">
        <f t="shared" si="26"/>
        <v>214</v>
      </c>
      <c r="HI34" s="15">
        <f t="shared" si="26"/>
        <v>215</v>
      </c>
      <c r="HJ34" s="15">
        <f t="shared" si="26"/>
        <v>216</v>
      </c>
      <c r="HK34" s="15">
        <f t="shared" si="26"/>
        <v>217</v>
      </c>
      <c r="HL34" s="15">
        <f t="shared" si="26"/>
        <v>218</v>
      </c>
      <c r="HM34" s="15">
        <f t="shared" si="26"/>
        <v>219</v>
      </c>
      <c r="HN34" s="15">
        <f t="shared" si="26"/>
        <v>220</v>
      </c>
      <c r="HO34" s="15">
        <f t="shared" si="26"/>
        <v>221</v>
      </c>
      <c r="HP34" s="15">
        <f t="shared" si="26"/>
        <v>222</v>
      </c>
      <c r="HQ34" s="15">
        <f t="shared" si="26"/>
        <v>223</v>
      </c>
      <c r="HR34" s="15">
        <f t="shared" si="26"/>
        <v>224</v>
      </c>
      <c r="HS34" s="15">
        <f t="shared" si="26"/>
        <v>225</v>
      </c>
      <c r="HT34" s="15">
        <f t="shared" si="26"/>
        <v>226</v>
      </c>
      <c r="HU34" s="15">
        <f t="shared" si="26"/>
        <v>227</v>
      </c>
      <c r="HV34" s="15">
        <f t="shared" si="26"/>
        <v>228</v>
      </c>
      <c r="HW34" s="15">
        <f t="shared" si="26"/>
        <v>229</v>
      </c>
      <c r="HX34" s="15">
        <f t="shared" si="26"/>
        <v>230</v>
      </c>
      <c r="HY34" s="15">
        <f t="shared" si="26"/>
        <v>231</v>
      </c>
      <c r="HZ34" s="15">
        <f t="shared" si="26"/>
        <v>232</v>
      </c>
      <c r="IA34" s="15">
        <f t="shared" si="26"/>
        <v>233</v>
      </c>
      <c r="IB34" s="15">
        <f t="shared" si="26"/>
        <v>234</v>
      </c>
      <c r="IC34" s="15">
        <f t="shared" si="26"/>
        <v>235</v>
      </c>
      <c r="ID34" s="15">
        <f t="shared" si="26"/>
        <v>236</v>
      </c>
      <c r="IE34" s="15">
        <f t="shared" si="26"/>
        <v>237</v>
      </c>
      <c r="IF34" s="15">
        <f t="shared" si="26"/>
        <v>238</v>
      </c>
      <c r="IG34" s="15">
        <f t="shared" si="26"/>
        <v>239</v>
      </c>
      <c r="IH34" s="15">
        <f t="shared" si="26"/>
        <v>240</v>
      </c>
      <c r="II34" s="15">
        <f t="shared" si="26"/>
        <v>241</v>
      </c>
      <c r="IJ34" s="15">
        <f t="shared" si="26"/>
        <v>242</v>
      </c>
      <c r="IK34" s="15">
        <f t="shared" si="26"/>
        <v>243</v>
      </c>
      <c r="IL34" s="15">
        <f t="shared" si="26"/>
        <v>244</v>
      </c>
      <c r="IM34" s="15">
        <f t="shared" si="26"/>
        <v>245</v>
      </c>
      <c r="IN34" s="15">
        <f t="shared" si="26"/>
        <v>246</v>
      </c>
      <c r="IO34" s="15">
        <f t="shared" si="26"/>
        <v>247</v>
      </c>
      <c r="IP34" s="15">
        <f t="shared" si="26"/>
        <v>248</v>
      </c>
      <c r="IQ34" s="15">
        <f t="shared" si="26"/>
        <v>249</v>
      </c>
      <c r="IR34" s="15">
        <f t="shared" si="26"/>
        <v>250</v>
      </c>
      <c r="IS34" s="15">
        <f t="shared" si="26"/>
        <v>251</v>
      </c>
      <c r="IT34" s="15">
        <f t="shared" si="26"/>
        <v>252</v>
      </c>
      <c r="IU34" s="15">
        <f t="shared" si="26"/>
        <v>253</v>
      </c>
      <c r="IV34" s="15">
        <f t="shared" si="26"/>
        <v>254</v>
      </c>
      <c r="IW34" s="15">
        <f t="shared" si="26"/>
        <v>255</v>
      </c>
      <c r="IX34" s="15">
        <f t="shared" si="26"/>
        <v>256</v>
      </c>
      <c r="IY34" s="15">
        <f t="shared" si="26"/>
        <v>257</v>
      </c>
      <c r="IZ34" s="15">
        <f t="shared" si="26"/>
        <v>258</v>
      </c>
      <c r="JA34" s="15">
        <f t="shared" si="26"/>
        <v>259</v>
      </c>
      <c r="JB34" s="15">
        <f t="shared" si="26"/>
        <v>260</v>
      </c>
      <c r="JC34" s="15">
        <f t="shared" si="26"/>
        <v>261</v>
      </c>
      <c r="JD34" s="15">
        <f t="shared" ref="JD34:MX34" si="27">MROUND((JD35-$B35)/30.4,1)</f>
        <v>262</v>
      </c>
      <c r="JE34" s="15">
        <f t="shared" si="27"/>
        <v>263</v>
      </c>
      <c r="JF34" s="15">
        <f t="shared" si="27"/>
        <v>264</v>
      </c>
      <c r="JG34" s="15">
        <f t="shared" si="27"/>
        <v>265</v>
      </c>
      <c r="JH34" s="15">
        <f t="shared" si="27"/>
        <v>266</v>
      </c>
      <c r="JI34" s="15">
        <f t="shared" si="27"/>
        <v>267</v>
      </c>
      <c r="JJ34" s="15">
        <f t="shared" si="27"/>
        <v>268</v>
      </c>
      <c r="JK34" s="15">
        <f t="shared" si="27"/>
        <v>269</v>
      </c>
      <c r="JL34" s="15">
        <f t="shared" si="27"/>
        <v>270</v>
      </c>
      <c r="JM34" s="15">
        <f t="shared" si="27"/>
        <v>271</v>
      </c>
      <c r="JN34" s="15">
        <f t="shared" si="27"/>
        <v>272</v>
      </c>
      <c r="JO34" s="15">
        <f t="shared" si="27"/>
        <v>273</v>
      </c>
      <c r="JP34" s="15">
        <f t="shared" si="27"/>
        <v>274</v>
      </c>
      <c r="JQ34" s="15">
        <f t="shared" si="27"/>
        <v>275</v>
      </c>
      <c r="JR34" s="15">
        <f t="shared" si="27"/>
        <v>276</v>
      </c>
      <c r="JS34" s="15">
        <f t="shared" si="27"/>
        <v>277</v>
      </c>
      <c r="JT34" s="15">
        <f t="shared" si="27"/>
        <v>278</v>
      </c>
      <c r="JU34" s="15">
        <f t="shared" si="27"/>
        <v>279</v>
      </c>
      <c r="JV34" s="15">
        <f t="shared" si="27"/>
        <v>280</v>
      </c>
      <c r="JW34" s="15">
        <f t="shared" si="27"/>
        <v>281</v>
      </c>
      <c r="JX34" s="15">
        <f t="shared" si="27"/>
        <v>282</v>
      </c>
      <c r="JY34" s="15">
        <f t="shared" si="27"/>
        <v>283</v>
      </c>
      <c r="JZ34" s="15">
        <f t="shared" si="27"/>
        <v>284</v>
      </c>
      <c r="KA34" s="15">
        <f t="shared" si="27"/>
        <v>285</v>
      </c>
      <c r="KB34" s="15">
        <f t="shared" si="27"/>
        <v>286</v>
      </c>
      <c r="KC34" s="15">
        <f t="shared" si="27"/>
        <v>287</v>
      </c>
      <c r="KD34" s="15">
        <f t="shared" si="27"/>
        <v>288</v>
      </c>
      <c r="KE34" s="15">
        <f t="shared" si="27"/>
        <v>289</v>
      </c>
      <c r="KF34" s="15">
        <f t="shared" si="27"/>
        <v>290</v>
      </c>
      <c r="KG34" s="15">
        <f t="shared" si="27"/>
        <v>291</v>
      </c>
      <c r="KH34" s="15">
        <f t="shared" si="27"/>
        <v>292</v>
      </c>
      <c r="KI34" s="15">
        <f t="shared" si="27"/>
        <v>293</v>
      </c>
      <c r="KJ34" s="15">
        <f t="shared" si="27"/>
        <v>294</v>
      </c>
      <c r="KK34" s="15">
        <f t="shared" si="27"/>
        <v>295</v>
      </c>
      <c r="KL34" s="15">
        <f t="shared" si="27"/>
        <v>296</v>
      </c>
      <c r="KM34" s="15">
        <f t="shared" si="27"/>
        <v>297</v>
      </c>
      <c r="KN34" s="15">
        <f t="shared" si="27"/>
        <v>298</v>
      </c>
      <c r="KO34" s="15">
        <f t="shared" si="27"/>
        <v>299</v>
      </c>
      <c r="KP34" s="15">
        <f t="shared" si="27"/>
        <v>300</v>
      </c>
      <c r="KQ34" s="15">
        <f t="shared" si="27"/>
        <v>301</v>
      </c>
      <c r="KR34" s="15">
        <f t="shared" si="27"/>
        <v>302</v>
      </c>
      <c r="KS34" s="15">
        <f t="shared" si="27"/>
        <v>303</v>
      </c>
      <c r="KT34" s="15">
        <f t="shared" si="27"/>
        <v>304</v>
      </c>
      <c r="KU34" s="15">
        <f t="shared" si="27"/>
        <v>305</v>
      </c>
      <c r="KV34" s="15">
        <f t="shared" si="27"/>
        <v>306</v>
      </c>
      <c r="KW34" s="15">
        <f t="shared" si="27"/>
        <v>307</v>
      </c>
      <c r="KX34" s="15">
        <f t="shared" si="27"/>
        <v>308</v>
      </c>
      <c r="KY34" s="15">
        <f t="shared" si="27"/>
        <v>309</v>
      </c>
      <c r="KZ34" s="15">
        <f t="shared" si="27"/>
        <v>310</v>
      </c>
      <c r="LA34" s="15">
        <f t="shared" si="27"/>
        <v>311</v>
      </c>
      <c r="LB34" s="15">
        <f t="shared" si="27"/>
        <v>312</v>
      </c>
      <c r="LC34" s="15">
        <f t="shared" si="27"/>
        <v>313</v>
      </c>
      <c r="LD34" s="15">
        <f t="shared" si="27"/>
        <v>314</v>
      </c>
      <c r="LE34" s="15">
        <f t="shared" si="27"/>
        <v>315</v>
      </c>
      <c r="LF34" s="15">
        <f t="shared" si="27"/>
        <v>316</v>
      </c>
      <c r="LG34" s="15">
        <f t="shared" si="27"/>
        <v>317</v>
      </c>
      <c r="LH34" s="15">
        <f t="shared" si="27"/>
        <v>318</v>
      </c>
      <c r="LI34" s="15">
        <f t="shared" si="27"/>
        <v>319</v>
      </c>
      <c r="LJ34" s="15">
        <f t="shared" si="27"/>
        <v>320</v>
      </c>
      <c r="LK34" s="15">
        <f t="shared" si="27"/>
        <v>321</v>
      </c>
      <c r="LL34" s="15">
        <f t="shared" si="27"/>
        <v>322</v>
      </c>
      <c r="LM34" s="15">
        <f t="shared" si="27"/>
        <v>323</v>
      </c>
      <c r="LN34" s="15">
        <f t="shared" si="27"/>
        <v>324</v>
      </c>
      <c r="LO34" s="15">
        <f t="shared" si="27"/>
        <v>325</v>
      </c>
      <c r="LP34" s="15">
        <f t="shared" si="27"/>
        <v>326</v>
      </c>
      <c r="LQ34" s="15">
        <f t="shared" si="27"/>
        <v>327</v>
      </c>
      <c r="LR34" s="15">
        <f t="shared" si="27"/>
        <v>328</v>
      </c>
      <c r="LS34" s="15">
        <f t="shared" si="27"/>
        <v>329</v>
      </c>
      <c r="LT34" s="15">
        <f t="shared" si="27"/>
        <v>330</v>
      </c>
      <c r="LU34" s="15">
        <f t="shared" si="27"/>
        <v>331</v>
      </c>
      <c r="LV34" s="15">
        <f t="shared" si="27"/>
        <v>332</v>
      </c>
      <c r="LW34" s="15">
        <f t="shared" si="27"/>
        <v>333</v>
      </c>
      <c r="LX34" s="15">
        <f t="shared" si="27"/>
        <v>334</v>
      </c>
      <c r="LY34" s="15">
        <f t="shared" si="27"/>
        <v>335</v>
      </c>
      <c r="LZ34" s="15">
        <f t="shared" si="27"/>
        <v>336</v>
      </c>
      <c r="MA34" s="15">
        <f t="shared" si="27"/>
        <v>337</v>
      </c>
      <c r="MB34" s="15">
        <f t="shared" si="27"/>
        <v>338</v>
      </c>
      <c r="MC34" s="15">
        <f t="shared" si="27"/>
        <v>339</v>
      </c>
      <c r="MD34" s="15">
        <f t="shared" si="27"/>
        <v>340</v>
      </c>
      <c r="ME34" s="15">
        <f t="shared" si="27"/>
        <v>341</v>
      </c>
      <c r="MF34" s="15">
        <f t="shared" si="27"/>
        <v>342</v>
      </c>
      <c r="MG34" s="15">
        <f t="shared" si="27"/>
        <v>343</v>
      </c>
      <c r="MH34" s="15">
        <f t="shared" si="27"/>
        <v>344</v>
      </c>
      <c r="MI34" s="15">
        <f t="shared" si="27"/>
        <v>345</v>
      </c>
      <c r="MJ34" s="15">
        <f t="shared" si="27"/>
        <v>346</v>
      </c>
      <c r="MK34" s="15">
        <f t="shared" si="27"/>
        <v>347</v>
      </c>
      <c r="ML34" s="15">
        <f t="shared" si="27"/>
        <v>348</v>
      </c>
      <c r="MM34" s="15">
        <f t="shared" si="27"/>
        <v>349</v>
      </c>
      <c r="MN34" s="15">
        <f t="shared" si="27"/>
        <v>350</v>
      </c>
      <c r="MO34" s="15">
        <f t="shared" si="27"/>
        <v>351</v>
      </c>
      <c r="MP34" s="15">
        <f t="shared" si="27"/>
        <v>352</v>
      </c>
      <c r="MQ34" s="15">
        <f t="shared" si="27"/>
        <v>353</v>
      </c>
      <c r="MR34" s="15">
        <f t="shared" si="27"/>
        <v>354</v>
      </c>
      <c r="MS34" s="15">
        <f t="shared" si="27"/>
        <v>355</v>
      </c>
      <c r="MT34" s="15">
        <f t="shared" si="27"/>
        <v>356</v>
      </c>
      <c r="MU34" s="15">
        <f t="shared" si="27"/>
        <v>357</v>
      </c>
      <c r="MV34" s="15">
        <f t="shared" si="27"/>
        <v>358</v>
      </c>
      <c r="MW34" s="15">
        <f t="shared" si="27"/>
        <v>359</v>
      </c>
      <c r="MX34" s="15">
        <f t="shared" si="27"/>
        <v>360</v>
      </c>
      <c r="MY34" s="12"/>
      <c r="MZ34" s="12"/>
      <c r="NA34" s="12"/>
      <c r="NB34" s="12"/>
      <c r="NC34" s="12"/>
      <c r="ND34" s="12"/>
      <c r="NE34" s="12"/>
      <c r="NF34" s="12"/>
      <c r="NG34" s="12"/>
      <c r="NH34" s="12"/>
      <c r="NI34" s="12"/>
      <c r="NJ34" s="12"/>
      <c r="NK34" s="12"/>
      <c r="NL34" s="12"/>
      <c r="NM34" s="12"/>
      <c r="NN34" s="12"/>
      <c r="NO34" s="12"/>
      <c r="NP34" s="12"/>
      <c r="NQ34" s="12"/>
      <c r="NR34" s="12"/>
      <c r="NS34" s="12"/>
      <c r="NT34" s="12"/>
    </row>
    <row r="35" spans="1:384" ht="14.25" customHeight="1" x14ac:dyDescent="0.55000000000000004">
      <c r="A35" s="15" t="s">
        <v>52</v>
      </c>
      <c r="B35" s="50">
        <v>44834</v>
      </c>
      <c r="C35" s="51">
        <f t="shared" ref="C35:IW35" si="28">EOMONTH(B35,1)</f>
        <v>44865</v>
      </c>
      <c r="D35" s="51">
        <f t="shared" si="28"/>
        <v>44895</v>
      </c>
      <c r="E35" s="51">
        <f t="shared" si="28"/>
        <v>44926</v>
      </c>
      <c r="F35" s="51">
        <f t="shared" si="28"/>
        <v>44957</v>
      </c>
      <c r="G35" s="51">
        <f t="shared" si="28"/>
        <v>44985</v>
      </c>
      <c r="H35" s="51">
        <f t="shared" si="28"/>
        <v>45016</v>
      </c>
      <c r="I35" s="51">
        <f t="shared" si="28"/>
        <v>45046</v>
      </c>
      <c r="J35" s="51">
        <f t="shared" si="28"/>
        <v>45077</v>
      </c>
      <c r="K35" s="51">
        <f t="shared" si="28"/>
        <v>45107</v>
      </c>
      <c r="L35" s="51">
        <f t="shared" si="28"/>
        <v>45138</v>
      </c>
      <c r="M35" s="51">
        <f t="shared" si="28"/>
        <v>45169</v>
      </c>
      <c r="N35" s="51">
        <f t="shared" si="28"/>
        <v>45199</v>
      </c>
      <c r="O35" s="51">
        <f t="shared" si="28"/>
        <v>45230</v>
      </c>
      <c r="P35" s="51">
        <f t="shared" si="28"/>
        <v>45260</v>
      </c>
      <c r="Q35" s="51">
        <f t="shared" si="28"/>
        <v>45291</v>
      </c>
      <c r="R35" s="51">
        <f t="shared" si="28"/>
        <v>45322</v>
      </c>
      <c r="S35" s="51">
        <f t="shared" si="28"/>
        <v>45351</v>
      </c>
      <c r="T35" s="51">
        <f t="shared" si="28"/>
        <v>45382</v>
      </c>
      <c r="U35" s="51">
        <f t="shared" si="28"/>
        <v>45412</v>
      </c>
      <c r="V35" s="51">
        <f t="shared" si="28"/>
        <v>45443</v>
      </c>
      <c r="W35" s="51">
        <f t="shared" si="28"/>
        <v>45473</v>
      </c>
      <c r="X35" s="51">
        <f t="shared" si="28"/>
        <v>45504</v>
      </c>
      <c r="Y35" s="51">
        <f t="shared" si="28"/>
        <v>45535</v>
      </c>
      <c r="Z35" s="51">
        <f t="shared" si="28"/>
        <v>45565</v>
      </c>
      <c r="AA35" s="51">
        <f t="shared" si="28"/>
        <v>45596</v>
      </c>
      <c r="AB35" s="51">
        <f t="shared" si="28"/>
        <v>45626</v>
      </c>
      <c r="AC35" s="51">
        <f t="shared" si="28"/>
        <v>45657</v>
      </c>
      <c r="AD35" s="51">
        <f t="shared" si="28"/>
        <v>45688</v>
      </c>
      <c r="AE35" s="51">
        <f t="shared" si="28"/>
        <v>45716</v>
      </c>
      <c r="AF35" s="51">
        <f t="shared" si="28"/>
        <v>45747</v>
      </c>
      <c r="AG35" s="51">
        <f t="shared" si="28"/>
        <v>45777</v>
      </c>
      <c r="AH35" s="51">
        <f t="shared" si="28"/>
        <v>45808</v>
      </c>
      <c r="AI35" s="51">
        <f t="shared" si="28"/>
        <v>45838</v>
      </c>
      <c r="AJ35" s="51">
        <f t="shared" si="28"/>
        <v>45869</v>
      </c>
      <c r="AK35" s="51">
        <f t="shared" si="28"/>
        <v>45900</v>
      </c>
      <c r="AL35" s="51">
        <f t="shared" si="28"/>
        <v>45930</v>
      </c>
      <c r="AM35" s="51">
        <f t="shared" si="28"/>
        <v>45961</v>
      </c>
      <c r="AN35" s="51">
        <f t="shared" si="28"/>
        <v>45991</v>
      </c>
      <c r="AO35" s="51">
        <f t="shared" si="28"/>
        <v>46022</v>
      </c>
      <c r="AP35" s="51">
        <f t="shared" si="28"/>
        <v>46053</v>
      </c>
      <c r="AQ35" s="51">
        <f t="shared" si="28"/>
        <v>46081</v>
      </c>
      <c r="AR35" s="51">
        <f t="shared" si="28"/>
        <v>46112</v>
      </c>
      <c r="AS35" s="51">
        <f t="shared" si="28"/>
        <v>46142</v>
      </c>
      <c r="AT35" s="51">
        <f t="shared" si="28"/>
        <v>46173</v>
      </c>
      <c r="AU35" s="51">
        <f t="shared" si="28"/>
        <v>46203</v>
      </c>
      <c r="AV35" s="51">
        <f t="shared" si="28"/>
        <v>46234</v>
      </c>
      <c r="AW35" s="51">
        <f t="shared" si="28"/>
        <v>46265</v>
      </c>
      <c r="AX35" s="51">
        <f t="shared" si="28"/>
        <v>46295</v>
      </c>
      <c r="AY35" s="51">
        <f t="shared" si="28"/>
        <v>46326</v>
      </c>
      <c r="AZ35" s="51">
        <f t="shared" si="28"/>
        <v>46356</v>
      </c>
      <c r="BA35" s="51">
        <f t="shared" si="28"/>
        <v>46387</v>
      </c>
      <c r="BB35" s="51">
        <f t="shared" si="28"/>
        <v>46418</v>
      </c>
      <c r="BC35" s="51">
        <f t="shared" si="28"/>
        <v>46446</v>
      </c>
      <c r="BD35" s="51">
        <f t="shared" si="28"/>
        <v>46477</v>
      </c>
      <c r="BE35" s="51">
        <f t="shared" si="28"/>
        <v>46507</v>
      </c>
      <c r="BF35" s="51">
        <f t="shared" si="28"/>
        <v>46538</v>
      </c>
      <c r="BG35" s="51">
        <f t="shared" si="28"/>
        <v>46568</v>
      </c>
      <c r="BH35" s="51">
        <f t="shared" si="28"/>
        <v>46599</v>
      </c>
      <c r="BI35" s="51">
        <f t="shared" si="28"/>
        <v>46630</v>
      </c>
      <c r="BJ35" s="51">
        <f t="shared" si="28"/>
        <v>46660</v>
      </c>
      <c r="BK35" s="51">
        <f t="shared" si="28"/>
        <v>46691</v>
      </c>
      <c r="BL35" s="51">
        <f t="shared" si="28"/>
        <v>46721</v>
      </c>
      <c r="BM35" s="51">
        <f t="shared" si="28"/>
        <v>46752</v>
      </c>
      <c r="BN35" s="51">
        <f t="shared" si="28"/>
        <v>46783</v>
      </c>
      <c r="BO35" s="51">
        <f t="shared" si="28"/>
        <v>46812</v>
      </c>
      <c r="BP35" s="51">
        <f t="shared" si="28"/>
        <v>46843</v>
      </c>
      <c r="BQ35" s="51">
        <f t="shared" si="28"/>
        <v>46873</v>
      </c>
      <c r="BR35" s="51">
        <f t="shared" si="28"/>
        <v>46904</v>
      </c>
      <c r="BS35" s="51">
        <f t="shared" si="28"/>
        <v>46934</v>
      </c>
      <c r="BT35" s="51">
        <f t="shared" si="28"/>
        <v>46965</v>
      </c>
      <c r="BU35" s="51">
        <f t="shared" si="28"/>
        <v>46996</v>
      </c>
      <c r="BV35" s="51">
        <f t="shared" si="28"/>
        <v>47026</v>
      </c>
      <c r="BW35" s="51">
        <f t="shared" si="28"/>
        <v>47057</v>
      </c>
      <c r="BX35" s="51">
        <f t="shared" si="28"/>
        <v>47087</v>
      </c>
      <c r="BY35" s="51">
        <f t="shared" si="28"/>
        <v>47118</v>
      </c>
      <c r="BZ35" s="51">
        <f t="shared" si="28"/>
        <v>47149</v>
      </c>
      <c r="CA35" s="51">
        <f t="shared" si="28"/>
        <v>47177</v>
      </c>
      <c r="CB35" s="51">
        <f t="shared" si="28"/>
        <v>47208</v>
      </c>
      <c r="CC35" s="51">
        <f t="shared" si="28"/>
        <v>47238</v>
      </c>
      <c r="CD35" s="51">
        <f t="shared" si="28"/>
        <v>47269</v>
      </c>
      <c r="CE35" s="51">
        <f t="shared" si="28"/>
        <v>47299</v>
      </c>
      <c r="CF35" s="51">
        <f t="shared" si="28"/>
        <v>47330</v>
      </c>
      <c r="CG35" s="51">
        <f t="shared" si="28"/>
        <v>47361</v>
      </c>
      <c r="CH35" s="51">
        <f t="shared" si="28"/>
        <v>47391</v>
      </c>
      <c r="CI35" s="51">
        <f t="shared" si="28"/>
        <v>47422</v>
      </c>
      <c r="CJ35" s="51">
        <f t="shared" si="28"/>
        <v>47452</v>
      </c>
      <c r="CK35" s="51">
        <f t="shared" si="28"/>
        <v>47483</v>
      </c>
      <c r="CL35" s="51">
        <f t="shared" si="28"/>
        <v>47514</v>
      </c>
      <c r="CM35" s="51">
        <f t="shared" si="28"/>
        <v>47542</v>
      </c>
      <c r="CN35" s="51">
        <f t="shared" si="28"/>
        <v>47573</v>
      </c>
      <c r="CO35" s="51">
        <f t="shared" si="28"/>
        <v>47603</v>
      </c>
      <c r="CP35" s="51">
        <f t="shared" si="28"/>
        <v>47634</v>
      </c>
      <c r="CQ35" s="51">
        <f t="shared" si="28"/>
        <v>47664</v>
      </c>
      <c r="CR35" s="51">
        <f t="shared" si="28"/>
        <v>47695</v>
      </c>
      <c r="CS35" s="51">
        <f t="shared" si="28"/>
        <v>47726</v>
      </c>
      <c r="CT35" s="51">
        <f t="shared" si="28"/>
        <v>47756</v>
      </c>
      <c r="CU35" s="51">
        <f t="shared" si="28"/>
        <v>47787</v>
      </c>
      <c r="CV35" s="51">
        <f t="shared" si="28"/>
        <v>47817</v>
      </c>
      <c r="CW35" s="51">
        <f t="shared" si="28"/>
        <v>47848</v>
      </c>
      <c r="CX35" s="51">
        <f t="shared" si="28"/>
        <v>47879</v>
      </c>
      <c r="CY35" s="51">
        <f t="shared" si="28"/>
        <v>47907</v>
      </c>
      <c r="CZ35" s="51">
        <f t="shared" si="28"/>
        <v>47938</v>
      </c>
      <c r="DA35" s="51">
        <f t="shared" si="28"/>
        <v>47968</v>
      </c>
      <c r="DB35" s="51">
        <f t="shared" si="28"/>
        <v>47999</v>
      </c>
      <c r="DC35" s="51">
        <f t="shared" si="28"/>
        <v>48029</v>
      </c>
      <c r="DD35" s="51">
        <f t="shared" si="28"/>
        <v>48060</v>
      </c>
      <c r="DE35" s="51">
        <f t="shared" si="28"/>
        <v>48091</v>
      </c>
      <c r="DF35" s="51">
        <f t="shared" si="28"/>
        <v>48121</v>
      </c>
      <c r="DG35" s="51">
        <f t="shared" si="28"/>
        <v>48152</v>
      </c>
      <c r="DH35" s="51">
        <f t="shared" si="28"/>
        <v>48182</v>
      </c>
      <c r="DI35" s="51">
        <f t="shared" si="28"/>
        <v>48213</v>
      </c>
      <c r="DJ35" s="51">
        <f t="shared" si="28"/>
        <v>48244</v>
      </c>
      <c r="DK35" s="51">
        <f t="shared" si="28"/>
        <v>48273</v>
      </c>
      <c r="DL35" s="51">
        <f t="shared" si="28"/>
        <v>48304</v>
      </c>
      <c r="DM35" s="51">
        <f t="shared" si="28"/>
        <v>48334</v>
      </c>
      <c r="DN35" s="51">
        <f t="shared" si="28"/>
        <v>48365</v>
      </c>
      <c r="DO35" s="51">
        <f t="shared" si="28"/>
        <v>48395</v>
      </c>
      <c r="DP35" s="51">
        <f t="shared" si="28"/>
        <v>48426</v>
      </c>
      <c r="DQ35" s="51">
        <f t="shared" si="28"/>
        <v>48457</v>
      </c>
      <c r="DR35" s="51">
        <f t="shared" si="28"/>
        <v>48487</v>
      </c>
      <c r="DS35" s="51">
        <f t="shared" si="28"/>
        <v>48518</v>
      </c>
      <c r="DT35" s="51">
        <f t="shared" si="28"/>
        <v>48548</v>
      </c>
      <c r="DU35" s="51">
        <f t="shared" si="28"/>
        <v>48579</v>
      </c>
      <c r="DV35" s="51">
        <f t="shared" si="28"/>
        <v>48610</v>
      </c>
      <c r="DW35" s="51">
        <f t="shared" si="28"/>
        <v>48638</v>
      </c>
      <c r="DX35" s="51">
        <f t="shared" si="28"/>
        <v>48669</v>
      </c>
      <c r="DY35" s="51">
        <f t="shared" si="28"/>
        <v>48699</v>
      </c>
      <c r="DZ35" s="51">
        <f t="shared" si="28"/>
        <v>48730</v>
      </c>
      <c r="EA35" s="51">
        <f t="shared" si="28"/>
        <v>48760</v>
      </c>
      <c r="EB35" s="51">
        <f t="shared" si="28"/>
        <v>48791</v>
      </c>
      <c r="EC35" s="51">
        <f t="shared" si="28"/>
        <v>48822</v>
      </c>
      <c r="ED35" s="51">
        <f t="shared" si="28"/>
        <v>48852</v>
      </c>
      <c r="EE35" s="51">
        <f t="shared" si="28"/>
        <v>48883</v>
      </c>
      <c r="EF35" s="51">
        <f t="shared" si="28"/>
        <v>48913</v>
      </c>
      <c r="EG35" s="51">
        <f t="shared" si="28"/>
        <v>48944</v>
      </c>
      <c r="EH35" s="51">
        <f t="shared" si="28"/>
        <v>48975</v>
      </c>
      <c r="EI35" s="51">
        <f t="shared" si="28"/>
        <v>49003</v>
      </c>
      <c r="EJ35" s="51">
        <f t="shared" si="28"/>
        <v>49034</v>
      </c>
      <c r="EK35" s="51">
        <f t="shared" si="28"/>
        <v>49064</v>
      </c>
      <c r="EL35" s="51">
        <f t="shared" si="28"/>
        <v>49095</v>
      </c>
      <c r="EM35" s="51">
        <f t="shared" si="28"/>
        <v>49125</v>
      </c>
      <c r="EN35" s="51">
        <f t="shared" si="28"/>
        <v>49156</v>
      </c>
      <c r="EO35" s="51">
        <f t="shared" si="28"/>
        <v>49187</v>
      </c>
      <c r="EP35" s="51">
        <f t="shared" si="28"/>
        <v>49217</v>
      </c>
      <c r="EQ35" s="51">
        <f t="shared" si="28"/>
        <v>49248</v>
      </c>
      <c r="ER35" s="51">
        <f t="shared" si="28"/>
        <v>49278</v>
      </c>
      <c r="ES35" s="51">
        <f t="shared" si="28"/>
        <v>49309</v>
      </c>
      <c r="ET35" s="51">
        <f t="shared" si="28"/>
        <v>49340</v>
      </c>
      <c r="EU35" s="51">
        <f t="shared" si="28"/>
        <v>49368</v>
      </c>
      <c r="EV35" s="51">
        <f t="shared" si="28"/>
        <v>49399</v>
      </c>
      <c r="EW35" s="51">
        <f t="shared" si="28"/>
        <v>49429</v>
      </c>
      <c r="EX35" s="51">
        <f t="shared" si="28"/>
        <v>49460</v>
      </c>
      <c r="EY35" s="51">
        <f t="shared" si="28"/>
        <v>49490</v>
      </c>
      <c r="EZ35" s="51">
        <f t="shared" si="28"/>
        <v>49521</v>
      </c>
      <c r="FA35" s="51">
        <f t="shared" si="28"/>
        <v>49552</v>
      </c>
      <c r="FB35" s="51">
        <f t="shared" si="28"/>
        <v>49582</v>
      </c>
      <c r="FC35" s="51">
        <f t="shared" si="28"/>
        <v>49613</v>
      </c>
      <c r="FD35" s="51">
        <f t="shared" si="28"/>
        <v>49643</v>
      </c>
      <c r="FE35" s="51">
        <f t="shared" si="28"/>
        <v>49674</v>
      </c>
      <c r="FF35" s="51">
        <f t="shared" si="28"/>
        <v>49705</v>
      </c>
      <c r="FG35" s="51">
        <f t="shared" si="28"/>
        <v>49734</v>
      </c>
      <c r="FH35" s="51">
        <f t="shared" si="28"/>
        <v>49765</v>
      </c>
      <c r="FI35" s="51">
        <f t="shared" si="28"/>
        <v>49795</v>
      </c>
      <c r="FJ35" s="51">
        <f t="shared" si="28"/>
        <v>49826</v>
      </c>
      <c r="FK35" s="51">
        <f t="shared" si="28"/>
        <v>49856</v>
      </c>
      <c r="FL35" s="51">
        <f t="shared" si="28"/>
        <v>49887</v>
      </c>
      <c r="FM35" s="51">
        <f t="shared" si="28"/>
        <v>49918</v>
      </c>
      <c r="FN35" s="51">
        <f t="shared" si="28"/>
        <v>49948</v>
      </c>
      <c r="FO35" s="51">
        <f t="shared" si="28"/>
        <v>49979</v>
      </c>
      <c r="FP35" s="51">
        <f t="shared" si="28"/>
        <v>50009</v>
      </c>
      <c r="FQ35" s="51">
        <f t="shared" si="28"/>
        <v>50040</v>
      </c>
      <c r="FR35" s="51">
        <f t="shared" si="28"/>
        <v>50071</v>
      </c>
      <c r="FS35" s="51">
        <f t="shared" si="28"/>
        <v>50099</v>
      </c>
      <c r="FT35" s="51">
        <f t="shared" si="28"/>
        <v>50130</v>
      </c>
      <c r="FU35" s="51">
        <f t="shared" si="28"/>
        <v>50160</v>
      </c>
      <c r="FV35" s="51">
        <f t="shared" si="28"/>
        <v>50191</v>
      </c>
      <c r="FW35" s="51">
        <f t="shared" si="28"/>
        <v>50221</v>
      </c>
      <c r="FX35" s="51">
        <f t="shared" si="28"/>
        <v>50252</v>
      </c>
      <c r="FY35" s="51">
        <f t="shared" si="28"/>
        <v>50283</v>
      </c>
      <c r="FZ35" s="51">
        <f t="shared" si="28"/>
        <v>50313</v>
      </c>
      <c r="GA35" s="51">
        <f t="shared" si="28"/>
        <v>50344</v>
      </c>
      <c r="GB35" s="51">
        <f t="shared" si="28"/>
        <v>50374</v>
      </c>
      <c r="GC35" s="51">
        <f t="shared" si="28"/>
        <v>50405</v>
      </c>
      <c r="GD35" s="51">
        <f t="shared" si="28"/>
        <v>50436</v>
      </c>
      <c r="GE35" s="51">
        <f t="shared" si="28"/>
        <v>50464</v>
      </c>
      <c r="GF35" s="51">
        <f t="shared" si="28"/>
        <v>50495</v>
      </c>
      <c r="GG35" s="51">
        <f t="shared" si="28"/>
        <v>50525</v>
      </c>
      <c r="GH35" s="51">
        <f t="shared" si="28"/>
        <v>50556</v>
      </c>
      <c r="GI35" s="51">
        <f t="shared" si="28"/>
        <v>50586</v>
      </c>
      <c r="GJ35" s="51">
        <f t="shared" si="28"/>
        <v>50617</v>
      </c>
      <c r="GK35" s="51">
        <f t="shared" si="28"/>
        <v>50648</v>
      </c>
      <c r="GL35" s="51">
        <f t="shared" si="28"/>
        <v>50678</v>
      </c>
      <c r="GM35" s="51">
        <f t="shared" si="28"/>
        <v>50709</v>
      </c>
      <c r="GN35" s="51">
        <f t="shared" si="28"/>
        <v>50739</v>
      </c>
      <c r="GO35" s="51">
        <f t="shared" si="28"/>
        <v>50770</v>
      </c>
      <c r="GP35" s="51">
        <f t="shared" si="28"/>
        <v>50801</v>
      </c>
      <c r="GQ35" s="51">
        <f t="shared" si="28"/>
        <v>50829</v>
      </c>
      <c r="GR35" s="51">
        <f t="shared" si="28"/>
        <v>50860</v>
      </c>
      <c r="GS35" s="51">
        <f t="shared" si="28"/>
        <v>50890</v>
      </c>
      <c r="GT35" s="51">
        <f t="shared" si="28"/>
        <v>50921</v>
      </c>
      <c r="GU35" s="51">
        <f t="shared" si="28"/>
        <v>50951</v>
      </c>
      <c r="GV35" s="51">
        <f t="shared" si="28"/>
        <v>50982</v>
      </c>
      <c r="GW35" s="51">
        <f t="shared" si="28"/>
        <v>51013</v>
      </c>
      <c r="GX35" s="51">
        <f t="shared" si="28"/>
        <v>51043</v>
      </c>
      <c r="GY35" s="51">
        <f t="shared" si="28"/>
        <v>51074</v>
      </c>
      <c r="GZ35" s="51">
        <f t="shared" si="28"/>
        <v>51104</v>
      </c>
      <c r="HA35" s="51">
        <f t="shared" si="28"/>
        <v>51135</v>
      </c>
      <c r="HB35" s="51">
        <f t="shared" si="28"/>
        <v>51166</v>
      </c>
      <c r="HC35" s="51">
        <f t="shared" si="28"/>
        <v>51195</v>
      </c>
      <c r="HD35" s="51">
        <f t="shared" si="28"/>
        <v>51226</v>
      </c>
      <c r="HE35" s="51">
        <f t="shared" si="28"/>
        <v>51256</v>
      </c>
      <c r="HF35" s="51">
        <f t="shared" si="28"/>
        <v>51287</v>
      </c>
      <c r="HG35" s="51">
        <f t="shared" si="28"/>
        <v>51317</v>
      </c>
      <c r="HH35" s="51">
        <f t="shared" si="28"/>
        <v>51348</v>
      </c>
      <c r="HI35" s="51">
        <f t="shared" si="28"/>
        <v>51379</v>
      </c>
      <c r="HJ35" s="51">
        <f t="shared" si="28"/>
        <v>51409</v>
      </c>
      <c r="HK35" s="51">
        <f t="shared" si="28"/>
        <v>51440</v>
      </c>
      <c r="HL35" s="51">
        <f t="shared" si="28"/>
        <v>51470</v>
      </c>
      <c r="HM35" s="51">
        <f t="shared" si="28"/>
        <v>51501</v>
      </c>
      <c r="HN35" s="51">
        <f t="shared" si="28"/>
        <v>51532</v>
      </c>
      <c r="HO35" s="51">
        <f t="shared" si="28"/>
        <v>51560</v>
      </c>
      <c r="HP35" s="51">
        <f t="shared" si="28"/>
        <v>51591</v>
      </c>
      <c r="HQ35" s="51">
        <f t="shared" si="28"/>
        <v>51621</v>
      </c>
      <c r="HR35" s="51">
        <f t="shared" si="28"/>
        <v>51652</v>
      </c>
      <c r="HS35" s="51">
        <f t="shared" si="28"/>
        <v>51682</v>
      </c>
      <c r="HT35" s="51">
        <f t="shared" si="28"/>
        <v>51713</v>
      </c>
      <c r="HU35" s="51">
        <f t="shared" si="28"/>
        <v>51744</v>
      </c>
      <c r="HV35" s="51">
        <f t="shared" si="28"/>
        <v>51774</v>
      </c>
      <c r="HW35" s="51">
        <f t="shared" si="28"/>
        <v>51805</v>
      </c>
      <c r="HX35" s="51">
        <f t="shared" si="28"/>
        <v>51835</v>
      </c>
      <c r="HY35" s="51">
        <f t="shared" si="28"/>
        <v>51866</v>
      </c>
      <c r="HZ35" s="51">
        <f t="shared" si="28"/>
        <v>51897</v>
      </c>
      <c r="IA35" s="51">
        <f t="shared" si="28"/>
        <v>51925</v>
      </c>
      <c r="IB35" s="51">
        <f t="shared" si="28"/>
        <v>51956</v>
      </c>
      <c r="IC35" s="51">
        <f t="shared" si="28"/>
        <v>51986</v>
      </c>
      <c r="ID35" s="51">
        <f t="shared" si="28"/>
        <v>52017</v>
      </c>
      <c r="IE35" s="51">
        <f t="shared" si="28"/>
        <v>52047</v>
      </c>
      <c r="IF35" s="51">
        <f t="shared" si="28"/>
        <v>52078</v>
      </c>
      <c r="IG35" s="51">
        <f t="shared" si="28"/>
        <v>52109</v>
      </c>
      <c r="IH35" s="51">
        <f t="shared" si="28"/>
        <v>52139</v>
      </c>
      <c r="II35" s="51">
        <f t="shared" si="28"/>
        <v>52170</v>
      </c>
      <c r="IJ35" s="51">
        <f t="shared" si="28"/>
        <v>52200</v>
      </c>
      <c r="IK35" s="51">
        <f t="shared" si="28"/>
        <v>52231</v>
      </c>
      <c r="IL35" s="51">
        <f t="shared" si="28"/>
        <v>52262</v>
      </c>
      <c r="IM35" s="51">
        <f t="shared" si="28"/>
        <v>52290</v>
      </c>
      <c r="IN35" s="51">
        <f t="shared" si="28"/>
        <v>52321</v>
      </c>
      <c r="IO35" s="51">
        <f t="shared" si="28"/>
        <v>52351</v>
      </c>
      <c r="IP35" s="51">
        <f t="shared" si="28"/>
        <v>52382</v>
      </c>
      <c r="IQ35" s="51">
        <f t="shared" si="28"/>
        <v>52412</v>
      </c>
      <c r="IR35" s="51">
        <f t="shared" si="28"/>
        <v>52443</v>
      </c>
      <c r="IS35" s="51">
        <f t="shared" si="28"/>
        <v>52474</v>
      </c>
      <c r="IT35" s="51">
        <f t="shared" si="28"/>
        <v>52504</v>
      </c>
      <c r="IU35" s="51">
        <f t="shared" si="28"/>
        <v>52535</v>
      </c>
      <c r="IV35" s="51">
        <f t="shared" si="28"/>
        <v>52565</v>
      </c>
      <c r="IW35" s="51">
        <f t="shared" si="28"/>
        <v>52596</v>
      </c>
      <c r="IX35" s="51">
        <f t="shared" ref="IX35:MX35" si="29">EOMONTH(IW35,1)</f>
        <v>52627</v>
      </c>
      <c r="IY35" s="51">
        <f t="shared" si="29"/>
        <v>52656</v>
      </c>
      <c r="IZ35" s="51">
        <f t="shared" si="29"/>
        <v>52687</v>
      </c>
      <c r="JA35" s="51">
        <f t="shared" si="29"/>
        <v>52717</v>
      </c>
      <c r="JB35" s="51">
        <f t="shared" si="29"/>
        <v>52748</v>
      </c>
      <c r="JC35" s="51">
        <f t="shared" si="29"/>
        <v>52778</v>
      </c>
      <c r="JD35" s="51">
        <f t="shared" si="29"/>
        <v>52809</v>
      </c>
      <c r="JE35" s="51">
        <f t="shared" si="29"/>
        <v>52840</v>
      </c>
      <c r="JF35" s="51">
        <f t="shared" si="29"/>
        <v>52870</v>
      </c>
      <c r="JG35" s="51">
        <f t="shared" si="29"/>
        <v>52901</v>
      </c>
      <c r="JH35" s="51">
        <f t="shared" si="29"/>
        <v>52931</v>
      </c>
      <c r="JI35" s="51">
        <f t="shared" si="29"/>
        <v>52962</v>
      </c>
      <c r="JJ35" s="51">
        <f t="shared" si="29"/>
        <v>52993</v>
      </c>
      <c r="JK35" s="51">
        <f t="shared" si="29"/>
        <v>53021</v>
      </c>
      <c r="JL35" s="51">
        <f t="shared" si="29"/>
        <v>53052</v>
      </c>
      <c r="JM35" s="51">
        <f t="shared" si="29"/>
        <v>53082</v>
      </c>
      <c r="JN35" s="51">
        <f t="shared" si="29"/>
        <v>53113</v>
      </c>
      <c r="JO35" s="51">
        <f t="shared" si="29"/>
        <v>53143</v>
      </c>
      <c r="JP35" s="51">
        <f t="shared" si="29"/>
        <v>53174</v>
      </c>
      <c r="JQ35" s="51">
        <f t="shared" si="29"/>
        <v>53205</v>
      </c>
      <c r="JR35" s="51">
        <f t="shared" si="29"/>
        <v>53235</v>
      </c>
      <c r="JS35" s="51">
        <f t="shared" si="29"/>
        <v>53266</v>
      </c>
      <c r="JT35" s="51">
        <f t="shared" si="29"/>
        <v>53296</v>
      </c>
      <c r="JU35" s="51">
        <f t="shared" si="29"/>
        <v>53327</v>
      </c>
      <c r="JV35" s="51">
        <f t="shared" si="29"/>
        <v>53358</v>
      </c>
      <c r="JW35" s="51">
        <f t="shared" si="29"/>
        <v>53386</v>
      </c>
      <c r="JX35" s="51">
        <f t="shared" si="29"/>
        <v>53417</v>
      </c>
      <c r="JY35" s="51">
        <f t="shared" si="29"/>
        <v>53447</v>
      </c>
      <c r="JZ35" s="51">
        <f t="shared" si="29"/>
        <v>53478</v>
      </c>
      <c r="KA35" s="51">
        <f t="shared" si="29"/>
        <v>53508</v>
      </c>
      <c r="KB35" s="51">
        <f t="shared" si="29"/>
        <v>53539</v>
      </c>
      <c r="KC35" s="51">
        <f t="shared" si="29"/>
        <v>53570</v>
      </c>
      <c r="KD35" s="51">
        <f t="shared" si="29"/>
        <v>53600</v>
      </c>
      <c r="KE35" s="51">
        <f t="shared" si="29"/>
        <v>53631</v>
      </c>
      <c r="KF35" s="51">
        <f t="shared" si="29"/>
        <v>53661</v>
      </c>
      <c r="KG35" s="51">
        <f t="shared" si="29"/>
        <v>53692</v>
      </c>
      <c r="KH35" s="51">
        <f t="shared" si="29"/>
        <v>53723</v>
      </c>
      <c r="KI35" s="51">
        <f t="shared" si="29"/>
        <v>53751</v>
      </c>
      <c r="KJ35" s="51">
        <f t="shared" si="29"/>
        <v>53782</v>
      </c>
      <c r="KK35" s="51">
        <f t="shared" si="29"/>
        <v>53812</v>
      </c>
      <c r="KL35" s="51">
        <f t="shared" si="29"/>
        <v>53843</v>
      </c>
      <c r="KM35" s="51">
        <f t="shared" si="29"/>
        <v>53873</v>
      </c>
      <c r="KN35" s="51">
        <f t="shared" si="29"/>
        <v>53904</v>
      </c>
      <c r="KO35" s="51">
        <f t="shared" si="29"/>
        <v>53935</v>
      </c>
      <c r="KP35" s="51">
        <f t="shared" si="29"/>
        <v>53965</v>
      </c>
      <c r="KQ35" s="51">
        <f t="shared" si="29"/>
        <v>53996</v>
      </c>
      <c r="KR35" s="51">
        <f t="shared" si="29"/>
        <v>54026</v>
      </c>
      <c r="KS35" s="51">
        <f t="shared" si="29"/>
        <v>54057</v>
      </c>
      <c r="KT35" s="51">
        <f t="shared" si="29"/>
        <v>54088</v>
      </c>
      <c r="KU35" s="51">
        <f t="shared" si="29"/>
        <v>54117</v>
      </c>
      <c r="KV35" s="51">
        <f t="shared" si="29"/>
        <v>54148</v>
      </c>
      <c r="KW35" s="51">
        <f t="shared" si="29"/>
        <v>54178</v>
      </c>
      <c r="KX35" s="51">
        <f t="shared" si="29"/>
        <v>54209</v>
      </c>
      <c r="KY35" s="51">
        <f t="shared" si="29"/>
        <v>54239</v>
      </c>
      <c r="KZ35" s="51">
        <f t="shared" si="29"/>
        <v>54270</v>
      </c>
      <c r="LA35" s="51">
        <f t="shared" si="29"/>
        <v>54301</v>
      </c>
      <c r="LB35" s="51">
        <f t="shared" si="29"/>
        <v>54331</v>
      </c>
      <c r="LC35" s="51">
        <f t="shared" si="29"/>
        <v>54362</v>
      </c>
      <c r="LD35" s="51">
        <f t="shared" si="29"/>
        <v>54392</v>
      </c>
      <c r="LE35" s="51">
        <f t="shared" si="29"/>
        <v>54423</v>
      </c>
      <c r="LF35" s="51">
        <f t="shared" si="29"/>
        <v>54454</v>
      </c>
      <c r="LG35" s="51">
        <f t="shared" si="29"/>
        <v>54482</v>
      </c>
      <c r="LH35" s="51">
        <f t="shared" si="29"/>
        <v>54513</v>
      </c>
      <c r="LI35" s="51">
        <f t="shared" si="29"/>
        <v>54543</v>
      </c>
      <c r="LJ35" s="51">
        <f t="shared" si="29"/>
        <v>54574</v>
      </c>
      <c r="LK35" s="51">
        <f t="shared" si="29"/>
        <v>54604</v>
      </c>
      <c r="LL35" s="51">
        <f t="shared" si="29"/>
        <v>54635</v>
      </c>
      <c r="LM35" s="51">
        <f t="shared" si="29"/>
        <v>54666</v>
      </c>
      <c r="LN35" s="51">
        <f t="shared" si="29"/>
        <v>54696</v>
      </c>
      <c r="LO35" s="51">
        <f t="shared" si="29"/>
        <v>54727</v>
      </c>
      <c r="LP35" s="51">
        <f t="shared" si="29"/>
        <v>54757</v>
      </c>
      <c r="LQ35" s="51">
        <f t="shared" si="29"/>
        <v>54788</v>
      </c>
      <c r="LR35" s="51">
        <f t="shared" si="29"/>
        <v>54819</v>
      </c>
      <c r="LS35" s="51">
        <f t="shared" si="29"/>
        <v>54847</v>
      </c>
      <c r="LT35" s="51">
        <f t="shared" si="29"/>
        <v>54878</v>
      </c>
      <c r="LU35" s="51">
        <f t="shared" si="29"/>
        <v>54908</v>
      </c>
      <c r="LV35" s="51">
        <f t="shared" si="29"/>
        <v>54939</v>
      </c>
      <c r="LW35" s="51">
        <f t="shared" si="29"/>
        <v>54969</v>
      </c>
      <c r="LX35" s="51">
        <f t="shared" si="29"/>
        <v>55000</v>
      </c>
      <c r="LY35" s="51">
        <f t="shared" si="29"/>
        <v>55031</v>
      </c>
      <c r="LZ35" s="51">
        <f t="shared" si="29"/>
        <v>55061</v>
      </c>
      <c r="MA35" s="51">
        <f t="shared" si="29"/>
        <v>55092</v>
      </c>
      <c r="MB35" s="51">
        <f t="shared" si="29"/>
        <v>55122</v>
      </c>
      <c r="MC35" s="51">
        <f t="shared" si="29"/>
        <v>55153</v>
      </c>
      <c r="MD35" s="51">
        <f t="shared" si="29"/>
        <v>55184</v>
      </c>
      <c r="ME35" s="51">
        <f t="shared" si="29"/>
        <v>55212</v>
      </c>
      <c r="MF35" s="51">
        <f t="shared" si="29"/>
        <v>55243</v>
      </c>
      <c r="MG35" s="51">
        <f t="shared" si="29"/>
        <v>55273</v>
      </c>
      <c r="MH35" s="51">
        <f t="shared" si="29"/>
        <v>55304</v>
      </c>
      <c r="MI35" s="51">
        <f t="shared" si="29"/>
        <v>55334</v>
      </c>
      <c r="MJ35" s="51">
        <f t="shared" si="29"/>
        <v>55365</v>
      </c>
      <c r="MK35" s="51">
        <f t="shared" si="29"/>
        <v>55396</v>
      </c>
      <c r="ML35" s="51">
        <f t="shared" si="29"/>
        <v>55426</v>
      </c>
      <c r="MM35" s="51">
        <f t="shared" si="29"/>
        <v>55457</v>
      </c>
      <c r="MN35" s="51">
        <f t="shared" si="29"/>
        <v>55487</v>
      </c>
      <c r="MO35" s="51">
        <f t="shared" si="29"/>
        <v>55518</v>
      </c>
      <c r="MP35" s="51">
        <f t="shared" si="29"/>
        <v>55549</v>
      </c>
      <c r="MQ35" s="51">
        <f t="shared" si="29"/>
        <v>55578</v>
      </c>
      <c r="MR35" s="51">
        <f t="shared" si="29"/>
        <v>55609</v>
      </c>
      <c r="MS35" s="51">
        <f t="shared" si="29"/>
        <v>55639</v>
      </c>
      <c r="MT35" s="51">
        <f t="shared" si="29"/>
        <v>55670</v>
      </c>
      <c r="MU35" s="51">
        <f t="shared" si="29"/>
        <v>55700</v>
      </c>
      <c r="MV35" s="51">
        <f t="shared" si="29"/>
        <v>55731</v>
      </c>
      <c r="MW35" s="51">
        <f t="shared" si="29"/>
        <v>55762</v>
      </c>
      <c r="MX35" s="51">
        <f t="shared" si="29"/>
        <v>55792</v>
      </c>
      <c r="MY35" s="12"/>
      <c r="MZ35" s="12"/>
      <c r="NA35" s="12"/>
      <c r="NB35" s="12"/>
      <c r="NC35" s="12"/>
      <c r="ND35" s="12"/>
      <c r="NE35" s="12"/>
      <c r="NF35" s="12"/>
      <c r="NG35" s="12"/>
      <c r="NH35" s="12"/>
      <c r="NI35" s="12"/>
      <c r="NJ35" s="12"/>
      <c r="NK35" s="12"/>
      <c r="NL35" s="12"/>
      <c r="NM35" s="12"/>
      <c r="NN35" s="12"/>
      <c r="NO35" s="12"/>
      <c r="NP35" s="12"/>
      <c r="NQ35" s="12"/>
      <c r="NR35" s="12"/>
      <c r="NS35" s="12"/>
      <c r="NT35" s="12"/>
    </row>
    <row r="36" spans="1:384" ht="14.25" hidden="1" customHeight="1" outlineLevel="1" x14ac:dyDescent="0.55000000000000004">
      <c r="A36" s="8" t="s">
        <v>3</v>
      </c>
      <c r="B36" s="13">
        <f t="shared" ref="B36:B39" si="30">SUM(C36:MX36)</f>
        <v>0</v>
      </c>
      <c r="C36" s="31">
        <f t="shared" ref="C36:IW36" si="31">SUMIFS($G$77:$G$10183,$C$77:$C$10183,"&gt;"&amp;B$35,$C$77:$C$10183,"&lt;="&amp;C$35,$A$77:$A$10183,"&lt;="&amp;$C$1)/1000</f>
        <v>0</v>
      </c>
      <c r="D36" s="31">
        <f t="shared" si="31"/>
        <v>0</v>
      </c>
      <c r="E36" s="31">
        <f t="shared" si="31"/>
        <v>0</v>
      </c>
      <c r="F36" s="31">
        <f t="shared" si="31"/>
        <v>0</v>
      </c>
      <c r="G36" s="31">
        <f t="shared" si="31"/>
        <v>0</v>
      </c>
      <c r="H36" s="31">
        <f t="shared" si="31"/>
        <v>0</v>
      </c>
      <c r="I36" s="31">
        <f t="shared" si="31"/>
        <v>0</v>
      </c>
      <c r="J36" s="31">
        <f t="shared" si="31"/>
        <v>0</v>
      </c>
      <c r="K36" s="31">
        <f t="shared" si="31"/>
        <v>0</v>
      </c>
      <c r="L36" s="31">
        <f t="shared" si="31"/>
        <v>0</v>
      </c>
      <c r="M36" s="31">
        <f t="shared" si="31"/>
        <v>0</v>
      </c>
      <c r="N36" s="31">
        <f t="shared" si="31"/>
        <v>0</v>
      </c>
      <c r="O36" s="31">
        <f t="shared" si="31"/>
        <v>0</v>
      </c>
      <c r="P36" s="31">
        <f t="shared" si="31"/>
        <v>0</v>
      </c>
      <c r="Q36" s="31">
        <f t="shared" si="31"/>
        <v>0</v>
      </c>
      <c r="R36" s="31">
        <f t="shared" si="31"/>
        <v>0</v>
      </c>
      <c r="S36" s="31">
        <f t="shared" si="31"/>
        <v>0</v>
      </c>
      <c r="T36" s="31">
        <f t="shared" si="31"/>
        <v>0</v>
      </c>
      <c r="U36" s="31">
        <f t="shared" si="31"/>
        <v>0</v>
      </c>
      <c r="V36" s="31">
        <f t="shared" si="31"/>
        <v>0</v>
      </c>
      <c r="W36" s="31">
        <f t="shared" si="31"/>
        <v>0</v>
      </c>
      <c r="X36" s="31">
        <f t="shared" si="31"/>
        <v>0</v>
      </c>
      <c r="Y36" s="31">
        <f t="shared" si="31"/>
        <v>0</v>
      </c>
      <c r="Z36" s="31">
        <f t="shared" si="31"/>
        <v>0</v>
      </c>
      <c r="AA36" s="31">
        <f t="shared" si="31"/>
        <v>0</v>
      </c>
      <c r="AB36" s="31">
        <f t="shared" si="31"/>
        <v>0</v>
      </c>
      <c r="AC36" s="31">
        <f t="shared" si="31"/>
        <v>0</v>
      </c>
      <c r="AD36" s="31">
        <f t="shared" si="31"/>
        <v>0</v>
      </c>
      <c r="AE36" s="31">
        <f t="shared" si="31"/>
        <v>0</v>
      </c>
      <c r="AF36" s="31">
        <f t="shared" si="31"/>
        <v>0</v>
      </c>
      <c r="AG36" s="31">
        <f t="shared" si="31"/>
        <v>0</v>
      </c>
      <c r="AH36" s="31">
        <f t="shared" si="31"/>
        <v>0</v>
      </c>
      <c r="AI36" s="31">
        <f t="shared" si="31"/>
        <v>0</v>
      </c>
      <c r="AJ36" s="31">
        <f t="shared" si="31"/>
        <v>0</v>
      </c>
      <c r="AK36" s="31">
        <f t="shared" si="31"/>
        <v>0</v>
      </c>
      <c r="AL36" s="31">
        <f t="shared" si="31"/>
        <v>0</v>
      </c>
      <c r="AM36" s="31">
        <f t="shared" si="31"/>
        <v>0</v>
      </c>
      <c r="AN36" s="31">
        <f t="shared" si="31"/>
        <v>0</v>
      </c>
      <c r="AO36" s="31">
        <f t="shared" si="31"/>
        <v>0</v>
      </c>
      <c r="AP36" s="31">
        <f t="shared" si="31"/>
        <v>0</v>
      </c>
      <c r="AQ36" s="31">
        <f t="shared" si="31"/>
        <v>0</v>
      </c>
      <c r="AR36" s="31">
        <f t="shared" si="31"/>
        <v>0</v>
      </c>
      <c r="AS36" s="31">
        <f t="shared" si="31"/>
        <v>0</v>
      </c>
      <c r="AT36" s="31">
        <f t="shared" si="31"/>
        <v>0</v>
      </c>
      <c r="AU36" s="31">
        <f t="shared" si="31"/>
        <v>0</v>
      </c>
      <c r="AV36" s="31">
        <f t="shared" si="31"/>
        <v>0</v>
      </c>
      <c r="AW36" s="31">
        <f t="shared" si="31"/>
        <v>0</v>
      </c>
      <c r="AX36" s="31">
        <f t="shared" si="31"/>
        <v>0</v>
      </c>
      <c r="AY36" s="31">
        <f t="shared" si="31"/>
        <v>0</v>
      </c>
      <c r="AZ36" s="31">
        <f t="shared" si="31"/>
        <v>0</v>
      </c>
      <c r="BA36" s="31">
        <f t="shared" si="31"/>
        <v>0</v>
      </c>
      <c r="BB36" s="31">
        <f t="shared" si="31"/>
        <v>0</v>
      </c>
      <c r="BC36" s="31">
        <f t="shared" si="31"/>
        <v>0</v>
      </c>
      <c r="BD36" s="31">
        <f t="shared" si="31"/>
        <v>0</v>
      </c>
      <c r="BE36" s="31">
        <f t="shared" si="31"/>
        <v>0</v>
      </c>
      <c r="BF36" s="31">
        <f t="shared" si="31"/>
        <v>0</v>
      </c>
      <c r="BG36" s="31">
        <f t="shared" si="31"/>
        <v>0</v>
      </c>
      <c r="BH36" s="31">
        <f t="shared" si="31"/>
        <v>0</v>
      </c>
      <c r="BI36" s="31">
        <f t="shared" si="31"/>
        <v>0</v>
      </c>
      <c r="BJ36" s="31">
        <f t="shared" si="31"/>
        <v>0</v>
      </c>
      <c r="BK36" s="31">
        <f t="shared" si="31"/>
        <v>0</v>
      </c>
      <c r="BL36" s="31">
        <f t="shared" si="31"/>
        <v>0</v>
      </c>
      <c r="BM36" s="31">
        <f t="shared" si="31"/>
        <v>0</v>
      </c>
      <c r="BN36" s="31">
        <f t="shared" si="31"/>
        <v>0</v>
      </c>
      <c r="BO36" s="31">
        <f t="shared" si="31"/>
        <v>0</v>
      </c>
      <c r="BP36" s="31">
        <f t="shared" si="31"/>
        <v>0</v>
      </c>
      <c r="BQ36" s="31">
        <f t="shared" si="31"/>
        <v>0</v>
      </c>
      <c r="BR36" s="31">
        <f t="shared" si="31"/>
        <v>0</v>
      </c>
      <c r="BS36" s="31">
        <f t="shared" si="31"/>
        <v>0</v>
      </c>
      <c r="BT36" s="31">
        <f t="shared" si="31"/>
        <v>0</v>
      </c>
      <c r="BU36" s="31">
        <f t="shared" si="31"/>
        <v>0</v>
      </c>
      <c r="BV36" s="31">
        <f t="shared" si="31"/>
        <v>0</v>
      </c>
      <c r="BW36" s="31">
        <f t="shared" si="31"/>
        <v>0</v>
      </c>
      <c r="BX36" s="31">
        <f t="shared" si="31"/>
        <v>0</v>
      </c>
      <c r="BY36" s="31">
        <f t="shared" si="31"/>
        <v>0</v>
      </c>
      <c r="BZ36" s="31">
        <f t="shared" si="31"/>
        <v>0</v>
      </c>
      <c r="CA36" s="31">
        <f t="shared" si="31"/>
        <v>0</v>
      </c>
      <c r="CB36" s="31">
        <f t="shared" si="31"/>
        <v>0</v>
      </c>
      <c r="CC36" s="31">
        <f t="shared" si="31"/>
        <v>0</v>
      </c>
      <c r="CD36" s="31">
        <f t="shared" si="31"/>
        <v>0</v>
      </c>
      <c r="CE36" s="31">
        <f t="shared" si="31"/>
        <v>0</v>
      </c>
      <c r="CF36" s="31">
        <f t="shared" si="31"/>
        <v>0</v>
      </c>
      <c r="CG36" s="31">
        <f t="shared" si="31"/>
        <v>0</v>
      </c>
      <c r="CH36" s="31">
        <f t="shared" si="31"/>
        <v>0</v>
      </c>
      <c r="CI36" s="31">
        <f t="shared" si="31"/>
        <v>0</v>
      </c>
      <c r="CJ36" s="31">
        <f t="shared" si="31"/>
        <v>0</v>
      </c>
      <c r="CK36" s="31">
        <f t="shared" si="31"/>
        <v>0</v>
      </c>
      <c r="CL36" s="31">
        <f t="shared" si="31"/>
        <v>0</v>
      </c>
      <c r="CM36" s="31">
        <f t="shared" si="31"/>
        <v>0</v>
      </c>
      <c r="CN36" s="31">
        <f t="shared" si="31"/>
        <v>0</v>
      </c>
      <c r="CO36" s="31">
        <f t="shared" si="31"/>
        <v>0</v>
      </c>
      <c r="CP36" s="31">
        <f t="shared" si="31"/>
        <v>0</v>
      </c>
      <c r="CQ36" s="31">
        <f t="shared" si="31"/>
        <v>0</v>
      </c>
      <c r="CR36" s="31">
        <f t="shared" si="31"/>
        <v>0</v>
      </c>
      <c r="CS36" s="31">
        <f t="shared" si="31"/>
        <v>0</v>
      </c>
      <c r="CT36" s="31">
        <f t="shared" si="31"/>
        <v>0</v>
      </c>
      <c r="CU36" s="31">
        <f t="shared" si="31"/>
        <v>0</v>
      </c>
      <c r="CV36" s="31">
        <f t="shared" si="31"/>
        <v>0</v>
      </c>
      <c r="CW36" s="31">
        <f t="shared" si="31"/>
        <v>0</v>
      </c>
      <c r="CX36" s="31">
        <f t="shared" si="31"/>
        <v>0</v>
      </c>
      <c r="CY36" s="31">
        <f t="shared" si="31"/>
        <v>0</v>
      </c>
      <c r="CZ36" s="31">
        <f t="shared" si="31"/>
        <v>0</v>
      </c>
      <c r="DA36" s="31">
        <f t="shared" si="31"/>
        <v>0</v>
      </c>
      <c r="DB36" s="31">
        <f t="shared" si="31"/>
        <v>0</v>
      </c>
      <c r="DC36" s="31">
        <f t="shared" si="31"/>
        <v>0</v>
      </c>
      <c r="DD36" s="31">
        <f t="shared" si="31"/>
        <v>0</v>
      </c>
      <c r="DE36" s="31">
        <f t="shared" si="31"/>
        <v>0</v>
      </c>
      <c r="DF36" s="31">
        <f t="shared" si="31"/>
        <v>0</v>
      </c>
      <c r="DG36" s="31">
        <f t="shared" si="31"/>
        <v>0</v>
      </c>
      <c r="DH36" s="31">
        <f t="shared" si="31"/>
        <v>0</v>
      </c>
      <c r="DI36" s="31">
        <f t="shared" si="31"/>
        <v>0</v>
      </c>
      <c r="DJ36" s="31">
        <f t="shared" si="31"/>
        <v>0</v>
      </c>
      <c r="DK36" s="31">
        <f t="shared" si="31"/>
        <v>0</v>
      </c>
      <c r="DL36" s="31">
        <f t="shared" si="31"/>
        <v>0</v>
      </c>
      <c r="DM36" s="31">
        <f t="shared" si="31"/>
        <v>0</v>
      </c>
      <c r="DN36" s="31">
        <f t="shared" si="31"/>
        <v>0</v>
      </c>
      <c r="DO36" s="31">
        <f t="shared" si="31"/>
        <v>0</v>
      </c>
      <c r="DP36" s="31">
        <f t="shared" si="31"/>
        <v>0</v>
      </c>
      <c r="DQ36" s="31">
        <f t="shared" si="31"/>
        <v>0</v>
      </c>
      <c r="DR36" s="31">
        <f t="shared" si="31"/>
        <v>0</v>
      </c>
      <c r="DS36" s="31">
        <f t="shared" si="31"/>
        <v>0</v>
      </c>
      <c r="DT36" s="31">
        <f t="shared" si="31"/>
        <v>0</v>
      </c>
      <c r="DU36" s="31">
        <f t="shared" si="31"/>
        <v>0</v>
      </c>
      <c r="DV36" s="31">
        <f t="shared" si="31"/>
        <v>0</v>
      </c>
      <c r="DW36" s="31">
        <f t="shared" si="31"/>
        <v>0</v>
      </c>
      <c r="DX36" s="31">
        <f t="shared" si="31"/>
        <v>0</v>
      </c>
      <c r="DY36" s="31">
        <f t="shared" si="31"/>
        <v>0</v>
      </c>
      <c r="DZ36" s="31">
        <f t="shared" si="31"/>
        <v>0</v>
      </c>
      <c r="EA36" s="31">
        <f t="shared" si="31"/>
        <v>0</v>
      </c>
      <c r="EB36" s="31">
        <f t="shared" si="31"/>
        <v>0</v>
      </c>
      <c r="EC36" s="31">
        <f t="shared" si="31"/>
        <v>0</v>
      </c>
      <c r="ED36" s="31">
        <f t="shared" si="31"/>
        <v>0</v>
      </c>
      <c r="EE36" s="31">
        <f t="shared" si="31"/>
        <v>0</v>
      </c>
      <c r="EF36" s="31">
        <f t="shared" si="31"/>
        <v>0</v>
      </c>
      <c r="EG36" s="31">
        <f t="shared" si="31"/>
        <v>0</v>
      </c>
      <c r="EH36" s="31">
        <f t="shared" si="31"/>
        <v>0</v>
      </c>
      <c r="EI36" s="31">
        <f t="shared" si="31"/>
        <v>0</v>
      </c>
      <c r="EJ36" s="31">
        <f t="shared" si="31"/>
        <v>0</v>
      </c>
      <c r="EK36" s="31">
        <f t="shared" si="31"/>
        <v>0</v>
      </c>
      <c r="EL36" s="31">
        <f t="shared" si="31"/>
        <v>0</v>
      </c>
      <c r="EM36" s="31">
        <f t="shared" si="31"/>
        <v>0</v>
      </c>
      <c r="EN36" s="31">
        <f t="shared" si="31"/>
        <v>0</v>
      </c>
      <c r="EO36" s="31">
        <f t="shared" si="31"/>
        <v>0</v>
      </c>
      <c r="EP36" s="31">
        <f t="shared" si="31"/>
        <v>0</v>
      </c>
      <c r="EQ36" s="31">
        <f t="shared" si="31"/>
        <v>0</v>
      </c>
      <c r="ER36" s="31">
        <f t="shared" si="31"/>
        <v>0</v>
      </c>
      <c r="ES36" s="31">
        <f t="shared" si="31"/>
        <v>0</v>
      </c>
      <c r="ET36" s="31">
        <f t="shared" si="31"/>
        <v>0</v>
      </c>
      <c r="EU36" s="31">
        <f t="shared" si="31"/>
        <v>0</v>
      </c>
      <c r="EV36" s="31">
        <f t="shared" si="31"/>
        <v>0</v>
      </c>
      <c r="EW36" s="31">
        <f t="shared" si="31"/>
        <v>0</v>
      </c>
      <c r="EX36" s="31">
        <f t="shared" si="31"/>
        <v>0</v>
      </c>
      <c r="EY36" s="31">
        <f t="shared" si="31"/>
        <v>0</v>
      </c>
      <c r="EZ36" s="31">
        <f t="shared" si="31"/>
        <v>0</v>
      </c>
      <c r="FA36" s="31">
        <f t="shared" si="31"/>
        <v>0</v>
      </c>
      <c r="FB36" s="31">
        <f t="shared" si="31"/>
        <v>0</v>
      </c>
      <c r="FC36" s="31">
        <f t="shared" si="31"/>
        <v>0</v>
      </c>
      <c r="FD36" s="31">
        <f t="shared" si="31"/>
        <v>0</v>
      </c>
      <c r="FE36" s="31">
        <f t="shared" si="31"/>
        <v>0</v>
      </c>
      <c r="FF36" s="31">
        <f t="shared" si="31"/>
        <v>0</v>
      </c>
      <c r="FG36" s="31">
        <f t="shared" si="31"/>
        <v>0</v>
      </c>
      <c r="FH36" s="31">
        <f t="shared" si="31"/>
        <v>0</v>
      </c>
      <c r="FI36" s="31">
        <f t="shared" si="31"/>
        <v>0</v>
      </c>
      <c r="FJ36" s="31">
        <f t="shared" si="31"/>
        <v>0</v>
      </c>
      <c r="FK36" s="31">
        <f t="shared" si="31"/>
        <v>0</v>
      </c>
      <c r="FL36" s="31">
        <f t="shared" si="31"/>
        <v>0</v>
      </c>
      <c r="FM36" s="31">
        <f t="shared" si="31"/>
        <v>0</v>
      </c>
      <c r="FN36" s="31">
        <f t="shared" si="31"/>
        <v>0</v>
      </c>
      <c r="FO36" s="31">
        <f t="shared" si="31"/>
        <v>0</v>
      </c>
      <c r="FP36" s="31">
        <f t="shared" si="31"/>
        <v>0</v>
      </c>
      <c r="FQ36" s="31">
        <f t="shared" si="31"/>
        <v>0</v>
      </c>
      <c r="FR36" s="31">
        <f t="shared" si="31"/>
        <v>0</v>
      </c>
      <c r="FS36" s="31">
        <f t="shared" si="31"/>
        <v>0</v>
      </c>
      <c r="FT36" s="31">
        <f t="shared" si="31"/>
        <v>0</v>
      </c>
      <c r="FU36" s="31">
        <f t="shared" si="31"/>
        <v>0</v>
      </c>
      <c r="FV36" s="31">
        <f t="shared" si="31"/>
        <v>0</v>
      </c>
      <c r="FW36" s="31">
        <f t="shared" si="31"/>
        <v>0</v>
      </c>
      <c r="FX36" s="31">
        <f t="shared" si="31"/>
        <v>0</v>
      </c>
      <c r="FY36" s="31">
        <f t="shared" si="31"/>
        <v>0</v>
      </c>
      <c r="FZ36" s="31">
        <f t="shared" si="31"/>
        <v>0</v>
      </c>
      <c r="GA36" s="31">
        <f t="shared" si="31"/>
        <v>0</v>
      </c>
      <c r="GB36" s="31">
        <f t="shared" si="31"/>
        <v>0</v>
      </c>
      <c r="GC36" s="31">
        <f t="shared" si="31"/>
        <v>0</v>
      </c>
      <c r="GD36" s="31">
        <f t="shared" si="31"/>
        <v>0</v>
      </c>
      <c r="GE36" s="31">
        <f t="shared" si="31"/>
        <v>0</v>
      </c>
      <c r="GF36" s="31">
        <f t="shared" si="31"/>
        <v>0</v>
      </c>
      <c r="GG36" s="31">
        <f t="shared" si="31"/>
        <v>0</v>
      </c>
      <c r="GH36" s="31">
        <f t="shared" si="31"/>
        <v>0</v>
      </c>
      <c r="GI36" s="31">
        <f t="shared" si="31"/>
        <v>0</v>
      </c>
      <c r="GJ36" s="31">
        <f t="shared" si="31"/>
        <v>0</v>
      </c>
      <c r="GK36" s="31">
        <f t="shared" si="31"/>
        <v>0</v>
      </c>
      <c r="GL36" s="31">
        <f t="shared" si="31"/>
        <v>0</v>
      </c>
      <c r="GM36" s="31">
        <f t="shared" si="31"/>
        <v>0</v>
      </c>
      <c r="GN36" s="31">
        <f t="shared" si="31"/>
        <v>0</v>
      </c>
      <c r="GO36" s="31">
        <f t="shared" si="31"/>
        <v>0</v>
      </c>
      <c r="GP36" s="31">
        <f t="shared" si="31"/>
        <v>0</v>
      </c>
      <c r="GQ36" s="31">
        <f t="shared" si="31"/>
        <v>0</v>
      </c>
      <c r="GR36" s="31">
        <f t="shared" si="31"/>
        <v>0</v>
      </c>
      <c r="GS36" s="31">
        <f t="shared" si="31"/>
        <v>0</v>
      </c>
      <c r="GT36" s="31">
        <f t="shared" si="31"/>
        <v>0</v>
      </c>
      <c r="GU36" s="31">
        <f t="shared" si="31"/>
        <v>0</v>
      </c>
      <c r="GV36" s="31">
        <f t="shared" si="31"/>
        <v>0</v>
      </c>
      <c r="GW36" s="31">
        <f t="shared" si="31"/>
        <v>0</v>
      </c>
      <c r="GX36" s="31">
        <f t="shared" si="31"/>
        <v>0</v>
      </c>
      <c r="GY36" s="31">
        <f t="shared" si="31"/>
        <v>0</v>
      </c>
      <c r="GZ36" s="31">
        <f t="shared" si="31"/>
        <v>0</v>
      </c>
      <c r="HA36" s="31">
        <f t="shared" si="31"/>
        <v>0</v>
      </c>
      <c r="HB36" s="31">
        <f t="shared" si="31"/>
        <v>0</v>
      </c>
      <c r="HC36" s="31">
        <f t="shared" si="31"/>
        <v>0</v>
      </c>
      <c r="HD36" s="31">
        <f t="shared" si="31"/>
        <v>0</v>
      </c>
      <c r="HE36" s="31">
        <f t="shared" si="31"/>
        <v>0</v>
      </c>
      <c r="HF36" s="31">
        <f t="shared" si="31"/>
        <v>0</v>
      </c>
      <c r="HG36" s="31">
        <f t="shared" si="31"/>
        <v>0</v>
      </c>
      <c r="HH36" s="31">
        <f t="shared" si="31"/>
        <v>0</v>
      </c>
      <c r="HI36" s="31">
        <f t="shared" si="31"/>
        <v>0</v>
      </c>
      <c r="HJ36" s="31">
        <f t="shared" si="31"/>
        <v>0</v>
      </c>
      <c r="HK36" s="31">
        <f t="shared" si="31"/>
        <v>0</v>
      </c>
      <c r="HL36" s="31">
        <f t="shared" si="31"/>
        <v>0</v>
      </c>
      <c r="HM36" s="31">
        <f t="shared" si="31"/>
        <v>0</v>
      </c>
      <c r="HN36" s="31">
        <f t="shared" si="31"/>
        <v>0</v>
      </c>
      <c r="HO36" s="31">
        <f t="shared" si="31"/>
        <v>0</v>
      </c>
      <c r="HP36" s="31">
        <f t="shared" si="31"/>
        <v>0</v>
      </c>
      <c r="HQ36" s="31">
        <f t="shared" si="31"/>
        <v>0</v>
      </c>
      <c r="HR36" s="31">
        <f t="shared" si="31"/>
        <v>0</v>
      </c>
      <c r="HS36" s="31">
        <f t="shared" si="31"/>
        <v>0</v>
      </c>
      <c r="HT36" s="31">
        <f t="shared" si="31"/>
        <v>0</v>
      </c>
      <c r="HU36" s="31">
        <f t="shared" si="31"/>
        <v>0</v>
      </c>
      <c r="HV36" s="31">
        <f t="shared" si="31"/>
        <v>0</v>
      </c>
      <c r="HW36" s="31">
        <f t="shared" si="31"/>
        <v>0</v>
      </c>
      <c r="HX36" s="31">
        <f t="shared" si="31"/>
        <v>0</v>
      </c>
      <c r="HY36" s="31">
        <f t="shared" si="31"/>
        <v>0</v>
      </c>
      <c r="HZ36" s="31">
        <f t="shared" si="31"/>
        <v>0</v>
      </c>
      <c r="IA36" s="31">
        <f t="shared" si="31"/>
        <v>0</v>
      </c>
      <c r="IB36" s="31">
        <f t="shared" si="31"/>
        <v>0</v>
      </c>
      <c r="IC36" s="31">
        <f t="shared" si="31"/>
        <v>0</v>
      </c>
      <c r="ID36" s="31">
        <f t="shared" si="31"/>
        <v>0</v>
      </c>
      <c r="IE36" s="31">
        <f t="shared" si="31"/>
        <v>0</v>
      </c>
      <c r="IF36" s="31">
        <f t="shared" si="31"/>
        <v>0</v>
      </c>
      <c r="IG36" s="31">
        <f t="shared" si="31"/>
        <v>0</v>
      </c>
      <c r="IH36" s="31">
        <f t="shared" si="31"/>
        <v>0</v>
      </c>
      <c r="II36" s="31">
        <f t="shared" si="31"/>
        <v>0</v>
      </c>
      <c r="IJ36" s="31">
        <f t="shared" si="31"/>
        <v>0</v>
      </c>
      <c r="IK36" s="31">
        <f t="shared" si="31"/>
        <v>0</v>
      </c>
      <c r="IL36" s="31">
        <f t="shared" si="31"/>
        <v>0</v>
      </c>
      <c r="IM36" s="31">
        <f t="shared" si="31"/>
        <v>0</v>
      </c>
      <c r="IN36" s="31">
        <f t="shared" si="31"/>
        <v>0</v>
      </c>
      <c r="IO36" s="31">
        <f t="shared" si="31"/>
        <v>0</v>
      </c>
      <c r="IP36" s="31">
        <f t="shared" si="31"/>
        <v>0</v>
      </c>
      <c r="IQ36" s="31">
        <f t="shared" si="31"/>
        <v>0</v>
      </c>
      <c r="IR36" s="31">
        <f t="shared" si="31"/>
        <v>0</v>
      </c>
      <c r="IS36" s="31">
        <f t="shared" si="31"/>
        <v>0</v>
      </c>
      <c r="IT36" s="31">
        <f t="shared" si="31"/>
        <v>0</v>
      </c>
      <c r="IU36" s="31">
        <f t="shared" si="31"/>
        <v>0</v>
      </c>
      <c r="IV36" s="31">
        <f t="shared" si="31"/>
        <v>0</v>
      </c>
      <c r="IW36" s="31">
        <f t="shared" si="31"/>
        <v>0</v>
      </c>
      <c r="IX36" s="31">
        <f t="shared" ref="IX36:MX36" si="32">SUMIFS($G$77:$G$10183,$C$77:$C$10183,"&gt;"&amp;IW$35,$C$77:$C$10183,"&lt;="&amp;IX$35,$A$77:$A$10183,"&lt;="&amp;$C$1)/1000</f>
        <v>0</v>
      </c>
      <c r="IY36" s="31">
        <f t="shared" si="32"/>
        <v>0</v>
      </c>
      <c r="IZ36" s="31">
        <f t="shared" si="32"/>
        <v>0</v>
      </c>
      <c r="JA36" s="31">
        <f t="shared" si="32"/>
        <v>0</v>
      </c>
      <c r="JB36" s="31">
        <f t="shared" si="32"/>
        <v>0</v>
      </c>
      <c r="JC36" s="31">
        <f t="shared" si="32"/>
        <v>0</v>
      </c>
      <c r="JD36" s="31">
        <f t="shared" si="32"/>
        <v>0</v>
      </c>
      <c r="JE36" s="31">
        <f t="shared" si="32"/>
        <v>0</v>
      </c>
      <c r="JF36" s="31">
        <f t="shared" si="32"/>
        <v>0</v>
      </c>
      <c r="JG36" s="31">
        <f t="shared" si="32"/>
        <v>0</v>
      </c>
      <c r="JH36" s="31">
        <f t="shared" si="32"/>
        <v>0</v>
      </c>
      <c r="JI36" s="31">
        <f t="shared" si="32"/>
        <v>0</v>
      </c>
      <c r="JJ36" s="31">
        <f t="shared" si="32"/>
        <v>0</v>
      </c>
      <c r="JK36" s="31">
        <f t="shared" si="32"/>
        <v>0</v>
      </c>
      <c r="JL36" s="31">
        <f t="shared" si="32"/>
        <v>0</v>
      </c>
      <c r="JM36" s="31">
        <f t="shared" si="32"/>
        <v>0</v>
      </c>
      <c r="JN36" s="31">
        <f t="shared" si="32"/>
        <v>0</v>
      </c>
      <c r="JO36" s="31">
        <f t="shared" si="32"/>
        <v>0</v>
      </c>
      <c r="JP36" s="31">
        <f t="shared" si="32"/>
        <v>0</v>
      </c>
      <c r="JQ36" s="31">
        <f t="shared" si="32"/>
        <v>0</v>
      </c>
      <c r="JR36" s="31">
        <f t="shared" si="32"/>
        <v>0</v>
      </c>
      <c r="JS36" s="31">
        <f t="shared" si="32"/>
        <v>0</v>
      </c>
      <c r="JT36" s="31">
        <f t="shared" si="32"/>
        <v>0</v>
      </c>
      <c r="JU36" s="31">
        <f t="shared" si="32"/>
        <v>0</v>
      </c>
      <c r="JV36" s="31">
        <f t="shared" si="32"/>
        <v>0</v>
      </c>
      <c r="JW36" s="31">
        <f t="shared" si="32"/>
        <v>0</v>
      </c>
      <c r="JX36" s="31">
        <f t="shared" si="32"/>
        <v>0</v>
      </c>
      <c r="JY36" s="31">
        <f t="shared" si="32"/>
        <v>0</v>
      </c>
      <c r="JZ36" s="31">
        <f t="shared" si="32"/>
        <v>0</v>
      </c>
      <c r="KA36" s="31">
        <f t="shared" si="32"/>
        <v>0</v>
      </c>
      <c r="KB36" s="31">
        <f t="shared" si="32"/>
        <v>0</v>
      </c>
      <c r="KC36" s="31">
        <f t="shared" si="32"/>
        <v>0</v>
      </c>
      <c r="KD36" s="31">
        <f t="shared" si="32"/>
        <v>0</v>
      </c>
      <c r="KE36" s="31">
        <f t="shared" si="32"/>
        <v>0</v>
      </c>
      <c r="KF36" s="31">
        <f t="shared" si="32"/>
        <v>0</v>
      </c>
      <c r="KG36" s="31">
        <f t="shared" si="32"/>
        <v>0</v>
      </c>
      <c r="KH36" s="31">
        <f t="shared" si="32"/>
        <v>0</v>
      </c>
      <c r="KI36" s="31">
        <f t="shared" si="32"/>
        <v>0</v>
      </c>
      <c r="KJ36" s="31">
        <f t="shared" si="32"/>
        <v>0</v>
      </c>
      <c r="KK36" s="31">
        <f t="shared" si="32"/>
        <v>0</v>
      </c>
      <c r="KL36" s="31">
        <f t="shared" si="32"/>
        <v>0</v>
      </c>
      <c r="KM36" s="31">
        <f t="shared" si="32"/>
        <v>0</v>
      </c>
      <c r="KN36" s="31">
        <f t="shared" si="32"/>
        <v>0</v>
      </c>
      <c r="KO36" s="31">
        <f t="shared" si="32"/>
        <v>0</v>
      </c>
      <c r="KP36" s="31">
        <f t="shared" si="32"/>
        <v>0</v>
      </c>
      <c r="KQ36" s="31">
        <f t="shared" si="32"/>
        <v>0</v>
      </c>
      <c r="KR36" s="31">
        <f t="shared" si="32"/>
        <v>0</v>
      </c>
      <c r="KS36" s="31">
        <f t="shared" si="32"/>
        <v>0</v>
      </c>
      <c r="KT36" s="31">
        <f t="shared" si="32"/>
        <v>0</v>
      </c>
      <c r="KU36" s="31">
        <f t="shared" si="32"/>
        <v>0</v>
      </c>
      <c r="KV36" s="31">
        <f t="shared" si="32"/>
        <v>0</v>
      </c>
      <c r="KW36" s="31">
        <f t="shared" si="32"/>
        <v>0</v>
      </c>
      <c r="KX36" s="31">
        <f t="shared" si="32"/>
        <v>0</v>
      </c>
      <c r="KY36" s="31">
        <f t="shared" si="32"/>
        <v>0</v>
      </c>
      <c r="KZ36" s="31">
        <f t="shared" si="32"/>
        <v>0</v>
      </c>
      <c r="LA36" s="31">
        <f t="shared" si="32"/>
        <v>0</v>
      </c>
      <c r="LB36" s="31">
        <f t="shared" si="32"/>
        <v>0</v>
      </c>
      <c r="LC36" s="31">
        <f t="shared" si="32"/>
        <v>0</v>
      </c>
      <c r="LD36" s="31">
        <f t="shared" si="32"/>
        <v>0</v>
      </c>
      <c r="LE36" s="31">
        <f t="shared" si="32"/>
        <v>0</v>
      </c>
      <c r="LF36" s="31">
        <f t="shared" si="32"/>
        <v>0</v>
      </c>
      <c r="LG36" s="31">
        <f t="shared" si="32"/>
        <v>0</v>
      </c>
      <c r="LH36" s="31">
        <f t="shared" si="32"/>
        <v>0</v>
      </c>
      <c r="LI36" s="31">
        <f t="shared" si="32"/>
        <v>0</v>
      </c>
      <c r="LJ36" s="31">
        <f t="shared" si="32"/>
        <v>0</v>
      </c>
      <c r="LK36" s="31">
        <f t="shared" si="32"/>
        <v>0</v>
      </c>
      <c r="LL36" s="31">
        <f t="shared" si="32"/>
        <v>0</v>
      </c>
      <c r="LM36" s="31">
        <f t="shared" si="32"/>
        <v>0</v>
      </c>
      <c r="LN36" s="31">
        <f t="shared" si="32"/>
        <v>0</v>
      </c>
      <c r="LO36" s="31">
        <f t="shared" si="32"/>
        <v>0</v>
      </c>
      <c r="LP36" s="31">
        <f t="shared" si="32"/>
        <v>0</v>
      </c>
      <c r="LQ36" s="31">
        <f t="shared" si="32"/>
        <v>0</v>
      </c>
      <c r="LR36" s="31">
        <f t="shared" si="32"/>
        <v>0</v>
      </c>
      <c r="LS36" s="31">
        <f t="shared" si="32"/>
        <v>0</v>
      </c>
      <c r="LT36" s="31">
        <f t="shared" si="32"/>
        <v>0</v>
      </c>
      <c r="LU36" s="31">
        <f t="shared" si="32"/>
        <v>0</v>
      </c>
      <c r="LV36" s="31">
        <f t="shared" si="32"/>
        <v>0</v>
      </c>
      <c r="LW36" s="31">
        <f t="shared" si="32"/>
        <v>0</v>
      </c>
      <c r="LX36" s="31">
        <f t="shared" si="32"/>
        <v>0</v>
      </c>
      <c r="LY36" s="31">
        <f t="shared" si="32"/>
        <v>0</v>
      </c>
      <c r="LZ36" s="31">
        <f t="shared" si="32"/>
        <v>0</v>
      </c>
      <c r="MA36" s="31">
        <f t="shared" si="32"/>
        <v>0</v>
      </c>
      <c r="MB36" s="31">
        <f t="shared" si="32"/>
        <v>0</v>
      </c>
      <c r="MC36" s="31">
        <f t="shared" si="32"/>
        <v>0</v>
      </c>
      <c r="MD36" s="31">
        <f t="shared" si="32"/>
        <v>0</v>
      </c>
      <c r="ME36" s="31">
        <f t="shared" si="32"/>
        <v>0</v>
      </c>
      <c r="MF36" s="31">
        <f t="shared" si="32"/>
        <v>0</v>
      </c>
      <c r="MG36" s="31">
        <f t="shared" si="32"/>
        <v>0</v>
      </c>
      <c r="MH36" s="31">
        <f t="shared" si="32"/>
        <v>0</v>
      </c>
      <c r="MI36" s="31">
        <f t="shared" si="32"/>
        <v>0</v>
      </c>
      <c r="MJ36" s="31">
        <f t="shared" si="32"/>
        <v>0</v>
      </c>
      <c r="MK36" s="31">
        <f t="shared" si="32"/>
        <v>0</v>
      </c>
      <c r="ML36" s="31">
        <f t="shared" si="32"/>
        <v>0</v>
      </c>
      <c r="MM36" s="31">
        <f t="shared" si="32"/>
        <v>0</v>
      </c>
      <c r="MN36" s="31">
        <f t="shared" si="32"/>
        <v>0</v>
      </c>
      <c r="MO36" s="31">
        <f t="shared" si="32"/>
        <v>0</v>
      </c>
      <c r="MP36" s="31">
        <f t="shared" si="32"/>
        <v>0</v>
      </c>
      <c r="MQ36" s="31">
        <f t="shared" si="32"/>
        <v>0</v>
      </c>
      <c r="MR36" s="31">
        <f t="shared" si="32"/>
        <v>0</v>
      </c>
      <c r="MS36" s="31">
        <f t="shared" si="32"/>
        <v>0</v>
      </c>
      <c r="MT36" s="31">
        <f t="shared" si="32"/>
        <v>0</v>
      </c>
      <c r="MU36" s="31">
        <f t="shared" si="32"/>
        <v>0</v>
      </c>
      <c r="MV36" s="31">
        <f t="shared" si="32"/>
        <v>0</v>
      </c>
      <c r="MW36" s="31">
        <f t="shared" si="32"/>
        <v>0</v>
      </c>
      <c r="MX36" s="31">
        <f t="shared" si="32"/>
        <v>0</v>
      </c>
      <c r="MY36" s="27"/>
      <c r="MZ36" s="27"/>
      <c r="NA36" s="27"/>
      <c r="NB36" s="27"/>
      <c r="NC36" s="27"/>
      <c r="ND36" s="27"/>
      <c r="NE36" s="27"/>
      <c r="NF36" s="27"/>
      <c r="NG36" s="27"/>
      <c r="NH36" s="27"/>
      <c r="NI36" s="27"/>
      <c r="NJ36" s="27"/>
      <c r="NK36" s="27"/>
      <c r="NL36" s="27"/>
      <c r="NM36" s="27"/>
      <c r="NN36" s="27"/>
      <c r="NO36" s="27"/>
      <c r="NP36" s="27"/>
      <c r="NQ36" s="27"/>
      <c r="NR36" s="27"/>
      <c r="NS36" s="27"/>
      <c r="NT36" s="27"/>
    </row>
    <row r="37" spans="1:384" ht="14.25" hidden="1" customHeight="1" outlineLevel="1" x14ac:dyDescent="0.55000000000000004">
      <c r="A37" s="8" t="s">
        <v>4</v>
      </c>
      <c r="B37" s="13">
        <f t="shared" si="30"/>
        <v>0</v>
      </c>
      <c r="C37" s="31">
        <f t="shared" ref="C37:IW37" si="33">SUMIFS($H$77:$H$10183,$C$77:$C$10183,"&gt;"&amp;B$35,$C$77:$C$10183,"&lt;="&amp;C$35,$A$77:$A$10183,"&lt;="&amp;$C$1)/1000</f>
        <v>0</v>
      </c>
      <c r="D37" s="31">
        <f t="shared" si="33"/>
        <v>0</v>
      </c>
      <c r="E37" s="31">
        <f t="shared" si="33"/>
        <v>0</v>
      </c>
      <c r="F37" s="31">
        <f t="shared" si="33"/>
        <v>0</v>
      </c>
      <c r="G37" s="31">
        <f t="shared" si="33"/>
        <v>0</v>
      </c>
      <c r="H37" s="31">
        <f t="shared" si="33"/>
        <v>0</v>
      </c>
      <c r="I37" s="31">
        <f t="shared" si="33"/>
        <v>0</v>
      </c>
      <c r="J37" s="31">
        <f t="shared" si="33"/>
        <v>0</v>
      </c>
      <c r="K37" s="31">
        <f t="shared" si="33"/>
        <v>0</v>
      </c>
      <c r="L37" s="31">
        <f t="shared" si="33"/>
        <v>0</v>
      </c>
      <c r="M37" s="31">
        <f t="shared" si="33"/>
        <v>0</v>
      </c>
      <c r="N37" s="31">
        <f t="shared" si="33"/>
        <v>0</v>
      </c>
      <c r="O37" s="31">
        <f t="shared" si="33"/>
        <v>0</v>
      </c>
      <c r="P37" s="31">
        <f t="shared" si="33"/>
        <v>0</v>
      </c>
      <c r="Q37" s="31">
        <f t="shared" si="33"/>
        <v>0</v>
      </c>
      <c r="R37" s="31">
        <f t="shared" si="33"/>
        <v>0</v>
      </c>
      <c r="S37" s="31">
        <f t="shared" si="33"/>
        <v>0</v>
      </c>
      <c r="T37" s="31">
        <f t="shared" si="33"/>
        <v>0</v>
      </c>
      <c r="U37" s="31">
        <f t="shared" si="33"/>
        <v>0</v>
      </c>
      <c r="V37" s="31">
        <f t="shared" si="33"/>
        <v>0</v>
      </c>
      <c r="W37" s="31">
        <f t="shared" si="33"/>
        <v>0</v>
      </c>
      <c r="X37" s="31">
        <f t="shared" si="33"/>
        <v>0</v>
      </c>
      <c r="Y37" s="31">
        <f t="shared" si="33"/>
        <v>0</v>
      </c>
      <c r="Z37" s="31">
        <f t="shared" si="33"/>
        <v>0</v>
      </c>
      <c r="AA37" s="31">
        <f t="shared" si="33"/>
        <v>0</v>
      </c>
      <c r="AB37" s="31">
        <f t="shared" si="33"/>
        <v>0</v>
      </c>
      <c r="AC37" s="31">
        <f t="shared" si="33"/>
        <v>0</v>
      </c>
      <c r="AD37" s="31">
        <f t="shared" si="33"/>
        <v>0</v>
      </c>
      <c r="AE37" s="31">
        <f t="shared" si="33"/>
        <v>0</v>
      </c>
      <c r="AF37" s="31">
        <f t="shared" si="33"/>
        <v>0</v>
      </c>
      <c r="AG37" s="31">
        <f t="shared" si="33"/>
        <v>0</v>
      </c>
      <c r="AH37" s="31">
        <f t="shared" si="33"/>
        <v>0</v>
      </c>
      <c r="AI37" s="31">
        <f t="shared" si="33"/>
        <v>0</v>
      </c>
      <c r="AJ37" s="31">
        <f t="shared" si="33"/>
        <v>0</v>
      </c>
      <c r="AK37" s="31">
        <f t="shared" si="33"/>
        <v>0</v>
      </c>
      <c r="AL37" s="31">
        <f t="shared" si="33"/>
        <v>0</v>
      </c>
      <c r="AM37" s="31">
        <f t="shared" si="33"/>
        <v>0</v>
      </c>
      <c r="AN37" s="31">
        <f t="shared" si="33"/>
        <v>0</v>
      </c>
      <c r="AO37" s="31">
        <f t="shared" si="33"/>
        <v>0</v>
      </c>
      <c r="AP37" s="31">
        <f t="shared" si="33"/>
        <v>0</v>
      </c>
      <c r="AQ37" s="31">
        <f t="shared" si="33"/>
        <v>0</v>
      </c>
      <c r="AR37" s="31">
        <f t="shared" si="33"/>
        <v>0</v>
      </c>
      <c r="AS37" s="31">
        <f t="shared" si="33"/>
        <v>0</v>
      </c>
      <c r="AT37" s="31">
        <f t="shared" si="33"/>
        <v>0</v>
      </c>
      <c r="AU37" s="31">
        <f t="shared" si="33"/>
        <v>0</v>
      </c>
      <c r="AV37" s="31">
        <f t="shared" si="33"/>
        <v>0</v>
      </c>
      <c r="AW37" s="31">
        <f t="shared" si="33"/>
        <v>0</v>
      </c>
      <c r="AX37" s="31">
        <f t="shared" si="33"/>
        <v>0</v>
      </c>
      <c r="AY37" s="31">
        <f t="shared" si="33"/>
        <v>0</v>
      </c>
      <c r="AZ37" s="31">
        <f t="shared" si="33"/>
        <v>0</v>
      </c>
      <c r="BA37" s="31">
        <f t="shared" si="33"/>
        <v>0</v>
      </c>
      <c r="BB37" s="31">
        <f t="shared" si="33"/>
        <v>0</v>
      </c>
      <c r="BC37" s="31">
        <f t="shared" si="33"/>
        <v>0</v>
      </c>
      <c r="BD37" s="31">
        <f t="shared" si="33"/>
        <v>0</v>
      </c>
      <c r="BE37" s="31">
        <f t="shared" si="33"/>
        <v>0</v>
      </c>
      <c r="BF37" s="31">
        <f t="shared" si="33"/>
        <v>0</v>
      </c>
      <c r="BG37" s="31">
        <f t="shared" si="33"/>
        <v>0</v>
      </c>
      <c r="BH37" s="31">
        <f t="shared" si="33"/>
        <v>0</v>
      </c>
      <c r="BI37" s="31">
        <f t="shared" si="33"/>
        <v>0</v>
      </c>
      <c r="BJ37" s="31">
        <f t="shared" si="33"/>
        <v>0</v>
      </c>
      <c r="BK37" s="31">
        <f t="shared" si="33"/>
        <v>0</v>
      </c>
      <c r="BL37" s="31">
        <f t="shared" si="33"/>
        <v>0</v>
      </c>
      <c r="BM37" s="31">
        <f t="shared" si="33"/>
        <v>0</v>
      </c>
      <c r="BN37" s="31">
        <f t="shared" si="33"/>
        <v>0</v>
      </c>
      <c r="BO37" s="31">
        <f t="shared" si="33"/>
        <v>0</v>
      </c>
      <c r="BP37" s="31">
        <f t="shared" si="33"/>
        <v>0</v>
      </c>
      <c r="BQ37" s="31">
        <f t="shared" si="33"/>
        <v>0</v>
      </c>
      <c r="BR37" s="31">
        <f t="shared" si="33"/>
        <v>0</v>
      </c>
      <c r="BS37" s="31">
        <f t="shared" si="33"/>
        <v>0</v>
      </c>
      <c r="BT37" s="31">
        <f t="shared" si="33"/>
        <v>0</v>
      </c>
      <c r="BU37" s="31">
        <f t="shared" si="33"/>
        <v>0</v>
      </c>
      <c r="BV37" s="31">
        <f t="shared" si="33"/>
        <v>0</v>
      </c>
      <c r="BW37" s="31">
        <f t="shared" si="33"/>
        <v>0</v>
      </c>
      <c r="BX37" s="31">
        <f t="shared" si="33"/>
        <v>0</v>
      </c>
      <c r="BY37" s="31">
        <f t="shared" si="33"/>
        <v>0</v>
      </c>
      <c r="BZ37" s="31">
        <f t="shared" si="33"/>
        <v>0</v>
      </c>
      <c r="CA37" s="31">
        <f t="shared" si="33"/>
        <v>0</v>
      </c>
      <c r="CB37" s="31">
        <f t="shared" si="33"/>
        <v>0</v>
      </c>
      <c r="CC37" s="31">
        <f t="shared" si="33"/>
        <v>0</v>
      </c>
      <c r="CD37" s="31">
        <f t="shared" si="33"/>
        <v>0</v>
      </c>
      <c r="CE37" s="31">
        <f t="shared" si="33"/>
        <v>0</v>
      </c>
      <c r="CF37" s="31">
        <f t="shared" si="33"/>
        <v>0</v>
      </c>
      <c r="CG37" s="31">
        <f t="shared" si="33"/>
        <v>0</v>
      </c>
      <c r="CH37" s="31">
        <f t="shared" si="33"/>
        <v>0</v>
      </c>
      <c r="CI37" s="31">
        <f t="shared" si="33"/>
        <v>0</v>
      </c>
      <c r="CJ37" s="31">
        <f t="shared" si="33"/>
        <v>0</v>
      </c>
      <c r="CK37" s="31">
        <f t="shared" si="33"/>
        <v>0</v>
      </c>
      <c r="CL37" s="31">
        <f t="shared" si="33"/>
        <v>0</v>
      </c>
      <c r="CM37" s="31">
        <f t="shared" si="33"/>
        <v>0</v>
      </c>
      <c r="CN37" s="31">
        <f t="shared" si="33"/>
        <v>0</v>
      </c>
      <c r="CO37" s="31">
        <f t="shared" si="33"/>
        <v>0</v>
      </c>
      <c r="CP37" s="31">
        <f t="shared" si="33"/>
        <v>0</v>
      </c>
      <c r="CQ37" s="31">
        <f t="shared" si="33"/>
        <v>0</v>
      </c>
      <c r="CR37" s="31">
        <f t="shared" si="33"/>
        <v>0</v>
      </c>
      <c r="CS37" s="31">
        <f t="shared" si="33"/>
        <v>0</v>
      </c>
      <c r="CT37" s="31">
        <f t="shared" si="33"/>
        <v>0</v>
      </c>
      <c r="CU37" s="31">
        <f t="shared" si="33"/>
        <v>0</v>
      </c>
      <c r="CV37" s="31">
        <f t="shared" si="33"/>
        <v>0</v>
      </c>
      <c r="CW37" s="31">
        <f t="shared" si="33"/>
        <v>0</v>
      </c>
      <c r="CX37" s="31">
        <f t="shared" si="33"/>
        <v>0</v>
      </c>
      <c r="CY37" s="31">
        <f t="shared" si="33"/>
        <v>0</v>
      </c>
      <c r="CZ37" s="31">
        <f t="shared" si="33"/>
        <v>0</v>
      </c>
      <c r="DA37" s="31">
        <f t="shared" si="33"/>
        <v>0</v>
      </c>
      <c r="DB37" s="31">
        <f t="shared" si="33"/>
        <v>0</v>
      </c>
      <c r="DC37" s="31">
        <f t="shared" si="33"/>
        <v>0</v>
      </c>
      <c r="DD37" s="31">
        <f t="shared" si="33"/>
        <v>0</v>
      </c>
      <c r="DE37" s="31">
        <f t="shared" si="33"/>
        <v>0</v>
      </c>
      <c r="DF37" s="31">
        <f t="shared" si="33"/>
        <v>0</v>
      </c>
      <c r="DG37" s="31">
        <f t="shared" si="33"/>
        <v>0</v>
      </c>
      <c r="DH37" s="31">
        <f t="shared" si="33"/>
        <v>0</v>
      </c>
      <c r="DI37" s="31">
        <f t="shared" si="33"/>
        <v>0</v>
      </c>
      <c r="DJ37" s="31">
        <f t="shared" si="33"/>
        <v>0</v>
      </c>
      <c r="DK37" s="31">
        <f t="shared" si="33"/>
        <v>0</v>
      </c>
      <c r="DL37" s="31">
        <f t="shared" si="33"/>
        <v>0</v>
      </c>
      <c r="DM37" s="31">
        <f t="shared" si="33"/>
        <v>0</v>
      </c>
      <c r="DN37" s="31">
        <f t="shared" si="33"/>
        <v>0</v>
      </c>
      <c r="DO37" s="31">
        <f t="shared" si="33"/>
        <v>0</v>
      </c>
      <c r="DP37" s="31">
        <f t="shared" si="33"/>
        <v>0</v>
      </c>
      <c r="DQ37" s="31">
        <f t="shared" si="33"/>
        <v>0</v>
      </c>
      <c r="DR37" s="31">
        <f t="shared" si="33"/>
        <v>0</v>
      </c>
      <c r="DS37" s="31">
        <f t="shared" si="33"/>
        <v>0</v>
      </c>
      <c r="DT37" s="31">
        <f t="shared" si="33"/>
        <v>0</v>
      </c>
      <c r="DU37" s="31">
        <f t="shared" si="33"/>
        <v>0</v>
      </c>
      <c r="DV37" s="31">
        <f t="shared" si="33"/>
        <v>0</v>
      </c>
      <c r="DW37" s="31">
        <f t="shared" si="33"/>
        <v>0</v>
      </c>
      <c r="DX37" s="31">
        <f t="shared" si="33"/>
        <v>0</v>
      </c>
      <c r="DY37" s="31">
        <f t="shared" si="33"/>
        <v>0</v>
      </c>
      <c r="DZ37" s="31">
        <f t="shared" si="33"/>
        <v>0</v>
      </c>
      <c r="EA37" s="31">
        <f t="shared" si="33"/>
        <v>0</v>
      </c>
      <c r="EB37" s="31">
        <f t="shared" si="33"/>
        <v>0</v>
      </c>
      <c r="EC37" s="31">
        <f t="shared" si="33"/>
        <v>0</v>
      </c>
      <c r="ED37" s="31">
        <f t="shared" si="33"/>
        <v>0</v>
      </c>
      <c r="EE37" s="31">
        <f t="shared" si="33"/>
        <v>0</v>
      </c>
      <c r="EF37" s="31">
        <f t="shared" si="33"/>
        <v>0</v>
      </c>
      <c r="EG37" s="31">
        <f t="shared" si="33"/>
        <v>0</v>
      </c>
      <c r="EH37" s="31">
        <f t="shared" si="33"/>
        <v>0</v>
      </c>
      <c r="EI37" s="31">
        <f t="shared" si="33"/>
        <v>0</v>
      </c>
      <c r="EJ37" s="31">
        <f t="shared" si="33"/>
        <v>0</v>
      </c>
      <c r="EK37" s="31">
        <f t="shared" si="33"/>
        <v>0</v>
      </c>
      <c r="EL37" s="31">
        <f t="shared" si="33"/>
        <v>0</v>
      </c>
      <c r="EM37" s="31">
        <f t="shared" si="33"/>
        <v>0</v>
      </c>
      <c r="EN37" s="31">
        <f t="shared" si="33"/>
        <v>0</v>
      </c>
      <c r="EO37" s="31">
        <f t="shared" si="33"/>
        <v>0</v>
      </c>
      <c r="EP37" s="31">
        <f t="shared" si="33"/>
        <v>0</v>
      </c>
      <c r="EQ37" s="31">
        <f t="shared" si="33"/>
        <v>0</v>
      </c>
      <c r="ER37" s="31">
        <f t="shared" si="33"/>
        <v>0</v>
      </c>
      <c r="ES37" s="31">
        <f t="shared" si="33"/>
        <v>0</v>
      </c>
      <c r="ET37" s="31">
        <f t="shared" si="33"/>
        <v>0</v>
      </c>
      <c r="EU37" s="31">
        <f t="shared" si="33"/>
        <v>0</v>
      </c>
      <c r="EV37" s="31">
        <f t="shared" si="33"/>
        <v>0</v>
      </c>
      <c r="EW37" s="31">
        <f t="shared" si="33"/>
        <v>0</v>
      </c>
      <c r="EX37" s="31">
        <f t="shared" si="33"/>
        <v>0</v>
      </c>
      <c r="EY37" s="31">
        <f t="shared" si="33"/>
        <v>0</v>
      </c>
      <c r="EZ37" s="31">
        <f t="shared" si="33"/>
        <v>0</v>
      </c>
      <c r="FA37" s="31">
        <f t="shared" si="33"/>
        <v>0</v>
      </c>
      <c r="FB37" s="31">
        <f t="shared" si="33"/>
        <v>0</v>
      </c>
      <c r="FC37" s="31">
        <f t="shared" si="33"/>
        <v>0</v>
      </c>
      <c r="FD37" s="31">
        <f t="shared" si="33"/>
        <v>0</v>
      </c>
      <c r="FE37" s="31">
        <f t="shared" si="33"/>
        <v>0</v>
      </c>
      <c r="FF37" s="31">
        <f t="shared" si="33"/>
        <v>0</v>
      </c>
      <c r="FG37" s="31">
        <f t="shared" si="33"/>
        <v>0</v>
      </c>
      <c r="FH37" s="31">
        <f t="shared" si="33"/>
        <v>0</v>
      </c>
      <c r="FI37" s="31">
        <f t="shared" si="33"/>
        <v>0</v>
      </c>
      <c r="FJ37" s="31">
        <f t="shared" si="33"/>
        <v>0</v>
      </c>
      <c r="FK37" s="31">
        <f t="shared" si="33"/>
        <v>0</v>
      </c>
      <c r="FL37" s="31">
        <f t="shared" si="33"/>
        <v>0</v>
      </c>
      <c r="FM37" s="31">
        <f t="shared" si="33"/>
        <v>0</v>
      </c>
      <c r="FN37" s="31">
        <f t="shared" si="33"/>
        <v>0</v>
      </c>
      <c r="FO37" s="31">
        <f t="shared" si="33"/>
        <v>0</v>
      </c>
      <c r="FP37" s="31">
        <f t="shared" si="33"/>
        <v>0</v>
      </c>
      <c r="FQ37" s="31">
        <f t="shared" si="33"/>
        <v>0</v>
      </c>
      <c r="FR37" s="31">
        <f t="shared" si="33"/>
        <v>0</v>
      </c>
      <c r="FS37" s="31">
        <f t="shared" si="33"/>
        <v>0</v>
      </c>
      <c r="FT37" s="31">
        <f t="shared" si="33"/>
        <v>0</v>
      </c>
      <c r="FU37" s="31">
        <f t="shared" si="33"/>
        <v>0</v>
      </c>
      <c r="FV37" s="31">
        <f t="shared" si="33"/>
        <v>0</v>
      </c>
      <c r="FW37" s="31">
        <f t="shared" si="33"/>
        <v>0</v>
      </c>
      <c r="FX37" s="31">
        <f t="shared" si="33"/>
        <v>0</v>
      </c>
      <c r="FY37" s="31">
        <f t="shared" si="33"/>
        <v>0</v>
      </c>
      <c r="FZ37" s="31">
        <f t="shared" si="33"/>
        <v>0</v>
      </c>
      <c r="GA37" s="31">
        <f t="shared" si="33"/>
        <v>0</v>
      </c>
      <c r="GB37" s="31">
        <f t="shared" si="33"/>
        <v>0</v>
      </c>
      <c r="GC37" s="31">
        <f t="shared" si="33"/>
        <v>0</v>
      </c>
      <c r="GD37" s="31">
        <f t="shared" si="33"/>
        <v>0</v>
      </c>
      <c r="GE37" s="31">
        <f t="shared" si="33"/>
        <v>0</v>
      </c>
      <c r="GF37" s="31">
        <f t="shared" si="33"/>
        <v>0</v>
      </c>
      <c r="GG37" s="31">
        <f t="shared" si="33"/>
        <v>0</v>
      </c>
      <c r="GH37" s="31">
        <f t="shared" si="33"/>
        <v>0</v>
      </c>
      <c r="GI37" s="31">
        <f t="shared" si="33"/>
        <v>0</v>
      </c>
      <c r="GJ37" s="31">
        <f t="shared" si="33"/>
        <v>0</v>
      </c>
      <c r="GK37" s="31">
        <f t="shared" si="33"/>
        <v>0</v>
      </c>
      <c r="GL37" s="31">
        <f t="shared" si="33"/>
        <v>0</v>
      </c>
      <c r="GM37" s="31">
        <f t="shared" si="33"/>
        <v>0</v>
      </c>
      <c r="GN37" s="31">
        <f t="shared" si="33"/>
        <v>0</v>
      </c>
      <c r="GO37" s="31">
        <f t="shared" si="33"/>
        <v>0</v>
      </c>
      <c r="GP37" s="31">
        <f t="shared" si="33"/>
        <v>0</v>
      </c>
      <c r="GQ37" s="31">
        <f t="shared" si="33"/>
        <v>0</v>
      </c>
      <c r="GR37" s="31">
        <f t="shared" si="33"/>
        <v>0</v>
      </c>
      <c r="GS37" s="31">
        <f t="shared" si="33"/>
        <v>0</v>
      </c>
      <c r="GT37" s="31">
        <f t="shared" si="33"/>
        <v>0</v>
      </c>
      <c r="GU37" s="31">
        <f t="shared" si="33"/>
        <v>0</v>
      </c>
      <c r="GV37" s="31">
        <f t="shared" si="33"/>
        <v>0</v>
      </c>
      <c r="GW37" s="31">
        <f t="shared" si="33"/>
        <v>0</v>
      </c>
      <c r="GX37" s="31">
        <f t="shared" si="33"/>
        <v>0</v>
      </c>
      <c r="GY37" s="31">
        <f t="shared" si="33"/>
        <v>0</v>
      </c>
      <c r="GZ37" s="31">
        <f t="shared" si="33"/>
        <v>0</v>
      </c>
      <c r="HA37" s="31">
        <f t="shared" si="33"/>
        <v>0</v>
      </c>
      <c r="HB37" s="31">
        <f t="shared" si="33"/>
        <v>0</v>
      </c>
      <c r="HC37" s="31">
        <f t="shared" si="33"/>
        <v>0</v>
      </c>
      <c r="HD37" s="31">
        <f t="shared" si="33"/>
        <v>0</v>
      </c>
      <c r="HE37" s="31">
        <f t="shared" si="33"/>
        <v>0</v>
      </c>
      <c r="HF37" s="31">
        <f t="shared" si="33"/>
        <v>0</v>
      </c>
      <c r="HG37" s="31">
        <f t="shared" si="33"/>
        <v>0</v>
      </c>
      <c r="HH37" s="31">
        <f t="shared" si="33"/>
        <v>0</v>
      </c>
      <c r="HI37" s="31">
        <f t="shared" si="33"/>
        <v>0</v>
      </c>
      <c r="HJ37" s="31">
        <f t="shared" si="33"/>
        <v>0</v>
      </c>
      <c r="HK37" s="31">
        <f t="shared" si="33"/>
        <v>0</v>
      </c>
      <c r="HL37" s="31">
        <f t="shared" si="33"/>
        <v>0</v>
      </c>
      <c r="HM37" s="31">
        <f t="shared" si="33"/>
        <v>0</v>
      </c>
      <c r="HN37" s="31">
        <f t="shared" si="33"/>
        <v>0</v>
      </c>
      <c r="HO37" s="31">
        <f t="shared" si="33"/>
        <v>0</v>
      </c>
      <c r="HP37" s="31">
        <f t="shared" si="33"/>
        <v>0</v>
      </c>
      <c r="HQ37" s="31">
        <f t="shared" si="33"/>
        <v>0</v>
      </c>
      <c r="HR37" s="31">
        <f t="shared" si="33"/>
        <v>0</v>
      </c>
      <c r="HS37" s="31">
        <f t="shared" si="33"/>
        <v>0</v>
      </c>
      <c r="HT37" s="31">
        <f t="shared" si="33"/>
        <v>0</v>
      </c>
      <c r="HU37" s="31">
        <f t="shared" si="33"/>
        <v>0</v>
      </c>
      <c r="HV37" s="31">
        <f t="shared" si="33"/>
        <v>0</v>
      </c>
      <c r="HW37" s="31">
        <f t="shared" si="33"/>
        <v>0</v>
      </c>
      <c r="HX37" s="31">
        <f t="shared" si="33"/>
        <v>0</v>
      </c>
      <c r="HY37" s="31">
        <f t="shared" si="33"/>
        <v>0</v>
      </c>
      <c r="HZ37" s="31">
        <f t="shared" si="33"/>
        <v>0</v>
      </c>
      <c r="IA37" s="31">
        <f t="shared" si="33"/>
        <v>0</v>
      </c>
      <c r="IB37" s="31">
        <f t="shared" si="33"/>
        <v>0</v>
      </c>
      <c r="IC37" s="31">
        <f t="shared" si="33"/>
        <v>0</v>
      </c>
      <c r="ID37" s="31">
        <f t="shared" si="33"/>
        <v>0</v>
      </c>
      <c r="IE37" s="31">
        <f t="shared" si="33"/>
        <v>0</v>
      </c>
      <c r="IF37" s="31">
        <f t="shared" si="33"/>
        <v>0</v>
      </c>
      <c r="IG37" s="31">
        <f t="shared" si="33"/>
        <v>0</v>
      </c>
      <c r="IH37" s="31">
        <f t="shared" si="33"/>
        <v>0</v>
      </c>
      <c r="II37" s="31">
        <f t="shared" si="33"/>
        <v>0</v>
      </c>
      <c r="IJ37" s="31">
        <f t="shared" si="33"/>
        <v>0</v>
      </c>
      <c r="IK37" s="31">
        <f t="shared" si="33"/>
        <v>0</v>
      </c>
      <c r="IL37" s="31">
        <f t="shared" si="33"/>
        <v>0</v>
      </c>
      <c r="IM37" s="31">
        <f t="shared" si="33"/>
        <v>0</v>
      </c>
      <c r="IN37" s="31">
        <f t="shared" si="33"/>
        <v>0</v>
      </c>
      <c r="IO37" s="31">
        <f t="shared" si="33"/>
        <v>0</v>
      </c>
      <c r="IP37" s="31">
        <f t="shared" si="33"/>
        <v>0</v>
      </c>
      <c r="IQ37" s="31">
        <f t="shared" si="33"/>
        <v>0</v>
      </c>
      <c r="IR37" s="31">
        <f t="shared" si="33"/>
        <v>0</v>
      </c>
      <c r="IS37" s="31">
        <f t="shared" si="33"/>
        <v>0</v>
      </c>
      <c r="IT37" s="31">
        <f t="shared" si="33"/>
        <v>0</v>
      </c>
      <c r="IU37" s="31">
        <f t="shared" si="33"/>
        <v>0</v>
      </c>
      <c r="IV37" s="31">
        <f t="shared" si="33"/>
        <v>0</v>
      </c>
      <c r="IW37" s="31">
        <f t="shared" si="33"/>
        <v>0</v>
      </c>
      <c r="IX37" s="31">
        <f t="shared" ref="IX37:MX37" si="34">SUMIFS($H$77:$H$10183,$C$77:$C$10183,"&gt;"&amp;IW$35,$C$77:$C$10183,"&lt;="&amp;IX$35,$A$77:$A$10183,"&lt;="&amp;$C$1)/1000</f>
        <v>0</v>
      </c>
      <c r="IY37" s="31">
        <f t="shared" si="34"/>
        <v>0</v>
      </c>
      <c r="IZ37" s="31">
        <f t="shared" si="34"/>
        <v>0</v>
      </c>
      <c r="JA37" s="31">
        <f t="shared" si="34"/>
        <v>0</v>
      </c>
      <c r="JB37" s="31">
        <f t="shared" si="34"/>
        <v>0</v>
      </c>
      <c r="JC37" s="31">
        <f t="shared" si="34"/>
        <v>0</v>
      </c>
      <c r="JD37" s="31">
        <f t="shared" si="34"/>
        <v>0</v>
      </c>
      <c r="JE37" s="31">
        <f t="shared" si="34"/>
        <v>0</v>
      </c>
      <c r="JF37" s="31">
        <f t="shared" si="34"/>
        <v>0</v>
      </c>
      <c r="JG37" s="31">
        <f t="shared" si="34"/>
        <v>0</v>
      </c>
      <c r="JH37" s="31">
        <f t="shared" si="34"/>
        <v>0</v>
      </c>
      <c r="JI37" s="31">
        <f t="shared" si="34"/>
        <v>0</v>
      </c>
      <c r="JJ37" s="31">
        <f t="shared" si="34"/>
        <v>0</v>
      </c>
      <c r="JK37" s="31">
        <f t="shared" si="34"/>
        <v>0</v>
      </c>
      <c r="JL37" s="31">
        <f t="shared" si="34"/>
        <v>0</v>
      </c>
      <c r="JM37" s="31">
        <f t="shared" si="34"/>
        <v>0</v>
      </c>
      <c r="JN37" s="31">
        <f t="shared" si="34"/>
        <v>0</v>
      </c>
      <c r="JO37" s="31">
        <f t="shared" si="34"/>
        <v>0</v>
      </c>
      <c r="JP37" s="31">
        <f t="shared" si="34"/>
        <v>0</v>
      </c>
      <c r="JQ37" s="31">
        <f t="shared" si="34"/>
        <v>0</v>
      </c>
      <c r="JR37" s="31">
        <f t="shared" si="34"/>
        <v>0</v>
      </c>
      <c r="JS37" s="31">
        <f t="shared" si="34"/>
        <v>0</v>
      </c>
      <c r="JT37" s="31">
        <f t="shared" si="34"/>
        <v>0</v>
      </c>
      <c r="JU37" s="31">
        <f t="shared" si="34"/>
        <v>0</v>
      </c>
      <c r="JV37" s="31">
        <f t="shared" si="34"/>
        <v>0</v>
      </c>
      <c r="JW37" s="31">
        <f t="shared" si="34"/>
        <v>0</v>
      </c>
      <c r="JX37" s="31">
        <f t="shared" si="34"/>
        <v>0</v>
      </c>
      <c r="JY37" s="31">
        <f t="shared" si="34"/>
        <v>0</v>
      </c>
      <c r="JZ37" s="31">
        <f t="shared" si="34"/>
        <v>0</v>
      </c>
      <c r="KA37" s="31">
        <f t="shared" si="34"/>
        <v>0</v>
      </c>
      <c r="KB37" s="31">
        <f t="shared" si="34"/>
        <v>0</v>
      </c>
      <c r="KC37" s="31">
        <f t="shared" si="34"/>
        <v>0</v>
      </c>
      <c r="KD37" s="31">
        <f t="shared" si="34"/>
        <v>0</v>
      </c>
      <c r="KE37" s="31">
        <f t="shared" si="34"/>
        <v>0</v>
      </c>
      <c r="KF37" s="31">
        <f t="shared" si="34"/>
        <v>0</v>
      </c>
      <c r="KG37" s="31">
        <f t="shared" si="34"/>
        <v>0</v>
      </c>
      <c r="KH37" s="31">
        <f t="shared" si="34"/>
        <v>0</v>
      </c>
      <c r="KI37" s="31">
        <f t="shared" si="34"/>
        <v>0</v>
      </c>
      <c r="KJ37" s="31">
        <f t="shared" si="34"/>
        <v>0</v>
      </c>
      <c r="KK37" s="31">
        <f t="shared" si="34"/>
        <v>0</v>
      </c>
      <c r="KL37" s="31">
        <f t="shared" si="34"/>
        <v>0</v>
      </c>
      <c r="KM37" s="31">
        <f t="shared" si="34"/>
        <v>0</v>
      </c>
      <c r="KN37" s="31">
        <f t="shared" si="34"/>
        <v>0</v>
      </c>
      <c r="KO37" s="31">
        <f t="shared" si="34"/>
        <v>0</v>
      </c>
      <c r="KP37" s="31">
        <f t="shared" si="34"/>
        <v>0</v>
      </c>
      <c r="KQ37" s="31">
        <f t="shared" si="34"/>
        <v>0</v>
      </c>
      <c r="KR37" s="31">
        <f t="shared" si="34"/>
        <v>0</v>
      </c>
      <c r="KS37" s="31">
        <f t="shared" si="34"/>
        <v>0</v>
      </c>
      <c r="KT37" s="31">
        <f t="shared" si="34"/>
        <v>0</v>
      </c>
      <c r="KU37" s="31">
        <f t="shared" si="34"/>
        <v>0</v>
      </c>
      <c r="KV37" s="31">
        <f t="shared" si="34"/>
        <v>0</v>
      </c>
      <c r="KW37" s="31">
        <f t="shared" si="34"/>
        <v>0</v>
      </c>
      <c r="KX37" s="31">
        <f t="shared" si="34"/>
        <v>0</v>
      </c>
      <c r="KY37" s="31">
        <f t="shared" si="34"/>
        <v>0</v>
      </c>
      <c r="KZ37" s="31">
        <f t="shared" si="34"/>
        <v>0</v>
      </c>
      <c r="LA37" s="31">
        <f t="shared" si="34"/>
        <v>0</v>
      </c>
      <c r="LB37" s="31">
        <f t="shared" si="34"/>
        <v>0</v>
      </c>
      <c r="LC37" s="31">
        <f t="shared" si="34"/>
        <v>0</v>
      </c>
      <c r="LD37" s="31">
        <f t="shared" si="34"/>
        <v>0</v>
      </c>
      <c r="LE37" s="31">
        <f t="shared" si="34"/>
        <v>0</v>
      </c>
      <c r="LF37" s="31">
        <f t="shared" si="34"/>
        <v>0</v>
      </c>
      <c r="LG37" s="31">
        <f t="shared" si="34"/>
        <v>0</v>
      </c>
      <c r="LH37" s="31">
        <f t="shared" si="34"/>
        <v>0</v>
      </c>
      <c r="LI37" s="31">
        <f t="shared" si="34"/>
        <v>0</v>
      </c>
      <c r="LJ37" s="31">
        <f t="shared" si="34"/>
        <v>0</v>
      </c>
      <c r="LK37" s="31">
        <f t="shared" si="34"/>
        <v>0</v>
      </c>
      <c r="LL37" s="31">
        <f t="shared" si="34"/>
        <v>0</v>
      </c>
      <c r="LM37" s="31">
        <f t="shared" si="34"/>
        <v>0</v>
      </c>
      <c r="LN37" s="31">
        <f t="shared" si="34"/>
        <v>0</v>
      </c>
      <c r="LO37" s="31">
        <f t="shared" si="34"/>
        <v>0</v>
      </c>
      <c r="LP37" s="31">
        <f t="shared" si="34"/>
        <v>0</v>
      </c>
      <c r="LQ37" s="31">
        <f t="shared" si="34"/>
        <v>0</v>
      </c>
      <c r="LR37" s="31">
        <f t="shared" si="34"/>
        <v>0</v>
      </c>
      <c r="LS37" s="31">
        <f t="shared" si="34"/>
        <v>0</v>
      </c>
      <c r="LT37" s="31">
        <f t="shared" si="34"/>
        <v>0</v>
      </c>
      <c r="LU37" s="31">
        <f t="shared" si="34"/>
        <v>0</v>
      </c>
      <c r="LV37" s="31">
        <f t="shared" si="34"/>
        <v>0</v>
      </c>
      <c r="LW37" s="31">
        <f t="shared" si="34"/>
        <v>0</v>
      </c>
      <c r="LX37" s="31">
        <f t="shared" si="34"/>
        <v>0</v>
      </c>
      <c r="LY37" s="31">
        <f t="shared" si="34"/>
        <v>0</v>
      </c>
      <c r="LZ37" s="31">
        <f t="shared" si="34"/>
        <v>0</v>
      </c>
      <c r="MA37" s="31">
        <f t="shared" si="34"/>
        <v>0</v>
      </c>
      <c r="MB37" s="31">
        <f t="shared" si="34"/>
        <v>0</v>
      </c>
      <c r="MC37" s="31">
        <f t="shared" si="34"/>
        <v>0</v>
      </c>
      <c r="MD37" s="31">
        <f t="shared" si="34"/>
        <v>0</v>
      </c>
      <c r="ME37" s="31">
        <f t="shared" si="34"/>
        <v>0</v>
      </c>
      <c r="MF37" s="31">
        <f t="shared" si="34"/>
        <v>0</v>
      </c>
      <c r="MG37" s="31">
        <f t="shared" si="34"/>
        <v>0</v>
      </c>
      <c r="MH37" s="31">
        <f t="shared" si="34"/>
        <v>0</v>
      </c>
      <c r="MI37" s="31">
        <f t="shared" si="34"/>
        <v>0</v>
      </c>
      <c r="MJ37" s="31">
        <f t="shared" si="34"/>
        <v>0</v>
      </c>
      <c r="MK37" s="31">
        <f t="shared" si="34"/>
        <v>0</v>
      </c>
      <c r="ML37" s="31">
        <f t="shared" si="34"/>
        <v>0</v>
      </c>
      <c r="MM37" s="31">
        <f t="shared" si="34"/>
        <v>0</v>
      </c>
      <c r="MN37" s="31">
        <f t="shared" si="34"/>
        <v>0</v>
      </c>
      <c r="MO37" s="31">
        <f t="shared" si="34"/>
        <v>0</v>
      </c>
      <c r="MP37" s="31">
        <f t="shared" si="34"/>
        <v>0</v>
      </c>
      <c r="MQ37" s="31">
        <f t="shared" si="34"/>
        <v>0</v>
      </c>
      <c r="MR37" s="31">
        <f t="shared" si="34"/>
        <v>0</v>
      </c>
      <c r="MS37" s="31">
        <f t="shared" si="34"/>
        <v>0</v>
      </c>
      <c r="MT37" s="31">
        <f t="shared" si="34"/>
        <v>0</v>
      </c>
      <c r="MU37" s="31">
        <f t="shared" si="34"/>
        <v>0</v>
      </c>
      <c r="MV37" s="31">
        <f t="shared" si="34"/>
        <v>0</v>
      </c>
      <c r="MW37" s="31">
        <f t="shared" si="34"/>
        <v>0</v>
      </c>
      <c r="MX37" s="31">
        <f t="shared" si="34"/>
        <v>0</v>
      </c>
      <c r="MY37" s="27"/>
      <c r="MZ37" s="27"/>
      <c r="NA37" s="27"/>
      <c r="NB37" s="27"/>
      <c r="NC37" s="27"/>
      <c r="ND37" s="27"/>
      <c r="NE37" s="27"/>
      <c r="NF37" s="27"/>
      <c r="NG37" s="27"/>
      <c r="NH37" s="27"/>
      <c r="NI37" s="27"/>
      <c r="NJ37" s="27"/>
      <c r="NK37" s="27"/>
      <c r="NL37" s="27"/>
      <c r="NM37" s="27"/>
      <c r="NN37" s="27"/>
      <c r="NO37" s="27"/>
      <c r="NP37" s="27"/>
      <c r="NQ37" s="27"/>
      <c r="NR37" s="27"/>
      <c r="NS37" s="27"/>
      <c r="NT37" s="27"/>
    </row>
    <row r="38" spans="1:384" ht="14.25" hidden="1" customHeight="1" outlineLevel="1" x14ac:dyDescent="0.55000000000000004">
      <c r="A38" s="8" t="s">
        <v>5</v>
      </c>
      <c r="B38" s="13">
        <f t="shared" si="30"/>
        <v>0</v>
      </c>
      <c r="C38" s="31">
        <f t="shared" ref="C38:IW38" si="35">SUMIFS($I$77:$I$10183,$C$77:$C$10183,"&gt;"&amp;B$35,$C$77:$C$10183,"&lt;="&amp;C$35,$A$77:$A$10183,"&lt;="&amp;$C$1)/1000</f>
        <v>0</v>
      </c>
      <c r="D38" s="31">
        <f t="shared" si="35"/>
        <v>0</v>
      </c>
      <c r="E38" s="31">
        <f t="shared" si="35"/>
        <v>0</v>
      </c>
      <c r="F38" s="31">
        <f t="shared" si="35"/>
        <v>0</v>
      </c>
      <c r="G38" s="31">
        <f t="shared" si="35"/>
        <v>0</v>
      </c>
      <c r="H38" s="31">
        <f t="shared" si="35"/>
        <v>0</v>
      </c>
      <c r="I38" s="31">
        <f t="shared" si="35"/>
        <v>0</v>
      </c>
      <c r="J38" s="31">
        <f t="shared" si="35"/>
        <v>0</v>
      </c>
      <c r="K38" s="31">
        <f t="shared" si="35"/>
        <v>0</v>
      </c>
      <c r="L38" s="31">
        <f t="shared" si="35"/>
        <v>0</v>
      </c>
      <c r="M38" s="31">
        <f t="shared" si="35"/>
        <v>0</v>
      </c>
      <c r="N38" s="31">
        <f t="shared" si="35"/>
        <v>0</v>
      </c>
      <c r="O38" s="31">
        <f t="shared" si="35"/>
        <v>0</v>
      </c>
      <c r="P38" s="31">
        <f t="shared" si="35"/>
        <v>0</v>
      </c>
      <c r="Q38" s="31">
        <f t="shared" si="35"/>
        <v>0</v>
      </c>
      <c r="R38" s="31">
        <f t="shared" si="35"/>
        <v>0</v>
      </c>
      <c r="S38" s="31">
        <f t="shared" si="35"/>
        <v>0</v>
      </c>
      <c r="T38" s="31">
        <f t="shared" si="35"/>
        <v>0</v>
      </c>
      <c r="U38" s="31">
        <f t="shared" si="35"/>
        <v>0</v>
      </c>
      <c r="V38" s="31">
        <f t="shared" si="35"/>
        <v>0</v>
      </c>
      <c r="W38" s="31">
        <f t="shared" si="35"/>
        <v>0</v>
      </c>
      <c r="X38" s="31">
        <f t="shared" si="35"/>
        <v>0</v>
      </c>
      <c r="Y38" s="31">
        <f t="shared" si="35"/>
        <v>0</v>
      </c>
      <c r="Z38" s="31">
        <f t="shared" si="35"/>
        <v>0</v>
      </c>
      <c r="AA38" s="31">
        <f t="shared" si="35"/>
        <v>0</v>
      </c>
      <c r="AB38" s="31">
        <f t="shared" si="35"/>
        <v>0</v>
      </c>
      <c r="AC38" s="31">
        <f t="shared" si="35"/>
        <v>0</v>
      </c>
      <c r="AD38" s="31">
        <f t="shared" si="35"/>
        <v>0</v>
      </c>
      <c r="AE38" s="31">
        <f t="shared" si="35"/>
        <v>0</v>
      </c>
      <c r="AF38" s="31">
        <f t="shared" si="35"/>
        <v>0</v>
      </c>
      <c r="AG38" s="31">
        <f t="shared" si="35"/>
        <v>0</v>
      </c>
      <c r="AH38" s="31">
        <f t="shared" si="35"/>
        <v>0</v>
      </c>
      <c r="AI38" s="31">
        <f t="shared" si="35"/>
        <v>0</v>
      </c>
      <c r="AJ38" s="31">
        <f t="shared" si="35"/>
        <v>0</v>
      </c>
      <c r="AK38" s="31">
        <f t="shared" si="35"/>
        <v>0</v>
      </c>
      <c r="AL38" s="31">
        <f t="shared" si="35"/>
        <v>0</v>
      </c>
      <c r="AM38" s="31">
        <f t="shared" si="35"/>
        <v>0</v>
      </c>
      <c r="AN38" s="31">
        <f t="shared" si="35"/>
        <v>0</v>
      </c>
      <c r="AO38" s="31">
        <f t="shared" si="35"/>
        <v>0</v>
      </c>
      <c r="AP38" s="31">
        <f t="shared" si="35"/>
        <v>0</v>
      </c>
      <c r="AQ38" s="31">
        <f t="shared" si="35"/>
        <v>0</v>
      </c>
      <c r="AR38" s="31">
        <f t="shared" si="35"/>
        <v>0</v>
      </c>
      <c r="AS38" s="31">
        <f t="shared" si="35"/>
        <v>0</v>
      </c>
      <c r="AT38" s="31">
        <f t="shared" si="35"/>
        <v>0</v>
      </c>
      <c r="AU38" s="31">
        <f t="shared" si="35"/>
        <v>0</v>
      </c>
      <c r="AV38" s="31">
        <f t="shared" si="35"/>
        <v>0</v>
      </c>
      <c r="AW38" s="31">
        <f t="shared" si="35"/>
        <v>0</v>
      </c>
      <c r="AX38" s="31">
        <f t="shared" si="35"/>
        <v>0</v>
      </c>
      <c r="AY38" s="31">
        <f t="shared" si="35"/>
        <v>0</v>
      </c>
      <c r="AZ38" s="31">
        <f t="shared" si="35"/>
        <v>0</v>
      </c>
      <c r="BA38" s="31">
        <f t="shared" si="35"/>
        <v>0</v>
      </c>
      <c r="BB38" s="31">
        <f t="shared" si="35"/>
        <v>0</v>
      </c>
      <c r="BC38" s="31">
        <f t="shared" si="35"/>
        <v>0</v>
      </c>
      <c r="BD38" s="31">
        <f t="shared" si="35"/>
        <v>0</v>
      </c>
      <c r="BE38" s="31">
        <f t="shared" si="35"/>
        <v>0</v>
      </c>
      <c r="BF38" s="31">
        <f t="shared" si="35"/>
        <v>0</v>
      </c>
      <c r="BG38" s="31">
        <f t="shared" si="35"/>
        <v>0</v>
      </c>
      <c r="BH38" s="31">
        <f t="shared" si="35"/>
        <v>0</v>
      </c>
      <c r="BI38" s="31">
        <f t="shared" si="35"/>
        <v>0</v>
      </c>
      <c r="BJ38" s="31">
        <f t="shared" si="35"/>
        <v>0</v>
      </c>
      <c r="BK38" s="31">
        <f t="shared" si="35"/>
        <v>0</v>
      </c>
      <c r="BL38" s="31">
        <f t="shared" si="35"/>
        <v>0</v>
      </c>
      <c r="BM38" s="31">
        <f t="shared" si="35"/>
        <v>0</v>
      </c>
      <c r="BN38" s="31">
        <f t="shared" si="35"/>
        <v>0</v>
      </c>
      <c r="BO38" s="31">
        <f t="shared" si="35"/>
        <v>0</v>
      </c>
      <c r="BP38" s="31">
        <f t="shared" si="35"/>
        <v>0</v>
      </c>
      <c r="BQ38" s="31">
        <f t="shared" si="35"/>
        <v>0</v>
      </c>
      <c r="BR38" s="31">
        <f t="shared" si="35"/>
        <v>0</v>
      </c>
      <c r="BS38" s="31">
        <f t="shared" si="35"/>
        <v>0</v>
      </c>
      <c r="BT38" s="31">
        <f t="shared" si="35"/>
        <v>0</v>
      </c>
      <c r="BU38" s="31">
        <f t="shared" si="35"/>
        <v>0</v>
      </c>
      <c r="BV38" s="31">
        <f t="shared" si="35"/>
        <v>0</v>
      </c>
      <c r="BW38" s="31">
        <f t="shared" si="35"/>
        <v>0</v>
      </c>
      <c r="BX38" s="31">
        <f t="shared" si="35"/>
        <v>0</v>
      </c>
      <c r="BY38" s="31">
        <f t="shared" si="35"/>
        <v>0</v>
      </c>
      <c r="BZ38" s="31">
        <f t="shared" si="35"/>
        <v>0</v>
      </c>
      <c r="CA38" s="31">
        <f t="shared" si="35"/>
        <v>0</v>
      </c>
      <c r="CB38" s="31">
        <f t="shared" si="35"/>
        <v>0</v>
      </c>
      <c r="CC38" s="31">
        <f t="shared" si="35"/>
        <v>0</v>
      </c>
      <c r="CD38" s="31">
        <f t="shared" si="35"/>
        <v>0</v>
      </c>
      <c r="CE38" s="31">
        <f t="shared" si="35"/>
        <v>0</v>
      </c>
      <c r="CF38" s="31">
        <f t="shared" si="35"/>
        <v>0</v>
      </c>
      <c r="CG38" s="31">
        <f t="shared" si="35"/>
        <v>0</v>
      </c>
      <c r="CH38" s="31">
        <f t="shared" si="35"/>
        <v>0</v>
      </c>
      <c r="CI38" s="31">
        <f t="shared" si="35"/>
        <v>0</v>
      </c>
      <c r="CJ38" s="31">
        <f t="shared" si="35"/>
        <v>0</v>
      </c>
      <c r="CK38" s="31">
        <f t="shared" si="35"/>
        <v>0</v>
      </c>
      <c r="CL38" s="31">
        <f t="shared" si="35"/>
        <v>0</v>
      </c>
      <c r="CM38" s="31">
        <f t="shared" si="35"/>
        <v>0</v>
      </c>
      <c r="CN38" s="31">
        <f t="shared" si="35"/>
        <v>0</v>
      </c>
      <c r="CO38" s="31">
        <f t="shared" si="35"/>
        <v>0</v>
      </c>
      <c r="CP38" s="31">
        <f t="shared" si="35"/>
        <v>0</v>
      </c>
      <c r="CQ38" s="31">
        <f t="shared" si="35"/>
        <v>0</v>
      </c>
      <c r="CR38" s="31">
        <f t="shared" si="35"/>
        <v>0</v>
      </c>
      <c r="CS38" s="31">
        <f t="shared" si="35"/>
        <v>0</v>
      </c>
      <c r="CT38" s="31">
        <f t="shared" si="35"/>
        <v>0</v>
      </c>
      <c r="CU38" s="31">
        <f t="shared" si="35"/>
        <v>0</v>
      </c>
      <c r="CV38" s="31">
        <f t="shared" si="35"/>
        <v>0</v>
      </c>
      <c r="CW38" s="31">
        <f t="shared" si="35"/>
        <v>0</v>
      </c>
      <c r="CX38" s="31">
        <f t="shared" si="35"/>
        <v>0</v>
      </c>
      <c r="CY38" s="31">
        <f t="shared" si="35"/>
        <v>0</v>
      </c>
      <c r="CZ38" s="31">
        <f t="shared" si="35"/>
        <v>0</v>
      </c>
      <c r="DA38" s="31">
        <f t="shared" si="35"/>
        <v>0</v>
      </c>
      <c r="DB38" s="31">
        <f t="shared" si="35"/>
        <v>0</v>
      </c>
      <c r="DC38" s="31">
        <f t="shared" si="35"/>
        <v>0</v>
      </c>
      <c r="DD38" s="31">
        <f t="shared" si="35"/>
        <v>0</v>
      </c>
      <c r="DE38" s="31">
        <f t="shared" si="35"/>
        <v>0</v>
      </c>
      <c r="DF38" s="31">
        <f t="shared" si="35"/>
        <v>0</v>
      </c>
      <c r="DG38" s="31">
        <f t="shared" si="35"/>
        <v>0</v>
      </c>
      <c r="DH38" s="31">
        <f t="shared" si="35"/>
        <v>0</v>
      </c>
      <c r="DI38" s="31">
        <f t="shared" si="35"/>
        <v>0</v>
      </c>
      <c r="DJ38" s="31">
        <f t="shared" si="35"/>
        <v>0</v>
      </c>
      <c r="DK38" s="31">
        <f t="shared" si="35"/>
        <v>0</v>
      </c>
      <c r="DL38" s="31">
        <f t="shared" si="35"/>
        <v>0</v>
      </c>
      <c r="DM38" s="31">
        <f t="shared" si="35"/>
        <v>0</v>
      </c>
      <c r="DN38" s="31">
        <f t="shared" si="35"/>
        <v>0</v>
      </c>
      <c r="DO38" s="31">
        <f t="shared" si="35"/>
        <v>0</v>
      </c>
      <c r="DP38" s="31">
        <f t="shared" si="35"/>
        <v>0</v>
      </c>
      <c r="DQ38" s="31">
        <f t="shared" si="35"/>
        <v>0</v>
      </c>
      <c r="DR38" s="31">
        <f t="shared" si="35"/>
        <v>0</v>
      </c>
      <c r="DS38" s="31">
        <f t="shared" si="35"/>
        <v>0</v>
      </c>
      <c r="DT38" s="31">
        <f t="shared" si="35"/>
        <v>0</v>
      </c>
      <c r="DU38" s="31">
        <f t="shared" si="35"/>
        <v>0</v>
      </c>
      <c r="DV38" s="31">
        <f t="shared" si="35"/>
        <v>0</v>
      </c>
      <c r="DW38" s="31">
        <f t="shared" si="35"/>
        <v>0</v>
      </c>
      <c r="DX38" s="31">
        <f t="shared" si="35"/>
        <v>0</v>
      </c>
      <c r="DY38" s="31">
        <f t="shared" si="35"/>
        <v>0</v>
      </c>
      <c r="DZ38" s="31">
        <f t="shared" si="35"/>
        <v>0</v>
      </c>
      <c r="EA38" s="31">
        <f t="shared" si="35"/>
        <v>0</v>
      </c>
      <c r="EB38" s="31">
        <f t="shared" si="35"/>
        <v>0</v>
      </c>
      <c r="EC38" s="31">
        <f t="shared" si="35"/>
        <v>0</v>
      </c>
      <c r="ED38" s="31">
        <f t="shared" si="35"/>
        <v>0</v>
      </c>
      <c r="EE38" s="31">
        <f t="shared" si="35"/>
        <v>0</v>
      </c>
      <c r="EF38" s="31">
        <f t="shared" si="35"/>
        <v>0</v>
      </c>
      <c r="EG38" s="31">
        <f t="shared" si="35"/>
        <v>0</v>
      </c>
      <c r="EH38" s="31">
        <f t="shared" si="35"/>
        <v>0</v>
      </c>
      <c r="EI38" s="31">
        <f t="shared" si="35"/>
        <v>0</v>
      </c>
      <c r="EJ38" s="31">
        <f t="shared" si="35"/>
        <v>0</v>
      </c>
      <c r="EK38" s="31">
        <f t="shared" si="35"/>
        <v>0</v>
      </c>
      <c r="EL38" s="31">
        <f t="shared" si="35"/>
        <v>0</v>
      </c>
      <c r="EM38" s="31">
        <f t="shared" si="35"/>
        <v>0</v>
      </c>
      <c r="EN38" s="31">
        <f t="shared" si="35"/>
        <v>0</v>
      </c>
      <c r="EO38" s="31">
        <f t="shared" si="35"/>
        <v>0</v>
      </c>
      <c r="EP38" s="31">
        <f t="shared" si="35"/>
        <v>0</v>
      </c>
      <c r="EQ38" s="31">
        <f t="shared" si="35"/>
        <v>0</v>
      </c>
      <c r="ER38" s="31">
        <f t="shared" si="35"/>
        <v>0</v>
      </c>
      <c r="ES38" s="31">
        <f t="shared" si="35"/>
        <v>0</v>
      </c>
      <c r="ET38" s="31">
        <f t="shared" si="35"/>
        <v>0</v>
      </c>
      <c r="EU38" s="31">
        <f t="shared" si="35"/>
        <v>0</v>
      </c>
      <c r="EV38" s="31">
        <f t="shared" si="35"/>
        <v>0</v>
      </c>
      <c r="EW38" s="31">
        <f t="shared" si="35"/>
        <v>0</v>
      </c>
      <c r="EX38" s="31">
        <f t="shared" si="35"/>
        <v>0</v>
      </c>
      <c r="EY38" s="31">
        <f t="shared" si="35"/>
        <v>0</v>
      </c>
      <c r="EZ38" s="31">
        <f t="shared" si="35"/>
        <v>0</v>
      </c>
      <c r="FA38" s="31">
        <f t="shared" si="35"/>
        <v>0</v>
      </c>
      <c r="FB38" s="31">
        <f t="shared" si="35"/>
        <v>0</v>
      </c>
      <c r="FC38" s="31">
        <f t="shared" si="35"/>
        <v>0</v>
      </c>
      <c r="FD38" s="31">
        <f t="shared" si="35"/>
        <v>0</v>
      </c>
      <c r="FE38" s="31">
        <f t="shared" si="35"/>
        <v>0</v>
      </c>
      <c r="FF38" s="31">
        <f t="shared" si="35"/>
        <v>0</v>
      </c>
      <c r="FG38" s="31">
        <f t="shared" si="35"/>
        <v>0</v>
      </c>
      <c r="FH38" s="31">
        <f t="shared" si="35"/>
        <v>0</v>
      </c>
      <c r="FI38" s="31">
        <f t="shared" si="35"/>
        <v>0</v>
      </c>
      <c r="FJ38" s="31">
        <f t="shared" si="35"/>
        <v>0</v>
      </c>
      <c r="FK38" s="31">
        <f t="shared" si="35"/>
        <v>0</v>
      </c>
      <c r="FL38" s="31">
        <f t="shared" si="35"/>
        <v>0</v>
      </c>
      <c r="FM38" s="31">
        <f t="shared" si="35"/>
        <v>0</v>
      </c>
      <c r="FN38" s="31">
        <f t="shared" si="35"/>
        <v>0</v>
      </c>
      <c r="FO38" s="31">
        <f t="shared" si="35"/>
        <v>0</v>
      </c>
      <c r="FP38" s="31">
        <f t="shared" si="35"/>
        <v>0</v>
      </c>
      <c r="FQ38" s="31">
        <f t="shared" si="35"/>
        <v>0</v>
      </c>
      <c r="FR38" s="31">
        <f t="shared" si="35"/>
        <v>0</v>
      </c>
      <c r="FS38" s="31">
        <f t="shared" si="35"/>
        <v>0</v>
      </c>
      <c r="FT38" s="31">
        <f t="shared" si="35"/>
        <v>0</v>
      </c>
      <c r="FU38" s="31">
        <f t="shared" si="35"/>
        <v>0</v>
      </c>
      <c r="FV38" s="31">
        <f t="shared" si="35"/>
        <v>0</v>
      </c>
      <c r="FW38" s="31">
        <f t="shared" si="35"/>
        <v>0</v>
      </c>
      <c r="FX38" s="31">
        <f t="shared" si="35"/>
        <v>0</v>
      </c>
      <c r="FY38" s="31">
        <f t="shared" si="35"/>
        <v>0</v>
      </c>
      <c r="FZ38" s="31">
        <f t="shared" si="35"/>
        <v>0</v>
      </c>
      <c r="GA38" s="31">
        <f t="shared" si="35"/>
        <v>0</v>
      </c>
      <c r="GB38" s="31">
        <f t="shared" si="35"/>
        <v>0</v>
      </c>
      <c r="GC38" s="31">
        <f t="shared" si="35"/>
        <v>0</v>
      </c>
      <c r="GD38" s="31">
        <f t="shared" si="35"/>
        <v>0</v>
      </c>
      <c r="GE38" s="31">
        <f t="shared" si="35"/>
        <v>0</v>
      </c>
      <c r="GF38" s="31">
        <f t="shared" si="35"/>
        <v>0</v>
      </c>
      <c r="GG38" s="31">
        <f t="shared" si="35"/>
        <v>0</v>
      </c>
      <c r="GH38" s="31">
        <f t="shared" si="35"/>
        <v>0</v>
      </c>
      <c r="GI38" s="31">
        <f t="shared" si="35"/>
        <v>0</v>
      </c>
      <c r="GJ38" s="31">
        <f t="shared" si="35"/>
        <v>0</v>
      </c>
      <c r="GK38" s="31">
        <f t="shared" si="35"/>
        <v>0</v>
      </c>
      <c r="GL38" s="31">
        <f t="shared" si="35"/>
        <v>0</v>
      </c>
      <c r="GM38" s="31">
        <f t="shared" si="35"/>
        <v>0</v>
      </c>
      <c r="GN38" s="31">
        <f t="shared" si="35"/>
        <v>0</v>
      </c>
      <c r="GO38" s="31">
        <f t="shared" si="35"/>
        <v>0</v>
      </c>
      <c r="GP38" s="31">
        <f t="shared" si="35"/>
        <v>0</v>
      </c>
      <c r="GQ38" s="31">
        <f t="shared" si="35"/>
        <v>0</v>
      </c>
      <c r="GR38" s="31">
        <f t="shared" si="35"/>
        <v>0</v>
      </c>
      <c r="GS38" s="31">
        <f t="shared" si="35"/>
        <v>0</v>
      </c>
      <c r="GT38" s="31">
        <f t="shared" si="35"/>
        <v>0</v>
      </c>
      <c r="GU38" s="31">
        <f t="shared" si="35"/>
        <v>0</v>
      </c>
      <c r="GV38" s="31">
        <f t="shared" si="35"/>
        <v>0</v>
      </c>
      <c r="GW38" s="31">
        <f t="shared" si="35"/>
        <v>0</v>
      </c>
      <c r="GX38" s="31">
        <f t="shared" si="35"/>
        <v>0</v>
      </c>
      <c r="GY38" s="31">
        <f t="shared" si="35"/>
        <v>0</v>
      </c>
      <c r="GZ38" s="31">
        <f t="shared" si="35"/>
        <v>0</v>
      </c>
      <c r="HA38" s="31">
        <f t="shared" si="35"/>
        <v>0</v>
      </c>
      <c r="HB38" s="31">
        <f t="shared" si="35"/>
        <v>0</v>
      </c>
      <c r="HC38" s="31">
        <f t="shared" si="35"/>
        <v>0</v>
      </c>
      <c r="HD38" s="31">
        <f t="shared" si="35"/>
        <v>0</v>
      </c>
      <c r="HE38" s="31">
        <f t="shared" si="35"/>
        <v>0</v>
      </c>
      <c r="HF38" s="31">
        <f t="shared" si="35"/>
        <v>0</v>
      </c>
      <c r="HG38" s="31">
        <f t="shared" si="35"/>
        <v>0</v>
      </c>
      <c r="HH38" s="31">
        <f t="shared" si="35"/>
        <v>0</v>
      </c>
      <c r="HI38" s="31">
        <f t="shared" si="35"/>
        <v>0</v>
      </c>
      <c r="HJ38" s="31">
        <f t="shared" si="35"/>
        <v>0</v>
      </c>
      <c r="HK38" s="31">
        <f t="shared" si="35"/>
        <v>0</v>
      </c>
      <c r="HL38" s="31">
        <f t="shared" si="35"/>
        <v>0</v>
      </c>
      <c r="HM38" s="31">
        <f t="shared" si="35"/>
        <v>0</v>
      </c>
      <c r="HN38" s="31">
        <f t="shared" si="35"/>
        <v>0</v>
      </c>
      <c r="HO38" s="31">
        <f t="shared" si="35"/>
        <v>0</v>
      </c>
      <c r="HP38" s="31">
        <f t="shared" si="35"/>
        <v>0</v>
      </c>
      <c r="HQ38" s="31">
        <f t="shared" si="35"/>
        <v>0</v>
      </c>
      <c r="HR38" s="31">
        <f t="shared" si="35"/>
        <v>0</v>
      </c>
      <c r="HS38" s="31">
        <f t="shared" si="35"/>
        <v>0</v>
      </c>
      <c r="HT38" s="31">
        <f t="shared" si="35"/>
        <v>0</v>
      </c>
      <c r="HU38" s="31">
        <f t="shared" si="35"/>
        <v>0</v>
      </c>
      <c r="HV38" s="31">
        <f t="shared" si="35"/>
        <v>0</v>
      </c>
      <c r="HW38" s="31">
        <f t="shared" si="35"/>
        <v>0</v>
      </c>
      <c r="HX38" s="31">
        <f t="shared" si="35"/>
        <v>0</v>
      </c>
      <c r="HY38" s="31">
        <f t="shared" si="35"/>
        <v>0</v>
      </c>
      <c r="HZ38" s="31">
        <f t="shared" si="35"/>
        <v>0</v>
      </c>
      <c r="IA38" s="31">
        <f t="shared" si="35"/>
        <v>0</v>
      </c>
      <c r="IB38" s="31">
        <f t="shared" si="35"/>
        <v>0</v>
      </c>
      <c r="IC38" s="31">
        <f t="shared" si="35"/>
        <v>0</v>
      </c>
      <c r="ID38" s="31">
        <f t="shared" si="35"/>
        <v>0</v>
      </c>
      <c r="IE38" s="31">
        <f t="shared" si="35"/>
        <v>0</v>
      </c>
      <c r="IF38" s="31">
        <f t="shared" si="35"/>
        <v>0</v>
      </c>
      <c r="IG38" s="31">
        <f t="shared" si="35"/>
        <v>0</v>
      </c>
      <c r="IH38" s="31">
        <f t="shared" si="35"/>
        <v>0</v>
      </c>
      <c r="II38" s="31">
        <f t="shared" si="35"/>
        <v>0</v>
      </c>
      <c r="IJ38" s="31">
        <f t="shared" si="35"/>
        <v>0</v>
      </c>
      <c r="IK38" s="31">
        <f t="shared" si="35"/>
        <v>0</v>
      </c>
      <c r="IL38" s="31">
        <f t="shared" si="35"/>
        <v>0</v>
      </c>
      <c r="IM38" s="31">
        <f t="shared" si="35"/>
        <v>0</v>
      </c>
      <c r="IN38" s="31">
        <f t="shared" si="35"/>
        <v>0</v>
      </c>
      <c r="IO38" s="31">
        <f t="shared" si="35"/>
        <v>0</v>
      </c>
      <c r="IP38" s="31">
        <f t="shared" si="35"/>
        <v>0</v>
      </c>
      <c r="IQ38" s="31">
        <f t="shared" si="35"/>
        <v>0</v>
      </c>
      <c r="IR38" s="31">
        <f t="shared" si="35"/>
        <v>0</v>
      </c>
      <c r="IS38" s="31">
        <f t="shared" si="35"/>
        <v>0</v>
      </c>
      <c r="IT38" s="31">
        <f t="shared" si="35"/>
        <v>0</v>
      </c>
      <c r="IU38" s="31">
        <f t="shared" si="35"/>
        <v>0</v>
      </c>
      <c r="IV38" s="31">
        <f t="shared" si="35"/>
        <v>0</v>
      </c>
      <c r="IW38" s="31">
        <f t="shared" si="35"/>
        <v>0</v>
      </c>
      <c r="IX38" s="31">
        <f t="shared" ref="IX38:MX38" si="36">SUMIFS($I$77:$I$10183,$C$77:$C$10183,"&gt;"&amp;IW$35,$C$77:$C$10183,"&lt;="&amp;IX$35,$A$77:$A$10183,"&lt;="&amp;$C$1)/1000</f>
        <v>0</v>
      </c>
      <c r="IY38" s="31">
        <f t="shared" si="36"/>
        <v>0</v>
      </c>
      <c r="IZ38" s="31">
        <f t="shared" si="36"/>
        <v>0</v>
      </c>
      <c r="JA38" s="31">
        <f t="shared" si="36"/>
        <v>0</v>
      </c>
      <c r="JB38" s="31">
        <f t="shared" si="36"/>
        <v>0</v>
      </c>
      <c r="JC38" s="31">
        <f t="shared" si="36"/>
        <v>0</v>
      </c>
      <c r="JD38" s="31">
        <f t="shared" si="36"/>
        <v>0</v>
      </c>
      <c r="JE38" s="31">
        <f t="shared" si="36"/>
        <v>0</v>
      </c>
      <c r="JF38" s="31">
        <f t="shared" si="36"/>
        <v>0</v>
      </c>
      <c r="JG38" s="31">
        <f t="shared" si="36"/>
        <v>0</v>
      </c>
      <c r="JH38" s="31">
        <f t="shared" si="36"/>
        <v>0</v>
      </c>
      <c r="JI38" s="31">
        <f t="shared" si="36"/>
        <v>0</v>
      </c>
      <c r="JJ38" s="31">
        <f t="shared" si="36"/>
        <v>0</v>
      </c>
      <c r="JK38" s="31">
        <f t="shared" si="36"/>
        <v>0</v>
      </c>
      <c r="JL38" s="31">
        <f t="shared" si="36"/>
        <v>0</v>
      </c>
      <c r="JM38" s="31">
        <f t="shared" si="36"/>
        <v>0</v>
      </c>
      <c r="JN38" s="31">
        <f t="shared" si="36"/>
        <v>0</v>
      </c>
      <c r="JO38" s="31">
        <f t="shared" si="36"/>
        <v>0</v>
      </c>
      <c r="JP38" s="31">
        <f t="shared" si="36"/>
        <v>0</v>
      </c>
      <c r="JQ38" s="31">
        <f t="shared" si="36"/>
        <v>0</v>
      </c>
      <c r="JR38" s="31">
        <f t="shared" si="36"/>
        <v>0</v>
      </c>
      <c r="JS38" s="31">
        <f t="shared" si="36"/>
        <v>0</v>
      </c>
      <c r="JT38" s="31">
        <f t="shared" si="36"/>
        <v>0</v>
      </c>
      <c r="JU38" s="31">
        <f t="shared" si="36"/>
        <v>0</v>
      </c>
      <c r="JV38" s="31">
        <f t="shared" si="36"/>
        <v>0</v>
      </c>
      <c r="JW38" s="31">
        <f t="shared" si="36"/>
        <v>0</v>
      </c>
      <c r="JX38" s="31">
        <f t="shared" si="36"/>
        <v>0</v>
      </c>
      <c r="JY38" s="31">
        <f t="shared" si="36"/>
        <v>0</v>
      </c>
      <c r="JZ38" s="31">
        <f t="shared" si="36"/>
        <v>0</v>
      </c>
      <c r="KA38" s="31">
        <f t="shared" si="36"/>
        <v>0</v>
      </c>
      <c r="KB38" s="31">
        <f t="shared" si="36"/>
        <v>0</v>
      </c>
      <c r="KC38" s="31">
        <f t="shared" si="36"/>
        <v>0</v>
      </c>
      <c r="KD38" s="31">
        <f t="shared" si="36"/>
        <v>0</v>
      </c>
      <c r="KE38" s="31">
        <f t="shared" si="36"/>
        <v>0</v>
      </c>
      <c r="KF38" s="31">
        <f t="shared" si="36"/>
        <v>0</v>
      </c>
      <c r="KG38" s="31">
        <f t="shared" si="36"/>
        <v>0</v>
      </c>
      <c r="KH38" s="31">
        <f t="shared" si="36"/>
        <v>0</v>
      </c>
      <c r="KI38" s="31">
        <f t="shared" si="36"/>
        <v>0</v>
      </c>
      <c r="KJ38" s="31">
        <f t="shared" si="36"/>
        <v>0</v>
      </c>
      <c r="KK38" s="31">
        <f t="shared" si="36"/>
        <v>0</v>
      </c>
      <c r="KL38" s="31">
        <f t="shared" si="36"/>
        <v>0</v>
      </c>
      <c r="KM38" s="31">
        <f t="shared" si="36"/>
        <v>0</v>
      </c>
      <c r="KN38" s="31">
        <f t="shared" si="36"/>
        <v>0</v>
      </c>
      <c r="KO38" s="31">
        <f t="shared" si="36"/>
        <v>0</v>
      </c>
      <c r="KP38" s="31">
        <f t="shared" si="36"/>
        <v>0</v>
      </c>
      <c r="KQ38" s="31">
        <f t="shared" si="36"/>
        <v>0</v>
      </c>
      <c r="KR38" s="31">
        <f t="shared" si="36"/>
        <v>0</v>
      </c>
      <c r="KS38" s="31">
        <f t="shared" si="36"/>
        <v>0</v>
      </c>
      <c r="KT38" s="31">
        <f t="shared" si="36"/>
        <v>0</v>
      </c>
      <c r="KU38" s="31">
        <f t="shared" si="36"/>
        <v>0</v>
      </c>
      <c r="KV38" s="31">
        <f t="shared" si="36"/>
        <v>0</v>
      </c>
      <c r="KW38" s="31">
        <f t="shared" si="36"/>
        <v>0</v>
      </c>
      <c r="KX38" s="31">
        <f t="shared" si="36"/>
        <v>0</v>
      </c>
      <c r="KY38" s="31">
        <f t="shared" si="36"/>
        <v>0</v>
      </c>
      <c r="KZ38" s="31">
        <f t="shared" si="36"/>
        <v>0</v>
      </c>
      <c r="LA38" s="31">
        <f t="shared" si="36"/>
        <v>0</v>
      </c>
      <c r="LB38" s="31">
        <f t="shared" si="36"/>
        <v>0</v>
      </c>
      <c r="LC38" s="31">
        <f t="shared" si="36"/>
        <v>0</v>
      </c>
      <c r="LD38" s="31">
        <f t="shared" si="36"/>
        <v>0</v>
      </c>
      <c r="LE38" s="31">
        <f t="shared" si="36"/>
        <v>0</v>
      </c>
      <c r="LF38" s="31">
        <f t="shared" si="36"/>
        <v>0</v>
      </c>
      <c r="LG38" s="31">
        <f t="shared" si="36"/>
        <v>0</v>
      </c>
      <c r="LH38" s="31">
        <f t="shared" si="36"/>
        <v>0</v>
      </c>
      <c r="LI38" s="31">
        <f t="shared" si="36"/>
        <v>0</v>
      </c>
      <c r="LJ38" s="31">
        <f t="shared" si="36"/>
        <v>0</v>
      </c>
      <c r="LK38" s="31">
        <f t="shared" si="36"/>
        <v>0</v>
      </c>
      <c r="LL38" s="31">
        <f t="shared" si="36"/>
        <v>0</v>
      </c>
      <c r="LM38" s="31">
        <f t="shared" si="36"/>
        <v>0</v>
      </c>
      <c r="LN38" s="31">
        <f t="shared" si="36"/>
        <v>0</v>
      </c>
      <c r="LO38" s="31">
        <f t="shared" si="36"/>
        <v>0</v>
      </c>
      <c r="LP38" s="31">
        <f t="shared" si="36"/>
        <v>0</v>
      </c>
      <c r="LQ38" s="31">
        <f t="shared" si="36"/>
        <v>0</v>
      </c>
      <c r="LR38" s="31">
        <f t="shared" si="36"/>
        <v>0</v>
      </c>
      <c r="LS38" s="31">
        <f t="shared" si="36"/>
        <v>0</v>
      </c>
      <c r="LT38" s="31">
        <f t="shared" si="36"/>
        <v>0</v>
      </c>
      <c r="LU38" s="31">
        <f t="shared" si="36"/>
        <v>0</v>
      </c>
      <c r="LV38" s="31">
        <f t="shared" si="36"/>
        <v>0</v>
      </c>
      <c r="LW38" s="31">
        <f t="shared" si="36"/>
        <v>0</v>
      </c>
      <c r="LX38" s="31">
        <f t="shared" si="36"/>
        <v>0</v>
      </c>
      <c r="LY38" s="31">
        <f t="shared" si="36"/>
        <v>0</v>
      </c>
      <c r="LZ38" s="31">
        <f t="shared" si="36"/>
        <v>0</v>
      </c>
      <c r="MA38" s="31">
        <f t="shared" si="36"/>
        <v>0</v>
      </c>
      <c r="MB38" s="31">
        <f t="shared" si="36"/>
        <v>0</v>
      </c>
      <c r="MC38" s="31">
        <f t="shared" si="36"/>
        <v>0</v>
      </c>
      <c r="MD38" s="31">
        <f t="shared" si="36"/>
        <v>0</v>
      </c>
      <c r="ME38" s="31">
        <f t="shared" si="36"/>
        <v>0</v>
      </c>
      <c r="MF38" s="31">
        <f t="shared" si="36"/>
        <v>0</v>
      </c>
      <c r="MG38" s="31">
        <f t="shared" si="36"/>
        <v>0</v>
      </c>
      <c r="MH38" s="31">
        <f t="shared" si="36"/>
        <v>0</v>
      </c>
      <c r="MI38" s="31">
        <f t="shared" si="36"/>
        <v>0</v>
      </c>
      <c r="MJ38" s="31">
        <f t="shared" si="36"/>
        <v>0</v>
      </c>
      <c r="MK38" s="31">
        <f t="shared" si="36"/>
        <v>0</v>
      </c>
      <c r="ML38" s="31">
        <f t="shared" si="36"/>
        <v>0</v>
      </c>
      <c r="MM38" s="31">
        <f t="shared" si="36"/>
        <v>0</v>
      </c>
      <c r="MN38" s="31">
        <f t="shared" si="36"/>
        <v>0</v>
      </c>
      <c r="MO38" s="31">
        <f t="shared" si="36"/>
        <v>0</v>
      </c>
      <c r="MP38" s="31">
        <f t="shared" si="36"/>
        <v>0</v>
      </c>
      <c r="MQ38" s="31">
        <f t="shared" si="36"/>
        <v>0</v>
      </c>
      <c r="MR38" s="31">
        <f t="shared" si="36"/>
        <v>0</v>
      </c>
      <c r="MS38" s="31">
        <f t="shared" si="36"/>
        <v>0</v>
      </c>
      <c r="MT38" s="31">
        <f t="shared" si="36"/>
        <v>0</v>
      </c>
      <c r="MU38" s="31">
        <f t="shared" si="36"/>
        <v>0</v>
      </c>
      <c r="MV38" s="31">
        <f t="shared" si="36"/>
        <v>0</v>
      </c>
      <c r="MW38" s="31">
        <f t="shared" si="36"/>
        <v>0</v>
      </c>
      <c r="MX38" s="31">
        <f t="shared" si="36"/>
        <v>0</v>
      </c>
      <c r="MY38" s="27"/>
      <c r="MZ38" s="27"/>
      <c r="NA38" s="27"/>
      <c r="NB38" s="27"/>
      <c r="NC38" s="27"/>
      <c r="ND38" s="27"/>
      <c r="NE38" s="27"/>
      <c r="NF38" s="27"/>
      <c r="NG38" s="27"/>
      <c r="NH38" s="27"/>
      <c r="NI38" s="27"/>
      <c r="NJ38" s="27"/>
      <c r="NK38" s="27"/>
      <c r="NL38" s="27"/>
      <c r="NM38" s="27"/>
      <c r="NN38" s="27"/>
      <c r="NO38" s="27"/>
      <c r="NP38" s="27"/>
      <c r="NQ38" s="27"/>
      <c r="NR38" s="27"/>
      <c r="NS38" s="27"/>
      <c r="NT38" s="27"/>
    </row>
    <row r="39" spans="1:384" ht="14.25" hidden="1" customHeight="1" outlineLevel="1" x14ac:dyDescent="0.55000000000000004">
      <c r="A39" s="38" t="s">
        <v>8</v>
      </c>
      <c r="B39" s="52">
        <f t="shared" si="30"/>
        <v>0</v>
      </c>
      <c r="C39" s="53">
        <f t="shared" ref="C39:IW39" si="37">C36+C37/6+C38</f>
        <v>0</v>
      </c>
      <c r="D39" s="53">
        <f t="shared" si="37"/>
        <v>0</v>
      </c>
      <c r="E39" s="53">
        <f t="shared" si="37"/>
        <v>0</v>
      </c>
      <c r="F39" s="53">
        <f t="shared" si="37"/>
        <v>0</v>
      </c>
      <c r="G39" s="53">
        <f t="shared" si="37"/>
        <v>0</v>
      </c>
      <c r="H39" s="53">
        <f t="shared" si="37"/>
        <v>0</v>
      </c>
      <c r="I39" s="53">
        <f t="shared" si="37"/>
        <v>0</v>
      </c>
      <c r="J39" s="53">
        <f t="shared" si="37"/>
        <v>0</v>
      </c>
      <c r="K39" s="53">
        <f t="shared" si="37"/>
        <v>0</v>
      </c>
      <c r="L39" s="53">
        <f t="shared" si="37"/>
        <v>0</v>
      </c>
      <c r="M39" s="53">
        <f t="shared" si="37"/>
        <v>0</v>
      </c>
      <c r="N39" s="53">
        <f t="shared" si="37"/>
        <v>0</v>
      </c>
      <c r="O39" s="53">
        <f t="shared" si="37"/>
        <v>0</v>
      </c>
      <c r="P39" s="53">
        <f t="shared" si="37"/>
        <v>0</v>
      </c>
      <c r="Q39" s="53">
        <f t="shared" si="37"/>
        <v>0</v>
      </c>
      <c r="R39" s="53">
        <f t="shared" si="37"/>
        <v>0</v>
      </c>
      <c r="S39" s="53">
        <f t="shared" si="37"/>
        <v>0</v>
      </c>
      <c r="T39" s="53">
        <f t="shared" si="37"/>
        <v>0</v>
      </c>
      <c r="U39" s="53">
        <f t="shared" si="37"/>
        <v>0</v>
      </c>
      <c r="V39" s="53">
        <f t="shared" si="37"/>
        <v>0</v>
      </c>
      <c r="W39" s="53">
        <f t="shared" si="37"/>
        <v>0</v>
      </c>
      <c r="X39" s="53">
        <f t="shared" si="37"/>
        <v>0</v>
      </c>
      <c r="Y39" s="53">
        <f t="shared" si="37"/>
        <v>0</v>
      </c>
      <c r="Z39" s="53">
        <f t="shared" si="37"/>
        <v>0</v>
      </c>
      <c r="AA39" s="53">
        <f t="shared" si="37"/>
        <v>0</v>
      </c>
      <c r="AB39" s="53">
        <f t="shared" si="37"/>
        <v>0</v>
      </c>
      <c r="AC39" s="53">
        <f t="shared" si="37"/>
        <v>0</v>
      </c>
      <c r="AD39" s="53">
        <f t="shared" si="37"/>
        <v>0</v>
      </c>
      <c r="AE39" s="53">
        <f t="shared" si="37"/>
        <v>0</v>
      </c>
      <c r="AF39" s="53">
        <f t="shared" si="37"/>
        <v>0</v>
      </c>
      <c r="AG39" s="53">
        <f t="shared" si="37"/>
        <v>0</v>
      </c>
      <c r="AH39" s="53">
        <f t="shared" si="37"/>
        <v>0</v>
      </c>
      <c r="AI39" s="53">
        <f t="shared" si="37"/>
        <v>0</v>
      </c>
      <c r="AJ39" s="53">
        <f t="shared" si="37"/>
        <v>0</v>
      </c>
      <c r="AK39" s="53">
        <f t="shared" si="37"/>
        <v>0</v>
      </c>
      <c r="AL39" s="53">
        <f t="shared" si="37"/>
        <v>0</v>
      </c>
      <c r="AM39" s="53">
        <f t="shared" si="37"/>
        <v>0</v>
      </c>
      <c r="AN39" s="53">
        <f t="shared" si="37"/>
        <v>0</v>
      </c>
      <c r="AO39" s="53">
        <f t="shared" si="37"/>
        <v>0</v>
      </c>
      <c r="AP39" s="53">
        <f t="shared" si="37"/>
        <v>0</v>
      </c>
      <c r="AQ39" s="53">
        <f t="shared" si="37"/>
        <v>0</v>
      </c>
      <c r="AR39" s="53">
        <f t="shared" si="37"/>
        <v>0</v>
      </c>
      <c r="AS39" s="53">
        <f t="shared" si="37"/>
        <v>0</v>
      </c>
      <c r="AT39" s="53">
        <f t="shared" si="37"/>
        <v>0</v>
      </c>
      <c r="AU39" s="53">
        <f t="shared" si="37"/>
        <v>0</v>
      </c>
      <c r="AV39" s="53">
        <f t="shared" si="37"/>
        <v>0</v>
      </c>
      <c r="AW39" s="53">
        <f t="shared" si="37"/>
        <v>0</v>
      </c>
      <c r="AX39" s="53">
        <f t="shared" si="37"/>
        <v>0</v>
      </c>
      <c r="AY39" s="53">
        <f t="shared" si="37"/>
        <v>0</v>
      </c>
      <c r="AZ39" s="53">
        <f t="shared" si="37"/>
        <v>0</v>
      </c>
      <c r="BA39" s="53">
        <f t="shared" si="37"/>
        <v>0</v>
      </c>
      <c r="BB39" s="53">
        <f t="shared" si="37"/>
        <v>0</v>
      </c>
      <c r="BC39" s="53">
        <f t="shared" si="37"/>
        <v>0</v>
      </c>
      <c r="BD39" s="53">
        <f t="shared" si="37"/>
        <v>0</v>
      </c>
      <c r="BE39" s="53">
        <f t="shared" si="37"/>
        <v>0</v>
      </c>
      <c r="BF39" s="53">
        <f t="shared" si="37"/>
        <v>0</v>
      </c>
      <c r="BG39" s="53">
        <f t="shared" si="37"/>
        <v>0</v>
      </c>
      <c r="BH39" s="53">
        <f t="shared" si="37"/>
        <v>0</v>
      </c>
      <c r="BI39" s="53">
        <f t="shared" si="37"/>
        <v>0</v>
      </c>
      <c r="BJ39" s="53">
        <f t="shared" si="37"/>
        <v>0</v>
      </c>
      <c r="BK39" s="53">
        <f t="shared" si="37"/>
        <v>0</v>
      </c>
      <c r="BL39" s="53">
        <f t="shared" si="37"/>
        <v>0</v>
      </c>
      <c r="BM39" s="53">
        <f t="shared" si="37"/>
        <v>0</v>
      </c>
      <c r="BN39" s="53">
        <f t="shared" si="37"/>
        <v>0</v>
      </c>
      <c r="BO39" s="53">
        <f t="shared" si="37"/>
        <v>0</v>
      </c>
      <c r="BP39" s="53">
        <f t="shared" si="37"/>
        <v>0</v>
      </c>
      <c r="BQ39" s="53">
        <f t="shared" si="37"/>
        <v>0</v>
      </c>
      <c r="BR39" s="53">
        <f t="shared" si="37"/>
        <v>0</v>
      </c>
      <c r="BS39" s="53">
        <f t="shared" si="37"/>
        <v>0</v>
      </c>
      <c r="BT39" s="53">
        <f t="shared" si="37"/>
        <v>0</v>
      </c>
      <c r="BU39" s="53">
        <f t="shared" si="37"/>
        <v>0</v>
      </c>
      <c r="BV39" s="53">
        <f t="shared" si="37"/>
        <v>0</v>
      </c>
      <c r="BW39" s="53">
        <f t="shared" si="37"/>
        <v>0</v>
      </c>
      <c r="BX39" s="53">
        <f t="shared" si="37"/>
        <v>0</v>
      </c>
      <c r="BY39" s="53">
        <f t="shared" si="37"/>
        <v>0</v>
      </c>
      <c r="BZ39" s="53">
        <f t="shared" si="37"/>
        <v>0</v>
      </c>
      <c r="CA39" s="53">
        <f t="shared" si="37"/>
        <v>0</v>
      </c>
      <c r="CB39" s="53">
        <f t="shared" si="37"/>
        <v>0</v>
      </c>
      <c r="CC39" s="53">
        <f t="shared" si="37"/>
        <v>0</v>
      </c>
      <c r="CD39" s="53">
        <f t="shared" si="37"/>
        <v>0</v>
      </c>
      <c r="CE39" s="53">
        <f t="shared" si="37"/>
        <v>0</v>
      </c>
      <c r="CF39" s="53">
        <f t="shared" si="37"/>
        <v>0</v>
      </c>
      <c r="CG39" s="53">
        <f t="shared" si="37"/>
        <v>0</v>
      </c>
      <c r="CH39" s="53">
        <f t="shared" si="37"/>
        <v>0</v>
      </c>
      <c r="CI39" s="53">
        <f t="shared" si="37"/>
        <v>0</v>
      </c>
      <c r="CJ39" s="53">
        <f t="shared" si="37"/>
        <v>0</v>
      </c>
      <c r="CK39" s="53">
        <f t="shared" si="37"/>
        <v>0</v>
      </c>
      <c r="CL39" s="53">
        <f t="shared" si="37"/>
        <v>0</v>
      </c>
      <c r="CM39" s="53">
        <f t="shared" si="37"/>
        <v>0</v>
      </c>
      <c r="CN39" s="53">
        <f t="shared" si="37"/>
        <v>0</v>
      </c>
      <c r="CO39" s="53">
        <f t="shared" si="37"/>
        <v>0</v>
      </c>
      <c r="CP39" s="53">
        <f t="shared" si="37"/>
        <v>0</v>
      </c>
      <c r="CQ39" s="53">
        <f t="shared" si="37"/>
        <v>0</v>
      </c>
      <c r="CR39" s="53">
        <f t="shared" si="37"/>
        <v>0</v>
      </c>
      <c r="CS39" s="53">
        <f t="shared" si="37"/>
        <v>0</v>
      </c>
      <c r="CT39" s="53">
        <f t="shared" si="37"/>
        <v>0</v>
      </c>
      <c r="CU39" s="53">
        <f t="shared" si="37"/>
        <v>0</v>
      </c>
      <c r="CV39" s="53">
        <f t="shared" si="37"/>
        <v>0</v>
      </c>
      <c r="CW39" s="53">
        <f t="shared" si="37"/>
        <v>0</v>
      </c>
      <c r="CX39" s="53">
        <f t="shared" si="37"/>
        <v>0</v>
      </c>
      <c r="CY39" s="53">
        <f t="shared" si="37"/>
        <v>0</v>
      </c>
      <c r="CZ39" s="53">
        <f t="shared" si="37"/>
        <v>0</v>
      </c>
      <c r="DA39" s="53">
        <f t="shared" si="37"/>
        <v>0</v>
      </c>
      <c r="DB39" s="53">
        <f t="shared" si="37"/>
        <v>0</v>
      </c>
      <c r="DC39" s="53">
        <f t="shared" si="37"/>
        <v>0</v>
      </c>
      <c r="DD39" s="53">
        <f t="shared" si="37"/>
        <v>0</v>
      </c>
      <c r="DE39" s="53">
        <f t="shared" si="37"/>
        <v>0</v>
      </c>
      <c r="DF39" s="53">
        <f t="shared" si="37"/>
        <v>0</v>
      </c>
      <c r="DG39" s="53">
        <f t="shared" si="37"/>
        <v>0</v>
      </c>
      <c r="DH39" s="53">
        <f t="shared" si="37"/>
        <v>0</v>
      </c>
      <c r="DI39" s="53">
        <f t="shared" si="37"/>
        <v>0</v>
      </c>
      <c r="DJ39" s="53">
        <f t="shared" si="37"/>
        <v>0</v>
      </c>
      <c r="DK39" s="53">
        <f t="shared" si="37"/>
        <v>0</v>
      </c>
      <c r="DL39" s="53">
        <f t="shared" si="37"/>
        <v>0</v>
      </c>
      <c r="DM39" s="53">
        <f t="shared" si="37"/>
        <v>0</v>
      </c>
      <c r="DN39" s="53">
        <f t="shared" si="37"/>
        <v>0</v>
      </c>
      <c r="DO39" s="53">
        <f t="shared" si="37"/>
        <v>0</v>
      </c>
      <c r="DP39" s="53">
        <f t="shared" si="37"/>
        <v>0</v>
      </c>
      <c r="DQ39" s="53">
        <f t="shared" si="37"/>
        <v>0</v>
      </c>
      <c r="DR39" s="53">
        <f t="shared" si="37"/>
        <v>0</v>
      </c>
      <c r="DS39" s="53">
        <f t="shared" si="37"/>
        <v>0</v>
      </c>
      <c r="DT39" s="53">
        <f t="shared" si="37"/>
        <v>0</v>
      </c>
      <c r="DU39" s="53">
        <f t="shared" si="37"/>
        <v>0</v>
      </c>
      <c r="DV39" s="53">
        <f t="shared" si="37"/>
        <v>0</v>
      </c>
      <c r="DW39" s="53">
        <f t="shared" si="37"/>
        <v>0</v>
      </c>
      <c r="DX39" s="53">
        <f t="shared" si="37"/>
        <v>0</v>
      </c>
      <c r="DY39" s="53">
        <f t="shared" si="37"/>
        <v>0</v>
      </c>
      <c r="DZ39" s="53">
        <f t="shared" si="37"/>
        <v>0</v>
      </c>
      <c r="EA39" s="53">
        <f t="shared" si="37"/>
        <v>0</v>
      </c>
      <c r="EB39" s="53">
        <f t="shared" si="37"/>
        <v>0</v>
      </c>
      <c r="EC39" s="53">
        <f t="shared" si="37"/>
        <v>0</v>
      </c>
      <c r="ED39" s="53">
        <f t="shared" si="37"/>
        <v>0</v>
      </c>
      <c r="EE39" s="53">
        <f t="shared" si="37"/>
        <v>0</v>
      </c>
      <c r="EF39" s="53">
        <f t="shared" si="37"/>
        <v>0</v>
      </c>
      <c r="EG39" s="53">
        <f t="shared" si="37"/>
        <v>0</v>
      </c>
      <c r="EH39" s="53">
        <f t="shared" si="37"/>
        <v>0</v>
      </c>
      <c r="EI39" s="53">
        <f t="shared" si="37"/>
        <v>0</v>
      </c>
      <c r="EJ39" s="53">
        <f t="shared" si="37"/>
        <v>0</v>
      </c>
      <c r="EK39" s="53">
        <f t="shared" si="37"/>
        <v>0</v>
      </c>
      <c r="EL39" s="53">
        <f t="shared" si="37"/>
        <v>0</v>
      </c>
      <c r="EM39" s="53">
        <f t="shared" si="37"/>
        <v>0</v>
      </c>
      <c r="EN39" s="53">
        <f t="shared" si="37"/>
        <v>0</v>
      </c>
      <c r="EO39" s="53">
        <f t="shared" si="37"/>
        <v>0</v>
      </c>
      <c r="EP39" s="53">
        <f t="shared" si="37"/>
        <v>0</v>
      </c>
      <c r="EQ39" s="53">
        <f t="shared" si="37"/>
        <v>0</v>
      </c>
      <c r="ER39" s="53">
        <f t="shared" si="37"/>
        <v>0</v>
      </c>
      <c r="ES39" s="53">
        <f t="shared" si="37"/>
        <v>0</v>
      </c>
      <c r="ET39" s="53">
        <f t="shared" si="37"/>
        <v>0</v>
      </c>
      <c r="EU39" s="53">
        <f t="shared" si="37"/>
        <v>0</v>
      </c>
      <c r="EV39" s="53">
        <f t="shared" si="37"/>
        <v>0</v>
      </c>
      <c r="EW39" s="53">
        <f t="shared" si="37"/>
        <v>0</v>
      </c>
      <c r="EX39" s="53">
        <f t="shared" si="37"/>
        <v>0</v>
      </c>
      <c r="EY39" s="53">
        <f t="shared" si="37"/>
        <v>0</v>
      </c>
      <c r="EZ39" s="53">
        <f t="shared" si="37"/>
        <v>0</v>
      </c>
      <c r="FA39" s="53">
        <f t="shared" si="37"/>
        <v>0</v>
      </c>
      <c r="FB39" s="53">
        <f t="shared" si="37"/>
        <v>0</v>
      </c>
      <c r="FC39" s="53">
        <f t="shared" si="37"/>
        <v>0</v>
      </c>
      <c r="FD39" s="53">
        <f t="shared" si="37"/>
        <v>0</v>
      </c>
      <c r="FE39" s="53">
        <f t="shared" si="37"/>
        <v>0</v>
      </c>
      <c r="FF39" s="53">
        <f t="shared" si="37"/>
        <v>0</v>
      </c>
      <c r="FG39" s="53">
        <f t="shared" si="37"/>
        <v>0</v>
      </c>
      <c r="FH39" s="53">
        <f t="shared" si="37"/>
        <v>0</v>
      </c>
      <c r="FI39" s="53">
        <f t="shared" si="37"/>
        <v>0</v>
      </c>
      <c r="FJ39" s="53">
        <f t="shared" si="37"/>
        <v>0</v>
      </c>
      <c r="FK39" s="53">
        <f t="shared" si="37"/>
        <v>0</v>
      </c>
      <c r="FL39" s="53">
        <f t="shared" si="37"/>
        <v>0</v>
      </c>
      <c r="FM39" s="53">
        <f t="shared" si="37"/>
        <v>0</v>
      </c>
      <c r="FN39" s="53">
        <f t="shared" si="37"/>
        <v>0</v>
      </c>
      <c r="FO39" s="53">
        <f t="shared" si="37"/>
        <v>0</v>
      </c>
      <c r="FP39" s="53">
        <f t="shared" si="37"/>
        <v>0</v>
      </c>
      <c r="FQ39" s="53">
        <f t="shared" si="37"/>
        <v>0</v>
      </c>
      <c r="FR39" s="53">
        <f t="shared" si="37"/>
        <v>0</v>
      </c>
      <c r="FS39" s="53">
        <f t="shared" si="37"/>
        <v>0</v>
      </c>
      <c r="FT39" s="53">
        <f t="shared" si="37"/>
        <v>0</v>
      </c>
      <c r="FU39" s="53">
        <f t="shared" si="37"/>
        <v>0</v>
      </c>
      <c r="FV39" s="53">
        <f t="shared" si="37"/>
        <v>0</v>
      </c>
      <c r="FW39" s="53">
        <f t="shared" si="37"/>
        <v>0</v>
      </c>
      <c r="FX39" s="53">
        <f t="shared" si="37"/>
        <v>0</v>
      </c>
      <c r="FY39" s="53">
        <f t="shared" si="37"/>
        <v>0</v>
      </c>
      <c r="FZ39" s="53">
        <f t="shared" si="37"/>
        <v>0</v>
      </c>
      <c r="GA39" s="53">
        <f t="shared" si="37"/>
        <v>0</v>
      </c>
      <c r="GB39" s="53">
        <f t="shared" si="37"/>
        <v>0</v>
      </c>
      <c r="GC39" s="53">
        <f t="shared" si="37"/>
        <v>0</v>
      </c>
      <c r="GD39" s="53">
        <f t="shared" si="37"/>
        <v>0</v>
      </c>
      <c r="GE39" s="53">
        <f t="shared" si="37"/>
        <v>0</v>
      </c>
      <c r="GF39" s="53">
        <f t="shared" si="37"/>
        <v>0</v>
      </c>
      <c r="GG39" s="53">
        <f t="shared" si="37"/>
        <v>0</v>
      </c>
      <c r="GH39" s="53">
        <f t="shared" si="37"/>
        <v>0</v>
      </c>
      <c r="GI39" s="53">
        <f t="shared" si="37"/>
        <v>0</v>
      </c>
      <c r="GJ39" s="53">
        <f t="shared" si="37"/>
        <v>0</v>
      </c>
      <c r="GK39" s="53">
        <f t="shared" si="37"/>
        <v>0</v>
      </c>
      <c r="GL39" s="53">
        <f t="shared" si="37"/>
        <v>0</v>
      </c>
      <c r="GM39" s="53">
        <f t="shared" si="37"/>
        <v>0</v>
      </c>
      <c r="GN39" s="53">
        <f t="shared" si="37"/>
        <v>0</v>
      </c>
      <c r="GO39" s="53">
        <f t="shared" si="37"/>
        <v>0</v>
      </c>
      <c r="GP39" s="53">
        <f t="shared" si="37"/>
        <v>0</v>
      </c>
      <c r="GQ39" s="53">
        <f t="shared" si="37"/>
        <v>0</v>
      </c>
      <c r="GR39" s="53">
        <f t="shared" si="37"/>
        <v>0</v>
      </c>
      <c r="GS39" s="53">
        <f t="shared" si="37"/>
        <v>0</v>
      </c>
      <c r="GT39" s="53">
        <f t="shared" si="37"/>
        <v>0</v>
      </c>
      <c r="GU39" s="53">
        <f t="shared" si="37"/>
        <v>0</v>
      </c>
      <c r="GV39" s="53">
        <f t="shared" si="37"/>
        <v>0</v>
      </c>
      <c r="GW39" s="53">
        <f t="shared" si="37"/>
        <v>0</v>
      </c>
      <c r="GX39" s="53">
        <f t="shared" si="37"/>
        <v>0</v>
      </c>
      <c r="GY39" s="53">
        <f t="shared" si="37"/>
        <v>0</v>
      </c>
      <c r="GZ39" s="53">
        <f t="shared" si="37"/>
        <v>0</v>
      </c>
      <c r="HA39" s="53">
        <f t="shared" si="37"/>
        <v>0</v>
      </c>
      <c r="HB39" s="53">
        <f t="shared" si="37"/>
        <v>0</v>
      </c>
      <c r="HC39" s="53">
        <f t="shared" si="37"/>
        <v>0</v>
      </c>
      <c r="HD39" s="53">
        <f t="shared" si="37"/>
        <v>0</v>
      </c>
      <c r="HE39" s="53">
        <f t="shared" si="37"/>
        <v>0</v>
      </c>
      <c r="HF39" s="53">
        <f t="shared" si="37"/>
        <v>0</v>
      </c>
      <c r="HG39" s="53">
        <f t="shared" si="37"/>
        <v>0</v>
      </c>
      <c r="HH39" s="53">
        <f t="shared" si="37"/>
        <v>0</v>
      </c>
      <c r="HI39" s="53">
        <f t="shared" si="37"/>
        <v>0</v>
      </c>
      <c r="HJ39" s="53">
        <f t="shared" si="37"/>
        <v>0</v>
      </c>
      <c r="HK39" s="53">
        <f t="shared" si="37"/>
        <v>0</v>
      </c>
      <c r="HL39" s="53">
        <f t="shared" si="37"/>
        <v>0</v>
      </c>
      <c r="HM39" s="53">
        <f t="shared" si="37"/>
        <v>0</v>
      </c>
      <c r="HN39" s="53">
        <f t="shared" si="37"/>
        <v>0</v>
      </c>
      <c r="HO39" s="53">
        <f t="shared" si="37"/>
        <v>0</v>
      </c>
      <c r="HP39" s="53">
        <f t="shared" si="37"/>
        <v>0</v>
      </c>
      <c r="HQ39" s="53">
        <f t="shared" si="37"/>
        <v>0</v>
      </c>
      <c r="HR39" s="53">
        <f t="shared" si="37"/>
        <v>0</v>
      </c>
      <c r="HS39" s="53">
        <f t="shared" si="37"/>
        <v>0</v>
      </c>
      <c r="HT39" s="53">
        <f t="shared" si="37"/>
        <v>0</v>
      </c>
      <c r="HU39" s="53">
        <f t="shared" si="37"/>
        <v>0</v>
      </c>
      <c r="HV39" s="53">
        <f t="shared" si="37"/>
        <v>0</v>
      </c>
      <c r="HW39" s="53">
        <f t="shared" si="37"/>
        <v>0</v>
      </c>
      <c r="HX39" s="53">
        <f t="shared" si="37"/>
        <v>0</v>
      </c>
      <c r="HY39" s="53">
        <f t="shared" si="37"/>
        <v>0</v>
      </c>
      <c r="HZ39" s="53">
        <f t="shared" si="37"/>
        <v>0</v>
      </c>
      <c r="IA39" s="53">
        <f t="shared" si="37"/>
        <v>0</v>
      </c>
      <c r="IB39" s="53">
        <f t="shared" si="37"/>
        <v>0</v>
      </c>
      <c r="IC39" s="53">
        <f t="shared" si="37"/>
        <v>0</v>
      </c>
      <c r="ID39" s="53">
        <f t="shared" si="37"/>
        <v>0</v>
      </c>
      <c r="IE39" s="53">
        <f t="shared" si="37"/>
        <v>0</v>
      </c>
      <c r="IF39" s="53">
        <f t="shared" si="37"/>
        <v>0</v>
      </c>
      <c r="IG39" s="53">
        <f t="shared" si="37"/>
        <v>0</v>
      </c>
      <c r="IH39" s="53">
        <f t="shared" si="37"/>
        <v>0</v>
      </c>
      <c r="II39" s="53">
        <f t="shared" si="37"/>
        <v>0</v>
      </c>
      <c r="IJ39" s="53">
        <f t="shared" si="37"/>
        <v>0</v>
      </c>
      <c r="IK39" s="53">
        <f t="shared" si="37"/>
        <v>0</v>
      </c>
      <c r="IL39" s="53">
        <f t="shared" si="37"/>
        <v>0</v>
      </c>
      <c r="IM39" s="53">
        <f t="shared" si="37"/>
        <v>0</v>
      </c>
      <c r="IN39" s="53">
        <f t="shared" si="37"/>
        <v>0</v>
      </c>
      <c r="IO39" s="53">
        <f t="shared" si="37"/>
        <v>0</v>
      </c>
      <c r="IP39" s="53">
        <f t="shared" si="37"/>
        <v>0</v>
      </c>
      <c r="IQ39" s="53">
        <f t="shared" si="37"/>
        <v>0</v>
      </c>
      <c r="IR39" s="53">
        <f t="shared" si="37"/>
        <v>0</v>
      </c>
      <c r="IS39" s="53">
        <f t="shared" si="37"/>
        <v>0</v>
      </c>
      <c r="IT39" s="53">
        <f t="shared" si="37"/>
        <v>0</v>
      </c>
      <c r="IU39" s="53">
        <f t="shared" si="37"/>
        <v>0</v>
      </c>
      <c r="IV39" s="53">
        <f t="shared" si="37"/>
        <v>0</v>
      </c>
      <c r="IW39" s="53">
        <f t="shared" si="37"/>
        <v>0</v>
      </c>
      <c r="IX39" s="53">
        <f t="shared" ref="IX39:MX39" si="38">IX36+IX37/6+IX38</f>
        <v>0</v>
      </c>
      <c r="IY39" s="53">
        <f t="shared" si="38"/>
        <v>0</v>
      </c>
      <c r="IZ39" s="53">
        <f t="shared" si="38"/>
        <v>0</v>
      </c>
      <c r="JA39" s="53">
        <f t="shared" si="38"/>
        <v>0</v>
      </c>
      <c r="JB39" s="53">
        <f t="shared" si="38"/>
        <v>0</v>
      </c>
      <c r="JC39" s="53">
        <f t="shared" si="38"/>
        <v>0</v>
      </c>
      <c r="JD39" s="53">
        <f t="shared" si="38"/>
        <v>0</v>
      </c>
      <c r="JE39" s="53">
        <f t="shared" si="38"/>
        <v>0</v>
      </c>
      <c r="JF39" s="53">
        <f t="shared" si="38"/>
        <v>0</v>
      </c>
      <c r="JG39" s="53">
        <f t="shared" si="38"/>
        <v>0</v>
      </c>
      <c r="JH39" s="53">
        <f t="shared" si="38"/>
        <v>0</v>
      </c>
      <c r="JI39" s="53">
        <f t="shared" si="38"/>
        <v>0</v>
      </c>
      <c r="JJ39" s="53">
        <f t="shared" si="38"/>
        <v>0</v>
      </c>
      <c r="JK39" s="53">
        <f t="shared" si="38"/>
        <v>0</v>
      </c>
      <c r="JL39" s="53">
        <f t="shared" si="38"/>
        <v>0</v>
      </c>
      <c r="JM39" s="53">
        <f t="shared" si="38"/>
        <v>0</v>
      </c>
      <c r="JN39" s="53">
        <f t="shared" si="38"/>
        <v>0</v>
      </c>
      <c r="JO39" s="53">
        <f t="shared" si="38"/>
        <v>0</v>
      </c>
      <c r="JP39" s="53">
        <f t="shared" si="38"/>
        <v>0</v>
      </c>
      <c r="JQ39" s="53">
        <f t="shared" si="38"/>
        <v>0</v>
      </c>
      <c r="JR39" s="53">
        <f t="shared" si="38"/>
        <v>0</v>
      </c>
      <c r="JS39" s="53">
        <f t="shared" si="38"/>
        <v>0</v>
      </c>
      <c r="JT39" s="53">
        <f t="shared" si="38"/>
        <v>0</v>
      </c>
      <c r="JU39" s="53">
        <f t="shared" si="38"/>
        <v>0</v>
      </c>
      <c r="JV39" s="53">
        <f t="shared" si="38"/>
        <v>0</v>
      </c>
      <c r="JW39" s="53">
        <f t="shared" si="38"/>
        <v>0</v>
      </c>
      <c r="JX39" s="53">
        <f t="shared" si="38"/>
        <v>0</v>
      </c>
      <c r="JY39" s="53">
        <f t="shared" si="38"/>
        <v>0</v>
      </c>
      <c r="JZ39" s="53">
        <f t="shared" si="38"/>
        <v>0</v>
      </c>
      <c r="KA39" s="53">
        <f t="shared" si="38"/>
        <v>0</v>
      </c>
      <c r="KB39" s="53">
        <f t="shared" si="38"/>
        <v>0</v>
      </c>
      <c r="KC39" s="53">
        <f t="shared" si="38"/>
        <v>0</v>
      </c>
      <c r="KD39" s="53">
        <f t="shared" si="38"/>
        <v>0</v>
      </c>
      <c r="KE39" s="53">
        <f t="shared" si="38"/>
        <v>0</v>
      </c>
      <c r="KF39" s="53">
        <f t="shared" si="38"/>
        <v>0</v>
      </c>
      <c r="KG39" s="53">
        <f t="shared" si="38"/>
        <v>0</v>
      </c>
      <c r="KH39" s="53">
        <f t="shared" si="38"/>
        <v>0</v>
      </c>
      <c r="KI39" s="53">
        <f t="shared" si="38"/>
        <v>0</v>
      </c>
      <c r="KJ39" s="53">
        <f t="shared" si="38"/>
        <v>0</v>
      </c>
      <c r="KK39" s="53">
        <f t="shared" si="38"/>
        <v>0</v>
      </c>
      <c r="KL39" s="53">
        <f t="shared" si="38"/>
        <v>0</v>
      </c>
      <c r="KM39" s="53">
        <f t="shared" si="38"/>
        <v>0</v>
      </c>
      <c r="KN39" s="53">
        <f t="shared" si="38"/>
        <v>0</v>
      </c>
      <c r="KO39" s="53">
        <f t="shared" si="38"/>
        <v>0</v>
      </c>
      <c r="KP39" s="53">
        <f t="shared" si="38"/>
        <v>0</v>
      </c>
      <c r="KQ39" s="53">
        <f t="shared" si="38"/>
        <v>0</v>
      </c>
      <c r="KR39" s="53">
        <f t="shared" si="38"/>
        <v>0</v>
      </c>
      <c r="KS39" s="53">
        <f t="shared" si="38"/>
        <v>0</v>
      </c>
      <c r="KT39" s="53">
        <f t="shared" si="38"/>
        <v>0</v>
      </c>
      <c r="KU39" s="53">
        <f t="shared" si="38"/>
        <v>0</v>
      </c>
      <c r="KV39" s="53">
        <f t="shared" si="38"/>
        <v>0</v>
      </c>
      <c r="KW39" s="53">
        <f t="shared" si="38"/>
        <v>0</v>
      </c>
      <c r="KX39" s="53">
        <f t="shared" si="38"/>
        <v>0</v>
      </c>
      <c r="KY39" s="53">
        <f t="shared" si="38"/>
        <v>0</v>
      </c>
      <c r="KZ39" s="53">
        <f t="shared" si="38"/>
        <v>0</v>
      </c>
      <c r="LA39" s="53">
        <f t="shared" si="38"/>
        <v>0</v>
      </c>
      <c r="LB39" s="53">
        <f t="shared" si="38"/>
        <v>0</v>
      </c>
      <c r="LC39" s="53">
        <f t="shared" si="38"/>
        <v>0</v>
      </c>
      <c r="LD39" s="53">
        <f t="shared" si="38"/>
        <v>0</v>
      </c>
      <c r="LE39" s="53">
        <f t="shared" si="38"/>
        <v>0</v>
      </c>
      <c r="LF39" s="53">
        <f t="shared" si="38"/>
        <v>0</v>
      </c>
      <c r="LG39" s="53">
        <f t="shared" si="38"/>
        <v>0</v>
      </c>
      <c r="LH39" s="53">
        <f t="shared" si="38"/>
        <v>0</v>
      </c>
      <c r="LI39" s="53">
        <f t="shared" si="38"/>
        <v>0</v>
      </c>
      <c r="LJ39" s="53">
        <f t="shared" si="38"/>
        <v>0</v>
      </c>
      <c r="LK39" s="53">
        <f t="shared" si="38"/>
        <v>0</v>
      </c>
      <c r="LL39" s="53">
        <f t="shared" si="38"/>
        <v>0</v>
      </c>
      <c r="LM39" s="53">
        <f t="shared" si="38"/>
        <v>0</v>
      </c>
      <c r="LN39" s="53">
        <f t="shared" si="38"/>
        <v>0</v>
      </c>
      <c r="LO39" s="53">
        <f t="shared" si="38"/>
        <v>0</v>
      </c>
      <c r="LP39" s="53">
        <f t="shared" si="38"/>
        <v>0</v>
      </c>
      <c r="LQ39" s="53">
        <f t="shared" si="38"/>
        <v>0</v>
      </c>
      <c r="LR39" s="53">
        <f t="shared" si="38"/>
        <v>0</v>
      </c>
      <c r="LS39" s="53">
        <f t="shared" si="38"/>
        <v>0</v>
      </c>
      <c r="LT39" s="53">
        <f t="shared" si="38"/>
        <v>0</v>
      </c>
      <c r="LU39" s="53">
        <f t="shared" si="38"/>
        <v>0</v>
      </c>
      <c r="LV39" s="53">
        <f t="shared" si="38"/>
        <v>0</v>
      </c>
      <c r="LW39" s="53">
        <f t="shared" si="38"/>
        <v>0</v>
      </c>
      <c r="LX39" s="53">
        <f t="shared" si="38"/>
        <v>0</v>
      </c>
      <c r="LY39" s="53">
        <f t="shared" si="38"/>
        <v>0</v>
      </c>
      <c r="LZ39" s="53">
        <f t="shared" si="38"/>
        <v>0</v>
      </c>
      <c r="MA39" s="53">
        <f t="shared" si="38"/>
        <v>0</v>
      </c>
      <c r="MB39" s="53">
        <f t="shared" si="38"/>
        <v>0</v>
      </c>
      <c r="MC39" s="53">
        <f t="shared" si="38"/>
        <v>0</v>
      </c>
      <c r="MD39" s="53">
        <f t="shared" si="38"/>
        <v>0</v>
      </c>
      <c r="ME39" s="53">
        <f t="shared" si="38"/>
        <v>0</v>
      </c>
      <c r="MF39" s="53">
        <f t="shared" si="38"/>
        <v>0</v>
      </c>
      <c r="MG39" s="53">
        <f t="shared" si="38"/>
        <v>0</v>
      </c>
      <c r="MH39" s="53">
        <f t="shared" si="38"/>
        <v>0</v>
      </c>
      <c r="MI39" s="53">
        <f t="shared" si="38"/>
        <v>0</v>
      </c>
      <c r="MJ39" s="53">
        <f t="shared" si="38"/>
        <v>0</v>
      </c>
      <c r="MK39" s="53">
        <f t="shared" si="38"/>
        <v>0</v>
      </c>
      <c r="ML39" s="53">
        <f t="shared" si="38"/>
        <v>0</v>
      </c>
      <c r="MM39" s="53">
        <f t="shared" si="38"/>
        <v>0</v>
      </c>
      <c r="MN39" s="53">
        <f t="shared" si="38"/>
        <v>0</v>
      </c>
      <c r="MO39" s="53">
        <f t="shared" si="38"/>
        <v>0</v>
      </c>
      <c r="MP39" s="53">
        <f t="shared" si="38"/>
        <v>0</v>
      </c>
      <c r="MQ39" s="53">
        <f t="shared" si="38"/>
        <v>0</v>
      </c>
      <c r="MR39" s="53">
        <f t="shared" si="38"/>
        <v>0</v>
      </c>
      <c r="MS39" s="53">
        <f t="shared" si="38"/>
        <v>0</v>
      </c>
      <c r="MT39" s="53">
        <f t="shared" si="38"/>
        <v>0</v>
      </c>
      <c r="MU39" s="53">
        <f t="shared" si="38"/>
        <v>0</v>
      </c>
      <c r="MV39" s="53">
        <f t="shared" si="38"/>
        <v>0</v>
      </c>
      <c r="MW39" s="53">
        <f t="shared" si="38"/>
        <v>0</v>
      </c>
      <c r="MX39" s="53">
        <f t="shared" si="38"/>
        <v>0</v>
      </c>
      <c r="MY39" s="53"/>
      <c r="MZ39" s="53"/>
      <c r="NA39" s="53"/>
      <c r="NB39" s="53"/>
      <c r="NC39" s="53"/>
      <c r="ND39" s="53"/>
      <c r="NE39" s="53"/>
      <c r="NF39" s="53"/>
      <c r="NG39" s="53"/>
      <c r="NH39" s="53"/>
      <c r="NI39" s="53"/>
      <c r="NJ39" s="53"/>
      <c r="NK39" s="53"/>
      <c r="NL39" s="53"/>
      <c r="NM39" s="53"/>
      <c r="NN39" s="53"/>
      <c r="NO39" s="53"/>
      <c r="NP39" s="53"/>
      <c r="NQ39" s="53"/>
      <c r="NR39" s="53"/>
      <c r="NS39" s="53"/>
      <c r="NT39" s="53"/>
    </row>
    <row r="40" spans="1:384" ht="14.25" hidden="1" customHeight="1" outlineLevel="1" x14ac:dyDescent="0.55000000000000004">
      <c r="A40" s="8" t="s">
        <v>9</v>
      </c>
      <c r="B40" s="54" t="e">
        <f t="shared" ref="B40:B42" si="39">SUMPRODUCT(C40:MX40,C36:MX36)/SUM(C36:MX36)</f>
        <v>#DIV/0!</v>
      </c>
      <c r="C40" s="59">
        <f>IFERROR(SUMIFS($R$77:$R$10183,$C$77:$C$10183,"&gt;"&amp;B$35,$C$77:$C$10183,"&lt;="&amp;C$35,$A$77:$A$10183,"&lt;="&amp;$C$1)/SUMIFS($G$77:$G$10183,$C$77:$C$10183,"&gt;"&amp;B$35,$C$77:$C$10183,"&lt;="&amp;C$35,$A$77:$A$10183,"&lt;="&amp;$C$1)-C$3,0)</f>
        <v>0</v>
      </c>
      <c r="D40" s="60">
        <f t="shared" ref="D40:IX40" si="40">D19</f>
        <v>0</v>
      </c>
      <c r="E40" s="60">
        <f t="shared" si="40"/>
        <v>0</v>
      </c>
      <c r="F40" s="60">
        <f t="shared" si="40"/>
        <v>0</v>
      </c>
      <c r="G40" s="60">
        <f t="shared" si="40"/>
        <v>0</v>
      </c>
      <c r="H40" s="60">
        <f t="shared" si="40"/>
        <v>0</v>
      </c>
      <c r="I40" s="60">
        <f t="shared" si="40"/>
        <v>0</v>
      </c>
      <c r="J40" s="60">
        <f t="shared" si="40"/>
        <v>0</v>
      </c>
      <c r="K40" s="60">
        <f t="shared" si="40"/>
        <v>0</v>
      </c>
      <c r="L40" s="60">
        <f t="shared" si="40"/>
        <v>0</v>
      </c>
      <c r="M40" s="60">
        <f t="shared" si="40"/>
        <v>0</v>
      </c>
      <c r="N40" s="60">
        <f t="shared" si="40"/>
        <v>0</v>
      </c>
      <c r="O40" s="60">
        <f t="shared" si="40"/>
        <v>0</v>
      </c>
      <c r="P40" s="60">
        <f t="shared" si="40"/>
        <v>0</v>
      </c>
      <c r="Q40" s="60">
        <f t="shared" si="40"/>
        <v>0</v>
      </c>
      <c r="R40" s="60">
        <f t="shared" si="40"/>
        <v>0</v>
      </c>
      <c r="S40" s="60">
        <f t="shared" si="40"/>
        <v>0</v>
      </c>
      <c r="T40" s="60">
        <f t="shared" si="40"/>
        <v>0</v>
      </c>
      <c r="U40" s="60">
        <f t="shared" si="40"/>
        <v>0</v>
      </c>
      <c r="V40" s="60">
        <f t="shared" si="40"/>
        <v>0</v>
      </c>
      <c r="W40" s="60">
        <f t="shared" si="40"/>
        <v>0</v>
      </c>
      <c r="X40" s="60">
        <f t="shared" si="40"/>
        <v>0</v>
      </c>
      <c r="Y40" s="60">
        <f t="shared" si="40"/>
        <v>0</v>
      </c>
      <c r="Z40" s="60">
        <f t="shared" si="40"/>
        <v>0</v>
      </c>
      <c r="AA40" s="60">
        <f t="shared" si="40"/>
        <v>0</v>
      </c>
      <c r="AB40" s="60">
        <f t="shared" si="40"/>
        <v>0</v>
      </c>
      <c r="AC40" s="60">
        <f t="shared" si="40"/>
        <v>0</v>
      </c>
      <c r="AD40" s="60">
        <f t="shared" si="40"/>
        <v>0</v>
      </c>
      <c r="AE40" s="60">
        <f t="shared" si="40"/>
        <v>0</v>
      </c>
      <c r="AF40" s="60">
        <f t="shared" si="40"/>
        <v>0</v>
      </c>
      <c r="AG40" s="60">
        <f t="shared" si="40"/>
        <v>0</v>
      </c>
      <c r="AH40" s="60">
        <f t="shared" si="40"/>
        <v>0</v>
      </c>
      <c r="AI40" s="60">
        <f t="shared" si="40"/>
        <v>0</v>
      </c>
      <c r="AJ40" s="60">
        <f t="shared" si="40"/>
        <v>0</v>
      </c>
      <c r="AK40" s="60">
        <f t="shared" si="40"/>
        <v>0</v>
      </c>
      <c r="AL40" s="60">
        <f t="shared" si="40"/>
        <v>0</v>
      </c>
      <c r="AM40" s="60">
        <f t="shared" si="40"/>
        <v>0</v>
      </c>
      <c r="AN40" s="60">
        <f t="shared" si="40"/>
        <v>0</v>
      </c>
      <c r="AO40" s="60">
        <f t="shared" si="40"/>
        <v>0</v>
      </c>
      <c r="AP40" s="60">
        <f t="shared" si="40"/>
        <v>0</v>
      </c>
      <c r="AQ40" s="60">
        <f t="shared" si="40"/>
        <v>0</v>
      </c>
      <c r="AR40" s="60">
        <f t="shared" si="40"/>
        <v>0</v>
      </c>
      <c r="AS40" s="60">
        <f t="shared" si="40"/>
        <v>0</v>
      </c>
      <c r="AT40" s="60">
        <f t="shared" si="40"/>
        <v>0</v>
      </c>
      <c r="AU40" s="60">
        <f t="shared" si="40"/>
        <v>0</v>
      </c>
      <c r="AV40" s="60">
        <f t="shared" si="40"/>
        <v>0</v>
      </c>
      <c r="AW40" s="60">
        <f t="shared" si="40"/>
        <v>0</v>
      </c>
      <c r="AX40" s="60">
        <f t="shared" si="40"/>
        <v>0</v>
      </c>
      <c r="AY40" s="60">
        <f t="shared" si="40"/>
        <v>0</v>
      </c>
      <c r="AZ40" s="60">
        <f t="shared" si="40"/>
        <v>0</v>
      </c>
      <c r="BA40" s="60">
        <f t="shared" si="40"/>
        <v>0</v>
      </c>
      <c r="BB40" s="60">
        <f t="shared" si="40"/>
        <v>0</v>
      </c>
      <c r="BC40" s="60">
        <f t="shared" si="40"/>
        <v>0</v>
      </c>
      <c r="BD40" s="60">
        <f t="shared" si="40"/>
        <v>0</v>
      </c>
      <c r="BE40" s="60">
        <f t="shared" si="40"/>
        <v>0</v>
      </c>
      <c r="BF40" s="60">
        <f t="shared" si="40"/>
        <v>0</v>
      </c>
      <c r="BG40" s="60">
        <f t="shared" si="40"/>
        <v>0</v>
      </c>
      <c r="BH40" s="60">
        <f t="shared" si="40"/>
        <v>0</v>
      </c>
      <c r="BI40" s="60">
        <f t="shared" si="40"/>
        <v>0</v>
      </c>
      <c r="BJ40" s="60">
        <f t="shared" si="40"/>
        <v>0</v>
      </c>
      <c r="BK40" s="60">
        <f t="shared" si="40"/>
        <v>0</v>
      </c>
      <c r="BL40" s="60">
        <f t="shared" si="40"/>
        <v>0</v>
      </c>
      <c r="BM40" s="60">
        <f t="shared" si="40"/>
        <v>0</v>
      </c>
      <c r="BN40" s="60">
        <f t="shared" si="40"/>
        <v>0</v>
      </c>
      <c r="BO40" s="60">
        <f t="shared" si="40"/>
        <v>0</v>
      </c>
      <c r="BP40" s="60">
        <f t="shared" si="40"/>
        <v>0</v>
      </c>
      <c r="BQ40" s="60">
        <f t="shared" si="40"/>
        <v>0</v>
      </c>
      <c r="BR40" s="60">
        <f t="shared" si="40"/>
        <v>0</v>
      </c>
      <c r="BS40" s="60">
        <f t="shared" si="40"/>
        <v>0</v>
      </c>
      <c r="BT40" s="60">
        <f t="shared" si="40"/>
        <v>0</v>
      </c>
      <c r="BU40" s="60">
        <f t="shared" si="40"/>
        <v>0</v>
      </c>
      <c r="BV40" s="60">
        <f t="shared" si="40"/>
        <v>0</v>
      </c>
      <c r="BW40" s="60">
        <f t="shared" si="40"/>
        <v>0</v>
      </c>
      <c r="BX40" s="60">
        <f t="shared" si="40"/>
        <v>0</v>
      </c>
      <c r="BY40" s="60">
        <f t="shared" si="40"/>
        <v>0</v>
      </c>
      <c r="BZ40" s="60">
        <f t="shared" si="40"/>
        <v>0</v>
      </c>
      <c r="CA40" s="60">
        <f t="shared" si="40"/>
        <v>0</v>
      </c>
      <c r="CB40" s="60">
        <f t="shared" si="40"/>
        <v>0</v>
      </c>
      <c r="CC40" s="60">
        <f t="shared" si="40"/>
        <v>0</v>
      </c>
      <c r="CD40" s="60">
        <f t="shared" si="40"/>
        <v>0</v>
      </c>
      <c r="CE40" s="60">
        <f t="shared" si="40"/>
        <v>0</v>
      </c>
      <c r="CF40" s="60">
        <f t="shared" si="40"/>
        <v>0</v>
      </c>
      <c r="CG40" s="60">
        <f t="shared" si="40"/>
        <v>0</v>
      </c>
      <c r="CH40" s="60">
        <f t="shared" si="40"/>
        <v>0</v>
      </c>
      <c r="CI40" s="60">
        <f t="shared" si="40"/>
        <v>0</v>
      </c>
      <c r="CJ40" s="60">
        <f t="shared" si="40"/>
        <v>0</v>
      </c>
      <c r="CK40" s="60">
        <f t="shared" si="40"/>
        <v>0</v>
      </c>
      <c r="CL40" s="60">
        <f t="shared" si="40"/>
        <v>0</v>
      </c>
      <c r="CM40" s="60">
        <f t="shared" si="40"/>
        <v>0</v>
      </c>
      <c r="CN40" s="60">
        <f t="shared" si="40"/>
        <v>0</v>
      </c>
      <c r="CO40" s="60">
        <f t="shared" si="40"/>
        <v>0</v>
      </c>
      <c r="CP40" s="60">
        <f t="shared" si="40"/>
        <v>0</v>
      </c>
      <c r="CQ40" s="60">
        <f t="shared" si="40"/>
        <v>0</v>
      </c>
      <c r="CR40" s="60">
        <f t="shared" si="40"/>
        <v>0</v>
      </c>
      <c r="CS40" s="60">
        <f t="shared" si="40"/>
        <v>0</v>
      </c>
      <c r="CT40" s="60">
        <f t="shared" si="40"/>
        <v>0</v>
      </c>
      <c r="CU40" s="60">
        <f t="shared" si="40"/>
        <v>0</v>
      </c>
      <c r="CV40" s="60">
        <f t="shared" si="40"/>
        <v>0</v>
      </c>
      <c r="CW40" s="60">
        <f t="shared" si="40"/>
        <v>0</v>
      </c>
      <c r="CX40" s="60">
        <f t="shared" si="40"/>
        <v>0</v>
      </c>
      <c r="CY40" s="60">
        <f t="shared" si="40"/>
        <v>0</v>
      </c>
      <c r="CZ40" s="60">
        <f t="shared" si="40"/>
        <v>0</v>
      </c>
      <c r="DA40" s="60">
        <f t="shared" si="40"/>
        <v>0</v>
      </c>
      <c r="DB40" s="60">
        <f t="shared" si="40"/>
        <v>0</v>
      </c>
      <c r="DC40" s="60">
        <f t="shared" si="40"/>
        <v>0</v>
      </c>
      <c r="DD40" s="60">
        <f t="shared" si="40"/>
        <v>0</v>
      </c>
      <c r="DE40" s="60">
        <f t="shared" si="40"/>
        <v>0</v>
      </c>
      <c r="DF40" s="60">
        <f t="shared" si="40"/>
        <v>0</v>
      </c>
      <c r="DG40" s="60">
        <f t="shared" si="40"/>
        <v>0</v>
      </c>
      <c r="DH40" s="60">
        <f t="shared" si="40"/>
        <v>0</v>
      </c>
      <c r="DI40" s="60">
        <f t="shared" si="40"/>
        <v>0</v>
      </c>
      <c r="DJ40" s="60">
        <f t="shared" si="40"/>
        <v>0</v>
      </c>
      <c r="DK40" s="60">
        <f t="shared" si="40"/>
        <v>0</v>
      </c>
      <c r="DL40" s="60">
        <f t="shared" si="40"/>
        <v>0</v>
      </c>
      <c r="DM40" s="60">
        <f t="shared" si="40"/>
        <v>0</v>
      </c>
      <c r="DN40" s="60">
        <f t="shared" si="40"/>
        <v>0</v>
      </c>
      <c r="DO40" s="60">
        <f t="shared" si="40"/>
        <v>0</v>
      </c>
      <c r="DP40" s="60">
        <f t="shared" si="40"/>
        <v>0</v>
      </c>
      <c r="DQ40" s="60">
        <f t="shared" si="40"/>
        <v>0</v>
      </c>
      <c r="DR40" s="60">
        <f t="shared" si="40"/>
        <v>0</v>
      </c>
      <c r="DS40" s="60">
        <f t="shared" si="40"/>
        <v>0</v>
      </c>
      <c r="DT40" s="60">
        <f t="shared" si="40"/>
        <v>0</v>
      </c>
      <c r="DU40" s="60">
        <f t="shared" si="40"/>
        <v>0</v>
      </c>
      <c r="DV40" s="60">
        <f t="shared" si="40"/>
        <v>0</v>
      </c>
      <c r="DW40" s="60">
        <f t="shared" si="40"/>
        <v>0</v>
      </c>
      <c r="DX40" s="60">
        <f t="shared" si="40"/>
        <v>0</v>
      </c>
      <c r="DY40" s="60">
        <f t="shared" si="40"/>
        <v>0</v>
      </c>
      <c r="DZ40" s="60">
        <f t="shared" si="40"/>
        <v>0</v>
      </c>
      <c r="EA40" s="60">
        <f t="shared" si="40"/>
        <v>0</v>
      </c>
      <c r="EB40" s="60">
        <f t="shared" si="40"/>
        <v>0</v>
      </c>
      <c r="EC40" s="60">
        <f t="shared" si="40"/>
        <v>0</v>
      </c>
      <c r="ED40" s="60">
        <f t="shared" si="40"/>
        <v>0</v>
      </c>
      <c r="EE40" s="60">
        <f t="shared" si="40"/>
        <v>0</v>
      </c>
      <c r="EF40" s="60">
        <f t="shared" si="40"/>
        <v>0</v>
      </c>
      <c r="EG40" s="60">
        <f t="shared" si="40"/>
        <v>0</v>
      </c>
      <c r="EH40" s="60">
        <f t="shared" si="40"/>
        <v>0</v>
      </c>
      <c r="EI40" s="60">
        <f t="shared" si="40"/>
        <v>0</v>
      </c>
      <c r="EJ40" s="60">
        <f t="shared" si="40"/>
        <v>0</v>
      </c>
      <c r="EK40" s="60">
        <f t="shared" si="40"/>
        <v>0</v>
      </c>
      <c r="EL40" s="60">
        <f t="shared" si="40"/>
        <v>0</v>
      </c>
      <c r="EM40" s="60">
        <f t="shared" si="40"/>
        <v>0</v>
      </c>
      <c r="EN40" s="60">
        <f t="shared" si="40"/>
        <v>0</v>
      </c>
      <c r="EO40" s="60">
        <f t="shared" si="40"/>
        <v>0</v>
      </c>
      <c r="EP40" s="60">
        <f t="shared" si="40"/>
        <v>0</v>
      </c>
      <c r="EQ40" s="60">
        <f t="shared" si="40"/>
        <v>0</v>
      </c>
      <c r="ER40" s="60">
        <f t="shared" si="40"/>
        <v>0</v>
      </c>
      <c r="ES40" s="60">
        <f t="shared" si="40"/>
        <v>0</v>
      </c>
      <c r="ET40" s="60">
        <f t="shared" si="40"/>
        <v>0</v>
      </c>
      <c r="EU40" s="60">
        <f t="shared" si="40"/>
        <v>0</v>
      </c>
      <c r="EV40" s="60">
        <f t="shared" si="40"/>
        <v>0</v>
      </c>
      <c r="EW40" s="60">
        <f t="shared" si="40"/>
        <v>0</v>
      </c>
      <c r="EX40" s="60">
        <f t="shared" si="40"/>
        <v>0</v>
      </c>
      <c r="EY40" s="60">
        <f t="shared" si="40"/>
        <v>0</v>
      </c>
      <c r="EZ40" s="60">
        <f t="shared" si="40"/>
        <v>0</v>
      </c>
      <c r="FA40" s="60">
        <f t="shared" si="40"/>
        <v>0</v>
      </c>
      <c r="FB40" s="60">
        <f t="shared" si="40"/>
        <v>0</v>
      </c>
      <c r="FC40" s="60">
        <f t="shared" si="40"/>
        <v>0</v>
      </c>
      <c r="FD40" s="60">
        <f t="shared" si="40"/>
        <v>0</v>
      </c>
      <c r="FE40" s="60">
        <f t="shared" si="40"/>
        <v>0</v>
      </c>
      <c r="FF40" s="60">
        <f t="shared" si="40"/>
        <v>0</v>
      </c>
      <c r="FG40" s="60">
        <f t="shared" si="40"/>
        <v>0</v>
      </c>
      <c r="FH40" s="60">
        <f t="shared" si="40"/>
        <v>0</v>
      </c>
      <c r="FI40" s="60">
        <f t="shared" si="40"/>
        <v>0</v>
      </c>
      <c r="FJ40" s="60">
        <f t="shared" si="40"/>
        <v>0</v>
      </c>
      <c r="FK40" s="60">
        <f t="shared" si="40"/>
        <v>0</v>
      </c>
      <c r="FL40" s="60">
        <f t="shared" si="40"/>
        <v>0</v>
      </c>
      <c r="FM40" s="60">
        <f t="shared" si="40"/>
        <v>0</v>
      </c>
      <c r="FN40" s="60">
        <f t="shared" si="40"/>
        <v>0</v>
      </c>
      <c r="FO40" s="60">
        <f t="shared" si="40"/>
        <v>0</v>
      </c>
      <c r="FP40" s="60">
        <f t="shared" si="40"/>
        <v>0</v>
      </c>
      <c r="FQ40" s="60">
        <f t="shared" si="40"/>
        <v>0</v>
      </c>
      <c r="FR40" s="60">
        <f t="shared" si="40"/>
        <v>0</v>
      </c>
      <c r="FS40" s="60">
        <f t="shared" si="40"/>
        <v>0</v>
      </c>
      <c r="FT40" s="60">
        <f t="shared" si="40"/>
        <v>0</v>
      </c>
      <c r="FU40" s="60">
        <f t="shared" si="40"/>
        <v>0</v>
      </c>
      <c r="FV40" s="60">
        <f t="shared" si="40"/>
        <v>0</v>
      </c>
      <c r="FW40" s="60">
        <f t="shared" si="40"/>
        <v>0</v>
      </c>
      <c r="FX40" s="60">
        <f t="shared" si="40"/>
        <v>0</v>
      </c>
      <c r="FY40" s="60">
        <f t="shared" si="40"/>
        <v>0</v>
      </c>
      <c r="FZ40" s="60">
        <f t="shared" si="40"/>
        <v>0</v>
      </c>
      <c r="GA40" s="60">
        <f t="shared" si="40"/>
        <v>0</v>
      </c>
      <c r="GB40" s="60">
        <f t="shared" si="40"/>
        <v>0</v>
      </c>
      <c r="GC40" s="60">
        <f t="shared" si="40"/>
        <v>0</v>
      </c>
      <c r="GD40" s="60">
        <f t="shared" si="40"/>
        <v>0</v>
      </c>
      <c r="GE40" s="60">
        <f t="shared" si="40"/>
        <v>0</v>
      </c>
      <c r="GF40" s="60">
        <f t="shared" si="40"/>
        <v>0</v>
      </c>
      <c r="GG40" s="60">
        <f t="shared" si="40"/>
        <v>0</v>
      </c>
      <c r="GH40" s="60">
        <f t="shared" si="40"/>
        <v>0</v>
      </c>
      <c r="GI40" s="60">
        <f t="shared" si="40"/>
        <v>0</v>
      </c>
      <c r="GJ40" s="60">
        <f t="shared" si="40"/>
        <v>0</v>
      </c>
      <c r="GK40" s="60">
        <f t="shared" si="40"/>
        <v>0</v>
      </c>
      <c r="GL40" s="60">
        <f t="shared" si="40"/>
        <v>0</v>
      </c>
      <c r="GM40" s="60">
        <f t="shared" si="40"/>
        <v>0</v>
      </c>
      <c r="GN40" s="60">
        <f t="shared" si="40"/>
        <v>0</v>
      </c>
      <c r="GO40" s="60">
        <f t="shared" si="40"/>
        <v>0</v>
      </c>
      <c r="GP40" s="60">
        <f t="shared" si="40"/>
        <v>0</v>
      </c>
      <c r="GQ40" s="60">
        <f t="shared" si="40"/>
        <v>0</v>
      </c>
      <c r="GR40" s="60">
        <f t="shared" si="40"/>
        <v>0</v>
      </c>
      <c r="GS40" s="60">
        <f t="shared" si="40"/>
        <v>0</v>
      </c>
      <c r="GT40" s="60">
        <f t="shared" si="40"/>
        <v>0</v>
      </c>
      <c r="GU40" s="60">
        <f t="shared" si="40"/>
        <v>0</v>
      </c>
      <c r="GV40" s="60">
        <f t="shared" si="40"/>
        <v>0</v>
      </c>
      <c r="GW40" s="60">
        <f t="shared" si="40"/>
        <v>0</v>
      </c>
      <c r="GX40" s="60">
        <f t="shared" si="40"/>
        <v>0</v>
      </c>
      <c r="GY40" s="60">
        <f t="shared" si="40"/>
        <v>0</v>
      </c>
      <c r="GZ40" s="60">
        <f t="shared" si="40"/>
        <v>0</v>
      </c>
      <c r="HA40" s="60">
        <f t="shared" si="40"/>
        <v>0</v>
      </c>
      <c r="HB40" s="60">
        <f t="shared" si="40"/>
        <v>0</v>
      </c>
      <c r="HC40" s="60">
        <f t="shared" si="40"/>
        <v>0</v>
      </c>
      <c r="HD40" s="60">
        <f t="shared" si="40"/>
        <v>0</v>
      </c>
      <c r="HE40" s="60">
        <f t="shared" si="40"/>
        <v>0</v>
      </c>
      <c r="HF40" s="60">
        <f t="shared" si="40"/>
        <v>0</v>
      </c>
      <c r="HG40" s="60">
        <f t="shared" si="40"/>
        <v>0</v>
      </c>
      <c r="HH40" s="60">
        <f t="shared" si="40"/>
        <v>0</v>
      </c>
      <c r="HI40" s="60">
        <f t="shared" si="40"/>
        <v>0</v>
      </c>
      <c r="HJ40" s="60">
        <f t="shared" si="40"/>
        <v>0</v>
      </c>
      <c r="HK40" s="60">
        <f t="shared" si="40"/>
        <v>0</v>
      </c>
      <c r="HL40" s="60">
        <f t="shared" si="40"/>
        <v>0</v>
      </c>
      <c r="HM40" s="60">
        <f t="shared" si="40"/>
        <v>0</v>
      </c>
      <c r="HN40" s="60">
        <f t="shared" si="40"/>
        <v>0</v>
      </c>
      <c r="HO40" s="60">
        <f t="shared" si="40"/>
        <v>0</v>
      </c>
      <c r="HP40" s="60">
        <f t="shared" si="40"/>
        <v>0</v>
      </c>
      <c r="HQ40" s="60">
        <f t="shared" si="40"/>
        <v>0</v>
      </c>
      <c r="HR40" s="60">
        <f t="shared" si="40"/>
        <v>0</v>
      </c>
      <c r="HS40" s="60">
        <f t="shared" si="40"/>
        <v>0</v>
      </c>
      <c r="HT40" s="60">
        <f t="shared" si="40"/>
        <v>0</v>
      </c>
      <c r="HU40" s="60">
        <f t="shared" si="40"/>
        <v>0</v>
      </c>
      <c r="HV40" s="60">
        <f t="shared" si="40"/>
        <v>0</v>
      </c>
      <c r="HW40" s="60">
        <f t="shared" si="40"/>
        <v>0</v>
      </c>
      <c r="HX40" s="60">
        <f t="shared" si="40"/>
        <v>0</v>
      </c>
      <c r="HY40" s="60">
        <f t="shared" si="40"/>
        <v>0</v>
      </c>
      <c r="HZ40" s="60">
        <f t="shared" si="40"/>
        <v>0</v>
      </c>
      <c r="IA40" s="60">
        <f t="shared" si="40"/>
        <v>0</v>
      </c>
      <c r="IB40" s="60">
        <f t="shared" si="40"/>
        <v>0</v>
      </c>
      <c r="IC40" s="60">
        <f t="shared" si="40"/>
        <v>0</v>
      </c>
      <c r="ID40" s="60">
        <f t="shared" si="40"/>
        <v>0</v>
      </c>
      <c r="IE40" s="60">
        <f t="shared" si="40"/>
        <v>0</v>
      </c>
      <c r="IF40" s="60">
        <f t="shared" si="40"/>
        <v>0</v>
      </c>
      <c r="IG40" s="60">
        <f t="shared" si="40"/>
        <v>0</v>
      </c>
      <c r="IH40" s="60">
        <f t="shared" si="40"/>
        <v>0</v>
      </c>
      <c r="II40" s="60">
        <f t="shared" si="40"/>
        <v>0</v>
      </c>
      <c r="IJ40" s="60">
        <f t="shared" si="40"/>
        <v>0</v>
      </c>
      <c r="IK40" s="60">
        <f t="shared" si="40"/>
        <v>0</v>
      </c>
      <c r="IL40" s="60">
        <f t="shared" si="40"/>
        <v>0</v>
      </c>
      <c r="IM40" s="60">
        <f t="shared" si="40"/>
        <v>0</v>
      </c>
      <c r="IN40" s="60">
        <f t="shared" si="40"/>
        <v>0</v>
      </c>
      <c r="IO40" s="60">
        <f t="shared" si="40"/>
        <v>0</v>
      </c>
      <c r="IP40" s="60">
        <f t="shared" si="40"/>
        <v>0</v>
      </c>
      <c r="IQ40" s="60">
        <f t="shared" si="40"/>
        <v>0</v>
      </c>
      <c r="IR40" s="60">
        <f t="shared" si="40"/>
        <v>0</v>
      </c>
      <c r="IS40" s="60">
        <f t="shared" si="40"/>
        <v>0</v>
      </c>
      <c r="IT40" s="60">
        <f t="shared" si="40"/>
        <v>0</v>
      </c>
      <c r="IU40" s="60">
        <f t="shared" si="40"/>
        <v>0</v>
      </c>
      <c r="IV40" s="60">
        <f t="shared" si="40"/>
        <v>0</v>
      </c>
      <c r="IW40" s="60">
        <f t="shared" si="40"/>
        <v>0</v>
      </c>
      <c r="IX40" s="60">
        <f t="shared" si="40"/>
        <v>0</v>
      </c>
      <c r="IY40" s="60">
        <f t="shared" ref="IY40:MX40" si="41">IY19</f>
        <v>0</v>
      </c>
      <c r="IZ40" s="60">
        <f t="shared" si="41"/>
        <v>0</v>
      </c>
      <c r="JA40" s="60">
        <f t="shared" si="41"/>
        <v>0</v>
      </c>
      <c r="JB40" s="60">
        <f t="shared" si="41"/>
        <v>0</v>
      </c>
      <c r="JC40" s="60">
        <f t="shared" si="41"/>
        <v>0</v>
      </c>
      <c r="JD40" s="60">
        <f t="shared" si="41"/>
        <v>0</v>
      </c>
      <c r="JE40" s="60">
        <f t="shared" si="41"/>
        <v>0</v>
      </c>
      <c r="JF40" s="60">
        <f t="shared" si="41"/>
        <v>0</v>
      </c>
      <c r="JG40" s="60">
        <f t="shared" si="41"/>
        <v>0</v>
      </c>
      <c r="JH40" s="60">
        <f t="shared" si="41"/>
        <v>0</v>
      </c>
      <c r="JI40" s="60">
        <f t="shared" si="41"/>
        <v>0</v>
      </c>
      <c r="JJ40" s="60">
        <f t="shared" si="41"/>
        <v>0</v>
      </c>
      <c r="JK40" s="60">
        <f t="shared" si="41"/>
        <v>0</v>
      </c>
      <c r="JL40" s="60">
        <f t="shared" si="41"/>
        <v>0</v>
      </c>
      <c r="JM40" s="60">
        <f t="shared" si="41"/>
        <v>0</v>
      </c>
      <c r="JN40" s="60">
        <f t="shared" si="41"/>
        <v>0</v>
      </c>
      <c r="JO40" s="60">
        <f t="shared" si="41"/>
        <v>0</v>
      </c>
      <c r="JP40" s="60">
        <f t="shared" si="41"/>
        <v>0</v>
      </c>
      <c r="JQ40" s="60">
        <f t="shared" si="41"/>
        <v>0</v>
      </c>
      <c r="JR40" s="60">
        <f t="shared" si="41"/>
        <v>0</v>
      </c>
      <c r="JS40" s="60">
        <f t="shared" si="41"/>
        <v>0</v>
      </c>
      <c r="JT40" s="60">
        <f t="shared" si="41"/>
        <v>0</v>
      </c>
      <c r="JU40" s="60">
        <f t="shared" si="41"/>
        <v>0</v>
      </c>
      <c r="JV40" s="60">
        <f t="shared" si="41"/>
        <v>0</v>
      </c>
      <c r="JW40" s="60">
        <f t="shared" si="41"/>
        <v>0</v>
      </c>
      <c r="JX40" s="60">
        <f t="shared" si="41"/>
        <v>0</v>
      </c>
      <c r="JY40" s="60">
        <f t="shared" si="41"/>
        <v>0</v>
      </c>
      <c r="JZ40" s="60">
        <f t="shared" si="41"/>
        <v>0</v>
      </c>
      <c r="KA40" s="60">
        <f t="shared" si="41"/>
        <v>0</v>
      </c>
      <c r="KB40" s="60">
        <f t="shared" si="41"/>
        <v>0</v>
      </c>
      <c r="KC40" s="60">
        <f t="shared" si="41"/>
        <v>0</v>
      </c>
      <c r="KD40" s="60">
        <f t="shared" si="41"/>
        <v>0</v>
      </c>
      <c r="KE40" s="60">
        <f t="shared" si="41"/>
        <v>0</v>
      </c>
      <c r="KF40" s="60">
        <f t="shared" si="41"/>
        <v>0</v>
      </c>
      <c r="KG40" s="60">
        <f t="shared" si="41"/>
        <v>0</v>
      </c>
      <c r="KH40" s="60">
        <f t="shared" si="41"/>
        <v>0</v>
      </c>
      <c r="KI40" s="60">
        <f t="shared" si="41"/>
        <v>0</v>
      </c>
      <c r="KJ40" s="60">
        <f t="shared" si="41"/>
        <v>0</v>
      </c>
      <c r="KK40" s="60">
        <f t="shared" si="41"/>
        <v>0</v>
      </c>
      <c r="KL40" s="60">
        <f t="shared" si="41"/>
        <v>0</v>
      </c>
      <c r="KM40" s="60">
        <f t="shared" si="41"/>
        <v>0</v>
      </c>
      <c r="KN40" s="60">
        <f t="shared" si="41"/>
        <v>0</v>
      </c>
      <c r="KO40" s="60">
        <f t="shared" si="41"/>
        <v>0</v>
      </c>
      <c r="KP40" s="60">
        <f t="shared" si="41"/>
        <v>0</v>
      </c>
      <c r="KQ40" s="60">
        <f t="shared" si="41"/>
        <v>0</v>
      </c>
      <c r="KR40" s="60">
        <f t="shared" si="41"/>
        <v>0</v>
      </c>
      <c r="KS40" s="60">
        <f t="shared" si="41"/>
        <v>0</v>
      </c>
      <c r="KT40" s="60">
        <f t="shared" si="41"/>
        <v>0</v>
      </c>
      <c r="KU40" s="60">
        <f t="shared" si="41"/>
        <v>0</v>
      </c>
      <c r="KV40" s="60">
        <f t="shared" si="41"/>
        <v>0</v>
      </c>
      <c r="KW40" s="60">
        <f t="shared" si="41"/>
        <v>0</v>
      </c>
      <c r="KX40" s="60">
        <f t="shared" si="41"/>
        <v>0</v>
      </c>
      <c r="KY40" s="60">
        <f t="shared" si="41"/>
        <v>0</v>
      </c>
      <c r="KZ40" s="60">
        <f t="shared" si="41"/>
        <v>0</v>
      </c>
      <c r="LA40" s="60">
        <f t="shared" si="41"/>
        <v>0</v>
      </c>
      <c r="LB40" s="60">
        <f t="shared" si="41"/>
        <v>0</v>
      </c>
      <c r="LC40" s="60">
        <f t="shared" si="41"/>
        <v>0</v>
      </c>
      <c r="LD40" s="60">
        <f t="shared" si="41"/>
        <v>0</v>
      </c>
      <c r="LE40" s="60">
        <f t="shared" si="41"/>
        <v>0</v>
      </c>
      <c r="LF40" s="60">
        <f t="shared" si="41"/>
        <v>0</v>
      </c>
      <c r="LG40" s="60">
        <f t="shared" si="41"/>
        <v>0</v>
      </c>
      <c r="LH40" s="60">
        <f t="shared" si="41"/>
        <v>0</v>
      </c>
      <c r="LI40" s="60">
        <f t="shared" si="41"/>
        <v>0</v>
      </c>
      <c r="LJ40" s="60">
        <f t="shared" si="41"/>
        <v>0</v>
      </c>
      <c r="LK40" s="60">
        <f t="shared" si="41"/>
        <v>0</v>
      </c>
      <c r="LL40" s="60">
        <f t="shared" si="41"/>
        <v>0</v>
      </c>
      <c r="LM40" s="60">
        <f t="shared" si="41"/>
        <v>0</v>
      </c>
      <c r="LN40" s="60">
        <f t="shared" si="41"/>
        <v>0</v>
      </c>
      <c r="LO40" s="60">
        <f t="shared" si="41"/>
        <v>0</v>
      </c>
      <c r="LP40" s="60">
        <f t="shared" si="41"/>
        <v>0</v>
      </c>
      <c r="LQ40" s="60">
        <f t="shared" si="41"/>
        <v>0</v>
      </c>
      <c r="LR40" s="60">
        <f t="shared" si="41"/>
        <v>0</v>
      </c>
      <c r="LS40" s="60">
        <f t="shared" si="41"/>
        <v>0</v>
      </c>
      <c r="LT40" s="60">
        <f t="shared" si="41"/>
        <v>0</v>
      </c>
      <c r="LU40" s="60">
        <f t="shared" si="41"/>
        <v>0</v>
      </c>
      <c r="LV40" s="60">
        <f t="shared" si="41"/>
        <v>0</v>
      </c>
      <c r="LW40" s="60">
        <f t="shared" si="41"/>
        <v>0</v>
      </c>
      <c r="LX40" s="60">
        <f t="shared" si="41"/>
        <v>0</v>
      </c>
      <c r="LY40" s="60">
        <f t="shared" si="41"/>
        <v>0</v>
      </c>
      <c r="LZ40" s="60">
        <f t="shared" si="41"/>
        <v>0</v>
      </c>
      <c r="MA40" s="60">
        <f t="shared" si="41"/>
        <v>0</v>
      </c>
      <c r="MB40" s="60">
        <f t="shared" si="41"/>
        <v>0</v>
      </c>
      <c r="MC40" s="60">
        <f t="shared" si="41"/>
        <v>0</v>
      </c>
      <c r="MD40" s="60">
        <f t="shared" si="41"/>
        <v>0</v>
      </c>
      <c r="ME40" s="60">
        <f t="shared" si="41"/>
        <v>0</v>
      </c>
      <c r="MF40" s="60">
        <f t="shared" si="41"/>
        <v>0</v>
      </c>
      <c r="MG40" s="60">
        <f t="shared" si="41"/>
        <v>0</v>
      </c>
      <c r="MH40" s="60">
        <f t="shared" si="41"/>
        <v>0</v>
      </c>
      <c r="MI40" s="60">
        <f t="shared" si="41"/>
        <v>0</v>
      </c>
      <c r="MJ40" s="60">
        <f t="shared" si="41"/>
        <v>0</v>
      </c>
      <c r="MK40" s="60">
        <f t="shared" si="41"/>
        <v>0</v>
      </c>
      <c r="ML40" s="60">
        <f t="shared" si="41"/>
        <v>0</v>
      </c>
      <c r="MM40" s="60">
        <f t="shared" si="41"/>
        <v>0</v>
      </c>
      <c r="MN40" s="60">
        <f t="shared" si="41"/>
        <v>0</v>
      </c>
      <c r="MO40" s="60">
        <f t="shared" si="41"/>
        <v>0</v>
      </c>
      <c r="MP40" s="60">
        <f t="shared" si="41"/>
        <v>0</v>
      </c>
      <c r="MQ40" s="60">
        <f t="shared" si="41"/>
        <v>0</v>
      </c>
      <c r="MR40" s="60">
        <f t="shared" si="41"/>
        <v>0</v>
      </c>
      <c r="MS40" s="60">
        <f t="shared" si="41"/>
        <v>0</v>
      </c>
      <c r="MT40" s="60">
        <f t="shared" si="41"/>
        <v>0</v>
      </c>
      <c r="MU40" s="60">
        <f t="shared" si="41"/>
        <v>0</v>
      </c>
      <c r="MV40" s="60">
        <f t="shared" si="41"/>
        <v>0</v>
      </c>
      <c r="MW40" s="60">
        <f t="shared" si="41"/>
        <v>0</v>
      </c>
      <c r="MX40" s="60">
        <f t="shared" si="41"/>
        <v>0</v>
      </c>
      <c r="MY40" s="24"/>
      <c r="MZ40" s="24"/>
      <c r="NA40" s="24"/>
      <c r="NB40" s="24"/>
      <c r="NC40" s="24"/>
      <c r="ND40" s="24"/>
      <c r="NE40" s="24"/>
      <c r="NF40" s="24"/>
      <c r="NG40" s="24"/>
      <c r="NH40" s="24"/>
      <c r="NI40" s="24"/>
      <c r="NJ40" s="24"/>
      <c r="NK40" s="24"/>
      <c r="NL40" s="24"/>
      <c r="NM40" s="24"/>
      <c r="NN40" s="24"/>
      <c r="NO40" s="24"/>
      <c r="NP40" s="24"/>
      <c r="NQ40" s="24"/>
      <c r="NR40" s="24"/>
      <c r="NS40" s="24"/>
      <c r="NT40" s="24"/>
    </row>
    <row r="41" spans="1:384" ht="14.25" hidden="1" customHeight="1" outlineLevel="1" x14ac:dyDescent="0.55000000000000004">
      <c r="A41" s="8" t="s">
        <v>10</v>
      </c>
      <c r="B41" s="54" t="e">
        <f t="shared" si="39"/>
        <v>#DIV/0!</v>
      </c>
      <c r="C41" s="59">
        <f>IFERROR(SUMIFS($S$77:$S$10183,$C$77:$C$10183,"&gt;"&amp;B$35,$C$77:$C$10183,"&lt;="&amp;C$35,$A$77:$A$10183,"&lt;="&amp;$C$1)/SUMIFS($H$77:$H$10183,$C$77:$C$10183,"&gt;"&amp;B$35,$C$77:$C$10183,"&lt;="&amp;C$35,$A$77:$A$10183,"&lt;="&amp;$C$1)-C$4,0)</f>
        <v>0</v>
      </c>
      <c r="D41" s="60">
        <f t="shared" ref="D41:IX41" si="42">D20</f>
        <v>0</v>
      </c>
      <c r="E41" s="60">
        <f t="shared" si="42"/>
        <v>0</v>
      </c>
      <c r="F41" s="60">
        <f t="shared" si="42"/>
        <v>0</v>
      </c>
      <c r="G41" s="60">
        <f t="shared" si="42"/>
        <v>0</v>
      </c>
      <c r="H41" s="60">
        <f t="shared" si="42"/>
        <v>0</v>
      </c>
      <c r="I41" s="60">
        <f t="shared" si="42"/>
        <v>0</v>
      </c>
      <c r="J41" s="60">
        <f t="shared" si="42"/>
        <v>0</v>
      </c>
      <c r="K41" s="60">
        <f t="shared" si="42"/>
        <v>0</v>
      </c>
      <c r="L41" s="60">
        <f t="shared" si="42"/>
        <v>0</v>
      </c>
      <c r="M41" s="60">
        <f t="shared" si="42"/>
        <v>0</v>
      </c>
      <c r="N41" s="60">
        <f t="shared" si="42"/>
        <v>0</v>
      </c>
      <c r="O41" s="60">
        <f t="shared" si="42"/>
        <v>0</v>
      </c>
      <c r="P41" s="60">
        <f t="shared" si="42"/>
        <v>0</v>
      </c>
      <c r="Q41" s="60">
        <f t="shared" si="42"/>
        <v>0</v>
      </c>
      <c r="R41" s="60">
        <f t="shared" si="42"/>
        <v>0</v>
      </c>
      <c r="S41" s="60">
        <f t="shared" si="42"/>
        <v>0</v>
      </c>
      <c r="T41" s="60">
        <f t="shared" si="42"/>
        <v>0</v>
      </c>
      <c r="U41" s="60">
        <f t="shared" si="42"/>
        <v>0</v>
      </c>
      <c r="V41" s="60">
        <f t="shared" si="42"/>
        <v>0</v>
      </c>
      <c r="W41" s="60">
        <f t="shared" si="42"/>
        <v>0</v>
      </c>
      <c r="X41" s="60">
        <f t="shared" si="42"/>
        <v>0</v>
      </c>
      <c r="Y41" s="60">
        <f t="shared" si="42"/>
        <v>0</v>
      </c>
      <c r="Z41" s="60">
        <f t="shared" si="42"/>
        <v>0</v>
      </c>
      <c r="AA41" s="60">
        <f t="shared" si="42"/>
        <v>0</v>
      </c>
      <c r="AB41" s="60">
        <f t="shared" si="42"/>
        <v>0</v>
      </c>
      <c r="AC41" s="60">
        <f t="shared" si="42"/>
        <v>0</v>
      </c>
      <c r="AD41" s="60">
        <f t="shared" si="42"/>
        <v>0</v>
      </c>
      <c r="AE41" s="60">
        <f t="shared" si="42"/>
        <v>0</v>
      </c>
      <c r="AF41" s="60">
        <f t="shared" si="42"/>
        <v>0</v>
      </c>
      <c r="AG41" s="60">
        <f t="shared" si="42"/>
        <v>0</v>
      </c>
      <c r="AH41" s="60">
        <f t="shared" si="42"/>
        <v>0</v>
      </c>
      <c r="AI41" s="60">
        <f t="shared" si="42"/>
        <v>0</v>
      </c>
      <c r="AJ41" s="60">
        <f t="shared" si="42"/>
        <v>0</v>
      </c>
      <c r="AK41" s="60">
        <f t="shared" si="42"/>
        <v>0</v>
      </c>
      <c r="AL41" s="60">
        <f t="shared" si="42"/>
        <v>0</v>
      </c>
      <c r="AM41" s="60">
        <f t="shared" si="42"/>
        <v>0</v>
      </c>
      <c r="AN41" s="60">
        <f t="shared" si="42"/>
        <v>0</v>
      </c>
      <c r="AO41" s="60">
        <f t="shared" si="42"/>
        <v>0</v>
      </c>
      <c r="AP41" s="60">
        <f t="shared" si="42"/>
        <v>0</v>
      </c>
      <c r="AQ41" s="60">
        <f t="shared" si="42"/>
        <v>0</v>
      </c>
      <c r="AR41" s="60">
        <f t="shared" si="42"/>
        <v>0</v>
      </c>
      <c r="AS41" s="60">
        <f t="shared" si="42"/>
        <v>0</v>
      </c>
      <c r="AT41" s="60">
        <f t="shared" si="42"/>
        <v>0</v>
      </c>
      <c r="AU41" s="60">
        <f t="shared" si="42"/>
        <v>0</v>
      </c>
      <c r="AV41" s="60">
        <f t="shared" si="42"/>
        <v>0</v>
      </c>
      <c r="AW41" s="60">
        <f t="shared" si="42"/>
        <v>0</v>
      </c>
      <c r="AX41" s="60">
        <f t="shared" si="42"/>
        <v>0</v>
      </c>
      <c r="AY41" s="60">
        <f t="shared" si="42"/>
        <v>0</v>
      </c>
      <c r="AZ41" s="60">
        <f t="shared" si="42"/>
        <v>0</v>
      </c>
      <c r="BA41" s="60">
        <f t="shared" si="42"/>
        <v>0</v>
      </c>
      <c r="BB41" s="60">
        <f t="shared" si="42"/>
        <v>0</v>
      </c>
      <c r="BC41" s="60">
        <f t="shared" si="42"/>
        <v>0</v>
      </c>
      <c r="BD41" s="60">
        <f t="shared" si="42"/>
        <v>0</v>
      </c>
      <c r="BE41" s="60">
        <f t="shared" si="42"/>
        <v>0</v>
      </c>
      <c r="BF41" s="60">
        <f t="shared" si="42"/>
        <v>0</v>
      </c>
      <c r="BG41" s="60">
        <f t="shared" si="42"/>
        <v>0</v>
      </c>
      <c r="BH41" s="60">
        <f t="shared" si="42"/>
        <v>0</v>
      </c>
      <c r="BI41" s="60">
        <f t="shared" si="42"/>
        <v>0</v>
      </c>
      <c r="BJ41" s="60">
        <f t="shared" si="42"/>
        <v>0</v>
      </c>
      <c r="BK41" s="60">
        <f t="shared" si="42"/>
        <v>0</v>
      </c>
      <c r="BL41" s="60">
        <f t="shared" si="42"/>
        <v>0</v>
      </c>
      <c r="BM41" s="60">
        <f t="shared" si="42"/>
        <v>0</v>
      </c>
      <c r="BN41" s="60">
        <f t="shared" si="42"/>
        <v>0</v>
      </c>
      <c r="BO41" s="60">
        <f t="shared" si="42"/>
        <v>0</v>
      </c>
      <c r="BP41" s="60">
        <f t="shared" si="42"/>
        <v>0</v>
      </c>
      <c r="BQ41" s="60">
        <f t="shared" si="42"/>
        <v>0</v>
      </c>
      <c r="BR41" s="60">
        <f t="shared" si="42"/>
        <v>0</v>
      </c>
      <c r="BS41" s="60">
        <f t="shared" si="42"/>
        <v>0</v>
      </c>
      <c r="BT41" s="60">
        <f t="shared" si="42"/>
        <v>0</v>
      </c>
      <c r="BU41" s="60">
        <f t="shared" si="42"/>
        <v>0</v>
      </c>
      <c r="BV41" s="60">
        <f t="shared" si="42"/>
        <v>0</v>
      </c>
      <c r="BW41" s="60">
        <f t="shared" si="42"/>
        <v>0</v>
      </c>
      <c r="BX41" s="60">
        <f t="shared" si="42"/>
        <v>0</v>
      </c>
      <c r="BY41" s="60">
        <f t="shared" si="42"/>
        <v>0</v>
      </c>
      <c r="BZ41" s="60">
        <f t="shared" si="42"/>
        <v>0</v>
      </c>
      <c r="CA41" s="60">
        <f t="shared" si="42"/>
        <v>0</v>
      </c>
      <c r="CB41" s="60">
        <f t="shared" si="42"/>
        <v>0</v>
      </c>
      <c r="CC41" s="60">
        <f t="shared" si="42"/>
        <v>0</v>
      </c>
      <c r="CD41" s="60">
        <f t="shared" si="42"/>
        <v>0</v>
      </c>
      <c r="CE41" s="60">
        <f t="shared" si="42"/>
        <v>0</v>
      </c>
      <c r="CF41" s="60">
        <f t="shared" si="42"/>
        <v>0</v>
      </c>
      <c r="CG41" s="60">
        <f t="shared" si="42"/>
        <v>0</v>
      </c>
      <c r="CH41" s="60">
        <f t="shared" si="42"/>
        <v>0</v>
      </c>
      <c r="CI41" s="60">
        <f t="shared" si="42"/>
        <v>0</v>
      </c>
      <c r="CJ41" s="60">
        <f t="shared" si="42"/>
        <v>0</v>
      </c>
      <c r="CK41" s="60">
        <f t="shared" si="42"/>
        <v>0</v>
      </c>
      <c r="CL41" s="60">
        <f t="shared" si="42"/>
        <v>0</v>
      </c>
      <c r="CM41" s="60">
        <f t="shared" si="42"/>
        <v>0</v>
      </c>
      <c r="CN41" s="60">
        <f t="shared" si="42"/>
        <v>0</v>
      </c>
      <c r="CO41" s="60">
        <f t="shared" si="42"/>
        <v>0</v>
      </c>
      <c r="CP41" s="60">
        <f t="shared" si="42"/>
        <v>0</v>
      </c>
      <c r="CQ41" s="60">
        <f t="shared" si="42"/>
        <v>0</v>
      </c>
      <c r="CR41" s="60">
        <f t="shared" si="42"/>
        <v>0</v>
      </c>
      <c r="CS41" s="60">
        <f t="shared" si="42"/>
        <v>0</v>
      </c>
      <c r="CT41" s="60">
        <f t="shared" si="42"/>
        <v>0</v>
      </c>
      <c r="CU41" s="60">
        <f t="shared" si="42"/>
        <v>0</v>
      </c>
      <c r="CV41" s="60">
        <f t="shared" si="42"/>
        <v>0</v>
      </c>
      <c r="CW41" s="60">
        <f t="shared" si="42"/>
        <v>0</v>
      </c>
      <c r="CX41" s="60">
        <f t="shared" si="42"/>
        <v>0</v>
      </c>
      <c r="CY41" s="60">
        <f t="shared" si="42"/>
        <v>0</v>
      </c>
      <c r="CZ41" s="60">
        <f t="shared" si="42"/>
        <v>0</v>
      </c>
      <c r="DA41" s="60">
        <f t="shared" si="42"/>
        <v>0</v>
      </c>
      <c r="DB41" s="60">
        <f t="shared" si="42"/>
        <v>0</v>
      </c>
      <c r="DC41" s="60">
        <f t="shared" si="42"/>
        <v>0</v>
      </c>
      <c r="DD41" s="60">
        <f t="shared" si="42"/>
        <v>0</v>
      </c>
      <c r="DE41" s="60">
        <f t="shared" si="42"/>
        <v>0</v>
      </c>
      <c r="DF41" s="60">
        <f t="shared" si="42"/>
        <v>0</v>
      </c>
      <c r="DG41" s="60">
        <f t="shared" si="42"/>
        <v>0</v>
      </c>
      <c r="DH41" s="60">
        <f t="shared" si="42"/>
        <v>0</v>
      </c>
      <c r="DI41" s="60">
        <f t="shared" si="42"/>
        <v>0</v>
      </c>
      <c r="DJ41" s="60">
        <f t="shared" si="42"/>
        <v>0</v>
      </c>
      <c r="DK41" s="60">
        <f t="shared" si="42"/>
        <v>0</v>
      </c>
      <c r="DL41" s="60">
        <f t="shared" si="42"/>
        <v>0</v>
      </c>
      <c r="DM41" s="60">
        <f t="shared" si="42"/>
        <v>0</v>
      </c>
      <c r="DN41" s="60">
        <f t="shared" si="42"/>
        <v>0</v>
      </c>
      <c r="DO41" s="60">
        <f t="shared" si="42"/>
        <v>0</v>
      </c>
      <c r="DP41" s="60">
        <f t="shared" si="42"/>
        <v>0</v>
      </c>
      <c r="DQ41" s="60">
        <f t="shared" si="42"/>
        <v>0</v>
      </c>
      <c r="DR41" s="60">
        <f t="shared" si="42"/>
        <v>0</v>
      </c>
      <c r="DS41" s="60">
        <f t="shared" si="42"/>
        <v>0</v>
      </c>
      <c r="DT41" s="60">
        <f t="shared" si="42"/>
        <v>0</v>
      </c>
      <c r="DU41" s="60">
        <f t="shared" si="42"/>
        <v>0</v>
      </c>
      <c r="DV41" s="60">
        <f t="shared" si="42"/>
        <v>0</v>
      </c>
      <c r="DW41" s="60">
        <f t="shared" si="42"/>
        <v>0</v>
      </c>
      <c r="DX41" s="60">
        <f t="shared" si="42"/>
        <v>0</v>
      </c>
      <c r="DY41" s="60">
        <f t="shared" si="42"/>
        <v>0</v>
      </c>
      <c r="DZ41" s="60">
        <f t="shared" si="42"/>
        <v>0</v>
      </c>
      <c r="EA41" s="60">
        <f t="shared" si="42"/>
        <v>0</v>
      </c>
      <c r="EB41" s="60">
        <f t="shared" si="42"/>
        <v>0</v>
      </c>
      <c r="EC41" s="60">
        <f t="shared" si="42"/>
        <v>0</v>
      </c>
      <c r="ED41" s="60">
        <f t="shared" si="42"/>
        <v>0</v>
      </c>
      <c r="EE41" s="60">
        <f t="shared" si="42"/>
        <v>0</v>
      </c>
      <c r="EF41" s="60">
        <f t="shared" si="42"/>
        <v>0</v>
      </c>
      <c r="EG41" s="60">
        <f t="shared" si="42"/>
        <v>0</v>
      </c>
      <c r="EH41" s="60">
        <f t="shared" si="42"/>
        <v>0</v>
      </c>
      <c r="EI41" s="60">
        <f t="shared" si="42"/>
        <v>0</v>
      </c>
      <c r="EJ41" s="60">
        <f t="shared" si="42"/>
        <v>0</v>
      </c>
      <c r="EK41" s="60">
        <f t="shared" si="42"/>
        <v>0</v>
      </c>
      <c r="EL41" s="60">
        <f t="shared" si="42"/>
        <v>0</v>
      </c>
      <c r="EM41" s="60">
        <f t="shared" si="42"/>
        <v>0</v>
      </c>
      <c r="EN41" s="60">
        <f t="shared" si="42"/>
        <v>0</v>
      </c>
      <c r="EO41" s="60">
        <f t="shared" si="42"/>
        <v>0</v>
      </c>
      <c r="EP41" s="60">
        <f t="shared" si="42"/>
        <v>0</v>
      </c>
      <c r="EQ41" s="60">
        <f t="shared" si="42"/>
        <v>0</v>
      </c>
      <c r="ER41" s="60">
        <f t="shared" si="42"/>
        <v>0</v>
      </c>
      <c r="ES41" s="60">
        <f t="shared" si="42"/>
        <v>0</v>
      </c>
      <c r="ET41" s="60">
        <f t="shared" si="42"/>
        <v>0</v>
      </c>
      <c r="EU41" s="60">
        <f t="shared" si="42"/>
        <v>0</v>
      </c>
      <c r="EV41" s="60">
        <f t="shared" si="42"/>
        <v>0</v>
      </c>
      <c r="EW41" s="60">
        <f t="shared" si="42"/>
        <v>0</v>
      </c>
      <c r="EX41" s="60">
        <f t="shared" si="42"/>
        <v>0</v>
      </c>
      <c r="EY41" s="60">
        <f t="shared" si="42"/>
        <v>0</v>
      </c>
      <c r="EZ41" s="60">
        <f t="shared" si="42"/>
        <v>0</v>
      </c>
      <c r="FA41" s="60">
        <f t="shared" si="42"/>
        <v>0</v>
      </c>
      <c r="FB41" s="60">
        <f t="shared" si="42"/>
        <v>0</v>
      </c>
      <c r="FC41" s="60">
        <f t="shared" si="42"/>
        <v>0</v>
      </c>
      <c r="FD41" s="60">
        <f t="shared" si="42"/>
        <v>0</v>
      </c>
      <c r="FE41" s="60">
        <f t="shared" si="42"/>
        <v>0</v>
      </c>
      <c r="FF41" s="60">
        <f t="shared" si="42"/>
        <v>0</v>
      </c>
      <c r="FG41" s="60">
        <f t="shared" si="42"/>
        <v>0</v>
      </c>
      <c r="FH41" s="60">
        <f t="shared" si="42"/>
        <v>0</v>
      </c>
      <c r="FI41" s="60">
        <f t="shared" si="42"/>
        <v>0</v>
      </c>
      <c r="FJ41" s="60">
        <f t="shared" si="42"/>
        <v>0</v>
      </c>
      <c r="FK41" s="60">
        <f t="shared" si="42"/>
        <v>0</v>
      </c>
      <c r="FL41" s="60">
        <f t="shared" si="42"/>
        <v>0</v>
      </c>
      <c r="FM41" s="60">
        <f t="shared" si="42"/>
        <v>0</v>
      </c>
      <c r="FN41" s="60">
        <f t="shared" si="42"/>
        <v>0</v>
      </c>
      <c r="FO41" s="60">
        <f t="shared" si="42"/>
        <v>0</v>
      </c>
      <c r="FP41" s="60">
        <f t="shared" si="42"/>
        <v>0</v>
      </c>
      <c r="FQ41" s="60">
        <f t="shared" si="42"/>
        <v>0</v>
      </c>
      <c r="FR41" s="60">
        <f t="shared" si="42"/>
        <v>0</v>
      </c>
      <c r="FS41" s="60">
        <f t="shared" si="42"/>
        <v>0</v>
      </c>
      <c r="FT41" s="60">
        <f t="shared" si="42"/>
        <v>0</v>
      </c>
      <c r="FU41" s="60">
        <f t="shared" si="42"/>
        <v>0</v>
      </c>
      <c r="FV41" s="60">
        <f t="shared" si="42"/>
        <v>0</v>
      </c>
      <c r="FW41" s="60">
        <f t="shared" si="42"/>
        <v>0</v>
      </c>
      <c r="FX41" s="60">
        <f t="shared" si="42"/>
        <v>0</v>
      </c>
      <c r="FY41" s="60">
        <f t="shared" si="42"/>
        <v>0</v>
      </c>
      <c r="FZ41" s="60">
        <f t="shared" si="42"/>
        <v>0</v>
      </c>
      <c r="GA41" s="60">
        <f t="shared" si="42"/>
        <v>0</v>
      </c>
      <c r="GB41" s="60">
        <f t="shared" si="42"/>
        <v>0</v>
      </c>
      <c r="GC41" s="60">
        <f t="shared" si="42"/>
        <v>0</v>
      </c>
      <c r="GD41" s="60">
        <f t="shared" si="42"/>
        <v>0</v>
      </c>
      <c r="GE41" s="60">
        <f t="shared" si="42"/>
        <v>0</v>
      </c>
      <c r="GF41" s="60">
        <f t="shared" si="42"/>
        <v>0</v>
      </c>
      <c r="GG41" s="60">
        <f t="shared" si="42"/>
        <v>0</v>
      </c>
      <c r="GH41" s="60">
        <f t="shared" si="42"/>
        <v>0</v>
      </c>
      <c r="GI41" s="60">
        <f t="shared" si="42"/>
        <v>0</v>
      </c>
      <c r="GJ41" s="60">
        <f t="shared" si="42"/>
        <v>0</v>
      </c>
      <c r="GK41" s="60">
        <f t="shared" si="42"/>
        <v>0</v>
      </c>
      <c r="GL41" s="60">
        <f t="shared" si="42"/>
        <v>0</v>
      </c>
      <c r="GM41" s="60">
        <f t="shared" si="42"/>
        <v>0</v>
      </c>
      <c r="GN41" s="60">
        <f t="shared" si="42"/>
        <v>0</v>
      </c>
      <c r="GO41" s="60">
        <f t="shared" si="42"/>
        <v>0</v>
      </c>
      <c r="GP41" s="60">
        <f t="shared" si="42"/>
        <v>0</v>
      </c>
      <c r="GQ41" s="60">
        <f t="shared" si="42"/>
        <v>0</v>
      </c>
      <c r="GR41" s="60">
        <f t="shared" si="42"/>
        <v>0</v>
      </c>
      <c r="GS41" s="60">
        <f t="shared" si="42"/>
        <v>0</v>
      </c>
      <c r="GT41" s="60">
        <f t="shared" si="42"/>
        <v>0</v>
      </c>
      <c r="GU41" s="60">
        <f t="shared" si="42"/>
        <v>0</v>
      </c>
      <c r="GV41" s="60">
        <f t="shared" si="42"/>
        <v>0</v>
      </c>
      <c r="GW41" s="60">
        <f t="shared" si="42"/>
        <v>0</v>
      </c>
      <c r="GX41" s="60">
        <f t="shared" si="42"/>
        <v>0</v>
      </c>
      <c r="GY41" s="60">
        <f t="shared" si="42"/>
        <v>0</v>
      </c>
      <c r="GZ41" s="60">
        <f t="shared" si="42"/>
        <v>0</v>
      </c>
      <c r="HA41" s="60">
        <f t="shared" si="42"/>
        <v>0</v>
      </c>
      <c r="HB41" s="60">
        <f t="shared" si="42"/>
        <v>0</v>
      </c>
      <c r="HC41" s="60">
        <f t="shared" si="42"/>
        <v>0</v>
      </c>
      <c r="HD41" s="60">
        <f t="shared" si="42"/>
        <v>0</v>
      </c>
      <c r="HE41" s="60">
        <f t="shared" si="42"/>
        <v>0</v>
      </c>
      <c r="HF41" s="60">
        <f t="shared" si="42"/>
        <v>0</v>
      </c>
      <c r="HG41" s="60">
        <f t="shared" si="42"/>
        <v>0</v>
      </c>
      <c r="HH41" s="60">
        <f t="shared" si="42"/>
        <v>0</v>
      </c>
      <c r="HI41" s="60">
        <f t="shared" si="42"/>
        <v>0</v>
      </c>
      <c r="HJ41" s="60">
        <f t="shared" si="42"/>
        <v>0</v>
      </c>
      <c r="HK41" s="60">
        <f t="shared" si="42"/>
        <v>0</v>
      </c>
      <c r="HL41" s="60">
        <f t="shared" si="42"/>
        <v>0</v>
      </c>
      <c r="HM41" s="60">
        <f t="shared" si="42"/>
        <v>0</v>
      </c>
      <c r="HN41" s="60">
        <f t="shared" si="42"/>
        <v>0</v>
      </c>
      <c r="HO41" s="60">
        <f t="shared" si="42"/>
        <v>0</v>
      </c>
      <c r="HP41" s="60">
        <f t="shared" si="42"/>
        <v>0</v>
      </c>
      <c r="HQ41" s="60">
        <f t="shared" si="42"/>
        <v>0</v>
      </c>
      <c r="HR41" s="60">
        <f t="shared" si="42"/>
        <v>0</v>
      </c>
      <c r="HS41" s="60">
        <f t="shared" si="42"/>
        <v>0</v>
      </c>
      <c r="HT41" s="60">
        <f t="shared" si="42"/>
        <v>0</v>
      </c>
      <c r="HU41" s="60">
        <f t="shared" si="42"/>
        <v>0</v>
      </c>
      <c r="HV41" s="60">
        <f t="shared" si="42"/>
        <v>0</v>
      </c>
      <c r="HW41" s="60">
        <f t="shared" si="42"/>
        <v>0</v>
      </c>
      <c r="HX41" s="60">
        <f t="shared" si="42"/>
        <v>0</v>
      </c>
      <c r="HY41" s="60">
        <f t="shared" si="42"/>
        <v>0</v>
      </c>
      <c r="HZ41" s="60">
        <f t="shared" si="42"/>
        <v>0</v>
      </c>
      <c r="IA41" s="60">
        <f t="shared" si="42"/>
        <v>0</v>
      </c>
      <c r="IB41" s="60">
        <f t="shared" si="42"/>
        <v>0</v>
      </c>
      <c r="IC41" s="60">
        <f t="shared" si="42"/>
        <v>0</v>
      </c>
      <c r="ID41" s="60">
        <f t="shared" si="42"/>
        <v>0</v>
      </c>
      <c r="IE41" s="60">
        <f t="shared" si="42"/>
        <v>0</v>
      </c>
      <c r="IF41" s="60">
        <f t="shared" si="42"/>
        <v>0</v>
      </c>
      <c r="IG41" s="60">
        <f t="shared" si="42"/>
        <v>0</v>
      </c>
      <c r="IH41" s="60">
        <f t="shared" si="42"/>
        <v>0</v>
      </c>
      <c r="II41" s="60">
        <f t="shared" si="42"/>
        <v>0</v>
      </c>
      <c r="IJ41" s="60">
        <f t="shared" si="42"/>
        <v>0</v>
      </c>
      <c r="IK41" s="60">
        <f t="shared" si="42"/>
        <v>0</v>
      </c>
      <c r="IL41" s="60">
        <f t="shared" si="42"/>
        <v>0</v>
      </c>
      <c r="IM41" s="60">
        <f t="shared" si="42"/>
        <v>0</v>
      </c>
      <c r="IN41" s="60">
        <f t="shared" si="42"/>
        <v>0</v>
      </c>
      <c r="IO41" s="60">
        <f t="shared" si="42"/>
        <v>0</v>
      </c>
      <c r="IP41" s="60">
        <f t="shared" si="42"/>
        <v>0</v>
      </c>
      <c r="IQ41" s="60">
        <f t="shared" si="42"/>
        <v>0</v>
      </c>
      <c r="IR41" s="60">
        <f t="shared" si="42"/>
        <v>0</v>
      </c>
      <c r="IS41" s="60">
        <f t="shared" si="42"/>
        <v>0</v>
      </c>
      <c r="IT41" s="60">
        <f t="shared" si="42"/>
        <v>0</v>
      </c>
      <c r="IU41" s="60">
        <f t="shared" si="42"/>
        <v>0</v>
      </c>
      <c r="IV41" s="60">
        <f t="shared" si="42"/>
        <v>0</v>
      </c>
      <c r="IW41" s="60">
        <f t="shared" si="42"/>
        <v>0</v>
      </c>
      <c r="IX41" s="60">
        <f t="shared" si="42"/>
        <v>0</v>
      </c>
      <c r="IY41" s="60">
        <f t="shared" ref="IY41:MX41" si="43">IY20</f>
        <v>0</v>
      </c>
      <c r="IZ41" s="60">
        <f t="shared" si="43"/>
        <v>0</v>
      </c>
      <c r="JA41" s="60">
        <f t="shared" si="43"/>
        <v>0</v>
      </c>
      <c r="JB41" s="60">
        <f t="shared" si="43"/>
        <v>0</v>
      </c>
      <c r="JC41" s="60">
        <f t="shared" si="43"/>
        <v>0</v>
      </c>
      <c r="JD41" s="60">
        <f t="shared" si="43"/>
        <v>0</v>
      </c>
      <c r="JE41" s="60">
        <f t="shared" si="43"/>
        <v>0</v>
      </c>
      <c r="JF41" s="60">
        <f t="shared" si="43"/>
        <v>0</v>
      </c>
      <c r="JG41" s="60">
        <f t="shared" si="43"/>
        <v>0</v>
      </c>
      <c r="JH41" s="60">
        <f t="shared" si="43"/>
        <v>0</v>
      </c>
      <c r="JI41" s="60">
        <f t="shared" si="43"/>
        <v>0</v>
      </c>
      <c r="JJ41" s="60">
        <f t="shared" si="43"/>
        <v>0</v>
      </c>
      <c r="JK41" s="60">
        <f t="shared" si="43"/>
        <v>0</v>
      </c>
      <c r="JL41" s="60">
        <f t="shared" si="43"/>
        <v>0</v>
      </c>
      <c r="JM41" s="60">
        <f t="shared" si="43"/>
        <v>0</v>
      </c>
      <c r="JN41" s="60">
        <f t="shared" si="43"/>
        <v>0</v>
      </c>
      <c r="JO41" s="60">
        <f t="shared" si="43"/>
        <v>0</v>
      </c>
      <c r="JP41" s="60">
        <f t="shared" si="43"/>
        <v>0</v>
      </c>
      <c r="JQ41" s="60">
        <f t="shared" si="43"/>
        <v>0</v>
      </c>
      <c r="JR41" s="60">
        <f t="shared" si="43"/>
        <v>0</v>
      </c>
      <c r="JS41" s="60">
        <f t="shared" si="43"/>
        <v>0</v>
      </c>
      <c r="JT41" s="60">
        <f t="shared" si="43"/>
        <v>0</v>
      </c>
      <c r="JU41" s="60">
        <f t="shared" si="43"/>
        <v>0</v>
      </c>
      <c r="JV41" s="60">
        <f t="shared" si="43"/>
        <v>0</v>
      </c>
      <c r="JW41" s="60">
        <f t="shared" si="43"/>
        <v>0</v>
      </c>
      <c r="JX41" s="60">
        <f t="shared" si="43"/>
        <v>0</v>
      </c>
      <c r="JY41" s="60">
        <f t="shared" si="43"/>
        <v>0</v>
      </c>
      <c r="JZ41" s="60">
        <f t="shared" si="43"/>
        <v>0</v>
      </c>
      <c r="KA41" s="60">
        <f t="shared" si="43"/>
        <v>0</v>
      </c>
      <c r="KB41" s="60">
        <f t="shared" si="43"/>
        <v>0</v>
      </c>
      <c r="KC41" s="60">
        <f t="shared" si="43"/>
        <v>0</v>
      </c>
      <c r="KD41" s="60">
        <f t="shared" si="43"/>
        <v>0</v>
      </c>
      <c r="KE41" s="60">
        <f t="shared" si="43"/>
        <v>0</v>
      </c>
      <c r="KF41" s="60">
        <f t="shared" si="43"/>
        <v>0</v>
      </c>
      <c r="KG41" s="60">
        <f t="shared" si="43"/>
        <v>0</v>
      </c>
      <c r="KH41" s="60">
        <f t="shared" si="43"/>
        <v>0</v>
      </c>
      <c r="KI41" s="60">
        <f t="shared" si="43"/>
        <v>0</v>
      </c>
      <c r="KJ41" s="60">
        <f t="shared" si="43"/>
        <v>0</v>
      </c>
      <c r="KK41" s="60">
        <f t="shared" si="43"/>
        <v>0</v>
      </c>
      <c r="KL41" s="60">
        <f t="shared" si="43"/>
        <v>0</v>
      </c>
      <c r="KM41" s="60">
        <f t="shared" si="43"/>
        <v>0</v>
      </c>
      <c r="KN41" s="60">
        <f t="shared" si="43"/>
        <v>0</v>
      </c>
      <c r="KO41" s="60">
        <f t="shared" si="43"/>
        <v>0</v>
      </c>
      <c r="KP41" s="60">
        <f t="shared" si="43"/>
        <v>0</v>
      </c>
      <c r="KQ41" s="60">
        <f t="shared" si="43"/>
        <v>0</v>
      </c>
      <c r="KR41" s="60">
        <f t="shared" si="43"/>
        <v>0</v>
      </c>
      <c r="KS41" s="60">
        <f t="shared" si="43"/>
        <v>0</v>
      </c>
      <c r="KT41" s="60">
        <f t="shared" si="43"/>
        <v>0</v>
      </c>
      <c r="KU41" s="60">
        <f t="shared" si="43"/>
        <v>0</v>
      </c>
      <c r="KV41" s="60">
        <f t="shared" si="43"/>
        <v>0</v>
      </c>
      <c r="KW41" s="60">
        <f t="shared" si="43"/>
        <v>0</v>
      </c>
      <c r="KX41" s="60">
        <f t="shared" si="43"/>
        <v>0</v>
      </c>
      <c r="KY41" s="60">
        <f t="shared" si="43"/>
        <v>0</v>
      </c>
      <c r="KZ41" s="60">
        <f t="shared" si="43"/>
        <v>0</v>
      </c>
      <c r="LA41" s="60">
        <f t="shared" si="43"/>
        <v>0</v>
      </c>
      <c r="LB41" s="60">
        <f t="shared" si="43"/>
        <v>0</v>
      </c>
      <c r="LC41" s="60">
        <f t="shared" si="43"/>
        <v>0</v>
      </c>
      <c r="LD41" s="60">
        <f t="shared" si="43"/>
        <v>0</v>
      </c>
      <c r="LE41" s="60">
        <f t="shared" si="43"/>
        <v>0</v>
      </c>
      <c r="LF41" s="60">
        <f t="shared" si="43"/>
        <v>0</v>
      </c>
      <c r="LG41" s="60">
        <f t="shared" si="43"/>
        <v>0</v>
      </c>
      <c r="LH41" s="60">
        <f t="shared" si="43"/>
        <v>0</v>
      </c>
      <c r="LI41" s="60">
        <f t="shared" si="43"/>
        <v>0</v>
      </c>
      <c r="LJ41" s="60">
        <f t="shared" si="43"/>
        <v>0</v>
      </c>
      <c r="LK41" s="60">
        <f t="shared" si="43"/>
        <v>0</v>
      </c>
      <c r="LL41" s="60">
        <f t="shared" si="43"/>
        <v>0</v>
      </c>
      <c r="LM41" s="60">
        <f t="shared" si="43"/>
        <v>0</v>
      </c>
      <c r="LN41" s="60">
        <f t="shared" si="43"/>
        <v>0</v>
      </c>
      <c r="LO41" s="60">
        <f t="shared" si="43"/>
        <v>0</v>
      </c>
      <c r="LP41" s="60">
        <f t="shared" si="43"/>
        <v>0</v>
      </c>
      <c r="LQ41" s="60">
        <f t="shared" si="43"/>
        <v>0</v>
      </c>
      <c r="LR41" s="60">
        <f t="shared" si="43"/>
        <v>0</v>
      </c>
      <c r="LS41" s="60">
        <f t="shared" si="43"/>
        <v>0</v>
      </c>
      <c r="LT41" s="60">
        <f t="shared" si="43"/>
        <v>0</v>
      </c>
      <c r="LU41" s="60">
        <f t="shared" si="43"/>
        <v>0</v>
      </c>
      <c r="LV41" s="60">
        <f t="shared" si="43"/>
        <v>0</v>
      </c>
      <c r="LW41" s="60">
        <f t="shared" si="43"/>
        <v>0</v>
      </c>
      <c r="LX41" s="60">
        <f t="shared" si="43"/>
        <v>0</v>
      </c>
      <c r="LY41" s="60">
        <f t="shared" si="43"/>
        <v>0</v>
      </c>
      <c r="LZ41" s="60">
        <f t="shared" si="43"/>
        <v>0</v>
      </c>
      <c r="MA41" s="60">
        <f t="shared" si="43"/>
        <v>0</v>
      </c>
      <c r="MB41" s="60">
        <f t="shared" si="43"/>
        <v>0</v>
      </c>
      <c r="MC41" s="60">
        <f t="shared" si="43"/>
        <v>0</v>
      </c>
      <c r="MD41" s="60">
        <f t="shared" si="43"/>
        <v>0</v>
      </c>
      <c r="ME41" s="60">
        <f t="shared" si="43"/>
        <v>0</v>
      </c>
      <c r="MF41" s="60">
        <f t="shared" si="43"/>
        <v>0</v>
      </c>
      <c r="MG41" s="60">
        <f t="shared" si="43"/>
        <v>0</v>
      </c>
      <c r="MH41" s="60">
        <f t="shared" si="43"/>
        <v>0</v>
      </c>
      <c r="MI41" s="60">
        <f t="shared" si="43"/>
        <v>0</v>
      </c>
      <c r="MJ41" s="60">
        <f t="shared" si="43"/>
        <v>0</v>
      </c>
      <c r="MK41" s="60">
        <f t="shared" si="43"/>
        <v>0</v>
      </c>
      <c r="ML41" s="60">
        <f t="shared" si="43"/>
        <v>0</v>
      </c>
      <c r="MM41" s="60">
        <f t="shared" si="43"/>
        <v>0</v>
      </c>
      <c r="MN41" s="60">
        <f t="shared" si="43"/>
        <v>0</v>
      </c>
      <c r="MO41" s="60">
        <f t="shared" si="43"/>
        <v>0</v>
      </c>
      <c r="MP41" s="60">
        <f t="shared" si="43"/>
        <v>0</v>
      </c>
      <c r="MQ41" s="60">
        <f t="shared" si="43"/>
        <v>0</v>
      </c>
      <c r="MR41" s="60">
        <f t="shared" si="43"/>
        <v>0</v>
      </c>
      <c r="MS41" s="60">
        <f t="shared" si="43"/>
        <v>0</v>
      </c>
      <c r="MT41" s="60">
        <f t="shared" si="43"/>
        <v>0</v>
      </c>
      <c r="MU41" s="60">
        <f t="shared" si="43"/>
        <v>0</v>
      </c>
      <c r="MV41" s="60">
        <f t="shared" si="43"/>
        <v>0</v>
      </c>
      <c r="MW41" s="60">
        <f t="shared" si="43"/>
        <v>0</v>
      </c>
      <c r="MX41" s="60">
        <f t="shared" si="43"/>
        <v>0</v>
      </c>
      <c r="MY41" s="24"/>
      <c r="MZ41" s="24"/>
      <c r="NA41" s="24"/>
      <c r="NB41" s="24"/>
      <c r="NC41" s="24"/>
      <c r="ND41" s="24"/>
      <c r="NE41" s="24"/>
      <c r="NF41" s="24"/>
      <c r="NG41" s="24"/>
      <c r="NH41" s="24"/>
      <c r="NI41" s="24"/>
      <c r="NJ41" s="24"/>
      <c r="NK41" s="24"/>
      <c r="NL41" s="24"/>
      <c r="NM41" s="24"/>
      <c r="NN41" s="24"/>
      <c r="NO41" s="24"/>
      <c r="NP41" s="24"/>
      <c r="NQ41" s="24"/>
      <c r="NR41" s="24"/>
      <c r="NS41" s="24"/>
      <c r="NT41" s="24"/>
    </row>
    <row r="42" spans="1:384" ht="14.25" hidden="1" customHeight="1" outlineLevel="1" x14ac:dyDescent="0.55000000000000004">
      <c r="A42" s="8" t="s">
        <v>45</v>
      </c>
      <c r="B42" s="54" t="e">
        <f t="shared" si="39"/>
        <v>#DIV/0!</v>
      </c>
      <c r="C42" s="59">
        <f>IFERROR(SUMIFS($T$77:$T$10183,$C$77:$C$10183,"&gt;"&amp;B$35,$C$77:$C$10183,"&lt;="&amp;C$35,$A$77:$A$10183,"&lt;="&amp;$C$1)/SUMIFS($I$77:$I$10183,$C$77:$C$10183,"&gt;"&amp;B$35,$C$77:$C$10183,"&lt;="&amp;C$35,$A$77:$A$10183,"&lt;="&amp;$C$1)-C$5,0)</f>
        <v>0</v>
      </c>
      <c r="D42" s="60">
        <f t="shared" ref="D42:IX42" si="44">D21</f>
        <v>0</v>
      </c>
      <c r="E42" s="60">
        <f t="shared" si="44"/>
        <v>0</v>
      </c>
      <c r="F42" s="60">
        <f t="shared" si="44"/>
        <v>0</v>
      </c>
      <c r="G42" s="60">
        <f t="shared" si="44"/>
        <v>0</v>
      </c>
      <c r="H42" s="60">
        <f t="shared" si="44"/>
        <v>0</v>
      </c>
      <c r="I42" s="60">
        <f t="shared" si="44"/>
        <v>0</v>
      </c>
      <c r="J42" s="60">
        <f t="shared" si="44"/>
        <v>0</v>
      </c>
      <c r="K42" s="60">
        <f t="shared" si="44"/>
        <v>0</v>
      </c>
      <c r="L42" s="60">
        <f t="shared" si="44"/>
        <v>0</v>
      </c>
      <c r="M42" s="60">
        <f t="shared" si="44"/>
        <v>0</v>
      </c>
      <c r="N42" s="60">
        <f t="shared" si="44"/>
        <v>0</v>
      </c>
      <c r="O42" s="60">
        <f t="shared" si="44"/>
        <v>0</v>
      </c>
      <c r="P42" s="60">
        <f t="shared" si="44"/>
        <v>0</v>
      </c>
      <c r="Q42" s="60">
        <f t="shared" si="44"/>
        <v>0</v>
      </c>
      <c r="R42" s="60">
        <f t="shared" si="44"/>
        <v>0</v>
      </c>
      <c r="S42" s="60">
        <f t="shared" si="44"/>
        <v>0</v>
      </c>
      <c r="T42" s="60">
        <f t="shared" si="44"/>
        <v>0</v>
      </c>
      <c r="U42" s="60">
        <f t="shared" si="44"/>
        <v>0</v>
      </c>
      <c r="V42" s="60">
        <f t="shared" si="44"/>
        <v>0</v>
      </c>
      <c r="W42" s="60">
        <f t="shared" si="44"/>
        <v>0</v>
      </c>
      <c r="X42" s="60">
        <f t="shared" si="44"/>
        <v>0</v>
      </c>
      <c r="Y42" s="60">
        <f t="shared" si="44"/>
        <v>0</v>
      </c>
      <c r="Z42" s="60">
        <f t="shared" si="44"/>
        <v>0</v>
      </c>
      <c r="AA42" s="60">
        <f t="shared" si="44"/>
        <v>0</v>
      </c>
      <c r="AB42" s="60">
        <f t="shared" si="44"/>
        <v>0</v>
      </c>
      <c r="AC42" s="60">
        <f t="shared" si="44"/>
        <v>0</v>
      </c>
      <c r="AD42" s="60">
        <f t="shared" si="44"/>
        <v>0</v>
      </c>
      <c r="AE42" s="60">
        <f t="shared" si="44"/>
        <v>0</v>
      </c>
      <c r="AF42" s="60">
        <f t="shared" si="44"/>
        <v>0</v>
      </c>
      <c r="AG42" s="60">
        <f t="shared" si="44"/>
        <v>0</v>
      </c>
      <c r="AH42" s="60">
        <f t="shared" si="44"/>
        <v>0</v>
      </c>
      <c r="AI42" s="60">
        <f t="shared" si="44"/>
        <v>0</v>
      </c>
      <c r="AJ42" s="60">
        <f t="shared" si="44"/>
        <v>0</v>
      </c>
      <c r="AK42" s="60">
        <f t="shared" si="44"/>
        <v>0</v>
      </c>
      <c r="AL42" s="60">
        <f t="shared" si="44"/>
        <v>0</v>
      </c>
      <c r="AM42" s="60">
        <f t="shared" si="44"/>
        <v>0</v>
      </c>
      <c r="AN42" s="60">
        <f t="shared" si="44"/>
        <v>0</v>
      </c>
      <c r="AO42" s="60">
        <f t="shared" si="44"/>
        <v>0</v>
      </c>
      <c r="AP42" s="60">
        <f t="shared" si="44"/>
        <v>0</v>
      </c>
      <c r="AQ42" s="60">
        <f t="shared" si="44"/>
        <v>0</v>
      </c>
      <c r="AR42" s="60">
        <f t="shared" si="44"/>
        <v>0</v>
      </c>
      <c r="AS42" s="60">
        <f t="shared" si="44"/>
        <v>0</v>
      </c>
      <c r="AT42" s="60">
        <f t="shared" si="44"/>
        <v>0</v>
      </c>
      <c r="AU42" s="60">
        <f t="shared" si="44"/>
        <v>0</v>
      </c>
      <c r="AV42" s="60">
        <f t="shared" si="44"/>
        <v>0</v>
      </c>
      <c r="AW42" s="60">
        <f t="shared" si="44"/>
        <v>0</v>
      </c>
      <c r="AX42" s="60">
        <f t="shared" si="44"/>
        <v>0</v>
      </c>
      <c r="AY42" s="60">
        <f t="shared" si="44"/>
        <v>0</v>
      </c>
      <c r="AZ42" s="60">
        <f t="shared" si="44"/>
        <v>0</v>
      </c>
      <c r="BA42" s="60">
        <f t="shared" si="44"/>
        <v>0</v>
      </c>
      <c r="BB42" s="60">
        <f t="shared" si="44"/>
        <v>0</v>
      </c>
      <c r="BC42" s="60">
        <f t="shared" si="44"/>
        <v>0</v>
      </c>
      <c r="BD42" s="60">
        <f t="shared" si="44"/>
        <v>0</v>
      </c>
      <c r="BE42" s="60">
        <f t="shared" si="44"/>
        <v>0</v>
      </c>
      <c r="BF42" s="60">
        <f t="shared" si="44"/>
        <v>0</v>
      </c>
      <c r="BG42" s="60">
        <f t="shared" si="44"/>
        <v>0</v>
      </c>
      <c r="BH42" s="60">
        <f t="shared" si="44"/>
        <v>0</v>
      </c>
      <c r="BI42" s="60">
        <f t="shared" si="44"/>
        <v>0</v>
      </c>
      <c r="BJ42" s="60">
        <f t="shared" si="44"/>
        <v>0</v>
      </c>
      <c r="BK42" s="60">
        <f t="shared" si="44"/>
        <v>0</v>
      </c>
      <c r="BL42" s="60">
        <f t="shared" si="44"/>
        <v>0</v>
      </c>
      <c r="BM42" s="60">
        <f t="shared" si="44"/>
        <v>0</v>
      </c>
      <c r="BN42" s="60">
        <f t="shared" si="44"/>
        <v>0</v>
      </c>
      <c r="BO42" s="60">
        <f t="shared" si="44"/>
        <v>0</v>
      </c>
      <c r="BP42" s="60">
        <f t="shared" si="44"/>
        <v>0</v>
      </c>
      <c r="BQ42" s="60">
        <f t="shared" si="44"/>
        <v>0</v>
      </c>
      <c r="BR42" s="60">
        <f t="shared" si="44"/>
        <v>0</v>
      </c>
      <c r="BS42" s="60">
        <f t="shared" si="44"/>
        <v>0</v>
      </c>
      <c r="BT42" s="60">
        <f t="shared" si="44"/>
        <v>0</v>
      </c>
      <c r="BU42" s="60">
        <f t="shared" si="44"/>
        <v>0</v>
      </c>
      <c r="BV42" s="60">
        <f t="shared" si="44"/>
        <v>0</v>
      </c>
      <c r="BW42" s="60">
        <f t="shared" si="44"/>
        <v>0</v>
      </c>
      <c r="BX42" s="60">
        <f t="shared" si="44"/>
        <v>0</v>
      </c>
      <c r="BY42" s="60">
        <f t="shared" si="44"/>
        <v>0</v>
      </c>
      <c r="BZ42" s="60">
        <f t="shared" si="44"/>
        <v>0</v>
      </c>
      <c r="CA42" s="60">
        <f t="shared" si="44"/>
        <v>0</v>
      </c>
      <c r="CB42" s="60">
        <f t="shared" si="44"/>
        <v>0</v>
      </c>
      <c r="CC42" s="60">
        <f t="shared" si="44"/>
        <v>0</v>
      </c>
      <c r="CD42" s="60">
        <f t="shared" si="44"/>
        <v>0</v>
      </c>
      <c r="CE42" s="60">
        <f t="shared" si="44"/>
        <v>0</v>
      </c>
      <c r="CF42" s="60">
        <f t="shared" si="44"/>
        <v>0</v>
      </c>
      <c r="CG42" s="60">
        <f t="shared" si="44"/>
        <v>0</v>
      </c>
      <c r="CH42" s="60">
        <f t="shared" si="44"/>
        <v>0</v>
      </c>
      <c r="CI42" s="60">
        <f t="shared" si="44"/>
        <v>0</v>
      </c>
      <c r="CJ42" s="60">
        <f t="shared" si="44"/>
        <v>0</v>
      </c>
      <c r="CK42" s="60">
        <f t="shared" si="44"/>
        <v>0</v>
      </c>
      <c r="CL42" s="60">
        <f t="shared" si="44"/>
        <v>0</v>
      </c>
      <c r="CM42" s="60">
        <f t="shared" si="44"/>
        <v>0</v>
      </c>
      <c r="CN42" s="60">
        <f t="shared" si="44"/>
        <v>0</v>
      </c>
      <c r="CO42" s="60">
        <f t="shared" si="44"/>
        <v>0</v>
      </c>
      <c r="CP42" s="60">
        <f t="shared" si="44"/>
        <v>0</v>
      </c>
      <c r="CQ42" s="60">
        <f t="shared" si="44"/>
        <v>0</v>
      </c>
      <c r="CR42" s="60">
        <f t="shared" si="44"/>
        <v>0</v>
      </c>
      <c r="CS42" s="60">
        <f t="shared" si="44"/>
        <v>0</v>
      </c>
      <c r="CT42" s="60">
        <f t="shared" si="44"/>
        <v>0</v>
      </c>
      <c r="CU42" s="60">
        <f t="shared" si="44"/>
        <v>0</v>
      </c>
      <c r="CV42" s="60">
        <f t="shared" si="44"/>
        <v>0</v>
      </c>
      <c r="CW42" s="60">
        <f t="shared" si="44"/>
        <v>0</v>
      </c>
      <c r="CX42" s="60">
        <f t="shared" si="44"/>
        <v>0</v>
      </c>
      <c r="CY42" s="60">
        <f t="shared" si="44"/>
        <v>0</v>
      </c>
      <c r="CZ42" s="60">
        <f t="shared" si="44"/>
        <v>0</v>
      </c>
      <c r="DA42" s="60">
        <f t="shared" si="44"/>
        <v>0</v>
      </c>
      <c r="DB42" s="60">
        <f t="shared" si="44"/>
        <v>0</v>
      </c>
      <c r="DC42" s="60">
        <f t="shared" si="44"/>
        <v>0</v>
      </c>
      <c r="DD42" s="60">
        <f t="shared" si="44"/>
        <v>0</v>
      </c>
      <c r="DE42" s="60">
        <f t="shared" si="44"/>
        <v>0</v>
      </c>
      <c r="DF42" s="60">
        <f t="shared" si="44"/>
        <v>0</v>
      </c>
      <c r="DG42" s="60">
        <f t="shared" si="44"/>
        <v>0</v>
      </c>
      <c r="DH42" s="60">
        <f t="shared" si="44"/>
        <v>0</v>
      </c>
      <c r="DI42" s="60">
        <f t="shared" si="44"/>
        <v>0</v>
      </c>
      <c r="DJ42" s="60">
        <f t="shared" si="44"/>
        <v>0</v>
      </c>
      <c r="DK42" s="60">
        <f t="shared" si="44"/>
        <v>0</v>
      </c>
      <c r="DL42" s="60">
        <f t="shared" si="44"/>
        <v>0</v>
      </c>
      <c r="DM42" s="60">
        <f t="shared" si="44"/>
        <v>0</v>
      </c>
      <c r="DN42" s="60">
        <f t="shared" si="44"/>
        <v>0</v>
      </c>
      <c r="DO42" s="60">
        <f t="shared" si="44"/>
        <v>0</v>
      </c>
      <c r="DP42" s="60">
        <f t="shared" si="44"/>
        <v>0</v>
      </c>
      <c r="DQ42" s="60">
        <f t="shared" si="44"/>
        <v>0</v>
      </c>
      <c r="DR42" s="60">
        <f t="shared" si="44"/>
        <v>0</v>
      </c>
      <c r="DS42" s="60">
        <f t="shared" si="44"/>
        <v>0</v>
      </c>
      <c r="DT42" s="60">
        <f t="shared" si="44"/>
        <v>0</v>
      </c>
      <c r="DU42" s="60">
        <f t="shared" si="44"/>
        <v>0</v>
      </c>
      <c r="DV42" s="60">
        <f t="shared" si="44"/>
        <v>0</v>
      </c>
      <c r="DW42" s="60">
        <f t="shared" si="44"/>
        <v>0</v>
      </c>
      <c r="DX42" s="60">
        <f t="shared" si="44"/>
        <v>0</v>
      </c>
      <c r="DY42" s="60">
        <f t="shared" si="44"/>
        <v>0</v>
      </c>
      <c r="DZ42" s="60">
        <f t="shared" si="44"/>
        <v>0</v>
      </c>
      <c r="EA42" s="60">
        <f t="shared" si="44"/>
        <v>0</v>
      </c>
      <c r="EB42" s="60">
        <f t="shared" si="44"/>
        <v>0</v>
      </c>
      <c r="EC42" s="60">
        <f t="shared" si="44"/>
        <v>0</v>
      </c>
      <c r="ED42" s="60">
        <f t="shared" si="44"/>
        <v>0</v>
      </c>
      <c r="EE42" s="60">
        <f t="shared" si="44"/>
        <v>0</v>
      </c>
      <c r="EF42" s="60">
        <f t="shared" si="44"/>
        <v>0</v>
      </c>
      <c r="EG42" s="60">
        <f t="shared" si="44"/>
        <v>0</v>
      </c>
      <c r="EH42" s="60">
        <f t="shared" si="44"/>
        <v>0</v>
      </c>
      <c r="EI42" s="60">
        <f t="shared" si="44"/>
        <v>0</v>
      </c>
      <c r="EJ42" s="60">
        <f t="shared" si="44"/>
        <v>0</v>
      </c>
      <c r="EK42" s="60">
        <f t="shared" si="44"/>
        <v>0</v>
      </c>
      <c r="EL42" s="60">
        <f t="shared" si="44"/>
        <v>0</v>
      </c>
      <c r="EM42" s="60">
        <f t="shared" si="44"/>
        <v>0</v>
      </c>
      <c r="EN42" s="60">
        <f t="shared" si="44"/>
        <v>0</v>
      </c>
      <c r="EO42" s="60">
        <f t="shared" si="44"/>
        <v>0</v>
      </c>
      <c r="EP42" s="60">
        <f t="shared" si="44"/>
        <v>0</v>
      </c>
      <c r="EQ42" s="60">
        <f t="shared" si="44"/>
        <v>0</v>
      </c>
      <c r="ER42" s="60">
        <f t="shared" si="44"/>
        <v>0</v>
      </c>
      <c r="ES42" s="60">
        <f t="shared" si="44"/>
        <v>0</v>
      </c>
      <c r="ET42" s="60">
        <f t="shared" si="44"/>
        <v>0</v>
      </c>
      <c r="EU42" s="60">
        <f t="shared" si="44"/>
        <v>0</v>
      </c>
      <c r="EV42" s="60">
        <f t="shared" si="44"/>
        <v>0</v>
      </c>
      <c r="EW42" s="60">
        <f t="shared" si="44"/>
        <v>0</v>
      </c>
      <c r="EX42" s="60">
        <f t="shared" si="44"/>
        <v>0</v>
      </c>
      <c r="EY42" s="60">
        <f t="shared" si="44"/>
        <v>0</v>
      </c>
      <c r="EZ42" s="60">
        <f t="shared" si="44"/>
        <v>0</v>
      </c>
      <c r="FA42" s="60">
        <f t="shared" si="44"/>
        <v>0</v>
      </c>
      <c r="FB42" s="60">
        <f t="shared" si="44"/>
        <v>0</v>
      </c>
      <c r="FC42" s="60">
        <f t="shared" si="44"/>
        <v>0</v>
      </c>
      <c r="FD42" s="60">
        <f t="shared" si="44"/>
        <v>0</v>
      </c>
      <c r="FE42" s="60">
        <f t="shared" si="44"/>
        <v>0</v>
      </c>
      <c r="FF42" s="60">
        <f t="shared" si="44"/>
        <v>0</v>
      </c>
      <c r="FG42" s="60">
        <f t="shared" si="44"/>
        <v>0</v>
      </c>
      <c r="FH42" s="60">
        <f t="shared" si="44"/>
        <v>0</v>
      </c>
      <c r="FI42" s="60">
        <f t="shared" si="44"/>
        <v>0</v>
      </c>
      <c r="FJ42" s="60">
        <f t="shared" si="44"/>
        <v>0</v>
      </c>
      <c r="FK42" s="60">
        <f t="shared" si="44"/>
        <v>0</v>
      </c>
      <c r="FL42" s="60">
        <f t="shared" si="44"/>
        <v>0</v>
      </c>
      <c r="FM42" s="60">
        <f t="shared" si="44"/>
        <v>0</v>
      </c>
      <c r="FN42" s="60">
        <f t="shared" si="44"/>
        <v>0</v>
      </c>
      <c r="FO42" s="60">
        <f t="shared" si="44"/>
        <v>0</v>
      </c>
      <c r="FP42" s="60">
        <f t="shared" si="44"/>
        <v>0</v>
      </c>
      <c r="FQ42" s="60">
        <f t="shared" si="44"/>
        <v>0</v>
      </c>
      <c r="FR42" s="60">
        <f t="shared" si="44"/>
        <v>0</v>
      </c>
      <c r="FS42" s="60">
        <f t="shared" si="44"/>
        <v>0</v>
      </c>
      <c r="FT42" s="60">
        <f t="shared" si="44"/>
        <v>0</v>
      </c>
      <c r="FU42" s="60">
        <f t="shared" si="44"/>
        <v>0</v>
      </c>
      <c r="FV42" s="60">
        <f t="shared" si="44"/>
        <v>0</v>
      </c>
      <c r="FW42" s="60">
        <f t="shared" si="44"/>
        <v>0</v>
      </c>
      <c r="FX42" s="60">
        <f t="shared" si="44"/>
        <v>0</v>
      </c>
      <c r="FY42" s="60">
        <f t="shared" si="44"/>
        <v>0</v>
      </c>
      <c r="FZ42" s="60">
        <f t="shared" si="44"/>
        <v>0</v>
      </c>
      <c r="GA42" s="60">
        <f t="shared" si="44"/>
        <v>0</v>
      </c>
      <c r="GB42" s="60">
        <f t="shared" si="44"/>
        <v>0</v>
      </c>
      <c r="GC42" s="60">
        <f t="shared" si="44"/>
        <v>0</v>
      </c>
      <c r="GD42" s="60">
        <f t="shared" si="44"/>
        <v>0</v>
      </c>
      <c r="GE42" s="60">
        <f t="shared" si="44"/>
        <v>0</v>
      </c>
      <c r="GF42" s="60">
        <f t="shared" si="44"/>
        <v>0</v>
      </c>
      <c r="GG42" s="60">
        <f t="shared" si="44"/>
        <v>0</v>
      </c>
      <c r="GH42" s="60">
        <f t="shared" si="44"/>
        <v>0</v>
      </c>
      <c r="GI42" s="60">
        <f t="shared" si="44"/>
        <v>0</v>
      </c>
      <c r="GJ42" s="60">
        <f t="shared" si="44"/>
        <v>0</v>
      </c>
      <c r="GK42" s="60">
        <f t="shared" si="44"/>
        <v>0</v>
      </c>
      <c r="GL42" s="60">
        <f t="shared" si="44"/>
        <v>0</v>
      </c>
      <c r="GM42" s="60">
        <f t="shared" si="44"/>
        <v>0</v>
      </c>
      <c r="GN42" s="60">
        <f t="shared" si="44"/>
        <v>0</v>
      </c>
      <c r="GO42" s="60">
        <f t="shared" si="44"/>
        <v>0</v>
      </c>
      <c r="GP42" s="60">
        <f t="shared" si="44"/>
        <v>0</v>
      </c>
      <c r="GQ42" s="60">
        <f t="shared" si="44"/>
        <v>0</v>
      </c>
      <c r="GR42" s="60">
        <f t="shared" si="44"/>
        <v>0</v>
      </c>
      <c r="GS42" s="60">
        <f t="shared" si="44"/>
        <v>0</v>
      </c>
      <c r="GT42" s="60">
        <f t="shared" si="44"/>
        <v>0</v>
      </c>
      <c r="GU42" s="60">
        <f t="shared" si="44"/>
        <v>0</v>
      </c>
      <c r="GV42" s="60">
        <f t="shared" si="44"/>
        <v>0</v>
      </c>
      <c r="GW42" s="60">
        <f t="shared" si="44"/>
        <v>0</v>
      </c>
      <c r="GX42" s="60">
        <f t="shared" si="44"/>
        <v>0</v>
      </c>
      <c r="GY42" s="60">
        <f t="shared" si="44"/>
        <v>0</v>
      </c>
      <c r="GZ42" s="60">
        <f t="shared" si="44"/>
        <v>0</v>
      </c>
      <c r="HA42" s="60">
        <f t="shared" si="44"/>
        <v>0</v>
      </c>
      <c r="HB42" s="60">
        <f t="shared" si="44"/>
        <v>0</v>
      </c>
      <c r="HC42" s="60">
        <f t="shared" si="44"/>
        <v>0</v>
      </c>
      <c r="HD42" s="60">
        <f t="shared" si="44"/>
        <v>0</v>
      </c>
      <c r="HE42" s="60">
        <f t="shared" si="44"/>
        <v>0</v>
      </c>
      <c r="HF42" s="60">
        <f t="shared" si="44"/>
        <v>0</v>
      </c>
      <c r="HG42" s="60">
        <f t="shared" si="44"/>
        <v>0</v>
      </c>
      <c r="HH42" s="60">
        <f t="shared" si="44"/>
        <v>0</v>
      </c>
      <c r="HI42" s="60">
        <f t="shared" si="44"/>
        <v>0</v>
      </c>
      <c r="HJ42" s="60">
        <f t="shared" si="44"/>
        <v>0</v>
      </c>
      <c r="HK42" s="60">
        <f t="shared" si="44"/>
        <v>0</v>
      </c>
      <c r="HL42" s="60">
        <f t="shared" si="44"/>
        <v>0</v>
      </c>
      <c r="HM42" s="60">
        <f t="shared" si="44"/>
        <v>0</v>
      </c>
      <c r="HN42" s="60">
        <f t="shared" si="44"/>
        <v>0</v>
      </c>
      <c r="HO42" s="60">
        <f t="shared" si="44"/>
        <v>0</v>
      </c>
      <c r="HP42" s="60">
        <f t="shared" si="44"/>
        <v>0</v>
      </c>
      <c r="HQ42" s="60">
        <f t="shared" si="44"/>
        <v>0</v>
      </c>
      <c r="HR42" s="60">
        <f t="shared" si="44"/>
        <v>0</v>
      </c>
      <c r="HS42" s="60">
        <f t="shared" si="44"/>
        <v>0</v>
      </c>
      <c r="HT42" s="60">
        <f t="shared" si="44"/>
        <v>0</v>
      </c>
      <c r="HU42" s="60">
        <f t="shared" si="44"/>
        <v>0</v>
      </c>
      <c r="HV42" s="60">
        <f t="shared" si="44"/>
        <v>0</v>
      </c>
      <c r="HW42" s="60">
        <f t="shared" si="44"/>
        <v>0</v>
      </c>
      <c r="HX42" s="60">
        <f t="shared" si="44"/>
        <v>0</v>
      </c>
      <c r="HY42" s="60">
        <f t="shared" si="44"/>
        <v>0</v>
      </c>
      <c r="HZ42" s="60">
        <f t="shared" si="44"/>
        <v>0</v>
      </c>
      <c r="IA42" s="60">
        <f t="shared" si="44"/>
        <v>0</v>
      </c>
      <c r="IB42" s="60">
        <f t="shared" si="44"/>
        <v>0</v>
      </c>
      <c r="IC42" s="60">
        <f t="shared" si="44"/>
        <v>0</v>
      </c>
      <c r="ID42" s="60">
        <f t="shared" si="44"/>
        <v>0</v>
      </c>
      <c r="IE42" s="60">
        <f t="shared" si="44"/>
        <v>0</v>
      </c>
      <c r="IF42" s="60">
        <f t="shared" si="44"/>
        <v>0</v>
      </c>
      <c r="IG42" s="60">
        <f t="shared" si="44"/>
        <v>0</v>
      </c>
      <c r="IH42" s="60">
        <f t="shared" si="44"/>
        <v>0</v>
      </c>
      <c r="II42" s="60">
        <f t="shared" si="44"/>
        <v>0</v>
      </c>
      <c r="IJ42" s="60">
        <f t="shared" si="44"/>
        <v>0</v>
      </c>
      <c r="IK42" s="60">
        <f t="shared" si="44"/>
        <v>0</v>
      </c>
      <c r="IL42" s="60">
        <f t="shared" si="44"/>
        <v>0</v>
      </c>
      <c r="IM42" s="60">
        <f t="shared" si="44"/>
        <v>0</v>
      </c>
      <c r="IN42" s="60">
        <f t="shared" si="44"/>
        <v>0</v>
      </c>
      <c r="IO42" s="60">
        <f t="shared" si="44"/>
        <v>0</v>
      </c>
      <c r="IP42" s="60">
        <f t="shared" si="44"/>
        <v>0</v>
      </c>
      <c r="IQ42" s="60">
        <f t="shared" si="44"/>
        <v>0</v>
      </c>
      <c r="IR42" s="60">
        <f t="shared" si="44"/>
        <v>0</v>
      </c>
      <c r="IS42" s="60">
        <f t="shared" si="44"/>
        <v>0</v>
      </c>
      <c r="IT42" s="60">
        <f t="shared" si="44"/>
        <v>0</v>
      </c>
      <c r="IU42" s="60">
        <f t="shared" si="44"/>
        <v>0</v>
      </c>
      <c r="IV42" s="60">
        <f t="shared" si="44"/>
        <v>0</v>
      </c>
      <c r="IW42" s="60">
        <f t="shared" si="44"/>
        <v>0</v>
      </c>
      <c r="IX42" s="60">
        <f t="shared" si="44"/>
        <v>0</v>
      </c>
      <c r="IY42" s="60">
        <f t="shared" ref="IY42:MX42" si="45">IY21</f>
        <v>0</v>
      </c>
      <c r="IZ42" s="60">
        <f t="shared" si="45"/>
        <v>0</v>
      </c>
      <c r="JA42" s="60">
        <f t="shared" si="45"/>
        <v>0</v>
      </c>
      <c r="JB42" s="60">
        <f t="shared" si="45"/>
        <v>0</v>
      </c>
      <c r="JC42" s="60">
        <f t="shared" si="45"/>
        <v>0</v>
      </c>
      <c r="JD42" s="60">
        <f t="shared" si="45"/>
        <v>0</v>
      </c>
      <c r="JE42" s="60">
        <f t="shared" si="45"/>
        <v>0</v>
      </c>
      <c r="JF42" s="60">
        <f t="shared" si="45"/>
        <v>0</v>
      </c>
      <c r="JG42" s="60">
        <f t="shared" si="45"/>
        <v>0</v>
      </c>
      <c r="JH42" s="60">
        <f t="shared" si="45"/>
        <v>0</v>
      </c>
      <c r="JI42" s="60">
        <f t="shared" si="45"/>
        <v>0</v>
      </c>
      <c r="JJ42" s="60">
        <f t="shared" si="45"/>
        <v>0</v>
      </c>
      <c r="JK42" s="60">
        <f t="shared" si="45"/>
        <v>0</v>
      </c>
      <c r="JL42" s="60">
        <f t="shared" si="45"/>
        <v>0</v>
      </c>
      <c r="JM42" s="60">
        <f t="shared" si="45"/>
        <v>0</v>
      </c>
      <c r="JN42" s="60">
        <f t="shared" si="45"/>
        <v>0</v>
      </c>
      <c r="JO42" s="60">
        <f t="shared" si="45"/>
        <v>0</v>
      </c>
      <c r="JP42" s="60">
        <f t="shared" si="45"/>
        <v>0</v>
      </c>
      <c r="JQ42" s="60">
        <f t="shared" si="45"/>
        <v>0</v>
      </c>
      <c r="JR42" s="60">
        <f t="shared" si="45"/>
        <v>0</v>
      </c>
      <c r="JS42" s="60">
        <f t="shared" si="45"/>
        <v>0</v>
      </c>
      <c r="JT42" s="60">
        <f t="shared" si="45"/>
        <v>0</v>
      </c>
      <c r="JU42" s="60">
        <f t="shared" si="45"/>
        <v>0</v>
      </c>
      <c r="JV42" s="60">
        <f t="shared" si="45"/>
        <v>0</v>
      </c>
      <c r="JW42" s="60">
        <f t="shared" si="45"/>
        <v>0</v>
      </c>
      <c r="JX42" s="60">
        <f t="shared" si="45"/>
        <v>0</v>
      </c>
      <c r="JY42" s="60">
        <f t="shared" si="45"/>
        <v>0</v>
      </c>
      <c r="JZ42" s="60">
        <f t="shared" si="45"/>
        <v>0</v>
      </c>
      <c r="KA42" s="60">
        <f t="shared" si="45"/>
        <v>0</v>
      </c>
      <c r="KB42" s="60">
        <f t="shared" si="45"/>
        <v>0</v>
      </c>
      <c r="KC42" s="60">
        <f t="shared" si="45"/>
        <v>0</v>
      </c>
      <c r="KD42" s="60">
        <f t="shared" si="45"/>
        <v>0</v>
      </c>
      <c r="KE42" s="60">
        <f t="shared" si="45"/>
        <v>0</v>
      </c>
      <c r="KF42" s="60">
        <f t="shared" si="45"/>
        <v>0</v>
      </c>
      <c r="KG42" s="60">
        <f t="shared" si="45"/>
        <v>0</v>
      </c>
      <c r="KH42" s="60">
        <f t="shared" si="45"/>
        <v>0</v>
      </c>
      <c r="KI42" s="60">
        <f t="shared" si="45"/>
        <v>0</v>
      </c>
      <c r="KJ42" s="60">
        <f t="shared" si="45"/>
        <v>0</v>
      </c>
      <c r="KK42" s="60">
        <f t="shared" si="45"/>
        <v>0</v>
      </c>
      <c r="KL42" s="60">
        <f t="shared" si="45"/>
        <v>0</v>
      </c>
      <c r="KM42" s="60">
        <f t="shared" si="45"/>
        <v>0</v>
      </c>
      <c r="KN42" s="60">
        <f t="shared" si="45"/>
        <v>0</v>
      </c>
      <c r="KO42" s="60">
        <f t="shared" si="45"/>
        <v>0</v>
      </c>
      <c r="KP42" s="60">
        <f t="shared" si="45"/>
        <v>0</v>
      </c>
      <c r="KQ42" s="60">
        <f t="shared" si="45"/>
        <v>0</v>
      </c>
      <c r="KR42" s="60">
        <f t="shared" si="45"/>
        <v>0</v>
      </c>
      <c r="KS42" s="60">
        <f t="shared" si="45"/>
        <v>0</v>
      </c>
      <c r="KT42" s="60">
        <f t="shared" si="45"/>
        <v>0</v>
      </c>
      <c r="KU42" s="60">
        <f t="shared" si="45"/>
        <v>0</v>
      </c>
      <c r="KV42" s="60">
        <f t="shared" si="45"/>
        <v>0</v>
      </c>
      <c r="KW42" s="60">
        <f t="shared" si="45"/>
        <v>0</v>
      </c>
      <c r="KX42" s="60">
        <f t="shared" si="45"/>
        <v>0</v>
      </c>
      <c r="KY42" s="60">
        <f t="shared" si="45"/>
        <v>0</v>
      </c>
      <c r="KZ42" s="60">
        <f t="shared" si="45"/>
        <v>0</v>
      </c>
      <c r="LA42" s="60">
        <f t="shared" si="45"/>
        <v>0</v>
      </c>
      <c r="LB42" s="60">
        <f t="shared" si="45"/>
        <v>0</v>
      </c>
      <c r="LC42" s="60">
        <f t="shared" si="45"/>
        <v>0</v>
      </c>
      <c r="LD42" s="60">
        <f t="shared" si="45"/>
        <v>0</v>
      </c>
      <c r="LE42" s="60">
        <f t="shared" si="45"/>
        <v>0</v>
      </c>
      <c r="LF42" s="60">
        <f t="shared" si="45"/>
        <v>0</v>
      </c>
      <c r="LG42" s="60">
        <f t="shared" si="45"/>
        <v>0</v>
      </c>
      <c r="LH42" s="60">
        <f t="shared" si="45"/>
        <v>0</v>
      </c>
      <c r="LI42" s="60">
        <f t="shared" si="45"/>
        <v>0</v>
      </c>
      <c r="LJ42" s="60">
        <f t="shared" si="45"/>
        <v>0</v>
      </c>
      <c r="LK42" s="60">
        <f t="shared" si="45"/>
        <v>0</v>
      </c>
      <c r="LL42" s="60">
        <f t="shared" si="45"/>
        <v>0</v>
      </c>
      <c r="LM42" s="60">
        <f t="shared" si="45"/>
        <v>0</v>
      </c>
      <c r="LN42" s="60">
        <f t="shared" si="45"/>
        <v>0</v>
      </c>
      <c r="LO42" s="60">
        <f t="shared" si="45"/>
        <v>0</v>
      </c>
      <c r="LP42" s="60">
        <f t="shared" si="45"/>
        <v>0</v>
      </c>
      <c r="LQ42" s="60">
        <f t="shared" si="45"/>
        <v>0</v>
      </c>
      <c r="LR42" s="60">
        <f t="shared" si="45"/>
        <v>0</v>
      </c>
      <c r="LS42" s="60">
        <f t="shared" si="45"/>
        <v>0</v>
      </c>
      <c r="LT42" s="60">
        <f t="shared" si="45"/>
        <v>0</v>
      </c>
      <c r="LU42" s="60">
        <f t="shared" si="45"/>
        <v>0</v>
      </c>
      <c r="LV42" s="60">
        <f t="shared" si="45"/>
        <v>0</v>
      </c>
      <c r="LW42" s="60">
        <f t="shared" si="45"/>
        <v>0</v>
      </c>
      <c r="LX42" s="60">
        <f t="shared" si="45"/>
        <v>0</v>
      </c>
      <c r="LY42" s="60">
        <f t="shared" si="45"/>
        <v>0</v>
      </c>
      <c r="LZ42" s="60">
        <f t="shared" si="45"/>
        <v>0</v>
      </c>
      <c r="MA42" s="60">
        <f t="shared" si="45"/>
        <v>0</v>
      </c>
      <c r="MB42" s="60">
        <f t="shared" si="45"/>
        <v>0</v>
      </c>
      <c r="MC42" s="60">
        <f t="shared" si="45"/>
        <v>0</v>
      </c>
      <c r="MD42" s="60">
        <f t="shared" si="45"/>
        <v>0</v>
      </c>
      <c r="ME42" s="60">
        <f t="shared" si="45"/>
        <v>0</v>
      </c>
      <c r="MF42" s="60">
        <f t="shared" si="45"/>
        <v>0</v>
      </c>
      <c r="MG42" s="60">
        <f t="shared" si="45"/>
        <v>0</v>
      </c>
      <c r="MH42" s="60">
        <f t="shared" si="45"/>
        <v>0</v>
      </c>
      <c r="MI42" s="60">
        <f t="shared" si="45"/>
        <v>0</v>
      </c>
      <c r="MJ42" s="60">
        <f t="shared" si="45"/>
        <v>0</v>
      </c>
      <c r="MK42" s="60">
        <f t="shared" si="45"/>
        <v>0</v>
      </c>
      <c r="ML42" s="60">
        <f t="shared" si="45"/>
        <v>0</v>
      </c>
      <c r="MM42" s="60">
        <f t="shared" si="45"/>
        <v>0</v>
      </c>
      <c r="MN42" s="60">
        <f t="shared" si="45"/>
        <v>0</v>
      </c>
      <c r="MO42" s="60">
        <f t="shared" si="45"/>
        <v>0</v>
      </c>
      <c r="MP42" s="60">
        <f t="shared" si="45"/>
        <v>0</v>
      </c>
      <c r="MQ42" s="60">
        <f t="shared" si="45"/>
        <v>0</v>
      </c>
      <c r="MR42" s="60">
        <f t="shared" si="45"/>
        <v>0</v>
      </c>
      <c r="MS42" s="60">
        <f t="shared" si="45"/>
        <v>0</v>
      </c>
      <c r="MT42" s="60">
        <f t="shared" si="45"/>
        <v>0</v>
      </c>
      <c r="MU42" s="60">
        <f t="shared" si="45"/>
        <v>0</v>
      </c>
      <c r="MV42" s="60">
        <f t="shared" si="45"/>
        <v>0</v>
      </c>
      <c r="MW42" s="60">
        <f t="shared" si="45"/>
        <v>0</v>
      </c>
      <c r="MX42" s="60">
        <f t="shared" si="45"/>
        <v>0</v>
      </c>
      <c r="MY42" s="24"/>
      <c r="MZ42" s="24"/>
      <c r="NA42" s="24"/>
      <c r="NB42" s="24"/>
      <c r="NC42" s="24"/>
      <c r="ND42" s="24"/>
      <c r="NE42" s="24"/>
      <c r="NF42" s="24"/>
      <c r="NG42" s="24"/>
      <c r="NH42" s="24"/>
      <c r="NI42" s="24"/>
      <c r="NJ42" s="24"/>
      <c r="NK42" s="24"/>
      <c r="NL42" s="24"/>
      <c r="NM42" s="24"/>
      <c r="NN42" s="24"/>
      <c r="NO42" s="24"/>
      <c r="NP42" s="24"/>
      <c r="NQ42" s="24"/>
      <c r="NR42" s="24"/>
      <c r="NS42" s="24"/>
      <c r="NT42" s="24"/>
    </row>
    <row r="43" spans="1:384" ht="14.25" hidden="1" customHeight="1" outlineLevel="1" x14ac:dyDescent="0.55000000000000004">
      <c r="A43" s="8" t="s">
        <v>46</v>
      </c>
      <c r="B43" s="55" t="e">
        <f>SUMPRODUCT(C43:MX43,C38:MX38)/SUM(C38:MX38)</f>
        <v>#DIV/0!</v>
      </c>
      <c r="C43" s="42">
        <f>IFERROR(SUMIFS($T$77:$T$10183,$C$77:$C$10183,"&gt;"&amp;B$35,$C$77:$C$10183,"&lt;="&amp;C$35,$A$77:$A$10183,"&lt;="&amp;$C$1)/SUMIFS($I$77:$I$10183,$C$77:$C$10183,"&gt;"&amp;B$35,$C$77:$C$10183,"&lt;="&amp;C$35,$A$77:$A$10183,"&lt;="&amp;$C$1)/C$3,0)</f>
        <v>0</v>
      </c>
      <c r="D43" s="4">
        <f t="shared" ref="D43:IX43" si="46">D22</f>
        <v>0</v>
      </c>
      <c r="E43" s="4">
        <f t="shared" si="46"/>
        <v>0</v>
      </c>
      <c r="F43" s="4">
        <f t="shared" si="46"/>
        <v>0</v>
      </c>
      <c r="G43" s="4">
        <f t="shared" si="46"/>
        <v>0</v>
      </c>
      <c r="H43" s="4">
        <f t="shared" si="46"/>
        <v>0</v>
      </c>
      <c r="I43" s="4">
        <f t="shared" si="46"/>
        <v>0</v>
      </c>
      <c r="J43" s="4">
        <f t="shared" si="46"/>
        <v>0</v>
      </c>
      <c r="K43" s="4">
        <f t="shared" si="46"/>
        <v>0</v>
      </c>
      <c r="L43" s="4">
        <f t="shared" si="46"/>
        <v>0</v>
      </c>
      <c r="M43" s="4">
        <f t="shared" si="46"/>
        <v>0</v>
      </c>
      <c r="N43" s="4">
        <f t="shared" si="46"/>
        <v>0</v>
      </c>
      <c r="O43" s="4">
        <f t="shared" si="46"/>
        <v>0</v>
      </c>
      <c r="P43" s="4">
        <f t="shared" si="46"/>
        <v>0</v>
      </c>
      <c r="Q43" s="4">
        <f t="shared" si="46"/>
        <v>0</v>
      </c>
      <c r="R43" s="4">
        <f t="shared" si="46"/>
        <v>0</v>
      </c>
      <c r="S43" s="4">
        <f t="shared" si="46"/>
        <v>0</v>
      </c>
      <c r="T43" s="4">
        <f t="shared" si="46"/>
        <v>0</v>
      </c>
      <c r="U43" s="4">
        <f t="shared" si="46"/>
        <v>0</v>
      </c>
      <c r="V43" s="4">
        <f t="shared" si="46"/>
        <v>0</v>
      </c>
      <c r="W43" s="4">
        <f t="shared" si="46"/>
        <v>0</v>
      </c>
      <c r="X43" s="4">
        <f t="shared" si="46"/>
        <v>0</v>
      </c>
      <c r="Y43" s="4">
        <f t="shared" si="46"/>
        <v>0</v>
      </c>
      <c r="Z43" s="4">
        <f t="shared" si="46"/>
        <v>0</v>
      </c>
      <c r="AA43" s="4">
        <f t="shared" si="46"/>
        <v>0</v>
      </c>
      <c r="AB43" s="4">
        <f t="shared" si="46"/>
        <v>0</v>
      </c>
      <c r="AC43" s="4">
        <f t="shared" si="46"/>
        <v>0</v>
      </c>
      <c r="AD43" s="4">
        <f t="shared" si="46"/>
        <v>0</v>
      </c>
      <c r="AE43" s="4">
        <f t="shared" si="46"/>
        <v>0</v>
      </c>
      <c r="AF43" s="4">
        <f t="shared" si="46"/>
        <v>0</v>
      </c>
      <c r="AG43" s="4">
        <f t="shared" si="46"/>
        <v>0</v>
      </c>
      <c r="AH43" s="4">
        <f t="shared" si="46"/>
        <v>0</v>
      </c>
      <c r="AI43" s="4">
        <f t="shared" si="46"/>
        <v>0</v>
      </c>
      <c r="AJ43" s="4">
        <f t="shared" si="46"/>
        <v>0</v>
      </c>
      <c r="AK43" s="4">
        <f t="shared" si="46"/>
        <v>0</v>
      </c>
      <c r="AL43" s="4">
        <f t="shared" si="46"/>
        <v>0</v>
      </c>
      <c r="AM43" s="4">
        <f t="shared" si="46"/>
        <v>0</v>
      </c>
      <c r="AN43" s="4">
        <f t="shared" si="46"/>
        <v>0</v>
      </c>
      <c r="AO43" s="4">
        <f t="shared" si="46"/>
        <v>0</v>
      </c>
      <c r="AP43" s="4">
        <f t="shared" si="46"/>
        <v>0</v>
      </c>
      <c r="AQ43" s="4">
        <f t="shared" si="46"/>
        <v>0</v>
      </c>
      <c r="AR43" s="4">
        <f t="shared" si="46"/>
        <v>0</v>
      </c>
      <c r="AS43" s="4">
        <f t="shared" si="46"/>
        <v>0</v>
      </c>
      <c r="AT43" s="4">
        <f t="shared" si="46"/>
        <v>0</v>
      </c>
      <c r="AU43" s="4">
        <f t="shared" si="46"/>
        <v>0</v>
      </c>
      <c r="AV43" s="4">
        <f t="shared" si="46"/>
        <v>0</v>
      </c>
      <c r="AW43" s="4">
        <f t="shared" si="46"/>
        <v>0</v>
      </c>
      <c r="AX43" s="4">
        <f t="shared" si="46"/>
        <v>0</v>
      </c>
      <c r="AY43" s="4">
        <f t="shared" si="46"/>
        <v>0</v>
      </c>
      <c r="AZ43" s="4">
        <f t="shared" si="46"/>
        <v>0</v>
      </c>
      <c r="BA43" s="4">
        <f t="shared" si="46"/>
        <v>0</v>
      </c>
      <c r="BB43" s="4">
        <f t="shared" si="46"/>
        <v>0</v>
      </c>
      <c r="BC43" s="4">
        <f t="shared" si="46"/>
        <v>0</v>
      </c>
      <c r="BD43" s="4">
        <f t="shared" si="46"/>
        <v>0</v>
      </c>
      <c r="BE43" s="4">
        <f t="shared" si="46"/>
        <v>0</v>
      </c>
      <c r="BF43" s="4">
        <f t="shared" si="46"/>
        <v>0</v>
      </c>
      <c r="BG43" s="4">
        <f t="shared" si="46"/>
        <v>0</v>
      </c>
      <c r="BH43" s="4">
        <f t="shared" si="46"/>
        <v>0</v>
      </c>
      <c r="BI43" s="4">
        <f t="shared" si="46"/>
        <v>0</v>
      </c>
      <c r="BJ43" s="4">
        <f t="shared" si="46"/>
        <v>0</v>
      </c>
      <c r="BK43" s="4">
        <f t="shared" si="46"/>
        <v>0</v>
      </c>
      <c r="BL43" s="4">
        <f t="shared" si="46"/>
        <v>0</v>
      </c>
      <c r="BM43" s="4">
        <f t="shared" si="46"/>
        <v>0</v>
      </c>
      <c r="BN43" s="4">
        <f t="shared" si="46"/>
        <v>0</v>
      </c>
      <c r="BO43" s="4">
        <f t="shared" si="46"/>
        <v>0</v>
      </c>
      <c r="BP43" s="4">
        <f t="shared" si="46"/>
        <v>0</v>
      </c>
      <c r="BQ43" s="4">
        <f t="shared" si="46"/>
        <v>0</v>
      </c>
      <c r="BR43" s="4">
        <f t="shared" si="46"/>
        <v>0</v>
      </c>
      <c r="BS43" s="4">
        <f t="shared" si="46"/>
        <v>0</v>
      </c>
      <c r="BT43" s="4">
        <f t="shared" si="46"/>
        <v>0</v>
      </c>
      <c r="BU43" s="4">
        <f t="shared" si="46"/>
        <v>0</v>
      </c>
      <c r="BV43" s="4">
        <f t="shared" si="46"/>
        <v>0</v>
      </c>
      <c r="BW43" s="4">
        <f t="shared" si="46"/>
        <v>0</v>
      </c>
      <c r="BX43" s="4">
        <f t="shared" si="46"/>
        <v>0</v>
      </c>
      <c r="BY43" s="4">
        <f t="shared" si="46"/>
        <v>0</v>
      </c>
      <c r="BZ43" s="4">
        <f t="shared" si="46"/>
        <v>0</v>
      </c>
      <c r="CA43" s="4">
        <f t="shared" si="46"/>
        <v>0</v>
      </c>
      <c r="CB43" s="4">
        <f t="shared" si="46"/>
        <v>0</v>
      </c>
      <c r="CC43" s="4">
        <f t="shared" si="46"/>
        <v>0</v>
      </c>
      <c r="CD43" s="4">
        <f t="shared" si="46"/>
        <v>0</v>
      </c>
      <c r="CE43" s="4">
        <f t="shared" si="46"/>
        <v>0</v>
      </c>
      <c r="CF43" s="4">
        <f t="shared" si="46"/>
        <v>0</v>
      </c>
      <c r="CG43" s="4">
        <f t="shared" si="46"/>
        <v>0</v>
      </c>
      <c r="CH43" s="4">
        <f t="shared" si="46"/>
        <v>0</v>
      </c>
      <c r="CI43" s="4">
        <f t="shared" si="46"/>
        <v>0</v>
      </c>
      <c r="CJ43" s="4">
        <f t="shared" si="46"/>
        <v>0</v>
      </c>
      <c r="CK43" s="4">
        <f t="shared" si="46"/>
        <v>0</v>
      </c>
      <c r="CL43" s="4">
        <f t="shared" si="46"/>
        <v>0</v>
      </c>
      <c r="CM43" s="4">
        <f t="shared" si="46"/>
        <v>0</v>
      </c>
      <c r="CN43" s="4">
        <f t="shared" si="46"/>
        <v>0</v>
      </c>
      <c r="CO43" s="4">
        <f t="shared" si="46"/>
        <v>0</v>
      </c>
      <c r="CP43" s="4">
        <f t="shared" si="46"/>
        <v>0</v>
      </c>
      <c r="CQ43" s="4">
        <f t="shared" si="46"/>
        <v>0</v>
      </c>
      <c r="CR43" s="4">
        <f t="shared" si="46"/>
        <v>0</v>
      </c>
      <c r="CS43" s="4">
        <f t="shared" si="46"/>
        <v>0</v>
      </c>
      <c r="CT43" s="4">
        <f t="shared" si="46"/>
        <v>0</v>
      </c>
      <c r="CU43" s="4">
        <f t="shared" si="46"/>
        <v>0</v>
      </c>
      <c r="CV43" s="4">
        <f t="shared" si="46"/>
        <v>0</v>
      </c>
      <c r="CW43" s="4">
        <f t="shared" si="46"/>
        <v>0</v>
      </c>
      <c r="CX43" s="4">
        <f t="shared" si="46"/>
        <v>0</v>
      </c>
      <c r="CY43" s="4">
        <f t="shared" si="46"/>
        <v>0</v>
      </c>
      <c r="CZ43" s="4">
        <f t="shared" si="46"/>
        <v>0</v>
      </c>
      <c r="DA43" s="4">
        <f t="shared" si="46"/>
        <v>0</v>
      </c>
      <c r="DB43" s="4">
        <f t="shared" si="46"/>
        <v>0</v>
      </c>
      <c r="DC43" s="4">
        <f t="shared" si="46"/>
        <v>0</v>
      </c>
      <c r="DD43" s="4">
        <f t="shared" si="46"/>
        <v>0</v>
      </c>
      <c r="DE43" s="4">
        <f t="shared" si="46"/>
        <v>0</v>
      </c>
      <c r="DF43" s="4">
        <f t="shared" si="46"/>
        <v>0</v>
      </c>
      <c r="DG43" s="4">
        <f t="shared" si="46"/>
        <v>0</v>
      </c>
      <c r="DH43" s="4">
        <f t="shared" si="46"/>
        <v>0</v>
      </c>
      <c r="DI43" s="4">
        <f t="shared" si="46"/>
        <v>0</v>
      </c>
      <c r="DJ43" s="4">
        <f t="shared" si="46"/>
        <v>0</v>
      </c>
      <c r="DK43" s="4">
        <f t="shared" si="46"/>
        <v>0</v>
      </c>
      <c r="DL43" s="4">
        <f t="shared" si="46"/>
        <v>0</v>
      </c>
      <c r="DM43" s="4">
        <f t="shared" si="46"/>
        <v>0</v>
      </c>
      <c r="DN43" s="4">
        <f t="shared" si="46"/>
        <v>0</v>
      </c>
      <c r="DO43" s="4">
        <f t="shared" si="46"/>
        <v>0</v>
      </c>
      <c r="DP43" s="4">
        <f t="shared" si="46"/>
        <v>0</v>
      </c>
      <c r="DQ43" s="4">
        <f t="shared" si="46"/>
        <v>0</v>
      </c>
      <c r="DR43" s="4">
        <f t="shared" si="46"/>
        <v>0</v>
      </c>
      <c r="DS43" s="4">
        <f t="shared" si="46"/>
        <v>0</v>
      </c>
      <c r="DT43" s="4">
        <f t="shared" si="46"/>
        <v>0</v>
      </c>
      <c r="DU43" s="4">
        <f t="shared" si="46"/>
        <v>0</v>
      </c>
      <c r="DV43" s="4">
        <f t="shared" si="46"/>
        <v>0</v>
      </c>
      <c r="DW43" s="4">
        <f t="shared" si="46"/>
        <v>0</v>
      </c>
      <c r="DX43" s="4">
        <f t="shared" si="46"/>
        <v>0</v>
      </c>
      <c r="DY43" s="4">
        <f t="shared" si="46"/>
        <v>0</v>
      </c>
      <c r="DZ43" s="4">
        <f t="shared" si="46"/>
        <v>0</v>
      </c>
      <c r="EA43" s="4">
        <f t="shared" si="46"/>
        <v>0</v>
      </c>
      <c r="EB43" s="4">
        <f t="shared" si="46"/>
        <v>0</v>
      </c>
      <c r="EC43" s="4">
        <f t="shared" si="46"/>
        <v>0</v>
      </c>
      <c r="ED43" s="4">
        <f t="shared" si="46"/>
        <v>0</v>
      </c>
      <c r="EE43" s="4">
        <f t="shared" si="46"/>
        <v>0</v>
      </c>
      <c r="EF43" s="4">
        <f t="shared" si="46"/>
        <v>0</v>
      </c>
      <c r="EG43" s="4">
        <f t="shared" si="46"/>
        <v>0</v>
      </c>
      <c r="EH43" s="4">
        <f t="shared" si="46"/>
        <v>0</v>
      </c>
      <c r="EI43" s="4">
        <f t="shared" si="46"/>
        <v>0</v>
      </c>
      <c r="EJ43" s="4">
        <f t="shared" si="46"/>
        <v>0</v>
      </c>
      <c r="EK43" s="4">
        <f t="shared" si="46"/>
        <v>0</v>
      </c>
      <c r="EL43" s="4">
        <f t="shared" si="46"/>
        <v>0</v>
      </c>
      <c r="EM43" s="4">
        <f t="shared" si="46"/>
        <v>0</v>
      </c>
      <c r="EN43" s="4">
        <f t="shared" si="46"/>
        <v>0</v>
      </c>
      <c r="EO43" s="4">
        <f t="shared" si="46"/>
        <v>0</v>
      </c>
      <c r="EP43" s="4">
        <f t="shared" si="46"/>
        <v>0</v>
      </c>
      <c r="EQ43" s="4">
        <f t="shared" si="46"/>
        <v>0</v>
      </c>
      <c r="ER43" s="4">
        <f t="shared" si="46"/>
        <v>0</v>
      </c>
      <c r="ES43" s="4">
        <f t="shared" si="46"/>
        <v>0</v>
      </c>
      <c r="ET43" s="4">
        <f t="shared" si="46"/>
        <v>0</v>
      </c>
      <c r="EU43" s="4">
        <f t="shared" si="46"/>
        <v>0</v>
      </c>
      <c r="EV43" s="4">
        <f t="shared" si="46"/>
        <v>0</v>
      </c>
      <c r="EW43" s="4">
        <f t="shared" si="46"/>
        <v>0</v>
      </c>
      <c r="EX43" s="4">
        <f t="shared" si="46"/>
        <v>0</v>
      </c>
      <c r="EY43" s="4">
        <f t="shared" si="46"/>
        <v>0</v>
      </c>
      <c r="EZ43" s="4">
        <f t="shared" si="46"/>
        <v>0</v>
      </c>
      <c r="FA43" s="4">
        <f t="shared" si="46"/>
        <v>0</v>
      </c>
      <c r="FB43" s="4">
        <f t="shared" si="46"/>
        <v>0</v>
      </c>
      <c r="FC43" s="4">
        <f t="shared" si="46"/>
        <v>0</v>
      </c>
      <c r="FD43" s="4">
        <f t="shared" si="46"/>
        <v>0</v>
      </c>
      <c r="FE43" s="4">
        <f t="shared" si="46"/>
        <v>0</v>
      </c>
      <c r="FF43" s="4">
        <f t="shared" si="46"/>
        <v>0</v>
      </c>
      <c r="FG43" s="4">
        <f t="shared" si="46"/>
        <v>0</v>
      </c>
      <c r="FH43" s="4">
        <f t="shared" si="46"/>
        <v>0</v>
      </c>
      <c r="FI43" s="4">
        <f t="shared" si="46"/>
        <v>0</v>
      </c>
      <c r="FJ43" s="4">
        <f t="shared" si="46"/>
        <v>0</v>
      </c>
      <c r="FK43" s="4">
        <f t="shared" si="46"/>
        <v>0</v>
      </c>
      <c r="FL43" s="4">
        <f t="shared" si="46"/>
        <v>0</v>
      </c>
      <c r="FM43" s="4">
        <f t="shared" si="46"/>
        <v>0</v>
      </c>
      <c r="FN43" s="4">
        <f t="shared" si="46"/>
        <v>0</v>
      </c>
      <c r="FO43" s="4">
        <f t="shared" si="46"/>
        <v>0</v>
      </c>
      <c r="FP43" s="4">
        <f t="shared" si="46"/>
        <v>0</v>
      </c>
      <c r="FQ43" s="4">
        <f t="shared" si="46"/>
        <v>0</v>
      </c>
      <c r="FR43" s="4">
        <f t="shared" si="46"/>
        <v>0</v>
      </c>
      <c r="FS43" s="4">
        <f t="shared" si="46"/>
        <v>0</v>
      </c>
      <c r="FT43" s="4">
        <f t="shared" si="46"/>
        <v>0</v>
      </c>
      <c r="FU43" s="4">
        <f t="shared" si="46"/>
        <v>0</v>
      </c>
      <c r="FV43" s="4">
        <f t="shared" si="46"/>
        <v>0</v>
      </c>
      <c r="FW43" s="4">
        <f t="shared" si="46"/>
        <v>0</v>
      </c>
      <c r="FX43" s="4">
        <f t="shared" si="46"/>
        <v>0</v>
      </c>
      <c r="FY43" s="4">
        <f t="shared" si="46"/>
        <v>0</v>
      </c>
      <c r="FZ43" s="4">
        <f t="shared" si="46"/>
        <v>0</v>
      </c>
      <c r="GA43" s="4">
        <f t="shared" si="46"/>
        <v>0</v>
      </c>
      <c r="GB43" s="4">
        <f t="shared" si="46"/>
        <v>0</v>
      </c>
      <c r="GC43" s="4">
        <f t="shared" si="46"/>
        <v>0</v>
      </c>
      <c r="GD43" s="4">
        <f t="shared" si="46"/>
        <v>0</v>
      </c>
      <c r="GE43" s="4">
        <f t="shared" si="46"/>
        <v>0</v>
      </c>
      <c r="GF43" s="4">
        <f t="shared" si="46"/>
        <v>0</v>
      </c>
      <c r="GG43" s="4">
        <f t="shared" si="46"/>
        <v>0</v>
      </c>
      <c r="GH43" s="4">
        <f t="shared" si="46"/>
        <v>0</v>
      </c>
      <c r="GI43" s="4">
        <f t="shared" si="46"/>
        <v>0</v>
      </c>
      <c r="GJ43" s="4">
        <f t="shared" si="46"/>
        <v>0</v>
      </c>
      <c r="GK43" s="4">
        <f t="shared" si="46"/>
        <v>0</v>
      </c>
      <c r="GL43" s="4">
        <f t="shared" si="46"/>
        <v>0</v>
      </c>
      <c r="GM43" s="4">
        <f t="shared" si="46"/>
        <v>0</v>
      </c>
      <c r="GN43" s="4">
        <f t="shared" si="46"/>
        <v>0</v>
      </c>
      <c r="GO43" s="4">
        <f t="shared" si="46"/>
        <v>0</v>
      </c>
      <c r="GP43" s="4">
        <f t="shared" si="46"/>
        <v>0</v>
      </c>
      <c r="GQ43" s="4">
        <f t="shared" si="46"/>
        <v>0</v>
      </c>
      <c r="GR43" s="4">
        <f t="shared" si="46"/>
        <v>0</v>
      </c>
      <c r="GS43" s="4">
        <f t="shared" si="46"/>
        <v>0</v>
      </c>
      <c r="GT43" s="4">
        <f t="shared" si="46"/>
        <v>0</v>
      </c>
      <c r="GU43" s="4">
        <f t="shared" si="46"/>
        <v>0</v>
      </c>
      <c r="GV43" s="4">
        <f t="shared" si="46"/>
        <v>0</v>
      </c>
      <c r="GW43" s="4">
        <f t="shared" si="46"/>
        <v>0</v>
      </c>
      <c r="GX43" s="4">
        <f t="shared" si="46"/>
        <v>0</v>
      </c>
      <c r="GY43" s="4">
        <f t="shared" si="46"/>
        <v>0</v>
      </c>
      <c r="GZ43" s="4">
        <f t="shared" si="46"/>
        <v>0</v>
      </c>
      <c r="HA43" s="4">
        <f t="shared" si="46"/>
        <v>0</v>
      </c>
      <c r="HB43" s="4">
        <f t="shared" si="46"/>
        <v>0</v>
      </c>
      <c r="HC43" s="4">
        <f t="shared" si="46"/>
        <v>0</v>
      </c>
      <c r="HD43" s="4">
        <f t="shared" si="46"/>
        <v>0</v>
      </c>
      <c r="HE43" s="4">
        <f t="shared" si="46"/>
        <v>0</v>
      </c>
      <c r="HF43" s="4">
        <f t="shared" si="46"/>
        <v>0</v>
      </c>
      <c r="HG43" s="4">
        <f t="shared" si="46"/>
        <v>0</v>
      </c>
      <c r="HH43" s="4">
        <f t="shared" si="46"/>
        <v>0</v>
      </c>
      <c r="HI43" s="4">
        <f t="shared" si="46"/>
        <v>0</v>
      </c>
      <c r="HJ43" s="4">
        <f t="shared" si="46"/>
        <v>0</v>
      </c>
      <c r="HK43" s="4">
        <f t="shared" si="46"/>
        <v>0</v>
      </c>
      <c r="HL43" s="4">
        <f t="shared" si="46"/>
        <v>0</v>
      </c>
      <c r="HM43" s="4">
        <f t="shared" si="46"/>
        <v>0</v>
      </c>
      <c r="HN43" s="4">
        <f t="shared" si="46"/>
        <v>0</v>
      </c>
      <c r="HO43" s="4">
        <f t="shared" si="46"/>
        <v>0</v>
      </c>
      <c r="HP43" s="4">
        <f t="shared" si="46"/>
        <v>0</v>
      </c>
      <c r="HQ43" s="4">
        <f t="shared" si="46"/>
        <v>0</v>
      </c>
      <c r="HR43" s="4">
        <f t="shared" si="46"/>
        <v>0</v>
      </c>
      <c r="HS43" s="4">
        <f t="shared" si="46"/>
        <v>0</v>
      </c>
      <c r="HT43" s="4">
        <f t="shared" si="46"/>
        <v>0</v>
      </c>
      <c r="HU43" s="4">
        <f t="shared" si="46"/>
        <v>0</v>
      </c>
      <c r="HV43" s="4">
        <f t="shared" si="46"/>
        <v>0</v>
      </c>
      <c r="HW43" s="4">
        <f t="shared" si="46"/>
        <v>0</v>
      </c>
      <c r="HX43" s="4">
        <f t="shared" si="46"/>
        <v>0</v>
      </c>
      <c r="HY43" s="4">
        <f t="shared" si="46"/>
        <v>0</v>
      </c>
      <c r="HZ43" s="4">
        <f t="shared" si="46"/>
        <v>0</v>
      </c>
      <c r="IA43" s="4">
        <f t="shared" si="46"/>
        <v>0</v>
      </c>
      <c r="IB43" s="4">
        <f t="shared" si="46"/>
        <v>0</v>
      </c>
      <c r="IC43" s="4">
        <f t="shared" si="46"/>
        <v>0</v>
      </c>
      <c r="ID43" s="4">
        <f t="shared" si="46"/>
        <v>0</v>
      </c>
      <c r="IE43" s="4">
        <f t="shared" si="46"/>
        <v>0</v>
      </c>
      <c r="IF43" s="4">
        <f t="shared" si="46"/>
        <v>0</v>
      </c>
      <c r="IG43" s="4">
        <f t="shared" si="46"/>
        <v>0</v>
      </c>
      <c r="IH43" s="4">
        <f t="shared" si="46"/>
        <v>0</v>
      </c>
      <c r="II43" s="4">
        <f t="shared" si="46"/>
        <v>0</v>
      </c>
      <c r="IJ43" s="4">
        <f t="shared" si="46"/>
        <v>0</v>
      </c>
      <c r="IK43" s="4">
        <f t="shared" si="46"/>
        <v>0</v>
      </c>
      <c r="IL43" s="4">
        <f t="shared" si="46"/>
        <v>0</v>
      </c>
      <c r="IM43" s="4">
        <f t="shared" si="46"/>
        <v>0</v>
      </c>
      <c r="IN43" s="4">
        <f t="shared" si="46"/>
        <v>0</v>
      </c>
      <c r="IO43" s="4">
        <f t="shared" si="46"/>
        <v>0</v>
      </c>
      <c r="IP43" s="4">
        <f t="shared" si="46"/>
        <v>0</v>
      </c>
      <c r="IQ43" s="4">
        <f t="shared" si="46"/>
        <v>0</v>
      </c>
      <c r="IR43" s="4">
        <f t="shared" si="46"/>
        <v>0</v>
      </c>
      <c r="IS43" s="4">
        <f t="shared" si="46"/>
        <v>0</v>
      </c>
      <c r="IT43" s="4">
        <f t="shared" si="46"/>
        <v>0</v>
      </c>
      <c r="IU43" s="4">
        <f t="shared" si="46"/>
        <v>0</v>
      </c>
      <c r="IV43" s="4">
        <f t="shared" si="46"/>
        <v>0</v>
      </c>
      <c r="IW43" s="4">
        <f t="shared" si="46"/>
        <v>0</v>
      </c>
      <c r="IX43" s="4">
        <f t="shared" si="46"/>
        <v>0</v>
      </c>
      <c r="IY43" s="4">
        <f t="shared" ref="IY43:MX43" si="47">IY22</f>
        <v>0</v>
      </c>
      <c r="IZ43" s="4">
        <f t="shared" si="47"/>
        <v>0</v>
      </c>
      <c r="JA43" s="4">
        <f t="shared" si="47"/>
        <v>0</v>
      </c>
      <c r="JB43" s="4">
        <f t="shared" si="47"/>
        <v>0</v>
      </c>
      <c r="JC43" s="4">
        <f t="shared" si="47"/>
        <v>0</v>
      </c>
      <c r="JD43" s="4">
        <f t="shared" si="47"/>
        <v>0</v>
      </c>
      <c r="JE43" s="4">
        <f t="shared" si="47"/>
        <v>0</v>
      </c>
      <c r="JF43" s="4">
        <f t="shared" si="47"/>
        <v>0</v>
      </c>
      <c r="JG43" s="4">
        <f t="shared" si="47"/>
        <v>0</v>
      </c>
      <c r="JH43" s="4">
        <f t="shared" si="47"/>
        <v>0</v>
      </c>
      <c r="JI43" s="4">
        <f t="shared" si="47"/>
        <v>0</v>
      </c>
      <c r="JJ43" s="4">
        <f t="shared" si="47"/>
        <v>0</v>
      </c>
      <c r="JK43" s="4">
        <f t="shared" si="47"/>
        <v>0</v>
      </c>
      <c r="JL43" s="4">
        <f t="shared" si="47"/>
        <v>0</v>
      </c>
      <c r="JM43" s="4">
        <f t="shared" si="47"/>
        <v>0</v>
      </c>
      <c r="JN43" s="4">
        <f t="shared" si="47"/>
        <v>0</v>
      </c>
      <c r="JO43" s="4">
        <f t="shared" si="47"/>
        <v>0</v>
      </c>
      <c r="JP43" s="4">
        <f t="shared" si="47"/>
        <v>0</v>
      </c>
      <c r="JQ43" s="4">
        <f t="shared" si="47"/>
        <v>0</v>
      </c>
      <c r="JR43" s="4">
        <f t="shared" si="47"/>
        <v>0</v>
      </c>
      <c r="JS43" s="4">
        <f t="shared" si="47"/>
        <v>0</v>
      </c>
      <c r="JT43" s="4">
        <f t="shared" si="47"/>
        <v>0</v>
      </c>
      <c r="JU43" s="4">
        <f t="shared" si="47"/>
        <v>0</v>
      </c>
      <c r="JV43" s="4">
        <f t="shared" si="47"/>
        <v>0</v>
      </c>
      <c r="JW43" s="4">
        <f t="shared" si="47"/>
        <v>0</v>
      </c>
      <c r="JX43" s="4">
        <f t="shared" si="47"/>
        <v>0</v>
      </c>
      <c r="JY43" s="4">
        <f t="shared" si="47"/>
        <v>0</v>
      </c>
      <c r="JZ43" s="4">
        <f t="shared" si="47"/>
        <v>0</v>
      </c>
      <c r="KA43" s="4">
        <f t="shared" si="47"/>
        <v>0</v>
      </c>
      <c r="KB43" s="4">
        <f t="shared" si="47"/>
        <v>0</v>
      </c>
      <c r="KC43" s="4">
        <f t="shared" si="47"/>
        <v>0</v>
      </c>
      <c r="KD43" s="4">
        <f t="shared" si="47"/>
        <v>0</v>
      </c>
      <c r="KE43" s="4">
        <f t="shared" si="47"/>
        <v>0</v>
      </c>
      <c r="KF43" s="4">
        <f t="shared" si="47"/>
        <v>0</v>
      </c>
      <c r="KG43" s="4">
        <f t="shared" si="47"/>
        <v>0</v>
      </c>
      <c r="KH43" s="4">
        <f t="shared" si="47"/>
        <v>0</v>
      </c>
      <c r="KI43" s="4">
        <f t="shared" si="47"/>
        <v>0</v>
      </c>
      <c r="KJ43" s="4">
        <f t="shared" si="47"/>
        <v>0</v>
      </c>
      <c r="KK43" s="4">
        <f t="shared" si="47"/>
        <v>0</v>
      </c>
      <c r="KL43" s="4">
        <f t="shared" si="47"/>
        <v>0</v>
      </c>
      <c r="KM43" s="4">
        <f t="shared" si="47"/>
        <v>0</v>
      </c>
      <c r="KN43" s="4">
        <f t="shared" si="47"/>
        <v>0</v>
      </c>
      <c r="KO43" s="4">
        <f t="shared" si="47"/>
        <v>0</v>
      </c>
      <c r="KP43" s="4">
        <f t="shared" si="47"/>
        <v>0</v>
      </c>
      <c r="KQ43" s="4">
        <f t="shared" si="47"/>
        <v>0</v>
      </c>
      <c r="KR43" s="4">
        <f t="shared" si="47"/>
        <v>0</v>
      </c>
      <c r="KS43" s="4">
        <f t="shared" si="47"/>
        <v>0</v>
      </c>
      <c r="KT43" s="4">
        <f t="shared" si="47"/>
        <v>0</v>
      </c>
      <c r="KU43" s="4">
        <f t="shared" si="47"/>
        <v>0</v>
      </c>
      <c r="KV43" s="4">
        <f t="shared" si="47"/>
        <v>0</v>
      </c>
      <c r="KW43" s="4">
        <f t="shared" si="47"/>
        <v>0</v>
      </c>
      <c r="KX43" s="4">
        <f t="shared" si="47"/>
        <v>0</v>
      </c>
      <c r="KY43" s="4">
        <f t="shared" si="47"/>
        <v>0</v>
      </c>
      <c r="KZ43" s="4">
        <f t="shared" si="47"/>
        <v>0</v>
      </c>
      <c r="LA43" s="4">
        <f t="shared" si="47"/>
        <v>0</v>
      </c>
      <c r="LB43" s="4">
        <f t="shared" si="47"/>
        <v>0</v>
      </c>
      <c r="LC43" s="4">
        <f t="shared" si="47"/>
        <v>0</v>
      </c>
      <c r="LD43" s="4">
        <f t="shared" si="47"/>
        <v>0</v>
      </c>
      <c r="LE43" s="4">
        <f t="shared" si="47"/>
        <v>0</v>
      </c>
      <c r="LF43" s="4">
        <f t="shared" si="47"/>
        <v>0</v>
      </c>
      <c r="LG43" s="4">
        <f t="shared" si="47"/>
        <v>0</v>
      </c>
      <c r="LH43" s="4">
        <f t="shared" si="47"/>
        <v>0</v>
      </c>
      <c r="LI43" s="4">
        <f t="shared" si="47"/>
        <v>0</v>
      </c>
      <c r="LJ43" s="4">
        <f t="shared" si="47"/>
        <v>0</v>
      </c>
      <c r="LK43" s="4">
        <f t="shared" si="47"/>
        <v>0</v>
      </c>
      <c r="LL43" s="4">
        <f t="shared" si="47"/>
        <v>0</v>
      </c>
      <c r="LM43" s="4">
        <f t="shared" si="47"/>
        <v>0</v>
      </c>
      <c r="LN43" s="4">
        <f t="shared" si="47"/>
        <v>0</v>
      </c>
      <c r="LO43" s="4">
        <f t="shared" si="47"/>
        <v>0</v>
      </c>
      <c r="LP43" s="4">
        <f t="shared" si="47"/>
        <v>0</v>
      </c>
      <c r="LQ43" s="4">
        <f t="shared" si="47"/>
        <v>0</v>
      </c>
      <c r="LR43" s="4">
        <f t="shared" si="47"/>
        <v>0</v>
      </c>
      <c r="LS43" s="4">
        <f t="shared" si="47"/>
        <v>0</v>
      </c>
      <c r="LT43" s="4">
        <f t="shared" si="47"/>
        <v>0</v>
      </c>
      <c r="LU43" s="4">
        <f t="shared" si="47"/>
        <v>0</v>
      </c>
      <c r="LV43" s="4">
        <f t="shared" si="47"/>
        <v>0</v>
      </c>
      <c r="LW43" s="4">
        <f t="shared" si="47"/>
        <v>0</v>
      </c>
      <c r="LX43" s="4">
        <f t="shared" si="47"/>
        <v>0</v>
      </c>
      <c r="LY43" s="4">
        <f t="shared" si="47"/>
        <v>0</v>
      </c>
      <c r="LZ43" s="4">
        <f t="shared" si="47"/>
        <v>0</v>
      </c>
      <c r="MA43" s="4">
        <f t="shared" si="47"/>
        <v>0</v>
      </c>
      <c r="MB43" s="4">
        <f t="shared" si="47"/>
        <v>0</v>
      </c>
      <c r="MC43" s="4">
        <f t="shared" si="47"/>
        <v>0</v>
      </c>
      <c r="MD43" s="4">
        <f t="shared" si="47"/>
        <v>0</v>
      </c>
      <c r="ME43" s="4">
        <f t="shared" si="47"/>
        <v>0</v>
      </c>
      <c r="MF43" s="4">
        <f t="shared" si="47"/>
        <v>0</v>
      </c>
      <c r="MG43" s="4">
        <f t="shared" si="47"/>
        <v>0</v>
      </c>
      <c r="MH43" s="4">
        <f t="shared" si="47"/>
        <v>0</v>
      </c>
      <c r="MI43" s="4">
        <f t="shared" si="47"/>
        <v>0</v>
      </c>
      <c r="MJ43" s="4">
        <f t="shared" si="47"/>
        <v>0</v>
      </c>
      <c r="MK43" s="4">
        <f t="shared" si="47"/>
        <v>0</v>
      </c>
      <c r="ML43" s="4">
        <f t="shared" si="47"/>
        <v>0</v>
      </c>
      <c r="MM43" s="4">
        <f t="shared" si="47"/>
        <v>0</v>
      </c>
      <c r="MN43" s="4">
        <f t="shared" si="47"/>
        <v>0</v>
      </c>
      <c r="MO43" s="4">
        <f t="shared" si="47"/>
        <v>0</v>
      </c>
      <c r="MP43" s="4">
        <f t="shared" si="47"/>
        <v>0</v>
      </c>
      <c r="MQ43" s="4">
        <f t="shared" si="47"/>
        <v>0</v>
      </c>
      <c r="MR43" s="4">
        <f t="shared" si="47"/>
        <v>0</v>
      </c>
      <c r="MS43" s="4">
        <f t="shared" si="47"/>
        <v>0</v>
      </c>
      <c r="MT43" s="4">
        <f t="shared" si="47"/>
        <v>0</v>
      </c>
      <c r="MU43" s="4">
        <f t="shared" si="47"/>
        <v>0</v>
      </c>
      <c r="MV43" s="4">
        <f t="shared" si="47"/>
        <v>0</v>
      </c>
      <c r="MW43" s="4">
        <f t="shared" si="47"/>
        <v>0</v>
      </c>
      <c r="MX43" s="4">
        <f t="shared" si="47"/>
        <v>0</v>
      </c>
      <c r="MY43" s="26"/>
      <c r="MZ43" s="26"/>
      <c r="NA43" s="26"/>
      <c r="NB43" s="26"/>
      <c r="NC43" s="26"/>
      <c r="ND43" s="26"/>
      <c r="NE43" s="26"/>
      <c r="NF43" s="26"/>
      <c r="NG43" s="26"/>
      <c r="NH43" s="26"/>
      <c r="NI43" s="26"/>
      <c r="NJ43" s="26"/>
      <c r="NK43" s="26"/>
      <c r="NL43" s="26"/>
      <c r="NM43" s="26"/>
      <c r="NN43" s="26"/>
      <c r="NO43" s="26"/>
      <c r="NP43" s="26"/>
      <c r="NQ43" s="26"/>
      <c r="NR43" s="26"/>
      <c r="NS43" s="26"/>
      <c r="NT43" s="26"/>
    </row>
    <row r="44" spans="1:384" ht="14.25" hidden="1" customHeight="1" outlineLevel="1" x14ac:dyDescent="0.55000000000000004">
      <c r="A44" s="56"/>
      <c r="B44" s="13"/>
      <c r="C44" s="24"/>
      <c r="D44" s="61"/>
      <c r="E44" s="61"/>
      <c r="F44" s="61"/>
      <c r="G44" s="61"/>
      <c r="H44" s="61"/>
      <c r="I44" s="61"/>
      <c r="J44" s="61"/>
      <c r="K44" s="61"/>
      <c r="L44" s="61"/>
      <c r="M44" s="61"/>
      <c r="N44" s="61"/>
      <c r="O44" s="61"/>
      <c r="P44" s="61"/>
      <c r="Q44" s="61"/>
      <c r="R44" s="61"/>
      <c r="S44" s="61"/>
      <c r="T44" s="61"/>
      <c r="U44" s="61"/>
      <c r="V44" s="61"/>
      <c r="W44" s="61"/>
      <c r="X44" s="61"/>
      <c r="Y44" s="61"/>
      <c r="Z44" s="61"/>
      <c r="AA44" s="61"/>
      <c r="AB44" s="61"/>
      <c r="AC44" s="61"/>
      <c r="AD44" s="61"/>
      <c r="AE44" s="61"/>
      <c r="AF44" s="61"/>
      <c r="AG44" s="61"/>
      <c r="AH44" s="61"/>
      <c r="AI44" s="61"/>
      <c r="AJ44" s="61"/>
      <c r="AK44" s="61"/>
      <c r="AL44" s="61"/>
      <c r="AM44" s="61"/>
      <c r="AN44" s="61"/>
      <c r="AO44" s="61"/>
      <c r="AP44" s="61"/>
      <c r="AQ44" s="61"/>
      <c r="AR44" s="61"/>
      <c r="AS44" s="61"/>
      <c r="AT44" s="61"/>
      <c r="AU44" s="61"/>
      <c r="AV44" s="61"/>
      <c r="AW44" s="61"/>
      <c r="AX44" s="61"/>
      <c r="AY44" s="61"/>
      <c r="AZ44" s="61"/>
      <c r="BA44" s="61"/>
      <c r="BB44" s="61"/>
      <c r="BC44" s="61"/>
      <c r="BD44" s="61"/>
      <c r="BE44" s="61"/>
      <c r="BF44" s="61"/>
      <c r="BG44" s="61"/>
      <c r="BH44" s="61"/>
      <c r="BI44" s="61"/>
      <c r="BJ44" s="61"/>
      <c r="BK44" s="61"/>
      <c r="BL44" s="61"/>
      <c r="BM44" s="61"/>
      <c r="BN44" s="61"/>
      <c r="BO44" s="61"/>
      <c r="BP44" s="61"/>
      <c r="BQ44" s="61"/>
      <c r="BR44" s="61"/>
      <c r="BS44" s="61"/>
      <c r="BT44" s="61"/>
      <c r="BU44" s="61"/>
      <c r="BV44" s="61"/>
      <c r="BW44" s="61"/>
      <c r="BX44" s="61"/>
      <c r="BY44" s="61"/>
      <c r="BZ44" s="61"/>
      <c r="CA44" s="61"/>
      <c r="CB44" s="61"/>
      <c r="CC44" s="61"/>
      <c r="CD44" s="61"/>
      <c r="CE44" s="61"/>
      <c r="CF44" s="61"/>
      <c r="CG44" s="61"/>
      <c r="CH44" s="61"/>
      <c r="CI44" s="61"/>
      <c r="CJ44" s="61"/>
      <c r="CK44" s="61"/>
      <c r="CL44" s="61"/>
      <c r="CM44" s="61"/>
      <c r="CN44" s="61"/>
      <c r="CO44" s="61"/>
      <c r="CP44" s="61"/>
      <c r="CQ44" s="61"/>
      <c r="CR44" s="61"/>
      <c r="CS44" s="61"/>
      <c r="CT44" s="61"/>
      <c r="CU44" s="61"/>
      <c r="CV44" s="61"/>
      <c r="CW44" s="61"/>
      <c r="CX44" s="61"/>
      <c r="CY44" s="61"/>
      <c r="CZ44" s="61"/>
      <c r="DA44" s="61"/>
      <c r="DB44" s="61"/>
      <c r="DC44" s="61"/>
      <c r="DD44" s="61"/>
      <c r="DE44" s="61"/>
      <c r="DF44" s="61"/>
      <c r="DG44" s="61"/>
      <c r="DH44" s="61"/>
      <c r="DI44" s="61"/>
      <c r="DJ44" s="61"/>
      <c r="DK44" s="61"/>
      <c r="DL44" s="61"/>
      <c r="DM44" s="61"/>
      <c r="DN44" s="61"/>
      <c r="DO44" s="61"/>
      <c r="DP44" s="61"/>
      <c r="DQ44" s="61"/>
      <c r="DR44" s="61"/>
      <c r="DS44" s="61"/>
      <c r="DT44" s="61"/>
      <c r="DU44" s="61"/>
      <c r="DV44" s="61"/>
      <c r="DW44" s="61"/>
      <c r="DX44" s="61"/>
      <c r="DY44" s="61"/>
      <c r="DZ44" s="61"/>
      <c r="EA44" s="61"/>
      <c r="EB44" s="61"/>
      <c r="EC44" s="61"/>
      <c r="ED44" s="61"/>
      <c r="EE44" s="61"/>
      <c r="EF44" s="61"/>
      <c r="EG44" s="61"/>
      <c r="EH44" s="61"/>
      <c r="EI44" s="61"/>
      <c r="EJ44" s="61"/>
      <c r="EK44" s="61"/>
      <c r="EL44" s="61"/>
      <c r="EM44" s="61"/>
      <c r="EN44" s="61"/>
      <c r="EO44" s="61"/>
      <c r="EP44" s="61"/>
      <c r="EQ44" s="61"/>
      <c r="ER44" s="61"/>
      <c r="ES44" s="61"/>
      <c r="ET44" s="61"/>
      <c r="EU44" s="61"/>
      <c r="EV44" s="61"/>
      <c r="EW44" s="61"/>
      <c r="EX44" s="61"/>
      <c r="EY44" s="61"/>
      <c r="EZ44" s="61"/>
      <c r="FA44" s="61"/>
      <c r="FB44" s="61"/>
      <c r="FC44" s="61"/>
      <c r="FD44" s="61"/>
      <c r="FE44" s="61"/>
      <c r="FF44" s="61"/>
      <c r="FG44" s="61"/>
      <c r="FH44" s="61"/>
      <c r="FI44" s="61"/>
      <c r="FJ44" s="61"/>
      <c r="FK44" s="61"/>
      <c r="FL44" s="61"/>
      <c r="FM44" s="61"/>
      <c r="FN44" s="61"/>
      <c r="FO44" s="61"/>
      <c r="FP44" s="61"/>
      <c r="FQ44" s="61"/>
      <c r="FR44" s="61"/>
      <c r="FS44" s="61"/>
      <c r="FT44" s="61"/>
      <c r="FU44" s="61"/>
      <c r="FV44" s="61"/>
      <c r="FW44" s="61"/>
      <c r="FX44" s="61"/>
      <c r="FY44" s="61"/>
      <c r="FZ44" s="61"/>
      <c r="GA44" s="61"/>
      <c r="GB44" s="61"/>
      <c r="GC44" s="61"/>
      <c r="GD44" s="61"/>
      <c r="GE44" s="61"/>
      <c r="GF44" s="61"/>
      <c r="GG44" s="61"/>
      <c r="GH44" s="61"/>
      <c r="GI44" s="61"/>
      <c r="GJ44" s="61"/>
      <c r="GK44" s="61"/>
      <c r="GL44" s="61"/>
      <c r="GM44" s="61"/>
      <c r="GN44" s="61"/>
      <c r="GO44" s="61"/>
      <c r="GP44" s="61"/>
      <c r="GQ44" s="61"/>
      <c r="GR44" s="61"/>
      <c r="GS44" s="61"/>
      <c r="GT44" s="61"/>
      <c r="GU44" s="61"/>
      <c r="GV44" s="61"/>
      <c r="GW44" s="61"/>
      <c r="GX44" s="61"/>
      <c r="GY44" s="61"/>
      <c r="GZ44" s="61"/>
      <c r="HA44" s="61"/>
      <c r="HB44" s="61"/>
      <c r="HC44" s="61"/>
      <c r="HD44" s="61"/>
      <c r="HE44" s="61"/>
      <c r="HF44" s="61"/>
      <c r="HG44" s="61"/>
      <c r="HH44" s="61"/>
      <c r="HI44" s="61"/>
      <c r="HJ44" s="61"/>
      <c r="HK44" s="61"/>
      <c r="HL44" s="61"/>
      <c r="HM44" s="61"/>
      <c r="HN44" s="61"/>
      <c r="HO44" s="61"/>
      <c r="HP44" s="61"/>
      <c r="HQ44" s="61"/>
      <c r="HR44" s="61"/>
      <c r="HS44" s="61"/>
      <c r="HT44" s="61"/>
      <c r="HU44" s="61"/>
      <c r="HV44" s="61"/>
      <c r="HW44" s="61"/>
      <c r="HX44" s="61"/>
      <c r="HY44" s="61"/>
      <c r="HZ44" s="61"/>
      <c r="IA44" s="61"/>
      <c r="IB44" s="61"/>
      <c r="IC44" s="61"/>
      <c r="ID44" s="61"/>
      <c r="IE44" s="61"/>
      <c r="IF44" s="61"/>
      <c r="IG44" s="61"/>
      <c r="IH44" s="61"/>
      <c r="II44" s="61"/>
      <c r="IJ44" s="61"/>
      <c r="IK44" s="61"/>
      <c r="IL44" s="61"/>
      <c r="IM44" s="61"/>
      <c r="IN44" s="61"/>
      <c r="IO44" s="61"/>
      <c r="IP44" s="61"/>
      <c r="IQ44" s="61"/>
      <c r="IR44" s="61"/>
      <c r="IS44" s="61"/>
      <c r="IT44" s="61"/>
      <c r="IU44" s="61"/>
      <c r="IV44" s="61"/>
      <c r="IW44" s="61"/>
      <c r="IX44" s="61"/>
      <c r="IY44" s="61"/>
      <c r="IZ44" s="61"/>
      <c r="JA44" s="61"/>
      <c r="JB44" s="61"/>
      <c r="JC44" s="61"/>
      <c r="JD44" s="61"/>
      <c r="JE44" s="61"/>
      <c r="JF44" s="61"/>
      <c r="JG44" s="61"/>
      <c r="JH44" s="61"/>
      <c r="JI44" s="61"/>
      <c r="JJ44" s="61"/>
      <c r="JK44" s="61"/>
      <c r="JL44" s="61"/>
      <c r="JM44" s="61"/>
      <c r="JN44" s="61"/>
      <c r="JO44" s="61"/>
      <c r="JP44" s="61"/>
      <c r="JQ44" s="61"/>
      <c r="JR44" s="61"/>
      <c r="JS44" s="61"/>
      <c r="JT44" s="61"/>
      <c r="JU44" s="61"/>
      <c r="JV44" s="61"/>
      <c r="JW44" s="61"/>
      <c r="JX44" s="61"/>
      <c r="JY44" s="61"/>
      <c r="JZ44" s="61"/>
      <c r="KA44" s="61"/>
      <c r="KB44" s="61"/>
      <c r="KC44" s="61"/>
      <c r="KD44" s="61"/>
      <c r="KE44" s="61"/>
      <c r="KF44" s="61"/>
      <c r="KG44" s="61"/>
      <c r="KH44" s="61"/>
      <c r="KI44" s="61"/>
      <c r="KJ44" s="61"/>
      <c r="KK44" s="61"/>
      <c r="KL44" s="61"/>
      <c r="KM44" s="61"/>
      <c r="KN44" s="61"/>
      <c r="KO44" s="61"/>
      <c r="KP44" s="61"/>
      <c r="KQ44" s="61"/>
      <c r="KR44" s="61"/>
      <c r="KS44" s="61"/>
      <c r="KT44" s="61"/>
      <c r="KU44" s="61"/>
      <c r="KV44" s="61"/>
      <c r="KW44" s="61"/>
      <c r="KX44" s="61"/>
      <c r="KY44" s="61"/>
      <c r="KZ44" s="61"/>
      <c r="LA44" s="61"/>
      <c r="LB44" s="61"/>
      <c r="LC44" s="61"/>
      <c r="LD44" s="61"/>
      <c r="LE44" s="61"/>
      <c r="LF44" s="61"/>
      <c r="LG44" s="61"/>
      <c r="LH44" s="61"/>
      <c r="LI44" s="61"/>
      <c r="LJ44" s="61"/>
      <c r="LK44" s="61"/>
      <c r="LL44" s="61"/>
      <c r="LM44" s="61"/>
      <c r="LN44" s="61"/>
      <c r="LO44" s="61"/>
      <c r="LP44" s="61"/>
      <c r="LQ44" s="61"/>
      <c r="LR44" s="61"/>
      <c r="LS44" s="61"/>
      <c r="LT44" s="61"/>
      <c r="LU44" s="61"/>
      <c r="LV44" s="61"/>
      <c r="LW44" s="61"/>
      <c r="LX44" s="61"/>
      <c r="LY44" s="61"/>
      <c r="LZ44" s="61"/>
      <c r="MA44" s="61"/>
      <c r="MB44" s="61"/>
      <c r="MC44" s="61"/>
      <c r="MD44" s="61"/>
      <c r="ME44" s="61"/>
      <c r="MF44" s="61"/>
      <c r="MG44" s="61"/>
      <c r="MH44" s="61"/>
      <c r="MI44" s="61"/>
      <c r="MJ44" s="61"/>
      <c r="MK44" s="61"/>
      <c r="ML44" s="61"/>
      <c r="MM44" s="61"/>
      <c r="MN44" s="61"/>
      <c r="MO44" s="61"/>
      <c r="MP44" s="61"/>
      <c r="MQ44" s="61"/>
      <c r="MR44" s="61"/>
      <c r="MS44" s="61"/>
      <c r="MT44" s="61"/>
      <c r="MU44" s="61"/>
      <c r="MV44" s="61"/>
      <c r="MW44" s="61"/>
      <c r="MX44" s="61"/>
      <c r="MY44" s="24"/>
      <c r="MZ44" s="24"/>
      <c r="NA44" s="24"/>
      <c r="NB44" s="24"/>
      <c r="NC44" s="24"/>
      <c r="ND44" s="24"/>
      <c r="NE44" s="24"/>
      <c r="NF44" s="24"/>
      <c r="NG44" s="24"/>
      <c r="NH44" s="24"/>
      <c r="NI44" s="24"/>
      <c r="NJ44" s="24"/>
      <c r="NK44" s="24"/>
      <c r="NL44" s="24"/>
      <c r="NM44" s="24"/>
      <c r="NN44" s="24"/>
      <c r="NO44" s="24"/>
      <c r="NP44" s="24"/>
      <c r="NQ44" s="24"/>
      <c r="NR44" s="24"/>
      <c r="NS44" s="24"/>
      <c r="NT44" s="24"/>
    </row>
    <row r="45" spans="1:384" ht="14.25" hidden="1" customHeight="1" outlineLevel="1" x14ac:dyDescent="0.55000000000000004">
      <c r="A45" s="8"/>
      <c r="B45" s="13"/>
      <c r="C45" s="27"/>
      <c r="D45" s="62"/>
      <c r="E45" s="62"/>
      <c r="F45" s="62"/>
      <c r="G45" s="62"/>
      <c r="H45" s="62"/>
      <c r="I45" s="62"/>
      <c r="J45" s="62"/>
      <c r="K45" s="62"/>
      <c r="L45" s="62"/>
      <c r="M45" s="62"/>
      <c r="N45" s="62"/>
      <c r="O45" s="62"/>
      <c r="P45" s="62"/>
      <c r="Q45" s="62"/>
      <c r="R45" s="62"/>
      <c r="S45" s="62"/>
      <c r="T45" s="62"/>
      <c r="U45" s="62"/>
      <c r="V45" s="62"/>
      <c r="W45" s="62"/>
      <c r="X45" s="62"/>
      <c r="Y45" s="62"/>
      <c r="Z45" s="62"/>
      <c r="AA45" s="62"/>
      <c r="AB45" s="62"/>
      <c r="AC45" s="62"/>
      <c r="AD45" s="62"/>
      <c r="AE45" s="62"/>
      <c r="AF45" s="62"/>
      <c r="AG45" s="62"/>
      <c r="AH45" s="62"/>
      <c r="AI45" s="62"/>
      <c r="AJ45" s="62"/>
      <c r="AK45" s="62"/>
      <c r="AL45" s="62"/>
      <c r="AM45" s="62"/>
      <c r="AN45" s="62"/>
      <c r="AO45" s="62"/>
      <c r="AP45" s="62"/>
      <c r="AQ45" s="62"/>
      <c r="AR45" s="62"/>
      <c r="AS45" s="62"/>
      <c r="AT45" s="62"/>
      <c r="AU45" s="62"/>
      <c r="AV45" s="62"/>
      <c r="AW45" s="62"/>
      <c r="AX45" s="62"/>
      <c r="AY45" s="62"/>
      <c r="AZ45" s="62"/>
      <c r="BA45" s="62"/>
      <c r="BB45" s="62"/>
      <c r="BC45" s="62"/>
      <c r="BD45" s="62"/>
      <c r="BE45" s="62"/>
      <c r="BF45" s="62"/>
      <c r="BG45" s="62"/>
      <c r="BH45" s="62"/>
      <c r="BI45" s="62"/>
      <c r="BJ45" s="62"/>
      <c r="BK45" s="62"/>
      <c r="BL45" s="62"/>
      <c r="BM45" s="62"/>
      <c r="BN45" s="62"/>
      <c r="BO45" s="62"/>
      <c r="BP45" s="62"/>
      <c r="BQ45" s="62"/>
      <c r="BR45" s="62"/>
      <c r="BS45" s="62"/>
      <c r="BT45" s="62"/>
      <c r="BU45" s="62"/>
      <c r="BV45" s="62"/>
      <c r="BW45" s="62"/>
      <c r="BX45" s="62"/>
      <c r="BY45" s="62"/>
      <c r="BZ45" s="62"/>
      <c r="CA45" s="62"/>
      <c r="CB45" s="62"/>
      <c r="CC45" s="62"/>
      <c r="CD45" s="62"/>
      <c r="CE45" s="62"/>
      <c r="CF45" s="62"/>
      <c r="CG45" s="62"/>
      <c r="CH45" s="62"/>
      <c r="CI45" s="62"/>
      <c r="CJ45" s="62"/>
      <c r="CK45" s="62"/>
      <c r="CL45" s="62"/>
      <c r="CM45" s="62"/>
      <c r="CN45" s="62"/>
      <c r="CO45" s="62"/>
      <c r="CP45" s="62"/>
      <c r="CQ45" s="62"/>
      <c r="CR45" s="62"/>
      <c r="CS45" s="62"/>
      <c r="CT45" s="62"/>
      <c r="CU45" s="62"/>
      <c r="CV45" s="62"/>
      <c r="CW45" s="62"/>
      <c r="CX45" s="62"/>
      <c r="CY45" s="62"/>
      <c r="CZ45" s="62"/>
      <c r="DA45" s="62"/>
      <c r="DB45" s="62"/>
      <c r="DC45" s="62"/>
      <c r="DD45" s="62"/>
      <c r="DE45" s="62"/>
      <c r="DF45" s="62"/>
      <c r="DG45" s="62"/>
      <c r="DH45" s="62"/>
      <c r="DI45" s="62"/>
      <c r="DJ45" s="62"/>
      <c r="DK45" s="62"/>
      <c r="DL45" s="62"/>
      <c r="DM45" s="62"/>
      <c r="DN45" s="62"/>
      <c r="DO45" s="62"/>
      <c r="DP45" s="62"/>
      <c r="DQ45" s="62"/>
      <c r="DR45" s="62"/>
      <c r="DS45" s="62"/>
      <c r="DT45" s="62"/>
      <c r="DU45" s="62"/>
      <c r="DV45" s="62"/>
      <c r="DW45" s="62"/>
      <c r="DX45" s="62"/>
      <c r="DY45" s="62"/>
      <c r="DZ45" s="62"/>
      <c r="EA45" s="62"/>
      <c r="EB45" s="62"/>
      <c r="EC45" s="62"/>
      <c r="ED45" s="62"/>
      <c r="EE45" s="62"/>
      <c r="EF45" s="62"/>
      <c r="EG45" s="62"/>
      <c r="EH45" s="62"/>
      <c r="EI45" s="62"/>
      <c r="EJ45" s="62"/>
      <c r="EK45" s="62"/>
      <c r="EL45" s="62"/>
      <c r="EM45" s="62"/>
      <c r="EN45" s="62"/>
      <c r="EO45" s="62"/>
      <c r="EP45" s="62"/>
      <c r="EQ45" s="62"/>
      <c r="ER45" s="62"/>
      <c r="ES45" s="62"/>
      <c r="ET45" s="62"/>
      <c r="EU45" s="62"/>
      <c r="EV45" s="62"/>
      <c r="EW45" s="62"/>
      <c r="EX45" s="62"/>
      <c r="EY45" s="62"/>
      <c r="EZ45" s="62"/>
      <c r="FA45" s="62"/>
      <c r="FB45" s="62"/>
      <c r="FC45" s="62"/>
      <c r="FD45" s="62"/>
      <c r="FE45" s="62"/>
      <c r="FF45" s="62"/>
      <c r="FG45" s="62"/>
      <c r="FH45" s="62"/>
      <c r="FI45" s="62"/>
      <c r="FJ45" s="62"/>
      <c r="FK45" s="62"/>
      <c r="FL45" s="62"/>
      <c r="FM45" s="62"/>
      <c r="FN45" s="62"/>
      <c r="FO45" s="62"/>
      <c r="FP45" s="62"/>
      <c r="FQ45" s="62"/>
      <c r="FR45" s="62"/>
      <c r="FS45" s="62"/>
      <c r="FT45" s="62"/>
      <c r="FU45" s="62"/>
      <c r="FV45" s="62"/>
      <c r="FW45" s="62"/>
      <c r="FX45" s="62"/>
      <c r="FY45" s="62"/>
      <c r="FZ45" s="62"/>
      <c r="GA45" s="62"/>
      <c r="GB45" s="62"/>
      <c r="GC45" s="62"/>
      <c r="GD45" s="62"/>
      <c r="GE45" s="62"/>
      <c r="GF45" s="62"/>
      <c r="GG45" s="62"/>
      <c r="GH45" s="62"/>
      <c r="GI45" s="62"/>
      <c r="GJ45" s="62"/>
      <c r="GK45" s="62"/>
      <c r="GL45" s="62"/>
      <c r="GM45" s="62"/>
      <c r="GN45" s="62"/>
      <c r="GO45" s="62"/>
      <c r="GP45" s="62"/>
      <c r="GQ45" s="62"/>
      <c r="GR45" s="62"/>
      <c r="GS45" s="62"/>
      <c r="GT45" s="62"/>
      <c r="GU45" s="62"/>
      <c r="GV45" s="62"/>
      <c r="GW45" s="62"/>
      <c r="GX45" s="62"/>
      <c r="GY45" s="62"/>
      <c r="GZ45" s="62"/>
      <c r="HA45" s="62"/>
      <c r="HB45" s="62"/>
      <c r="HC45" s="62"/>
      <c r="HD45" s="62"/>
      <c r="HE45" s="62"/>
      <c r="HF45" s="62"/>
      <c r="HG45" s="62"/>
      <c r="HH45" s="62"/>
      <c r="HI45" s="62"/>
      <c r="HJ45" s="62"/>
      <c r="HK45" s="62"/>
      <c r="HL45" s="62"/>
      <c r="HM45" s="62"/>
      <c r="HN45" s="62"/>
      <c r="HO45" s="62"/>
      <c r="HP45" s="62"/>
      <c r="HQ45" s="62"/>
      <c r="HR45" s="62"/>
      <c r="HS45" s="62"/>
      <c r="HT45" s="62"/>
      <c r="HU45" s="62"/>
      <c r="HV45" s="62"/>
      <c r="HW45" s="62"/>
      <c r="HX45" s="62"/>
      <c r="HY45" s="62"/>
      <c r="HZ45" s="62"/>
      <c r="IA45" s="62"/>
      <c r="IB45" s="62"/>
      <c r="IC45" s="62"/>
      <c r="ID45" s="62"/>
      <c r="IE45" s="62"/>
      <c r="IF45" s="62"/>
      <c r="IG45" s="62"/>
      <c r="IH45" s="62"/>
      <c r="II45" s="62"/>
      <c r="IJ45" s="62"/>
      <c r="IK45" s="62"/>
      <c r="IL45" s="62"/>
      <c r="IM45" s="62"/>
      <c r="IN45" s="62"/>
      <c r="IO45" s="62"/>
      <c r="IP45" s="62"/>
      <c r="IQ45" s="62"/>
      <c r="IR45" s="62"/>
      <c r="IS45" s="62"/>
      <c r="IT45" s="62"/>
      <c r="IU45" s="62"/>
      <c r="IV45" s="62"/>
      <c r="IW45" s="62"/>
      <c r="IX45" s="62"/>
      <c r="IY45" s="62"/>
      <c r="IZ45" s="62"/>
      <c r="JA45" s="62"/>
      <c r="JB45" s="62"/>
      <c r="JC45" s="62"/>
      <c r="JD45" s="62"/>
      <c r="JE45" s="62"/>
      <c r="JF45" s="62"/>
      <c r="JG45" s="62"/>
      <c r="JH45" s="62"/>
      <c r="JI45" s="62"/>
      <c r="JJ45" s="62"/>
      <c r="JK45" s="62"/>
      <c r="JL45" s="62"/>
      <c r="JM45" s="62"/>
      <c r="JN45" s="62"/>
      <c r="JO45" s="62"/>
      <c r="JP45" s="62"/>
      <c r="JQ45" s="62"/>
      <c r="JR45" s="62"/>
      <c r="JS45" s="62"/>
      <c r="JT45" s="62"/>
      <c r="JU45" s="62"/>
      <c r="JV45" s="62"/>
      <c r="JW45" s="62"/>
      <c r="JX45" s="62"/>
      <c r="JY45" s="62"/>
      <c r="JZ45" s="62"/>
      <c r="KA45" s="62"/>
      <c r="KB45" s="62"/>
      <c r="KC45" s="62"/>
      <c r="KD45" s="62"/>
      <c r="KE45" s="62"/>
      <c r="KF45" s="62"/>
      <c r="KG45" s="62"/>
      <c r="KH45" s="62"/>
      <c r="KI45" s="62"/>
      <c r="KJ45" s="62"/>
      <c r="KK45" s="62"/>
      <c r="KL45" s="62"/>
      <c r="KM45" s="62"/>
      <c r="KN45" s="62"/>
      <c r="KO45" s="62"/>
      <c r="KP45" s="62"/>
      <c r="KQ45" s="62"/>
      <c r="KR45" s="62"/>
      <c r="KS45" s="62"/>
      <c r="KT45" s="62"/>
      <c r="KU45" s="62"/>
      <c r="KV45" s="62"/>
      <c r="KW45" s="62"/>
      <c r="KX45" s="62"/>
      <c r="KY45" s="62"/>
      <c r="KZ45" s="62"/>
      <c r="LA45" s="62"/>
      <c r="LB45" s="62"/>
      <c r="LC45" s="62"/>
      <c r="LD45" s="62"/>
      <c r="LE45" s="62"/>
      <c r="LF45" s="62"/>
      <c r="LG45" s="62"/>
      <c r="LH45" s="62"/>
      <c r="LI45" s="62"/>
      <c r="LJ45" s="62"/>
      <c r="LK45" s="62"/>
      <c r="LL45" s="62"/>
      <c r="LM45" s="62"/>
      <c r="LN45" s="62"/>
      <c r="LO45" s="62"/>
      <c r="LP45" s="62"/>
      <c r="LQ45" s="62"/>
      <c r="LR45" s="62"/>
      <c r="LS45" s="62"/>
      <c r="LT45" s="62"/>
      <c r="LU45" s="62"/>
      <c r="LV45" s="62"/>
      <c r="LW45" s="62"/>
      <c r="LX45" s="62"/>
      <c r="LY45" s="62"/>
      <c r="LZ45" s="62"/>
      <c r="MA45" s="62"/>
      <c r="MB45" s="62"/>
      <c r="MC45" s="62"/>
      <c r="MD45" s="62"/>
      <c r="ME45" s="62"/>
      <c r="MF45" s="62"/>
      <c r="MG45" s="62"/>
      <c r="MH45" s="62"/>
      <c r="MI45" s="62"/>
      <c r="MJ45" s="62"/>
      <c r="MK45" s="62"/>
      <c r="ML45" s="62"/>
      <c r="MM45" s="62"/>
      <c r="MN45" s="62"/>
      <c r="MO45" s="62"/>
      <c r="MP45" s="62"/>
      <c r="MQ45" s="62"/>
      <c r="MR45" s="62"/>
      <c r="MS45" s="62"/>
      <c r="MT45" s="62"/>
      <c r="MU45" s="62"/>
      <c r="MV45" s="62"/>
      <c r="MW45" s="62"/>
      <c r="MX45" s="62"/>
      <c r="MY45" s="27"/>
      <c r="MZ45" s="27"/>
      <c r="NA45" s="27"/>
      <c r="NB45" s="27"/>
      <c r="NC45" s="27"/>
      <c r="ND45" s="27"/>
      <c r="NE45" s="27"/>
      <c r="NF45" s="27"/>
      <c r="NG45" s="27"/>
      <c r="NH45" s="27"/>
      <c r="NI45" s="27"/>
      <c r="NJ45" s="27"/>
      <c r="NK45" s="27"/>
      <c r="NL45" s="27"/>
      <c r="NM45" s="27"/>
      <c r="NN45" s="27"/>
      <c r="NO45" s="27"/>
      <c r="NP45" s="27"/>
      <c r="NQ45" s="27"/>
      <c r="NR45" s="27"/>
      <c r="NS45" s="27"/>
      <c r="NT45" s="27"/>
    </row>
    <row r="46" spans="1:384" ht="14.25" hidden="1" customHeight="1" outlineLevel="1" x14ac:dyDescent="0.55000000000000004">
      <c r="A46" s="8" t="s">
        <v>47</v>
      </c>
      <c r="B46" s="55" t="e">
        <f>SUMPRODUCT(C46:MX46,C39:MX39)/SUM(C39:MX39)</f>
        <v>#DIV/0!</v>
      </c>
      <c r="C46" s="42">
        <f>IFERROR(SUMIFS($M$77:$M$10183,$C$77:$C$10183,"&gt;"&amp;B$35,$C$77:$C$10183,"&lt;="&amp;C$35,$A$77:$A$10183,"&lt;="&amp;$C$1)/SUMIFS($J$77:$J$10183,$C$77:$C$10183,"&gt;"&amp;B$35,$C$77:$C$10183,"&lt;="&amp;C$35,$A$77:$A$10183,"&lt;="&amp;$C$1),0)</f>
        <v>0</v>
      </c>
      <c r="D46" s="4">
        <f t="shared" ref="D46:IX46" si="48">D25</f>
        <v>0</v>
      </c>
      <c r="E46" s="4">
        <f t="shared" si="48"/>
        <v>0</v>
      </c>
      <c r="F46" s="4">
        <f t="shared" si="48"/>
        <v>0</v>
      </c>
      <c r="G46" s="4">
        <f t="shared" si="48"/>
        <v>0</v>
      </c>
      <c r="H46" s="4">
        <f t="shared" si="48"/>
        <v>0</v>
      </c>
      <c r="I46" s="4">
        <f t="shared" si="48"/>
        <v>0</v>
      </c>
      <c r="J46" s="4">
        <f t="shared" si="48"/>
        <v>0</v>
      </c>
      <c r="K46" s="4">
        <f t="shared" si="48"/>
        <v>0</v>
      </c>
      <c r="L46" s="4">
        <f t="shared" si="48"/>
        <v>0</v>
      </c>
      <c r="M46" s="4">
        <f t="shared" si="48"/>
        <v>0</v>
      </c>
      <c r="N46" s="4">
        <f t="shared" si="48"/>
        <v>0</v>
      </c>
      <c r="O46" s="4">
        <f t="shared" si="48"/>
        <v>0</v>
      </c>
      <c r="P46" s="4">
        <f t="shared" si="48"/>
        <v>0</v>
      </c>
      <c r="Q46" s="4">
        <f t="shared" si="48"/>
        <v>0</v>
      </c>
      <c r="R46" s="4">
        <f t="shared" si="48"/>
        <v>0</v>
      </c>
      <c r="S46" s="4">
        <f t="shared" si="48"/>
        <v>0</v>
      </c>
      <c r="T46" s="4">
        <f t="shared" si="48"/>
        <v>0</v>
      </c>
      <c r="U46" s="4">
        <f t="shared" si="48"/>
        <v>0</v>
      </c>
      <c r="V46" s="4">
        <f t="shared" si="48"/>
        <v>0</v>
      </c>
      <c r="W46" s="4">
        <f t="shared" si="48"/>
        <v>0</v>
      </c>
      <c r="X46" s="4">
        <f t="shared" si="48"/>
        <v>0</v>
      </c>
      <c r="Y46" s="4">
        <f t="shared" si="48"/>
        <v>0</v>
      </c>
      <c r="Z46" s="4">
        <f t="shared" si="48"/>
        <v>0</v>
      </c>
      <c r="AA46" s="4">
        <f t="shared" si="48"/>
        <v>0</v>
      </c>
      <c r="AB46" s="4">
        <f t="shared" si="48"/>
        <v>0</v>
      </c>
      <c r="AC46" s="4">
        <f t="shared" si="48"/>
        <v>0</v>
      </c>
      <c r="AD46" s="4">
        <f t="shared" si="48"/>
        <v>0</v>
      </c>
      <c r="AE46" s="4">
        <f t="shared" si="48"/>
        <v>0</v>
      </c>
      <c r="AF46" s="4">
        <f t="shared" si="48"/>
        <v>0</v>
      </c>
      <c r="AG46" s="4">
        <f t="shared" si="48"/>
        <v>0</v>
      </c>
      <c r="AH46" s="4">
        <f t="shared" si="48"/>
        <v>0</v>
      </c>
      <c r="AI46" s="4">
        <f t="shared" si="48"/>
        <v>0</v>
      </c>
      <c r="AJ46" s="4">
        <f t="shared" si="48"/>
        <v>0</v>
      </c>
      <c r="AK46" s="4">
        <f t="shared" si="48"/>
        <v>0</v>
      </c>
      <c r="AL46" s="4">
        <f t="shared" si="48"/>
        <v>0</v>
      </c>
      <c r="AM46" s="4">
        <f t="shared" si="48"/>
        <v>0</v>
      </c>
      <c r="AN46" s="4">
        <f t="shared" si="48"/>
        <v>0</v>
      </c>
      <c r="AO46" s="4">
        <f t="shared" si="48"/>
        <v>0</v>
      </c>
      <c r="AP46" s="4">
        <f t="shared" si="48"/>
        <v>0</v>
      </c>
      <c r="AQ46" s="4">
        <f t="shared" si="48"/>
        <v>0</v>
      </c>
      <c r="AR46" s="4">
        <f t="shared" si="48"/>
        <v>0</v>
      </c>
      <c r="AS46" s="4">
        <f t="shared" si="48"/>
        <v>0</v>
      </c>
      <c r="AT46" s="4">
        <f t="shared" si="48"/>
        <v>0</v>
      </c>
      <c r="AU46" s="4">
        <f t="shared" si="48"/>
        <v>0</v>
      </c>
      <c r="AV46" s="4">
        <f t="shared" si="48"/>
        <v>0</v>
      </c>
      <c r="AW46" s="4">
        <f t="shared" si="48"/>
        <v>0</v>
      </c>
      <c r="AX46" s="4">
        <f t="shared" si="48"/>
        <v>0</v>
      </c>
      <c r="AY46" s="4">
        <f t="shared" si="48"/>
        <v>0</v>
      </c>
      <c r="AZ46" s="4">
        <f t="shared" si="48"/>
        <v>0</v>
      </c>
      <c r="BA46" s="4">
        <f t="shared" si="48"/>
        <v>0</v>
      </c>
      <c r="BB46" s="4">
        <f t="shared" si="48"/>
        <v>0</v>
      </c>
      <c r="BC46" s="4">
        <f t="shared" si="48"/>
        <v>0</v>
      </c>
      <c r="BD46" s="4">
        <f t="shared" si="48"/>
        <v>0</v>
      </c>
      <c r="BE46" s="4">
        <f t="shared" si="48"/>
        <v>0</v>
      </c>
      <c r="BF46" s="4">
        <f t="shared" si="48"/>
        <v>0</v>
      </c>
      <c r="BG46" s="4">
        <f t="shared" si="48"/>
        <v>0</v>
      </c>
      <c r="BH46" s="4">
        <f t="shared" si="48"/>
        <v>0</v>
      </c>
      <c r="BI46" s="4">
        <f t="shared" si="48"/>
        <v>0</v>
      </c>
      <c r="BJ46" s="4">
        <f t="shared" si="48"/>
        <v>0</v>
      </c>
      <c r="BK46" s="4">
        <f t="shared" si="48"/>
        <v>0</v>
      </c>
      <c r="BL46" s="4">
        <f t="shared" si="48"/>
        <v>0</v>
      </c>
      <c r="BM46" s="4">
        <f t="shared" si="48"/>
        <v>0</v>
      </c>
      <c r="BN46" s="4">
        <f t="shared" si="48"/>
        <v>0</v>
      </c>
      <c r="BO46" s="4">
        <f t="shared" si="48"/>
        <v>0</v>
      </c>
      <c r="BP46" s="4">
        <f t="shared" si="48"/>
        <v>0</v>
      </c>
      <c r="BQ46" s="4">
        <f t="shared" si="48"/>
        <v>0</v>
      </c>
      <c r="BR46" s="4">
        <f t="shared" si="48"/>
        <v>0</v>
      </c>
      <c r="BS46" s="4">
        <f t="shared" si="48"/>
        <v>0</v>
      </c>
      <c r="BT46" s="4">
        <f t="shared" si="48"/>
        <v>0</v>
      </c>
      <c r="BU46" s="4">
        <f t="shared" si="48"/>
        <v>0</v>
      </c>
      <c r="BV46" s="4">
        <f t="shared" si="48"/>
        <v>0</v>
      </c>
      <c r="BW46" s="4">
        <f t="shared" si="48"/>
        <v>0</v>
      </c>
      <c r="BX46" s="4">
        <f t="shared" si="48"/>
        <v>0</v>
      </c>
      <c r="BY46" s="4">
        <f t="shared" si="48"/>
        <v>0</v>
      </c>
      <c r="BZ46" s="4">
        <f t="shared" si="48"/>
        <v>0</v>
      </c>
      <c r="CA46" s="4">
        <f t="shared" si="48"/>
        <v>0</v>
      </c>
      <c r="CB46" s="4">
        <f t="shared" si="48"/>
        <v>0</v>
      </c>
      <c r="CC46" s="4">
        <f t="shared" si="48"/>
        <v>0</v>
      </c>
      <c r="CD46" s="4">
        <f t="shared" si="48"/>
        <v>0</v>
      </c>
      <c r="CE46" s="4">
        <f t="shared" si="48"/>
        <v>0</v>
      </c>
      <c r="CF46" s="4">
        <f t="shared" si="48"/>
        <v>0</v>
      </c>
      <c r="CG46" s="4">
        <f t="shared" si="48"/>
        <v>0</v>
      </c>
      <c r="CH46" s="4">
        <f t="shared" si="48"/>
        <v>0</v>
      </c>
      <c r="CI46" s="4">
        <f t="shared" si="48"/>
        <v>0</v>
      </c>
      <c r="CJ46" s="4">
        <f t="shared" si="48"/>
        <v>0</v>
      </c>
      <c r="CK46" s="4">
        <f t="shared" si="48"/>
        <v>0</v>
      </c>
      <c r="CL46" s="4">
        <f t="shared" si="48"/>
        <v>0</v>
      </c>
      <c r="CM46" s="4">
        <f t="shared" si="48"/>
        <v>0</v>
      </c>
      <c r="CN46" s="4">
        <f t="shared" si="48"/>
        <v>0</v>
      </c>
      <c r="CO46" s="4">
        <f t="shared" si="48"/>
        <v>0</v>
      </c>
      <c r="CP46" s="4">
        <f t="shared" si="48"/>
        <v>0</v>
      </c>
      <c r="CQ46" s="4">
        <f t="shared" si="48"/>
        <v>0</v>
      </c>
      <c r="CR46" s="4">
        <f t="shared" si="48"/>
        <v>0</v>
      </c>
      <c r="CS46" s="4">
        <f t="shared" si="48"/>
        <v>0</v>
      </c>
      <c r="CT46" s="4">
        <f t="shared" si="48"/>
        <v>0</v>
      </c>
      <c r="CU46" s="4">
        <f t="shared" si="48"/>
        <v>0</v>
      </c>
      <c r="CV46" s="4">
        <f t="shared" si="48"/>
        <v>0</v>
      </c>
      <c r="CW46" s="4">
        <f t="shared" si="48"/>
        <v>0</v>
      </c>
      <c r="CX46" s="4">
        <f t="shared" si="48"/>
        <v>0</v>
      </c>
      <c r="CY46" s="4">
        <f t="shared" si="48"/>
        <v>0</v>
      </c>
      <c r="CZ46" s="4">
        <f t="shared" si="48"/>
        <v>0</v>
      </c>
      <c r="DA46" s="4">
        <f t="shared" si="48"/>
        <v>0</v>
      </c>
      <c r="DB46" s="4">
        <f t="shared" si="48"/>
        <v>0</v>
      </c>
      <c r="DC46" s="4">
        <f t="shared" si="48"/>
        <v>0</v>
      </c>
      <c r="DD46" s="4">
        <f t="shared" si="48"/>
        <v>0</v>
      </c>
      <c r="DE46" s="4">
        <f t="shared" si="48"/>
        <v>0</v>
      </c>
      <c r="DF46" s="4">
        <f t="shared" si="48"/>
        <v>0</v>
      </c>
      <c r="DG46" s="4">
        <f t="shared" si="48"/>
        <v>0</v>
      </c>
      <c r="DH46" s="4">
        <f t="shared" si="48"/>
        <v>0</v>
      </c>
      <c r="DI46" s="4">
        <f t="shared" si="48"/>
        <v>0</v>
      </c>
      <c r="DJ46" s="4">
        <f t="shared" si="48"/>
        <v>0</v>
      </c>
      <c r="DK46" s="4">
        <f t="shared" si="48"/>
        <v>0</v>
      </c>
      <c r="DL46" s="4">
        <f t="shared" si="48"/>
        <v>0</v>
      </c>
      <c r="DM46" s="4">
        <f t="shared" si="48"/>
        <v>0</v>
      </c>
      <c r="DN46" s="4">
        <f t="shared" si="48"/>
        <v>0</v>
      </c>
      <c r="DO46" s="4">
        <f t="shared" si="48"/>
        <v>0</v>
      </c>
      <c r="DP46" s="4">
        <f t="shared" si="48"/>
        <v>0</v>
      </c>
      <c r="DQ46" s="4">
        <f t="shared" si="48"/>
        <v>0</v>
      </c>
      <c r="DR46" s="4">
        <f t="shared" si="48"/>
        <v>0</v>
      </c>
      <c r="DS46" s="4">
        <f t="shared" si="48"/>
        <v>0</v>
      </c>
      <c r="DT46" s="4">
        <f t="shared" si="48"/>
        <v>0</v>
      </c>
      <c r="DU46" s="4">
        <f t="shared" si="48"/>
        <v>0</v>
      </c>
      <c r="DV46" s="4">
        <f t="shared" si="48"/>
        <v>0</v>
      </c>
      <c r="DW46" s="4">
        <f t="shared" si="48"/>
        <v>0</v>
      </c>
      <c r="DX46" s="4">
        <f t="shared" si="48"/>
        <v>0</v>
      </c>
      <c r="DY46" s="4">
        <f t="shared" si="48"/>
        <v>0</v>
      </c>
      <c r="DZ46" s="4">
        <f t="shared" si="48"/>
        <v>0</v>
      </c>
      <c r="EA46" s="4">
        <f t="shared" si="48"/>
        <v>0</v>
      </c>
      <c r="EB46" s="4">
        <f t="shared" si="48"/>
        <v>0</v>
      </c>
      <c r="EC46" s="4">
        <f t="shared" si="48"/>
        <v>0</v>
      </c>
      <c r="ED46" s="4">
        <f t="shared" si="48"/>
        <v>0</v>
      </c>
      <c r="EE46" s="4">
        <f t="shared" si="48"/>
        <v>0</v>
      </c>
      <c r="EF46" s="4">
        <f t="shared" si="48"/>
        <v>0</v>
      </c>
      <c r="EG46" s="4">
        <f t="shared" si="48"/>
        <v>0</v>
      </c>
      <c r="EH46" s="4">
        <f t="shared" si="48"/>
        <v>0</v>
      </c>
      <c r="EI46" s="4">
        <f t="shared" si="48"/>
        <v>0</v>
      </c>
      <c r="EJ46" s="4">
        <f t="shared" si="48"/>
        <v>0</v>
      </c>
      <c r="EK46" s="4">
        <f t="shared" si="48"/>
        <v>0</v>
      </c>
      <c r="EL46" s="4">
        <f t="shared" si="48"/>
        <v>0</v>
      </c>
      <c r="EM46" s="4">
        <f t="shared" si="48"/>
        <v>0</v>
      </c>
      <c r="EN46" s="4">
        <f t="shared" si="48"/>
        <v>0</v>
      </c>
      <c r="EO46" s="4">
        <f t="shared" si="48"/>
        <v>0</v>
      </c>
      <c r="EP46" s="4">
        <f t="shared" si="48"/>
        <v>0</v>
      </c>
      <c r="EQ46" s="4">
        <f t="shared" si="48"/>
        <v>0</v>
      </c>
      <c r="ER46" s="4">
        <f t="shared" si="48"/>
        <v>0</v>
      </c>
      <c r="ES46" s="4">
        <f t="shared" si="48"/>
        <v>0</v>
      </c>
      <c r="ET46" s="4">
        <f t="shared" si="48"/>
        <v>0</v>
      </c>
      <c r="EU46" s="4">
        <f t="shared" si="48"/>
        <v>0</v>
      </c>
      <c r="EV46" s="4">
        <f t="shared" si="48"/>
        <v>0</v>
      </c>
      <c r="EW46" s="4">
        <f t="shared" si="48"/>
        <v>0</v>
      </c>
      <c r="EX46" s="4">
        <f t="shared" si="48"/>
        <v>0</v>
      </c>
      <c r="EY46" s="4">
        <f t="shared" si="48"/>
        <v>0</v>
      </c>
      <c r="EZ46" s="4">
        <f t="shared" si="48"/>
        <v>0</v>
      </c>
      <c r="FA46" s="4">
        <f t="shared" si="48"/>
        <v>0</v>
      </c>
      <c r="FB46" s="4">
        <f t="shared" si="48"/>
        <v>0</v>
      </c>
      <c r="FC46" s="4">
        <f t="shared" si="48"/>
        <v>0</v>
      </c>
      <c r="FD46" s="4">
        <f t="shared" si="48"/>
        <v>0</v>
      </c>
      <c r="FE46" s="4">
        <f t="shared" si="48"/>
        <v>0</v>
      </c>
      <c r="FF46" s="4">
        <f t="shared" si="48"/>
        <v>0</v>
      </c>
      <c r="FG46" s="4">
        <f t="shared" si="48"/>
        <v>0</v>
      </c>
      <c r="FH46" s="4">
        <f t="shared" si="48"/>
        <v>0</v>
      </c>
      <c r="FI46" s="4">
        <f t="shared" si="48"/>
        <v>0</v>
      </c>
      <c r="FJ46" s="4">
        <f t="shared" si="48"/>
        <v>0</v>
      </c>
      <c r="FK46" s="4">
        <f t="shared" si="48"/>
        <v>0</v>
      </c>
      <c r="FL46" s="4">
        <f t="shared" si="48"/>
        <v>0</v>
      </c>
      <c r="FM46" s="4">
        <f t="shared" si="48"/>
        <v>0</v>
      </c>
      <c r="FN46" s="4">
        <f t="shared" si="48"/>
        <v>0</v>
      </c>
      <c r="FO46" s="4">
        <f t="shared" si="48"/>
        <v>0</v>
      </c>
      <c r="FP46" s="4">
        <f t="shared" si="48"/>
        <v>0</v>
      </c>
      <c r="FQ46" s="4">
        <f t="shared" si="48"/>
        <v>0</v>
      </c>
      <c r="FR46" s="4">
        <f t="shared" si="48"/>
        <v>0</v>
      </c>
      <c r="FS46" s="4">
        <f t="shared" si="48"/>
        <v>0</v>
      </c>
      <c r="FT46" s="4">
        <f t="shared" si="48"/>
        <v>0</v>
      </c>
      <c r="FU46" s="4">
        <f t="shared" si="48"/>
        <v>0</v>
      </c>
      <c r="FV46" s="4">
        <f t="shared" si="48"/>
        <v>0</v>
      </c>
      <c r="FW46" s="4">
        <f t="shared" si="48"/>
        <v>0</v>
      </c>
      <c r="FX46" s="4">
        <f t="shared" si="48"/>
        <v>0</v>
      </c>
      <c r="FY46" s="4">
        <f t="shared" si="48"/>
        <v>0</v>
      </c>
      <c r="FZ46" s="4">
        <f t="shared" si="48"/>
        <v>0</v>
      </c>
      <c r="GA46" s="4">
        <f t="shared" si="48"/>
        <v>0</v>
      </c>
      <c r="GB46" s="4">
        <f t="shared" si="48"/>
        <v>0</v>
      </c>
      <c r="GC46" s="4">
        <f t="shared" si="48"/>
        <v>0</v>
      </c>
      <c r="GD46" s="4">
        <f t="shared" si="48"/>
        <v>0</v>
      </c>
      <c r="GE46" s="4">
        <f t="shared" si="48"/>
        <v>0</v>
      </c>
      <c r="GF46" s="4">
        <f t="shared" si="48"/>
        <v>0</v>
      </c>
      <c r="GG46" s="4">
        <f t="shared" si="48"/>
        <v>0</v>
      </c>
      <c r="GH46" s="4">
        <f t="shared" si="48"/>
        <v>0</v>
      </c>
      <c r="GI46" s="4">
        <f t="shared" si="48"/>
        <v>0</v>
      </c>
      <c r="GJ46" s="4">
        <f t="shared" si="48"/>
        <v>0</v>
      </c>
      <c r="GK46" s="4">
        <f t="shared" si="48"/>
        <v>0</v>
      </c>
      <c r="GL46" s="4">
        <f t="shared" si="48"/>
        <v>0</v>
      </c>
      <c r="GM46" s="4">
        <f t="shared" si="48"/>
        <v>0</v>
      </c>
      <c r="GN46" s="4">
        <f t="shared" si="48"/>
        <v>0</v>
      </c>
      <c r="GO46" s="4">
        <f t="shared" si="48"/>
        <v>0</v>
      </c>
      <c r="GP46" s="4">
        <f t="shared" si="48"/>
        <v>0</v>
      </c>
      <c r="GQ46" s="4">
        <f t="shared" si="48"/>
        <v>0</v>
      </c>
      <c r="GR46" s="4">
        <f t="shared" si="48"/>
        <v>0</v>
      </c>
      <c r="GS46" s="4">
        <f t="shared" si="48"/>
        <v>0</v>
      </c>
      <c r="GT46" s="4">
        <f t="shared" si="48"/>
        <v>0</v>
      </c>
      <c r="GU46" s="4">
        <f t="shared" si="48"/>
        <v>0</v>
      </c>
      <c r="GV46" s="4">
        <f t="shared" si="48"/>
        <v>0</v>
      </c>
      <c r="GW46" s="4">
        <f t="shared" si="48"/>
        <v>0</v>
      </c>
      <c r="GX46" s="4">
        <f t="shared" si="48"/>
        <v>0</v>
      </c>
      <c r="GY46" s="4">
        <f t="shared" si="48"/>
        <v>0</v>
      </c>
      <c r="GZ46" s="4">
        <f t="shared" si="48"/>
        <v>0</v>
      </c>
      <c r="HA46" s="4">
        <f t="shared" si="48"/>
        <v>0</v>
      </c>
      <c r="HB46" s="4">
        <f t="shared" si="48"/>
        <v>0</v>
      </c>
      <c r="HC46" s="4">
        <f t="shared" si="48"/>
        <v>0</v>
      </c>
      <c r="HD46" s="4">
        <f t="shared" si="48"/>
        <v>0</v>
      </c>
      <c r="HE46" s="4">
        <f t="shared" si="48"/>
        <v>0</v>
      </c>
      <c r="HF46" s="4">
        <f t="shared" si="48"/>
        <v>0</v>
      </c>
      <c r="HG46" s="4">
        <f t="shared" si="48"/>
        <v>0</v>
      </c>
      <c r="HH46" s="4">
        <f t="shared" si="48"/>
        <v>0</v>
      </c>
      <c r="HI46" s="4">
        <f t="shared" si="48"/>
        <v>0</v>
      </c>
      <c r="HJ46" s="4">
        <f t="shared" si="48"/>
        <v>0</v>
      </c>
      <c r="HK46" s="4">
        <f t="shared" si="48"/>
        <v>0</v>
      </c>
      <c r="HL46" s="4">
        <f t="shared" si="48"/>
        <v>0</v>
      </c>
      <c r="HM46" s="4">
        <f t="shared" si="48"/>
        <v>0</v>
      </c>
      <c r="HN46" s="4">
        <f t="shared" si="48"/>
        <v>0</v>
      </c>
      <c r="HO46" s="4">
        <f t="shared" si="48"/>
        <v>0</v>
      </c>
      <c r="HP46" s="4">
        <f t="shared" si="48"/>
        <v>0</v>
      </c>
      <c r="HQ46" s="4">
        <f t="shared" si="48"/>
        <v>0</v>
      </c>
      <c r="HR46" s="4">
        <f t="shared" si="48"/>
        <v>0</v>
      </c>
      <c r="HS46" s="4">
        <f t="shared" si="48"/>
        <v>0</v>
      </c>
      <c r="HT46" s="4">
        <f t="shared" si="48"/>
        <v>0</v>
      </c>
      <c r="HU46" s="4">
        <f t="shared" si="48"/>
        <v>0</v>
      </c>
      <c r="HV46" s="4">
        <f t="shared" si="48"/>
        <v>0</v>
      </c>
      <c r="HW46" s="4">
        <f t="shared" si="48"/>
        <v>0</v>
      </c>
      <c r="HX46" s="4">
        <f t="shared" si="48"/>
        <v>0</v>
      </c>
      <c r="HY46" s="4">
        <f t="shared" si="48"/>
        <v>0</v>
      </c>
      <c r="HZ46" s="4">
        <f t="shared" si="48"/>
        <v>0</v>
      </c>
      <c r="IA46" s="4">
        <f t="shared" si="48"/>
        <v>0</v>
      </c>
      <c r="IB46" s="4">
        <f t="shared" si="48"/>
        <v>0</v>
      </c>
      <c r="IC46" s="4">
        <f t="shared" si="48"/>
        <v>0</v>
      </c>
      <c r="ID46" s="4">
        <f t="shared" si="48"/>
        <v>0</v>
      </c>
      <c r="IE46" s="4">
        <f t="shared" si="48"/>
        <v>0</v>
      </c>
      <c r="IF46" s="4">
        <f t="shared" si="48"/>
        <v>0</v>
      </c>
      <c r="IG46" s="4">
        <f t="shared" si="48"/>
        <v>0</v>
      </c>
      <c r="IH46" s="4">
        <f t="shared" si="48"/>
        <v>0</v>
      </c>
      <c r="II46" s="4">
        <f t="shared" si="48"/>
        <v>0</v>
      </c>
      <c r="IJ46" s="4">
        <f t="shared" si="48"/>
        <v>0</v>
      </c>
      <c r="IK46" s="4">
        <f t="shared" si="48"/>
        <v>0</v>
      </c>
      <c r="IL46" s="4">
        <f t="shared" si="48"/>
        <v>0</v>
      </c>
      <c r="IM46" s="4">
        <f t="shared" si="48"/>
        <v>0</v>
      </c>
      <c r="IN46" s="4">
        <f t="shared" si="48"/>
        <v>0</v>
      </c>
      <c r="IO46" s="4">
        <f t="shared" si="48"/>
        <v>0</v>
      </c>
      <c r="IP46" s="4">
        <f t="shared" si="48"/>
        <v>0</v>
      </c>
      <c r="IQ46" s="4">
        <f t="shared" si="48"/>
        <v>0</v>
      </c>
      <c r="IR46" s="4">
        <f t="shared" si="48"/>
        <v>0</v>
      </c>
      <c r="IS46" s="4">
        <f t="shared" si="48"/>
        <v>0</v>
      </c>
      <c r="IT46" s="4">
        <f t="shared" si="48"/>
        <v>0</v>
      </c>
      <c r="IU46" s="4">
        <f t="shared" si="48"/>
        <v>0</v>
      </c>
      <c r="IV46" s="4">
        <f t="shared" si="48"/>
        <v>0</v>
      </c>
      <c r="IW46" s="4">
        <f t="shared" si="48"/>
        <v>0</v>
      </c>
      <c r="IX46" s="4">
        <f t="shared" si="48"/>
        <v>0</v>
      </c>
      <c r="IY46" s="4">
        <f t="shared" ref="IY46:MX46" si="49">IY25</f>
        <v>0</v>
      </c>
      <c r="IZ46" s="4">
        <f t="shared" si="49"/>
        <v>0</v>
      </c>
      <c r="JA46" s="4">
        <f t="shared" si="49"/>
        <v>0</v>
      </c>
      <c r="JB46" s="4">
        <f t="shared" si="49"/>
        <v>0</v>
      </c>
      <c r="JC46" s="4">
        <f t="shared" si="49"/>
        <v>0</v>
      </c>
      <c r="JD46" s="4">
        <f t="shared" si="49"/>
        <v>0</v>
      </c>
      <c r="JE46" s="4">
        <f t="shared" si="49"/>
        <v>0</v>
      </c>
      <c r="JF46" s="4">
        <f t="shared" si="49"/>
        <v>0</v>
      </c>
      <c r="JG46" s="4">
        <f t="shared" si="49"/>
        <v>0</v>
      </c>
      <c r="JH46" s="4">
        <f t="shared" si="49"/>
        <v>0</v>
      </c>
      <c r="JI46" s="4">
        <f t="shared" si="49"/>
        <v>0</v>
      </c>
      <c r="JJ46" s="4">
        <f t="shared" si="49"/>
        <v>0</v>
      </c>
      <c r="JK46" s="4">
        <f t="shared" si="49"/>
        <v>0</v>
      </c>
      <c r="JL46" s="4">
        <f t="shared" si="49"/>
        <v>0</v>
      </c>
      <c r="JM46" s="4">
        <f t="shared" si="49"/>
        <v>0</v>
      </c>
      <c r="JN46" s="4">
        <f t="shared" si="49"/>
        <v>0</v>
      </c>
      <c r="JO46" s="4">
        <f t="shared" si="49"/>
        <v>0</v>
      </c>
      <c r="JP46" s="4">
        <f t="shared" si="49"/>
        <v>0</v>
      </c>
      <c r="JQ46" s="4">
        <f t="shared" si="49"/>
        <v>0</v>
      </c>
      <c r="JR46" s="4">
        <f t="shared" si="49"/>
        <v>0</v>
      </c>
      <c r="JS46" s="4">
        <f t="shared" si="49"/>
        <v>0</v>
      </c>
      <c r="JT46" s="4">
        <f t="shared" si="49"/>
        <v>0</v>
      </c>
      <c r="JU46" s="4">
        <f t="shared" si="49"/>
        <v>0</v>
      </c>
      <c r="JV46" s="4">
        <f t="shared" si="49"/>
        <v>0</v>
      </c>
      <c r="JW46" s="4">
        <f t="shared" si="49"/>
        <v>0</v>
      </c>
      <c r="JX46" s="4">
        <f t="shared" si="49"/>
        <v>0</v>
      </c>
      <c r="JY46" s="4">
        <f t="shared" si="49"/>
        <v>0</v>
      </c>
      <c r="JZ46" s="4">
        <f t="shared" si="49"/>
        <v>0</v>
      </c>
      <c r="KA46" s="4">
        <f t="shared" si="49"/>
        <v>0</v>
      </c>
      <c r="KB46" s="4">
        <f t="shared" si="49"/>
        <v>0</v>
      </c>
      <c r="KC46" s="4">
        <f t="shared" si="49"/>
        <v>0</v>
      </c>
      <c r="KD46" s="4">
        <f t="shared" si="49"/>
        <v>0</v>
      </c>
      <c r="KE46" s="4">
        <f t="shared" si="49"/>
        <v>0</v>
      </c>
      <c r="KF46" s="4">
        <f t="shared" si="49"/>
        <v>0</v>
      </c>
      <c r="KG46" s="4">
        <f t="shared" si="49"/>
        <v>0</v>
      </c>
      <c r="KH46" s="4">
        <f t="shared" si="49"/>
        <v>0</v>
      </c>
      <c r="KI46" s="4">
        <f t="shared" si="49"/>
        <v>0</v>
      </c>
      <c r="KJ46" s="4">
        <f t="shared" si="49"/>
        <v>0</v>
      </c>
      <c r="KK46" s="4">
        <f t="shared" si="49"/>
        <v>0</v>
      </c>
      <c r="KL46" s="4">
        <f t="shared" si="49"/>
        <v>0</v>
      </c>
      <c r="KM46" s="4">
        <f t="shared" si="49"/>
        <v>0</v>
      </c>
      <c r="KN46" s="4">
        <f t="shared" si="49"/>
        <v>0</v>
      </c>
      <c r="KO46" s="4">
        <f t="shared" si="49"/>
        <v>0</v>
      </c>
      <c r="KP46" s="4">
        <f t="shared" si="49"/>
        <v>0</v>
      </c>
      <c r="KQ46" s="4">
        <f t="shared" si="49"/>
        <v>0</v>
      </c>
      <c r="KR46" s="4">
        <f t="shared" si="49"/>
        <v>0</v>
      </c>
      <c r="KS46" s="4">
        <f t="shared" si="49"/>
        <v>0</v>
      </c>
      <c r="KT46" s="4">
        <f t="shared" si="49"/>
        <v>0</v>
      </c>
      <c r="KU46" s="4">
        <f t="shared" si="49"/>
        <v>0</v>
      </c>
      <c r="KV46" s="4">
        <f t="shared" si="49"/>
        <v>0</v>
      </c>
      <c r="KW46" s="4">
        <f t="shared" si="49"/>
        <v>0</v>
      </c>
      <c r="KX46" s="4">
        <f t="shared" si="49"/>
        <v>0</v>
      </c>
      <c r="KY46" s="4">
        <f t="shared" si="49"/>
        <v>0</v>
      </c>
      <c r="KZ46" s="4">
        <f t="shared" si="49"/>
        <v>0</v>
      </c>
      <c r="LA46" s="4">
        <f t="shared" si="49"/>
        <v>0</v>
      </c>
      <c r="LB46" s="4">
        <f t="shared" si="49"/>
        <v>0</v>
      </c>
      <c r="LC46" s="4">
        <f t="shared" si="49"/>
        <v>0</v>
      </c>
      <c r="LD46" s="4">
        <f t="shared" si="49"/>
        <v>0</v>
      </c>
      <c r="LE46" s="4">
        <f t="shared" si="49"/>
        <v>0</v>
      </c>
      <c r="LF46" s="4">
        <f t="shared" si="49"/>
        <v>0</v>
      </c>
      <c r="LG46" s="4">
        <f t="shared" si="49"/>
        <v>0</v>
      </c>
      <c r="LH46" s="4">
        <f t="shared" si="49"/>
        <v>0</v>
      </c>
      <c r="LI46" s="4">
        <f t="shared" si="49"/>
        <v>0</v>
      </c>
      <c r="LJ46" s="4">
        <f t="shared" si="49"/>
        <v>0</v>
      </c>
      <c r="LK46" s="4">
        <f t="shared" si="49"/>
        <v>0</v>
      </c>
      <c r="LL46" s="4">
        <f t="shared" si="49"/>
        <v>0</v>
      </c>
      <c r="LM46" s="4">
        <f t="shared" si="49"/>
        <v>0</v>
      </c>
      <c r="LN46" s="4">
        <f t="shared" si="49"/>
        <v>0</v>
      </c>
      <c r="LO46" s="4">
        <f t="shared" si="49"/>
        <v>0</v>
      </c>
      <c r="LP46" s="4">
        <f t="shared" si="49"/>
        <v>0</v>
      </c>
      <c r="LQ46" s="4">
        <f t="shared" si="49"/>
        <v>0</v>
      </c>
      <c r="LR46" s="4">
        <f t="shared" si="49"/>
        <v>0</v>
      </c>
      <c r="LS46" s="4">
        <f t="shared" si="49"/>
        <v>0</v>
      </c>
      <c r="LT46" s="4">
        <f t="shared" si="49"/>
        <v>0</v>
      </c>
      <c r="LU46" s="4">
        <f t="shared" si="49"/>
        <v>0</v>
      </c>
      <c r="LV46" s="4">
        <f t="shared" si="49"/>
        <v>0</v>
      </c>
      <c r="LW46" s="4">
        <f t="shared" si="49"/>
        <v>0</v>
      </c>
      <c r="LX46" s="4">
        <f t="shared" si="49"/>
        <v>0</v>
      </c>
      <c r="LY46" s="4">
        <f t="shared" si="49"/>
        <v>0</v>
      </c>
      <c r="LZ46" s="4">
        <f t="shared" si="49"/>
        <v>0</v>
      </c>
      <c r="MA46" s="4">
        <f t="shared" si="49"/>
        <v>0</v>
      </c>
      <c r="MB46" s="4">
        <f t="shared" si="49"/>
        <v>0</v>
      </c>
      <c r="MC46" s="4">
        <f t="shared" si="49"/>
        <v>0</v>
      </c>
      <c r="MD46" s="4">
        <f t="shared" si="49"/>
        <v>0</v>
      </c>
      <c r="ME46" s="4">
        <f t="shared" si="49"/>
        <v>0</v>
      </c>
      <c r="MF46" s="4">
        <f t="shared" si="49"/>
        <v>0</v>
      </c>
      <c r="MG46" s="4">
        <f t="shared" si="49"/>
        <v>0</v>
      </c>
      <c r="MH46" s="4">
        <f t="shared" si="49"/>
        <v>0</v>
      </c>
      <c r="MI46" s="4">
        <f t="shared" si="49"/>
        <v>0</v>
      </c>
      <c r="MJ46" s="4">
        <f t="shared" si="49"/>
        <v>0</v>
      </c>
      <c r="MK46" s="4">
        <f t="shared" si="49"/>
        <v>0</v>
      </c>
      <c r="ML46" s="4">
        <f t="shared" si="49"/>
        <v>0</v>
      </c>
      <c r="MM46" s="4">
        <f t="shared" si="49"/>
        <v>0</v>
      </c>
      <c r="MN46" s="4">
        <f t="shared" si="49"/>
        <v>0</v>
      </c>
      <c r="MO46" s="4">
        <f t="shared" si="49"/>
        <v>0</v>
      </c>
      <c r="MP46" s="4">
        <f t="shared" si="49"/>
        <v>0</v>
      </c>
      <c r="MQ46" s="4">
        <f t="shared" si="49"/>
        <v>0</v>
      </c>
      <c r="MR46" s="4">
        <f t="shared" si="49"/>
        <v>0</v>
      </c>
      <c r="MS46" s="4">
        <f t="shared" si="49"/>
        <v>0</v>
      </c>
      <c r="MT46" s="4">
        <f t="shared" si="49"/>
        <v>0</v>
      </c>
      <c r="MU46" s="4">
        <f t="shared" si="49"/>
        <v>0</v>
      </c>
      <c r="MV46" s="4">
        <f t="shared" si="49"/>
        <v>0</v>
      </c>
      <c r="MW46" s="4">
        <f t="shared" si="49"/>
        <v>0</v>
      </c>
      <c r="MX46" s="4">
        <f t="shared" si="49"/>
        <v>0</v>
      </c>
      <c r="MY46" s="26"/>
      <c r="MZ46" s="26"/>
      <c r="NA46" s="26"/>
      <c r="NB46" s="26"/>
      <c r="NC46" s="26"/>
      <c r="ND46" s="26"/>
      <c r="NE46" s="26"/>
      <c r="NF46" s="26"/>
      <c r="NG46" s="26"/>
      <c r="NH46" s="26"/>
      <c r="NI46" s="26"/>
      <c r="NJ46" s="26"/>
      <c r="NK46" s="26"/>
      <c r="NL46" s="26"/>
      <c r="NM46" s="26"/>
      <c r="NN46" s="26"/>
      <c r="NO46" s="26"/>
      <c r="NP46" s="26"/>
      <c r="NQ46" s="26"/>
      <c r="NR46" s="26"/>
      <c r="NS46" s="26"/>
      <c r="NT46" s="26"/>
    </row>
    <row r="47" spans="1:384" ht="14.25" hidden="1" customHeight="1" outlineLevel="1" x14ac:dyDescent="0.55000000000000004">
      <c r="A47" s="8" t="s">
        <v>48</v>
      </c>
      <c r="B47" s="55" t="e">
        <f>SUMPRODUCT(C47:MX47,C39:MX39)/SUM(C39:MX39)</f>
        <v>#DIV/0!</v>
      </c>
      <c r="C47" s="42">
        <f>IFERROR(SUMIFS($L$77:$L$10183,$C$77:$C$10183,"&gt;"&amp;B$35,$C$77:$C$10183,"&lt;="&amp;C$35,$A$77:$A$10183,"&lt;="&amp;$C$1)/
(SUMIFS($J$77:$J$10183,$C$77:$C$10183,"&gt;"&amp;B$35,$C$77:$C$10183,"&lt;="&amp;C$35,$A$77:$A$10183,"&lt;="&amp;$C$1)-SUMIFS($M$77:$M$10183,$C$77:$C$10183,"&gt;"&amp;B$35,$C$77:$C$10183,"&lt;="&amp;C$35,$A$77:$A$10183,"&lt;="&amp;$C$1)),0)</f>
        <v>0</v>
      </c>
      <c r="D47" s="4">
        <f t="shared" ref="D47:IX47" si="50">D26</f>
        <v>0</v>
      </c>
      <c r="E47" s="4">
        <f t="shared" si="50"/>
        <v>0</v>
      </c>
      <c r="F47" s="4">
        <f t="shared" si="50"/>
        <v>0</v>
      </c>
      <c r="G47" s="4">
        <f t="shared" si="50"/>
        <v>0</v>
      </c>
      <c r="H47" s="4">
        <f t="shared" si="50"/>
        <v>0</v>
      </c>
      <c r="I47" s="4">
        <f t="shared" si="50"/>
        <v>0</v>
      </c>
      <c r="J47" s="4">
        <f t="shared" si="50"/>
        <v>0</v>
      </c>
      <c r="K47" s="4">
        <f t="shared" si="50"/>
        <v>0</v>
      </c>
      <c r="L47" s="4">
        <f t="shared" si="50"/>
        <v>0</v>
      </c>
      <c r="M47" s="4">
        <f t="shared" si="50"/>
        <v>0</v>
      </c>
      <c r="N47" s="4">
        <f t="shared" si="50"/>
        <v>0</v>
      </c>
      <c r="O47" s="4">
        <f t="shared" si="50"/>
        <v>0</v>
      </c>
      <c r="P47" s="4">
        <f t="shared" si="50"/>
        <v>0</v>
      </c>
      <c r="Q47" s="4">
        <f t="shared" si="50"/>
        <v>0</v>
      </c>
      <c r="R47" s="4">
        <f t="shared" si="50"/>
        <v>0</v>
      </c>
      <c r="S47" s="4">
        <f t="shared" si="50"/>
        <v>0</v>
      </c>
      <c r="T47" s="4">
        <f t="shared" si="50"/>
        <v>0</v>
      </c>
      <c r="U47" s="4">
        <f t="shared" si="50"/>
        <v>0</v>
      </c>
      <c r="V47" s="4">
        <f t="shared" si="50"/>
        <v>0</v>
      </c>
      <c r="W47" s="4">
        <f t="shared" si="50"/>
        <v>0</v>
      </c>
      <c r="X47" s="4">
        <f t="shared" si="50"/>
        <v>0</v>
      </c>
      <c r="Y47" s="4">
        <f t="shared" si="50"/>
        <v>0</v>
      </c>
      <c r="Z47" s="4">
        <f t="shared" si="50"/>
        <v>0</v>
      </c>
      <c r="AA47" s="4">
        <f t="shared" si="50"/>
        <v>0</v>
      </c>
      <c r="AB47" s="4">
        <f t="shared" si="50"/>
        <v>0</v>
      </c>
      <c r="AC47" s="4">
        <f t="shared" si="50"/>
        <v>0</v>
      </c>
      <c r="AD47" s="4">
        <f t="shared" si="50"/>
        <v>0</v>
      </c>
      <c r="AE47" s="4">
        <f t="shared" si="50"/>
        <v>0</v>
      </c>
      <c r="AF47" s="4">
        <f t="shared" si="50"/>
        <v>0</v>
      </c>
      <c r="AG47" s="4">
        <f t="shared" si="50"/>
        <v>0</v>
      </c>
      <c r="AH47" s="4">
        <f t="shared" si="50"/>
        <v>0</v>
      </c>
      <c r="AI47" s="4">
        <f t="shared" si="50"/>
        <v>0</v>
      </c>
      <c r="AJ47" s="4">
        <f t="shared" si="50"/>
        <v>0</v>
      </c>
      <c r="AK47" s="4">
        <f t="shared" si="50"/>
        <v>0</v>
      </c>
      <c r="AL47" s="4">
        <f t="shared" si="50"/>
        <v>0</v>
      </c>
      <c r="AM47" s="4">
        <f t="shared" si="50"/>
        <v>0</v>
      </c>
      <c r="AN47" s="4">
        <f t="shared" si="50"/>
        <v>0</v>
      </c>
      <c r="AO47" s="4">
        <f t="shared" si="50"/>
        <v>0</v>
      </c>
      <c r="AP47" s="4">
        <f t="shared" si="50"/>
        <v>0</v>
      </c>
      <c r="AQ47" s="4">
        <f t="shared" si="50"/>
        <v>0</v>
      </c>
      <c r="AR47" s="4">
        <f t="shared" si="50"/>
        <v>0</v>
      </c>
      <c r="AS47" s="4">
        <f t="shared" si="50"/>
        <v>0</v>
      </c>
      <c r="AT47" s="4">
        <f t="shared" si="50"/>
        <v>0</v>
      </c>
      <c r="AU47" s="4">
        <f t="shared" si="50"/>
        <v>0</v>
      </c>
      <c r="AV47" s="4">
        <f t="shared" si="50"/>
        <v>0</v>
      </c>
      <c r="AW47" s="4">
        <f t="shared" si="50"/>
        <v>0</v>
      </c>
      <c r="AX47" s="4">
        <f t="shared" si="50"/>
        <v>0</v>
      </c>
      <c r="AY47" s="4">
        <f t="shared" si="50"/>
        <v>0</v>
      </c>
      <c r="AZ47" s="4">
        <f t="shared" si="50"/>
        <v>0</v>
      </c>
      <c r="BA47" s="4">
        <f t="shared" si="50"/>
        <v>0</v>
      </c>
      <c r="BB47" s="4">
        <f t="shared" si="50"/>
        <v>0</v>
      </c>
      <c r="BC47" s="4">
        <f t="shared" si="50"/>
        <v>0</v>
      </c>
      <c r="BD47" s="4">
        <f t="shared" si="50"/>
        <v>0</v>
      </c>
      <c r="BE47" s="4">
        <f t="shared" si="50"/>
        <v>0</v>
      </c>
      <c r="BF47" s="4">
        <f t="shared" si="50"/>
        <v>0</v>
      </c>
      <c r="BG47" s="4">
        <f t="shared" si="50"/>
        <v>0</v>
      </c>
      <c r="BH47" s="4">
        <f t="shared" si="50"/>
        <v>0</v>
      </c>
      <c r="BI47" s="4">
        <f t="shared" si="50"/>
        <v>0</v>
      </c>
      <c r="BJ47" s="4">
        <f t="shared" si="50"/>
        <v>0</v>
      </c>
      <c r="BK47" s="4">
        <f t="shared" si="50"/>
        <v>0</v>
      </c>
      <c r="BL47" s="4">
        <f t="shared" si="50"/>
        <v>0</v>
      </c>
      <c r="BM47" s="4">
        <f t="shared" si="50"/>
        <v>0</v>
      </c>
      <c r="BN47" s="4">
        <f t="shared" si="50"/>
        <v>0</v>
      </c>
      <c r="BO47" s="4">
        <f t="shared" si="50"/>
        <v>0</v>
      </c>
      <c r="BP47" s="4">
        <f t="shared" si="50"/>
        <v>0</v>
      </c>
      <c r="BQ47" s="4">
        <f t="shared" si="50"/>
        <v>0</v>
      </c>
      <c r="BR47" s="4">
        <f t="shared" si="50"/>
        <v>0</v>
      </c>
      <c r="BS47" s="4">
        <f t="shared" si="50"/>
        <v>0</v>
      </c>
      <c r="BT47" s="4">
        <f t="shared" si="50"/>
        <v>0</v>
      </c>
      <c r="BU47" s="4">
        <f t="shared" si="50"/>
        <v>0</v>
      </c>
      <c r="BV47" s="4">
        <f t="shared" si="50"/>
        <v>0</v>
      </c>
      <c r="BW47" s="4">
        <f t="shared" si="50"/>
        <v>0</v>
      </c>
      <c r="BX47" s="4">
        <f t="shared" si="50"/>
        <v>0</v>
      </c>
      <c r="BY47" s="4">
        <f t="shared" si="50"/>
        <v>0</v>
      </c>
      <c r="BZ47" s="4">
        <f t="shared" si="50"/>
        <v>0</v>
      </c>
      <c r="CA47" s="4">
        <f t="shared" si="50"/>
        <v>0</v>
      </c>
      <c r="CB47" s="4">
        <f t="shared" si="50"/>
        <v>0</v>
      </c>
      <c r="CC47" s="4">
        <f t="shared" si="50"/>
        <v>0</v>
      </c>
      <c r="CD47" s="4">
        <f t="shared" si="50"/>
        <v>0</v>
      </c>
      <c r="CE47" s="4">
        <f t="shared" si="50"/>
        <v>0</v>
      </c>
      <c r="CF47" s="4">
        <f t="shared" si="50"/>
        <v>0</v>
      </c>
      <c r="CG47" s="4">
        <f t="shared" si="50"/>
        <v>0</v>
      </c>
      <c r="CH47" s="4">
        <f t="shared" si="50"/>
        <v>0</v>
      </c>
      <c r="CI47" s="4">
        <f t="shared" si="50"/>
        <v>0</v>
      </c>
      <c r="CJ47" s="4">
        <f t="shared" si="50"/>
        <v>0</v>
      </c>
      <c r="CK47" s="4">
        <f t="shared" si="50"/>
        <v>0</v>
      </c>
      <c r="CL47" s="4">
        <f t="shared" si="50"/>
        <v>0</v>
      </c>
      <c r="CM47" s="4">
        <f t="shared" si="50"/>
        <v>0</v>
      </c>
      <c r="CN47" s="4">
        <f t="shared" si="50"/>
        <v>0</v>
      </c>
      <c r="CO47" s="4">
        <f t="shared" si="50"/>
        <v>0</v>
      </c>
      <c r="CP47" s="4">
        <f t="shared" si="50"/>
        <v>0</v>
      </c>
      <c r="CQ47" s="4">
        <f t="shared" si="50"/>
        <v>0</v>
      </c>
      <c r="CR47" s="4">
        <f t="shared" si="50"/>
        <v>0</v>
      </c>
      <c r="CS47" s="4">
        <f t="shared" si="50"/>
        <v>0</v>
      </c>
      <c r="CT47" s="4">
        <f t="shared" si="50"/>
        <v>0</v>
      </c>
      <c r="CU47" s="4">
        <f t="shared" si="50"/>
        <v>0</v>
      </c>
      <c r="CV47" s="4">
        <f t="shared" si="50"/>
        <v>0</v>
      </c>
      <c r="CW47" s="4">
        <f t="shared" si="50"/>
        <v>0</v>
      </c>
      <c r="CX47" s="4">
        <f t="shared" si="50"/>
        <v>0</v>
      </c>
      <c r="CY47" s="4">
        <f t="shared" si="50"/>
        <v>0</v>
      </c>
      <c r="CZ47" s="4">
        <f t="shared" si="50"/>
        <v>0</v>
      </c>
      <c r="DA47" s="4">
        <f t="shared" si="50"/>
        <v>0</v>
      </c>
      <c r="DB47" s="4">
        <f t="shared" si="50"/>
        <v>0</v>
      </c>
      <c r="DC47" s="4">
        <f t="shared" si="50"/>
        <v>0</v>
      </c>
      <c r="DD47" s="4">
        <f t="shared" si="50"/>
        <v>0</v>
      </c>
      <c r="DE47" s="4">
        <f t="shared" si="50"/>
        <v>0</v>
      </c>
      <c r="DF47" s="4">
        <f t="shared" si="50"/>
        <v>0</v>
      </c>
      <c r="DG47" s="4">
        <f t="shared" si="50"/>
        <v>0</v>
      </c>
      <c r="DH47" s="4">
        <f t="shared" si="50"/>
        <v>0</v>
      </c>
      <c r="DI47" s="4">
        <f t="shared" si="50"/>
        <v>0</v>
      </c>
      <c r="DJ47" s="4">
        <f t="shared" si="50"/>
        <v>0</v>
      </c>
      <c r="DK47" s="4">
        <f t="shared" si="50"/>
        <v>0</v>
      </c>
      <c r="DL47" s="4">
        <f t="shared" si="50"/>
        <v>0</v>
      </c>
      <c r="DM47" s="4">
        <f t="shared" si="50"/>
        <v>0</v>
      </c>
      <c r="DN47" s="4">
        <f t="shared" si="50"/>
        <v>0</v>
      </c>
      <c r="DO47" s="4">
        <f t="shared" si="50"/>
        <v>0</v>
      </c>
      <c r="DP47" s="4">
        <f t="shared" si="50"/>
        <v>0</v>
      </c>
      <c r="DQ47" s="4">
        <f t="shared" si="50"/>
        <v>0</v>
      </c>
      <c r="DR47" s="4">
        <f t="shared" si="50"/>
        <v>0</v>
      </c>
      <c r="DS47" s="4">
        <f t="shared" si="50"/>
        <v>0</v>
      </c>
      <c r="DT47" s="4">
        <f t="shared" si="50"/>
        <v>0</v>
      </c>
      <c r="DU47" s="4">
        <f t="shared" si="50"/>
        <v>0</v>
      </c>
      <c r="DV47" s="4">
        <f t="shared" si="50"/>
        <v>0</v>
      </c>
      <c r="DW47" s="4">
        <f t="shared" si="50"/>
        <v>0</v>
      </c>
      <c r="DX47" s="4">
        <f t="shared" si="50"/>
        <v>0</v>
      </c>
      <c r="DY47" s="4">
        <f t="shared" si="50"/>
        <v>0</v>
      </c>
      <c r="DZ47" s="4">
        <f t="shared" si="50"/>
        <v>0</v>
      </c>
      <c r="EA47" s="4">
        <f t="shared" si="50"/>
        <v>0</v>
      </c>
      <c r="EB47" s="4">
        <f t="shared" si="50"/>
        <v>0</v>
      </c>
      <c r="EC47" s="4">
        <f t="shared" si="50"/>
        <v>0</v>
      </c>
      <c r="ED47" s="4">
        <f t="shared" si="50"/>
        <v>0</v>
      </c>
      <c r="EE47" s="4">
        <f t="shared" si="50"/>
        <v>0</v>
      </c>
      <c r="EF47" s="4">
        <f t="shared" si="50"/>
        <v>0</v>
      </c>
      <c r="EG47" s="4">
        <f t="shared" si="50"/>
        <v>0</v>
      </c>
      <c r="EH47" s="4">
        <f t="shared" si="50"/>
        <v>0</v>
      </c>
      <c r="EI47" s="4">
        <f t="shared" si="50"/>
        <v>0</v>
      </c>
      <c r="EJ47" s="4">
        <f t="shared" si="50"/>
        <v>0</v>
      </c>
      <c r="EK47" s="4">
        <f t="shared" si="50"/>
        <v>0</v>
      </c>
      <c r="EL47" s="4">
        <f t="shared" si="50"/>
        <v>0</v>
      </c>
      <c r="EM47" s="4">
        <f t="shared" si="50"/>
        <v>0</v>
      </c>
      <c r="EN47" s="4">
        <f t="shared" si="50"/>
        <v>0</v>
      </c>
      <c r="EO47" s="4">
        <f t="shared" si="50"/>
        <v>0</v>
      </c>
      <c r="EP47" s="4">
        <f t="shared" si="50"/>
        <v>0</v>
      </c>
      <c r="EQ47" s="4">
        <f t="shared" si="50"/>
        <v>0</v>
      </c>
      <c r="ER47" s="4">
        <f t="shared" si="50"/>
        <v>0</v>
      </c>
      <c r="ES47" s="4">
        <f t="shared" si="50"/>
        <v>0</v>
      </c>
      <c r="ET47" s="4">
        <f t="shared" si="50"/>
        <v>0</v>
      </c>
      <c r="EU47" s="4">
        <f t="shared" si="50"/>
        <v>0</v>
      </c>
      <c r="EV47" s="4">
        <f t="shared" si="50"/>
        <v>0</v>
      </c>
      <c r="EW47" s="4">
        <f t="shared" si="50"/>
        <v>0</v>
      </c>
      <c r="EX47" s="4">
        <f t="shared" si="50"/>
        <v>0</v>
      </c>
      <c r="EY47" s="4">
        <f t="shared" si="50"/>
        <v>0</v>
      </c>
      <c r="EZ47" s="4">
        <f t="shared" si="50"/>
        <v>0</v>
      </c>
      <c r="FA47" s="4">
        <f t="shared" si="50"/>
        <v>0</v>
      </c>
      <c r="FB47" s="4">
        <f t="shared" si="50"/>
        <v>0</v>
      </c>
      <c r="FC47" s="4">
        <f t="shared" si="50"/>
        <v>0</v>
      </c>
      <c r="FD47" s="4">
        <f t="shared" si="50"/>
        <v>0</v>
      </c>
      <c r="FE47" s="4">
        <f t="shared" si="50"/>
        <v>0</v>
      </c>
      <c r="FF47" s="4">
        <f t="shared" si="50"/>
        <v>0</v>
      </c>
      <c r="FG47" s="4">
        <f t="shared" si="50"/>
        <v>0</v>
      </c>
      <c r="FH47" s="4">
        <f t="shared" si="50"/>
        <v>0</v>
      </c>
      <c r="FI47" s="4">
        <f t="shared" si="50"/>
        <v>0</v>
      </c>
      <c r="FJ47" s="4">
        <f t="shared" si="50"/>
        <v>0</v>
      </c>
      <c r="FK47" s="4">
        <f t="shared" si="50"/>
        <v>0</v>
      </c>
      <c r="FL47" s="4">
        <f t="shared" si="50"/>
        <v>0</v>
      </c>
      <c r="FM47" s="4">
        <f t="shared" si="50"/>
        <v>0</v>
      </c>
      <c r="FN47" s="4">
        <f t="shared" si="50"/>
        <v>0</v>
      </c>
      <c r="FO47" s="4">
        <f t="shared" si="50"/>
        <v>0</v>
      </c>
      <c r="FP47" s="4">
        <f t="shared" si="50"/>
        <v>0</v>
      </c>
      <c r="FQ47" s="4">
        <f t="shared" si="50"/>
        <v>0</v>
      </c>
      <c r="FR47" s="4">
        <f t="shared" si="50"/>
        <v>0</v>
      </c>
      <c r="FS47" s="4">
        <f t="shared" si="50"/>
        <v>0</v>
      </c>
      <c r="FT47" s="4">
        <f t="shared" si="50"/>
        <v>0</v>
      </c>
      <c r="FU47" s="4">
        <f t="shared" si="50"/>
        <v>0</v>
      </c>
      <c r="FV47" s="4">
        <f t="shared" si="50"/>
        <v>0</v>
      </c>
      <c r="FW47" s="4">
        <f t="shared" si="50"/>
        <v>0</v>
      </c>
      <c r="FX47" s="4">
        <f t="shared" si="50"/>
        <v>0</v>
      </c>
      <c r="FY47" s="4">
        <f t="shared" si="50"/>
        <v>0</v>
      </c>
      <c r="FZ47" s="4">
        <f t="shared" si="50"/>
        <v>0</v>
      </c>
      <c r="GA47" s="4">
        <f t="shared" si="50"/>
        <v>0</v>
      </c>
      <c r="GB47" s="4">
        <f t="shared" si="50"/>
        <v>0</v>
      </c>
      <c r="GC47" s="4">
        <f t="shared" si="50"/>
        <v>0</v>
      </c>
      <c r="GD47" s="4">
        <f t="shared" si="50"/>
        <v>0</v>
      </c>
      <c r="GE47" s="4">
        <f t="shared" si="50"/>
        <v>0</v>
      </c>
      <c r="GF47" s="4">
        <f t="shared" si="50"/>
        <v>0</v>
      </c>
      <c r="GG47" s="4">
        <f t="shared" si="50"/>
        <v>0</v>
      </c>
      <c r="GH47" s="4">
        <f t="shared" si="50"/>
        <v>0</v>
      </c>
      <c r="GI47" s="4">
        <f t="shared" si="50"/>
        <v>0</v>
      </c>
      <c r="GJ47" s="4">
        <f t="shared" si="50"/>
        <v>0</v>
      </c>
      <c r="GK47" s="4">
        <f t="shared" si="50"/>
        <v>0</v>
      </c>
      <c r="GL47" s="4">
        <f t="shared" si="50"/>
        <v>0</v>
      </c>
      <c r="GM47" s="4">
        <f t="shared" si="50"/>
        <v>0</v>
      </c>
      <c r="GN47" s="4">
        <f t="shared" si="50"/>
        <v>0</v>
      </c>
      <c r="GO47" s="4">
        <f t="shared" si="50"/>
        <v>0</v>
      </c>
      <c r="GP47" s="4">
        <f t="shared" si="50"/>
        <v>0</v>
      </c>
      <c r="GQ47" s="4">
        <f t="shared" si="50"/>
        <v>0</v>
      </c>
      <c r="GR47" s="4">
        <f t="shared" si="50"/>
        <v>0</v>
      </c>
      <c r="GS47" s="4">
        <f t="shared" si="50"/>
        <v>0</v>
      </c>
      <c r="GT47" s="4">
        <f t="shared" si="50"/>
        <v>0</v>
      </c>
      <c r="GU47" s="4">
        <f t="shared" si="50"/>
        <v>0</v>
      </c>
      <c r="GV47" s="4">
        <f t="shared" si="50"/>
        <v>0</v>
      </c>
      <c r="GW47" s="4">
        <f t="shared" si="50"/>
        <v>0</v>
      </c>
      <c r="GX47" s="4">
        <f t="shared" si="50"/>
        <v>0</v>
      </c>
      <c r="GY47" s="4">
        <f t="shared" si="50"/>
        <v>0</v>
      </c>
      <c r="GZ47" s="4">
        <f t="shared" si="50"/>
        <v>0</v>
      </c>
      <c r="HA47" s="4">
        <f t="shared" si="50"/>
        <v>0</v>
      </c>
      <c r="HB47" s="4">
        <f t="shared" si="50"/>
        <v>0</v>
      </c>
      <c r="HC47" s="4">
        <f t="shared" si="50"/>
        <v>0</v>
      </c>
      <c r="HD47" s="4">
        <f t="shared" si="50"/>
        <v>0</v>
      </c>
      <c r="HE47" s="4">
        <f t="shared" si="50"/>
        <v>0</v>
      </c>
      <c r="HF47" s="4">
        <f t="shared" si="50"/>
        <v>0</v>
      </c>
      <c r="HG47" s="4">
        <f t="shared" si="50"/>
        <v>0</v>
      </c>
      <c r="HH47" s="4">
        <f t="shared" si="50"/>
        <v>0</v>
      </c>
      <c r="HI47" s="4">
        <f t="shared" si="50"/>
        <v>0</v>
      </c>
      <c r="HJ47" s="4">
        <f t="shared" si="50"/>
        <v>0</v>
      </c>
      <c r="HK47" s="4">
        <f t="shared" si="50"/>
        <v>0</v>
      </c>
      <c r="HL47" s="4">
        <f t="shared" si="50"/>
        <v>0</v>
      </c>
      <c r="HM47" s="4">
        <f t="shared" si="50"/>
        <v>0</v>
      </c>
      <c r="HN47" s="4">
        <f t="shared" si="50"/>
        <v>0</v>
      </c>
      <c r="HO47" s="4">
        <f t="shared" si="50"/>
        <v>0</v>
      </c>
      <c r="HP47" s="4">
        <f t="shared" si="50"/>
        <v>0</v>
      </c>
      <c r="HQ47" s="4">
        <f t="shared" si="50"/>
        <v>0</v>
      </c>
      <c r="HR47" s="4">
        <f t="shared" si="50"/>
        <v>0</v>
      </c>
      <c r="HS47" s="4">
        <f t="shared" si="50"/>
        <v>0</v>
      </c>
      <c r="HT47" s="4">
        <f t="shared" si="50"/>
        <v>0</v>
      </c>
      <c r="HU47" s="4">
        <f t="shared" si="50"/>
        <v>0</v>
      </c>
      <c r="HV47" s="4">
        <f t="shared" si="50"/>
        <v>0</v>
      </c>
      <c r="HW47" s="4">
        <f t="shared" si="50"/>
        <v>0</v>
      </c>
      <c r="HX47" s="4">
        <f t="shared" si="50"/>
        <v>0</v>
      </c>
      <c r="HY47" s="4">
        <f t="shared" si="50"/>
        <v>0</v>
      </c>
      <c r="HZ47" s="4">
        <f t="shared" si="50"/>
        <v>0</v>
      </c>
      <c r="IA47" s="4">
        <f t="shared" si="50"/>
        <v>0</v>
      </c>
      <c r="IB47" s="4">
        <f t="shared" si="50"/>
        <v>0</v>
      </c>
      <c r="IC47" s="4">
        <f t="shared" si="50"/>
        <v>0</v>
      </c>
      <c r="ID47" s="4">
        <f t="shared" si="50"/>
        <v>0</v>
      </c>
      <c r="IE47" s="4">
        <f t="shared" si="50"/>
        <v>0</v>
      </c>
      <c r="IF47" s="4">
        <f t="shared" si="50"/>
        <v>0</v>
      </c>
      <c r="IG47" s="4">
        <f t="shared" si="50"/>
        <v>0</v>
      </c>
      <c r="IH47" s="4">
        <f t="shared" si="50"/>
        <v>0</v>
      </c>
      <c r="II47" s="4">
        <f t="shared" si="50"/>
        <v>0</v>
      </c>
      <c r="IJ47" s="4">
        <f t="shared" si="50"/>
        <v>0</v>
      </c>
      <c r="IK47" s="4">
        <f t="shared" si="50"/>
        <v>0</v>
      </c>
      <c r="IL47" s="4">
        <f t="shared" si="50"/>
        <v>0</v>
      </c>
      <c r="IM47" s="4">
        <f t="shared" si="50"/>
        <v>0</v>
      </c>
      <c r="IN47" s="4">
        <f t="shared" si="50"/>
        <v>0</v>
      </c>
      <c r="IO47" s="4">
        <f t="shared" si="50"/>
        <v>0</v>
      </c>
      <c r="IP47" s="4">
        <f t="shared" si="50"/>
        <v>0</v>
      </c>
      <c r="IQ47" s="4">
        <f t="shared" si="50"/>
        <v>0</v>
      </c>
      <c r="IR47" s="4">
        <f t="shared" si="50"/>
        <v>0</v>
      </c>
      <c r="IS47" s="4">
        <f t="shared" si="50"/>
        <v>0</v>
      </c>
      <c r="IT47" s="4">
        <f t="shared" si="50"/>
        <v>0</v>
      </c>
      <c r="IU47" s="4">
        <f t="shared" si="50"/>
        <v>0</v>
      </c>
      <c r="IV47" s="4">
        <f t="shared" si="50"/>
        <v>0</v>
      </c>
      <c r="IW47" s="4">
        <f t="shared" si="50"/>
        <v>0</v>
      </c>
      <c r="IX47" s="4">
        <f t="shared" si="50"/>
        <v>0</v>
      </c>
      <c r="IY47" s="4">
        <f t="shared" ref="IY47:MX47" si="51">IY26</f>
        <v>0</v>
      </c>
      <c r="IZ47" s="4">
        <f t="shared" si="51"/>
        <v>0</v>
      </c>
      <c r="JA47" s="4">
        <f t="shared" si="51"/>
        <v>0</v>
      </c>
      <c r="JB47" s="4">
        <f t="shared" si="51"/>
        <v>0</v>
      </c>
      <c r="JC47" s="4">
        <f t="shared" si="51"/>
        <v>0</v>
      </c>
      <c r="JD47" s="4">
        <f t="shared" si="51"/>
        <v>0</v>
      </c>
      <c r="JE47" s="4">
        <f t="shared" si="51"/>
        <v>0</v>
      </c>
      <c r="JF47" s="4">
        <f t="shared" si="51"/>
        <v>0</v>
      </c>
      <c r="JG47" s="4">
        <f t="shared" si="51"/>
        <v>0</v>
      </c>
      <c r="JH47" s="4">
        <f t="shared" si="51"/>
        <v>0</v>
      </c>
      <c r="JI47" s="4">
        <f t="shared" si="51"/>
        <v>0</v>
      </c>
      <c r="JJ47" s="4">
        <f t="shared" si="51"/>
        <v>0</v>
      </c>
      <c r="JK47" s="4">
        <f t="shared" si="51"/>
        <v>0</v>
      </c>
      <c r="JL47" s="4">
        <f t="shared" si="51"/>
        <v>0</v>
      </c>
      <c r="JM47" s="4">
        <f t="shared" si="51"/>
        <v>0</v>
      </c>
      <c r="JN47" s="4">
        <f t="shared" si="51"/>
        <v>0</v>
      </c>
      <c r="JO47" s="4">
        <f t="shared" si="51"/>
        <v>0</v>
      </c>
      <c r="JP47" s="4">
        <f t="shared" si="51"/>
        <v>0</v>
      </c>
      <c r="JQ47" s="4">
        <f t="shared" si="51"/>
        <v>0</v>
      </c>
      <c r="JR47" s="4">
        <f t="shared" si="51"/>
        <v>0</v>
      </c>
      <c r="JS47" s="4">
        <f t="shared" si="51"/>
        <v>0</v>
      </c>
      <c r="JT47" s="4">
        <f t="shared" si="51"/>
        <v>0</v>
      </c>
      <c r="JU47" s="4">
        <f t="shared" si="51"/>
        <v>0</v>
      </c>
      <c r="JV47" s="4">
        <f t="shared" si="51"/>
        <v>0</v>
      </c>
      <c r="JW47" s="4">
        <f t="shared" si="51"/>
        <v>0</v>
      </c>
      <c r="JX47" s="4">
        <f t="shared" si="51"/>
        <v>0</v>
      </c>
      <c r="JY47" s="4">
        <f t="shared" si="51"/>
        <v>0</v>
      </c>
      <c r="JZ47" s="4">
        <f t="shared" si="51"/>
        <v>0</v>
      </c>
      <c r="KA47" s="4">
        <f t="shared" si="51"/>
        <v>0</v>
      </c>
      <c r="KB47" s="4">
        <f t="shared" si="51"/>
        <v>0</v>
      </c>
      <c r="KC47" s="4">
        <f t="shared" si="51"/>
        <v>0</v>
      </c>
      <c r="KD47" s="4">
        <f t="shared" si="51"/>
        <v>0</v>
      </c>
      <c r="KE47" s="4">
        <f t="shared" si="51"/>
        <v>0</v>
      </c>
      <c r="KF47" s="4">
        <f t="shared" si="51"/>
        <v>0</v>
      </c>
      <c r="KG47" s="4">
        <f t="shared" si="51"/>
        <v>0</v>
      </c>
      <c r="KH47" s="4">
        <f t="shared" si="51"/>
        <v>0</v>
      </c>
      <c r="KI47" s="4">
        <f t="shared" si="51"/>
        <v>0</v>
      </c>
      <c r="KJ47" s="4">
        <f t="shared" si="51"/>
        <v>0</v>
      </c>
      <c r="KK47" s="4">
        <f t="shared" si="51"/>
        <v>0</v>
      </c>
      <c r="KL47" s="4">
        <f t="shared" si="51"/>
        <v>0</v>
      </c>
      <c r="KM47" s="4">
        <f t="shared" si="51"/>
        <v>0</v>
      </c>
      <c r="KN47" s="4">
        <f t="shared" si="51"/>
        <v>0</v>
      </c>
      <c r="KO47" s="4">
        <f t="shared" si="51"/>
        <v>0</v>
      </c>
      <c r="KP47" s="4">
        <f t="shared" si="51"/>
        <v>0</v>
      </c>
      <c r="KQ47" s="4">
        <f t="shared" si="51"/>
        <v>0</v>
      </c>
      <c r="KR47" s="4">
        <f t="shared" si="51"/>
        <v>0</v>
      </c>
      <c r="KS47" s="4">
        <f t="shared" si="51"/>
        <v>0</v>
      </c>
      <c r="KT47" s="4">
        <f t="shared" si="51"/>
        <v>0</v>
      </c>
      <c r="KU47" s="4">
        <f t="shared" si="51"/>
        <v>0</v>
      </c>
      <c r="KV47" s="4">
        <f t="shared" si="51"/>
        <v>0</v>
      </c>
      <c r="KW47" s="4">
        <f t="shared" si="51"/>
        <v>0</v>
      </c>
      <c r="KX47" s="4">
        <f t="shared" si="51"/>
        <v>0</v>
      </c>
      <c r="KY47" s="4">
        <f t="shared" si="51"/>
        <v>0</v>
      </c>
      <c r="KZ47" s="4">
        <f t="shared" si="51"/>
        <v>0</v>
      </c>
      <c r="LA47" s="4">
        <f t="shared" si="51"/>
        <v>0</v>
      </c>
      <c r="LB47" s="4">
        <f t="shared" si="51"/>
        <v>0</v>
      </c>
      <c r="LC47" s="4">
        <f t="shared" si="51"/>
        <v>0</v>
      </c>
      <c r="LD47" s="4">
        <f t="shared" si="51"/>
        <v>0</v>
      </c>
      <c r="LE47" s="4">
        <f t="shared" si="51"/>
        <v>0</v>
      </c>
      <c r="LF47" s="4">
        <f t="shared" si="51"/>
        <v>0</v>
      </c>
      <c r="LG47" s="4">
        <f t="shared" si="51"/>
        <v>0</v>
      </c>
      <c r="LH47" s="4">
        <f t="shared" si="51"/>
        <v>0</v>
      </c>
      <c r="LI47" s="4">
        <f t="shared" si="51"/>
        <v>0</v>
      </c>
      <c r="LJ47" s="4">
        <f t="shared" si="51"/>
        <v>0</v>
      </c>
      <c r="LK47" s="4">
        <f t="shared" si="51"/>
        <v>0</v>
      </c>
      <c r="LL47" s="4">
        <f t="shared" si="51"/>
        <v>0</v>
      </c>
      <c r="LM47" s="4">
        <f t="shared" si="51"/>
        <v>0</v>
      </c>
      <c r="LN47" s="4">
        <f t="shared" si="51"/>
        <v>0</v>
      </c>
      <c r="LO47" s="4">
        <f t="shared" si="51"/>
        <v>0</v>
      </c>
      <c r="LP47" s="4">
        <f t="shared" si="51"/>
        <v>0</v>
      </c>
      <c r="LQ47" s="4">
        <f t="shared" si="51"/>
        <v>0</v>
      </c>
      <c r="LR47" s="4">
        <f t="shared" si="51"/>
        <v>0</v>
      </c>
      <c r="LS47" s="4">
        <f t="shared" si="51"/>
        <v>0</v>
      </c>
      <c r="LT47" s="4">
        <f t="shared" si="51"/>
        <v>0</v>
      </c>
      <c r="LU47" s="4">
        <f t="shared" si="51"/>
        <v>0</v>
      </c>
      <c r="LV47" s="4">
        <f t="shared" si="51"/>
        <v>0</v>
      </c>
      <c r="LW47" s="4">
        <f t="shared" si="51"/>
        <v>0</v>
      </c>
      <c r="LX47" s="4">
        <f t="shared" si="51"/>
        <v>0</v>
      </c>
      <c r="LY47" s="4">
        <f t="shared" si="51"/>
        <v>0</v>
      </c>
      <c r="LZ47" s="4">
        <f t="shared" si="51"/>
        <v>0</v>
      </c>
      <c r="MA47" s="4">
        <f t="shared" si="51"/>
        <v>0</v>
      </c>
      <c r="MB47" s="4">
        <f t="shared" si="51"/>
        <v>0</v>
      </c>
      <c r="MC47" s="4">
        <f t="shared" si="51"/>
        <v>0</v>
      </c>
      <c r="MD47" s="4">
        <f t="shared" si="51"/>
        <v>0</v>
      </c>
      <c r="ME47" s="4">
        <f t="shared" si="51"/>
        <v>0</v>
      </c>
      <c r="MF47" s="4">
        <f t="shared" si="51"/>
        <v>0</v>
      </c>
      <c r="MG47" s="4">
        <f t="shared" si="51"/>
        <v>0</v>
      </c>
      <c r="MH47" s="4">
        <f t="shared" si="51"/>
        <v>0</v>
      </c>
      <c r="MI47" s="4">
        <f t="shared" si="51"/>
        <v>0</v>
      </c>
      <c r="MJ47" s="4">
        <f t="shared" si="51"/>
        <v>0</v>
      </c>
      <c r="MK47" s="4">
        <f t="shared" si="51"/>
        <v>0</v>
      </c>
      <c r="ML47" s="4">
        <f t="shared" si="51"/>
        <v>0</v>
      </c>
      <c r="MM47" s="4">
        <f t="shared" si="51"/>
        <v>0</v>
      </c>
      <c r="MN47" s="4">
        <f t="shared" si="51"/>
        <v>0</v>
      </c>
      <c r="MO47" s="4">
        <f t="shared" si="51"/>
        <v>0</v>
      </c>
      <c r="MP47" s="4">
        <f t="shared" si="51"/>
        <v>0</v>
      </c>
      <c r="MQ47" s="4">
        <f t="shared" si="51"/>
        <v>0</v>
      </c>
      <c r="MR47" s="4">
        <f t="shared" si="51"/>
        <v>0</v>
      </c>
      <c r="MS47" s="4">
        <f t="shared" si="51"/>
        <v>0</v>
      </c>
      <c r="MT47" s="4">
        <f t="shared" si="51"/>
        <v>0</v>
      </c>
      <c r="MU47" s="4">
        <f t="shared" si="51"/>
        <v>0</v>
      </c>
      <c r="MV47" s="4">
        <f t="shared" si="51"/>
        <v>0</v>
      </c>
      <c r="MW47" s="4">
        <f t="shared" si="51"/>
        <v>0</v>
      </c>
      <c r="MX47" s="4">
        <f t="shared" si="51"/>
        <v>0</v>
      </c>
      <c r="MY47" s="27"/>
      <c r="MZ47" s="27"/>
      <c r="NA47" s="27"/>
      <c r="NB47" s="27"/>
      <c r="NC47" s="27"/>
      <c r="ND47" s="27"/>
      <c r="NE47" s="27"/>
      <c r="NF47" s="27"/>
      <c r="NG47" s="27"/>
      <c r="NH47" s="27"/>
      <c r="NI47" s="27"/>
      <c r="NJ47" s="27"/>
      <c r="NK47" s="27"/>
      <c r="NL47" s="27"/>
      <c r="NM47" s="27"/>
      <c r="NN47" s="27"/>
      <c r="NO47" s="27"/>
      <c r="NP47" s="27"/>
      <c r="NQ47" s="27"/>
      <c r="NR47" s="27"/>
      <c r="NS47" s="27"/>
      <c r="NT47" s="27"/>
    </row>
    <row r="48" spans="1:384" ht="14.25" hidden="1" customHeight="1" outlineLevel="1" x14ac:dyDescent="0.55000000000000004">
      <c r="A48" s="28" t="s">
        <v>49</v>
      </c>
      <c r="B48" s="54" t="e">
        <f>SUMPRODUCT(C48:MX48,C39:MX39)/SUM(C39:MX39)</f>
        <v>#DIV/0!</v>
      </c>
      <c r="C48" s="49">
        <f>IFERROR(SUMIFS($K$77:$K$10183,$C$77:$C$10183,"&gt;"&amp;B$35,$C$77:$C$10183,"&lt;="&amp;C$35,$A$77:$A$10183,"&lt;="&amp;$C$1)/
(SUMIFS($G$77:$G$10183,$C$77:$C$10183,"&gt;"&amp;B$35,$C$77:$C$10183,"&lt;="&amp;C$35,$A$77:$A$10183,"&lt;="&amp;$C$1)+SUMIFS($H$77:$H$10183,$C$77:$C$10183,"&gt;"&amp;B$35,$C$77:$C$10183,"&lt;="&amp;C$35,$A$77:$A$10183,"&lt;="&amp;$C$1)/6+SUMIFS($I$77:$I$10183,$C$77:$C$10183,"&gt;"&amp;B$35,$C$77:$C$10183,"&lt;="&amp;C$35,$A$77:$A$10183,"&lt;="&amp;$C$1)),0)</f>
        <v>0</v>
      </c>
      <c r="D48" s="63">
        <f t="shared" ref="D48:IX48" si="52">D27</f>
        <v>0</v>
      </c>
      <c r="E48" s="63">
        <f t="shared" si="52"/>
        <v>0</v>
      </c>
      <c r="F48" s="63">
        <f t="shared" si="52"/>
        <v>0</v>
      </c>
      <c r="G48" s="63">
        <f t="shared" si="52"/>
        <v>0</v>
      </c>
      <c r="H48" s="63">
        <f t="shared" si="52"/>
        <v>0</v>
      </c>
      <c r="I48" s="63">
        <f t="shared" si="52"/>
        <v>0</v>
      </c>
      <c r="J48" s="63">
        <f t="shared" si="52"/>
        <v>0</v>
      </c>
      <c r="K48" s="63">
        <f t="shared" si="52"/>
        <v>0</v>
      </c>
      <c r="L48" s="63">
        <f t="shared" si="52"/>
        <v>0</v>
      </c>
      <c r="M48" s="63">
        <f t="shared" si="52"/>
        <v>0</v>
      </c>
      <c r="N48" s="63">
        <f t="shared" si="52"/>
        <v>0</v>
      </c>
      <c r="O48" s="63">
        <f t="shared" si="52"/>
        <v>0</v>
      </c>
      <c r="P48" s="63">
        <f t="shared" si="52"/>
        <v>0</v>
      </c>
      <c r="Q48" s="63">
        <f t="shared" si="52"/>
        <v>0</v>
      </c>
      <c r="R48" s="63">
        <f t="shared" si="52"/>
        <v>0</v>
      </c>
      <c r="S48" s="63">
        <f t="shared" si="52"/>
        <v>0</v>
      </c>
      <c r="T48" s="63">
        <f t="shared" si="52"/>
        <v>0</v>
      </c>
      <c r="U48" s="63">
        <f t="shared" si="52"/>
        <v>0</v>
      </c>
      <c r="V48" s="63">
        <f t="shared" si="52"/>
        <v>0</v>
      </c>
      <c r="W48" s="63">
        <f t="shared" si="52"/>
        <v>0</v>
      </c>
      <c r="X48" s="63">
        <f t="shared" si="52"/>
        <v>0</v>
      </c>
      <c r="Y48" s="63">
        <f t="shared" si="52"/>
        <v>0</v>
      </c>
      <c r="Z48" s="63">
        <f t="shared" si="52"/>
        <v>0</v>
      </c>
      <c r="AA48" s="63">
        <f t="shared" si="52"/>
        <v>0</v>
      </c>
      <c r="AB48" s="63">
        <f t="shared" si="52"/>
        <v>0</v>
      </c>
      <c r="AC48" s="63">
        <f t="shared" si="52"/>
        <v>0</v>
      </c>
      <c r="AD48" s="63">
        <f t="shared" si="52"/>
        <v>0</v>
      </c>
      <c r="AE48" s="63">
        <f t="shared" si="52"/>
        <v>0</v>
      </c>
      <c r="AF48" s="63">
        <f t="shared" si="52"/>
        <v>0</v>
      </c>
      <c r="AG48" s="63">
        <f t="shared" si="52"/>
        <v>0</v>
      </c>
      <c r="AH48" s="63">
        <f t="shared" si="52"/>
        <v>0</v>
      </c>
      <c r="AI48" s="63">
        <f t="shared" si="52"/>
        <v>0</v>
      </c>
      <c r="AJ48" s="63">
        <f t="shared" si="52"/>
        <v>0</v>
      </c>
      <c r="AK48" s="63">
        <f t="shared" si="52"/>
        <v>0</v>
      </c>
      <c r="AL48" s="63">
        <f t="shared" si="52"/>
        <v>0</v>
      </c>
      <c r="AM48" s="63">
        <f t="shared" si="52"/>
        <v>0</v>
      </c>
      <c r="AN48" s="63">
        <f t="shared" si="52"/>
        <v>0</v>
      </c>
      <c r="AO48" s="63">
        <f t="shared" si="52"/>
        <v>0</v>
      </c>
      <c r="AP48" s="63">
        <f t="shared" si="52"/>
        <v>0</v>
      </c>
      <c r="AQ48" s="63">
        <f t="shared" si="52"/>
        <v>0</v>
      </c>
      <c r="AR48" s="63">
        <f t="shared" si="52"/>
        <v>0</v>
      </c>
      <c r="AS48" s="63">
        <f t="shared" si="52"/>
        <v>0</v>
      </c>
      <c r="AT48" s="63">
        <f t="shared" si="52"/>
        <v>0</v>
      </c>
      <c r="AU48" s="63">
        <f t="shared" si="52"/>
        <v>0</v>
      </c>
      <c r="AV48" s="63">
        <f t="shared" si="52"/>
        <v>0</v>
      </c>
      <c r="AW48" s="63">
        <f t="shared" si="52"/>
        <v>0</v>
      </c>
      <c r="AX48" s="63">
        <f t="shared" si="52"/>
        <v>0</v>
      </c>
      <c r="AY48" s="63">
        <f t="shared" si="52"/>
        <v>0</v>
      </c>
      <c r="AZ48" s="63">
        <f t="shared" si="52"/>
        <v>0</v>
      </c>
      <c r="BA48" s="63">
        <f t="shared" si="52"/>
        <v>0</v>
      </c>
      <c r="BB48" s="63">
        <f t="shared" si="52"/>
        <v>0</v>
      </c>
      <c r="BC48" s="63">
        <f t="shared" si="52"/>
        <v>0</v>
      </c>
      <c r="BD48" s="63">
        <f t="shared" si="52"/>
        <v>0</v>
      </c>
      <c r="BE48" s="63">
        <f t="shared" si="52"/>
        <v>0</v>
      </c>
      <c r="BF48" s="63">
        <f t="shared" si="52"/>
        <v>0</v>
      </c>
      <c r="BG48" s="63">
        <f t="shared" si="52"/>
        <v>0</v>
      </c>
      <c r="BH48" s="63">
        <f t="shared" si="52"/>
        <v>0</v>
      </c>
      <c r="BI48" s="63">
        <f t="shared" si="52"/>
        <v>0</v>
      </c>
      <c r="BJ48" s="63">
        <f t="shared" si="52"/>
        <v>0</v>
      </c>
      <c r="BK48" s="63">
        <f t="shared" si="52"/>
        <v>0</v>
      </c>
      <c r="BL48" s="63">
        <f t="shared" si="52"/>
        <v>0</v>
      </c>
      <c r="BM48" s="63">
        <f t="shared" si="52"/>
        <v>0</v>
      </c>
      <c r="BN48" s="63">
        <f t="shared" si="52"/>
        <v>0</v>
      </c>
      <c r="BO48" s="63">
        <f t="shared" si="52"/>
        <v>0</v>
      </c>
      <c r="BP48" s="63">
        <f t="shared" si="52"/>
        <v>0</v>
      </c>
      <c r="BQ48" s="63">
        <f t="shared" si="52"/>
        <v>0</v>
      </c>
      <c r="BR48" s="63">
        <f t="shared" si="52"/>
        <v>0</v>
      </c>
      <c r="BS48" s="63">
        <f t="shared" si="52"/>
        <v>0</v>
      </c>
      <c r="BT48" s="63">
        <f t="shared" si="52"/>
        <v>0</v>
      </c>
      <c r="BU48" s="63">
        <f t="shared" si="52"/>
        <v>0</v>
      </c>
      <c r="BV48" s="63">
        <f t="shared" si="52"/>
        <v>0</v>
      </c>
      <c r="BW48" s="63">
        <f t="shared" si="52"/>
        <v>0</v>
      </c>
      <c r="BX48" s="63">
        <f t="shared" si="52"/>
        <v>0</v>
      </c>
      <c r="BY48" s="63">
        <f t="shared" si="52"/>
        <v>0</v>
      </c>
      <c r="BZ48" s="63">
        <f t="shared" si="52"/>
        <v>0</v>
      </c>
      <c r="CA48" s="63">
        <f t="shared" si="52"/>
        <v>0</v>
      </c>
      <c r="CB48" s="63">
        <f t="shared" si="52"/>
        <v>0</v>
      </c>
      <c r="CC48" s="63">
        <f t="shared" si="52"/>
        <v>0</v>
      </c>
      <c r="CD48" s="63">
        <f t="shared" si="52"/>
        <v>0</v>
      </c>
      <c r="CE48" s="63">
        <f t="shared" si="52"/>
        <v>0</v>
      </c>
      <c r="CF48" s="63">
        <f t="shared" si="52"/>
        <v>0</v>
      </c>
      <c r="CG48" s="63">
        <f t="shared" si="52"/>
        <v>0</v>
      </c>
      <c r="CH48" s="63">
        <f t="shared" si="52"/>
        <v>0</v>
      </c>
      <c r="CI48" s="63">
        <f t="shared" si="52"/>
        <v>0</v>
      </c>
      <c r="CJ48" s="63">
        <f t="shared" si="52"/>
        <v>0</v>
      </c>
      <c r="CK48" s="63">
        <f t="shared" si="52"/>
        <v>0</v>
      </c>
      <c r="CL48" s="63">
        <f t="shared" si="52"/>
        <v>0</v>
      </c>
      <c r="CM48" s="63">
        <f t="shared" si="52"/>
        <v>0</v>
      </c>
      <c r="CN48" s="63">
        <f t="shared" si="52"/>
        <v>0</v>
      </c>
      <c r="CO48" s="63">
        <f t="shared" si="52"/>
        <v>0</v>
      </c>
      <c r="CP48" s="63">
        <f t="shared" si="52"/>
        <v>0</v>
      </c>
      <c r="CQ48" s="63">
        <f t="shared" si="52"/>
        <v>0</v>
      </c>
      <c r="CR48" s="63">
        <f t="shared" si="52"/>
        <v>0</v>
      </c>
      <c r="CS48" s="63">
        <f t="shared" si="52"/>
        <v>0</v>
      </c>
      <c r="CT48" s="63">
        <f t="shared" si="52"/>
        <v>0</v>
      </c>
      <c r="CU48" s="63">
        <f t="shared" si="52"/>
        <v>0</v>
      </c>
      <c r="CV48" s="63">
        <f t="shared" si="52"/>
        <v>0</v>
      </c>
      <c r="CW48" s="63">
        <f t="shared" si="52"/>
        <v>0</v>
      </c>
      <c r="CX48" s="63">
        <f t="shared" si="52"/>
        <v>0</v>
      </c>
      <c r="CY48" s="63">
        <f t="shared" si="52"/>
        <v>0</v>
      </c>
      <c r="CZ48" s="63">
        <f t="shared" si="52"/>
        <v>0</v>
      </c>
      <c r="DA48" s="63">
        <f t="shared" si="52"/>
        <v>0</v>
      </c>
      <c r="DB48" s="63">
        <f t="shared" si="52"/>
        <v>0</v>
      </c>
      <c r="DC48" s="63">
        <f t="shared" si="52"/>
        <v>0</v>
      </c>
      <c r="DD48" s="63">
        <f t="shared" si="52"/>
        <v>0</v>
      </c>
      <c r="DE48" s="63">
        <f t="shared" si="52"/>
        <v>0</v>
      </c>
      <c r="DF48" s="63">
        <f t="shared" si="52"/>
        <v>0</v>
      </c>
      <c r="DG48" s="63">
        <f t="shared" si="52"/>
        <v>0</v>
      </c>
      <c r="DH48" s="63">
        <f t="shared" si="52"/>
        <v>0</v>
      </c>
      <c r="DI48" s="63">
        <f t="shared" si="52"/>
        <v>0</v>
      </c>
      <c r="DJ48" s="63">
        <f t="shared" si="52"/>
        <v>0</v>
      </c>
      <c r="DK48" s="63">
        <f t="shared" si="52"/>
        <v>0</v>
      </c>
      <c r="DL48" s="63">
        <f t="shared" si="52"/>
        <v>0</v>
      </c>
      <c r="DM48" s="63">
        <f t="shared" si="52"/>
        <v>0</v>
      </c>
      <c r="DN48" s="63">
        <f t="shared" si="52"/>
        <v>0</v>
      </c>
      <c r="DO48" s="63">
        <f t="shared" si="52"/>
        <v>0</v>
      </c>
      <c r="DP48" s="63">
        <f t="shared" si="52"/>
        <v>0</v>
      </c>
      <c r="DQ48" s="63">
        <f t="shared" si="52"/>
        <v>0</v>
      </c>
      <c r="DR48" s="63">
        <f t="shared" si="52"/>
        <v>0</v>
      </c>
      <c r="DS48" s="63">
        <f t="shared" si="52"/>
        <v>0</v>
      </c>
      <c r="DT48" s="63">
        <f t="shared" si="52"/>
        <v>0</v>
      </c>
      <c r="DU48" s="63">
        <f t="shared" si="52"/>
        <v>0</v>
      </c>
      <c r="DV48" s="63">
        <f t="shared" si="52"/>
        <v>0</v>
      </c>
      <c r="DW48" s="63">
        <f t="shared" si="52"/>
        <v>0</v>
      </c>
      <c r="DX48" s="63">
        <f t="shared" si="52"/>
        <v>0</v>
      </c>
      <c r="DY48" s="63">
        <f t="shared" si="52"/>
        <v>0</v>
      </c>
      <c r="DZ48" s="63">
        <f t="shared" si="52"/>
        <v>0</v>
      </c>
      <c r="EA48" s="63">
        <f t="shared" si="52"/>
        <v>0</v>
      </c>
      <c r="EB48" s="63">
        <f t="shared" si="52"/>
        <v>0</v>
      </c>
      <c r="EC48" s="63">
        <f t="shared" si="52"/>
        <v>0</v>
      </c>
      <c r="ED48" s="63">
        <f t="shared" si="52"/>
        <v>0</v>
      </c>
      <c r="EE48" s="63">
        <f t="shared" si="52"/>
        <v>0</v>
      </c>
      <c r="EF48" s="63">
        <f t="shared" si="52"/>
        <v>0</v>
      </c>
      <c r="EG48" s="63">
        <f t="shared" si="52"/>
        <v>0</v>
      </c>
      <c r="EH48" s="63">
        <f t="shared" si="52"/>
        <v>0</v>
      </c>
      <c r="EI48" s="63">
        <f t="shared" si="52"/>
        <v>0</v>
      </c>
      <c r="EJ48" s="63">
        <f t="shared" si="52"/>
        <v>0</v>
      </c>
      <c r="EK48" s="63">
        <f t="shared" si="52"/>
        <v>0</v>
      </c>
      <c r="EL48" s="63">
        <f t="shared" si="52"/>
        <v>0</v>
      </c>
      <c r="EM48" s="63">
        <f t="shared" si="52"/>
        <v>0</v>
      </c>
      <c r="EN48" s="63">
        <f t="shared" si="52"/>
        <v>0</v>
      </c>
      <c r="EO48" s="63">
        <f t="shared" si="52"/>
        <v>0</v>
      </c>
      <c r="EP48" s="63">
        <f t="shared" si="52"/>
        <v>0</v>
      </c>
      <c r="EQ48" s="63">
        <f t="shared" si="52"/>
        <v>0</v>
      </c>
      <c r="ER48" s="63">
        <f t="shared" si="52"/>
        <v>0</v>
      </c>
      <c r="ES48" s="63">
        <f t="shared" si="52"/>
        <v>0</v>
      </c>
      <c r="ET48" s="63">
        <f t="shared" si="52"/>
        <v>0</v>
      </c>
      <c r="EU48" s="63">
        <f t="shared" si="52"/>
        <v>0</v>
      </c>
      <c r="EV48" s="63">
        <f t="shared" si="52"/>
        <v>0</v>
      </c>
      <c r="EW48" s="63">
        <f t="shared" si="52"/>
        <v>0</v>
      </c>
      <c r="EX48" s="63">
        <f t="shared" si="52"/>
        <v>0</v>
      </c>
      <c r="EY48" s="63">
        <f t="shared" si="52"/>
        <v>0</v>
      </c>
      <c r="EZ48" s="63">
        <f t="shared" si="52"/>
        <v>0</v>
      </c>
      <c r="FA48" s="63">
        <f t="shared" si="52"/>
        <v>0</v>
      </c>
      <c r="FB48" s="63">
        <f t="shared" si="52"/>
        <v>0</v>
      </c>
      <c r="FC48" s="63">
        <f t="shared" si="52"/>
        <v>0</v>
      </c>
      <c r="FD48" s="63">
        <f t="shared" si="52"/>
        <v>0</v>
      </c>
      <c r="FE48" s="63">
        <f t="shared" si="52"/>
        <v>0</v>
      </c>
      <c r="FF48" s="63">
        <f t="shared" si="52"/>
        <v>0</v>
      </c>
      <c r="FG48" s="63">
        <f t="shared" si="52"/>
        <v>0</v>
      </c>
      <c r="FH48" s="63">
        <f t="shared" si="52"/>
        <v>0</v>
      </c>
      <c r="FI48" s="63">
        <f t="shared" si="52"/>
        <v>0</v>
      </c>
      <c r="FJ48" s="63">
        <f t="shared" si="52"/>
        <v>0</v>
      </c>
      <c r="FK48" s="63">
        <f t="shared" si="52"/>
        <v>0</v>
      </c>
      <c r="FL48" s="63">
        <f t="shared" si="52"/>
        <v>0</v>
      </c>
      <c r="FM48" s="63">
        <f t="shared" si="52"/>
        <v>0</v>
      </c>
      <c r="FN48" s="63">
        <f t="shared" si="52"/>
        <v>0</v>
      </c>
      <c r="FO48" s="63">
        <f t="shared" si="52"/>
        <v>0</v>
      </c>
      <c r="FP48" s="63">
        <f t="shared" si="52"/>
        <v>0</v>
      </c>
      <c r="FQ48" s="63">
        <f t="shared" si="52"/>
        <v>0</v>
      </c>
      <c r="FR48" s="63">
        <f t="shared" si="52"/>
        <v>0</v>
      </c>
      <c r="FS48" s="63">
        <f t="shared" si="52"/>
        <v>0</v>
      </c>
      <c r="FT48" s="63">
        <f t="shared" si="52"/>
        <v>0</v>
      </c>
      <c r="FU48" s="63">
        <f t="shared" si="52"/>
        <v>0</v>
      </c>
      <c r="FV48" s="63">
        <f t="shared" si="52"/>
        <v>0</v>
      </c>
      <c r="FW48" s="63">
        <f t="shared" si="52"/>
        <v>0</v>
      </c>
      <c r="FX48" s="63">
        <f t="shared" si="52"/>
        <v>0</v>
      </c>
      <c r="FY48" s="63">
        <f t="shared" si="52"/>
        <v>0</v>
      </c>
      <c r="FZ48" s="63">
        <f t="shared" si="52"/>
        <v>0</v>
      </c>
      <c r="GA48" s="63">
        <f t="shared" si="52"/>
        <v>0</v>
      </c>
      <c r="GB48" s="63">
        <f t="shared" si="52"/>
        <v>0</v>
      </c>
      <c r="GC48" s="63">
        <f t="shared" si="52"/>
        <v>0</v>
      </c>
      <c r="GD48" s="63">
        <f t="shared" si="52"/>
        <v>0</v>
      </c>
      <c r="GE48" s="63">
        <f t="shared" si="52"/>
        <v>0</v>
      </c>
      <c r="GF48" s="63">
        <f t="shared" si="52"/>
        <v>0</v>
      </c>
      <c r="GG48" s="63">
        <f t="shared" si="52"/>
        <v>0</v>
      </c>
      <c r="GH48" s="63">
        <f t="shared" si="52"/>
        <v>0</v>
      </c>
      <c r="GI48" s="63">
        <f t="shared" si="52"/>
        <v>0</v>
      </c>
      <c r="GJ48" s="63">
        <f t="shared" si="52"/>
        <v>0</v>
      </c>
      <c r="GK48" s="63">
        <f t="shared" si="52"/>
        <v>0</v>
      </c>
      <c r="GL48" s="63">
        <f t="shared" si="52"/>
        <v>0</v>
      </c>
      <c r="GM48" s="63">
        <f t="shared" si="52"/>
        <v>0</v>
      </c>
      <c r="GN48" s="63">
        <f t="shared" si="52"/>
        <v>0</v>
      </c>
      <c r="GO48" s="63">
        <f t="shared" si="52"/>
        <v>0</v>
      </c>
      <c r="GP48" s="63">
        <f t="shared" si="52"/>
        <v>0</v>
      </c>
      <c r="GQ48" s="63">
        <f t="shared" si="52"/>
        <v>0</v>
      </c>
      <c r="GR48" s="63">
        <f t="shared" si="52"/>
        <v>0</v>
      </c>
      <c r="GS48" s="63">
        <f t="shared" si="52"/>
        <v>0</v>
      </c>
      <c r="GT48" s="63">
        <f t="shared" si="52"/>
        <v>0</v>
      </c>
      <c r="GU48" s="63">
        <f t="shared" si="52"/>
        <v>0</v>
      </c>
      <c r="GV48" s="63">
        <f t="shared" si="52"/>
        <v>0</v>
      </c>
      <c r="GW48" s="63">
        <f t="shared" si="52"/>
        <v>0</v>
      </c>
      <c r="GX48" s="63">
        <f t="shared" si="52"/>
        <v>0</v>
      </c>
      <c r="GY48" s="63">
        <f t="shared" si="52"/>
        <v>0</v>
      </c>
      <c r="GZ48" s="63">
        <f t="shared" si="52"/>
        <v>0</v>
      </c>
      <c r="HA48" s="63">
        <f t="shared" si="52"/>
        <v>0</v>
      </c>
      <c r="HB48" s="63">
        <f t="shared" si="52"/>
        <v>0</v>
      </c>
      <c r="HC48" s="63">
        <f t="shared" si="52"/>
        <v>0</v>
      </c>
      <c r="HD48" s="63">
        <f t="shared" si="52"/>
        <v>0</v>
      </c>
      <c r="HE48" s="63">
        <f t="shared" si="52"/>
        <v>0</v>
      </c>
      <c r="HF48" s="63">
        <f t="shared" si="52"/>
        <v>0</v>
      </c>
      <c r="HG48" s="63">
        <f t="shared" si="52"/>
        <v>0</v>
      </c>
      <c r="HH48" s="63">
        <f t="shared" si="52"/>
        <v>0</v>
      </c>
      <c r="HI48" s="63">
        <f t="shared" si="52"/>
        <v>0</v>
      </c>
      <c r="HJ48" s="63">
        <f t="shared" si="52"/>
        <v>0</v>
      </c>
      <c r="HK48" s="63">
        <f t="shared" si="52"/>
        <v>0</v>
      </c>
      <c r="HL48" s="63">
        <f t="shared" si="52"/>
        <v>0</v>
      </c>
      <c r="HM48" s="63">
        <f t="shared" si="52"/>
        <v>0</v>
      </c>
      <c r="HN48" s="63">
        <f t="shared" si="52"/>
        <v>0</v>
      </c>
      <c r="HO48" s="63">
        <f t="shared" si="52"/>
        <v>0</v>
      </c>
      <c r="HP48" s="63">
        <f t="shared" si="52"/>
        <v>0</v>
      </c>
      <c r="HQ48" s="63">
        <f t="shared" si="52"/>
        <v>0</v>
      </c>
      <c r="HR48" s="63">
        <f t="shared" si="52"/>
        <v>0</v>
      </c>
      <c r="HS48" s="63">
        <f t="shared" si="52"/>
        <v>0</v>
      </c>
      <c r="HT48" s="63">
        <f t="shared" si="52"/>
        <v>0</v>
      </c>
      <c r="HU48" s="63">
        <f t="shared" si="52"/>
        <v>0</v>
      </c>
      <c r="HV48" s="63">
        <f t="shared" si="52"/>
        <v>0</v>
      </c>
      <c r="HW48" s="63">
        <f t="shared" si="52"/>
        <v>0</v>
      </c>
      <c r="HX48" s="63">
        <f t="shared" si="52"/>
        <v>0</v>
      </c>
      <c r="HY48" s="63">
        <f t="shared" si="52"/>
        <v>0</v>
      </c>
      <c r="HZ48" s="63">
        <f t="shared" si="52"/>
        <v>0</v>
      </c>
      <c r="IA48" s="63">
        <f t="shared" si="52"/>
        <v>0</v>
      </c>
      <c r="IB48" s="63">
        <f t="shared" si="52"/>
        <v>0</v>
      </c>
      <c r="IC48" s="63">
        <f t="shared" si="52"/>
        <v>0</v>
      </c>
      <c r="ID48" s="63">
        <f t="shared" si="52"/>
        <v>0</v>
      </c>
      <c r="IE48" s="63">
        <f t="shared" si="52"/>
        <v>0</v>
      </c>
      <c r="IF48" s="63">
        <f t="shared" si="52"/>
        <v>0</v>
      </c>
      <c r="IG48" s="63">
        <f t="shared" si="52"/>
        <v>0</v>
      </c>
      <c r="IH48" s="63">
        <f t="shared" si="52"/>
        <v>0</v>
      </c>
      <c r="II48" s="63">
        <f t="shared" si="52"/>
        <v>0</v>
      </c>
      <c r="IJ48" s="63">
        <f t="shared" si="52"/>
        <v>0</v>
      </c>
      <c r="IK48" s="63">
        <f t="shared" si="52"/>
        <v>0</v>
      </c>
      <c r="IL48" s="63">
        <f t="shared" si="52"/>
        <v>0</v>
      </c>
      <c r="IM48" s="63">
        <f t="shared" si="52"/>
        <v>0</v>
      </c>
      <c r="IN48" s="63">
        <f t="shared" si="52"/>
        <v>0</v>
      </c>
      <c r="IO48" s="63">
        <f t="shared" si="52"/>
        <v>0</v>
      </c>
      <c r="IP48" s="63">
        <f t="shared" si="52"/>
        <v>0</v>
      </c>
      <c r="IQ48" s="63">
        <f t="shared" si="52"/>
        <v>0</v>
      </c>
      <c r="IR48" s="63">
        <f t="shared" si="52"/>
        <v>0</v>
      </c>
      <c r="IS48" s="63">
        <f t="shared" si="52"/>
        <v>0</v>
      </c>
      <c r="IT48" s="63">
        <f t="shared" si="52"/>
        <v>0</v>
      </c>
      <c r="IU48" s="63">
        <f t="shared" si="52"/>
        <v>0</v>
      </c>
      <c r="IV48" s="63">
        <f t="shared" si="52"/>
        <v>0</v>
      </c>
      <c r="IW48" s="63">
        <f t="shared" si="52"/>
        <v>0</v>
      </c>
      <c r="IX48" s="63">
        <f t="shared" si="52"/>
        <v>0</v>
      </c>
      <c r="IY48" s="63">
        <f t="shared" ref="IY48:MX48" si="53">IY27</f>
        <v>0</v>
      </c>
      <c r="IZ48" s="63">
        <f t="shared" si="53"/>
        <v>0</v>
      </c>
      <c r="JA48" s="63">
        <f t="shared" si="53"/>
        <v>0</v>
      </c>
      <c r="JB48" s="63">
        <f t="shared" si="53"/>
        <v>0</v>
      </c>
      <c r="JC48" s="63">
        <f t="shared" si="53"/>
        <v>0</v>
      </c>
      <c r="JD48" s="63">
        <f t="shared" si="53"/>
        <v>0</v>
      </c>
      <c r="JE48" s="63">
        <f t="shared" si="53"/>
        <v>0</v>
      </c>
      <c r="JF48" s="63">
        <f t="shared" si="53"/>
        <v>0</v>
      </c>
      <c r="JG48" s="63">
        <f t="shared" si="53"/>
        <v>0</v>
      </c>
      <c r="JH48" s="63">
        <f t="shared" si="53"/>
        <v>0</v>
      </c>
      <c r="JI48" s="63">
        <f t="shared" si="53"/>
        <v>0</v>
      </c>
      <c r="JJ48" s="63">
        <f t="shared" si="53"/>
        <v>0</v>
      </c>
      <c r="JK48" s="63">
        <f t="shared" si="53"/>
        <v>0</v>
      </c>
      <c r="JL48" s="63">
        <f t="shared" si="53"/>
        <v>0</v>
      </c>
      <c r="JM48" s="63">
        <f t="shared" si="53"/>
        <v>0</v>
      </c>
      <c r="JN48" s="63">
        <f t="shared" si="53"/>
        <v>0</v>
      </c>
      <c r="JO48" s="63">
        <f t="shared" si="53"/>
        <v>0</v>
      </c>
      <c r="JP48" s="63">
        <f t="shared" si="53"/>
        <v>0</v>
      </c>
      <c r="JQ48" s="63">
        <f t="shared" si="53"/>
        <v>0</v>
      </c>
      <c r="JR48" s="63">
        <f t="shared" si="53"/>
        <v>0</v>
      </c>
      <c r="JS48" s="63">
        <f t="shared" si="53"/>
        <v>0</v>
      </c>
      <c r="JT48" s="63">
        <f t="shared" si="53"/>
        <v>0</v>
      </c>
      <c r="JU48" s="63">
        <f t="shared" si="53"/>
        <v>0</v>
      </c>
      <c r="JV48" s="63">
        <f t="shared" si="53"/>
        <v>0</v>
      </c>
      <c r="JW48" s="63">
        <f t="shared" si="53"/>
        <v>0</v>
      </c>
      <c r="JX48" s="63">
        <f t="shared" si="53"/>
        <v>0</v>
      </c>
      <c r="JY48" s="63">
        <f t="shared" si="53"/>
        <v>0</v>
      </c>
      <c r="JZ48" s="63">
        <f t="shared" si="53"/>
        <v>0</v>
      </c>
      <c r="KA48" s="63">
        <f t="shared" si="53"/>
        <v>0</v>
      </c>
      <c r="KB48" s="63">
        <f t="shared" si="53"/>
        <v>0</v>
      </c>
      <c r="KC48" s="63">
        <f t="shared" si="53"/>
        <v>0</v>
      </c>
      <c r="KD48" s="63">
        <f t="shared" si="53"/>
        <v>0</v>
      </c>
      <c r="KE48" s="63">
        <f t="shared" si="53"/>
        <v>0</v>
      </c>
      <c r="KF48" s="63">
        <f t="shared" si="53"/>
        <v>0</v>
      </c>
      <c r="KG48" s="63">
        <f t="shared" si="53"/>
        <v>0</v>
      </c>
      <c r="KH48" s="63">
        <f t="shared" si="53"/>
        <v>0</v>
      </c>
      <c r="KI48" s="63">
        <f t="shared" si="53"/>
        <v>0</v>
      </c>
      <c r="KJ48" s="63">
        <f t="shared" si="53"/>
        <v>0</v>
      </c>
      <c r="KK48" s="63">
        <f t="shared" si="53"/>
        <v>0</v>
      </c>
      <c r="KL48" s="63">
        <f t="shared" si="53"/>
        <v>0</v>
      </c>
      <c r="KM48" s="63">
        <f t="shared" si="53"/>
        <v>0</v>
      </c>
      <c r="KN48" s="63">
        <f t="shared" si="53"/>
        <v>0</v>
      </c>
      <c r="KO48" s="63">
        <f t="shared" si="53"/>
        <v>0</v>
      </c>
      <c r="KP48" s="63">
        <f t="shared" si="53"/>
        <v>0</v>
      </c>
      <c r="KQ48" s="63">
        <f t="shared" si="53"/>
        <v>0</v>
      </c>
      <c r="KR48" s="63">
        <f t="shared" si="53"/>
        <v>0</v>
      </c>
      <c r="KS48" s="63">
        <f t="shared" si="53"/>
        <v>0</v>
      </c>
      <c r="KT48" s="63">
        <f t="shared" si="53"/>
        <v>0</v>
      </c>
      <c r="KU48" s="63">
        <f t="shared" si="53"/>
        <v>0</v>
      </c>
      <c r="KV48" s="63">
        <f t="shared" si="53"/>
        <v>0</v>
      </c>
      <c r="KW48" s="63">
        <f t="shared" si="53"/>
        <v>0</v>
      </c>
      <c r="KX48" s="63">
        <f t="shared" si="53"/>
        <v>0</v>
      </c>
      <c r="KY48" s="63">
        <f t="shared" si="53"/>
        <v>0</v>
      </c>
      <c r="KZ48" s="63">
        <f t="shared" si="53"/>
        <v>0</v>
      </c>
      <c r="LA48" s="63">
        <f t="shared" si="53"/>
        <v>0</v>
      </c>
      <c r="LB48" s="63">
        <f t="shared" si="53"/>
        <v>0</v>
      </c>
      <c r="LC48" s="63">
        <f t="shared" si="53"/>
        <v>0</v>
      </c>
      <c r="LD48" s="63">
        <f t="shared" si="53"/>
        <v>0</v>
      </c>
      <c r="LE48" s="63">
        <f t="shared" si="53"/>
        <v>0</v>
      </c>
      <c r="LF48" s="63">
        <f t="shared" si="53"/>
        <v>0</v>
      </c>
      <c r="LG48" s="63">
        <f t="shared" si="53"/>
        <v>0</v>
      </c>
      <c r="LH48" s="63">
        <f t="shared" si="53"/>
        <v>0</v>
      </c>
      <c r="LI48" s="63">
        <f t="shared" si="53"/>
        <v>0</v>
      </c>
      <c r="LJ48" s="63">
        <f t="shared" si="53"/>
        <v>0</v>
      </c>
      <c r="LK48" s="63">
        <f t="shared" si="53"/>
        <v>0</v>
      </c>
      <c r="LL48" s="63">
        <f t="shared" si="53"/>
        <v>0</v>
      </c>
      <c r="LM48" s="63">
        <f t="shared" si="53"/>
        <v>0</v>
      </c>
      <c r="LN48" s="63">
        <f t="shared" si="53"/>
        <v>0</v>
      </c>
      <c r="LO48" s="63">
        <f t="shared" si="53"/>
        <v>0</v>
      </c>
      <c r="LP48" s="63">
        <f t="shared" si="53"/>
        <v>0</v>
      </c>
      <c r="LQ48" s="63">
        <f t="shared" si="53"/>
        <v>0</v>
      </c>
      <c r="LR48" s="63">
        <f t="shared" si="53"/>
        <v>0</v>
      </c>
      <c r="LS48" s="63">
        <f t="shared" si="53"/>
        <v>0</v>
      </c>
      <c r="LT48" s="63">
        <f t="shared" si="53"/>
        <v>0</v>
      </c>
      <c r="LU48" s="63">
        <f t="shared" si="53"/>
        <v>0</v>
      </c>
      <c r="LV48" s="63">
        <f t="shared" si="53"/>
        <v>0</v>
      </c>
      <c r="LW48" s="63">
        <f t="shared" si="53"/>
        <v>0</v>
      </c>
      <c r="LX48" s="63">
        <f t="shared" si="53"/>
        <v>0</v>
      </c>
      <c r="LY48" s="63">
        <f t="shared" si="53"/>
        <v>0</v>
      </c>
      <c r="LZ48" s="63">
        <f t="shared" si="53"/>
        <v>0</v>
      </c>
      <c r="MA48" s="63">
        <f t="shared" si="53"/>
        <v>0</v>
      </c>
      <c r="MB48" s="63">
        <f t="shared" si="53"/>
        <v>0</v>
      </c>
      <c r="MC48" s="63">
        <f t="shared" si="53"/>
        <v>0</v>
      </c>
      <c r="MD48" s="63">
        <f t="shared" si="53"/>
        <v>0</v>
      </c>
      <c r="ME48" s="63">
        <f t="shared" si="53"/>
        <v>0</v>
      </c>
      <c r="MF48" s="63">
        <f t="shared" si="53"/>
        <v>0</v>
      </c>
      <c r="MG48" s="63">
        <f t="shared" si="53"/>
        <v>0</v>
      </c>
      <c r="MH48" s="63">
        <f t="shared" si="53"/>
        <v>0</v>
      </c>
      <c r="MI48" s="63">
        <f t="shared" si="53"/>
        <v>0</v>
      </c>
      <c r="MJ48" s="63">
        <f t="shared" si="53"/>
        <v>0</v>
      </c>
      <c r="MK48" s="63">
        <f t="shared" si="53"/>
        <v>0</v>
      </c>
      <c r="ML48" s="63">
        <f t="shared" si="53"/>
        <v>0</v>
      </c>
      <c r="MM48" s="63">
        <f t="shared" si="53"/>
        <v>0</v>
      </c>
      <c r="MN48" s="63">
        <f t="shared" si="53"/>
        <v>0</v>
      </c>
      <c r="MO48" s="63">
        <f t="shared" si="53"/>
        <v>0</v>
      </c>
      <c r="MP48" s="63">
        <f t="shared" si="53"/>
        <v>0</v>
      </c>
      <c r="MQ48" s="63">
        <f t="shared" si="53"/>
        <v>0</v>
      </c>
      <c r="MR48" s="63">
        <f t="shared" si="53"/>
        <v>0</v>
      </c>
      <c r="MS48" s="63">
        <f t="shared" si="53"/>
        <v>0</v>
      </c>
      <c r="MT48" s="63">
        <f t="shared" si="53"/>
        <v>0</v>
      </c>
      <c r="MU48" s="63">
        <f t="shared" si="53"/>
        <v>0</v>
      </c>
      <c r="MV48" s="63">
        <f t="shared" si="53"/>
        <v>0</v>
      </c>
      <c r="MW48" s="63">
        <f t="shared" si="53"/>
        <v>0</v>
      </c>
      <c r="MX48" s="63">
        <f t="shared" si="53"/>
        <v>0</v>
      </c>
      <c r="MY48" s="24"/>
      <c r="MZ48" s="24"/>
      <c r="NA48" s="24"/>
      <c r="NB48" s="24"/>
      <c r="NC48" s="24"/>
      <c r="ND48" s="24"/>
      <c r="NE48" s="24"/>
      <c r="NF48" s="24"/>
      <c r="NG48" s="24"/>
      <c r="NH48" s="24"/>
      <c r="NI48" s="24"/>
      <c r="NJ48" s="24"/>
      <c r="NK48" s="24"/>
      <c r="NL48" s="24"/>
      <c r="NM48" s="24"/>
      <c r="NN48" s="24"/>
      <c r="NO48" s="24"/>
      <c r="NP48" s="24"/>
      <c r="NQ48" s="24"/>
      <c r="NR48" s="24"/>
      <c r="NS48" s="24"/>
      <c r="NT48" s="24"/>
    </row>
    <row r="49" spans="1:384" ht="14.25" hidden="1" customHeight="1" outlineLevel="1" x14ac:dyDescent="0.55000000000000004">
      <c r="A49" s="8" t="s">
        <v>17</v>
      </c>
      <c r="B49" s="13">
        <f t="shared" ref="B49:B50" si="54">SUM(C49:MX49)</f>
        <v>0</v>
      </c>
      <c r="C49" s="58">
        <f t="shared" ref="C49:IW49" si="55">-SUMIFS($P$77:$P$10183,$C$77:$C$10183,"&gt;"&amp;B$35,$C$77:$C$10183,"&lt;="&amp;C$35,$A$77:$A$10183,"&lt;="&amp;$C$1)/1000
-SUMIFS($Q$77:$Q$10183,$C$77:$C$10183,"&gt;"&amp;B$35,$C$77:$C$10183,"&lt;="&amp;C$35,$A$77:$A$10183,"&lt;="&amp;$C$1)/1000</f>
        <v>0</v>
      </c>
      <c r="D49" s="58">
        <f t="shared" si="55"/>
        <v>0</v>
      </c>
      <c r="E49" s="58">
        <f t="shared" si="55"/>
        <v>0</v>
      </c>
      <c r="F49" s="58">
        <f t="shared" si="55"/>
        <v>0</v>
      </c>
      <c r="G49" s="58">
        <f t="shared" si="55"/>
        <v>0</v>
      </c>
      <c r="H49" s="58">
        <f t="shared" si="55"/>
        <v>0</v>
      </c>
      <c r="I49" s="58">
        <f t="shared" si="55"/>
        <v>0</v>
      </c>
      <c r="J49" s="58">
        <f t="shared" si="55"/>
        <v>0</v>
      </c>
      <c r="K49" s="58">
        <f t="shared" si="55"/>
        <v>0</v>
      </c>
      <c r="L49" s="58">
        <f t="shared" si="55"/>
        <v>0</v>
      </c>
      <c r="M49" s="58">
        <f t="shared" si="55"/>
        <v>0</v>
      </c>
      <c r="N49" s="58">
        <f t="shared" si="55"/>
        <v>0</v>
      </c>
      <c r="O49" s="58">
        <f t="shared" si="55"/>
        <v>0</v>
      </c>
      <c r="P49" s="58">
        <f t="shared" si="55"/>
        <v>0</v>
      </c>
      <c r="Q49" s="58">
        <f t="shared" si="55"/>
        <v>0</v>
      </c>
      <c r="R49" s="58">
        <f t="shared" si="55"/>
        <v>0</v>
      </c>
      <c r="S49" s="58">
        <f t="shared" si="55"/>
        <v>0</v>
      </c>
      <c r="T49" s="58">
        <f t="shared" si="55"/>
        <v>0</v>
      </c>
      <c r="U49" s="58">
        <f t="shared" si="55"/>
        <v>0</v>
      </c>
      <c r="V49" s="58">
        <f t="shared" si="55"/>
        <v>0</v>
      </c>
      <c r="W49" s="58">
        <f t="shared" si="55"/>
        <v>0</v>
      </c>
      <c r="X49" s="58">
        <f t="shared" si="55"/>
        <v>0</v>
      </c>
      <c r="Y49" s="58">
        <f t="shared" si="55"/>
        <v>0</v>
      </c>
      <c r="Z49" s="58">
        <f t="shared" si="55"/>
        <v>0</v>
      </c>
      <c r="AA49" s="58">
        <f t="shared" si="55"/>
        <v>0</v>
      </c>
      <c r="AB49" s="58">
        <f t="shared" si="55"/>
        <v>0</v>
      </c>
      <c r="AC49" s="58">
        <f t="shared" si="55"/>
        <v>0</v>
      </c>
      <c r="AD49" s="58">
        <f t="shared" si="55"/>
        <v>0</v>
      </c>
      <c r="AE49" s="58">
        <f t="shared" si="55"/>
        <v>0</v>
      </c>
      <c r="AF49" s="58">
        <f t="shared" si="55"/>
        <v>0</v>
      </c>
      <c r="AG49" s="58">
        <f t="shared" si="55"/>
        <v>0</v>
      </c>
      <c r="AH49" s="58">
        <f t="shared" si="55"/>
        <v>0</v>
      </c>
      <c r="AI49" s="58">
        <f t="shared" si="55"/>
        <v>0</v>
      </c>
      <c r="AJ49" s="58">
        <f t="shared" si="55"/>
        <v>0</v>
      </c>
      <c r="AK49" s="58">
        <f t="shared" si="55"/>
        <v>0</v>
      </c>
      <c r="AL49" s="58">
        <f t="shared" si="55"/>
        <v>0</v>
      </c>
      <c r="AM49" s="58">
        <f t="shared" si="55"/>
        <v>0</v>
      </c>
      <c r="AN49" s="58">
        <f t="shared" si="55"/>
        <v>0</v>
      </c>
      <c r="AO49" s="58">
        <f t="shared" si="55"/>
        <v>0</v>
      </c>
      <c r="AP49" s="58">
        <f t="shared" si="55"/>
        <v>0</v>
      </c>
      <c r="AQ49" s="58">
        <f t="shared" si="55"/>
        <v>0</v>
      </c>
      <c r="AR49" s="58">
        <f t="shared" si="55"/>
        <v>0</v>
      </c>
      <c r="AS49" s="58">
        <f t="shared" si="55"/>
        <v>0</v>
      </c>
      <c r="AT49" s="58">
        <f t="shared" si="55"/>
        <v>0</v>
      </c>
      <c r="AU49" s="58">
        <f t="shared" si="55"/>
        <v>0</v>
      </c>
      <c r="AV49" s="58">
        <f t="shared" si="55"/>
        <v>0</v>
      </c>
      <c r="AW49" s="58">
        <f t="shared" si="55"/>
        <v>0</v>
      </c>
      <c r="AX49" s="58">
        <f t="shared" si="55"/>
        <v>0</v>
      </c>
      <c r="AY49" s="58">
        <f t="shared" si="55"/>
        <v>0</v>
      </c>
      <c r="AZ49" s="58">
        <f t="shared" si="55"/>
        <v>0</v>
      </c>
      <c r="BA49" s="58">
        <f t="shared" si="55"/>
        <v>0</v>
      </c>
      <c r="BB49" s="58">
        <f t="shared" si="55"/>
        <v>0</v>
      </c>
      <c r="BC49" s="58">
        <f t="shared" si="55"/>
        <v>0</v>
      </c>
      <c r="BD49" s="58">
        <f t="shared" si="55"/>
        <v>0</v>
      </c>
      <c r="BE49" s="58">
        <f t="shared" si="55"/>
        <v>0</v>
      </c>
      <c r="BF49" s="58">
        <f t="shared" si="55"/>
        <v>0</v>
      </c>
      <c r="BG49" s="58">
        <f t="shared" si="55"/>
        <v>0</v>
      </c>
      <c r="BH49" s="58">
        <f t="shared" si="55"/>
        <v>0</v>
      </c>
      <c r="BI49" s="58">
        <f t="shared" si="55"/>
        <v>0</v>
      </c>
      <c r="BJ49" s="58">
        <f t="shared" si="55"/>
        <v>0</v>
      </c>
      <c r="BK49" s="58">
        <f t="shared" si="55"/>
        <v>0</v>
      </c>
      <c r="BL49" s="58">
        <f t="shared" si="55"/>
        <v>0</v>
      </c>
      <c r="BM49" s="58">
        <f t="shared" si="55"/>
        <v>0</v>
      </c>
      <c r="BN49" s="58">
        <f t="shared" si="55"/>
        <v>0</v>
      </c>
      <c r="BO49" s="58">
        <f t="shared" si="55"/>
        <v>0</v>
      </c>
      <c r="BP49" s="58">
        <f t="shared" si="55"/>
        <v>0</v>
      </c>
      <c r="BQ49" s="58">
        <f t="shared" si="55"/>
        <v>0</v>
      </c>
      <c r="BR49" s="58">
        <f t="shared" si="55"/>
        <v>0</v>
      </c>
      <c r="BS49" s="58">
        <f t="shared" si="55"/>
        <v>0</v>
      </c>
      <c r="BT49" s="58">
        <f t="shared" si="55"/>
        <v>0</v>
      </c>
      <c r="BU49" s="58">
        <f t="shared" si="55"/>
        <v>0</v>
      </c>
      <c r="BV49" s="58">
        <f t="shared" si="55"/>
        <v>0</v>
      </c>
      <c r="BW49" s="58">
        <f t="shared" si="55"/>
        <v>0</v>
      </c>
      <c r="BX49" s="58">
        <f t="shared" si="55"/>
        <v>0</v>
      </c>
      <c r="BY49" s="58">
        <f t="shared" si="55"/>
        <v>0</v>
      </c>
      <c r="BZ49" s="58">
        <f t="shared" si="55"/>
        <v>0</v>
      </c>
      <c r="CA49" s="58">
        <f t="shared" si="55"/>
        <v>0</v>
      </c>
      <c r="CB49" s="58">
        <f t="shared" si="55"/>
        <v>0</v>
      </c>
      <c r="CC49" s="58">
        <f t="shared" si="55"/>
        <v>0</v>
      </c>
      <c r="CD49" s="58">
        <f t="shared" si="55"/>
        <v>0</v>
      </c>
      <c r="CE49" s="58">
        <f t="shared" si="55"/>
        <v>0</v>
      </c>
      <c r="CF49" s="58">
        <f t="shared" si="55"/>
        <v>0</v>
      </c>
      <c r="CG49" s="58">
        <f t="shared" si="55"/>
        <v>0</v>
      </c>
      <c r="CH49" s="58">
        <f t="shared" si="55"/>
        <v>0</v>
      </c>
      <c r="CI49" s="58">
        <f t="shared" si="55"/>
        <v>0</v>
      </c>
      <c r="CJ49" s="58">
        <f t="shared" si="55"/>
        <v>0</v>
      </c>
      <c r="CK49" s="58">
        <f t="shared" si="55"/>
        <v>0</v>
      </c>
      <c r="CL49" s="58">
        <f t="shared" si="55"/>
        <v>0</v>
      </c>
      <c r="CM49" s="58">
        <f t="shared" si="55"/>
        <v>0</v>
      </c>
      <c r="CN49" s="58">
        <f t="shared" si="55"/>
        <v>0</v>
      </c>
      <c r="CO49" s="58">
        <f t="shared" si="55"/>
        <v>0</v>
      </c>
      <c r="CP49" s="58">
        <f t="shared" si="55"/>
        <v>0</v>
      </c>
      <c r="CQ49" s="58">
        <f t="shared" si="55"/>
        <v>0</v>
      </c>
      <c r="CR49" s="58">
        <f t="shared" si="55"/>
        <v>0</v>
      </c>
      <c r="CS49" s="58">
        <f t="shared" si="55"/>
        <v>0</v>
      </c>
      <c r="CT49" s="58">
        <f t="shared" si="55"/>
        <v>0</v>
      </c>
      <c r="CU49" s="58">
        <f t="shared" si="55"/>
        <v>0</v>
      </c>
      <c r="CV49" s="58">
        <f t="shared" si="55"/>
        <v>0</v>
      </c>
      <c r="CW49" s="58">
        <f t="shared" si="55"/>
        <v>0</v>
      </c>
      <c r="CX49" s="58">
        <f t="shared" si="55"/>
        <v>0</v>
      </c>
      <c r="CY49" s="58">
        <f t="shared" si="55"/>
        <v>0</v>
      </c>
      <c r="CZ49" s="58">
        <f t="shared" si="55"/>
        <v>0</v>
      </c>
      <c r="DA49" s="58">
        <f t="shared" si="55"/>
        <v>0</v>
      </c>
      <c r="DB49" s="58">
        <f t="shared" si="55"/>
        <v>0</v>
      </c>
      <c r="DC49" s="58">
        <f t="shared" si="55"/>
        <v>0</v>
      </c>
      <c r="DD49" s="58">
        <f t="shared" si="55"/>
        <v>0</v>
      </c>
      <c r="DE49" s="58">
        <f t="shared" si="55"/>
        <v>0</v>
      </c>
      <c r="DF49" s="58">
        <f t="shared" si="55"/>
        <v>0</v>
      </c>
      <c r="DG49" s="58">
        <f t="shared" si="55"/>
        <v>0</v>
      </c>
      <c r="DH49" s="58">
        <f t="shared" si="55"/>
        <v>0</v>
      </c>
      <c r="DI49" s="58">
        <f t="shared" si="55"/>
        <v>0</v>
      </c>
      <c r="DJ49" s="58">
        <f t="shared" si="55"/>
        <v>0</v>
      </c>
      <c r="DK49" s="58">
        <f t="shared" si="55"/>
        <v>0</v>
      </c>
      <c r="DL49" s="58">
        <f t="shared" si="55"/>
        <v>0</v>
      </c>
      <c r="DM49" s="58">
        <f t="shared" si="55"/>
        <v>0</v>
      </c>
      <c r="DN49" s="58">
        <f t="shared" si="55"/>
        <v>0</v>
      </c>
      <c r="DO49" s="58">
        <f t="shared" si="55"/>
        <v>0</v>
      </c>
      <c r="DP49" s="58">
        <f t="shared" si="55"/>
        <v>0</v>
      </c>
      <c r="DQ49" s="58">
        <f t="shared" si="55"/>
        <v>0</v>
      </c>
      <c r="DR49" s="58">
        <f t="shared" si="55"/>
        <v>0</v>
      </c>
      <c r="DS49" s="58">
        <f t="shared" si="55"/>
        <v>0</v>
      </c>
      <c r="DT49" s="58">
        <f t="shared" si="55"/>
        <v>0</v>
      </c>
      <c r="DU49" s="58">
        <f t="shared" si="55"/>
        <v>0</v>
      </c>
      <c r="DV49" s="58">
        <f t="shared" si="55"/>
        <v>0</v>
      </c>
      <c r="DW49" s="58">
        <f t="shared" si="55"/>
        <v>0</v>
      </c>
      <c r="DX49" s="58">
        <f t="shared" si="55"/>
        <v>0</v>
      </c>
      <c r="DY49" s="58">
        <f t="shared" si="55"/>
        <v>0</v>
      </c>
      <c r="DZ49" s="58">
        <f t="shared" si="55"/>
        <v>0</v>
      </c>
      <c r="EA49" s="58">
        <f t="shared" si="55"/>
        <v>0</v>
      </c>
      <c r="EB49" s="58">
        <f t="shared" si="55"/>
        <v>0</v>
      </c>
      <c r="EC49" s="58">
        <f t="shared" si="55"/>
        <v>0</v>
      </c>
      <c r="ED49" s="58">
        <f t="shared" si="55"/>
        <v>0</v>
      </c>
      <c r="EE49" s="58">
        <f t="shared" si="55"/>
        <v>0</v>
      </c>
      <c r="EF49" s="58">
        <f t="shared" si="55"/>
        <v>0</v>
      </c>
      <c r="EG49" s="58">
        <f t="shared" si="55"/>
        <v>0</v>
      </c>
      <c r="EH49" s="58">
        <f t="shared" si="55"/>
        <v>0</v>
      </c>
      <c r="EI49" s="58">
        <f t="shared" si="55"/>
        <v>0</v>
      </c>
      <c r="EJ49" s="58">
        <f t="shared" si="55"/>
        <v>0</v>
      </c>
      <c r="EK49" s="58">
        <f t="shared" si="55"/>
        <v>0</v>
      </c>
      <c r="EL49" s="58">
        <f t="shared" si="55"/>
        <v>0</v>
      </c>
      <c r="EM49" s="58">
        <f t="shared" si="55"/>
        <v>0</v>
      </c>
      <c r="EN49" s="58">
        <f t="shared" si="55"/>
        <v>0</v>
      </c>
      <c r="EO49" s="58">
        <f t="shared" si="55"/>
        <v>0</v>
      </c>
      <c r="EP49" s="58">
        <f t="shared" si="55"/>
        <v>0</v>
      </c>
      <c r="EQ49" s="58">
        <f t="shared" si="55"/>
        <v>0</v>
      </c>
      <c r="ER49" s="58">
        <f t="shared" si="55"/>
        <v>0</v>
      </c>
      <c r="ES49" s="58">
        <f t="shared" si="55"/>
        <v>0</v>
      </c>
      <c r="ET49" s="58">
        <f t="shared" si="55"/>
        <v>0</v>
      </c>
      <c r="EU49" s="58">
        <f t="shared" si="55"/>
        <v>0</v>
      </c>
      <c r="EV49" s="58">
        <f t="shared" si="55"/>
        <v>0</v>
      </c>
      <c r="EW49" s="58">
        <f t="shared" si="55"/>
        <v>0</v>
      </c>
      <c r="EX49" s="58">
        <f t="shared" si="55"/>
        <v>0</v>
      </c>
      <c r="EY49" s="58">
        <f t="shared" si="55"/>
        <v>0</v>
      </c>
      <c r="EZ49" s="58">
        <f t="shared" si="55"/>
        <v>0</v>
      </c>
      <c r="FA49" s="58">
        <f t="shared" si="55"/>
        <v>0</v>
      </c>
      <c r="FB49" s="58">
        <f t="shared" si="55"/>
        <v>0</v>
      </c>
      <c r="FC49" s="58">
        <f t="shared" si="55"/>
        <v>0</v>
      </c>
      <c r="FD49" s="58">
        <f t="shared" si="55"/>
        <v>0</v>
      </c>
      <c r="FE49" s="58">
        <f t="shared" si="55"/>
        <v>0</v>
      </c>
      <c r="FF49" s="58">
        <f t="shared" si="55"/>
        <v>0</v>
      </c>
      <c r="FG49" s="58">
        <f t="shared" si="55"/>
        <v>0</v>
      </c>
      <c r="FH49" s="58">
        <f t="shared" si="55"/>
        <v>0</v>
      </c>
      <c r="FI49" s="58">
        <f t="shared" si="55"/>
        <v>0</v>
      </c>
      <c r="FJ49" s="58">
        <f t="shared" si="55"/>
        <v>0</v>
      </c>
      <c r="FK49" s="58">
        <f t="shared" si="55"/>
        <v>0</v>
      </c>
      <c r="FL49" s="58">
        <f t="shared" si="55"/>
        <v>0</v>
      </c>
      <c r="FM49" s="58">
        <f t="shared" si="55"/>
        <v>0</v>
      </c>
      <c r="FN49" s="58">
        <f t="shared" si="55"/>
        <v>0</v>
      </c>
      <c r="FO49" s="58">
        <f t="shared" si="55"/>
        <v>0</v>
      </c>
      <c r="FP49" s="58">
        <f t="shared" si="55"/>
        <v>0</v>
      </c>
      <c r="FQ49" s="58">
        <f t="shared" si="55"/>
        <v>0</v>
      </c>
      <c r="FR49" s="58">
        <f t="shared" si="55"/>
        <v>0</v>
      </c>
      <c r="FS49" s="58">
        <f t="shared" si="55"/>
        <v>0</v>
      </c>
      <c r="FT49" s="58">
        <f t="shared" si="55"/>
        <v>0</v>
      </c>
      <c r="FU49" s="58">
        <f t="shared" si="55"/>
        <v>0</v>
      </c>
      <c r="FV49" s="58">
        <f t="shared" si="55"/>
        <v>0</v>
      </c>
      <c r="FW49" s="58">
        <f t="shared" si="55"/>
        <v>0</v>
      </c>
      <c r="FX49" s="58">
        <f t="shared" si="55"/>
        <v>0</v>
      </c>
      <c r="FY49" s="58">
        <f t="shared" si="55"/>
        <v>0</v>
      </c>
      <c r="FZ49" s="58">
        <f t="shared" si="55"/>
        <v>0</v>
      </c>
      <c r="GA49" s="58">
        <f t="shared" si="55"/>
        <v>0</v>
      </c>
      <c r="GB49" s="58">
        <f t="shared" si="55"/>
        <v>0</v>
      </c>
      <c r="GC49" s="58">
        <f t="shared" si="55"/>
        <v>0</v>
      </c>
      <c r="GD49" s="58">
        <f t="shared" si="55"/>
        <v>0</v>
      </c>
      <c r="GE49" s="58">
        <f t="shared" si="55"/>
        <v>0</v>
      </c>
      <c r="GF49" s="58">
        <f t="shared" si="55"/>
        <v>0</v>
      </c>
      <c r="GG49" s="58">
        <f t="shared" si="55"/>
        <v>0</v>
      </c>
      <c r="GH49" s="58">
        <f t="shared" si="55"/>
        <v>0</v>
      </c>
      <c r="GI49" s="58">
        <f t="shared" si="55"/>
        <v>0</v>
      </c>
      <c r="GJ49" s="58">
        <f t="shared" si="55"/>
        <v>0</v>
      </c>
      <c r="GK49" s="58">
        <f t="shared" si="55"/>
        <v>0</v>
      </c>
      <c r="GL49" s="58">
        <f t="shared" si="55"/>
        <v>0</v>
      </c>
      <c r="GM49" s="58">
        <f t="shared" si="55"/>
        <v>0</v>
      </c>
      <c r="GN49" s="58">
        <f t="shared" si="55"/>
        <v>0</v>
      </c>
      <c r="GO49" s="58">
        <f t="shared" si="55"/>
        <v>0</v>
      </c>
      <c r="GP49" s="58">
        <f t="shared" si="55"/>
        <v>0</v>
      </c>
      <c r="GQ49" s="58">
        <f t="shared" si="55"/>
        <v>0</v>
      </c>
      <c r="GR49" s="58">
        <f t="shared" si="55"/>
        <v>0</v>
      </c>
      <c r="GS49" s="58">
        <f t="shared" si="55"/>
        <v>0</v>
      </c>
      <c r="GT49" s="58">
        <f t="shared" si="55"/>
        <v>0</v>
      </c>
      <c r="GU49" s="58">
        <f t="shared" si="55"/>
        <v>0</v>
      </c>
      <c r="GV49" s="58">
        <f t="shared" si="55"/>
        <v>0</v>
      </c>
      <c r="GW49" s="58">
        <f t="shared" si="55"/>
        <v>0</v>
      </c>
      <c r="GX49" s="58">
        <f t="shared" si="55"/>
        <v>0</v>
      </c>
      <c r="GY49" s="58">
        <f t="shared" si="55"/>
        <v>0</v>
      </c>
      <c r="GZ49" s="58">
        <f t="shared" si="55"/>
        <v>0</v>
      </c>
      <c r="HA49" s="58">
        <f t="shared" si="55"/>
        <v>0</v>
      </c>
      <c r="HB49" s="58">
        <f t="shared" si="55"/>
        <v>0</v>
      </c>
      <c r="HC49" s="58">
        <f t="shared" si="55"/>
        <v>0</v>
      </c>
      <c r="HD49" s="58">
        <f t="shared" si="55"/>
        <v>0</v>
      </c>
      <c r="HE49" s="58">
        <f t="shared" si="55"/>
        <v>0</v>
      </c>
      <c r="HF49" s="58">
        <f t="shared" si="55"/>
        <v>0</v>
      </c>
      <c r="HG49" s="58">
        <f t="shared" si="55"/>
        <v>0</v>
      </c>
      <c r="HH49" s="58">
        <f t="shared" si="55"/>
        <v>0</v>
      </c>
      <c r="HI49" s="58">
        <f t="shared" si="55"/>
        <v>0</v>
      </c>
      <c r="HJ49" s="58">
        <f t="shared" si="55"/>
        <v>0</v>
      </c>
      <c r="HK49" s="58">
        <f t="shared" si="55"/>
        <v>0</v>
      </c>
      <c r="HL49" s="58">
        <f t="shared" si="55"/>
        <v>0</v>
      </c>
      <c r="HM49" s="58">
        <f t="shared" si="55"/>
        <v>0</v>
      </c>
      <c r="HN49" s="58">
        <f t="shared" si="55"/>
        <v>0</v>
      </c>
      <c r="HO49" s="58">
        <f t="shared" si="55"/>
        <v>0</v>
      </c>
      <c r="HP49" s="58">
        <f t="shared" si="55"/>
        <v>0</v>
      </c>
      <c r="HQ49" s="58">
        <f t="shared" si="55"/>
        <v>0</v>
      </c>
      <c r="HR49" s="58">
        <f t="shared" si="55"/>
        <v>0</v>
      </c>
      <c r="HS49" s="58">
        <f t="shared" si="55"/>
        <v>0</v>
      </c>
      <c r="HT49" s="58">
        <f t="shared" si="55"/>
        <v>0</v>
      </c>
      <c r="HU49" s="58">
        <f t="shared" si="55"/>
        <v>0</v>
      </c>
      <c r="HV49" s="58">
        <f t="shared" si="55"/>
        <v>0</v>
      </c>
      <c r="HW49" s="58">
        <f t="shared" si="55"/>
        <v>0</v>
      </c>
      <c r="HX49" s="58">
        <f t="shared" si="55"/>
        <v>0</v>
      </c>
      <c r="HY49" s="58">
        <f t="shared" si="55"/>
        <v>0</v>
      </c>
      <c r="HZ49" s="58">
        <f t="shared" si="55"/>
        <v>0</v>
      </c>
      <c r="IA49" s="58">
        <f t="shared" si="55"/>
        <v>0</v>
      </c>
      <c r="IB49" s="58">
        <f t="shared" si="55"/>
        <v>0</v>
      </c>
      <c r="IC49" s="58">
        <f t="shared" si="55"/>
        <v>0</v>
      </c>
      <c r="ID49" s="58">
        <f t="shared" si="55"/>
        <v>0</v>
      </c>
      <c r="IE49" s="58">
        <f t="shared" si="55"/>
        <v>0</v>
      </c>
      <c r="IF49" s="58">
        <f t="shared" si="55"/>
        <v>0</v>
      </c>
      <c r="IG49" s="58">
        <f t="shared" si="55"/>
        <v>0</v>
      </c>
      <c r="IH49" s="58">
        <f t="shared" si="55"/>
        <v>0</v>
      </c>
      <c r="II49" s="58">
        <f t="shared" si="55"/>
        <v>0</v>
      </c>
      <c r="IJ49" s="58">
        <f t="shared" si="55"/>
        <v>0</v>
      </c>
      <c r="IK49" s="58">
        <f t="shared" si="55"/>
        <v>0</v>
      </c>
      <c r="IL49" s="58">
        <f t="shared" si="55"/>
        <v>0</v>
      </c>
      <c r="IM49" s="58">
        <f t="shared" si="55"/>
        <v>0</v>
      </c>
      <c r="IN49" s="58">
        <f t="shared" si="55"/>
        <v>0</v>
      </c>
      <c r="IO49" s="58">
        <f t="shared" si="55"/>
        <v>0</v>
      </c>
      <c r="IP49" s="58">
        <f t="shared" si="55"/>
        <v>0</v>
      </c>
      <c r="IQ49" s="58">
        <f t="shared" si="55"/>
        <v>0</v>
      </c>
      <c r="IR49" s="58">
        <f t="shared" si="55"/>
        <v>0</v>
      </c>
      <c r="IS49" s="58">
        <f t="shared" si="55"/>
        <v>0</v>
      </c>
      <c r="IT49" s="58">
        <f t="shared" si="55"/>
        <v>0</v>
      </c>
      <c r="IU49" s="58">
        <f t="shared" si="55"/>
        <v>0</v>
      </c>
      <c r="IV49" s="58">
        <f t="shared" si="55"/>
        <v>0</v>
      </c>
      <c r="IW49" s="58">
        <f t="shared" si="55"/>
        <v>0</v>
      </c>
      <c r="IX49" s="58">
        <f t="shared" ref="IX49:MX49" si="56">-SUMIFS($P$77:$P$10183,$C$77:$C$10183,"&gt;"&amp;IW$35,$C$77:$C$10183,"&lt;="&amp;IX$35,$A$77:$A$10183,"&lt;="&amp;$C$1)/1000
-SUMIFS($Q$77:$Q$10183,$C$77:$C$10183,"&gt;"&amp;IW$35,$C$77:$C$10183,"&lt;="&amp;IX$35,$A$77:$A$10183,"&lt;="&amp;$C$1)/1000</f>
        <v>0</v>
      </c>
      <c r="IY49" s="58">
        <f t="shared" si="56"/>
        <v>0</v>
      </c>
      <c r="IZ49" s="58">
        <f t="shared" si="56"/>
        <v>0</v>
      </c>
      <c r="JA49" s="58">
        <f t="shared" si="56"/>
        <v>0</v>
      </c>
      <c r="JB49" s="58">
        <f t="shared" si="56"/>
        <v>0</v>
      </c>
      <c r="JC49" s="58">
        <f t="shared" si="56"/>
        <v>0</v>
      </c>
      <c r="JD49" s="58">
        <f t="shared" si="56"/>
        <v>0</v>
      </c>
      <c r="JE49" s="58">
        <f t="shared" si="56"/>
        <v>0</v>
      </c>
      <c r="JF49" s="58">
        <f t="shared" si="56"/>
        <v>0</v>
      </c>
      <c r="JG49" s="58">
        <f t="shared" si="56"/>
        <v>0</v>
      </c>
      <c r="JH49" s="58">
        <f t="shared" si="56"/>
        <v>0</v>
      </c>
      <c r="JI49" s="58">
        <f t="shared" si="56"/>
        <v>0</v>
      </c>
      <c r="JJ49" s="58">
        <f t="shared" si="56"/>
        <v>0</v>
      </c>
      <c r="JK49" s="58">
        <f t="shared" si="56"/>
        <v>0</v>
      </c>
      <c r="JL49" s="58">
        <f t="shared" si="56"/>
        <v>0</v>
      </c>
      <c r="JM49" s="58">
        <f t="shared" si="56"/>
        <v>0</v>
      </c>
      <c r="JN49" s="58">
        <f t="shared" si="56"/>
        <v>0</v>
      </c>
      <c r="JO49" s="58">
        <f t="shared" si="56"/>
        <v>0</v>
      </c>
      <c r="JP49" s="58">
        <f t="shared" si="56"/>
        <v>0</v>
      </c>
      <c r="JQ49" s="58">
        <f t="shared" si="56"/>
        <v>0</v>
      </c>
      <c r="JR49" s="58">
        <f t="shared" si="56"/>
        <v>0</v>
      </c>
      <c r="JS49" s="58">
        <f t="shared" si="56"/>
        <v>0</v>
      </c>
      <c r="JT49" s="58">
        <f t="shared" si="56"/>
        <v>0</v>
      </c>
      <c r="JU49" s="58">
        <f t="shared" si="56"/>
        <v>0</v>
      </c>
      <c r="JV49" s="58">
        <f t="shared" si="56"/>
        <v>0</v>
      </c>
      <c r="JW49" s="58">
        <f t="shared" si="56"/>
        <v>0</v>
      </c>
      <c r="JX49" s="58">
        <f t="shared" si="56"/>
        <v>0</v>
      </c>
      <c r="JY49" s="58">
        <f t="shared" si="56"/>
        <v>0</v>
      </c>
      <c r="JZ49" s="58">
        <f t="shared" si="56"/>
        <v>0</v>
      </c>
      <c r="KA49" s="58">
        <f t="shared" si="56"/>
        <v>0</v>
      </c>
      <c r="KB49" s="58">
        <f t="shared" si="56"/>
        <v>0</v>
      </c>
      <c r="KC49" s="58">
        <f t="shared" si="56"/>
        <v>0</v>
      </c>
      <c r="KD49" s="58">
        <f t="shared" si="56"/>
        <v>0</v>
      </c>
      <c r="KE49" s="58">
        <f t="shared" si="56"/>
        <v>0</v>
      </c>
      <c r="KF49" s="58">
        <f t="shared" si="56"/>
        <v>0</v>
      </c>
      <c r="KG49" s="58">
        <f t="shared" si="56"/>
        <v>0</v>
      </c>
      <c r="KH49" s="58">
        <f t="shared" si="56"/>
        <v>0</v>
      </c>
      <c r="KI49" s="58">
        <f t="shared" si="56"/>
        <v>0</v>
      </c>
      <c r="KJ49" s="58">
        <f t="shared" si="56"/>
        <v>0</v>
      </c>
      <c r="KK49" s="58">
        <f t="shared" si="56"/>
        <v>0</v>
      </c>
      <c r="KL49" s="58">
        <f t="shared" si="56"/>
        <v>0</v>
      </c>
      <c r="KM49" s="58">
        <f t="shared" si="56"/>
        <v>0</v>
      </c>
      <c r="KN49" s="58">
        <f t="shared" si="56"/>
        <v>0</v>
      </c>
      <c r="KO49" s="58">
        <f t="shared" si="56"/>
        <v>0</v>
      </c>
      <c r="KP49" s="58">
        <f t="shared" si="56"/>
        <v>0</v>
      </c>
      <c r="KQ49" s="58">
        <f t="shared" si="56"/>
        <v>0</v>
      </c>
      <c r="KR49" s="58">
        <f t="shared" si="56"/>
        <v>0</v>
      </c>
      <c r="KS49" s="58">
        <f t="shared" si="56"/>
        <v>0</v>
      </c>
      <c r="KT49" s="58">
        <f t="shared" si="56"/>
        <v>0</v>
      </c>
      <c r="KU49" s="58">
        <f t="shared" si="56"/>
        <v>0</v>
      </c>
      <c r="KV49" s="58">
        <f t="shared" si="56"/>
        <v>0</v>
      </c>
      <c r="KW49" s="58">
        <f t="shared" si="56"/>
        <v>0</v>
      </c>
      <c r="KX49" s="58">
        <f t="shared" si="56"/>
        <v>0</v>
      </c>
      <c r="KY49" s="58">
        <f t="shared" si="56"/>
        <v>0</v>
      </c>
      <c r="KZ49" s="58">
        <f t="shared" si="56"/>
        <v>0</v>
      </c>
      <c r="LA49" s="58">
        <f t="shared" si="56"/>
        <v>0</v>
      </c>
      <c r="LB49" s="58">
        <f t="shared" si="56"/>
        <v>0</v>
      </c>
      <c r="LC49" s="58">
        <f t="shared" si="56"/>
        <v>0</v>
      </c>
      <c r="LD49" s="58">
        <f t="shared" si="56"/>
        <v>0</v>
      </c>
      <c r="LE49" s="58">
        <f t="shared" si="56"/>
        <v>0</v>
      </c>
      <c r="LF49" s="58">
        <f t="shared" si="56"/>
        <v>0</v>
      </c>
      <c r="LG49" s="58">
        <f t="shared" si="56"/>
        <v>0</v>
      </c>
      <c r="LH49" s="58">
        <f t="shared" si="56"/>
        <v>0</v>
      </c>
      <c r="LI49" s="58">
        <f t="shared" si="56"/>
        <v>0</v>
      </c>
      <c r="LJ49" s="58">
        <f t="shared" si="56"/>
        <v>0</v>
      </c>
      <c r="LK49" s="58">
        <f t="shared" si="56"/>
        <v>0</v>
      </c>
      <c r="LL49" s="58">
        <f t="shared" si="56"/>
        <v>0</v>
      </c>
      <c r="LM49" s="58">
        <f t="shared" si="56"/>
        <v>0</v>
      </c>
      <c r="LN49" s="58">
        <f t="shared" si="56"/>
        <v>0</v>
      </c>
      <c r="LO49" s="58">
        <f t="shared" si="56"/>
        <v>0</v>
      </c>
      <c r="LP49" s="58">
        <f t="shared" si="56"/>
        <v>0</v>
      </c>
      <c r="LQ49" s="58">
        <f t="shared" si="56"/>
        <v>0</v>
      </c>
      <c r="LR49" s="58">
        <f t="shared" si="56"/>
        <v>0</v>
      </c>
      <c r="LS49" s="58">
        <f t="shared" si="56"/>
        <v>0</v>
      </c>
      <c r="LT49" s="58">
        <f t="shared" si="56"/>
        <v>0</v>
      </c>
      <c r="LU49" s="58">
        <f t="shared" si="56"/>
        <v>0</v>
      </c>
      <c r="LV49" s="58">
        <f t="shared" si="56"/>
        <v>0</v>
      </c>
      <c r="LW49" s="58">
        <f t="shared" si="56"/>
        <v>0</v>
      </c>
      <c r="LX49" s="58">
        <f t="shared" si="56"/>
        <v>0</v>
      </c>
      <c r="LY49" s="58">
        <f t="shared" si="56"/>
        <v>0</v>
      </c>
      <c r="LZ49" s="58">
        <f t="shared" si="56"/>
        <v>0</v>
      </c>
      <c r="MA49" s="58">
        <f t="shared" si="56"/>
        <v>0</v>
      </c>
      <c r="MB49" s="58">
        <f t="shared" si="56"/>
        <v>0</v>
      </c>
      <c r="MC49" s="58">
        <f t="shared" si="56"/>
        <v>0</v>
      </c>
      <c r="MD49" s="58">
        <f t="shared" si="56"/>
        <v>0</v>
      </c>
      <c r="ME49" s="58">
        <f t="shared" si="56"/>
        <v>0</v>
      </c>
      <c r="MF49" s="58">
        <f t="shared" si="56"/>
        <v>0</v>
      </c>
      <c r="MG49" s="58">
        <f t="shared" si="56"/>
        <v>0</v>
      </c>
      <c r="MH49" s="58">
        <f t="shared" si="56"/>
        <v>0</v>
      </c>
      <c r="MI49" s="58">
        <f t="shared" si="56"/>
        <v>0</v>
      </c>
      <c r="MJ49" s="58">
        <f t="shared" si="56"/>
        <v>0</v>
      </c>
      <c r="MK49" s="58">
        <f t="shared" si="56"/>
        <v>0</v>
      </c>
      <c r="ML49" s="58">
        <f t="shared" si="56"/>
        <v>0</v>
      </c>
      <c r="MM49" s="58">
        <f t="shared" si="56"/>
        <v>0</v>
      </c>
      <c r="MN49" s="58">
        <f t="shared" si="56"/>
        <v>0</v>
      </c>
      <c r="MO49" s="58">
        <f t="shared" si="56"/>
        <v>0</v>
      </c>
      <c r="MP49" s="58">
        <f t="shared" si="56"/>
        <v>0</v>
      </c>
      <c r="MQ49" s="58">
        <f t="shared" si="56"/>
        <v>0</v>
      </c>
      <c r="MR49" s="58">
        <f t="shared" si="56"/>
        <v>0</v>
      </c>
      <c r="MS49" s="58">
        <f t="shared" si="56"/>
        <v>0</v>
      </c>
      <c r="MT49" s="58">
        <f t="shared" si="56"/>
        <v>0</v>
      </c>
      <c r="MU49" s="58">
        <f t="shared" si="56"/>
        <v>0</v>
      </c>
      <c r="MV49" s="58">
        <f t="shared" si="56"/>
        <v>0</v>
      </c>
      <c r="MW49" s="58">
        <f t="shared" si="56"/>
        <v>0</v>
      </c>
      <c r="MX49" s="58">
        <f t="shared" si="56"/>
        <v>0</v>
      </c>
      <c r="MY49" s="27"/>
      <c r="MZ49" s="27"/>
      <c r="NA49" s="27"/>
      <c r="NB49" s="27"/>
      <c r="NC49" s="27"/>
      <c r="ND49" s="27"/>
      <c r="NE49" s="27"/>
      <c r="NF49" s="27"/>
      <c r="NG49" s="27"/>
      <c r="NH49" s="27"/>
      <c r="NI49" s="27"/>
      <c r="NJ49" s="27"/>
      <c r="NK49" s="27"/>
      <c r="NL49" s="27"/>
      <c r="NM49" s="27"/>
      <c r="NN49" s="27"/>
      <c r="NO49" s="27"/>
      <c r="NP49" s="27"/>
      <c r="NQ49" s="27"/>
      <c r="NR49" s="27"/>
      <c r="NS49" s="27"/>
      <c r="NT49" s="27"/>
    </row>
    <row r="50" spans="1:384" ht="14.25" hidden="1" customHeight="1" outlineLevel="1" x14ac:dyDescent="0.55000000000000004">
      <c r="A50" s="8" t="s">
        <v>18</v>
      </c>
      <c r="B50" s="13">
        <f t="shared" si="54"/>
        <v>0</v>
      </c>
      <c r="C50" s="27">
        <v>0</v>
      </c>
      <c r="D50" s="27">
        <v>0</v>
      </c>
      <c r="E50" s="27">
        <v>0</v>
      </c>
      <c r="F50" s="27">
        <v>0</v>
      </c>
      <c r="G50" s="27">
        <v>0</v>
      </c>
      <c r="H50" s="27">
        <v>0</v>
      </c>
      <c r="I50" s="27">
        <v>0</v>
      </c>
      <c r="J50" s="27">
        <v>0</v>
      </c>
      <c r="K50" s="27">
        <v>0</v>
      </c>
      <c r="L50" s="27">
        <v>0</v>
      </c>
      <c r="M50" s="27">
        <v>0</v>
      </c>
      <c r="N50" s="27">
        <v>0</v>
      </c>
      <c r="O50" s="27">
        <v>0</v>
      </c>
      <c r="P50" s="27">
        <v>0</v>
      </c>
      <c r="Q50" s="27">
        <v>0</v>
      </c>
      <c r="R50" s="27">
        <v>0</v>
      </c>
      <c r="S50" s="27">
        <v>0</v>
      </c>
      <c r="T50" s="27">
        <v>0</v>
      </c>
      <c r="U50" s="27">
        <v>0</v>
      </c>
      <c r="V50" s="27">
        <v>0</v>
      </c>
      <c r="W50" s="27">
        <v>0</v>
      </c>
      <c r="X50" s="27">
        <v>0</v>
      </c>
      <c r="Y50" s="27">
        <v>0</v>
      </c>
      <c r="Z50" s="27">
        <v>0</v>
      </c>
      <c r="AA50" s="27">
        <v>0</v>
      </c>
      <c r="AB50" s="27">
        <v>0</v>
      </c>
      <c r="AC50" s="27">
        <v>0</v>
      </c>
      <c r="AD50" s="27">
        <v>0</v>
      </c>
      <c r="AE50" s="27">
        <v>0</v>
      </c>
      <c r="AF50" s="27">
        <v>0</v>
      </c>
      <c r="AG50" s="27">
        <v>0</v>
      </c>
      <c r="AH50" s="27">
        <v>0</v>
      </c>
      <c r="AI50" s="27">
        <v>0</v>
      </c>
      <c r="AJ50" s="27">
        <v>0</v>
      </c>
      <c r="AK50" s="27">
        <v>0</v>
      </c>
      <c r="AL50" s="27">
        <v>0</v>
      </c>
      <c r="AM50" s="27">
        <v>0</v>
      </c>
      <c r="AN50" s="27">
        <v>0</v>
      </c>
      <c r="AO50" s="27">
        <v>0</v>
      </c>
      <c r="AP50" s="27">
        <v>0</v>
      </c>
      <c r="AQ50" s="27">
        <v>0</v>
      </c>
      <c r="AR50" s="27">
        <v>0</v>
      </c>
      <c r="AS50" s="27">
        <v>0</v>
      </c>
      <c r="AT50" s="27">
        <v>0</v>
      </c>
      <c r="AU50" s="27">
        <v>0</v>
      </c>
      <c r="AV50" s="27">
        <v>0</v>
      </c>
      <c r="AW50" s="27">
        <v>0</v>
      </c>
      <c r="AX50" s="27">
        <v>0</v>
      </c>
      <c r="AY50" s="27">
        <v>0</v>
      </c>
      <c r="AZ50" s="27">
        <v>0</v>
      </c>
      <c r="BA50" s="27">
        <v>0</v>
      </c>
      <c r="BB50" s="27">
        <v>0</v>
      </c>
      <c r="BC50" s="27">
        <v>0</v>
      </c>
      <c r="BD50" s="27">
        <v>0</v>
      </c>
      <c r="BE50" s="27">
        <v>0</v>
      </c>
      <c r="BF50" s="27">
        <v>0</v>
      </c>
      <c r="BG50" s="27">
        <v>0</v>
      </c>
      <c r="BH50" s="27">
        <v>0</v>
      </c>
      <c r="BI50" s="27">
        <v>0</v>
      </c>
      <c r="BJ50" s="27">
        <v>0</v>
      </c>
      <c r="BK50" s="27">
        <v>0</v>
      </c>
      <c r="BL50" s="27">
        <v>0</v>
      </c>
      <c r="BM50" s="27">
        <v>0</v>
      </c>
      <c r="BN50" s="27">
        <v>0</v>
      </c>
      <c r="BO50" s="27">
        <v>0</v>
      </c>
      <c r="BP50" s="27">
        <v>0</v>
      </c>
      <c r="BQ50" s="27">
        <v>0</v>
      </c>
      <c r="BR50" s="27">
        <v>0</v>
      </c>
      <c r="BS50" s="27">
        <v>0</v>
      </c>
      <c r="BT50" s="27">
        <v>0</v>
      </c>
      <c r="BU50" s="27">
        <v>0</v>
      </c>
      <c r="BV50" s="27">
        <v>0</v>
      </c>
      <c r="BW50" s="27">
        <v>0</v>
      </c>
      <c r="BX50" s="27">
        <v>0</v>
      </c>
      <c r="BY50" s="27">
        <v>0</v>
      </c>
      <c r="BZ50" s="27">
        <v>0</v>
      </c>
      <c r="CA50" s="27">
        <v>0</v>
      </c>
      <c r="CB50" s="27">
        <v>0</v>
      </c>
      <c r="CC50" s="27">
        <v>0</v>
      </c>
      <c r="CD50" s="27">
        <v>0</v>
      </c>
      <c r="CE50" s="27">
        <v>0</v>
      </c>
      <c r="CF50" s="27">
        <v>0</v>
      </c>
      <c r="CG50" s="27">
        <v>0</v>
      </c>
      <c r="CH50" s="27">
        <v>0</v>
      </c>
      <c r="CI50" s="27">
        <v>0</v>
      </c>
      <c r="CJ50" s="27">
        <v>0</v>
      </c>
      <c r="CK50" s="27">
        <v>0</v>
      </c>
      <c r="CL50" s="27">
        <v>0</v>
      </c>
      <c r="CM50" s="27">
        <v>0</v>
      </c>
      <c r="CN50" s="27">
        <v>0</v>
      </c>
      <c r="CO50" s="27">
        <v>0</v>
      </c>
      <c r="CP50" s="27">
        <v>0</v>
      </c>
      <c r="CQ50" s="27">
        <v>0</v>
      </c>
      <c r="CR50" s="27">
        <v>0</v>
      </c>
      <c r="CS50" s="27">
        <v>0</v>
      </c>
      <c r="CT50" s="27">
        <v>0</v>
      </c>
      <c r="CU50" s="27">
        <v>0</v>
      </c>
      <c r="CV50" s="27">
        <v>0</v>
      </c>
      <c r="CW50" s="27">
        <v>0</v>
      </c>
      <c r="CX50" s="27">
        <v>0</v>
      </c>
      <c r="CY50" s="27">
        <v>0</v>
      </c>
      <c r="CZ50" s="27">
        <v>0</v>
      </c>
      <c r="DA50" s="27">
        <v>0</v>
      </c>
      <c r="DB50" s="27">
        <v>0</v>
      </c>
      <c r="DC50" s="27">
        <v>0</v>
      </c>
      <c r="DD50" s="27">
        <v>0</v>
      </c>
      <c r="DE50" s="27">
        <v>0</v>
      </c>
      <c r="DF50" s="27">
        <v>0</v>
      </c>
      <c r="DG50" s="27">
        <v>0</v>
      </c>
      <c r="DH50" s="27">
        <v>0</v>
      </c>
      <c r="DI50" s="27">
        <v>0</v>
      </c>
      <c r="DJ50" s="27">
        <v>0</v>
      </c>
      <c r="DK50" s="27">
        <v>0</v>
      </c>
      <c r="DL50" s="27">
        <v>0</v>
      </c>
      <c r="DM50" s="27">
        <v>0</v>
      </c>
      <c r="DN50" s="27">
        <v>0</v>
      </c>
      <c r="DO50" s="27">
        <v>0</v>
      </c>
      <c r="DP50" s="27">
        <v>0</v>
      </c>
      <c r="DQ50" s="27">
        <v>0</v>
      </c>
      <c r="DR50" s="27">
        <v>0</v>
      </c>
      <c r="DS50" s="27">
        <v>0</v>
      </c>
      <c r="DT50" s="27">
        <v>0</v>
      </c>
      <c r="DU50" s="27">
        <v>0</v>
      </c>
      <c r="DV50" s="27">
        <v>0</v>
      </c>
      <c r="DW50" s="27">
        <v>0</v>
      </c>
      <c r="DX50" s="27">
        <v>0</v>
      </c>
      <c r="DY50" s="27">
        <v>0</v>
      </c>
      <c r="DZ50" s="27">
        <v>0</v>
      </c>
      <c r="EA50" s="27">
        <v>0</v>
      </c>
      <c r="EB50" s="27">
        <v>0</v>
      </c>
      <c r="EC50" s="27">
        <v>0</v>
      </c>
      <c r="ED50" s="27">
        <v>0</v>
      </c>
      <c r="EE50" s="27">
        <v>0</v>
      </c>
      <c r="EF50" s="27">
        <v>0</v>
      </c>
      <c r="EG50" s="27">
        <v>0</v>
      </c>
      <c r="EH50" s="27">
        <v>0</v>
      </c>
      <c r="EI50" s="27">
        <v>0</v>
      </c>
      <c r="EJ50" s="27">
        <v>0</v>
      </c>
      <c r="EK50" s="27">
        <v>0</v>
      </c>
      <c r="EL50" s="27">
        <v>0</v>
      </c>
      <c r="EM50" s="27">
        <v>0</v>
      </c>
      <c r="EN50" s="27">
        <v>0</v>
      </c>
      <c r="EO50" s="27">
        <v>0</v>
      </c>
      <c r="EP50" s="27">
        <v>0</v>
      </c>
      <c r="EQ50" s="27">
        <v>0</v>
      </c>
      <c r="ER50" s="27">
        <v>0</v>
      </c>
      <c r="ES50" s="27">
        <v>0</v>
      </c>
      <c r="ET50" s="27">
        <v>0</v>
      </c>
      <c r="EU50" s="27">
        <v>0</v>
      </c>
      <c r="EV50" s="27">
        <v>0</v>
      </c>
      <c r="EW50" s="27">
        <v>0</v>
      </c>
      <c r="EX50" s="27">
        <v>0</v>
      </c>
      <c r="EY50" s="27">
        <v>0</v>
      </c>
      <c r="EZ50" s="27">
        <v>0</v>
      </c>
      <c r="FA50" s="27">
        <v>0</v>
      </c>
      <c r="FB50" s="27">
        <v>0</v>
      </c>
      <c r="FC50" s="27">
        <v>0</v>
      </c>
      <c r="FD50" s="27">
        <v>0</v>
      </c>
      <c r="FE50" s="27">
        <v>0</v>
      </c>
      <c r="FF50" s="27">
        <v>0</v>
      </c>
      <c r="FG50" s="27">
        <v>0</v>
      </c>
      <c r="FH50" s="27">
        <v>0</v>
      </c>
      <c r="FI50" s="27">
        <v>0</v>
      </c>
      <c r="FJ50" s="27">
        <v>0</v>
      </c>
      <c r="FK50" s="27">
        <v>0</v>
      </c>
      <c r="FL50" s="27">
        <v>0</v>
      </c>
      <c r="FM50" s="27">
        <v>0</v>
      </c>
      <c r="FN50" s="27">
        <v>0</v>
      </c>
      <c r="FO50" s="27">
        <v>0</v>
      </c>
      <c r="FP50" s="27">
        <v>0</v>
      </c>
      <c r="FQ50" s="27">
        <v>0</v>
      </c>
      <c r="FR50" s="27">
        <v>0</v>
      </c>
      <c r="FS50" s="27">
        <v>0</v>
      </c>
      <c r="FT50" s="27">
        <v>0</v>
      </c>
      <c r="FU50" s="27">
        <v>0</v>
      </c>
      <c r="FV50" s="27">
        <v>0</v>
      </c>
      <c r="FW50" s="27">
        <v>0</v>
      </c>
      <c r="FX50" s="27">
        <v>0</v>
      </c>
      <c r="FY50" s="27">
        <v>0</v>
      </c>
      <c r="FZ50" s="27">
        <v>0</v>
      </c>
      <c r="GA50" s="27">
        <v>0</v>
      </c>
      <c r="GB50" s="27">
        <v>0</v>
      </c>
      <c r="GC50" s="27">
        <v>0</v>
      </c>
      <c r="GD50" s="27">
        <v>0</v>
      </c>
      <c r="GE50" s="27">
        <v>0</v>
      </c>
      <c r="GF50" s="27">
        <v>0</v>
      </c>
      <c r="GG50" s="27">
        <v>0</v>
      </c>
      <c r="GH50" s="27">
        <v>0</v>
      </c>
      <c r="GI50" s="27">
        <v>0</v>
      </c>
      <c r="GJ50" s="27">
        <v>0</v>
      </c>
      <c r="GK50" s="27">
        <v>0</v>
      </c>
      <c r="GL50" s="27">
        <v>0</v>
      </c>
      <c r="GM50" s="27">
        <v>0</v>
      </c>
      <c r="GN50" s="27">
        <v>0</v>
      </c>
      <c r="GO50" s="27">
        <v>0</v>
      </c>
      <c r="GP50" s="27">
        <v>0</v>
      </c>
      <c r="GQ50" s="27">
        <v>0</v>
      </c>
      <c r="GR50" s="27">
        <v>0</v>
      </c>
      <c r="GS50" s="27">
        <v>0</v>
      </c>
      <c r="GT50" s="27">
        <v>0</v>
      </c>
      <c r="GU50" s="27">
        <v>0</v>
      </c>
      <c r="GV50" s="27">
        <v>0</v>
      </c>
      <c r="GW50" s="27">
        <v>0</v>
      </c>
      <c r="GX50" s="27">
        <v>0</v>
      </c>
      <c r="GY50" s="27">
        <v>0</v>
      </c>
      <c r="GZ50" s="27">
        <v>0</v>
      </c>
      <c r="HA50" s="27">
        <v>0</v>
      </c>
      <c r="HB50" s="27">
        <v>0</v>
      </c>
      <c r="HC50" s="27">
        <v>0</v>
      </c>
      <c r="HD50" s="27">
        <v>0</v>
      </c>
      <c r="HE50" s="27">
        <v>0</v>
      </c>
      <c r="HF50" s="27">
        <v>0</v>
      </c>
      <c r="HG50" s="27">
        <v>0</v>
      </c>
      <c r="HH50" s="27">
        <v>0</v>
      </c>
      <c r="HI50" s="27">
        <v>0</v>
      </c>
      <c r="HJ50" s="27">
        <v>0</v>
      </c>
      <c r="HK50" s="27">
        <v>0</v>
      </c>
      <c r="HL50" s="27">
        <v>0</v>
      </c>
      <c r="HM50" s="27">
        <v>0</v>
      </c>
      <c r="HN50" s="27">
        <v>0</v>
      </c>
      <c r="HO50" s="27">
        <v>0</v>
      </c>
      <c r="HP50" s="27">
        <v>0</v>
      </c>
      <c r="HQ50" s="27">
        <v>0</v>
      </c>
      <c r="HR50" s="27">
        <v>0</v>
      </c>
      <c r="HS50" s="27">
        <v>0</v>
      </c>
      <c r="HT50" s="27">
        <v>0</v>
      </c>
      <c r="HU50" s="27">
        <v>0</v>
      </c>
      <c r="HV50" s="27">
        <v>0</v>
      </c>
      <c r="HW50" s="27">
        <v>0</v>
      </c>
      <c r="HX50" s="27">
        <v>0</v>
      </c>
      <c r="HY50" s="27">
        <v>0</v>
      </c>
      <c r="HZ50" s="27">
        <v>0</v>
      </c>
      <c r="IA50" s="27">
        <v>0</v>
      </c>
      <c r="IB50" s="27">
        <v>0</v>
      </c>
      <c r="IC50" s="27">
        <v>0</v>
      </c>
      <c r="ID50" s="27">
        <v>0</v>
      </c>
      <c r="IE50" s="27">
        <v>0</v>
      </c>
      <c r="IF50" s="27">
        <v>0</v>
      </c>
      <c r="IG50" s="27">
        <v>0</v>
      </c>
      <c r="IH50" s="27">
        <v>0</v>
      </c>
      <c r="II50" s="27">
        <v>0</v>
      </c>
      <c r="IJ50" s="27">
        <v>0</v>
      </c>
      <c r="IK50" s="27">
        <v>0</v>
      </c>
      <c r="IL50" s="27">
        <v>0</v>
      </c>
      <c r="IM50" s="27">
        <v>0</v>
      </c>
      <c r="IN50" s="27">
        <v>0</v>
      </c>
      <c r="IO50" s="27">
        <v>0</v>
      </c>
      <c r="IP50" s="27">
        <v>0</v>
      </c>
      <c r="IQ50" s="27">
        <v>0</v>
      </c>
      <c r="IR50" s="27">
        <v>0</v>
      </c>
      <c r="IS50" s="27">
        <v>0</v>
      </c>
      <c r="IT50" s="27">
        <v>0</v>
      </c>
      <c r="IU50" s="27">
        <v>0</v>
      </c>
      <c r="IV50" s="27">
        <v>0</v>
      </c>
      <c r="IW50" s="27">
        <v>0</v>
      </c>
      <c r="IX50" s="27">
        <v>0</v>
      </c>
      <c r="IY50" s="27">
        <v>0</v>
      </c>
      <c r="IZ50" s="27">
        <v>0</v>
      </c>
      <c r="JA50" s="27">
        <v>0</v>
      </c>
      <c r="JB50" s="27">
        <v>0</v>
      </c>
      <c r="JC50" s="27">
        <v>0</v>
      </c>
      <c r="JD50" s="27">
        <v>0</v>
      </c>
      <c r="JE50" s="27">
        <v>0</v>
      </c>
      <c r="JF50" s="27">
        <v>0</v>
      </c>
      <c r="JG50" s="27">
        <v>0</v>
      </c>
      <c r="JH50" s="27">
        <v>0</v>
      </c>
      <c r="JI50" s="27">
        <v>0</v>
      </c>
      <c r="JJ50" s="27">
        <v>0</v>
      </c>
      <c r="JK50" s="27">
        <v>0</v>
      </c>
      <c r="JL50" s="27">
        <v>0</v>
      </c>
      <c r="JM50" s="27">
        <v>0</v>
      </c>
      <c r="JN50" s="27">
        <v>0</v>
      </c>
      <c r="JO50" s="27">
        <v>0</v>
      </c>
      <c r="JP50" s="27">
        <v>0</v>
      </c>
      <c r="JQ50" s="27">
        <v>0</v>
      </c>
      <c r="JR50" s="27">
        <v>0</v>
      </c>
      <c r="JS50" s="27">
        <v>0</v>
      </c>
      <c r="JT50" s="27">
        <v>0</v>
      </c>
      <c r="JU50" s="27">
        <v>0</v>
      </c>
      <c r="JV50" s="27">
        <v>0</v>
      </c>
      <c r="JW50" s="27">
        <v>0</v>
      </c>
      <c r="JX50" s="27">
        <v>0</v>
      </c>
      <c r="JY50" s="27">
        <v>0</v>
      </c>
      <c r="JZ50" s="27">
        <v>0</v>
      </c>
      <c r="KA50" s="27">
        <v>0</v>
      </c>
      <c r="KB50" s="27">
        <v>0</v>
      </c>
      <c r="KC50" s="27">
        <v>0</v>
      </c>
      <c r="KD50" s="27">
        <v>0</v>
      </c>
      <c r="KE50" s="27">
        <v>0</v>
      </c>
      <c r="KF50" s="27">
        <v>0</v>
      </c>
      <c r="KG50" s="27">
        <v>0</v>
      </c>
      <c r="KH50" s="27">
        <v>0</v>
      </c>
      <c r="KI50" s="27">
        <v>0</v>
      </c>
      <c r="KJ50" s="27">
        <v>0</v>
      </c>
      <c r="KK50" s="27">
        <v>0</v>
      </c>
      <c r="KL50" s="27">
        <v>0</v>
      </c>
      <c r="KM50" s="27">
        <v>0</v>
      </c>
      <c r="KN50" s="27">
        <v>0</v>
      </c>
      <c r="KO50" s="27">
        <v>0</v>
      </c>
      <c r="KP50" s="27">
        <v>0</v>
      </c>
      <c r="KQ50" s="27">
        <v>0</v>
      </c>
      <c r="KR50" s="27">
        <v>0</v>
      </c>
      <c r="KS50" s="27">
        <v>0</v>
      </c>
      <c r="KT50" s="27">
        <v>0</v>
      </c>
      <c r="KU50" s="27">
        <v>0</v>
      </c>
      <c r="KV50" s="27">
        <v>0</v>
      </c>
      <c r="KW50" s="27">
        <v>0</v>
      </c>
      <c r="KX50" s="27">
        <v>0</v>
      </c>
      <c r="KY50" s="27">
        <v>0</v>
      </c>
      <c r="KZ50" s="27">
        <v>0</v>
      </c>
      <c r="LA50" s="27">
        <v>0</v>
      </c>
      <c r="LB50" s="27">
        <v>0</v>
      </c>
      <c r="LC50" s="27">
        <v>0</v>
      </c>
      <c r="LD50" s="27">
        <v>0</v>
      </c>
      <c r="LE50" s="27">
        <v>0</v>
      </c>
      <c r="LF50" s="27">
        <v>0</v>
      </c>
      <c r="LG50" s="27">
        <v>0</v>
      </c>
      <c r="LH50" s="27">
        <v>0</v>
      </c>
      <c r="LI50" s="27">
        <v>0</v>
      </c>
      <c r="LJ50" s="27">
        <v>0</v>
      </c>
      <c r="LK50" s="27">
        <v>0</v>
      </c>
      <c r="LL50" s="27">
        <v>0</v>
      </c>
      <c r="LM50" s="27">
        <v>0</v>
      </c>
      <c r="LN50" s="27">
        <v>0</v>
      </c>
      <c r="LO50" s="27">
        <v>0</v>
      </c>
      <c r="LP50" s="27">
        <v>0</v>
      </c>
      <c r="LQ50" s="27">
        <v>0</v>
      </c>
      <c r="LR50" s="27">
        <v>0</v>
      </c>
      <c r="LS50" s="27">
        <v>0</v>
      </c>
      <c r="LT50" s="27">
        <v>0</v>
      </c>
      <c r="LU50" s="27">
        <v>0</v>
      </c>
      <c r="LV50" s="27">
        <v>0</v>
      </c>
      <c r="LW50" s="27">
        <v>0</v>
      </c>
      <c r="LX50" s="27">
        <v>0</v>
      </c>
      <c r="LY50" s="27">
        <v>0</v>
      </c>
      <c r="LZ50" s="27">
        <v>0</v>
      </c>
      <c r="MA50" s="27">
        <v>0</v>
      </c>
      <c r="MB50" s="27">
        <v>0</v>
      </c>
      <c r="MC50" s="27">
        <v>0</v>
      </c>
      <c r="MD50" s="27">
        <v>0</v>
      </c>
      <c r="ME50" s="27">
        <v>0</v>
      </c>
      <c r="MF50" s="27">
        <v>0</v>
      </c>
      <c r="MG50" s="27">
        <v>0</v>
      </c>
      <c r="MH50" s="27">
        <v>0</v>
      </c>
      <c r="MI50" s="27">
        <v>0</v>
      </c>
      <c r="MJ50" s="27">
        <v>0</v>
      </c>
      <c r="MK50" s="27">
        <v>0</v>
      </c>
      <c r="ML50" s="27">
        <v>0</v>
      </c>
      <c r="MM50" s="27">
        <v>0</v>
      </c>
      <c r="MN50" s="27">
        <v>0</v>
      </c>
      <c r="MO50" s="27">
        <v>0</v>
      </c>
      <c r="MP50" s="27">
        <v>0</v>
      </c>
      <c r="MQ50" s="27">
        <v>0</v>
      </c>
      <c r="MR50" s="27">
        <v>0</v>
      </c>
      <c r="MS50" s="27">
        <v>0</v>
      </c>
      <c r="MT50" s="27">
        <v>0</v>
      </c>
      <c r="MU50" s="27">
        <v>0</v>
      </c>
      <c r="MV50" s="27">
        <v>0</v>
      </c>
      <c r="MW50" s="27">
        <v>0</v>
      </c>
      <c r="MX50" s="64">
        <f>MX29*IFERROR(SUM(C49:MW49)/SUM(C28:MW28),0)</f>
        <v>0</v>
      </c>
      <c r="MY50" s="27"/>
      <c r="MZ50" s="27"/>
      <c r="NA50" s="27"/>
      <c r="NB50" s="27"/>
      <c r="NC50" s="27"/>
      <c r="ND50" s="27"/>
      <c r="NE50" s="27"/>
      <c r="NF50" s="27"/>
      <c r="NG50" s="27"/>
      <c r="NH50" s="27"/>
      <c r="NI50" s="27"/>
      <c r="NJ50" s="27"/>
      <c r="NK50" s="27"/>
      <c r="NL50" s="27"/>
      <c r="NM50" s="27"/>
      <c r="NN50" s="27"/>
      <c r="NO50" s="27"/>
      <c r="NP50" s="27"/>
      <c r="NQ50" s="27"/>
      <c r="NR50" s="27"/>
      <c r="NS50" s="27"/>
      <c r="NT50" s="27"/>
    </row>
    <row r="51" spans="1:384" ht="14.25" customHeight="1" collapsed="1" x14ac:dyDescent="0.55000000000000004"/>
    <row r="52" spans="1:384" ht="14.25" customHeight="1" x14ac:dyDescent="0.55000000000000004">
      <c r="A52" s="8" t="s">
        <v>50</v>
      </c>
      <c r="B52" s="13" t="e">
        <f>SUM(C52:MX52)</f>
        <v>#REF!</v>
      </c>
      <c r="C52" s="37" t="e">
        <f t="shared" ref="C52:IW52" si="57">(((C36*(C$7*(1+C$11)+C40))+(C37*(C$8*(1+C$11)+C41))+(C38*(C$9*(1+C$11)+C42)))*(1-C46)*(1-C47)
-C39*C48
+C49+C50)
*#REF!</f>
        <v>#REF!</v>
      </c>
      <c r="D52" s="37" t="e">
        <f t="shared" si="57"/>
        <v>#REF!</v>
      </c>
      <c r="E52" s="37" t="e">
        <f t="shared" si="57"/>
        <v>#REF!</v>
      </c>
      <c r="F52" s="37" t="e">
        <f t="shared" si="57"/>
        <v>#REF!</v>
      </c>
      <c r="G52" s="37" t="e">
        <f t="shared" si="57"/>
        <v>#REF!</v>
      </c>
      <c r="H52" s="37" t="e">
        <f t="shared" si="57"/>
        <v>#REF!</v>
      </c>
      <c r="I52" s="37" t="e">
        <f t="shared" si="57"/>
        <v>#REF!</v>
      </c>
      <c r="J52" s="37" t="e">
        <f t="shared" si="57"/>
        <v>#REF!</v>
      </c>
      <c r="K52" s="37" t="e">
        <f t="shared" si="57"/>
        <v>#REF!</v>
      </c>
      <c r="L52" s="37" t="e">
        <f t="shared" si="57"/>
        <v>#REF!</v>
      </c>
      <c r="M52" s="37" t="e">
        <f t="shared" si="57"/>
        <v>#REF!</v>
      </c>
      <c r="N52" s="37" t="e">
        <f t="shared" si="57"/>
        <v>#REF!</v>
      </c>
      <c r="O52" s="37" t="e">
        <f t="shared" si="57"/>
        <v>#REF!</v>
      </c>
      <c r="P52" s="37" t="e">
        <f t="shared" si="57"/>
        <v>#REF!</v>
      </c>
      <c r="Q52" s="37" t="e">
        <f t="shared" si="57"/>
        <v>#REF!</v>
      </c>
      <c r="R52" s="37" t="e">
        <f t="shared" si="57"/>
        <v>#REF!</v>
      </c>
      <c r="S52" s="37" t="e">
        <f t="shared" si="57"/>
        <v>#REF!</v>
      </c>
      <c r="T52" s="37" t="e">
        <f t="shared" si="57"/>
        <v>#REF!</v>
      </c>
      <c r="U52" s="37" t="e">
        <f t="shared" si="57"/>
        <v>#REF!</v>
      </c>
      <c r="V52" s="37" t="e">
        <f t="shared" si="57"/>
        <v>#REF!</v>
      </c>
      <c r="W52" s="37" t="e">
        <f t="shared" si="57"/>
        <v>#REF!</v>
      </c>
      <c r="X52" s="37" t="e">
        <f t="shared" si="57"/>
        <v>#REF!</v>
      </c>
      <c r="Y52" s="37" t="e">
        <f t="shared" si="57"/>
        <v>#REF!</v>
      </c>
      <c r="Z52" s="37" t="e">
        <f t="shared" si="57"/>
        <v>#REF!</v>
      </c>
      <c r="AA52" s="37" t="e">
        <f t="shared" si="57"/>
        <v>#REF!</v>
      </c>
      <c r="AB52" s="37" t="e">
        <f t="shared" si="57"/>
        <v>#REF!</v>
      </c>
      <c r="AC52" s="37" t="e">
        <f t="shared" si="57"/>
        <v>#REF!</v>
      </c>
      <c r="AD52" s="37" t="e">
        <f t="shared" si="57"/>
        <v>#REF!</v>
      </c>
      <c r="AE52" s="37" t="e">
        <f t="shared" si="57"/>
        <v>#REF!</v>
      </c>
      <c r="AF52" s="37" t="e">
        <f t="shared" si="57"/>
        <v>#REF!</v>
      </c>
      <c r="AG52" s="37" t="e">
        <f t="shared" si="57"/>
        <v>#REF!</v>
      </c>
      <c r="AH52" s="37" t="e">
        <f t="shared" si="57"/>
        <v>#REF!</v>
      </c>
      <c r="AI52" s="37" t="e">
        <f t="shared" si="57"/>
        <v>#REF!</v>
      </c>
      <c r="AJ52" s="37" t="e">
        <f t="shared" si="57"/>
        <v>#REF!</v>
      </c>
      <c r="AK52" s="37" t="e">
        <f t="shared" si="57"/>
        <v>#REF!</v>
      </c>
      <c r="AL52" s="37" t="e">
        <f t="shared" si="57"/>
        <v>#REF!</v>
      </c>
      <c r="AM52" s="37" t="e">
        <f t="shared" si="57"/>
        <v>#REF!</v>
      </c>
      <c r="AN52" s="37" t="e">
        <f t="shared" si="57"/>
        <v>#REF!</v>
      </c>
      <c r="AO52" s="37" t="e">
        <f t="shared" si="57"/>
        <v>#REF!</v>
      </c>
      <c r="AP52" s="37" t="e">
        <f t="shared" si="57"/>
        <v>#REF!</v>
      </c>
      <c r="AQ52" s="37" t="e">
        <f t="shared" si="57"/>
        <v>#REF!</v>
      </c>
      <c r="AR52" s="37" t="e">
        <f t="shared" si="57"/>
        <v>#REF!</v>
      </c>
      <c r="AS52" s="37" t="e">
        <f t="shared" si="57"/>
        <v>#REF!</v>
      </c>
      <c r="AT52" s="37" t="e">
        <f t="shared" si="57"/>
        <v>#REF!</v>
      </c>
      <c r="AU52" s="37" t="e">
        <f t="shared" si="57"/>
        <v>#REF!</v>
      </c>
      <c r="AV52" s="37" t="e">
        <f t="shared" si="57"/>
        <v>#REF!</v>
      </c>
      <c r="AW52" s="37" t="e">
        <f t="shared" si="57"/>
        <v>#REF!</v>
      </c>
      <c r="AX52" s="37" t="e">
        <f t="shared" si="57"/>
        <v>#REF!</v>
      </c>
      <c r="AY52" s="37" t="e">
        <f t="shared" si="57"/>
        <v>#REF!</v>
      </c>
      <c r="AZ52" s="37" t="e">
        <f t="shared" si="57"/>
        <v>#REF!</v>
      </c>
      <c r="BA52" s="37" t="e">
        <f t="shared" si="57"/>
        <v>#REF!</v>
      </c>
      <c r="BB52" s="37" t="e">
        <f t="shared" si="57"/>
        <v>#REF!</v>
      </c>
      <c r="BC52" s="37" t="e">
        <f t="shared" si="57"/>
        <v>#REF!</v>
      </c>
      <c r="BD52" s="37" t="e">
        <f t="shared" si="57"/>
        <v>#REF!</v>
      </c>
      <c r="BE52" s="37" t="e">
        <f t="shared" si="57"/>
        <v>#REF!</v>
      </c>
      <c r="BF52" s="37" t="e">
        <f t="shared" si="57"/>
        <v>#REF!</v>
      </c>
      <c r="BG52" s="37" t="e">
        <f t="shared" si="57"/>
        <v>#REF!</v>
      </c>
      <c r="BH52" s="37" t="e">
        <f t="shared" si="57"/>
        <v>#REF!</v>
      </c>
      <c r="BI52" s="37" t="e">
        <f t="shared" si="57"/>
        <v>#REF!</v>
      </c>
      <c r="BJ52" s="37" t="e">
        <f t="shared" si="57"/>
        <v>#REF!</v>
      </c>
      <c r="BK52" s="37" t="e">
        <f t="shared" si="57"/>
        <v>#REF!</v>
      </c>
      <c r="BL52" s="37" t="e">
        <f t="shared" si="57"/>
        <v>#REF!</v>
      </c>
      <c r="BM52" s="37" t="e">
        <f t="shared" si="57"/>
        <v>#REF!</v>
      </c>
      <c r="BN52" s="37" t="e">
        <f t="shared" si="57"/>
        <v>#REF!</v>
      </c>
      <c r="BO52" s="37" t="e">
        <f t="shared" si="57"/>
        <v>#REF!</v>
      </c>
      <c r="BP52" s="37" t="e">
        <f t="shared" si="57"/>
        <v>#REF!</v>
      </c>
      <c r="BQ52" s="37" t="e">
        <f t="shared" si="57"/>
        <v>#REF!</v>
      </c>
      <c r="BR52" s="37" t="e">
        <f t="shared" si="57"/>
        <v>#REF!</v>
      </c>
      <c r="BS52" s="37" t="e">
        <f t="shared" si="57"/>
        <v>#REF!</v>
      </c>
      <c r="BT52" s="37" t="e">
        <f t="shared" si="57"/>
        <v>#REF!</v>
      </c>
      <c r="BU52" s="37" t="e">
        <f t="shared" si="57"/>
        <v>#REF!</v>
      </c>
      <c r="BV52" s="37" t="e">
        <f t="shared" si="57"/>
        <v>#REF!</v>
      </c>
      <c r="BW52" s="37" t="e">
        <f t="shared" si="57"/>
        <v>#REF!</v>
      </c>
      <c r="BX52" s="37" t="e">
        <f t="shared" si="57"/>
        <v>#REF!</v>
      </c>
      <c r="BY52" s="37" t="e">
        <f t="shared" si="57"/>
        <v>#REF!</v>
      </c>
      <c r="BZ52" s="37" t="e">
        <f t="shared" si="57"/>
        <v>#REF!</v>
      </c>
      <c r="CA52" s="37" t="e">
        <f t="shared" si="57"/>
        <v>#REF!</v>
      </c>
      <c r="CB52" s="37" t="e">
        <f t="shared" si="57"/>
        <v>#REF!</v>
      </c>
      <c r="CC52" s="37" t="e">
        <f t="shared" si="57"/>
        <v>#REF!</v>
      </c>
      <c r="CD52" s="37" t="e">
        <f t="shared" si="57"/>
        <v>#REF!</v>
      </c>
      <c r="CE52" s="37" t="e">
        <f t="shared" si="57"/>
        <v>#REF!</v>
      </c>
      <c r="CF52" s="37" t="e">
        <f t="shared" si="57"/>
        <v>#REF!</v>
      </c>
      <c r="CG52" s="37" t="e">
        <f t="shared" si="57"/>
        <v>#REF!</v>
      </c>
      <c r="CH52" s="37" t="e">
        <f t="shared" si="57"/>
        <v>#REF!</v>
      </c>
      <c r="CI52" s="37" t="e">
        <f t="shared" si="57"/>
        <v>#REF!</v>
      </c>
      <c r="CJ52" s="37" t="e">
        <f t="shared" si="57"/>
        <v>#REF!</v>
      </c>
      <c r="CK52" s="37" t="e">
        <f t="shared" si="57"/>
        <v>#REF!</v>
      </c>
      <c r="CL52" s="37" t="e">
        <f t="shared" si="57"/>
        <v>#REF!</v>
      </c>
      <c r="CM52" s="37" t="e">
        <f t="shared" si="57"/>
        <v>#REF!</v>
      </c>
      <c r="CN52" s="37" t="e">
        <f t="shared" si="57"/>
        <v>#REF!</v>
      </c>
      <c r="CO52" s="37" t="e">
        <f t="shared" si="57"/>
        <v>#REF!</v>
      </c>
      <c r="CP52" s="37" t="e">
        <f t="shared" si="57"/>
        <v>#REF!</v>
      </c>
      <c r="CQ52" s="37" t="e">
        <f t="shared" si="57"/>
        <v>#REF!</v>
      </c>
      <c r="CR52" s="37" t="e">
        <f t="shared" si="57"/>
        <v>#REF!</v>
      </c>
      <c r="CS52" s="37" t="e">
        <f t="shared" si="57"/>
        <v>#REF!</v>
      </c>
      <c r="CT52" s="37" t="e">
        <f t="shared" si="57"/>
        <v>#REF!</v>
      </c>
      <c r="CU52" s="37" t="e">
        <f t="shared" si="57"/>
        <v>#REF!</v>
      </c>
      <c r="CV52" s="37" t="e">
        <f t="shared" si="57"/>
        <v>#REF!</v>
      </c>
      <c r="CW52" s="37" t="e">
        <f t="shared" si="57"/>
        <v>#REF!</v>
      </c>
      <c r="CX52" s="37" t="e">
        <f t="shared" si="57"/>
        <v>#REF!</v>
      </c>
      <c r="CY52" s="37" t="e">
        <f t="shared" si="57"/>
        <v>#REF!</v>
      </c>
      <c r="CZ52" s="37" t="e">
        <f t="shared" si="57"/>
        <v>#REF!</v>
      </c>
      <c r="DA52" s="37" t="e">
        <f t="shared" si="57"/>
        <v>#REF!</v>
      </c>
      <c r="DB52" s="37" t="e">
        <f t="shared" si="57"/>
        <v>#REF!</v>
      </c>
      <c r="DC52" s="37" t="e">
        <f t="shared" si="57"/>
        <v>#REF!</v>
      </c>
      <c r="DD52" s="37" t="e">
        <f t="shared" si="57"/>
        <v>#REF!</v>
      </c>
      <c r="DE52" s="37" t="e">
        <f t="shared" si="57"/>
        <v>#REF!</v>
      </c>
      <c r="DF52" s="37" t="e">
        <f t="shared" si="57"/>
        <v>#REF!</v>
      </c>
      <c r="DG52" s="37" t="e">
        <f t="shared" si="57"/>
        <v>#REF!</v>
      </c>
      <c r="DH52" s="37" t="e">
        <f t="shared" si="57"/>
        <v>#REF!</v>
      </c>
      <c r="DI52" s="37" t="e">
        <f t="shared" si="57"/>
        <v>#REF!</v>
      </c>
      <c r="DJ52" s="37" t="e">
        <f t="shared" si="57"/>
        <v>#REF!</v>
      </c>
      <c r="DK52" s="37" t="e">
        <f t="shared" si="57"/>
        <v>#REF!</v>
      </c>
      <c r="DL52" s="37" t="e">
        <f t="shared" si="57"/>
        <v>#REF!</v>
      </c>
      <c r="DM52" s="37" t="e">
        <f t="shared" si="57"/>
        <v>#REF!</v>
      </c>
      <c r="DN52" s="37" t="e">
        <f t="shared" si="57"/>
        <v>#REF!</v>
      </c>
      <c r="DO52" s="37" t="e">
        <f t="shared" si="57"/>
        <v>#REF!</v>
      </c>
      <c r="DP52" s="37" t="e">
        <f t="shared" si="57"/>
        <v>#REF!</v>
      </c>
      <c r="DQ52" s="37" t="e">
        <f t="shared" si="57"/>
        <v>#REF!</v>
      </c>
      <c r="DR52" s="37" t="e">
        <f t="shared" si="57"/>
        <v>#REF!</v>
      </c>
      <c r="DS52" s="37" t="e">
        <f t="shared" si="57"/>
        <v>#REF!</v>
      </c>
      <c r="DT52" s="37" t="e">
        <f t="shared" si="57"/>
        <v>#REF!</v>
      </c>
      <c r="DU52" s="37" t="e">
        <f t="shared" si="57"/>
        <v>#REF!</v>
      </c>
      <c r="DV52" s="37" t="e">
        <f t="shared" si="57"/>
        <v>#REF!</v>
      </c>
      <c r="DW52" s="37" t="e">
        <f t="shared" si="57"/>
        <v>#REF!</v>
      </c>
      <c r="DX52" s="37" t="e">
        <f t="shared" si="57"/>
        <v>#REF!</v>
      </c>
      <c r="DY52" s="37" t="e">
        <f t="shared" si="57"/>
        <v>#REF!</v>
      </c>
      <c r="DZ52" s="37" t="e">
        <f t="shared" si="57"/>
        <v>#REF!</v>
      </c>
      <c r="EA52" s="37" t="e">
        <f t="shared" si="57"/>
        <v>#REF!</v>
      </c>
      <c r="EB52" s="37" t="e">
        <f t="shared" si="57"/>
        <v>#REF!</v>
      </c>
      <c r="EC52" s="37" t="e">
        <f t="shared" si="57"/>
        <v>#REF!</v>
      </c>
      <c r="ED52" s="37" t="e">
        <f t="shared" si="57"/>
        <v>#REF!</v>
      </c>
      <c r="EE52" s="37" t="e">
        <f t="shared" si="57"/>
        <v>#REF!</v>
      </c>
      <c r="EF52" s="37" t="e">
        <f t="shared" si="57"/>
        <v>#REF!</v>
      </c>
      <c r="EG52" s="37" t="e">
        <f t="shared" si="57"/>
        <v>#REF!</v>
      </c>
      <c r="EH52" s="37" t="e">
        <f t="shared" si="57"/>
        <v>#REF!</v>
      </c>
      <c r="EI52" s="37" t="e">
        <f t="shared" si="57"/>
        <v>#REF!</v>
      </c>
      <c r="EJ52" s="37" t="e">
        <f t="shared" si="57"/>
        <v>#REF!</v>
      </c>
      <c r="EK52" s="37" t="e">
        <f t="shared" si="57"/>
        <v>#REF!</v>
      </c>
      <c r="EL52" s="37" t="e">
        <f t="shared" si="57"/>
        <v>#REF!</v>
      </c>
      <c r="EM52" s="37" t="e">
        <f t="shared" si="57"/>
        <v>#REF!</v>
      </c>
      <c r="EN52" s="37" t="e">
        <f t="shared" si="57"/>
        <v>#REF!</v>
      </c>
      <c r="EO52" s="37" t="e">
        <f t="shared" si="57"/>
        <v>#REF!</v>
      </c>
      <c r="EP52" s="37" t="e">
        <f t="shared" si="57"/>
        <v>#REF!</v>
      </c>
      <c r="EQ52" s="37" t="e">
        <f t="shared" si="57"/>
        <v>#REF!</v>
      </c>
      <c r="ER52" s="37" t="e">
        <f t="shared" si="57"/>
        <v>#REF!</v>
      </c>
      <c r="ES52" s="37" t="e">
        <f t="shared" si="57"/>
        <v>#REF!</v>
      </c>
      <c r="ET52" s="37" t="e">
        <f t="shared" si="57"/>
        <v>#REF!</v>
      </c>
      <c r="EU52" s="37" t="e">
        <f t="shared" si="57"/>
        <v>#REF!</v>
      </c>
      <c r="EV52" s="37" t="e">
        <f t="shared" si="57"/>
        <v>#REF!</v>
      </c>
      <c r="EW52" s="37" t="e">
        <f t="shared" si="57"/>
        <v>#REF!</v>
      </c>
      <c r="EX52" s="37" t="e">
        <f t="shared" si="57"/>
        <v>#REF!</v>
      </c>
      <c r="EY52" s="37" t="e">
        <f t="shared" si="57"/>
        <v>#REF!</v>
      </c>
      <c r="EZ52" s="37" t="e">
        <f t="shared" si="57"/>
        <v>#REF!</v>
      </c>
      <c r="FA52" s="37" t="e">
        <f t="shared" si="57"/>
        <v>#REF!</v>
      </c>
      <c r="FB52" s="37" t="e">
        <f t="shared" si="57"/>
        <v>#REF!</v>
      </c>
      <c r="FC52" s="37" t="e">
        <f t="shared" si="57"/>
        <v>#REF!</v>
      </c>
      <c r="FD52" s="37" t="e">
        <f t="shared" si="57"/>
        <v>#REF!</v>
      </c>
      <c r="FE52" s="37" t="e">
        <f t="shared" si="57"/>
        <v>#REF!</v>
      </c>
      <c r="FF52" s="37" t="e">
        <f t="shared" si="57"/>
        <v>#REF!</v>
      </c>
      <c r="FG52" s="37" t="e">
        <f t="shared" si="57"/>
        <v>#REF!</v>
      </c>
      <c r="FH52" s="37" t="e">
        <f t="shared" si="57"/>
        <v>#REF!</v>
      </c>
      <c r="FI52" s="37" t="e">
        <f t="shared" si="57"/>
        <v>#REF!</v>
      </c>
      <c r="FJ52" s="37" t="e">
        <f t="shared" si="57"/>
        <v>#REF!</v>
      </c>
      <c r="FK52" s="37" t="e">
        <f t="shared" si="57"/>
        <v>#REF!</v>
      </c>
      <c r="FL52" s="37" t="e">
        <f t="shared" si="57"/>
        <v>#REF!</v>
      </c>
      <c r="FM52" s="37" t="e">
        <f t="shared" si="57"/>
        <v>#REF!</v>
      </c>
      <c r="FN52" s="37" t="e">
        <f t="shared" si="57"/>
        <v>#REF!</v>
      </c>
      <c r="FO52" s="37" t="e">
        <f t="shared" si="57"/>
        <v>#REF!</v>
      </c>
      <c r="FP52" s="37" t="e">
        <f t="shared" si="57"/>
        <v>#REF!</v>
      </c>
      <c r="FQ52" s="37" t="e">
        <f t="shared" si="57"/>
        <v>#REF!</v>
      </c>
      <c r="FR52" s="37" t="e">
        <f t="shared" si="57"/>
        <v>#REF!</v>
      </c>
      <c r="FS52" s="37" t="e">
        <f t="shared" si="57"/>
        <v>#REF!</v>
      </c>
      <c r="FT52" s="37" t="e">
        <f t="shared" si="57"/>
        <v>#REF!</v>
      </c>
      <c r="FU52" s="37" t="e">
        <f t="shared" si="57"/>
        <v>#REF!</v>
      </c>
      <c r="FV52" s="37" t="e">
        <f t="shared" si="57"/>
        <v>#REF!</v>
      </c>
      <c r="FW52" s="37" t="e">
        <f t="shared" si="57"/>
        <v>#REF!</v>
      </c>
      <c r="FX52" s="37" t="e">
        <f t="shared" si="57"/>
        <v>#REF!</v>
      </c>
      <c r="FY52" s="37" t="e">
        <f t="shared" si="57"/>
        <v>#REF!</v>
      </c>
      <c r="FZ52" s="37" t="e">
        <f t="shared" si="57"/>
        <v>#REF!</v>
      </c>
      <c r="GA52" s="37" t="e">
        <f t="shared" si="57"/>
        <v>#REF!</v>
      </c>
      <c r="GB52" s="37" t="e">
        <f t="shared" si="57"/>
        <v>#REF!</v>
      </c>
      <c r="GC52" s="37" t="e">
        <f t="shared" si="57"/>
        <v>#REF!</v>
      </c>
      <c r="GD52" s="37" t="e">
        <f t="shared" si="57"/>
        <v>#REF!</v>
      </c>
      <c r="GE52" s="37" t="e">
        <f t="shared" si="57"/>
        <v>#REF!</v>
      </c>
      <c r="GF52" s="37" t="e">
        <f t="shared" si="57"/>
        <v>#REF!</v>
      </c>
      <c r="GG52" s="37" t="e">
        <f t="shared" si="57"/>
        <v>#REF!</v>
      </c>
      <c r="GH52" s="37" t="e">
        <f t="shared" si="57"/>
        <v>#REF!</v>
      </c>
      <c r="GI52" s="37" t="e">
        <f t="shared" si="57"/>
        <v>#REF!</v>
      </c>
      <c r="GJ52" s="37" t="e">
        <f t="shared" si="57"/>
        <v>#REF!</v>
      </c>
      <c r="GK52" s="37" t="e">
        <f t="shared" si="57"/>
        <v>#REF!</v>
      </c>
      <c r="GL52" s="37" t="e">
        <f t="shared" si="57"/>
        <v>#REF!</v>
      </c>
      <c r="GM52" s="37" t="e">
        <f t="shared" si="57"/>
        <v>#REF!</v>
      </c>
      <c r="GN52" s="37" t="e">
        <f t="shared" si="57"/>
        <v>#REF!</v>
      </c>
      <c r="GO52" s="37" t="e">
        <f t="shared" si="57"/>
        <v>#REF!</v>
      </c>
      <c r="GP52" s="37" t="e">
        <f t="shared" si="57"/>
        <v>#REF!</v>
      </c>
      <c r="GQ52" s="37" t="e">
        <f t="shared" si="57"/>
        <v>#REF!</v>
      </c>
      <c r="GR52" s="37" t="e">
        <f t="shared" si="57"/>
        <v>#REF!</v>
      </c>
      <c r="GS52" s="37" t="e">
        <f t="shared" si="57"/>
        <v>#REF!</v>
      </c>
      <c r="GT52" s="37" t="e">
        <f t="shared" si="57"/>
        <v>#REF!</v>
      </c>
      <c r="GU52" s="37" t="e">
        <f t="shared" si="57"/>
        <v>#REF!</v>
      </c>
      <c r="GV52" s="37" t="e">
        <f t="shared" si="57"/>
        <v>#REF!</v>
      </c>
      <c r="GW52" s="37" t="e">
        <f t="shared" si="57"/>
        <v>#REF!</v>
      </c>
      <c r="GX52" s="37" t="e">
        <f t="shared" si="57"/>
        <v>#REF!</v>
      </c>
      <c r="GY52" s="37" t="e">
        <f t="shared" si="57"/>
        <v>#REF!</v>
      </c>
      <c r="GZ52" s="37" t="e">
        <f t="shared" si="57"/>
        <v>#REF!</v>
      </c>
      <c r="HA52" s="37" t="e">
        <f t="shared" si="57"/>
        <v>#REF!</v>
      </c>
      <c r="HB52" s="37" t="e">
        <f t="shared" si="57"/>
        <v>#REF!</v>
      </c>
      <c r="HC52" s="37" t="e">
        <f t="shared" si="57"/>
        <v>#REF!</v>
      </c>
      <c r="HD52" s="37" t="e">
        <f t="shared" si="57"/>
        <v>#REF!</v>
      </c>
      <c r="HE52" s="37" t="e">
        <f t="shared" si="57"/>
        <v>#REF!</v>
      </c>
      <c r="HF52" s="37" t="e">
        <f t="shared" si="57"/>
        <v>#REF!</v>
      </c>
      <c r="HG52" s="37" t="e">
        <f t="shared" si="57"/>
        <v>#REF!</v>
      </c>
      <c r="HH52" s="37" t="e">
        <f t="shared" si="57"/>
        <v>#REF!</v>
      </c>
      <c r="HI52" s="37" t="e">
        <f t="shared" si="57"/>
        <v>#REF!</v>
      </c>
      <c r="HJ52" s="37" t="e">
        <f t="shared" si="57"/>
        <v>#REF!</v>
      </c>
      <c r="HK52" s="37" t="e">
        <f t="shared" si="57"/>
        <v>#REF!</v>
      </c>
      <c r="HL52" s="37" t="e">
        <f t="shared" si="57"/>
        <v>#REF!</v>
      </c>
      <c r="HM52" s="37" t="e">
        <f t="shared" si="57"/>
        <v>#REF!</v>
      </c>
      <c r="HN52" s="37" t="e">
        <f t="shared" si="57"/>
        <v>#REF!</v>
      </c>
      <c r="HO52" s="37" t="e">
        <f t="shared" si="57"/>
        <v>#REF!</v>
      </c>
      <c r="HP52" s="37" t="e">
        <f t="shared" si="57"/>
        <v>#REF!</v>
      </c>
      <c r="HQ52" s="37" t="e">
        <f t="shared" si="57"/>
        <v>#REF!</v>
      </c>
      <c r="HR52" s="37" t="e">
        <f t="shared" si="57"/>
        <v>#REF!</v>
      </c>
      <c r="HS52" s="37" t="e">
        <f t="shared" si="57"/>
        <v>#REF!</v>
      </c>
      <c r="HT52" s="37" t="e">
        <f t="shared" si="57"/>
        <v>#REF!</v>
      </c>
      <c r="HU52" s="37" t="e">
        <f t="shared" si="57"/>
        <v>#REF!</v>
      </c>
      <c r="HV52" s="37" t="e">
        <f t="shared" si="57"/>
        <v>#REF!</v>
      </c>
      <c r="HW52" s="37" t="e">
        <f t="shared" si="57"/>
        <v>#REF!</v>
      </c>
      <c r="HX52" s="37" t="e">
        <f t="shared" si="57"/>
        <v>#REF!</v>
      </c>
      <c r="HY52" s="37" t="e">
        <f t="shared" si="57"/>
        <v>#REF!</v>
      </c>
      <c r="HZ52" s="37" t="e">
        <f t="shared" si="57"/>
        <v>#REF!</v>
      </c>
      <c r="IA52" s="37" t="e">
        <f t="shared" si="57"/>
        <v>#REF!</v>
      </c>
      <c r="IB52" s="37" t="e">
        <f t="shared" si="57"/>
        <v>#REF!</v>
      </c>
      <c r="IC52" s="37" t="e">
        <f t="shared" si="57"/>
        <v>#REF!</v>
      </c>
      <c r="ID52" s="37" t="e">
        <f t="shared" si="57"/>
        <v>#REF!</v>
      </c>
      <c r="IE52" s="37" t="e">
        <f t="shared" si="57"/>
        <v>#REF!</v>
      </c>
      <c r="IF52" s="37" t="e">
        <f t="shared" si="57"/>
        <v>#REF!</v>
      </c>
      <c r="IG52" s="37" t="e">
        <f t="shared" si="57"/>
        <v>#REF!</v>
      </c>
      <c r="IH52" s="37" t="e">
        <f t="shared" si="57"/>
        <v>#REF!</v>
      </c>
      <c r="II52" s="37" t="e">
        <f t="shared" si="57"/>
        <v>#REF!</v>
      </c>
      <c r="IJ52" s="37" t="e">
        <f t="shared" si="57"/>
        <v>#REF!</v>
      </c>
      <c r="IK52" s="37" t="e">
        <f t="shared" si="57"/>
        <v>#REF!</v>
      </c>
      <c r="IL52" s="37" t="e">
        <f t="shared" si="57"/>
        <v>#REF!</v>
      </c>
      <c r="IM52" s="37" t="e">
        <f t="shared" si="57"/>
        <v>#REF!</v>
      </c>
      <c r="IN52" s="37" t="e">
        <f t="shared" si="57"/>
        <v>#REF!</v>
      </c>
      <c r="IO52" s="37" t="e">
        <f t="shared" si="57"/>
        <v>#REF!</v>
      </c>
      <c r="IP52" s="37" t="e">
        <f t="shared" si="57"/>
        <v>#REF!</v>
      </c>
      <c r="IQ52" s="37" t="e">
        <f t="shared" si="57"/>
        <v>#REF!</v>
      </c>
      <c r="IR52" s="37" t="e">
        <f t="shared" si="57"/>
        <v>#REF!</v>
      </c>
      <c r="IS52" s="37" t="e">
        <f t="shared" si="57"/>
        <v>#REF!</v>
      </c>
      <c r="IT52" s="37" t="e">
        <f t="shared" si="57"/>
        <v>#REF!</v>
      </c>
      <c r="IU52" s="37" t="e">
        <f t="shared" si="57"/>
        <v>#REF!</v>
      </c>
      <c r="IV52" s="37" t="e">
        <f t="shared" si="57"/>
        <v>#REF!</v>
      </c>
      <c r="IW52" s="37" t="e">
        <f t="shared" si="57"/>
        <v>#REF!</v>
      </c>
      <c r="IX52" s="37" t="e">
        <f t="shared" ref="IX52:MX52" si="58">(((IX36*(IX$7*(1+IX$11)+IX40))+(IX37*(IX$8*(1+IX$11)+IX41))+(IX38*(IX$9*(1+IX$11)+IX42)))*(1-IX46)*(1-IX47)
-IX39*IX48
+IX49+IX50)
*#REF!</f>
        <v>#REF!</v>
      </c>
      <c r="IY52" s="37" t="e">
        <f t="shared" si="58"/>
        <v>#REF!</v>
      </c>
      <c r="IZ52" s="37" t="e">
        <f t="shared" si="58"/>
        <v>#REF!</v>
      </c>
      <c r="JA52" s="37" t="e">
        <f t="shared" si="58"/>
        <v>#REF!</v>
      </c>
      <c r="JB52" s="37" t="e">
        <f t="shared" si="58"/>
        <v>#REF!</v>
      </c>
      <c r="JC52" s="37" t="e">
        <f t="shared" si="58"/>
        <v>#REF!</v>
      </c>
      <c r="JD52" s="37" t="e">
        <f t="shared" si="58"/>
        <v>#REF!</v>
      </c>
      <c r="JE52" s="37" t="e">
        <f t="shared" si="58"/>
        <v>#REF!</v>
      </c>
      <c r="JF52" s="37" t="e">
        <f t="shared" si="58"/>
        <v>#REF!</v>
      </c>
      <c r="JG52" s="37" t="e">
        <f t="shared" si="58"/>
        <v>#REF!</v>
      </c>
      <c r="JH52" s="37" t="e">
        <f t="shared" si="58"/>
        <v>#REF!</v>
      </c>
      <c r="JI52" s="37" t="e">
        <f t="shared" si="58"/>
        <v>#REF!</v>
      </c>
      <c r="JJ52" s="37" t="e">
        <f t="shared" si="58"/>
        <v>#REF!</v>
      </c>
      <c r="JK52" s="37" t="e">
        <f t="shared" si="58"/>
        <v>#REF!</v>
      </c>
      <c r="JL52" s="37" t="e">
        <f t="shared" si="58"/>
        <v>#REF!</v>
      </c>
      <c r="JM52" s="37" t="e">
        <f t="shared" si="58"/>
        <v>#REF!</v>
      </c>
      <c r="JN52" s="37" t="e">
        <f t="shared" si="58"/>
        <v>#REF!</v>
      </c>
      <c r="JO52" s="37" t="e">
        <f t="shared" si="58"/>
        <v>#REF!</v>
      </c>
      <c r="JP52" s="37" t="e">
        <f t="shared" si="58"/>
        <v>#REF!</v>
      </c>
      <c r="JQ52" s="37" t="e">
        <f t="shared" si="58"/>
        <v>#REF!</v>
      </c>
      <c r="JR52" s="37" t="e">
        <f t="shared" si="58"/>
        <v>#REF!</v>
      </c>
      <c r="JS52" s="37" t="e">
        <f t="shared" si="58"/>
        <v>#REF!</v>
      </c>
      <c r="JT52" s="37" t="e">
        <f t="shared" si="58"/>
        <v>#REF!</v>
      </c>
      <c r="JU52" s="37" t="e">
        <f t="shared" si="58"/>
        <v>#REF!</v>
      </c>
      <c r="JV52" s="37" t="e">
        <f t="shared" si="58"/>
        <v>#REF!</v>
      </c>
      <c r="JW52" s="37" t="e">
        <f t="shared" si="58"/>
        <v>#REF!</v>
      </c>
      <c r="JX52" s="37" t="e">
        <f t="shared" si="58"/>
        <v>#REF!</v>
      </c>
      <c r="JY52" s="37" t="e">
        <f t="shared" si="58"/>
        <v>#REF!</v>
      </c>
      <c r="JZ52" s="37" t="e">
        <f t="shared" si="58"/>
        <v>#REF!</v>
      </c>
      <c r="KA52" s="37" t="e">
        <f t="shared" si="58"/>
        <v>#REF!</v>
      </c>
      <c r="KB52" s="37" t="e">
        <f t="shared" si="58"/>
        <v>#REF!</v>
      </c>
      <c r="KC52" s="37" t="e">
        <f t="shared" si="58"/>
        <v>#REF!</v>
      </c>
      <c r="KD52" s="37" t="e">
        <f t="shared" si="58"/>
        <v>#REF!</v>
      </c>
      <c r="KE52" s="37" t="e">
        <f t="shared" si="58"/>
        <v>#REF!</v>
      </c>
      <c r="KF52" s="37" t="e">
        <f t="shared" si="58"/>
        <v>#REF!</v>
      </c>
      <c r="KG52" s="37" t="e">
        <f t="shared" si="58"/>
        <v>#REF!</v>
      </c>
      <c r="KH52" s="37" t="e">
        <f t="shared" si="58"/>
        <v>#REF!</v>
      </c>
      <c r="KI52" s="37" t="e">
        <f t="shared" si="58"/>
        <v>#REF!</v>
      </c>
      <c r="KJ52" s="37" t="e">
        <f t="shared" si="58"/>
        <v>#REF!</v>
      </c>
      <c r="KK52" s="37" t="e">
        <f t="shared" si="58"/>
        <v>#REF!</v>
      </c>
      <c r="KL52" s="37" t="e">
        <f t="shared" si="58"/>
        <v>#REF!</v>
      </c>
      <c r="KM52" s="37" t="e">
        <f t="shared" si="58"/>
        <v>#REF!</v>
      </c>
      <c r="KN52" s="37" t="e">
        <f t="shared" si="58"/>
        <v>#REF!</v>
      </c>
      <c r="KO52" s="37" t="e">
        <f t="shared" si="58"/>
        <v>#REF!</v>
      </c>
      <c r="KP52" s="37" t="e">
        <f t="shared" si="58"/>
        <v>#REF!</v>
      </c>
      <c r="KQ52" s="37" t="e">
        <f t="shared" si="58"/>
        <v>#REF!</v>
      </c>
      <c r="KR52" s="37" t="e">
        <f t="shared" si="58"/>
        <v>#REF!</v>
      </c>
      <c r="KS52" s="37" t="e">
        <f t="shared" si="58"/>
        <v>#REF!</v>
      </c>
      <c r="KT52" s="37" t="e">
        <f t="shared" si="58"/>
        <v>#REF!</v>
      </c>
      <c r="KU52" s="37" t="e">
        <f t="shared" si="58"/>
        <v>#REF!</v>
      </c>
      <c r="KV52" s="37" t="e">
        <f t="shared" si="58"/>
        <v>#REF!</v>
      </c>
      <c r="KW52" s="37" t="e">
        <f t="shared" si="58"/>
        <v>#REF!</v>
      </c>
      <c r="KX52" s="37" t="e">
        <f t="shared" si="58"/>
        <v>#REF!</v>
      </c>
      <c r="KY52" s="37" t="e">
        <f t="shared" si="58"/>
        <v>#REF!</v>
      </c>
      <c r="KZ52" s="37" t="e">
        <f t="shared" si="58"/>
        <v>#REF!</v>
      </c>
      <c r="LA52" s="37" t="e">
        <f t="shared" si="58"/>
        <v>#REF!</v>
      </c>
      <c r="LB52" s="37" t="e">
        <f t="shared" si="58"/>
        <v>#REF!</v>
      </c>
      <c r="LC52" s="37" t="e">
        <f t="shared" si="58"/>
        <v>#REF!</v>
      </c>
      <c r="LD52" s="37" t="e">
        <f t="shared" si="58"/>
        <v>#REF!</v>
      </c>
      <c r="LE52" s="37" t="e">
        <f t="shared" si="58"/>
        <v>#REF!</v>
      </c>
      <c r="LF52" s="37" t="e">
        <f t="shared" si="58"/>
        <v>#REF!</v>
      </c>
      <c r="LG52" s="37" t="e">
        <f t="shared" si="58"/>
        <v>#REF!</v>
      </c>
      <c r="LH52" s="37" t="e">
        <f t="shared" si="58"/>
        <v>#REF!</v>
      </c>
      <c r="LI52" s="37" t="e">
        <f t="shared" si="58"/>
        <v>#REF!</v>
      </c>
      <c r="LJ52" s="37" t="e">
        <f t="shared" si="58"/>
        <v>#REF!</v>
      </c>
      <c r="LK52" s="37" t="e">
        <f t="shared" si="58"/>
        <v>#REF!</v>
      </c>
      <c r="LL52" s="37" t="e">
        <f t="shared" si="58"/>
        <v>#REF!</v>
      </c>
      <c r="LM52" s="37" t="e">
        <f t="shared" si="58"/>
        <v>#REF!</v>
      </c>
      <c r="LN52" s="37" t="e">
        <f t="shared" si="58"/>
        <v>#REF!</v>
      </c>
      <c r="LO52" s="37" t="e">
        <f t="shared" si="58"/>
        <v>#REF!</v>
      </c>
      <c r="LP52" s="37" t="e">
        <f t="shared" si="58"/>
        <v>#REF!</v>
      </c>
      <c r="LQ52" s="37" t="e">
        <f t="shared" si="58"/>
        <v>#REF!</v>
      </c>
      <c r="LR52" s="37" t="e">
        <f t="shared" si="58"/>
        <v>#REF!</v>
      </c>
      <c r="LS52" s="37" t="e">
        <f t="shared" si="58"/>
        <v>#REF!</v>
      </c>
      <c r="LT52" s="37" t="e">
        <f t="shared" si="58"/>
        <v>#REF!</v>
      </c>
      <c r="LU52" s="37" t="e">
        <f t="shared" si="58"/>
        <v>#REF!</v>
      </c>
      <c r="LV52" s="37" t="e">
        <f t="shared" si="58"/>
        <v>#REF!</v>
      </c>
      <c r="LW52" s="37" t="e">
        <f t="shared" si="58"/>
        <v>#REF!</v>
      </c>
      <c r="LX52" s="37" t="e">
        <f t="shared" si="58"/>
        <v>#REF!</v>
      </c>
      <c r="LY52" s="37" t="e">
        <f t="shared" si="58"/>
        <v>#REF!</v>
      </c>
      <c r="LZ52" s="37" t="e">
        <f t="shared" si="58"/>
        <v>#REF!</v>
      </c>
      <c r="MA52" s="37" t="e">
        <f t="shared" si="58"/>
        <v>#REF!</v>
      </c>
      <c r="MB52" s="37" t="e">
        <f t="shared" si="58"/>
        <v>#REF!</v>
      </c>
      <c r="MC52" s="37" t="e">
        <f t="shared" si="58"/>
        <v>#REF!</v>
      </c>
      <c r="MD52" s="37" t="e">
        <f t="shared" si="58"/>
        <v>#REF!</v>
      </c>
      <c r="ME52" s="37" t="e">
        <f t="shared" si="58"/>
        <v>#REF!</v>
      </c>
      <c r="MF52" s="37" t="e">
        <f t="shared" si="58"/>
        <v>#REF!</v>
      </c>
      <c r="MG52" s="37" t="e">
        <f t="shared" si="58"/>
        <v>#REF!</v>
      </c>
      <c r="MH52" s="37" t="e">
        <f t="shared" si="58"/>
        <v>#REF!</v>
      </c>
      <c r="MI52" s="37" t="e">
        <f t="shared" si="58"/>
        <v>#REF!</v>
      </c>
      <c r="MJ52" s="37" t="e">
        <f t="shared" si="58"/>
        <v>#REF!</v>
      </c>
      <c r="MK52" s="37" t="e">
        <f t="shared" si="58"/>
        <v>#REF!</v>
      </c>
      <c r="ML52" s="37" t="e">
        <f t="shared" si="58"/>
        <v>#REF!</v>
      </c>
      <c r="MM52" s="37" t="e">
        <f t="shared" si="58"/>
        <v>#REF!</v>
      </c>
      <c r="MN52" s="37" t="e">
        <f t="shared" si="58"/>
        <v>#REF!</v>
      </c>
      <c r="MO52" s="37" t="e">
        <f t="shared" si="58"/>
        <v>#REF!</v>
      </c>
      <c r="MP52" s="37" t="e">
        <f t="shared" si="58"/>
        <v>#REF!</v>
      </c>
      <c r="MQ52" s="37" t="e">
        <f t="shared" si="58"/>
        <v>#REF!</v>
      </c>
      <c r="MR52" s="37" t="e">
        <f t="shared" si="58"/>
        <v>#REF!</v>
      </c>
      <c r="MS52" s="37" t="e">
        <f t="shared" si="58"/>
        <v>#REF!</v>
      </c>
      <c r="MT52" s="37" t="e">
        <f t="shared" si="58"/>
        <v>#REF!</v>
      </c>
      <c r="MU52" s="37" t="e">
        <f t="shared" si="58"/>
        <v>#REF!</v>
      </c>
      <c r="MV52" s="37" t="e">
        <f t="shared" si="58"/>
        <v>#REF!</v>
      </c>
      <c r="MW52" s="37" t="e">
        <f t="shared" si="58"/>
        <v>#REF!</v>
      </c>
      <c r="MX52" s="37" t="e">
        <f t="shared" si="58"/>
        <v>#REF!</v>
      </c>
    </row>
    <row r="53" spans="1:384" ht="14.25" customHeight="1" x14ac:dyDescent="0.55000000000000004">
      <c r="A53" s="8" t="s">
        <v>51</v>
      </c>
      <c r="B53" s="57">
        <v>0.15</v>
      </c>
      <c r="C53" s="58" t="e">
        <f t="shared" ref="C53:IW53" si="59">XNPV($B53,D52:$KP52,D35:$KP35)/((1+$B53)^YEARFRAC(C35,D35,3))</f>
        <v>#REF!</v>
      </c>
      <c r="D53" s="58" t="e">
        <f t="shared" si="59"/>
        <v>#REF!</v>
      </c>
      <c r="E53" s="58" t="e">
        <f t="shared" si="59"/>
        <v>#REF!</v>
      </c>
      <c r="F53" s="58" t="e">
        <f t="shared" si="59"/>
        <v>#REF!</v>
      </c>
      <c r="G53" s="58" t="e">
        <f t="shared" si="59"/>
        <v>#REF!</v>
      </c>
      <c r="H53" s="58" t="e">
        <f t="shared" si="59"/>
        <v>#REF!</v>
      </c>
      <c r="I53" s="58" t="e">
        <f t="shared" si="59"/>
        <v>#REF!</v>
      </c>
      <c r="J53" s="58" t="e">
        <f t="shared" si="59"/>
        <v>#REF!</v>
      </c>
      <c r="K53" s="58" t="e">
        <f t="shared" si="59"/>
        <v>#REF!</v>
      </c>
      <c r="L53" s="58" t="e">
        <f t="shared" si="59"/>
        <v>#REF!</v>
      </c>
      <c r="M53" s="58" t="e">
        <f t="shared" si="59"/>
        <v>#REF!</v>
      </c>
      <c r="N53" s="58" t="e">
        <f t="shared" si="59"/>
        <v>#REF!</v>
      </c>
      <c r="O53" s="58" t="e">
        <f t="shared" si="59"/>
        <v>#REF!</v>
      </c>
      <c r="P53" s="58" t="e">
        <f t="shared" si="59"/>
        <v>#REF!</v>
      </c>
      <c r="Q53" s="58" t="e">
        <f t="shared" si="59"/>
        <v>#REF!</v>
      </c>
      <c r="R53" s="58" t="e">
        <f t="shared" si="59"/>
        <v>#REF!</v>
      </c>
      <c r="S53" s="58" t="e">
        <f t="shared" si="59"/>
        <v>#REF!</v>
      </c>
      <c r="T53" s="58" t="e">
        <f t="shared" si="59"/>
        <v>#REF!</v>
      </c>
      <c r="U53" s="58" t="e">
        <f t="shared" si="59"/>
        <v>#REF!</v>
      </c>
      <c r="V53" s="58" t="e">
        <f t="shared" si="59"/>
        <v>#REF!</v>
      </c>
      <c r="W53" s="58" t="e">
        <f t="shared" si="59"/>
        <v>#REF!</v>
      </c>
      <c r="X53" s="58" t="e">
        <f t="shared" si="59"/>
        <v>#REF!</v>
      </c>
      <c r="Y53" s="58" t="e">
        <f t="shared" si="59"/>
        <v>#REF!</v>
      </c>
      <c r="Z53" s="58" t="e">
        <f t="shared" si="59"/>
        <v>#REF!</v>
      </c>
      <c r="AA53" s="58" t="e">
        <f t="shared" si="59"/>
        <v>#REF!</v>
      </c>
      <c r="AB53" s="58" t="e">
        <f t="shared" si="59"/>
        <v>#REF!</v>
      </c>
      <c r="AC53" s="58" t="e">
        <f t="shared" si="59"/>
        <v>#REF!</v>
      </c>
      <c r="AD53" s="58" t="e">
        <f t="shared" si="59"/>
        <v>#REF!</v>
      </c>
      <c r="AE53" s="58" t="e">
        <f t="shared" si="59"/>
        <v>#REF!</v>
      </c>
      <c r="AF53" s="58" t="e">
        <f t="shared" si="59"/>
        <v>#REF!</v>
      </c>
      <c r="AG53" s="58" t="e">
        <f t="shared" si="59"/>
        <v>#REF!</v>
      </c>
      <c r="AH53" s="58" t="e">
        <f t="shared" si="59"/>
        <v>#REF!</v>
      </c>
      <c r="AI53" s="58" t="e">
        <f t="shared" si="59"/>
        <v>#REF!</v>
      </c>
      <c r="AJ53" s="58" t="e">
        <f t="shared" si="59"/>
        <v>#REF!</v>
      </c>
      <c r="AK53" s="58" t="e">
        <f t="shared" si="59"/>
        <v>#REF!</v>
      </c>
      <c r="AL53" s="58" t="e">
        <f t="shared" si="59"/>
        <v>#REF!</v>
      </c>
      <c r="AM53" s="58" t="e">
        <f t="shared" si="59"/>
        <v>#REF!</v>
      </c>
      <c r="AN53" s="58" t="e">
        <f t="shared" si="59"/>
        <v>#REF!</v>
      </c>
      <c r="AO53" s="58" t="e">
        <f t="shared" si="59"/>
        <v>#REF!</v>
      </c>
      <c r="AP53" s="58" t="e">
        <f t="shared" si="59"/>
        <v>#REF!</v>
      </c>
      <c r="AQ53" s="58" t="e">
        <f t="shared" si="59"/>
        <v>#REF!</v>
      </c>
      <c r="AR53" s="58" t="e">
        <f t="shared" si="59"/>
        <v>#REF!</v>
      </c>
      <c r="AS53" s="58" t="e">
        <f t="shared" si="59"/>
        <v>#REF!</v>
      </c>
      <c r="AT53" s="58" t="e">
        <f t="shared" si="59"/>
        <v>#REF!</v>
      </c>
      <c r="AU53" s="58" t="e">
        <f t="shared" si="59"/>
        <v>#REF!</v>
      </c>
      <c r="AV53" s="58" t="e">
        <f t="shared" si="59"/>
        <v>#REF!</v>
      </c>
      <c r="AW53" s="58" t="e">
        <f t="shared" si="59"/>
        <v>#REF!</v>
      </c>
      <c r="AX53" s="58" t="e">
        <f t="shared" si="59"/>
        <v>#REF!</v>
      </c>
      <c r="AY53" s="58" t="e">
        <f t="shared" si="59"/>
        <v>#REF!</v>
      </c>
      <c r="AZ53" s="58" t="e">
        <f t="shared" si="59"/>
        <v>#REF!</v>
      </c>
      <c r="BA53" s="58" t="e">
        <f t="shared" si="59"/>
        <v>#REF!</v>
      </c>
      <c r="BB53" s="58" t="e">
        <f t="shared" si="59"/>
        <v>#REF!</v>
      </c>
      <c r="BC53" s="58" t="e">
        <f t="shared" si="59"/>
        <v>#REF!</v>
      </c>
      <c r="BD53" s="58" t="e">
        <f t="shared" si="59"/>
        <v>#REF!</v>
      </c>
      <c r="BE53" s="58" t="e">
        <f t="shared" si="59"/>
        <v>#REF!</v>
      </c>
      <c r="BF53" s="58" t="e">
        <f t="shared" si="59"/>
        <v>#REF!</v>
      </c>
      <c r="BG53" s="58" t="e">
        <f t="shared" si="59"/>
        <v>#REF!</v>
      </c>
      <c r="BH53" s="58" t="e">
        <f t="shared" si="59"/>
        <v>#REF!</v>
      </c>
      <c r="BI53" s="58" t="e">
        <f t="shared" si="59"/>
        <v>#REF!</v>
      </c>
      <c r="BJ53" s="58" t="e">
        <f t="shared" si="59"/>
        <v>#REF!</v>
      </c>
      <c r="BK53" s="58" t="e">
        <f t="shared" si="59"/>
        <v>#REF!</v>
      </c>
      <c r="BL53" s="58" t="e">
        <f t="shared" si="59"/>
        <v>#REF!</v>
      </c>
      <c r="BM53" s="58" t="e">
        <f t="shared" si="59"/>
        <v>#REF!</v>
      </c>
      <c r="BN53" s="58" t="e">
        <f t="shared" si="59"/>
        <v>#REF!</v>
      </c>
      <c r="BO53" s="58" t="e">
        <f t="shared" si="59"/>
        <v>#REF!</v>
      </c>
      <c r="BP53" s="58" t="e">
        <f t="shared" si="59"/>
        <v>#REF!</v>
      </c>
      <c r="BQ53" s="58" t="e">
        <f t="shared" si="59"/>
        <v>#REF!</v>
      </c>
      <c r="BR53" s="58" t="e">
        <f t="shared" si="59"/>
        <v>#REF!</v>
      </c>
      <c r="BS53" s="58" t="e">
        <f t="shared" si="59"/>
        <v>#REF!</v>
      </c>
      <c r="BT53" s="58" t="e">
        <f t="shared" si="59"/>
        <v>#REF!</v>
      </c>
      <c r="BU53" s="58" t="e">
        <f t="shared" si="59"/>
        <v>#REF!</v>
      </c>
      <c r="BV53" s="58" t="e">
        <f t="shared" si="59"/>
        <v>#REF!</v>
      </c>
      <c r="BW53" s="58" t="e">
        <f t="shared" si="59"/>
        <v>#REF!</v>
      </c>
      <c r="BX53" s="58" t="e">
        <f t="shared" si="59"/>
        <v>#REF!</v>
      </c>
      <c r="BY53" s="58" t="e">
        <f t="shared" si="59"/>
        <v>#REF!</v>
      </c>
      <c r="BZ53" s="58" t="e">
        <f t="shared" si="59"/>
        <v>#REF!</v>
      </c>
      <c r="CA53" s="58" t="e">
        <f t="shared" si="59"/>
        <v>#REF!</v>
      </c>
      <c r="CB53" s="58" t="e">
        <f t="shared" si="59"/>
        <v>#REF!</v>
      </c>
      <c r="CC53" s="58" t="e">
        <f t="shared" si="59"/>
        <v>#REF!</v>
      </c>
      <c r="CD53" s="58" t="e">
        <f t="shared" si="59"/>
        <v>#REF!</v>
      </c>
      <c r="CE53" s="58" t="e">
        <f t="shared" si="59"/>
        <v>#REF!</v>
      </c>
      <c r="CF53" s="58" t="e">
        <f t="shared" si="59"/>
        <v>#REF!</v>
      </c>
      <c r="CG53" s="58" t="e">
        <f t="shared" si="59"/>
        <v>#REF!</v>
      </c>
      <c r="CH53" s="58" t="e">
        <f t="shared" si="59"/>
        <v>#REF!</v>
      </c>
      <c r="CI53" s="58" t="e">
        <f t="shared" si="59"/>
        <v>#REF!</v>
      </c>
      <c r="CJ53" s="58" t="e">
        <f t="shared" si="59"/>
        <v>#REF!</v>
      </c>
      <c r="CK53" s="58" t="e">
        <f t="shared" si="59"/>
        <v>#REF!</v>
      </c>
      <c r="CL53" s="58" t="e">
        <f t="shared" si="59"/>
        <v>#REF!</v>
      </c>
      <c r="CM53" s="58" t="e">
        <f t="shared" si="59"/>
        <v>#REF!</v>
      </c>
      <c r="CN53" s="58" t="e">
        <f t="shared" si="59"/>
        <v>#REF!</v>
      </c>
      <c r="CO53" s="58" t="e">
        <f t="shared" si="59"/>
        <v>#REF!</v>
      </c>
      <c r="CP53" s="58" t="e">
        <f t="shared" si="59"/>
        <v>#REF!</v>
      </c>
      <c r="CQ53" s="58" t="e">
        <f t="shared" si="59"/>
        <v>#REF!</v>
      </c>
      <c r="CR53" s="58" t="e">
        <f t="shared" si="59"/>
        <v>#REF!</v>
      </c>
      <c r="CS53" s="58" t="e">
        <f t="shared" si="59"/>
        <v>#REF!</v>
      </c>
      <c r="CT53" s="58" t="e">
        <f t="shared" si="59"/>
        <v>#REF!</v>
      </c>
      <c r="CU53" s="58" t="e">
        <f t="shared" si="59"/>
        <v>#REF!</v>
      </c>
      <c r="CV53" s="58" t="e">
        <f t="shared" si="59"/>
        <v>#REF!</v>
      </c>
      <c r="CW53" s="58" t="e">
        <f t="shared" si="59"/>
        <v>#REF!</v>
      </c>
      <c r="CX53" s="58" t="e">
        <f t="shared" si="59"/>
        <v>#REF!</v>
      </c>
      <c r="CY53" s="58" t="e">
        <f t="shared" si="59"/>
        <v>#REF!</v>
      </c>
      <c r="CZ53" s="58" t="e">
        <f t="shared" si="59"/>
        <v>#REF!</v>
      </c>
      <c r="DA53" s="58" t="e">
        <f t="shared" si="59"/>
        <v>#REF!</v>
      </c>
      <c r="DB53" s="58" t="e">
        <f t="shared" si="59"/>
        <v>#REF!</v>
      </c>
      <c r="DC53" s="58" t="e">
        <f t="shared" si="59"/>
        <v>#REF!</v>
      </c>
      <c r="DD53" s="58" t="e">
        <f t="shared" si="59"/>
        <v>#REF!</v>
      </c>
      <c r="DE53" s="58" t="e">
        <f t="shared" si="59"/>
        <v>#REF!</v>
      </c>
      <c r="DF53" s="58" t="e">
        <f t="shared" si="59"/>
        <v>#REF!</v>
      </c>
      <c r="DG53" s="58" t="e">
        <f t="shared" si="59"/>
        <v>#REF!</v>
      </c>
      <c r="DH53" s="58" t="e">
        <f t="shared" si="59"/>
        <v>#REF!</v>
      </c>
      <c r="DI53" s="58" t="e">
        <f t="shared" si="59"/>
        <v>#REF!</v>
      </c>
      <c r="DJ53" s="58" t="e">
        <f t="shared" si="59"/>
        <v>#REF!</v>
      </c>
      <c r="DK53" s="58" t="e">
        <f t="shared" si="59"/>
        <v>#REF!</v>
      </c>
      <c r="DL53" s="58" t="e">
        <f t="shared" si="59"/>
        <v>#REF!</v>
      </c>
      <c r="DM53" s="58" t="e">
        <f t="shared" si="59"/>
        <v>#REF!</v>
      </c>
      <c r="DN53" s="58" t="e">
        <f t="shared" si="59"/>
        <v>#REF!</v>
      </c>
      <c r="DO53" s="58" t="e">
        <f t="shared" si="59"/>
        <v>#REF!</v>
      </c>
      <c r="DP53" s="58" t="e">
        <f t="shared" si="59"/>
        <v>#REF!</v>
      </c>
      <c r="DQ53" s="58" t="e">
        <f t="shared" si="59"/>
        <v>#REF!</v>
      </c>
      <c r="DR53" s="58" t="e">
        <f t="shared" si="59"/>
        <v>#REF!</v>
      </c>
      <c r="DS53" s="58" t="e">
        <f t="shared" si="59"/>
        <v>#REF!</v>
      </c>
      <c r="DT53" s="58" t="e">
        <f t="shared" si="59"/>
        <v>#REF!</v>
      </c>
      <c r="DU53" s="58" t="e">
        <f t="shared" si="59"/>
        <v>#REF!</v>
      </c>
      <c r="DV53" s="58" t="e">
        <f t="shared" si="59"/>
        <v>#REF!</v>
      </c>
      <c r="DW53" s="58" t="e">
        <f t="shared" si="59"/>
        <v>#REF!</v>
      </c>
      <c r="DX53" s="58" t="e">
        <f t="shared" si="59"/>
        <v>#REF!</v>
      </c>
      <c r="DY53" s="58" t="e">
        <f t="shared" si="59"/>
        <v>#REF!</v>
      </c>
      <c r="DZ53" s="58" t="e">
        <f t="shared" si="59"/>
        <v>#REF!</v>
      </c>
      <c r="EA53" s="58" t="e">
        <f t="shared" si="59"/>
        <v>#REF!</v>
      </c>
      <c r="EB53" s="58" t="e">
        <f t="shared" si="59"/>
        <v>#REF!</v>
      </c>
      <c r="EC53" s="58" t="e">
        <f t="shared" si="59"/>
        <v>#REF!</v>
      </c>
      <c r="ED53" s="58" t="e">
        <f t="shared" si="59"/>
        <v>#REF!</v>
      </c>
      <c r="EE53" s="58" t="e">
        <f t="shared" si="59"/>
        <v>#REF!</v>
      </c>
      <c r="EF53" s="58" t="e">
        <f t="shared" si="59"/>
        <v>#REF!</v>
      </c>
      <c r="EG53" s="58" t="e">
        <f t="shared" si="59"/>
        <v>#REF!</v>
      </c>
      <c r="EH53" s="58" t="e">
        <f t="shared" si="59"/>
        <v>#REF!</v>
      </c>
      <c r="EI53" s="58" t="e">
        <f t="shared" si="59"/>
        <v>#REF!</v>
      </c>
      <c r="EJ53" s="58" t="e">
        <f t="shared" si="59"/>
        <v>#REF!</v>
      </c>
      <c r="EK53" s="58" t="e">
        <f t="shared" si="59"/>
        <v>#REF!</v>
      </c>
      <c r="EL53" s="58" t="e">
        <f t="shared" si="59"/>
        <v>#REF!</v>
      </c>
      <c r="EM53" s="58" t="e">
        <f t="shared" si="59"/>
        <v>#REF!</v>
      </c>
      <c r="EN53" s="58" t="e">
        <f t="shared" si="59"/>
        <v>#REF!</v>
      </c>
      <c r="EO53" s="58" t="e">
        <f t="shared" si="59"/>
        <v>#REF!</v>
      </c>
      <c r="EP53" s="58" t="e">
        <f t="shared" si="59"/>
        <v>#REF!</v>
      </c>
      <c r="EQ53" s="58" t="e">
        <f t="shared" si="59"/>
        <v>#REF!</v>
      </c>
      <c r="ER53" s="58" t="e">
        <f t="shared" si="59"/>
        <v>#REF!</v>
      </c>
      <c r="ES53" s="58" t="e">
        <f t="shared" si="59"/>
        <v>#REF!</v>
      </c>
      <c r="ET53" s="58" t="e">
        <f t="shared" si="59"/>
        <v>#REF!</v>
      </c>
      <c r="EU53" s="58" t="e">
        <f t="shared" si="59"/>
        <v>#REF!</v>
      </c>
      <c r="EV53" s="58" t="e">
        <f t="shared" si="59"/>
        <v>#REF!</v>
      </c>
      <c r="EW53" s="58" t="e">
        <f t="shared" si="59"/>
        <v>#REF!</v>
      </c>
      <c r="EX53" s="58" t="e">
        <f t="shared" si="59"/>
        <v>#REF!</v>
      </c>
      <c r="EY53" s="58" t="e">
        <f t="shared" si="59"/>
        <v>#REF!</v>
      </c>
      <c r="EZ53" s="58" t="e">
        <f t="shared" si="59"/>
        <v>#REF!</v>
      </c>
      <c r="FA53" s="58" t="e">
        <f t="shared" si="59"/>
        <v>#REF!</v>
      </c>
      <c r="FB53" s="58" t="e">
        <f t="shared" si="59"/>
        <v>#REF!</v>
      </c>
      <c r="FC53" s="58" t="e">
        <f t="shared" si="59"/>
        <v>#REF!</v>
      </c>
      <c r="FD53" s="58" t="e">
        <f t="shared" si="59"/>
        <v>#REF!</v>
      </c>
      <c r="FE53" s="58" t="e">
        <f t="shared" si="59"/>
        <v>#REF!</v>
      </c>
      <c r="FF53" s="58" t="e">
        <f t="shared" si="59"/>
        <v>#REF!</v>
      </c>
      <c r="FG53" s="58" t="e">
        <f t="shared" si="59"/>
        <v>#REF!</v>
      </c>
      <c r="FH53" s="58" t="e">
        <f t="shared" si="59"/>
        <v>#REF!</v>
      </c>
      <c r="FI53" s="58" t="e">
        <f t="shared" si="59"/>
        <v>#REF!</v>
      </c>
      <c r="FJ53" s="58" t="e">
        <f t="shared" si="59"/>
        <v>#REF!</v>
      </c>
      <c r="FK53" s="58" t="e">
        <f t="shared" si="59"/>
        <v>#REF!</v>
      </c>
      <c r="FL53" s="58" t="e">
        <f t="shared" si="59"/>
        <v>#REF!</v>
      </c>
      <c r="FM53" s="58" t="e">
        <f t="shared" si="59"/>
        <v>#REF!</v>
      </c>
      <c r="FN53" s="58" t="e">
        <f t="shared" si="59"/>
        <v>#REF!</v>
      </c>
      <c r="FO53" s="58" t="e">
        <f t="shared" si="59"/>
        <v>#REF!</v>
      </c>
      <c r="FP53" s="58" t="e">
        <f t="shared" si="59"/>
        <v>#REF!</v>
      </c>
      <c r="FQ53" s="58" t="e">
        <f t="shared" si="59"/>
        <v>#REF!</v>
      </c>
      <c r="FR53" s="58" t="e">
        <f t="shared" si="59"/>
        <v>#REF!</v>
      </c>
      <c r="FS53" s="58" t="e">
        <f t="shared" si="59"/>
        <v>#REF!</v>
      </c>
      <c r="FT53" s="58" t="e">
        <f t="shared" si="59"/>
        <v>#REF!</v>
      </c>
      <c r="FU53" s="58" t="e">
        <f t="shared" si="59"/>
        <v>#REF!</v>
      </c>
      <c r="FV53" s="58" t="e">
        <f t="shared" si="59"/>
        <v>#REF!</v>
      </c>
      <c r="FW53" s="58" t="e">
        <f t="shared" si="59"/>
        <v>#REF!</v>
      </c>
      <c r="FX53" s="58" t="e">
        <f t="shared" si="59"/>
        <v>#REF!</v>
      </c>
      <c r="FY53" s="58" t="e">
        <f t="shared" si="59"/>
        <v>#REF!</v>
      </c>
      <c r="FZ53" s="58" t="e">
        <f t="shared" si="59"/>
        <v>#REF!</v>
      </c>
      <c r="GA53" s="58" t="e">
        <f t="shared" si="59"/>
        <v>#REF!</v>
      </c>
      <c r="GB53" s="58" t="e">
        <f t="shared" si="59"/>
        <v>#REF!</v>
      </c>
      <c r="GC53" s="58" t="e">
        <f t="shared" si="59"/>
        <v>#REF!</v>
      </c>
      <c r="GD53" s="58" t="e">
        <f t="shared" si="59"/>
        <v>#REF!</v>
      </c>
      <c r="GE53" s="58" t="e">
        <f t="shared" si="59"/>
        <v>#REF!</v>
      </c>
      <c r="GF53" s="58" t="e">
        <f t="shared" si="59"/>
        <v>#REF!</v>
      </c>
      <c r="GG53" s="58" t="e">
        <f t="shared" si="59"/>
        <v>#REF!</v>
      </c>
      <c r="GH53" s="58" t="e">
        <f t="shared" si="59"/>
        <v>#REF!</v>
      </c>
      <c r="GI53" s="58" t="e">
        <f t="shared" si="59"/>
        <v>#REF!</v>
      </c>
      <c r="GJ53" s="58" t="e">
        <f t="shared" si="59"/>
        <v>#REF!</v>
      </c>
      <c r="GK53" s="58" t="e">
        <f t="shared" si="59"/>
        <v>#REF!</v>
      </c>
      <c r="GL53" s="58" t="e">
        <f t="shared" si="59"/>
        <v>#REF!</v>
      </c>
      <c r="GM53" s="58" t="e">
        <f t="shared" si="59"/>
        <v>#REF!</v>
      </c>
      <c r="GN53" s="58" t="e">
        <f t="shared" si="59"/>
        <v>#REF!</v>
      </c>
      <c r="GO53" s="58" t="e">
        <f t="shared" si="59"/>
        <v>#REF!</v>
      </c>
      <c r="GP53" s="58" t="e">
        <f t="shared" si="59"/>
        <v>#REF!</v>
      </c>
      <c r="GQ53" s="58" t="e">
        <f t="shared" si="59"/>
        <v>#REF!</v>
      </c>
      <c r="GR53" s="58" t="e">
        <f t="shared" si="59"/>
        <v>#REF!</v>
      </c>
      <c r="GS53" s="58" t="e">
        <f t="shared" si="59"/>
        <v>#REF!</v>
      </c>
      <c r="GT53" s="58" t="e">
        <f t="shared" si="59"/>
        <v>#REF!</v>
      </c>
      <c r="GU53" s="58" t="e">
        <f t="shared" si="59"/>
        <v>#REF!</v>
      </c>
      <c r="GV53" s="58" t="e">
        <f t="shared" si="59"/>
        <v>#REF!</v>
      </c>
      <c r="GW53" s="58" t="e">
        <f t="shared" si="59"/>
        <v>#REF!</v>
      </c>
      <c r="GX53" s="58" t="e">
        <f t="shared" si="59"/>
        <v>#REF!</v>
      </c>
      <c r="GY53" s="58" t="e">
        <f t="shared" si="59"/>
        <v>#REF!</v>
      </c>
      <c r="GZ53" s="58" t="e">
        <f t="shared" si="59"/>
        <v>#REF!</v>
      </c>
      <c r="HA53" s="58" t="e">
        <f t="shared" si="59"/>
        <v>#REF!</v>
      </c>
      <c r="HB53" s="58" t="e">
        <f t="shared" si="59"/>
        <v>#REF!</v>
      </c>
      <c r="HC53" s="58" t="e">
        <f t="shared" si="59"/>
        <v>#REF!</v>
      </c>
      <c r="HD53" s="58" t="e">
        <f t="shared" si="59"/>
        <v>#REF!</v>
      </c>
      <c r="HE53" s="58" t="e">
        <f t="shared" si="59"/>
        <v>#REF!</v>
      </c>
      <c r="HF53" s="58" t="e">
        <f t="shared" si="59"/>
        <v>#REF!</v>
      </c>
      <c r="HG53" s="58" t="e">
        <f t="shared" si="59"/>
        <v>#REF!</v>
      </c>
      <c r="HH53" s="58" t="e">
        <f t="shared" si="59"/>
        <v>#REF!</v>
      </c>
      <c r="HI53" s="58" t="e">
        <f t="shared" si="59"/>
        <v>#REF!</v>
      </c>
      <c r="HJ53" s="58" t="e">
        <f t="shared" si="59"/>
        <v>#REF!</v>
      </c>
      <c r="HK53" s="58" t="e">
        <f t="shared" si="59"/>
        <v>#REF!</v>
      </c>
      <c r="HL53" s="58" t="e">
        <f t="shared" si="59"/>
        <v>#REF!</v>
      </c>
      <c r="HM53" s="58" t="e">
        <f t="shared" si="59"/>
        <v>#REF!</v>
      </c>
      <c r="HN53" s="58" t="e">
        <f t="shared" si="59"/>
        <v>#REF!</v>
      </c>
      <c r="HO53" s="58" t="e">
        <f t="shared" si="59"/>
        <v>#REF!</v>
      </c>
      <c r="HP53" s="58" t="e">
        <f t="shared" si="59"/>
        <v>#REF!</v>
      </c>
      <c r="HQ53" s="58" t="e">
        <f t="shared" si="59"/>
        <v>#REF!</v>
      </c>
      <c r="HR53" s="58" t="e">
        <f t="shared" si="59"/>
        <v>#REF!</v>
      </c>
      <c r="HS53" s="58" t="e">
        <f t="shared" si="59"/>
        <v>#REF!</v>
      </c>
      <c r="HT53" s="58" t="e">
        <f t="shared" si="59"/>
        <v>#REF!</v>
      </c>
      <c r="HU53" s="58" t="e">
        <f t="shared" si="59"/>
        <v>#REF!</v>
      </c>
      <c r="HV53" s="58" t="e">
        <f t="shared" si="59"/>
        <v>#REF!</v>
      </c>
      <c r="HW53" s="58" t="e">
        <f t="shared" si="59"/>
        <v>#REF!</v>
      </c>
      <c r="HX53" s="58" t="e">
        <f t="shared" si="59"/>
        <v>#REF!</v>
      </c>
      <c r="HY53" s="58" t="e">
        <f t="shared" si="59"/>
        <v>#REF!</v>
      </c>
      <c r="HZ53" s="58" t="e">
        <f t="shared" si="59"/>
        <v>#REF!</v>
      </c>
      <c r="IA53" s="58" t="e">
        <f t="shared" si="59"/>
        <v>#REF!</v>
      </c>
      <c r="IB53" s="58" t="e">
        <f t="shared" si="59"/>
        <v>#REF!</v>
      </c>
      <c r="IC53" s="58" t="e">
        <f t="shared" si="59"/>
        <v>#REF!</v>
      </c>
      <c r="ID53" s="58" t="e">
        <f t="shared" si="59"/>
        <v>#REF!</v>
      </c>
      <c r="IE53" s="58" t="e">
        <f t="shared" si="59"/>
        <v>#REF!</v>
      </c>
      <c r="IF53" s="58" t="e">
        <f t="shared" si="59"/>
        <v>#REF!</v>
      </c>
      <c r="IG53" s="58" t="e">
        <f t="shared" si="59"/>
        <v>#REF!</v>
      </c>
      <c r="IH53" s="58" t="e">
        <f t="shared" si="59"/>
        <v>#REF!</v>
      </c>
      <c r="II53" s="58" t="e">
        <f t="shared" si="59"/>
        <v>#REF!</v>
      </c>
      <c r="IJ53" s="58" t="e">
        <f t="shared" si="59"/>
        <v>#REF!</v>
      </c>
      <c r="IK53" s="58" t="e">
        <f t="shared" si="59"/>
        <v>#REF!</v>
      </c>
      <c r="IL53" s="58" t="e">
        <f t="shared" si="59"/>
        <v>#REF!</v>
      </c>
      <c r="IM53" s="58" t="e">
        <f t="shared" si="59"/>
        <v>#REF!</v>
      </c>
      <c r="IN53" s="58" t="e">
        <f t="shared" si="59"/>
        <v>#REF!</v>
      </c>
      <c r="IO53" s="58" t="e">
        <f t="shared" si="59"/>
        <v>#REF!</v>
      </c>
      <c r="IP53" s="58" t="e">
        <f t="shared" si="59"/>
        <v>#REF!</v>
      </c>
      <c r="IQ53" s="58" t="e">
        <f t="shared" si="59"/>
        <v>#REF!</v>
      </c>
      <c r="IR53" s="58" t="e">
        <f t="shared" si="59"/>
        <v>#REF!</v>
      </c>
      <c r="IS53" s="58" t="e">
        <f t="shared" si="59"/>
        <v>#REF!</v>
      </c>
      <c r="IT53" s="58" t="e">
        <f t="shared" si="59"/>
        <v>#REF!</v>
      </c>
      <c r="IU53" s="58" t="e">
        <f t="shared" si="59"/>
        <v>#REF!</v>
      </c>
      <c r="IV53" s="58" t="e">
        <f t="shared" si="59"/>
        <v>#REF!</v>
      </c>
      <c r="IW53" s="58" t="e">
        <f t="shared" si="59"/>
        <v>#REF!</v>
      </c>
      <c r="IX53" s="58" t="e">
        <f t="shared" ref="IX53:MX53" si="60">XNPV($B53,IY52:$KP52,IY35:$KP35)/((1+$B53)^YEARFRAC(IX35,IY35,3))</f>
        <v>#REF!</v>
      </c>
      <c r="IY53" s="58" t="e">
        <f t="shared" si="60"/>
        <v>#REF!</v>
      </c>
      <c r="IZ53" s="58" t="e">
        <f t="shared" si="60"/>
        <v>#REF!</v>
      </c>
      <c r="JA53" s="58" t="e">
        <f t="shared" si="60"/>
        <v>#REF!</v>
      </c>
      <c r="JB53" s="58" t="e">
        <f t="shared" si="60"/>
        <v>#REF!</v>
      </c>
      <c r="JC53" s="58" t="e">
        <f t="shared" si="60"/>
        <v>#REF!</v>
      </c>
      <c r="JD53" s="58" t="e">
        <f t="shared" si="60"/>
        <v>#REF!</v>
      </c>
      <c r="JE53" s="58" t="e">
        <f t="shared" si="60"/>
        <v>#REF!</v>
      </c>
      <c r="JF53" s="58" t="e">
        <f t="shared" si="60"/>
        <v>#REF!</v>
      </c>
      <c r="JG53" s="58" t="e">
        <f t="shared" si="60"/>
        <v>#REF!</v>
      </c>
      <c r="JH53" s="58" t="e">
        <f t="shared" si="60"/>
        <v>#REF!</v>
      </c>
      <c r="JI53" s="58" t="e">
        <f t="shared" si="60"/>
        <v>#REF!</v>
      </c>
      <c r="JJ53" s="58" t="e">
        <f t="shared" si="60"/>
        <v>#REF!</v>
      </c>
      <c r="JK53" s="58" t="e">
        <f t="shared" si="60"/>
        <v>#REF!</v>
      </c>
      <c r="JL53" s="58" t="e">
        <f t="shared" si="60"/>
        <v>#REF!</v>
      </c>
      <c r="JM53" s="58" t="e">
        <f t="shared" si="60"/>
        <v>#REF!</v>
      </c>
      <c r="JN53" s="58" t="e">
        <f t="shared" si="60"/>
        <v>#REF!</v>
      </c>
      <c r="JO53" s="58" t="e">
        <f t="shared" si="60"/>
        <v>#REF!</v>
      </c>
      <c r="JP53" s="58" t="e">
        <f t="shared" si="60"/>
        <v>#REF!</v>
      </c>
      <c r="JQ53" s="58" t="e">
        <f t="shared" si="60"/>
        <v>#REF!</v>
      </c>
      <c r="JR53" s="58" t="e">
        <f t="shared" si="60"/>
        <v>#REF!</v>
      </c>
      <c r="JS53" s="58" t="e">
        <f t="shared" si="60"/>
        <v>#REF!</v>
      </c>
      <c r="JT53" s="58" t="e">
        <f t="shared" si="60"/>
        <v>#REF!</v>
      </c>
      <c r="JU53" s="58" t="e">
        <f t="shared" si="60"/>
        <v>#REF!</v>
      </c>
      <c r="JV53" s="58" t="e">
        <f t="shared" si="60"/>
        <v>#REF!</v>
      </c>
      <c r="JW53" s="58" t="e">
        <f t="shared" si="60"/>
        <v>#REF!</v>
      </c>
      <c r="JX53" s="58" t="e">
        <f t="shared" si="60"/>
        <v>#REF!</v>
      </c>
      <c r="JY53" s="58" t="e">
        <f t="shared" si="60"/>
        <v>#REF!</v>
      </c>
      <c r="JZ53" s="58" t="e">
        <f t="shared" si="60"/>
        <v>#REF!</v>
      </c>
      <c r="KA53" s="58" t="e">
        <f t="shared" si="60"/>
        <v>#REF!</v>
      </c>
      <c r="KB53" s="58" t="e">
        <f t="shared" si="60"/>
        <v>#REF!</v>
      </c>
      <c r="KC53" s="58" t="e">
        <f t="shared" si="60"/>
        <v>#REF!</v>
      </c>
      <c r="KD53" s="58" t="e">
        <f t="shared" si="60"/>
        <v>#REF!</v>
      </c>
      <c r="KE53" s="58" t="e">
        <f t="shared" si="60"/>
        <v>#REF!</v>
      </c>
      <c r="KF53" s="58" t="e">
        <f t="shared" si="60"/>
        <v>#REF!</v>
      </c>
      <c r="KG53" s="58" t="e">
        <f t="shared" si="60"/>
        <v>#REF!</v>
      </c>
      <c r="KH53" s="58" t="e">
        <f t="shared" si="60"/>
        <v>#REF!</v>
      </c>
      <c r="KI53" s="58" t="e">
        <f t="shared" si="60"/>
        <v>#REF!</v>
      </c>
      <c r="KJ53" s="58" t="e">
        <f t="shared" si="60"/>
        <v>#REF!</v>
      </c>
      <c r="KK53" s="58" t="e">
        <f t="shared" si="60"/>
        <v>#REF!</v>
      </c>
      <c r="KL53" s="58" t="e">
        <f t="shared" si="60"/>
        <v>#REF!</v>
      </c>
      <c r="KM53" s="58" t="e">
        <f t="shared" si="60"/>
        <v>#REF!</v>
      </c>
      <c r="KN53" s="58" t="e">
        <f t="shared" si="60"/>
        <v>#REF!</v>
      </c>
      <c r="KO53" s="58" t="e">
        <f t="shared" si="60"/>
        <v>#REF!</v>
      </c>
      <c r="KP53" s="58" t="e">
        <f t="shared" si="60"/>
        <v>#REF!</v>
      </c>
      <c r="KQ53" s="58" t="e">
        <f t="shared" si="60"/>
        <v>#REF!</v>
      </c>
      <c r="KR53" s="58" t="e">
        <f t="shared" si="60"/>
        <v>#REF!</v>
      </c>
      <c r="KS53" s="58" t="e">
        <f t="shared" si="60"/>
        <v>#REF!</v>
      </c>
      <c r="KT53" s="58" t="e">
        <f t="shared" si="60"/>
        <v>#REF!</v>
      </c>
      <c r="KU53" s="58" t="e">
        <f t="shared" si="60"/>
        <v>#REF!</v>
      </c>
      <c r="KV53" s="58" t="e">
        <f t="shared" si="60"/>
        <v>#REF!</v>
      </c>
      <c r="KW53" s="58" t="e">
        <f t="shared" si="60"/>
        <v>#REF!</v>
      </c>
      <c r="KX53" s="58" t="e">
        <f t="shared" si="60"/>
        <v>#REF!</v>
      </c>
      <c r="KY53" s="58" t="e">
        <f t="shared" si="60"/>
        <v>#REF!</v>
      </c>
      <c r="KZ53" s="58" t="e">
        <f t="shared" si="60"/>
        <v>#REF!</v>
      </c>
      <c r="LA53" s="58" t="e">
        <f t="shared" si="60"/>
        <v>#REF!</v>
      </c>
      <c r="LB53" s="58" t="e">
        <f t="shared" si="60"/>
        <v>#REF!</v>
      </c>
      <c r="LC53" s="58" t="e">
        <f t="shared" si="60"/>
        <v>#REF!</v>
      </c>
      <c r="LD53" s="58" t="e">
        <f t="shared" si="60"/>
        <v>#REF!</v>
      </c>
      <c r="LE53" s="58" t="e">
        <f t="shared" si="60"/>
        <v>#REF!</v>
      </c>
      <c r="LF53" s="58" t="e">
        <f t="shared" si="60"/>
        <v>#REF!</v>
      </c>
      <c r="LG53" s="58" t="e">
        <f t="shared" si="60"/>
        <v>#REF!</v>
      </c>
      <c r="LH53" s="58" t="e">
        <f t="shared" si="60"/>
        <v>#REF!</v>
      </c>
      <c r="LI53" s="58" t="e">
        <f t="shared" si="60"/>
        <v>#REF!</v>
      </c>
      <c r="LJ53" s="58" t="e">
        <f t="shared" si="60"/>
        <v>#REF!</v>
      </c>
      <c r="LK53" s="58" t="e">
        <f t="shared" si="60"/>
        <v>#REF!</v>
      </c>
      <c r="LL53" s="58" t="e">
        <f t="shared" si="60"/>
        <v>#REF!</v>
      </c>
      <c r="LM53" s="58" t="e">
        <f t="shared" si="60"/>
        <v>#REF!</v>
      </c>
      <c r="LN53" s="58" t="e">
        <f t="shared" si="60"/>
        <v>#REF!</v>
      </c>
      <c r="LO53" s="58" t="e">
        <f t="shared" si="60"/>
        <v>#REF!</v>
      </c>
      <c r="LP53" s="58" t="e">
        <f t="shared" si="60"/>
        <v>#REF!</v>
      </c>
      <c r="LQ53" s="58" t="e">
        <f t="shared" si="60"/>
        <v>#REF!</v>
      </c>
      <c r="LR53" s="58" t="e">
        <f t="shared" si="60"/>
        <v>#REF!</v>
      </c>
      <c r="LS53" s="58" t="e">
        <f t="shared" si="60"/>
        <v>#REF!</v>
      </c>
      <c r="LT53" s="58" t="e">
        <f t="shared" si="60"/>
        <v>#REF!</v>
      </c>
      <c r="LU53" s="58" t="e">
        <f t="shared" si="60"/>
        <v>#REF!</v>
      </c>
      <c r="LV53" s="58" t="e">
        <f t="shared" si="60"/>
        <v>#REF!</v>
      </c>
      <c r="LW53" s="58" t="e">
        <f t="shared" si="60"/>
        <v>#REF!</v>
      </c>
      <c r="LX53" s="58" t="e">
        <f t="shared" si="60"/>
        <v>#REF!</v>
      </c>
      <c r="LY53" s="58" t="e">
        <f t="shared" si="60"/>
        <v>#REF!</v>
      </c>
      <c r="LZ53" s="58" t="e">
        <f t="shared" si="60"/>
        <v>#REF!</v>
      </c>
      <c r="MA53" s="58" t="e">
        <f t="shared" si="60"/>
        <v>#REF!</v>
      </c>
      <c r="MB53" s="58" t="e">
        <f t="shared" si="60"/>
        <v>#REF!</v>
      </c>
      <c r="MC53" s="58" t="e">
        <f t="shared" si="60"/>
        <v>#REF!</v>
      </c>
      <c r="MD53" s="58" t="e">
        <f t="shared" si="60"/>
        <v>#REF!</v>
      </c>
      <c r="ME53" s="58" t="e">
        <f t="shared" si="60"/>
        <v>#REF!</v>
      </c>
      <c r="MF53" s="58" t="e">
        <f t="shared" si="60"/>
        <v>#REF!</v>
      </c>
      <c r="MG53" s="58" t="e">
        <f t="shared" si="60"/>
        <v>#REF!</v>
      </c>
      <c r="MH53" s="58" t="e">
        <f t="shared" si="60"/>
        <v>#REF!</v>
      </c>
      <c r="MI53" s="58" t="e">
        <f t="shared" si="60"/>
        <v>#REF!</v>
      </c>
      <c r="MJ53" s="58" t="e">
        <f t="shared" si="60"/>
        <v>#REF!</v>
      </c>
      <c r="MK53" s="58" t="e">
        <f t="shared" si="60"/>
        <v>#REF!</v>
      </c>
      <c r="ML53" s="58" t="e">
        <f t="shared" si="60"/>
        <v>#REF!</v>
      </c>
      <c r="MM53" s="58" t="e">
        <f t="shared" si="60"/>
        <v>#REF!</v>
      </c>
      <c r="MN53" s="58" t="e">
        <f t="shared" si="60"/>
        <v>#REF!</v>
      </c>
      <c r="MO53" s="58" t="e">
        <f t="shared" si="60"/>
        <v>#REF!</v>
      </c>
      <c r="MP53" s="58" t="e">
        <f t="shared" si="60"/>
        <v>#REF!</v>
      </c>
      <c r="MQ53" s="58" t="e">
        <f t="shared" si="60"/>
        <v>#REF!</v>
      </c>
      <c r="MR53" s="58" t="e">
        <f t="shared" si="60"/>
        <v>#REF!</v>
      </c>
      <c r="MS53" s="58" t="e">
        <f t="shared" si="60"/>
        <v>#REF!</v>
      </c>
      <c r="MT53" s="58" t="e">
        <f t="shared" si="60"/>
        <v>#REF!</v>
      </c>
      <c r="MU53" s="58" t="e">
        <f t="shared" si="60"/>
        <v>#REF!</v>
      </c>
      <c r="MV53" s="58" t="e">
        <f t="shared" si="60"/>
        <v>#REF!</v>
      </c>
      <c r="MW53" s="58" t="e">
        <f t="shared" si="60"/>
        <v>#REF!</v>
      </c>
      <c r="MX53" s="58" t="e">
        <f t="shared" si="60"/>
        <v>#REF!</v>
      </c>
    </row>
    <row r="54" spans="1:384" ht="14.25" customHeight="1" x14ac:dyDescent="0.55000000000000004">
      <c r="A54" s="15" t="s">
        <v>40</v>
      </c>
      <c r="B54" s="15">
        <v>1</v>
      </c>
      <c r="C54" s="15">
        <f t="shared" ref="C54:G54" si="61">MROUND((C55-$B55)/30.4,1)</f>
        <v>1</v>
      </c>
      <c r="D54" s="15">
        <f t="shared" si="61"/>
        <v>2</v>
      </c>
      <c r="E54" s="15">
        <f t="shared" si="61"/>
        <v>3</v>
      </c>
      <c r="F54" s="15">
        <f t="shared" si="61"/>
        <v>4</v>
      </c>
      <c r="G54" s="15">
        <f t="shared" si="61"/>
        <v>5</v>
      </c>
      <c r="H54" s="15">
        <v>1</v>
      </c>
      <c r="I54" s="15">
        <f t="shared" ref="I54:JC54" si="62">MROUND((I55-$B55)/30.4,1)</f>
        <v>7</v>
      </c>
      <c r="J54" s="15">
        <f t="shared" si="62"/>
        <v>8</v>
      </c>
      <c r="K54" s="15">
        <f t="shared" si="62"/>
        <v>9</v>
      </c>
      <c r="L54" s="15">
        <f t="shared" si="62"/>
        <v>10</v>
      </c>
      <c r="M54" s="15">
        <f t="shared" si="62"/>
        <v>11</v>
      </c>
      <c r="N54" s="15">
        <f t="shared" si="62"/>
        <v>12</v>
      </c>
      <c r="O54" s="15">
        <f t="shared" si="62"/>
        <v>13</v>
      </c>
      <c r="P54" s="15">
        <f t="shared" si="62"/>
        <v>14</v>
      </c>
      <c r="Q54" s="15">
        <f t="shared" si="62"/>
        <v>15</v>
      </c>
      <c r="R54" s="15">
        <f t="shared" si="62"/>
        <v>16</v>
      </c>
      <c r="S54" s="15">
        <f t="shared" si="62"/>
        <v>17</v>
      </c>
      <c r="T54" s="15">
        <f t="shared" si="62"/>
        <v>18</v>
      </c>
      <c r="U54" s="15">
        <f t="shared" si="62"/>
        <v>19</v>
      </c>
      <c r="V54" s="15">
        <f t="shared" si="62"/>
        <v>20</v>
      </c>
      <c r="W54" s="15">
        <f t="shared" si="62"/>
        <v>21</v>
      </c>
      <c r="X54" s="15">
        <f t="shared" si="62"/>
        <v>22</v>
      </c>
      <c r="Y54" s="15">
        <f t="shared" si="62"/>
        <v>23</v>
      </c>
      <c r="Z54" s="15">
        <f t="shared" si="62"/>
        <v>24</v>
      </c>
      <c r="AA54" s="15">
        <f t="shared" si="62"/>
        <v>25</v>
      </c>
      <c r="AB54" s="15">
        <f t="shared" si="62"/>
        <v>26</v>
      </c>
      <c r="AC54" s="15">
        <f t="shared" si="62"/>
        <v>27</v>
      </c>
      <c r="AD54" s="15">
        <f t="shared" si="62"/>
        <v>28</v>
      </c>
      <c r="AE54" s="15">
        <f t="shared" si="62"/>
        <v>29</v>
      </c>
      <c r="AF54" s="15">
        <f t="shared" si="62"/>
        <v>30</v>
      </c>
      <c r="AG54" s="15">
        <f t="shared" si="62"/>
        <v>31</v>
      </c>
      <c r="AH54" s="15">
        <f t="shared" si="62"/>
        <v>32</v>
      </c>
      <c r="AI54" s="15">
        <f t="shared" si="62"/>
        <v>33</v>
      </c>
      <c r="AJ54" s="15">
        <f t="shared" si="62"/>
        <v>34</v>
      </c>
      <c r="AK54" s="15">
        <f t="shared" si="62"/>
        <v>35</v>
      </c>
      <c r="AL54" s="15">
        <f t="shared" si="62"/>
        <v>36</v>
      </c>
      <c r="AM54" s="15">
        <f t="shared" si="62"/>
        <v>37</v>
      </c>
      <c r="AN54" s="15">
        <f t="shared" si="62"/>
        <v>38</v>
      </c>
      <c r="AO54" s="15">
        <f t="shared" si="62"/>
        <v>39</v>
      </c>
      <c r="AP54" s="15">
        <f t="shared" si="62"/>
        <v>40</v>
      </c>
      <c r="AQ54" s="15">
        <f t="shared" si="62"/>
        <v>41</v>
      </c>
      <c r="AR54" s="15">
        <f t="shared" si="62"/>
        <v>42</v>
      </c>
      <c r="AS54" s="15">
        <f t="shared" si="62"/>
        <v>43</v>
      </c>
      <c r="AT54" s="15">
        <f t="shared" si="62"/>
        <v>44</v>
      </c>
      <c r="AU54" s="15">
        <f t="shared" si="62"/>
        <v>45</v>
      </c>
      <c r="AV54" s="15">
        <f t="shared" si="62"/>
        <v>46</v>
      </c>
      <c r="AW54" s="15">
        <f t="shared" si="62"/>
        <v>47</v>
      </c>
      <c r="AX54" s="15">
        <f t="shared" si="62"/>
        <v>48</v>
      </c>
      <c r="AY54" s="15">
        <f t="shared" si="62"/>
        <v>49</v>
      </c>
      <c r="AZ54" s="15">
        <f t="shared" si="62"/>
        <v>50</v>
      </c>
      <c r="BA54" s="15">
        <f t="shared" si="62"/>
        <v>51</v>
      </c>
      <c r="BB54" s="15">
        <f t="shared" si="62"/>
        <v>52</v>
      </c>
      <c r="BC54" s="15">
        <f t="shared" si="62"/>
        <v>53</v>
      </c>
      <c r="BD54" s="15">
        <f t="shared" si="62"/>
        <v>54</v>
      </c>
      <c r="BE54" s="15">
        <f t="shared" si="62"/>
        <v>55</v>
      </c>
      <c r="BF54" s="15">
        <f t="shared" si="62"/>
        <v>56</v>
      </c>
      <c r="BG54" s="15">
        <f t="shared" si="62"/>
        <v>57</v>
      </c>
      <c r="BH54" s="15">
        <f t="shared" si="62"/>
        <v>58</v>
      </c>
      <c r="BI54" s="15">
        <f t="shared" si="62"/>
        <v>59</v>
      </c>
      <c r="BJ54" s="15">
        <f t="shared" si="62"/>
        <v>60</v>
      </c>
      <c r="BK54" s="15">
        <f t="shared" si="62"/>
        <v>61</v>
      </c>
      <c r="BL54" s="15">
        <f t="shared" si="62"/>
        <v>62</v>
      </c>
      <c r="BM54" s="15">
        <f t="shared" si="62"/>
        <v>63</v>
      </c>
      <c r="BN54" s="15">
        <f t="shared" si="62"/>
        <v>64</v>
      </c>
      <c r="BO54" s="15">
        <f t="shared" si="62"/>
        <v>65</v>
      </c>
      <c r="BP54" s="15">
        <f t="shared" si="62"/>
        <v>66</v>
      </c>
      <c r="BQ54" s="15">
        <f t="shared" si="62"/>
        <v>67</v>
      </c>
      <c r="BR54" s="15">
        <f t="shared" si="62"/>
        <v>68</v>
      </c>
      <c r="BS54" s="15">
        <f t="shared" si="62"/>
        <v>69</v>
      </c>
      <c r="BT54" s="15">
        <f t="shared" si="62"/>
        <v>70</v>
      </c>
      <c r="BU54" s="15">
        <f t="shared" si="62"/>
        <v>71</v>
      </c>
      <c r="BV54" s="15">
        <f t="shared" si="62"/>
        <v>72</v>
      </c>
      <c r="BW54" s="15">
        <f t="shared" si="62"/>
        <v>73</v>
      </c>
      <c r="BX54" s="15">
        <f t="shared" si="62"/>
        <v>74</v>
      </c>
      <c r="BY54" s="15">
        <f t="shared" si="62"/>
        <v>75</v>
      </c>
      <c r="BZ54" s="15">
        <f t="shared" si="62"/>
        <v>76</v>
      </c>
      <c r="CA54" s="15">
        <f t="shared" si="62"/>
        <v>77</v>
      </c>
      <c r="CB54" s="15">
        <f t="shared" si="62"/>
        <v>78</v>
      </c>
      <c r="CC54" s="15">
        <f t="shared" si="62"/>
        <v>79</v>
      </c>
      <c r="CD54" s="15">
        <f t="shared" si="62"/>
        <v>80</v>
      </c>
      <c r="CE54" s="15">
        <f t="shared" si="62"/>
        <v>81</v>
      </c>
      <c r="CF54" s="15">
        <f t="shared" si="62"/>
        <v>82</v>
      </c>
      <c r="CG54" s="15">
        <f t="shared" si="62"/>
        <v>83</v>
      </c>
      <c r="CH54" s="15">
        <f t="shared" si="62"/>
        <v>84</v>
      </c>
      <c r="CI54" s="15">
        <f t="shared" si="62"/>
        <v>85</v>
      </c>
      <c r="CJ54" s="15">
        <f t="shared" si="62"/>
        <v>86</v>
      </c>
      <c r="CK54" s="15">
        <f t="shared" si="62"/>
        <v>87</v>
      </c>
      <c r="CL54" s="15">
        <f t="shared" si="62"/>
        <v>88</v>
      </c>
      <c r="CM54" s="15">
        <f t="shared" si="62"/>
        <v>89</v>
      </c>
      <c r="CN54" s="15">
        <f t="shared" si="62"/>
        <v>90</v>
      </c>
      <c r="CO54" s="15">
        <f t="shared" si="62"/>
        <v>91</v>
      </c>
      <c r="CP54" s="15">
        <f t="shared" si="62"/>
        <v>92</v>
      </c>
      <c r="CQ54" s="15">
        <f t="shared" si="62"/>
        <v>93</v>
      </c>
      <c r="CR54" s="15">
        <f t="shared" si="62"/>
        <v>94</v>
      </c>
      <c r="CS54" s="15">
        <f t="shared" si="62"/>
        <v>95</v>
      </c>
      <c r="CT54" s="15">
        <f t="shared" si="62"/>
        <v>96</v>
      </c>
      <c r="CU54" s="15">
        <f t="shared" si="62"/>
        <v>97</v>
      </c>
      <c r="CV54" s="15">
        <f t="shared" si="62"/>
        <v>98</v>
      </c>
      <c r="CW54" s="15">
        <f t="shared" si="62"/>
        <v>99</v>
      </c>
      <c r="CX54" s="15">
        <f t="shared" si="62"/>
        <v>100</v>
      </c>
      <c r="CY54" s="15">
        <f t="shared" si="62"/>
        <v>101</v>
      </c>
      <c r="CZ54" s="15">
        <f t="shared" si="62"/>
        <v>102</v>
      </c>
      <c r="DA54" s="15">
        <f t="shared" si="62"/>
        <v>103</v>
      </c>
      <c r="DB54" s="15">
        <f t="shared" si="62"/>
        <v>104</v>
      </c>
      <c r="DC54" s="15">
        <f t="shared" si="62"/>
        <v>105</v>
      </c>
      <c r="DD54" s="15">
        <f t="shared" si="62"/>
        <v>106</v>
      </c>
      <c r="DE54" s="15">
        <f t="shared" si="62"/>
        <v>107</v>
      </c>
      <c r="DF54" s="15">
        <f t="shared" si="62"/>
        <v>108</v>
      </c>
      <c r="DG54" s="15">
        <f t="shared" si="62"/>
        <v>109</v>
      </c>
      <c r="DH54" s="15">
        <f t="shared" si="62"/>
        <v>110</v>
      </c>
      <c r="DI54" s="15">
        <f t="shared" si="62"/>
        <v>111</v>
      </c>
      <c r="DJ54" s="15">
        <f t="shared" si="62"/>
        <v>112</v>
      </c>
      <c r="DK54" s="15">
        <f t="shared" si="62"/>
        <v>113</v>
      </c>
      <c r="DL54" s="15">
        <f t="shared" si="62"/>
        <v>114</v>
      </c>
      <c r="DM54" s="15">
        <f t="shared" si="62"/>
        <v>115</v>
      </c>
      <c r="DN54" s="15">
        <f t="shared" si="62"/>
        <v>116</v>
      </c>
      <c r="DO54" s="15">
        <f t="shared" si="62"/>
        <v>117</v>
      </c>
      <c r="DP54" s="15">
        <f t="shared" si="62"/>
        <v>118</v>
      </c>
      <c r="DQ54" s="15">
        <f t="shared" si="62"/>
        <v>119</v>
      </c>
      <c r="DR54" s="15">
        <f t="shared" si="62"/>
        <v>120</v>
      </c>
      <c r="DS54" s="15">
        <f t="shared" si="62"/>
        <v>121</v>
      </c>
      <c r="DT54" s="15">
        <f t="shared" si="62"/>
        <v>122</v>
      </c>
      <c r="DU54" s="15">
        <f t="shared" si="62"/>
        <v>123</v>
      </c>
      <c r="DV54" s="15">
        <f t="shared" si="62"/>
        <v>124</v>
      </c>
      <c r="DW54" s="15">
        <f t="shared" si="62"/>
        <v>125</v>
      </c>
      <c r="DX54" s="15">
        <f t="shared" si="62"/>
        <v>126</v>
      </c>
      <c r="DY54" s="15">
        <f t="shared" si="62"/>
        <v>127</v>
      </c>
      <c r="DZ54" s="15">
        <f t="shared" si="62"/>
        <v>128</v>
      </c>
      <c r="EA54" s="15">
        <f t="shared" si="62"/>
        <v>129</v>
      </c>
      <c r="EB54" s="15">
        <f t="shared" si="62"/>
        <v>130</v>
      </c>
      <c r="EC54" s="15">
        <f t="shared" si="62"/>
        <v>131</v>
      </c>
      <c r="ED54" s="15">
        <f t="shared" si="62"/>
        <v>132</v>
      </c>
      <c r="EE54" s="15">
        <f t="shared" si="62"/>
        <v>133</v>
      </c>
      <c r="EF54" s="15">
        <f t="shared" si="62"/>
        <v>134</v>
      </c>
      <c r="EG54" s="15">
        <f t="shared" si="62"/>
        <v>135</v>
      </c>
      <c r="EH54" s="15">
        <f t="shared" si="62"/>
        <v>136</v>
      </c>
      <c r="EI54" s="15">
        <f t="shared" si="62"/>
        <v>137</v>
      </c>
      <c r="EJ54" s="15">
        <f t="shared" si="62"/>
        <v>138</v>
      </c>
      <c r="EK54" s="15">
        <f t="shared" si="62"/>
        <v>139</v>
      </c>
      <c r="EL54" s="15">
        <f t="shared" si="62"/>
        <v>140</v>
      </c>
      <c r="EM54" s="15">
        <f t="shared" si="62"/>
        <v>141</v>
      </c>
      <c r="EN54" s="15">
        <f t="shared" si="62"/>
        <v>142</v>
      </c>
      <c r="EO54" s="15">
        <f t="shared" si="62"/>
        <v>143</v>
      </c>
      <c r="EP54" s="15">
        <f t="shared" si="62"/>
        <v>144</v>
      </c>
      <c r="EQ54" s="15">
        <f t="shared" si="62"/>
        <v>145</v>
      </c>
      <c r="ER54" s="15">
        <f t="shared" si="62"/>
        <v>146</v>
      </c>
      <c r="ES54" s="15">
        <f t="shared" si="62"/>
        <v>147</v>
      </c>
      <c r="ET54" s="15">
        <f t="shared" si="62"/>
        <v>148</v>
      </c>
      <c r="EU54" s="15">
        <f t="shared" si="62"/>
        <v>149</v>
      </c>
      <c r="EV54" s="15">
        <f t="shared" si="62"/>
        <v>150</v>
      </c>
      <c r="EW54" s="15">
        <f t="shared" si="62"/>
        <v>151</v>
      </c>
      <c r="EX54" s="15">
        <f t="shared" si="62"/>
        <v>152</v>
      </c>
      <c r="EY54" s="15">
        <f t="shared" si="62"/>
        <v>153</v>
      </c>
      <c r="EZ54" s="15">
        <f t="shared" si="62"/>
        <v>154</v>
      </c>
      <c r="FA54" s="15">
        <f t="shared" si="62"/>
        <v>155</v>
      </c>
      <c r="FB54" s="15">
        <f t="shared" si="62"/>
        <v>156</v>
      </c>
      <c r="FC54" s="15">
        <f t="shared" si="62"/>
        <v>157</v>
      </c>
      <c r="FD54" s="15">
        <f t="shared" si="62"/>
        <v>158</v>
      </c>
      <c r="FE54" s="15">
        <f t="shared" si="62"/>
        <v>159</v>
      </c>
      <c r="FF54" s="15">
        <f t="shared" si="62"/>
        <v>160</v>
      </c>
      <c r="FG54" s="15">
        <f t="shared" si="62"/>
        <v>161</v>
      </c>
      <c r="FH54" s="15">
        <f t="shared" si="62"/>
        <v>162</v>
      </c>
      <c r="FI54" s="15">
        <f t="shared" si="62"/>
        <v>163</v>
      </c>
      <c r="FJ54" s="15">
        <f t="shared" si="62"/>
        <v>164</v>
      </c>
      <c r="FK54" s="15">
        <f t="shared" si="62"/>
        <v>165</v>
      </c>
      <c r="FL54" s="15">
        <f t="shared" si="62"/>
        <v>166</v>
      </c>
      <c r="FM54" s="15">
        <f t="shared" si="62"/>
        <v>167</v>
      </c>
      <c r="FN54" s="15">
        <f t="shared" si="62"/>
        <v>168</v>
      </c>
      <c r="FO54" s="15">
        <f t="shared" si="62"/>
        <v>169</v>
      </c>
      <c r="FP54" s="15">
        <f t="shared" si="62"/>
        <v>170</v>
      </c>
      <c r="FQ54" s="15">
        <f t="shared" si="62"/>
        <v>171</v>
      </c>
      <c r="FR54" s="15">
        <f t="shared" si="62"/>
        <v>172</v>
      </c>
      <c r="FS54" s="15">
        <f t="shared" si="62"/>
        <v>173</v>
      </c>
      <c r="FT54" s="15">
        <f t="shared" si="62"/>
        <v>174</v>
      </c>
      <c r="FU54" s="15">
        <f t="shared" si="62"/>
        <v>175</v>
      </c>
      <c r="FV54" s="15">
        <f t="shared" si="62"/>
        <v>176</v>
      </c>
      <c r="FW54" s="15">
        <f t="shared" si="62"/>
        <v>177</v>
      </c>
      <c r="FX54" s="15">
        <f t="shared" si="62"/>
        <v>178</v>
      </c>
      <c r="FY54" s="15">
        <f t="shared" si="62"/>
        <v>179</v>
      </c>
      <c r="FZ54" s="15">
        <f t="shared" si="62"/>
        <v>180</v>
      </c>
      <c r="GA54" s="15">
        <f t="shared" si="62"/>
        <v>181</v>
      </c>
      <c r="GB54" s="15">
        <f t="shared" si="62"/>
        <v>182</v>
      </c>
      <c r="GC54" s="15">
        <f t="shared" si="62"/>
        <v>183</v>
      </c>
      <c r="GD54" s="15">
        <f t="shared" si="62"/>
        <v>184</v>
      </c>
      <c r="GE54" s="15">
        <f t="shared" si="62"/>
        <v>185</v>
      </c>
      <c r="GF54" s="15">
        <f t="shared" si="62"/>
        <v>186</v>
      </c>
      <c r="GG54" s="15">
        <f t="shared" si="62"/>
        <v>187</v>
      </c>
      <c r="GH54" s="15">
        <f t="shared" si="62"/>
        <v>188</v>
      </c>
      <c r="GI54" s="15">
        <f t="shared" si="62"/>
        <v>189</v>
      </c>
      <c r="GJ54" s="15">
        <f t="shared" si="62"/>
        <v>190</v>
      </c>
      <c r="GK54" s="15">
        <f t="shared" si="62"/>
        <v>191</v>
      </c>
      <c r="GL54" s="15">
        <f t="shared" si="62"/>
        <v>192</v>
      </c>
      <c r="GM54" s="15">
        <f t="shared" si="62"/>
        <v>193</v>
      </c>
      <c r="GN54" s="15">
        <f t="shared" si="62"/>
        <v>194</v>
      </c>
      <c r="GO54" s="15">
        <f t="shared" si="62"/>
        <v>195</v>
      </c>
      <c r="GP54" s="15">
        <f t="shared" si="62"/>
        <v>196</v>
      </c>
      <c r="GQ54" s="15">
        <f t="shared" si="62"/>
        <v>197</v>
      </c>
      <c r="GR54" s="15">
        <f t="shared" si="62"/>
        <v>198</v>
      </c>
      <c r="GS54" s="15">
        <f t="shared" si="62"/>
        <v>199</v>
      </c>
      <c r="GT54" s="15">
        <f t="shared" si="62"/>
        <v>200</v>
      </c>
      <c r="GU54" s="15">
        <f t="shared" si="62"/>
        <v>201</v>
      </c>
      <c r="GV54" s="15">
        <f t="shared" si="62"/>
        <v>202</v>
      </c>
      <c r="GW54" s="15">
        <f t="shared" si="62"/>
        <v>203</v>
      </c>
      <c r="GX54" s="15">
        <f t="shared" si="62"/>
        <v>204</v>
      </c>
      <c r="GY54" s="15">
        <f t="shared" si="62"/>
        <v>205</v>
      </c>
      <c r="GZ54" s="15">
        <f t="shared" si="62"/>
        <v>206</v>
      </c>
      <c r="HA54" s="15">
        <f t="shared" si="62"/>
        <v>207</v>
      </c>
      <c r="HB54" s="15">
        <f t="shared" si="62"/>
        <v>208</v>
      </c>
      <c r="HC54" s="15">
        <f t="shared" si="62"/>
        <v>209</v>
      </c>
      <c r="HD54" s="15">
        <f t="shared" si="62"/>
        <v>210</v>
      </c>
      <c r="HE54" s="15">
        <f t="shared" si="62"/>
        <v>211</v>
      </c>
      <c r="HF54" s="15">
        <f t="shared" si="62"/>
        <v>212</v>
      </c>
      <c r="HG54" s="15">
        <f t="shared" si="62"/>
        <v>213</v>
      </c>
      <c r="HH54" s="15">
        <f t="shared" si="62"/>
        <v>214</v>
      </c>
      <c r="HI54" s="15">
        <f t="shared" si="62"/>
        <v>215</v>
      </c>
      <c r="HJ54" s="15">
        <f t="shared" si="62"/>
        <v>216</v>
      </c>
      <c r="HK54" s="15">
        <f t="shared" si="62"/>
        <v>217</v>
      </c>
      <c r="HL54" s="15">
        <f t="shared" si="62"/>
        <v>218</v>
      </c>
      <c r="HM54" s="15">
        <f t="shared" si="62"/>
        <v>219</v>
      </c>
      <c r="HN54" s="15">
        <f t="shared" si="62"/>
        <v>220</v>
      </c>
      <c r="HO54" s="15">
        <f t="shared" si="62"/>
        <v>221</v>
      </c>
      <c r="HP54" s="15">
        <f t="shared" si="62"/>
        <v>222</v>
      </c>
      <c r="HQ54" s="15">
        <f t="shared" si="62"/>
        <v>223</v>
      </c>
      <c r="HR54" s="15">
        <f t="shared" si="62"/>
        <v>224</v>
      </c>
      <c r="HS54" s="15">
        <f t="shared" si="62"/>
        <v>225</v>
      </c>
      <c r="HT54" s="15">
        <f t="shared" si="62"/>
        <v>226</v>
      </c>
      <c r="HU54" s="15">
        <f t="shared" si="62"/>
        <v>227</v>
      </c>
      <c r="HV54" s="15">
        <f t="shared" si="62"/>
        <v>228</v>
      </c>
      <c r="HW54" s="15">
        <f t="shared" si="62"/>
        <v>229</v>
      </c>
      <c r="HX54" s="15">
        <f t="shared" si="62"/>
        <v>230</v>
      </c>
      <c r="HY54" s="15">
        <f t="shared" si="62"/>
        <v>231</v>
      </c>
      <c r="HZ54" s="15">
        <f t="shared" si="62"/>
        <v>232</v>
      </c>
      <c r="IA54" s="15">
        <f t="shared" si="62"/>
        <v>233</v>
      </c>
      <c r="IB54" s="15">
        <f t="shared" si="62"/>
        <v>234</v>
      </c>
      <c r="IC54" s="15">
        <f t="shared" si="62"/>
        <v>235</v>
      </c>
      <c r="ID54" s="15">
        <f t="shared" si="62"/>
        <v>236</v>
      </c>
      <c r="IE54" s="15">
        <f t="shared" si="62"/>
        <v>237</v>
      </c>
      <c r="IF54" s="15">
        <f t="shared" si="62"/>
        <v>238</v>
      </c>
      <c r="IG54" s="15">
        <f t="shared" si="62"/>
        <v>239</v>
      </c>
      <c r="IH54" s="15">
        <f t="shared" si="62"/>
        <v>240</v>
      </c>
      <c r="II54" s="15">
        <f t="shared" si="62"/>
        <v>241</v>
      </c>
      <c r="IJ54" s="15">
        <f t="shared" si="62"/>
        <v>242</v>
      </c>
      <c r="IK54" s="15">
        <f t="shared" si="62"/>
        <v>243</v>
      </c>
      <c r="IL54" s="15">
        <f t="shared" si="62"/>
        <v>244</v>
      </c>
      <c r="IM54" s="15">
        <f t="shared" si="62"/>
        <v>245</v>
      </c>
      <c r="IN54" s="15">
        <f t="shared" si="62"/>
        <v>246</v>
      </c>
      <c r="IO54" s="15">
        <f t="shared" si="62"/>
        <v>247</v>
      </c>
      <c r="IP54" s="15">
        <f t="shared" si="62"/>
        <v>248</v>
      </c>
      <c r="IQ54" s="15">
        <f t="shared" si="62"/>
        <v>249</v>
      </c>
      <c r="IR54" s="15">
        <f t="shared" si="62"/>
        <v>250</v>
      </c>
      <c r="IS54" s="15">
        <f t="shared" si="62"/>
        <v>251</v>
      </c>
      <c r="IT54" s="15">
        <f t="shared" si="62"/>
        <v>252</v>
      </c>
      <c r="IU54" s="15">
        <f t="shared" si="62"/>
        <v>253</v>
      </c>
      <c r="IV54" s="15">
        <f t="shared" si="62"/>
        <v>254</v>
      </c>
      <c r="IW54" s="15">
        <f t="shared" si="62"/>
        <v>255</v>
      </c>
      <c r="IX54" s="15">
        <f t="shared" si="62"/>
        <v>256</v>
      </c>
      <c r="IY54" s="15">
        <f t="shared" si="62"/>
        <v>257</v>
      </c>
      <c r="IZ54" s="15">
        <f t="shared" si="62"/>
        <v>258</v>
      </c>
      <c r="JA54" s="15">
        <f t="shared" si="62"/>
        <v>259</v>
      </c>
      <c r="JB54" s="15">
        <f t="shared" si="62"/>
        <v>260</v>
      </c>
      <c r="JC54" s="15">
        <f t="shared" si="62"/>
        <v>261</v>
      </c>
      <c r="JD54" s="15">
        <f t="shared" ref="JD54:MX54" si="63">MROUND((JD55-$B55)/30.4,1)</f>
        <v>262</v>
      </c>
      <c r="JE54" s="15">
        <f t="shared" si="63"/>
        <v>263</v>
      </c>
      <c r="JF54" s="15">
        <f t="shared" si="63"/>
        <v>264</v>
      </c>
      <c r="JG54" s="15">
        <f t="shared" si="63"/>
        <v>265</v>
      </c>
      <c r="JH54" s="15">
        <f t="shared" si="63"/>
        <v>266</v>
      </c>
      <c r="JI54" s="15">
        <f t="shared" si="63"/>
        <v>267</v>
      </c>
      <c r="JJ54" s="15">
        <f t="shared" si="63"/>
        <v>268</v>
      </c>
      <c r="JK54" s="15">
        <f t="shared" si="63"/>
        <v>269</v>
      </c>
      <c r="JL54" s="15">
        <f t="shared" si="63"/>
        <v>270</v>
      </c>
      <c r="JM54" s="15">
        <f t="shared" si="63"/>
        <v>271</v>
      </c>
      <c r="JN54" s="15">
        <f t="shared" si="63"/>
        <v>272</v>
      </c>
      <c r="JO54" s="15">
        <f t="shared" si="63"/>
        <v>273</v>
      </c>
      <c r="JP54" s="15">
        <f t="shared" si="63"/>
        <v>274</v>
      </c>
      <c r="JQ54" s="15">
        <f t="shared" si="63"/>
        <v>275</v>
      </c>
      <c r="JR54" s="15">
        <f t="shared" si="63"/>
        <v>276</v>
      </c>
      <c r="JS54" s="15">
        <f t="shared" si="63"/>
        <v>277</v>
      </c>
      <c r="JT54" s="15">
        <f t="shared" si="63"/>
        <v>278</v>
      </c>
      <c r="JU54" s="15">
        <f t="shared" si="63"/>
        <v>279</v>
      </c>
      <c r="JV54" s="15">
        <f t="shared" si="63"/>
        <v>280</v>
      </c>
      <c r="JW54" s="15">
        <f t="shared" si="63"/>
        <v>281</v>
      </c>
      <c r="JX54" s="15">
        <f t="shared" si="63"/>
        <v>282</v>
      </c>
      <c r="JY54" s="15">
        <f t="shared" si="63"/>
        <v>283</v>
      </c>
      <c r="JZ54" s="15">
        <f t="shared" si="63"/>
        <v>284</v>
      </c>
      <c r="KA54" s="15">
        <f t="shared" si="63"/>
        <v>285</v>
      </c>
      <c r="KB54" s="15">
        <f t="shared" si="63"/>
        <v>286</v>
      </c>
      <c r="KC54" s="15">
        <f t="shared" si="63"/>
        <v>287</v>
      </c>
      <c r="KD54" s="15">
        <f t="shared" si="63"/>
        <v>288</v>
      </c>
      <c r="KE54" s="15">
        <f t="shared" si="63"/>
        <v>289</v>
      </c>
      <c r="KF54" s="15">
        <f t="shared" si="63"/>
        <v>290</v>
      </c>
      <c r="KG54" s="15">
        <f t="shared" si="63"/>
        <v>291</v>
      </c>
      <c r="KH54" s="15">
        <f t="shared" si="63"/>
        <v>292</v>
      </c>
      <c r="KI54" s="15">
        <f t="shared" si="63"/>
        <v>293</v>
      </c>
      <c r="KJ54" s="15">
        <f t="shared" si="63"/>
        <v>294</v>
      </c>
      <c r="KK54" s="15">
        <f t="shared" si="63"/>
        <v>295</v>
      </c>
      <c r="KL54" s="15">
        <f t="shared" si="63"/>
        <v>296</v>
      </c>
      <c r="KM54" s="15">
        <f t="shared" si="63"/>
        <v>297</v>
      </c>
      <c r="KN54" s="15">
        <f t="shared" si="63"/>
        <v>298</v>
      </c>
      <c r="KO54" s="15">
        <f t="shared" si="63"/>
        <v>299</v>
      </c>
      <c r="KP54" s="15">
        <f t="shared" si="63"/>
        <v>300</v>
      </c>
      <c r="KQ54" s="15">
        <f t="shared" si="63"/>
        <v>301</v>
      </c>
      <c r="KR54" s="15">
        <f t="shared" si="63"/>
        <v>302</v>
      </c>
      <c r="KS54" s="15">
        <f t="shared" si="63"/>
        <v>303</v>
      </c>
      <c r="KT54" s="15">
        <f t="shared" si="63"/>
        <v>304</v>
      </c>
      <c r="KU54" s="15">
        <f t="shared" si="63"/>
        <v>305</v>
      </c>
      <c r="KV54" s="15">
        <f t="shared" si="63"/>
        <v>306</v>
      </c>
      <c r="KW54" s="15">
        <f t="shared" si="63"/>
        <v>307</v>
      </c>
      <c r="KX54" s="15">
        <f t="shared" si="63"/>
        <v>308</v>
      </c>
      <c r="KY54" s="15">
        <f t="shared" si="63"/>
        <v>309</v>
      </c>
      <c r="KZ54" s="15">
        <f t="shared" si="63"/>
        <v>310</v>
      </c>
      <c r="LA54" s="15">
        <f t="shared" si="63"/>
        <v>311</v>
      </c>
      <c r="LB54" s="15">
        <f t="shared" si="63"/>
        <v>312</v>
      </c>
      <c r="LC54" s="15">
        <f t="shared" si="63"/>
        <v>313</v>
      </c>
      <c r="LD54" s="15">
        <f t="shared" si="63"/>
        <v>314</v>
      </c>
      <c r="LE54" s="15">
        <f t="shared" si="63"/>
        <v>315</v>
      </c>
      <c r="LF54" s="15">
        <f t="shared" si="63"/>
        <v>316</v>
      </c>
      <c r="LG54" s="15">
        <f t="shared" si="63"/>
        <v>317</v>
      </c>
      <c r="LH54" s="15">
        <f t="shared" si="63"/>
        <v>318</v>
      </c>
      <c r="LI54" s="15">
        <f t="shared" si="63"/>
        <v>319</v>
      </c>
      <c r="LJ54" s="15">
        <f t="shared" si="63"/>
        <v>320</v>
      </c>
      <c r="LK54" s="15">
        <f t="shared" si="63"/>
        <v>321</v>
      </c>
      <c r="LL54" s="15">
        <f t="shared" si="63"/>
        <v>322</v>
      </c>
      <c r="LM54" s="15">
        <f t="shared" si="63"/>
        <v>323</v>
      </c>
      <c r="LN54" s="15">
        <f t="shared" si="63"/>
        <v>324</v>
      </c>
      <c r="LO54" s="15">
        <f t="shared" si="63"/>
        <v>325</v>
      </c>
      <c r="LP54" s="15">
        <f t="shared" si="63"/>
        <v>326</v>
      </c>
      <c r="LQ54" s="15">
        <f t="shared" si="63"/>
        <v>327</v>
      </c>
      <c r="LR54" s="15">
        <f t="shared" si="63"/>
        <v>328</v>
      </c>
      <c r="LS54" s="15">
        <f t="shared" si="63"/>
        <v>329</v>
      </c>
      <c r="LT54" s="15">
        <f t="shared" si="63"/>
        <v>330</v>
      </c>
      <c r="LU54" s="15">
        <f t="shared" si="63"/>
        <v>331</v>
      </c>
      <c r="LV54" s="15">
        <f t="shared" si="63"/>
        <v>332</v>
      </c>
      <c r="LW54" s="15">
        <f t="shared" si="63"/>
        <v>333</v>
      </c>
      <c r="LX54" s="15">
        <f t="shared" si="63"/>
        <v>334</v>
      </c>
      <c r="LY54" s="15">
        <f t="shared" si="63"/>
        <v>335</v>
      </c>
      <c r="LZ54" s="15">
        <f t="shared" si="63"/>
        <v>336</v>
      </c>
      <c r="MA54" s="15">
        <f t="shared" si="63"/>
        <v>337</v>
      </c>
      <c r="MB54" s="15">
        <f t="shared" si="63"/>
        <v>338</v>
      </c>
      <c r="MC54" s="15">
        <f t="shared" si="63"/>
        <v>339</v>
      </c>
      <c r="MD54" s="15">
        <f t="shared" si="63"/>
        <v>340</v>
      </c>
      <c r="ME54" s="15">
        <f t="shared" si="63"/>
        <v>341</v>
      </c>
      <c r="MF54" s="15">
        <f t="shared" si="63"/>
        <v>342</v>
      </c>
      <c r="MG54" s="15">
        <f t="shared" si="63"/>
        <v>343</v>
      </c>
      <c r="MH54" s="15">
        <f t="shared" si="63"/>
        <v>344</v>
      </c>
      <c r="MI54" s="15">
        <f t="shared" si="63"/>
        <v>345</v>
      </c>
      <c r="MJ54" s="15">
        <f t="shared" si="63"/>
        <v>346</v>
      </c>
      <c r="MK54" s="15">
        <f t="shared" si="63"/>
        <v>347</v>
      </c>
      <c r="ML54" s="15">
        <f t="shared" si="63"/>
        <v>348</v>
      </c>
      <c r="MM54" s="15">
        <f t="shared" si="63"/>
        <v>349</v>
      </c>
      <c r="MN54" s="15">
        <f t="shared" si="63"/>
        <v>350</v>
      </c>
      <c r="MO54" s="15">
        <f t="shared" si="63"/>
        <v>351</v>
      </c>
      <c r="MP54" s="15">
        <f t="shared" si="63"/>
        <v>352</v>
      </c>
      <c r="MQ54" s="15">
        <f t="shared" si="63"/>
        <v>353</v>
      </c>
      <c r="MR54" s="15">
        <f t="shared" si="63"/>
        <v>354</v>
      </c>
      <c r="MS54" s="15">
        <f t="shared" si="63"/>
        <v>355</v>
      </c>
      <c r="MT54" s="15">
        <f t="shared" si="63"/>
        <v>356</v>
      </c>
      <c r="MU54" s="15">
        <f t="shared" si="63"/>
        <v>357</v>
      </c>
      <c r="MV54" s="15">
        <f t="shared" si="63"/>
        <v>358</v>
      </c>
      <c r="MW54" s="15">
        <f t="shared" si="63"/>
        <v>359</v>
      </c>
      <c r="MX54" s="15">
        <f t="shared" si="63"/>
        <v>360</v>
      </c>
      <c r="MY54" s="12"/>
      <c r="MZ54" s="12"/>
      <c r="NA54" s="12"/>
      <c r="NB54" s="12"/>
      <c r="NC54" s="12"/>
      <c r="ND54" s="12"/>
      <c r="NE54" s="12"/>
      <c r="NF54" s="12"/>
      <c r="NG54" s="12"/>
      <c r="NH54" s="12"/>
      <c r="NI54" s="12"/>
      <c r="NJ54" s="12"/>
      <c r="NK54" s="12"/>
      <c r="NL54" s="12"/>
      <c r="NM54" s="12"/>
      <c r="NN54" s="12"/>
      <c r="NO54" s="12"/>
      <c r="NP54" s="12"/>
      <c r="NQ54" s="12"/>
      <c r="NR54" s="12"/>
      <c r="NS54" s="12"/>
      <c r="NT54" s="12"/>
    </row>
    <row r="55" spans="1:384" ht="14.25" customHeight="1" x14ac:dyDescent="0.55000000000000004">
      <c r="A55" s="15" t="s">
        <v>53</v>
      </c>
      <c r="B55" s="50">
        <v>44834</v>
      </c>
      <c r="C55" s="51">
        <f t="shared" ref="C55:IW55" si="64">EOMONTH(B55,1)</f>
        <v>44865</v>
      </c>
      <c r="D55" s="51">
        <f t="shared" si="64"/>
        <v>44895</v>
      </c>
      <c r="E55" s="51">
        <f t="shared" si="64"/>
        <v>44926</v>
      </c>
      <c r="F55" s="51">
        <f t="shared" si="64"/>
        <v>44957</v>
      </c>
      <c r="G55" s="51">
        <f t="shared" si="64"/>
        <v>44985</v>
      </c>
      <c r="H55" s="51">
        <f t="shared" si="64"/>
        <v>45016</v>
      </c>
      <c r="I55" s="51">
        <f t="shared" si="64"/>
        <v>45046</v>
      </c>
      <c r="J55" s="51">
        <f t="shared" si="64"/>
        <v>45077</v>
      </c>
      <c r="K55" s="51">
        <f t="shared" si="64"/>
        <v>45107</v>
      </c>
      <c r="L55" s="51">
        <f t="shared" si="64"/>
        <v>45138</v>
      </c>
      <c r="M55" s="51">
        <f t="shared" si="64"/>
        <v>45169</v>
      </c>
      <c r="N55" s="51">
        <f t="shared" si="64"/>
        <v>45199</v>
      </c>
      <c r="O55" s="51">
        <f t="shared" si="64"/>
        <v>45230</v>
      </c>
      <c r="P55" s="51">
        <f t="shared" si="64"/>
        <v>45260</v>
      </c>
      <c r="Q55" s="51">
        <f t="shared" si="64"/>
        <v>45291</v>
      </c>
      <c r="R55" s="51">
        <f t="shared" si="64"/>
        <v>45322</v>
      </c>
      <c r="S55" s="51">
        <f t="shared" si="64"/>
        <v>45351</v>
      </c>
      <c r="T55" s="51">
        <f t="shared" si="64"/>
        <v>45382</v>
      </c>
      <c r="U55" s="51">
        <f t="shared" si="64"/>
        <v>45412</v>
      </c>
      <c r="V55" s="51">
        <f t="shared" si="64"/>
        <v>45443</v>
      </c>
      <c r="W55" s="51">
        <f t="shared" si="64"/>
        <v>45473</v>
      </c>
      <c r="X55" s="51">
        <f t="shared" si="64"/>
        <v>45504</v>
      </c>
      <c r="Y55" s="51">
        <f t="shared" si="64"/>
        <v>45535</v>
      </c>
      <c r="Z55" s="51">
        <f t="shared" si="64"/>
        <v>45565</v>
      </c>
      <c r="AA55" s="51">
        <f t="shared" si="64"/>
        <v>45596</v>
      </c>
      <c r="AB55" s="51">
        <f t="shared" si="64"/>
        <v>45626</v>
      </c>
      <c r="AC55" s="51">
        <f t="shared" si="64"/>
        <v>45657</v>
      </c>
      <c r="AD55" s="51">
        <f t="shared" si="64"/>
        <v>45688</v>
      </c>
      <c r="AE55" s="51">
        <f t="shared" si="64"/>
        <v>45716</v>
      </c>
      <c r="AF55" s="51">
        <f t="shared" si="64"/>
        <v>45747</v>
      </c>
      <c r="AG55" s="51">
        <f t="shared" si="64"/>
        <v>45777</v>
      </c>
      <c r="AH55" s="51">
        <f t="shared" si="64"/>
        <v>45808</v>
      </c>
      <c r="AI55" s="51">
        <f t="shared" si="64"/>
        <v>45838</v>
      </c>
      <c r="AJ55" s="51">
        <f t="shared" si="64"/>
        <v>45869</v>
      </c>
      <c r="AK55" s="51">
        <f t="shared" si="64"/>
        <v>45900</v>
      </c>
      <c r="AL55" s="51">
        <f t="shared" si="64"/>
        <v>45930</v>
      </c>
      <c r="AM55" s="51">
        <f t="shared" si="64"/>
        <v>45961</v>
      </c>
      <c r="AN55" s="51">
        <f t="shared" si="64"/>
        <v>45991</v>
      </c>
      <c r="AO55" s="51">
        <f t="shared" si="64"/>
        <v>46022</v>
      </c>
      <c r="AP55" s="51">
        <f t="shared" si="64"/>
        <v>46053</v>
      </c>
      <c r="AQ55" s="51">
        <f t="shared" si="64"/>
        <v>46081</v>
      </c>
      <c r="AR55" s="51">
        <f t="shared" si="64"/>
        <v>46112</v>
      </c>
      <c r="AS55" s="51">
        <f t="shared" si="64"/>
        <v>46142</v>
      </c>
      <c r="AT55" s="51">
        <f t="shared" si="64"/>
        <v>46173</v>
      </c>
      <c r="AU55" s="51">
        <f t="shared" si="64"/>
        <v>46203</v>
      </c>
      <c r="AV55" s="51">
        <f t="shared" si="64"/>
        <v>46234</v>
      </c>
      <c r="AW55" s="51">
        <f t="shared" si="64"/>
        <v>46265</v>
      </c>
      <c r="AX55" s="51">
        <f t="shared" si="64"/>
        <v>46295</v>
      </c>
      <c r="AY55" s="51">
        <f t="shared" si="64"/>
        <v>46326</v>
      </c>
      <c r="AZ55" s="51">
        <f t="shared" si="64"/>
        <v>46356</v>
      </c>
      <c r="BA55" s="51">
        <f t="shared" si="64"/>
        <v>46387</v>
      </c>
      <c r="BB55" s="51">
        <f t="shared" si="64"/>
        <v>46418</v>
      </c>
      <c r="BC55" s="51">
        <f t="shared" si="64"/>
        <v>46446</v>
      </c>
      <c r="BD55" s="51">
        <f t="shared" si="64"/>
        <v>46477</v>
      </c>
      <c r="BE55" s="51">
        <f t="shared" si="64"/>
        <v>46507</v>
      </c>
      <c r="BF55" s="51">
        <f t="shared" si="64"/>
        <v>46538</v>
      </c>
      <c r="BG55" s="51">
        <f t="shared" si="64"/>
        <v>46568</v>
      </c>
      <c r="BH55" s="51">
        <f t="shared" si="64"/>
        <v>46599</v>
      </c>
      <c r="BI55" s="51">
        <f t="shared" si="64"/>
        <v>46630</v>
      </c>
      <c r="BJ55" s="51">
        <f t="shared" si="64"/>
        <v>46660</v>
      </c>
      <c r="BK55" s="51">
        <f t="shared" si="64"/>
        <v>46691</v>
      </c>
      <c r="BL55" s="51">
        <f t="shared" si="64"/>
        <v>46721</v>
      </c>
      <c r="BM55" s="51">
        <f t="shared" si="64"/>
        <v>46752</v>
      </c>
      <c r="BN55" s="51">
        <f t="shared" si="64"/>
        <v>46783</v>
      </c>
      <c r="BO55" s="51">
        <f t="shared" si="64"/>
        <v>46812</v>
      </c>
      <c r="BP55" s="51">
        <f t="shared" si="64"/>
        <v>46843</v>
      </c>
      <c r="BQ55" s="51">
        <f t="shared" si="64"/>
        <v>46873</v>
      </c>
      <c r="BR55" s="51">
        <f t="shared" si="64"/>
        <v>46904</v>
      </c>
      <c r="BS55" s="51">
        <f t="shared" si="64"/>
        <v>46934</v>
      </c>
      <c r="BT55" s="51">
        <f t="shared" si="64"/>
        <v>46965</v>
      </c>
      <c r="BU55" s="51">
        <f t="shared" si="64"/>
        <v>46996</v>
      </c>
      <c r="BV55" s="51">
        <f t="shared" si="64"/>
        <v>47026</v>
      </c>
      <c r="BW55" s="51">
        <f t="shared" si="64"/>
        <v>47057</v>
      </c>
      <c r="BX55" s="51">
        <f t="shared" si="64"/>
        <v>47087</v>
      </c>
      <c r="BY55" s="51">
        <f t="shared" si="64"/>
        <v>47118</v>
      </c>
      <c r="BZ55" s="51">
        <f t="shared" si="64"/>
        <v>47149</v>
      </c>
      <c r="CA55" s="51">
        <f t="shared" si="64"/>
        <v>47177</v>
      </c>
      <c r="CB55" s="51">
        <f t="shared" si="64"/>
        <v>47208</v>
      </c>
      <c r="CC55" s="51">
        <f t="shared" si="64"/>
        <v>47238</v>
      </c>
      <c r="CD55" s="51">
        <f t="shared" si="64"/>
        <v>47269</v>
      </c>
      <c r="CE55" s="51">
        <f t="shared" si="64"/>
        <v>47299</v>
      </c>
      <c r="CF55" s="51">
        <f t="shared" si="64"/>
        <v>47330</v>
      </c>
      <c r="CG55" s="51">
        <f t="shared" si="64"/>
        <v>47361</v>
      </c>
      <c r="CH55" s="51">
        <f t="shared" si="64"/>
        <v>47391</v>
      </c>
      <c r="CI55" s="51">
        <f t="shared" si="64"/>
        <v>47422</v>
      </c>
      <c r="CJ55" s="51">
        <f t="shared" si="64"/>
        <v>47452</v>
      </c>
      <c r="CK55" s="51">
        <f t="shared" si="64"/>
        <v>47483</v>
      </c>
      <c r="CL55" s="51">
        <f t="shared" si="64"/>
        <v>47514</v>
      </c>
      <c r="CM55" s="51">
        <f t="shared" si="64"/>
        <v>47542</v>
      </c>
      <c r="CN55" s="51">
        <f t="shared" si="64"/>
        <v>47573</v>
      </c>
      <c r="CO55" s="51">
        <f t="shared" si="64"/>
        <v>47603</v>
      </c>
      <c r="CP55" s="51">
        <f t="shared" si="64"/>
        <v>47634</v>
      </c>
      <c r="CQ55" s="51">
        <f t="shared" si="64"/>
        <v>47664</v>
      </c>
      <c r="CR55" s="51">
        <f t="shared" si="64"/>
        <v>47695</v>
      </c>
      <c r="CS55" s="51">
        <f t="shared" si="64"/>
        <v>47726</v>
      </c>
      <c r="CT55" s="51">
        <f t="shared" si="64"/>
        <v>47756</v>
      </c>
      <c r="CU55" s="51">
        <f t="shared" si="64"/>
        <v>47787</v>
      </c>
      <c r="CV55" s="51">
        <f t="shared" si="64"/>
        <v>47817</v>
      </c>
      <c r="CW55" s="51">
        <f t="shared" si="64"/>
        <v>47848</v>
      </c>
      <c r="CX55" s="51">
        <f t="shared" si="64"/>
        <v>47879</v>
      </c>
      <c r="CY55" s="51">
        <f t="shared" si="64"/>
        <v>47907</v>
      </c>
      <c r="CZ55" s="51">
        <f t="shared" si="64"/>
        <v>47938</v>
      </c>
      <c r="DA55" s="51">
        <f t="shared" si="64"/>
        <v>47968</v>
      </c>
      <c r="DB55" s="51">
        <f t="shared" si="64"/>
        <v>47999</v>
      </c>
      <c r="DC55" s="51">
        <f t="shared" si="64"/>
        <v>48029</v>
      </c>
      <c r="DD55" s="51">
        <f t="shared" si="64"/>
        <v>48060</v>
      </c>
      <c r="DE55" s="51">
        <f t="shared" si="64"/>
        <v>48091</v>
      </c>
      <c r="DF55" s="51">
        <f t="shared" si="64"/>
        <v>48121</v>
      </c>
      <c r="DG55" s="51">
        <f t="shared" si="64"/>
        <v>48152</v>
      </c>
      <c r="DH55" s="51">
        <f t="shared" si="64"/>
        <v>48182</v>
      </c>
      <c r="DI55" s="51">
        <f t="shared" si="64"/>
        <v>48213</v>
      </c>
      <c r="DJ55" s="51">
        <f t="shared" si="64"/>
        <v>48244</v>
      </c>
      <c r="DK55" s="51">
        <f t="shared" si="64"/>
        <v>48273</v>
      </c>
      <c r="DL55" s="51">
        <f t="shared" si="64"/>
        <v>48304</v>
      </c>
      <c r="DM55" s="51">
        <f t="shared" si="64"/>
        <v>48334</v>
      </c>
      <c r="DN55" s="51">
        <f t="shared" si="64"/>
        <v>48365</v>
      </c>
      <c r="DO55" s="51">
        <f t="shared" si="64"/>
        <v>48395</v>
      </c>
      <c r="DP55" s="51">
        <f t="shared" si="64"/>
        <v>48426</v>
      </c>
      <c r="DQ55" s="51">
        <f t="shared" si="64"/>
        <v>48457</v>
      </c>
      <c r="DR55" s="51">
        <f t="shared" si="64"/>
        <v>48487</v>
      </c>
      <c r="DS55" s="51">
        <f t="shared" si="64"/>
        <v>48518</v>
      </c>
      <c r="DT55" s="51">
        <f t="shared" si="64"/>
        <v>48548</v>
      </c>
      <c r="DU55" s="51">
        <f t="shared" si="64"/>
        <v>48579</v>
      </c>
      <c r="DV55" s="51">
        <f t="shared" si="64"/>
        <v>48610</v>
      </c>
      <c r="DW55" s="51">
        <f t="shared" si="64"/>
        <v>48638</v>
      </c>
      <c r="DX55" s="51">
        <f t="shared" si="64"/>
        <v>48669</v>
      </c>
      <c r="DY55" s="51">
        <f t="shared" si="64"/>
        <v>48699</v>
      </c>
      <c r="DZ55" s="51">
        <f t="shared" si="64"/>
        <v>48730</v>
      </c>
      <c r="EA55" s="51">
        <f t="shared" si="64"/>
        <v>48760</v>
      </c>
      <c r="EB55" s="51">
        <f t="shared" si="64"/>
        <v>48791</v>
      </c>
      <c r="EC55" s="51">
        <f t="shared" si="64"/>
        <v>48822</v>
      </c>
      <c r="ED55" s="51">
        <f t="shared" si="64"/>
        <v>48852</v>
      </c>
      <c r="EE55" s="51">
        <f t="shared" si="64"/>
        <v>48883</v>
      </c>
      <c r="EF55" s="51">
        <f t="shared" si="64"/>
        <v>48913</v>
      </c>
      <c r="EG55" s="51">
        <f t="shared" si="64"/>
        <v>48944</v>
      </c>
      <c r="EH55" s="51">
        <f t="shared" si="64"/>
        <v>48975</v>
      </c>
      <c r="EI55" s="51">
        <f t="shared" si="64"/>
        <v>49003</v>
      </c>
      <c r="EJ55" s="51">
        <f t="shared" si="64"/>
        <v>49034</v>
      </c>
      <c r="EK55" s="51">
        <f t="shared" si="64"/>
        <v>49064</v>
      </c>
      <c r="EL55" s="51">
        <f t="shared" si="64"/>
        <v>49095</v>
      </c>
      <c r="EM55" s="51">
        <f t="shared" si="64"/>
        <v>49125</v>
      </c>
      <c r="EN55" s="51">
        <f t="shared" si="64"/>
        <v>49156</v>
      </c>
      <c r="EO55" s="51">
        <f t="shared" si="64"/>
        <v>49187</v>
      </c>
      <c r="EP55" s="51">
        <f t="shared" si="64"/>
        <v>49217</v>
      </c>
      <c r="EQ55" s="51">
        <f t="shared" si="64"/>
        <v>49248</v>
      </c>
      <c r="ER55" s="51">
        <f t="shared" si="64"/>
        <v>49278</v>
      </c>
      <c r="ES55" s="51">
        <f t="shared" si="64"/>
        <v>49309</v>
      </c>
      <c r="ET55" s="51">
        <f t="shared" si="64"/>
        <v>49340</v>
      </c>
      <c r="EU55" s="51">
        <f t="shared" si="64"/>
        <v>49368</v>
      </c>
      <c r="EV55" s="51">
        <f t="shared" si="64"/>
        <v>49399</v>
      </c>
      <c r="EW55" s="51">
        <f t="shared" si="64"/>
        <v>49429</v>
      </c>
      <c r="EX55" s="51">
        <f t="shared" si="64"/>
        <v>49460</v>
      </c>
      <c r="EY55" s="51">
        <f t="shared" si="64"/>
        <v>49490</v>
      </c>
      <c r="EZ55" s="51">
        <f t="shared" si="64"/>
        <v>49521</v>
      </c>
      <c r="FA55" s="51">
        <f t="shared" si="64"/>
        <v>49552</v>
      </c>
      <c r="FB55" s="51">
        <f t="shared" si="64"/>
        <v>49582</v>
      </c>
      <c r="FC55" s="51">
        <f t="shared" si="64"/>
        <v>49613</v>
      </c>
      <c r="FD55" s="51">
        <f t="shared" si="64"/>
        <v>49643</v>
      </c>
      <c r="FE55" s="51">
        <f t="shared" si="64"/>
        <v>49674</v>
      </c>
      <c r="FF55" s="51">
        <f t="shared" si="64"/>
        <v>49705</v>
      </c>
      <c r="FG55" s="51">
        <f t="shared" si="64"/>
        <v>49734</v>
      </c>
      <c r="FH55" s="51">
        <f t="shared" si="64"/>
        <v>49765</v>
      </c>
      <c r="FI55" s="51">
        <f t="shared" si="64"/>
        <v>49795</v>
      </c>
      <c r="FJ55" s="51">
        <f t="shared" si="64"/>
        <v>49826</v>
      </c>
      <c r="FK55" s="51">
        <f t="shared" si="64"/>
        <v>49856</v>
      </c>
      <c r="FL55" s="51">
        <f t="shared" si="64"/>
        <v>49887</v>
      </c>
      <c r="FM55" s="51">
        <f t="shared" si="64"/>
        <v>49918</v>
      </c>
      <c r="FN55" s="51">
        <f t="shared" si="64"/>
        <v>49948</v>
      </c>
      <c r="FO55" s="51">
        <f t="shared" si="64"/>
        <v>49979</v>
      </c>
      <c r="FP55" s="51">
        <f t="shared" si="64"/>
        <v>50009</v>
      </c>
      <c r="FQ55" s="51">
        <f t="shared" si="64"/>
        <v>50040</v>
      </c>
      <c r="FR55" s="51">
        <f t="shared" si="64"/>
        <v>50071</v>
      </c>
      <c r="FS55" s="51">
        <f t="shared" si="64"/>
        <v>50099</v>
      </c>
      <c r="FT55" s="51">
        <f t="shared" si="64"/>
        <v>50130</v>
      </c>
      <c r="FU55" s="51">
        <f t="shared" si="64"/>
        <v>50160</v>
      </c>
      <c r="FV55" s="51">
        <f t="shared" si="64"/>
        <v>50191</v>
      </c>
      <c r="FW55" s="51">
        <f t="shared" si="64"/>
        <v>50221</v>
      </c>
      <c r="FX55" s="51">
        <f t="shared" si="64"/>
        <v>50252</v>
      </c>
      <c r="FY55" s="51">
        <f t="shared" si="64"/>
        <v>50283</v>
      </c>
      <c r="FZ55" s="51">
        <f t="shared" si="64"/>
        <v>50313</v>
      </c>
      <c r="GA55" s="51">
        <f t="shared" si="64"/>
        <v>50344</v>
      </c>
      <c r="GB55" s="51">
        <f t="shared" si="64"/>
        <v>50374</v>
      </c>
      <c r="GC55" s="51">
        <f t="shared" si="64"/>
        <v>50405</v>
      </c>
      <c r="GD55" s="51">
        <f t="shared" si="64"/>
        <v>50436</v>
      </c>
      <c r="GE55" s="51">
        <f t="shared" si="64"/>
        <v>50464</v>
      </c>
      <c r="GF55" s="51">
        <f t="shared" si="64"/>
        <v>50495</v>
      </c>
      <c r="GG55" s="51">
        <f t="shared" si="64"/>
        <v>50525</v>
      </c>
      <c r="GH55" s="51">
        <f t="shared" si="64"/>
        <v>50556</v>
      </c>
      <c r="GI55" s="51">
        <f t="shared" si="64"/>
        <v>50586</v>
      </c>
      <c r="GJ55" s="51">
        <f t="shared" si="64"/>
        <v>50617</v>
      </c>
      <c r="GK55" s="51">
        <f t="shared" si="64"/>
        <v>50648</v>
      </c>
      <c r="GL55" s="51">
        <f t="shared" si="64"/>
        <v>50678</v>
      </c>
      <c r="GM55" s="51">
        <f t="shared" si="64"/>
        <v>50709</v>
      </c>
      <c r="GN55" s="51">
        <f t="shared" si="64"/>
        <v>50739</v>
      </c>
      <c r="GO55" s="51">
        <f t="shared" si="64"/>
        <v>50770</v>
      </c>
      <c r="GP55" s="51">
        <f t="shared" si="64"/>
        <v>50801</v>
      </c>
      <c r="GQ55" s="51">
        <f t="shared" si="64"/>
        <v>50829</v>
      </c>
      <c r="GR55" s="51">
        <f t="shared" si="64"/>
        <v>50860</v>
      </c>
      <c r="GS55" s="51">
        <f t="shared" si="64"/>
        <v>50890</v>
      </c>
      <c r="GT55" s="51">
        <f t="shared" si="64"/>
        <v>50921</v>
      </c>
      <c r="GU55" s="51">
        <f t="shared" si="64"/>
        <v>50951</v>
      </c>
      <c r="GV55" s="51">
        <f t="shared" si="64"/>
        <v>50982</v>
      </c>
      <c r="GW55" s="51">
        <f t="shared" si="64"/>
        <v>51013</v>
      </c>
      <c r="GX55" s="51">
        <f t="shared" si="64"/>
        <v>51043</v>
      </c>
      <c r="GY55" s="51">
        <f t="shared" si="64"/>
        <v>51074</v>
      </c>
      <c r="GZ55" s="51">
        <f t="shared" si="64"/>
        <v>51104</v>
      </c>
      <c r="HA55" s="51">
        <f t="shared" si="64"/>
        <v>51135</v>
      </c>
      <c r="HB55" s="51">
        <f t="shared" si="64"/>
        <v>51166</v>
      </c>
      <c r="HC55" s="51">
        <f t="shared" si="64"/>
        <v>51195</v>
      </c>
      <c r="HD55" s="51">
        <f t="shared" si="64"/>
        <v>51226</v>
      </c>
      <c r="HE55" s="51">
        <f t="shared" si="64"/>
        <v>51256</v>
      </c>
      <c r="HF55" s="51">
        <f t="shared" si="64"/>
        <v>51287</v>
      </c>
      <c r="HG55" s="51">
        <f t="shared" si="64"/>
        <v>51317</v>
      </c>
      <c r="HH55" s="51">
        <f t="shared" si="64"/>
        <v>51348</v>
      </c>
      <c r="HI55" s="51">
        <f t="shared" si="64"/>
        <v>51379</v>
      </c>
      <c r="HJ55" s="51">
        <f t="shared" si="64"/>
        <v>51409</v>
      </c>
      <c r="HK55" s="51">
        <f t="shared" si="64"/>
        <v>51440</v>
      </c>
      <c r="HL55" s="51">
        <f t="shared" si="64"/>
        <v>51470</v>
      </c>
      <c r="HM55" s="51">
        <f t="shared" si="64"/>
        <v>51501</v>
      </c>
      <c r="HN55" s="51">
        <f t="shared" si="64"/>
        <v>51532</v>
      </c>
      <c r="HO55" s="51">
        <f t="shared" si="64"/>
        <v>51560</v>
      </c>
      <c r="HP55" s="51">
        <f t="shared" si="64"/>
        <v>51591</v>
      </c>
      <c r="HQ55" s="51">
        <f t="shared" si="64"/>
        <v>51621</v>
      </c>
      <c r="HR55" s="51">
        <f t="shared" si="64"/>
        <v>51652</v>
      </c>
      <c r="HS55" s="51">
        <f t="shared" si="64"/>
        <v>51682</v>
      </c>
      <c r="HT55" s="51">
        <f t="shared" si="64"/>
        <v>51713</v>
      </c>
      <c r="HU55" s="51">
        <f t="shared" si="64"/>
        <v>51744</v>
      </c>
      <c r="HV55" s="51">
        <f t="shared" si="64"/>
        <v>51774</v>
      </c>
      <c r="HW55" s="51">
        <f t="shared" si="64"/>
        <v>51805</v>
      </c>
      <c r="HX55" s="51">
        <f t="shared" si="64"/>
        <v>51835</v>
      </c>
      <c r="HY55" s="51">
        <f t="shared" si="64"/>
        <v>51866</v>
      </c>
      <c r="HZ55" s="51">
        <f t="shared" si="64"/>
        <v>51897</v>
      </c>
      <c r="IA55" s="51">
        <f t="shared" si="64"/>
        <v>51925</v>
      </c>
      <c r="IB55" s="51">
        <f t="shared" si="64"/>
        <v>51956</v>
      </c>
      <c r="IC55" s="51">
        <f t="shared" si="64"/>
        <v>51986</v>
      </c>
      <c r="ID55" s="51">
        <f t="shared" si="64"/>
        <v>52017</v>
      </c>
      <c r="IE55" s="51">
        <f t="shared" si="64"/>
        <v>52047</v>
      </c>
      <c r="IF55" s="51">
        <f t="shared" si="64"/>
        <v>52078</v>
      </c>
      <c r="IG55" s="51">
        <f t="shared" si="64"/>
        <v>52109</v>
      </c>
      <c r="IH55" s="51">
        <f t="shared" si="64"/>
        <v>52139</v>
      </c>
      <c r="II55" s="51">
        <f t="shared" si="64"/>
        <v>52170</v>
      </c>
      <c r="IJ55" s="51">
        <f t="shared" si="64"/>
        <v>52200</v>
      </c>
      <c r="IK55" s="51">
        <f t="shared" si="64"/>
        <v>52231</v>
      </c>
      <c r="IL55" s="51">
        <f t="shared" si="64"/>
        <v>52262</v>
      </c>
      <c r="IM55" s="51">
        <f t="shared" si="64"/>
        <v>52290</v>
      </c>
      <c r="IN55" s="51">
        <f t="shared" si="64"/>
        <v>52321</v>
      </c>
      <c r="IO55" s="51">
        <f t="shared" si="64"/>
        <v>52351</v>
      </c>
      <c r="IP55" s="51">
        <f t="shared" si="64"/>
        <v>52382</v>
      </c>
      <c r="IQ55" s="51">
        <f t="shared" si="64"/>
        <v>52412</v>
      </c>
      <c r="IR55" s="51">
        <f t="shared" si="64"/>
        <v>52443</v>
      </c>
      <c r="IS55" s="51">
        <f t="shared" si="64"/>
        <v>52474</v>
      </c>
      <c r="IT55" s="51">
        <f t="shared" si="64"/>
        <v>52504</v>
      </c>
      <c r="IU55" s="51">
        <f t="shared" si="64"/>
        <v>52535</v>
      </c>
      <c r="IV55" s="51">
        <f t="shared" si="64"/>
        <v>52565</v>
      </c>
      <c r="IW55" s="51">
        <f t="shared" si="64"/>
        <v>52596</v>
      </c>
      <c r="IX55" s="51">
        <f t="shared" ref="IX55:MX55" si="65">EOMONTH(IW55,1)</f>
        <v>52627</v>
      </c>
      <c r="IY55" s="51">
        <f t="shared" si="65"/>
        <v>52656</v>
      </c>
      <c r="IZ55" s="51">
        <f t="shared" si="65"/>
        <v>52687</v>
      </c>
      <c r="JA55" s="51">
        <f t="shared" si="65"/>
        <v>52717</v>
      </c>
      <c r="JB55" s="51">
        <f t="shared" si="65"/>
        <v>52748</v>
      </c>
      <c r="JC55" s="51">
        <f t="shared" si="65"/>
        <v>52778</v>
      </c>
      <c r="JD55" s="51">
        <f t="shared" si="65"/>
        <v>52809</v>
      </c>
      <c r="JE55" s="51">
        <f t="shared" si="65"/>
        <v>52840</v>
      </c>
      <c r="JF55" s="51">
        <f t="shared" si="65"/>
        <v>52870</v>
      </c>
      <c r="JG55" s="51">
        <f t="shared" si="65"/>
        <v>52901</v>
      </c>
      <c r="JH55" s="51">
        <f t="shared" si="65"/>
        <v>52931</v>
      </c>
      <c r="JI55" s="51">
        <f t="shared" si="65"/>
        <v>52962</v>
      </c>
      <c r="JJ55" s="51">
        <f t="shared" si="65"/>
        <v>52993</v>
      </c>
      <c r="JK55" s="51">
        <f t="shared" si="65"/>
        <v>53021</v>
      </c>
      <c r="JL55" s="51">
        <f t="shared" si="65"/>
        <v>53052</v>
      </c>
      <c r="JM55" s="51">
        <f t="shared" si="65"/>
        <v>53082</v>
      </c>
      <c r="JN55" s="51">
        <f t="shared" si="65"/>
        <v>53113</v>
      </c>
      <c r="JO55" s="51">
        <f t="shared" si="65"/>
        <v>53143</v>
      </c>
      <c r="JP55" s="51">
        <f t="shared" si="65"/>
        <v>53174</v>
      </c>
      <c r="JQ55" s="51">
        <f t="shared" si="65"/>
        <v>53205</v>
      </c>
      <c r="JR55" s="51">
        <f t="shared" si="65"/>
        <v>53235</v>
      </c>
      <c r="JS55" s="51">
        <f t="shared" si="65"/>
        <v>53266</v>
      </c>
      <c r="JT55" s="51">
        <f t="shared" si="65"/>
        <v>53296</v>
      </c>
      <c r="JU55" s="51">
        <f t="shared" si="65"/>
        <v>53327</v>
      </c>
      <c r="JV55" s="51">
        <f t="shared" si="65"/>
        <v>53358</v>
      </c>
      <c r="JW55" s="51">
        <f t="shared" si="65"/>
        <v>53386</v>
      </c>
      <c r="JX55" s="51">
        <f t="shared" si="65"/>
        <v>53417</v>
      </c>
      <c r="JY55" s="51">
        <f t="shared" si="65"/>
        <v>53447</v>
      </c>
      <c r="JZ55" s="51">
        <f t="shared" si="65"/>
        <v>53478</v>
      </c>
      <c r="KA55" s="51">
        <f t="shared" si="65"/>
        <v>53508</v>
      </c>
      <c r="KB55" s="51">
        <f t="shared" si="65"/>
        <v>53539</v>
      </c>
      <c r="KC55" s="51">
        <f t="shared" si="65"/>
        <v>53570</v>
      </c>
      <c r="KD55" s="51">
        <f t="shared" si="65"/>
        <v>53600</v>
      </c>
      <c r="KE55" s="51">
        <f t="shared" si="65"/>
        <v>53631</v>
      </c>
      <c r="KF55" s="51">
        <f t="shared" si="65"/>
        <v>53661</v>
      </c>
      <c r="KG55" s="51">
        <f t="shared" si="65"/>
        <v>53692</v>
      </c>
      <c r="KH55" s="51">
        <f t="shared" si="65"/>
        <v>53723</v>
      </c>
      <c r="KI55" s="51">
        <f t="shared" si="65"/>
        <v>53751</v>
      </c>
      <c r="KJ55" s="51">
        <f t="shared" si="65"/>
        <v>53782</v>
      </c>
      <c r="KK55" s="51">
        <f t="shared" si="65"/>
        <v>53812</v>
      </c>
      <c r="KL55" s="51">
        <f t="shared" si="65"/>
        <v>53843</v>
      </c>
      <c r="KM55" s="51">
        <f t="shared" si="65"/>
        <v>53873</v>
      </c>
      <c r="KN55" s="51">
        <f t="shared" si="65"/>
        <v>53904</v>
      </c>
      <c r="KO55" s="51">
        <f t="shared" si="65"/>
        <v>53935</v>
      </c>
      <c r="KP55" s="51">
        <f t="shared" si="65"/>
        <v>53965</v>
      </c>
      <c r="KQ55" s="51">
        <f t="shared" si="65"/>
        <v>53996</v>
      </c>
      <c r="KR55" s="51">
        <f t="shared" si="65"/>
        <v>54026</v>
      </c>
      <c r="KS55" s="51">
        <f t="shared" si="65"/>
        <v>54057</v>
      </c>
      <c r="KT55" s="51">
        <f t="shared" si="65"/>
        <v>54088</v>
      </c>
      <c r="KU55" s="51">
        <f t="shared" si="65"/>
        <v>54117</v>
      </c>
      <c r="KV55" s="51">
        <f t="shared" si="65"/>
        <v>54148</v>
      </c>
      <c r="KW55" s="51">
        <f t="shared" si="65"/>
        <v>54178</v>
      </c>
      <c r="KX55" s="51">
        <f t="shared" si="65"/>
        <v>54209</v>
      </c>
      <c r="KY55" s="51">
        <f t="shared" si="65"/>
        <v>54239</v>
      </c>
      <c r="KZ55" s="51">
        <f t="shared" si="65"/>
        <v>54270</v>
      </c>
      <c r="LA55" s="51">
        <f t="shared" si="65"/>
        <v>54301</v>
      </c>
      <c r="LB55" s="51">
        <f t="shared" si="65"/>
        <v>54331</v>
      </c>
      <c r="LC55" s="51">
        <f t="shared" si="65"/>
        <v>54362</v>
      </c>
      <c r="LD55" s="51">
        <f t="shared" si="65"/>
        <v>54392</v>
      </c>
      <c r="LE55" s="51">
        <f t="shared" si="65"/>
        <v>54423</v>
      </c>
      <c r="LF55" s="51">
        <f t="shared" si="65"/>
        <v>54454</v>
      </c>
      <c r="LG55" s="51">
        <f t="shared" si="65"/>
        <v>54482</v>
      </c>
      <c r="LH55" s="51">
        <f t="shared" si="65"/>
        <v>54513</v>
      </c>
      <c r="LI55" s="51">
        <f t="shared" si="65"/>
        <v>54543</v>
      </c>
      <c r="LJ55" s="51">
        <f t="shared" si="65"/>
        <v>54574</v>
      </c>
      <c r="LK55" s="51">
        <f t="shared" si="65"/>
        <v>54604</v>
      </c>
      <c r="LL55" s="51">
        <f t="shared" si="65"/>
        <v>54635</v>
      </c>
      <c r="LM55" s="51">
        <f t="shared" si="65"/>
        <v>54666</v>
      </c>
      <c r="LN55" s="51">
        <f t="shared" si="65"/>
        <v>54696</v>
      </c>
      <c r="LO55" s="51">
        <f t="shared" si="65"/>
        <v>54727</v>
      </c>
      <c r="LP55" s="51">
        <f t="shared" si="65"/>
        <v>54757</v>
      </c>
      <c r="LQ55" s="51">
        <f t="shared" si="65"/>
        <v>54788</v>
      </c>
      <c r="LR55" s="51">
        <f t="shared" si="65"/>
        <v>54819</v>
      </c>
      <c r="LS55" s="51">
        <f t="shared" si="65"/>
        <v>54847</v>
      </c>
      <c r="LT55" s="51">
        <f t="shared" si="65"/>
        <v>54878</v>
      </c>
      <c r="LU55" s="51">
        <f t="shared" si="65"/>
        <v>54908</v>
      </c>
      <c r="LV55" s="51">
        <f t="shared" si="65"/>
        <v>54939</v>
      </c>
      <c r="LW55" s="51">
        <f t="shared" si="65"/>
        <v>54969</v>
      </c>
      <c r="LX55" s="51">
        <f t="shared" si="65"/>
        <v>55000</v>
      </c>
      <c r="LY55" s="51">
        <f t="shared" si="65"/>
        <v>55031</v>
      </c>
      <c r="LZ55" s="51">
        <f t="shared" si="65"/>
        <v>55061</v>
      </c>
      <c r="MA55" s="51">
        <f t="shared" si="65"/>
        <v>55092</v>
      </c>
      <c r="MB55" s="51">
        <f t="shared" si="65"/>
        <v>55122</v>
      </c>
      <c r="MC55" s="51">
        <f t="shared" si="65"/>
        <v>55153</v>
      </c>
      <c r="MD55" s="51">
        <f t="shared" si="65"/>
        <v>55184</v>
      </c>
      <c r="ME55" s="51">
        <f t="shared" si="65"/>
        <v>55212</v>
      </c>
      <c r="MF55" s="51">
        <f t="shared" si="65"/>
        <v>55243</v>
      </c>
      <c r="MG55" s="51">
        <f t="shared" si="65"/>
        <v>55273</v>
      </c>
      <c r="MH55" s="51">
        <f t="shared" si="65"/>
        <v>55304</v>
      </c>
      <c r="MI55" s="51">
        <f t="shared" si="65"/>
        <v>55334</v>
      </c>
      <c r="MJ55" s="51">
        <f t="shared" si="65"/>
        <v>55365</v>
      </c>
      <c r="MK55" s="51">
        <f t="shared" si="65"/>
        <v>55396</v>
      </c>
      <c r="ML55" s="51">
        <f t="shared" si="65"/>
        <v>55426</v>
      </c>
      <c r="MM55" s="51">
        <f t="shared" si="65"/>
        <v>55457</v>
      </c>
      <c r="MN55" s="51">
        <f t="shared" si="65"/>
        <v>55487</v>
      </c>
      <c r="MO55" s="51">
        <f t="shared" si="65"/>
        <v>55518</v>
      </c>
      <c r="MP55" s="51">
        <f t="shared" si="65"/>
        <v>55549</v>
      </c>
      <c r="MQ55" s="51">
        <f t="shared" si="65"/>
        <v>55578</v>
      </c>
      <c r="MR55" s="51">
        <f t="shared" si="65"/>
        <v>55609</v>
      </c>
      <c r="MS55" s="51">
        <f t="shared" si="65"/>
        <v>55639</v>
      </c>
      <c r="MT55" s="51">
        <f t="shared" si="65"/>
        <v>55670</v>
      </c>
      <c r="MU55" s="51">
        <f t="shared" si="65"/>
        <v>55700</v>
      </c>
      <c r="MV55" s="51">
        <f t="shared" si="65"/>
        <v>55731</v>
      </c>
      <c r="MW55" s="51">
        <f t="shared" si="65"/>
        <v>55762</v>
      </c>
      <c r="MX55" s="51">
        <f t="shared" si="65"/>
        <v>55792</v>
      </c>
      <c r="MY55" s="12"/>
      <c r="MZ55" s="12"/>
      <c r="NA55" s="12"/>
      <c r="NB55" s="12"/>
      <c r="NC55" s="12"/>
      <c r="ND55" s="12"/>
      <c r="NE55" s="12"/>
      <c r="NF55" s="12"/>
      <c r="NG55" s="12"/>
      <c r="NH55" s="12"/>
      <c r="NI55" s="12"/>
      <c r="NJ55" s="12"/>
      <c r="NK55" s="12"/>
      <c r="NL55" s="12"/>
      <c r="NM55" s="12"/>
      <c r="NN55" s="12"/>
      <c r="NO55" s="12"/>
      <c r="NP55" s="12"/>
      <c r="NQ55" s="12"/>
      <c r="NR55" s="12"/>
      <c r="NS55" s="12"/>
      <c r="NT55" s="12"/>
    </row>
    <row r="56" spans="1:384" ht="14.25" hidden="1" customHeight="1" outlineLevel="1" x14ac:dyDescent="0.55000000000000004">
      <c r="A56" s="8" t="s">
        <v>3</v>
      </c>
      <c r="B56" s="13">
        <f t="shared" ref="B56:B59" si="66">SUM(C56:MX56)</f>
        <v>0</v>
      </c>
      <c r="C56" s="31">
        <f t="shared" ref="C56:IW56" si="67">SUMIFS($G$77:$G$10183,$C$77:$C$10183,"&gt;"&amp;B$35,$C$77:$C$10183,"&lt;="&amp;C$35,$A$77:$A$10183,"&gt;"&amp;$C$1)/1000</f>
        <v>0</v>
      </c>
      <c r="D56" s="31">
        <f t="shared" si="67"/>
        <v>0</v>
      </c>
      <c r="E56" s="31">
        <f t="shared" si="67"/>
        <v>0</v>
      </c>
      <c r="F56" s="31">
        <f t="shared" si="67"/>
        <v>0</v>
      </c>
      <c r="G56" s="31">
        <f t="shared" si="67"/>
        <v>0</v>
      </c>
      <c r="H56" s="31">
        <f t="shared" si="67"/>
        <v>0</v>
      </c>
      <c r="I56" s="31">
        <f t="shared" si="67"/>
        <v>0</v>
      </c>
      <c r="J56" s="31">
        <f t="shared" si="67"/>
        <v>0</v>
      </c>
      <c r="K56" s="31">
        <f t="shared" si="67"/>
        <v>0</v>
      </c>
      <c r="L56" s="31">
        <f t="shared" si="67"/>
        <v>0</v>
      </c>
      <c r="M56" s="31">
        <f t="shared" si="67"/>
        <v>0</v>
      </c>
      <c r="N56" s="31">
        <f t="shared" si="67"/>
        <v>0</v>
      </c>
      <c r="O56" s="31">
        <f t="shared" si="67"/>
        <v>0</v>
      </c>
      <c r="P56" s="31">
        <f t="shared" si="67"/>
        <v>0</v>
      </c>
      <c r="Q56" s="31">
        <f t="shared" si="67"/>
        <v>0</v>
      </c>
      <c r="R56" s="31">
        <f t="shared" si="67"/>
        <v>0</v>
      </c>
      <c r="S56" s="31">
        <f t="shared" si="67"/>
        <v>0</v>
      </c>
      <c r="T56" s="31">
        <f t="shared" si="67"/>
        <v>0</v>
      </c>
      <c r="U56" s="31">
        <f t="shared" si="67"/>
        <v>0</v>
      </c>
      <c r="V56" s="31">
        <f t="shared" si="67"/>
        <v>0</v>
      </c>
      <c r="W56" s="31">
        <f t="shared" si="67"/>
        <v>0</v>
      </c>
      <c r="X56" s="31">
        <f t="shared" si="67"/>
        <v>0</v>
      </c>
      <c r="Y56" s="31">
        <f t="shared" si="67"/>
        <v>0</v>
      </c>
      <c r="Z56" s="31">
        <f t="shared" si="67"/>
        <v>0</v>
      </c>
      <c r="AA56" s="31">
        <f t="shared" si="67"/>
        <v>0</v>
      </c>
      <c r="AB56" s="31">
        <f t="shared" si="67"/>
        <v>0</v>
      </c>
      <c r="AC56" s="31">
        <f t="shared" si="67"/>
        <v>0</v>
      </c>
      <c r="AD56" s="31">
        <f t="shared" si="67"/>
        <v>0</v>
      </c>
      <c r="AE56" s="31">
        <f t="shared" si="67"/>
        <v>0</v>
      </c>
      <c r="AF56" s="31">
        <f t="shared" si="67"/>
        <v>0</v>
      </c>
      <c r="AG56" s="31">
        <f t="shared" si="67"/>
        <v>0</v>
      </c>
      <c r="AH56" s="31">
        <f t="shared" si="67"/>
        <v>0</v>
      </c>
      <c r="AI56" s="31">
        <f t="shared" si="67"/>
        <v>0</v>
      </c>
      <c r="AJ56" s="31">
        <f t="shared" si="67"/>
        <v>0</v>
      </c>
      <c r="AK56" s="31">
        <f t="shared" si="67"/>
        <v>0</v>
      </c>
      <c r="AL56" s="31">
        <f t="shared" si="67"/>
        <v>0</v>
      </c>
      <c r="AM56" s="31">
        <f t="shared" si="67"/>
        <v>0</v>
      </c>
      <c r="AN56" s="31">
        <f t="shared" si="67"/>
        <v>0</v>
      </c>
      <c r="AO56" s="31">
        <f t="shared" si="67"/>
        <v>0</v>
      </c>
      <c r="AP56" s="31">
        <f t="shared" si="67"/>
        <v>0</v>
      </c>
      <c r="AQ56" s="31">
        <f t="shared" si="67"/>
        <v>0</v>
      </c>
      <c r="AR56" s="31">
        <f t="shared" si="67"/>
        <v>0</v>
      </c>
      <c r="AS56" s="31">
        <f t="shared" si="67"/>
        <v>0</v>
      </c>
      <c r="AT56" s="31">
        <f t="shared" si="67"/>
        <v>0</v>
      </c>
      <c r="AU56" s="31">
        <f t="shared" si="67"/>
        <v>0</v>
      </c>
      <c r="AV56" s="31">
        <f t="shared" si="67"/>
        <v>0</v>
      </c>
      <c r="AW56" s="31">
        <f t="shared" si="67"/>
        <v>0</v>
      </c>
      <c r="AX56" s="31">
        <f t="shared" si="67"/>
        <v>0</v>
      </c>
      <c r="AY56" s="31">
        <f t="shared" si="67"/>
        <v>0</v>
      </c>
      <c r="AZ56" s="31">
        <f t="shared" si="67"/>
        <v>0</v>
      </c>
      <c r="BA56" s="31">
        <f t="shared" si="67"/>
        <v>0</v>
      </c>
      <c r="BB56" s="31">
        <f t="shared" si="67"/>
        <v>0</v>
      </c>
      <c r="BC56" s="31">
        <f t="shared" si="67"/>
        <v>0</v>
      </c>
      <c r="BD56" s="31">
        <f t="shared" si="67"/>
        <v>0</v>
      </c>
      <c r="BE56" s="31">
        <f t="shared" si="67"/>
        <v>0</v>
      </c>
      <c r="BF56" s="31">
        <f t="shared" si="67"/>
        <v>0</v>
      </c>
      <c r="BG56" s="31">
        <f t="shared" si="67"/>
        <v>0</v>
      </c>
      <c r="BH56" s="31">
        <f t="shared" si="67"/>
        <v>0</v>
      </c>
      <c r="BI56" s="31">
        <f t="shared" si="67"/>
        <v>0</v>
      </c>
      <c r="BJ56" s="31">
        <f t="shared" si="67"/>
        <v>0</v>
      </c>
      <c r="BK56" s="31">
        <f t="shared" si="67"/>
        <v>0</v>
      </c>
      <c r="BL56" s="31">
        <f t="shared" si="67"/>
        <v>0</v>
      </c>
      <c r="BM56" s="31">
        <f t="shared" si="67"/>
        <v>0</v>
      </c>
      <c r="BN56" s="31">
        <f t="shared" si="67"/>
        <v>0</v>
      </c>
      <c r="BO56" s="31">
        <f t="shared" si="67"/>
        <v>0</v>
      </c>
      <c r="BP56" s="31">
        <f t="shared" si="67"/>
        <v>0</v>
      </c>
      <c r="BQ56" s="31">
        <f t="shared" si="67"/>
        <v>0</v>
      </c>
      <c r="BR56" s="31">
        <f t="shared" si="67"/>
        <v>0</v>
      </c>
      <c r="BS56" s="31">
        <f t="shared" si="67"/>
        <v>0</v>
      </c>
      <c r="BT56" s="31">
        <f t="shared" si="67"/>
        <v>0</v>
      </c>
      <c r="BU56" s="31">
        <f t="shared" si="67"/>
        <v>0</v>
      </c>
      <c r="BV56" s="31">
        <f t="shared" si="67"/>
        <v>0</v>
      </c>
      <c r="BW56" s="31">
        <f t="shared" si="67"/>
        <v>0</v>
      </c>
      <c r="BX56" s="31">
        <f t="shared" si="67"/>
        <v>0</v>
      </c>
      <c r="BY56" s="31">
        <f t="shared" si="67"/>
        <v>0</v>
      </c>
      <c r="BZ56" s="31">
        <f t="shared" si="67"/>
        <v>0</v>
      </c>
      <c r="CA56" s="31">
        <f t="shared" si="67"/>
        <v>0</v>
      </c>
      <c r="CB56" s="31">
        <f t="shared" si="67"/>
        <v>0</v>
      </c>
      <c r="CC56" s="31">
        <f t="shared" si="67"/>
        <v>0</v>
      </c>
      <c r="CD56" s="31">
        <f t="shared" si="67"/>
        <v>0</v>
      </c>
      <c r="CE56" s="31">
        <f t="shared" si="67"/>
        <v>0</v>
      </c>
      <c r="CF56" s="31">
        <f t="shared" si="67"/>
        <v>0</v>
      </c>
      <c r="CG56" s="31">
        <f t="shared" si="67"/>
        <v>0</v>
      </c>
      <c r="CH56" s="31">
        <f t="shared" si="67"/>
        <v>0</v>
      </c>
      <c r="CI56" s="31">
        <f t="shared" si="67"/>
        <v>0</v>
      </c>
      <c r="CJ56" s="31">
        <f t="shared" si="67"/>
        <v>0</v>
      </c>
      <c r="CK56" s="31">
        <f t="shared" si="67"/>
        <v>0</v>
      </c>
      <c r="CL56" s="31">
        <f t="shared" si="67"/>
        <v>0</v>
      </c>
      <c r="CM56" s="31">
        <f t="shared" si="67"/>
        <v>0</v>
      </c>
      <c r="CN56" s="31">
        <f t="shared" si="67"/>
        <v>0</v>
      </c>
      <c r="CO56" s="31">
        <f t="shared" si="67"/>
        <v>0</v>
      </c>
      <c r="CP56" s="31">
        <f t="shared" si="67"/>
        <v>0</v>
      </c>
      <c r="CQ56" s="31">
        <f t="shared" si="67"/>
        <v>0</v>
      </c>
      <c r="CR56" s="31">
        <f t="shared" si="67"/>
        <v>0</v>
      </c>
      <c r="CS56" s="31">
        <f t="shared" si="67"/>
        <v>0</v>
      </c>
      <c r="CT56" s="31">
        <f t="shared" si="67"/>
        <v>0</v>
      </c>
      <c r="CU56" s="31">
        <f t="shared" si="67"/>
        <v>0</v>
      </c>
      <c r="CV56" s="31">
        <f t="shared" si="67"/>
        <v>0</v>
      </c>
      <c r="CW56" s="31">
        <f t="shared" si="67"/>
        <v>0</v>
      </c>
      <c r="CX56" s="31">
        <f t="shared" si="67"/>
        <v>0</v>
      </c>
      <c r="CY56" s="31">
        <f t="shared" si="67"/>
        <v>0</v>
      </c>
      <c r="CZ56" s="31">
        <f t="shared" si="67"/>
        <v>0</v>
      </c>
      <c r="DA56" s="31">
        <f t="shared" si="67"/>
        <v>0</v>
      </c>
      <c r="DB56" s="31">
        <f t="shared" si="67"/>
        <v>0</v>
      </c>
      <c r="DC56" s="31">
        <f t="shared" si="67"/>
        <v>0</v>
      </c>
      <c r="DD56" s="31">
        <f t="shared" si="67"/>
        <v>0</v>
      </c>
      <c r="DE56" s="31">
        <f t="shared" si="67"/>
        <v>0</v>
      </c>
      <c r="DF56" s="31">
        <f t="shared" si="67"/>
        <v>0</v>
      </c>
      <c r="DG56" s="31">
        <f t="shared" si="67"/>
        <v>0</v>
      </c>
      <c r="DH56" s="31">
        <f t="shared" si="67"/>
        <v>0</v>
      </c>
      <c r="DI56" s="31">
        <f t="shared" si="67"/>
        <v>0</v>
      </c>
      <c r="DJ56" s="31">
        <f t="shared" si="67"/>
        <v>0</v>
      </c>
      <c r="DK56" s="31">
        <f t="shared" si="67"/>
        <v>0</v>
      </c>
      <c r="DL56" s="31">
        <f t="shared" si="67"/>
        <v>0</v>
      </c>
      <c r="DM56" s="31">
        <f t="shared" si="67"/>
        <v>0</v>
      </c>
      <c r="DN56" s="31">
        <f t="shared" si="67"/>
        <v>0</v>
      </c>
      <c r="DO56" s="31">
        <f t="shared" si="67"/>
        <v>0</v>
      </c>
      <c r="DP56" s="31">
        <f t="shared" si="67"/>
        <v>0</v>
      </c>
      <c r="DQ56" s="31">
        <f t="shared" si="67"/>
        <v>0</v>
      </c>
      <c r="DR56" s="31">
        <f t="shared" si="67"/>
        <v>0</v>
      </c>
      <c r="DS56" s="31">
        <f t="shared" si="67"/>
        <v>0</v>
      </c>
      <c r="DT56" s="31">
        <f t="shared" si="67"/>
        <v>0</v>
      </c>
      <c r="DU56" s="31">
        <f t="shared" si="67"/>
        <v>0</v>
      </c>
      <c r="DV56" s="31">
        <f t="shared" si="67"/>
        <v>0</v>
      </c>
      <c r="DW56" s="31">
        <f t="shared" si="67"/>
        <v>0</v>
      </c>
      <c r="DX56" s="31">
        <f t="shared" si="67"/>
        <v>0</v>
      </c>
      <c r="DY56" s="31">
        <f t="shared" si="67"/>
        <v>0</v>
      </c>
      <c r="DZ56" s="31">
        <f t="shared" si="67"/>
        <v>0</v>
      </c>
      <c r="EA56" s="31">
        <f t="shared" si="67"/>
        <v>0</v>
      </c>
      <c r="EB56" s="31">
        <f t="shared" si="67"/>
        <v>0</v>
      </c>
      <c r="EC56" s="31">
        <f t="shared" si="67"/>
        <v>0</v>
      </c>
      <c r="ED56" s="31">
        <f t="shared" si="67"/>
        <v>0</v>
      </c>
      <c r="EE56" s="31">
        <f t="shared" si="67"/>
        <v>0</v>
      </c>
      <c r="EF56" s="31">
        <f t="shared" si="67"/>
        <v>0</v>
      </c>
      <c r="EG56" s="31">
        <f t="shared" si="67"/>
        <v>0</v>
      </c>
      <c r="EH56" s="31">
        <f t="shared" si="67"/>
        <v>0</v>
      </c>
      <c r="EI56" s="31">
        <f t="shared" si="67"/>
        <v>0</v>
      </c>
      <c r="EJ56" s="31">
        <f t="shared" si="67"/>
        <v>0</v>
      </c>
      <c r="EK56" s="31">
        <f t="shared" si="67"/>
        <v>0</v>
      </c>
      <c r="EL56" s="31">
        <f t="shared" si="67"/>
        <v>0</v>
      </c>
      <c r="EM56" s="31">
        <f t="shared" si="67"/>
        <v>0</v>
      </c>
      <c r="EN56" s="31">
        <f t="shared" si="67"/>
        <v>0</v>
      </c>
      <c r="EO56" s="31">
        <f t="shared" si="67"/>
        <v>0</v>
      </c>
      <c r="EP56" s="31">
        <f t="shared" si="67"/>
        <v>0</v>
      </c>
      <c r="EQ56" s="31">
        <f t="shared" si="67"/>
        <v>0</v>
      </c>
      <c r="ER56" s="31">
        <f t="shared" si="67"/>
        <v>0</v>
      </c>
      <c r="ES56" s="31">
        <f t="shared" si="67"/>
        <v>0</v>
      </c>
      <c r="ET56" s="31">
        <f t="shared" si="67"/>
        <v>0</v>
      </c>
      <c r="EU56" s="31">
        <f t="shared" si="67"/>
        <v>0</v>
      </c>
      <c r="EV56" s="31">
        <f t="shared" si="67"/>
        <v>0</v>
      </c>
      <c r="EW56" s="31">
        <f t="shared" si="67"/>
        <v>0</v>
      </c>
      <c r="EX56" s="31">
        <f t="shared" si="67"/>
        <v>0</v>
      </c>
      <c r="EY56" s="31">
        <f t="shared" si="67"/>
        <v>0</v>
      </c>
      <c r="EZ56" s="31">
        <f t="shared" si="67"/>
        <v>0</v>
      </c>
      <c r="FA56" s="31">
        <f t="shared" si="67"/>
        <v>0</v>
      </c>
      <c r="FB56" s="31">
        <f t="shared" si="67"/>
        <v>0</v>
      </c>
      <c r="FC56" s="31">
        <f t="shared" si="67"/>
        <v>0</v>
      </c>
      <c r="FD56" s="31">
        <f t="shared" si="67"/>
        <v>0</v>
      </c>
      <c r="FE56" s="31">
        <f t="shared" si="67"/>
        <v>0</v>
      </c>
      <c r="FF56" s="31">
        <f t="shared" si="67"/>
        <v>0</v>
      </c>
      <c r="FG56" s="31">
        <f t="shared" si="67"/>
        <v>0</v>
      </c>
      <c r="FH56" s="31">
        <f t="shared" si="67"/>
        <v>0</v>
      </c>
      <c r="FI56" s="31">
        <f t="shared" si="67"/>
        <v>0</v>
      </c>
      <c r="FJ56" s="31">
        <f t="shared" si="67"/>
        <v>0</v>
      </c>
      <c r="FK56" s="31">
        <f t="shared" si="67"/>
        <v>0</v>
      </c>
      <c r="FL56" s="31">
        <f t="shared" si="67"/>
        <v>0</v>
      </c>
      <c r="FM56" s="31">
        <f t="shared" si="67"/>
        <v>0</v>
      </c>
      <c r="FN56" s="31">
        <f t="shared" si="67"/>
        <v>0</v>
      </c>
      <c r="FO56" s="31">
        <f t="shared" si="67"/>
        <v>0</v>
      </c>
      <c r="FP56" s="31">
        <f t="shared" si="67"/>
        <v>0</v>
      </c>
      <c r="FQ56" s="31">
        <f t="shared" si="67"/>
        <v>0</v>
      </c>
      <c r="FR56" s="31">
        <f t="shared" si="67"/>
        <v>0</v>
      </c>
      <c r="FS56" s="31">
        <f t="shared" si="67"/>
        <v>0</v>
      </c>
      <c r="FT56" s="31">
        <f t="shared" si="67"/>
        <v>0</v>
      </c>
      <c r="FU56" s="31">
        <f t="shared" si="67"/>
        <v>0</v>
      </c>
      <c r="FV56" s="31">
        <f t="shared" si="67"/>
        <v>0</v>
      </c>
      <c r="FW56" s="31">
        <f t="shared" si="67"/>
        <v>0</v>
      </c>
      <c r="FX56" s="31">
        <f t="shared" si="67"/>
        <v>0</v>
      </c>
      <c r="FY56" s="31">
        <f t="shared" si="67"/>
        <v>0</v>
      </c>
      <c r="FZ56" s="31">
        <f t="shared" si="67"/>
        <v>0</v>
      </c>
      <c r="GA56" s="31">
        <f t="shared" si="67"/>
        <v>0</v>
      </c>
      <c r="GB56" s="31">
        <f t="shared" si="67"/>
        <v>0</v>
      </c>
      <c r="GC56" s="31">
        <f t="shared" si="67"/>
        <v>0</v>
      </c>
      <c r="GD56" s="31">
        <f t="shared" si="67"/>
        <v>0</v>
      </c>
      <c r="GE56" s="31">
        <f t="shared" si="67"/>
        <v>0</v>
      </c>
      <c r="GF56" s="31">
        <f t="shared" si="67"/>
        <v>0</v>
      </c>
      <c r="GG56" s="31">
        <f t="shared" si="67"/>
        <v>0</v>
      </c>
      <c r="GH56" s="31">
        <f t="shared" si="67"/>
        <v>0</v>
      </c>
      <c r="GI56" s="31">
        <f t="shared" si="67"/>
        <v>0</v>
      </c>
      <c r="GJ56" s="31">
        <f t="shared" si="67"/>
        <v>0</v>
      </c>
      <c r="GK56" s="31">
        <f t="shared" si="67"/>
        <v>0</v>
      </c>
      <c r="GL56" s="31">
        <f t="shared" si="67"/>
        <v>0</v>
      </c>
      <c r="GM56" s="31">
        <f t="shared" si="67"/>
        <v>0</v>
      </c>
      <c r="GN56" s="31">
        <f t="shared" si="67"/>
        <v>0</v>
      </c>
      <c r="GO56" s="31">
        <f t="shared" si="67"/>
        <v>0</v>
      </c>
      <c r="GP56" s="31">
        <f t="shared" si="67"/>
        <v>0</v>
      </c>
      <c r="GQ56" s="31">
        <f t="shared" si="67"/>
        <v>0</v>
      </c>
      <c r="GR56" s="31">
        <f t="shared" si="67"/>
        <v>0</v>
      </c>
      <c r="GS56" s="31">
        <f t="shared" si="67"/>
        <v>0</v>
      </c>
      <c r="GT56" s="31">
        <f t="shared" si="67"/>
        <v>0</v>
      </c>
      <c r="GU56" s="31">
        <f t="shared" si="67"/>
        <v>0</v>
      </c>
      <c r="GV56" s="31">
        <f t="shared" si="67"/>
        <v>0</v>
      </c>
      <c r="GW56" s="31">
        <f t="shared" si="67"/>
        <v>0</v>
      </c>
      <c r="GX56" s="31">
        <f t="shared" si="67"/>
        <v>0</v>
      </c>
      <c r="GY56" s="31">
        <f t="shared" si="67"/>
        <v>0</v>
      </c>
      <c r="GZ56" s="31">
        <f t="shared" si="67"/>
        <v>0</v>
      </c>
      <c r="HA56" s="31">
        <f t="shared" si="67"/>
        <v>0</v>
      </c>
      <c r="HB56" s="31">
        <f t="shared" si="67"/>
        <v>0</v>
      </c>
      <c r="HC56" s="31">
        <f t="shared" si="67"/>
        <v>0</v>
      </c>
      <c r="HD56" s="31">
        <f t="shared" si="67"/>
        <v>0</v>
      </c>
      <c r="HE56" s="31">
        <f t="shared" si="67"/>
        <v>0</v>
      </c>
      <c r="HF56" s="31">
        <f t="shared" si="67"/>
        <v>0</v>
      </c>
      <c r="HG56" s="31">
        <f t="shared" si="67"/>
        <v>0</v>
      </c>
      <c r="HH56" s="31">
        <f t="shared" si="67"/>
        <v>0</v>
      </c>
      <c r="HI56" s="31">
        <f t="shared" si="67"/>
        <v>0</v>
      </c>
      <c r="HJ56" s="31">
        <f t="shared" si="67"/>
        <v>0</v>
      </c>
      <c r="HK56" s="31">
        <f t="shared" si="67"/>
        <v>0</v>
      </c>
      <c r="HL56" s="31">
        <f t="shared" si="67"/>
        <v>0</v>
      </c>
      <c r="HM56" s="31">
        <f t="shared" si="67"/>
        <v>0</v>
      </c>
      <c r="HN56" s="31">
        <f t="shared" si="67"/>
        <v>0</v>
      </c>
      <c r="HO56" s="31">
        <f t="shared" si="67"/>
        <v>0</v>
      </c>
      <c r="HP56" s="31">
        <f t="shared" si="67"/>
        <v>0</v>
      </c>
      <c r="HQ56" s="31">
        <f t="shared" si="67"/>
        <v>0</v>
      </c>
      <c r="HR56" s="31">
        <f t="shared" si="67"/>
        <v>0</v>
      </c>
      <c r="HS56" s="31">
        <f t="shared" si="67"/>
        <v>0</v>
      </c>
      <c r="HT56" s="31">
        <f t="shared" si="67"/>
        <v>0</v>
      </c>
      <c r="HU56" s="31">
        <f t="shared" si="67"/>
        <v>0</v>
      </c>
      <c r="HV56" s="31">
        <f t="shared" si="67"/>
        <v>0</v>
      </c>
      <c r="HW56" s="31">
        <f t="shared" si="67"/>
        <v>0</v>
      </c>
      <c r="HX56" s="31">
        <f t="shared" si="67"/>
        <v>0</v>
      </c>
      <c r="HY56" s="31">
        <f t="shared" si="67"/>
        <v>0</v>
      </c>
      <c r="HZ56" s="31">
        <f t="shared" si="67"/>
        <v>0</v>
      </c>
      <c r="IA56" s="31">
        <f t="shared" si="67"/>
        <v>0</v>
      </c>
      <c r="IB56" s="31">
        <f t="shared" si="67"/>
        <v>0</v>
      </c>
      <c r="IC56" s="31">
        <f t="shared" si="67"/>
        <v>0</v>
      </c>
      <c r="ID56" s="31">
        <f t="shared" si="67"/>
        <v>0</v>
      </c>
      <c r="IE56" s="31">
        <f t="shared" si="67"/>
        <v>0</v>
      </c>
      <c r="IF56" s="31">
        <f t="shared" si="67"/>
        <v>0</v>
      </c>
      <c r="IG56" s="31">
        <f t="shared" si="67"/>
        <v>0</v>
      </c>
      <c r="IH56" s="31">
        <f t="shared" si="67"/>
        <v>0</v>
      </c>
      <c r="II56" s="31">
        <f t="shared" si="67"/>
        <v>0</v>
      </c>
      <c r="IJ56" s="31">
        <f t="shared" si="67"/>
        <v>0</v>
      </c>
      <c r="IK56" s="31">
        <f t="shared" si="67"/>
        <v>0</v>
      </c>
      <c r="IL56" s="31">
        <f t="shared" si="67"/>
        <v>0</v>
      </c>
      <c r="IM56" s="31">
        <f t="shared" si="67"/>
        <v>0</v>
      </c>
      <c r="IN56" s="31">
        <f t="shared" si="67"/>
        <v>0</v>
      </c>
      <c r="IO56" s="31">
        <f t="shared" si="67"/>
        <v>0</v>
      </c>
      <c r="IP56" s="31">
        <f t="shared" si="67"/>
        <v>0</v>
      </c>
      <c r="IQ56" s="31">
        <f t="shared" si="67"/>
        <v>0</v>
      </c>
      <c r="IR56" s="31">
        <f t="shared" si="67"/>
        <v>0</v>
      </c>
      <c r="IS56" s="31">
        <f t="shared" si="67"/>
        <v>0</v>
      </c>
      <c r="IT56" s="31">
        <f t="shared" si="67"/>
        <v>0</v>
      </c>
      <c r="IU56" s="31">
        <f t="shared" si="67"/>
        <v>0</v>
      </c>
      <c r="IV56" s="31">
        <f t="shared" si="67"/>
        <v>0</v>
      </c>
      <c r="IW56" s="31">
        <f t="shared" si="67"/>
        <v>0</v>
      </c>
      <c r="IX56" s="31">
        <f t="shared" ref="IX56:MX56" si="68">SUMIFS($G$77:$G$10183,$C$77:$C$10183,"&gt;"&amp;IW$35,$C$77:$C$10183,"&lt;="&amp;IX$35,$A$77:$A$10183,"&gt;"&amp;$C$1)/1000</f>
        <v>0</v>
      </c>
      <c r="IY56" s="31">
        <f t="shared" si="68"/>
        <v>0</v>
      </c>
      <c r="IZ56" s="31">
        <f t="shared" si="68"/>
        <v>0</v>
      </c>
      <c r="JA56" s="31">
        <f t="shared" si="68"/>
        <v>0</v>
      </c>
      <c r="JB56" s="31">
        <f t="shared" si="68"/>
        <v>0</v>
      </c>
      <c r="JC56" s="31">
        <f t="shared" si="68"/>
        <v>0</v>
      </c>
      <c r="JD56" s="31">
        <f t="shared" si="68"/>
        <v>0</v>
      </c>
      <c r="JE56" s="31">
        <f t="shared" si="68"/>
        <v>0</v>
      </c>
      <c r="JF56" s="31">
        <f t="shared" si="68"/>
        <v>0</v>
      </c>
      <c r="JG56" s="31">
        <f t="shared" si="68"/>
        <v>0</v>
      </c>
      <c r="JH56" s="31">
        <f t="shared" si="68"/>
        <v>0</v>
      </c>
      <c r="JI56" s="31">
        <f t="shared" si="68"/>
        <v>0</v>
      </c>
      <c r="JJ56" s="31">
        <f t="shared" si="68"/>
        <v>0</v>
      </c>
      <c r="JK56" s="31">
        <f t="shared" si="68"/>
        <v>0</v>
      </c>
      <c r="JL56" s="31">
        <f t="shared" si="68"/>
        <v>0</v>
      </c>
      <c r="JM56" s="31">
        <f t="shared" si="68"/>
        <v>0</v>
      </c>
      <c r="JN56" s="31">
        <f t="shared" si="68"/>
        <v>0</v>
      </c>
      <c r="JO56" s="31">
        <f t="shared" si="68"/>
        <v>0</v>
      </c>
      <c r="JP56" s="31">
        <f t="shared" si="68"/>
        <v>0</v>
      </c>
      <c r="JQ56" s="31">
        <f t="shared" si="68"/>
        <v>0</v>
      </c>
      <c r="JR56" s="31">
        <f t="shared" si="68"/>
        <v>0</v>
      </c>
      <c r="JS56" s="31">
        <f t="shared" si="68"/>
        <v>0</v>
      </c>
      <c r="JT56" s="31">
        <f t="shared" si="68"/>
        <v>0</v>
      </c>
      <c r="JU56" s="31">
        <f t="shared" si="68"/>
        <v>0</v>
      </c>
      <c r="JV56" s="31">
        <f t="shared" si="68"/>
        <v>0</v>
      </c>
      <c r="JW56" s="31">
        <f t="shared" si="68"/>
        <v>0</v>
      </c>
      <c r="JX56" s="31">
        <f t="shared" si="68"/>
        <v>0</v>
      </c>
      <c r="JY56" s="31">
        <f t="shared" si="68"/>
        <v>0</v>
      </c>
      <c r="JZ56" s="31">
        <f t="shared" si="68"/>
        <v>0</v>
      </c>
      <c r="KA56" s="31">
        <f t="shared" si="68"/>
        <v>0</v>
      </c>
      <c r="KB56" s="31">
        <f t="shared" si="68"/>
        <v>0</v>
      </c>
      <c r="KC56" s="31">
        <f t="shared" si="68"/>
        <v>0</v>
      </c>
      <c r="KD56" s="31">
        <f t="shared" si="68"/>
        <v>0</v>
      </c>
      <c r="KE56" s="31">
        <f t="shared" si="68"/>
        <v>0</v>
      </c>
      <c r="KF56" s="31">
        <f t="shared" si="68"/>
        <v>0</v>
      </c>
      <c r="KG56" s="31">
        <f t="shared" si="68"/>
        <v>0</v>
      </c>
      <c r="KH56" s="31">
        <f t="shared" si="68"/>
        <v>0</v>
      </c>
      <c r="KI56" s="31">
        <f t="shared" si="68"/>
        <v>0</v>
      </c>
      <c r="KJ56" s="31">
        <f t="shared" si="68"/>
        <v>0</v>
      </c>
      <c r="KK56" s="31">
        <f t="shared" si="68"/>
        <v>0</v>
      </c>
      <c r="KL56" s="31">
        <f t="shared" si="68"/>
        <v>0</v>
      </c>
      <c r="KM56" s="31">
        <f t="shared" si="68"/>
        <v>0</v>
      </c>
      <c r="KN56" s="31">
        <f t="shared" si="68"/>
        <v>0</v>
      </c>
      <c r="KO56" s="31">
        <f t="shared" si="68"/>
        <v>0</v>
      </c>
      <c r="KP56" s="31">
        <f t="shared" si="68"/>
        <v>0</v>
      </c>
      <c r="KQ56" s="31">
        <f t="shared" si="68"/>
        <v>0</v>
      </c>
      <c r="KR56" s="31">
        <f t="shared" si="68"/>
        <v>0</v>
      </c>
      <c r="KS56" s="31">
        <f t="shared" si="68"/>
        <v>0</v>
      </c>
      <c r="KT56" s="31">
        <f t="shared" si="68"/>
        <v>0</v>
      </c>
      <c r="KU56" s="31">
        <f t="shared" si="68"/>
        <v>0</v>
      </c>
      <c r="KV56" s="31">
        <f t="shared" si="68"/>
        <v>0</v>
      </c>
      <c r="KW56" s="31">
        <f t="shared" si="68"/>
        <v>0</v>
      </c>
      <c r="KX56" s="31">
        <f t="shared" si="68"/>
        <v>0</v>
      </c>
      <c r="KY56" s="31">
        <f t="shared" si="68"/>
        <v>0</v>
      </c>
      <c r="KZ56" s="31">
        <f t="shared" si="68"/>
        <v>0</v>
      </c>
      <c r="LA56" s="31">
        <f t="shared" si="68"/>
        <v>0</v>
      </c>
      <c r="LB56" s="31">
        <f t="shared" si="68"/>
        <v>0</v>
      </c>
      <c r="LC56" s="31">
        <f t="shared" si="68"/>
        <v>0</v>
      </c>
      <c r="LD56" s="31">
        <f t="shared" si="68"/>
        <v>0</v>
      </c>
      <c r="LE56" s="31">
        <f t="shared" si="68"/>
        <v>0</v>
      </c>
      <c r="LF56" s="31">
        <f t="shared" si="68"/>
        <v>0</v>
      </c>
      <c r="LG56" s="31">
        <f t="shared" si="68"/>
        <v>0</v>
      </c>
      <c r="LH56" s="31">
        <f t="shared" si="68"/>
        <v>0</v>
      </c>
      <c r="LI56" s="31">
        <f t="shared" si="68"/>
        <v>0</v>
      </c>
      <c r="LJ56" s="31">
        <f t="shared" si="68"/>
        <v>0</v>
      </c>
      <c r="LK56" s="31">
        <f t="shared" si="68"/>
        <v>0</v>
      </c>
      <c r="LL56" s="31">
        <f t="shared" si="68"/>
        <v>0</v>
      </c>
      <c r="LM56" s="31">
        <f t="shared" si="68"/>
        <v>0</v>
      </c>
      <c r="LN56" s="31">
        <f t="shared" si="68"/>
        <v>0</v>
      </c>
      <c r="LO56" s="31">
        <f t="shared" si="68"/>
        <v>0</v>
      </c>
      <c r="LP56" s="31">
        <f t="shared" si="68"/>
        <v>0</v>
      </c>
      <c r="LQ56" s="31">
        <f t="shared" si="68"/>
        <v>0</v>
      </c>
      <c r="LR56" s="31">
        <f t="shared" si="68"/>
        <v>0</v>
      </c>
      <c r="LS56" s="31">
        <f t="shared" si="68"/>
        <v>0</v>
      </c>
      <c r="LT56" s="31">
        <f t="shared" si="68"/>
        <v>0</v>
      </c>
      <c r="LU56" s="31">
        <f t="shared" si="68"/>
        <v>0</v>
      </c>
      <c r="LV56" s="31">
        <f t="shared" si="68"/>
        <v>0</v>
      </c>
      <c r="LW56" s="31">
        <f t="shared" si="68"/>
        <v>0</v>
      </c>
      <c r="LX56" s="31">
        <f t="shared" si="68"/>
        <v>0</v>
      </c>
      <c r="LY56" s="31">
        <f t="shared" si="68"/>
        <v>0</v>
      </c>
      <c r="LZ56" s="31">
        <f t="shared" si="68"/>
        <v>0</v>
      </c>
      <c r="MA56" s="31">
        <f t="shared" si="68"/>
        <v>0</v>
      </c>
      <c r="MB56" s="31">
        <f t="shared" si="68"/>
        <v>0</v>
      </c>
      <c r="MC56" s="31">
        <f t="shared" si="68"/>
        <v>0</v>
      </c>
      <c r="MD56" s="31">
        <f t="shared" si="68"/>
        <v>0</v>
      </c>
      <c r="ME56" s="31">
        <f t="shared" si="68"/>
        <v>0</v>
      </c>
      <c r="MF56" s="31">
        <f t="shared" si="68"/>
        <v>0</v>
      </c>
      <c r="MG56" s="31">
        <f t="shared" si="68"/>
        <v>0</v>
      </c>
      <c r="MH56" s="31">
        <f t="shared" si="68"/>
        <v>0</v>
      </c>
      <c r="MI56" s="31">
        <f t="shared" si="68"/>
        <v>0</v>
      </c>
      <c r="MJ56" s="31">
        <f t="shared" si="68"/>
        <v>0</v>
      </c>
      <c r="MK56" s="31">
        <f t="shared" si="68"/>
        <v>0</v>
      </c>
      <c r="ML56" s="31">
        <f t="shared" si="68"/>
        <v>0</v>
      </c>
      <c r="MM56" s="31">
        <f t="shared" si="68"/>
        <v>0</v>
      </c>
      <c r="MN56" s="31">
        <f t="shared" si="68"/>
        <v>0</v>
      </c>
      <c r="MO56" s="31">
        <f t="shared" si="68"/>
        <v>0</v>
      </c>
      <c r="MP56" s="31">
        <f t="shared" si="68"/>
        <v>0</v>
      </c>
      <c r="MQ56" s="31">
        <f t="shared" si="68"/>
        <v>0</v>
      </c>
      <c r="MR56" s="31">
        <f t="shared" si="68"/>
        <v>0</v>
      </c>
      <c r="MS56" s="31">
        <f t="shared" si="68"/>
        <v>0</v>
      </c>
      <c r="MT56" s="31">
        <f t="shared" si="68"/>
        <v>0</v>
      </c>
      <c r="MU56" s="31">
        <f t="shared" si="68"/>
        <v>0</v>
      </c>
      <c r="MV56" s="31">
        <f t="shared" si="68"/>
        <v>0</v>
      </c>
      <c r="MW56" s="31">
        <f t="shared" si="68"/>
        <v>0</v>
      </c>
      <c r="MX56" s="31">
        <f t="shared" si="68"/>
        <v>0</v>
      </c>
      <c r="MY56" s="27"/>
      <c r="MZ56" s="27"/>
      <c r="NA56" s="27"/>
      <c r="NB56" s="27"/>
      <c r="NC56" s="27"/>
      <c r="ND56" s="27"/>
      <c r="NE56" s="27"/>
      <c r="NF56" s="27"/>
      <c r="NG56" s="27"/>
      <c r="NH56" s="27"/>
      <c r="NI56" s="27"/>
      <c r="NJ56" s="27"/>
      <c r="NK56" s="27"/>
      <c r="NL56" s="27"/>
      <c r="NM56" s="27"/>
      <c r="NN56" s="27"/>
      <c r="NO56" s="27"/>
      <c r="NP56" s="27"/>
      <c r="NQ56" s="27"/>
      <c r="NR56" s="27"/>
      <c r="NS56" s="27"/>
      <c r="NT56" s="27"/>
    </row>
    <row r="57" spans="1:384" ht="14.25" hidden="1" customHeight="1" outlineLevel="1" x14ac:dyDescent="0.55000000000000004">
      <c r="A57" s="8" t="s">
        <v>4</v>
      </c>
      <c r="B57" s="13">
        <f t="shared" si="66"/>
        <v>0</v>
      </c>
      <c r="C57" s="31">
        <f t="shared" ref="C57:IW57" si="69">SUMIFS($H$77:$H$10183,$C$77:$C$10183,"&gt;"&amp;B$35,$C$77:$C$10183,"&lt;="&amp;C$35,$A$77:$A$10183,"&gt;"&amp;$C$1)/1000</f>
        <v>0</v>
      </c>
      <c r="D57" s="31">
        <f t="shared" si="69"/>
        <v>0</v>
      </c>
      <c r="E57" s="31">
        <f t="shared" si="69"/>
        <v>0</v>
      </c>
      <c r="F57" s="31">
        <f t="shared" si="69"/>
        <v>0</v>
      </c>
      <c r="G57" s="31">
        <f t="shared" si="69"/>
        <v>0</v>
      </c>
      <c r="H57" s="31">
        <f t="shared" si="69"/>
        <v>0</v>
      </c>
      <c r="I57" s="31">
        <f t="shared" si="69"/>
        <v>0</v>
      </c>
      <c r="J57" s="31">
        <f t="shared" si="69"/>
        <v>0</v>
      </c>
      <c r="K57" s="31">
        <f t="shared" si="69"/>
        <v>0</v>
      </c>
      <c r="L57" s="31">
        <f t="shared" si="69"/>
        <v>0</v>
      </c>
      <c r="M57" s="31">
        <f t="shared" si="69"/>
        <v>0</v>
      </c>
      <c r="N57" s="31">
        <f t="shared" si="69"/>
        <v>0</v>
      </c>
      <c r="O57" s="31">
        <f t="shared" si="69"/>
        <v>0</v>
      </c>
      <c r="P57" s="31">
        <f t="shared" si="69"/>
        <v>0</v>
      </c>
      <c r="Q57" s="31">
        <f t="shared" si="69"/>
        <v>0</v>
      </c>
      <c r="R57" s="31">
        <f t="shared" si="69"/>
        <v>0</v>
      </c>
      <c r="S57" s="31">
        <f t="shared" si="69"/>
        <v>0</v>
      </c>
      <c r="T57" s="31">
        <f t="shared" si="69"/>
        <v>0</v>
      </c>
      <c r="U57" s="31">
        <f t="shared" si="69"/>
        <v>0</v>
      </c>
      <c r="V57" s="31">
        <f t="shared" si="69"/>
        <v>0</v>
      </c>
      <c r="W57" s="31">
        <f t="shared" si="69"/>
        <v>0</v>
      </c>
      <c r="X57" s="31">
        <f t="shared" si="69"/>
        <v>0</v>
      </c>
      <c r="Y57" s="31">
        <f t="shared" si="69"/>
        <v>0</v>
      </c>
      <c r="Z57" s="31">
        <f t="shared" si="69"/>
        <v>0</v>
      </c>
      <c r="AA57" s="31">
        <f t="shared" si="69"/>
        <v>0</v>
      </c>
      <c r="AB57" s="31">
        <f t="shared" si="69"/>
        <v>0</v>
      </c>
      <c r="AC57" s="31">
        <f t="shared" si="69"/>
        <v>0</v>
      </c>
      <c r="AD57" s="31">
        <f t="shared" si="69"/>
        <v>0</v>
      </c>
      <c r="AE57" s="31">
        <f t="shared" si="69"/>
        <v>0</v>
      </c>
      <c r="AF57" s="31">
        <f t="shared" si="69"/>
        <v>0</v>
      </c>
      <c r="AG57" s="31">
        <f t="shared" si="69"/>
        <v>0</v>
      </c>
      <c r="AH57" s="31">
        <f t="shared" si="69"/>
        <v>0</v>
      </c>
      <c r="AI57" s="31">
        <f t="shared" si="69"/>
        <v>0</v>
      </c>
      <c r="AJ57" s="31">
        <f t="shared" si="69"/>
        <v>0</v>
      </c>
      <c r="AK57" s="31">
        <f t="shared" si="69"/>
        <v>0</v>
      </c>
      <c r="AL57" s="31">
        <f t="shared" si="69"/>
        <v>0</v>
      </c>
      <c r="AM57" s="31">
        <f t="shared" si="69"/>
        <v>0</v>
      </c>
      <c r="AN57" s="31">
        <f t="shared" si="69"/>
        <v>0</v>
      </c>
      <c r="AO57" s="31">
        <f t="shared" si="69"/>
        <v>0</v>
      </c>
      <c r="AP57" s="31">
        <f t="shared" si="69"/>
        <v>0</v>
      </c>
      <c r="AQ57" s="31">
        <f t="shared" si="69"/>
        <v>0</v>
      </c>
      <c r="AR57" s="31">
        <f t="shared" si="69"/>
        <v>0</v>
      </c>
      <c r="AS57" s="31">
        <f t="shared" si="69"/>
        <v>0</v>
      </c>
      <c r="AT57" s="31">
        <f t="shared" si="69"/>
        <v>0</v>
      </c>
      <c r="AU57" s="31">
        <f t="shared" si="69"/>
        <v>0</v>
      </c>
      <c r="AV57" s="31">
        <f t="shared" si="69"/>
        <v>0</v>
      </c>
      <c r="AW57" s="31">
        <f t="shared" si="69"/>
        <v>0</v>
      </c>
      <c r="AX57" s="31">
        <f t="shared" si="69"/>
        <v>0</v>
      </c>
      <c r="AY57" s="31">
        <f t="shared" si="69"/>
        <v>0</v>
      </c>
      <c r="AZ57" s="31">
        <f t="shared" si="69"/>
        <v>0</v>
      </c>
      <c r="BA57" s="31">
        <f t="shared" si="69"/>
        <v>0</v>
      </c>
      <c r="BB57" s="31">
        <f t="shared" si="69"/>
        <v>0</v>
      </c>
      <c r="BC57" s="31">
        <f t="shared" si="69"/>
        <v>0</v>
      </c>
      <c r="BD57" s="31">
        <f t="shared" si="69"/>
        <v>0</v>
      </c>
      <c r="BE57" s="31">
        <f t="shared" si="69"/>
        <v>0</v>
      </c>
      <c r="BF57" s="31">
        <f t="shared" si="69"/>
        <v>0</v>
      </c>
      <c r="BG57" s="31">
        <f t="shared" si="69"/>
        <v>0</v>
      </c>
      <c r="BH57" s="31">
        <f t="shared" si="69"/>
        <v>0</v>
      </c>
      <c r="BI57" s="31">
        <f t="shared" si="69"/>
        <v>0</v>
      </c>
      <c r="BJ57" s="31">
        <f t="shared" si="69"/>
        <v>0</v>
      </c>
      <c r="BK57" s="31">
        <f t="shared" si="69"/>
        <v>0</v>
      </c>
      <c r="BL57" s="31">
        <f t="shared" si="69"/>
        <v>0</v>
      </c>
      <c r="BM57" s="31">
        <f t="shared" si="69"/>
        <v>0</v>
      </c>
      <c r="BN57" s="31">
        <f t="shared" si="69"/>
        <v>0</v>
      </c>
      <c r="BO57" s="31">
        <f t="shared" si="69"/>
        <v>0</v>
      </c>
      <c r="BP57" s="31">
        <f t="shared" si="69"/>
        <v>0</v>
      </c>
      <c r="BQ57" s="31">
        <f t="shared" si="69"/>
        <v>0</v>
      </c>
      <c r="BR57" s="31">
        <f t="shared" si="69"/>
        <v>0</v>
      </c>
      <c r="BS57" s="31">
        <f t="shared" si="69"/>
        <v>0</v>
      </c>
      <c r="BT57" s="31">
        <f t="shared" si="69"/>
        <v>0</v>
      </c>
      <c r="BU57" s="31">
        <f t="shared" si="69"/>
        <v>0</v>
      </c>
      <c r="BV57" s="31">
        <f t="shared" si="69"/>
        <v>0</v>
      </c>
      <c r="BW57" s="31">
        <f t="shared" si="69"/>
        <v>0</v>
      </c>
      <c r="BX57" s="31">
        <f t="shared" si="69"/>
        <v>0</v>
      </c>
      <c r="BY57" s="31">
        <f t="shared" si="69"/>
        <v>0</v>
      </c>
      <c r="BZ57" s="31">
        <f t="shared" si="69"/>
        <v>0</v>
      </c>
      <c r="CA57" s="31">
        <f t="shared" si="69"/>
        <v>0</v>
      </c>
      <c r="CB57" s="31">
        <f t="shared" si="69"/>
        <v>0</v>
      </c>
      <c r="CC57" s="31">
        <f t="shared" si="69"/>
        <v>0</v>
      </c>
      <c r="CD57" s="31">
        <f t="shared" si="69"/>
        <v>0</v>
      </c>
      <c r="CE57" s="31">
        <f t="shared" si="69"/>
        <v>0</v>
      </c>
      <c r="CF57" s="31">
        <f t="shared" si="69"/>
        <v>0</v>
      </c>
      <c r="CG57" s="31">
        <f t="shared" si="69"/>
        <v>0</v>
      </c>
      <c r="CH57" s="31">
        <f t="shared" si="69"/>
        <v>0</v>
      </c>
      <c r="CI57" s="31">
        <f t="shared" si="69"/>
        <v>0</v>
      </c>
      <c r="CJ57" s="31">
        <f t="shared" si="69"/>
        <v>0</v>
      </c>
      <c r="CK57" s="31">
        <f t="shared" si="69"/>
        <v>0</v>
      </c>
      <c r="CL57" s="31">
        <f t="shared" si="69"/>
        <v>0</v>
      </c>
      <c r="CM57" s="31">
        <f t="shared" si="69"/>
        <v>0</v>
      </c>
      <c r="CN57" s="31">
        <f t="shared" si="69"/>
        <v>0</v>
      </c>
      <c r="CO57" s="31">
        <f t="shared" si="69"/>
        <v>0</v>
      </c>
      <c r="CP57" s="31">
        <f t="shared" si="69"/>
        <v>0</v>
      </c>
      <c r="CQ57" s="31">
        <f t="shared" si="69"/>
        <v>0</v>
      </c>
      <c r="CR57" s="31">
        <f t="shared" si="69"/>
        <v>0</v>
      </c>
      <c r="CS57" s="31">
        <f t="shared" si="69"/>
        <v>0</v>
      </c>
      <c r="CT57" s="31">
        <f t="shared" si="69"/>
        <v>0</v>
      </c>
      <c r="CU57" s="31">
        <f t="shared" si="69"/>
        <v>0</v>
      </c>
      <c r="CV57" s="31">
        <f t="shared" si="69"/>
        <v>0</v>
      </c>
      <c r="CW57" s="31">
        <f t="shared" si="69"/>
        <v>0</v>
      </c>
      <c r="CX57" s="31">
        <f t="shared" si="69"/>
        <v>0</v>
      </c>
      <c r="CY57" s="31">
        <f t="shared" si="69"/>
        <v>0</v>
      </c>
      <c r="CZ57" s="31">
        <f t="shared" si="69"/>
        <v>0</v>
      </c>
      <c r="DA57" s="31">
        <f t="shared" si="69"/>
        <v>0</v>
      </c>
      <c r="DB57" s="31">
        <f t="shared" si="69"/>
        <v>0</v>
      </c>
      <c r="DC57" s="31">
        <f t="shared" si="69"/>
        <v>0</v>
      </c>
      <c r="DD57" s="31">
        <f t="shared" si="69"/>
        <v>0</v>
      </c>
      <c r="DE57" s="31">
        <f t="shared" si="69"/>
        <v>0</v>
      </c>
      <c r="DF57" s="31">
        <f t="shared" si="69"/>
        <v>0</v>
      </c>
      <c r="DG57" s="31">
        <f t="shared" si="69"/>
        <v>0</v>
      </c>
      <c r="DH57" s="31">
        <f t="shared" si="69"/>
        <v>0</v>
      </c>
      <c r="DI57" s="31">
        <f t="shared" si="69"/>
        <v>0</v>
      </c>
      <c r="DJ57" s="31">
        <f t="shared" si="69"/>
        <v>0</v>
      </c>
      <c r="DK57" s="31">
        <f t="shared" si="69"/>
        <v>0</v>
      </c>
      <c r="DL57" s="31">
        <f t="shared" si="69"/>
        <v>0</v>
      </c>
      <c r="DM57" s="31">
        <f t="shared" si="69"/>
        <v>0</v>
      </c>
      <c r="DN57" s="31">
        <f t="shared" si="69"/>
        <v>0</v>
      </c>
      <c r="DO57" s="31">
        <f t="shared" si="69"/>
        <v>0</v>
      </c>
      <c r="DP57" s="31">
        <f t="shared" si="69"/>
        <v>0</v>
      </c>
      <c r="DQ57" s="31">
        <f t="shared" si="69"/>
        <v>0</v>
      </c>
      <c r="DR57" s="31">
        <f t="shared" si="69"/>
        <v>0</v>
      </c>
      <c r="DS57" s="31">
        <f t="shared" si="69"/>
        <v>0</v>
      </c>
      <c r="DT57" s="31">
        <f t="shared" si="69"/>
        <v>0</v>
      </c>
      <c r="DU57" s="31">
        <f t="shared" si="69"/>
        <v>0</v>
      </c>
      <c r="DV57" s="31">
        <f t="shared" si="69"/>
        <v>0</v>
      </c>
      <c r="DW57" s="31">
        <f t="shared" si="69"/>
        <v>0</v>
      </c>
      <c r="DX57" s="31">
        <f t="shared" si="69"/>
        <v>0</v>
      </c>
      <c r="DY57" s="31">
        <f t="shared" si="69"/>
        <v>0</v>
      </c>
      <c r="DZ57" s="31">
        <f t="shared" si="69"/>
        <v>0</v>
      </c>
      <c r="EA57" s="31">
        <f t="shared" si="69"/>
        <v>0</v>
      </c>
      <c r="EB57" s="31">
        <f t="shared" si="69"/>
        <v>0</v>
      </c>
      <c r="EC57" s="31">
        <f t="shared" si="69"/>
        <v>0</v>
      </c>
      <c r="ED57" s="31">
        <f t="shared" si="69"/>
        <v>0</v>
      </c>
      <c r="EE57" s="31">
        <f t="shared" si="69"/>
        <v>0</v>
      </c>
      <c r="EF57" s="31">
        <f t="shared" si="69"/>
        <v>0</v>
      </c>
      <c r="EG57" s="31">
        <f t="shared" si="69"/>
        <v>0</v>
      </c>
      <c r="EH57" s="31">
        <f t="shared" si="69"/>
        <v>0</v>
      </c>
      <c r="EI57" s="31">
        <f t="shared" si="69"/>
        <v>0</v>
      </c>
      <c r="EJ57" s="31">
        <f t="shared" si="69"/>
        <v>0</v>
      </c>
      <c r="EK57" s="31">
        <f t="shared" si="69"/>
        <v>0</v>
      </c>
      <c r="EL57" s="31">
        <f t="shared" si="69"/>
        <v>0</v>
      </c>
      <c r="EM57" s="31">
        <f t="shared" si="69"/>
        <v>0</v>
      </c>
      <c r="EN57" s="31">
        <f t="shared" si="69"/>
        <v>0</v>
      </c>
      <c r="EO57" s="31">
        <f t="shared" si="69"/>
        <v>0</v>
      </c>
      <c r="EP57" s="31">
        <f t="shared" si="69"/>
        <v>0</v>
      </c>
      <c r="EQ57" s="31">
        <f t="shared" si="69"/>
        <v>0</v>
      </c>
      <c r="ER57" s="31">
        <f t="shared" si="69"/>
        <v>0</v>
      </c>
      <c r="ES57" s="31">
        <f t="shared" si="69"/>
        <v>0</v>
      </c>
      <c r="ET57" s="31">
        <f t="shared" si="69"/>
        <v>0</v>
      </c>
      <c r="EU57" s="31">
        <f t="shared" si="69"/>
        <v>0</v>
      </c>
      <c r="EV57" s="31">
        <f t="shared" si="69"/>
        <v>0</v>
      </c>
      <c r="EW57" s="31">
        <f t="shared" si="69"/>
        <v>0</v>
      </c>
      <c r="EX57" s="31">
        <f t="shared" si="69"/>
        <v>0</v>
      </c>
      <c r="EY57" s="31">
        <f t="shared" si="69"/>
        <v>0</v>
      </c>
      <c r="EZ57" s="31">
        <f t="shared" si="69"/>
        <v>0</v>
      </c>
      <c r="FA57" s="31">
        <f t="shared" si="69"/>
        <v>0</v>
      </c>
      <c r="FB57" s="31">
        <f t="shared" si="69"/>
        <v>0</v>
      </c>
      <c r="FC57" s="31">
        <f t="shared" si="69"/>
        <v>0</v>
      </c>
      <c r="FD57" s="31">
        <f t="shared" si="69"/>
        <v>0</v>
      </c>
      <c r="FE57" s="31">
        <f t="shared" si="69"/>
        <v>0</v>
      </c>
      <c r="FF57" s="31">
        <f t="shared" si="69"/>
        <v>0</v>
      </c>
      <c r="FG57" s="31">
        <f t="shared" si="69"/>
        <v>0</v>
      </c>
      <c r="FH57" s="31">
        <f t="shared" si="69"/>
        <v>0</v>
      </c>
      <c r="FI57" s="31">
        <f t="shared" si="69"/>
        <v>0</v>
      </c>
      <c r="FJ57" s="31">
        <f t="shared" si="69"/>
        <v>0</v>
      </c>
      <c r="FK57" s="31">
        <f t="shared" si="69"/>
        <v>0</v>
      </c>
      <c r="FL57" s="31">
        <f t="shared" si="69"/>
        <v>0</v>
      </c>
      <c r="FM57" s="31">
        <f t="shared" si="69"/>
        <v>0</v>
      </c>
      <c r="FN57" s="31">
        <f t="shared" si="69"/>
        <v>0</v>
      </c>
      <c r="FO57" s="31">
        <f t="shared" si="69"/>
        <v>0</v>
      </c>
      <c r="FP57" s="31">
        <f t="shared" si="69"/>
        <v>0</v>
      </c>
      <c r="FQ57" s="31">
        <f t="shared" si="69"/>
        <v>0</v>
      </c>
      <c r="FR57" s="31">
        <f t="shared" si="69"/>
        <v>0</v>
      </c>
      <c r="FS57" s="31">
        <f t="shared" si="69"/>
        <v>0</v>
      </c>
      <c r="FT57" s="31">
        <f t="shared" si="69"/>
        <v>0</v>
      </c>
      <c r="FU57" s="31">
        <f t="shared" si="69"/>
        <v>0</v>
      </c>
      <c r="FV57" s="31">
        <f t="shared" si="69"/>
        <v>0</v>
      </c>
      <c r="FW57" s="31">
        <f t="shared" si="69"/>
        <v>0</v>
      </c>
      <c r="FX57" s="31">
        <f t="shared" si="69"/>
        <v>0</v>
      </c>
      <c r="FY57" s="31">
        <f t="shared" si="69"/>
        <v>0</v>
      </c>
      <c r="FZ57" s="31">
        <f t="shared" si="69"/>
        <v>0</v>
      </c>
      <c r="GA57" s="31">
        <f t="shared" si="69"/>
        <v>0</v>
      </c>
      <c r="GB57" s="31">
        <f t="shared" si="69"/>
        <v>0</v>
      </c>
      <c r="GC57" s="31">
        <f t="shared" si="69"/>
        <v>0</v>
      </c>
      <c r="GD57" s="31">
        <f t="shared" si="69"/>
        <v>0</v>
      </c>
      <c r="GE57" s="31">
        <f t="shared" si="69"/>
        <v>0</v>
      </c>
      <c r="GF57" s="31">
        <f t="shared" si="69"/>
        <v>0</v>
      </c>
      <c r="GG57" s="31">
        <f t="shared" si="69"/>
        <v>0</v>
      </c>
      <c r="GH57" s="31">
        <f t="shared" si="69"/>
        <v>0</v>
      </c>
      <c r="GI57" s="31">
        <f t="shared" si="69"/>
        <v>0</v>
      </c>
      <c r="GJ57" s="31">
        <f t="shared" si="69"/>
        <v>0</v>
      </c>
      <c r="GK57" s="31">
        <f t="shared" si="69"/>
        <v>0</v>
      </c>
      <c r="GL57" s="31">
        <f t="shared" si="69"/>
        <v>0</v>
      </c>
      <c r="GM57" s="31">
        <f t="shared" si="69"/>
        <v>0</v>
      </c>
      <c r="GN57" s="31">
        <f t="shared" si="69"/>
        <v>0</v>
      </c>
      <c r="GO57" s="31">
        <f t="shared" si="69"/>
        <v>0</v>
      </c>
      <c r="GP57" s="31">
        <f t="shared" si="69"/>
        <v>0</v>
      </c>
      <c r="GQ57" s="31">
        <f t="shared" si="69"/>
        <v>0</v>
      </c>
      <c r="GR57" s="31">
        <f t="shared" si="69"/>
        <v>0</v>
      </c>
      <c r="GS57" s="31">
        <f t="shared" si="69"/>
        <v>0</v>
      </c>
      <c r="GT57" s="31">
        <f t="shared" si="69"/>
        <v>0</v>
      </c>
      <c r="GU57" s="31">
        <f t="shared" si="69"/>
        <v>0</v>
      </c>
      <c r="GV57" s="31">
        <f t="shared" si="69"/>
        <v>0</v>
      </c>
      <c r="GW57" s="31">
        <f t="shared" si="69"/>
        <v>0</v>
      </c>
      <c r="GX57" s="31">
        <f t="shared" si="69"/>
        <v>0</v>
      </c>
      <c r="GY57" s="31">
        <f t="shared" si="69"/>
        <v>0</v>
      </c>
      <c r="GZ57" s="31">
        <f t="shared" si="69"/>
        <v>0</v>
      </c>
      <c r="HA57" s="31">
        <f t="shared" si="69"/>
        <v>0</v>
      </c>
      <c r="HB57" s="31">
        <f t="shared" si="69"/>
        <v>0</v>
      </c>
      <c r="HC57" s="31">
        <f t="shared" si="69"/>
        <v>0</v>
      </c>
      <c r="HD57" s="31">
        <f t="shared" si="69"/>
        <v>0</v>
      </c>
      <c r="HE57" s="31">
        <f t="shared" si="69"/>
        <v>0</v>
      </c>
      <c r="HF57" s="31">
        <f t="shared" si="69"/>
        <v>0</v>
      </c>
      <c r="HG57" s="31">
        <f t="shared" si="69"/>
        <v>0</v>
      </c>
      <c r="HH57" s="31">
        <f t="shared" si="69"/>
        <v>0</v>
      </c>
      <c r="HI57" s="31">
        <f t="shared" si="69"/>
        <v>0</v>
      </c>
      <c r="HJ57" s="31">
        <f t="shared" si="69"/>
        <v>0</v>
      </c>
      <c r="HK57" s="31">
        <f t="shared" si="69"/>
        <v>0</v>
      </c>
      <c r="HL57" s="31">
        <f t="shared" si="69"/>
        <v>0</v>
      </c>
      <c r="HM57" s="31">
        <f t="shared" si="69"/>
        <v>0</v>
      </c>
      <c r="HN57" s="31">
        <f t="shared" si="69"/>
        <v>0</v>
      </c>
      <c r="HO57" s="31">
        <f t="shared" si="69"/>
        <v>0</v>
      </c>
      <c r="HP57" s="31">
        <f t="shared" si="69"/>
        <v>0</v>
      </c>
      <c r="HQ57" s="31">
        <f t="shared" si="69"/>
        <v>0</v>
      </c>
      <c r="HR57" s="31">
        <f t="shared" si="69"/>
        <v>0</v>
      </c>
      <c r="HS57" s="31">
        <f t="shared" si="69"/>
        <v>0</v>
      </c>
      <c r="HT57" s="31">
        <f t="shared" si="69"/>
        <v>0</v>
      </c>
      <c r="HU57" s="31">
        <f t="shared" si="69"/>
        <v>0</v>
      </c>
      <c r="HV57" s="31">
        <f t="shared" si="69"/>
        <v>0</v>
      </c>
      <c r="HW57" s="31">
        <f t="shared" si="69"/>
        <v>0</v>
      </c>
      <c r="HX57" s="31">
        <f t="shared" si="69"/>
        <v>0</v>
      </c>
      <c r="HY57" s="31">
        <f t="shared" si="69"/>
        <v>0</v>
      </c>
      <c r="HZ57" s="31">
        <f t="shared" si="69"/>
        <v>0</v>
      </c>
      <c r="IA57" s="31">
        <f t="shared" si="69"/>
        <v>0</v>
      </c>
      <c r="IB57" s="31">
        <f t="shared" si="69"/>
        <v>0</v>
      </c>
      <c r="IC57" s="31">
        <f t="shared" si="69"/>
        <v>0</v>
      </c>
      <c r="ID57" s="31">
        <f t="shared" si="69"/>
        <v>0</v>
      </c>
      <c r="IE57" s="31">
        <f t="shared" si="69"/>
        <v>0</v>
      </c>
      <c r="IF57" s="31">
        <f t="shared" si="69"/>
        <v>0</v>
      </c>
      <c r="IG57" s="31">
        <f t="shared" si="69"/>
        <v>0</v>
      </c>
      <c r="IH57" s="31">
        <f t="shared" si="69"/>
        <v>0</v>
      </c>
      <c r="II57" s="31">
        <f t="shared" si="69"/>
        <v>0</v>
      </c>
      <c r="IJ57" s="31">
        <f t="shared" si="69"/>
        <v>0</v>
      </c>
      <c r="IK57" s="31">
        <f t="shared" si="69"/>
        <v>0</v>
      </c>
      <c r="IL57" s="31">
        <f t="shared" si="69"/>
        <v>0</v>
      </c>
      <c r="IM57" s="31">
        <f t="shared" si="69"/>
        <v>0</v>
      </c>
      <c r="IN57" s="31">
        <f t="shared" si="69"/>
        <v>0</v>
      </c>
      <c r="IO57" s="31">
        <f t="shared" si="69"/>
        <v>0</v>
      </c>
      <c r="IP57" s="31">
        <f t="shared" si="69"/>
        <v>0</v>
      </c>
      <c r="IQ57" s="31">
        <f t="shared" si="69"/>
        <v>0</v>
      </c>
      <c r="IR57" s="31">
        <f t="shared" si="69"/>
        <v>0</v>
      </c>
      <c r="IS57" s="31">
        <f t="shared" si="69"/>
        <v>0</v>
      </c>
      <c r="IT57" s="31">
        <f t="shared" si="69"/>
        <v>0</v>
      </c>
      <c r="IU57" s="31">
        <f t="shared" si="69"/>
        <v>0</v>
      </c>
      <c r="IV57" s="31">
        <f t="shared" si="69"/>
        <v>0</v>
      </c>
      <c r="IW57" s="31">
        <f t="shared" si="69"/>
        <v>0</v>
      </c>
      <c r="IX57" s="31">
        <f t="shared" ref="IX57:MX57" si="70">SUMIFS($H$77:$H$10183,$C$77:$C$10183,"&gt;"&amp;IW$35,$C$77:$C$10183,"&lt;="&amp;IX$35,$A$77:$A$10183,"&gt;"&amp;$C$1)/1000</f>
        <v>0</v>
      </c>
      <c r="IY57" s="31">
        <f t="shared" si="70"/>
        <v>0</v>
      </c>
      <c r="IZ57" s="31">
        <f t="shared" si="70"/>
        <v>0</v>
      </c>
      <c r="JA57" s="31">
        <f t="shared" si="70"/>
        <v>0</v>
      </c>
      <c r="JB57" s="31">
        <f t="shared" si="70"/>
        <v>0</v>
      </c>
      <c r="JC57" s="31">
        <f t="shared" si="70"/>
        <v>0</v>
      </c>
      <c r="JD57" s="31">
        <f t="shared" si="70"/>
        <v>0</v>
      </c>
      <c r="JE57" s="31">
        <f t="shared" si="70"/>
        <v>0</v>
      </c>
      <c r="JF57" s="31">
        <f t="shared" si="70"/>
        <v>0</v>
      </c>
      <c r="JG57" s="31">
        <f t="shared" si="70"/>
        <v>0</v>
      </c>
      <c r="JH57" s="31">
        <f t="shared" si="70"/>
        <v>0</v>
      </c>
      <c r="JI57" s="31">
        <f t="shared" si="70"/>
        <v>0</v>
      </c>
      <c r="JJ57" s="31">
        <f t="shared" si="70"/>
        <v>0</v>
      </c>
      <c r="JK57" s="31">
        <f t="shared" si="70"/>
        <v>0</v>
      </c>
      <c r="JL57" s="31">
        <f t="shared" si="70"/>
        <v>0</v>
      </c>
      <c r="JM57" s="31">
        <f t="shared" si="70"/>
        <v>0</v>
      </c>
      <c r="JN57" s="31">
        <f t="shared" si="70"/>
        <v>0</v>
      </c>
      <c r="JO57" s="31">
        <f t="shared" si="70"/>
        <v>0</v>
      </c>
      <c r="JP57" s="31">
        <f t="shared" si="70"/>
        <v>0</v>
      </c>
      <c r="JQ57" s="31">
        <f t="shared" si="70"/>
        <v>0</v>
      </c>
      <c r="JR57" s="31">
        <f t="shared" si="70"/>
        <v>0</v>
      </c>
      <c r="JS57" s="31">
        <f t="shared" si="70"/>
        <v>0</v>
      </c>
      <c r="JT57" s="31">
        <f t="shared" si="70"/>
        <v>0</v>
      </c>
      <c r="JU57" s="31">
        <f t="shared" si="70"/>
        <v>0</v>
      </c>
      <c r="JV57" s="31">
        <f t="shared" si="70"/>
        <v>0</v>
      </c>
      <c r="JW57" s="31">
        <f t="shared" si="70"/>
        <v>0</v>
      </c>
      <c r="JX57" s="31">
        <f t="shared" si="70"/>
        <v>0</v>
      </c>
      <c r="JY57" s="31">
        <f t="shared" si="70"/>
        <v>0</v>
      </c>
      <c r="JZ57" s="31">
        <f t="shared" si="70"/>
        <v>0</v>
      </c>
      <c r="KA57" s="31">
        <f t="shared" si="70"/>
        <v>0</v>
      </c>
      <c r="KB57" s="31">
        <f t="shared" si="70"/>
        <v>0</v>
      </c>
      <c r="KC57" s="31">
        <f t="shared" si="70"/>
        <v>0</v>
      </c>
      <c r="KD57" s="31">
        <f t="shared" si="70"/>
        <v>0</v>
      </c>
      <c r="KE57" s="31">
        <f t="shared" si="70"/>
        <v>0</v>
      </c>
      <c r="KF57" s="31">
        <f t="shared" si="70"/>
        <v>0</v>
      </c>
      <c r="KG57" s="31">
        <f t="shared" si="70"/>
        <v>0</v>
      </c>
      <c r="KH57" s="31">
        <f t="shared" si="70"/>
        <v>0</v>
      </c>
      <c r="KI57" s="31">
        <f t="shared" si="70"/>
        <v>0</v>
      </c>
      <c r="KJ57" s="31">
        <f t="shared" si="70"/>
        <v>0</v>
      </c>
      <c r="KK57" s="31">
        <f t="shared" si="70"/>
        <v>0</v>
      </c>
      <c r="KL57" s="31">
        <f t="shared" si="70"/>
        <v>0</v>
      </c>
      <c r="KM57" s="31">
        <f t="shared" si="70"/>
        <v>0</v>
      </c>
      <c r="KN57" s="31">
        <f t="shared" si="70"/>
        <v>0</v>
      </c>
      <c r="KO57" s="31">
        <f t="shared" si="70"/>
        <v>0</v>
      </c>
      <c r="KP57" s="31">
        <f t="shared" si="70"/>
        <v>0</v>
      </c>
      <c r="KQ57" s="31">
        <f t="shared" si="70"/>
        <v>0</v>
      </c>
      <c r="KR57" s="31">
        <f t="shared" si="70"/>
        <v>0</v>
      </c>
      <c r="KS57" s="31">
        <f t="shared" si="70"/>
        <v>0</v>
      </c>
      <c r="KT57" s="31">
        <f t="shared" si="70"/>
        <v>0</v>
      </c>
      <c r="KU57" s="31">
        <f t="shared" si="70"/>
        <v>0</v>
      </c>
      <c r="KV57" s="31">
        <f t="shared" si="70"/>
        <v>0</v>
      </c>
      <c r="KW57" s="31">
        <f t="shared" si="70"/>
        <v>0</v>
      </c>
      <c r="KX57" s="31">
        <f t="shared" si="70"/>
        <v>0</v>
      </c>
      <c r="KY57" s="31">
        <f t="shared" si="70"/>
        <v>0</v>
      </c>
      <c r="KZ57" s="31">
        <f t="shared" si="70"/>
        <v>0</v>
      </c>
      <c r="LA57" s="31">
        <f t="shared" si="70"/>
        <v>0</v>
      </c>
      <c r="LB57" s="31">
        <f t="shared" si="70"/>
        <v>0</v>
      </c>
      <c r="LC57" s="31">
        <f t="shared" si="70"/>
        <v>0</v>
      </c>
      <c r="LD57" s="31">
        <f t="shared" si="70"/>
        <v>0</v>
      </c>
      <c r="LE57" s="31">
        <f t="shared" si="70"/>
        <v>0</v>
      </c>
      <c r="LF57" s="31">
        <f t="shared" si="70"/>
        <v>0</v>
      </c>
      <c r="LG57" s="31">
        <f t="shared" si="70"/>
        <v>0</v>
      </c>
      <c r="LH57" s="31">
        <f t="shared" si="70"/>
        <v>0</v>
      </c>
      <c r="LI57" s="31">
        <f t="shared" si="70"/>
        <v>0</v>
      </c>
      <c r="LJ57" s="31">
        <f t="shared" si="70"/>
        <v>0</v>
      </c>
      <c r="LK57" s="31">
        <f t="shared" si="70"/>
        <v>0</v>
      </c>
      <c r="LL57" s="31">
        <f t="shared" si="70"/>
        <v>0</v>
      </c>
      <c r="LM57" s="31">
        <f t="shared" si="70"/>
        <v>0</v>
      </c>
      <c r="LN57" s="31">
        <f t="shared" si="70"/>
        <v>0</v>
      </c>
      <c r="LO57" s="31">
        <f t="shared" si="70"/>
        <v>0</v>
      </c>
      <c r="LP57" s="31">
        <f t="shared" si="70"/>
        <v>0</v>
      </c>
      <c r="LQ57" s="31">
        <f t="shared" si="70"/>
        <v>0</v>
      </c>
      <c r="LR57" s="31">
        <f t="shared" si="70"/>
        <v>0</v>
      </c>
      <c r="LS57" s="31">
        <f t="shared" si="70"/>
        <v>0</v>
      </c>
      <c r="LT57" s="31">
        <f t="shared" si="70"/>
        <v>0</v>
      </c>
      <c r="LU57" s="31">
        <f t="shared" si="70"/>
        <v>0</v>
      </c>
      <c r="LV57" s="31">
        <f t="shared" si="70"/>
        <v>0</v>
      </c>
      <c r="LW57" s="31">
        <f t="shared" si="70"/>
        <v>0</v>
      </c>
      <c r="LX57" s="31">
        <f t="shared" si="70"/>
        <v>0</v>
      </c>
      <c r="LY57" s="31">
        <f t="shared" si="70"/>
        <v>0</v>
      </c>
      <c r="LZ57" s="31">
        <f t="shared" si="70"/>
        <v>0</v>
      </c>
      <c r="MA57" s="31">
        <f t="shared" si="70"/>
        <v>0</v>
      </c>
      <c r="MB57" s="31">
        <f t="shared" si="70"/>
        <v>0</v>
      </c>
      <c r="MC57" s="31">
        <f t="shared" si="70"/>
        <v>0</v>
      </c>
      <c r="MD57" s="31">
        <f t="shared" si="70"/>
        <v>0</v>
      </c>
      <c r="ME57" s="31">
        <f t="shared" si="70"/>
        <v>0</v>
      </c>
      <c r="MF57" s="31">
        <f t="shared" si="70"/>
        <v>0</v>
      </c>
      <c r="MG57" s="31">
        <f t="shared" si="70"/>
        <v>0</v>
      </c>
      <c r="MH57" s="31">
        <f t="shared" si="70"/>
        <v>0</v>
      </c>
      <c r="MI57" s="31">
        <f t="shared" si="70"/>
        <v>0</v>
      </c>
      <c r="MJ57" s="31">
        <f t="shared" si="70"/>
        <v>0</v>
      </c>
      <c r="MK57" s="31">
        <f t="shared" si="70"/>
        <v>0</v>
      </c>
      <c r="ML57" s="31">
        <f t="shared" si="70"/>
        <v>0</v>
      </c>
      <c r="MM57" s="31">
        <f t="shared" si="70"/>
        <v>0</v>
      </c>
      <c r="MN57" s="31">
        <f t="shared" si="70"/>
        <v>0</v>
      </c>
      <c r="MO57" s="31">
        <f t="shared" si="70"/>
        <v>0</v>
      </c>
      <c r="MP57" s="31">
        <f t="shared" si="70"/>
        <v>0</v>
      </c>
      <c r="MQ57" s="31">
        <f t="shared" si="70"/>
        <v>0</v>
      </c>
      <c r="MR57" s="31">
        <f t="shared" si="70"/>
        <v>0</v>
      </c>
      <c r="MS57" s="31">
        <f t="shared" si="70"/>
        <v>0</v>
      </c>
      <c r="MT57" s="31">
        <f t="shared" si="70"/>
        <v>0</v>
      </c>
      <c r="MU57" s="31">
        <f t="shared" si="70"/>
        <v>0</v>
      </c>
      <c r="MV57" s="31">
        <f t="shared" si="70"/>
        <v>0</v>
      </c>
      <c r="MW57" s="31">
        <f t="shared" si="70"/>
        <v>0</v>
      </c>
      <c r="MX57" s="31">
        <f t="shared" si="70"/>
        <v>0</v>
      </c>
      <c r="MY57" s="27"/>
      <c r="MZ57" s="27"/>
      <c r="NA57" s="27"/>
      <c r="NB57" s="27"/>
      <c r="NC57" s="27"/>
      <c r="ND57" s="27"/>
      <c r="NE57" s="27"/>
      <c r="NF57" s="27"/>
      <c r="NG57" s="27"/>
      <c r="NH57" s="27"/>
      <c r="NI57" s="27"/>
      <c r="NJ57" s="27"/>
      <c r="NK57" s="27"/>
      <c r="NL57" s="27"/>
      <c r="NM57" s="27"/>
      <c r="NN57" s="27"/>
      <c r="NO57" s="27"/>
      <c r="NP57" s="27"/>
      <c r="NQ57" s="27"/>
      <c r="NR57" s="27"/>
      <c r="NS57" s="27"/>
      <c r="NT57" s="27"/>
    </row>
    <row r="58" spans="1:384" ht="14.25" hidden="1" customHeight="1" outlineLevel="1" x14ac:dyDescent="0.55000000000000004">
      <c r="A58" s="8" t="s">
        <v>5</v>
      </c>
      <c r="B58" s="13">
        <f t="shared" si="66"/>
        <v>0</v>
      </c>
      <c r="C58" s="31">
        <f t="shared" ref="C58:IW58" si="71">SUMIFS($I$77:$I$10183,$C$77:$C$10183,"&gt;"&amp;B$35,$C$77:$C$10183,"&lt;="&amp;C$35,$A$77:$A$10183,"&gt;"&amp;$C$1)/1000</f>
        <v>0</v>
      </c>
      <c r="D58" s="31">
        <f t="shared" si="71"/>
        <v>0</v>
      </c>
      <c r="E58" s="31">
        <f t="shared" si="71"/>
        <v>0</v>
      </c>
      <c r="F58" s="31">
        <f t="shared" si="71"/>
        <v>0</v>
      </c>
      <c r="G58" s="31">
        <f t="shared" si="71"/>
        <v>0</v>
      </c>
      <c r="H58" s="31">
        <f t="shared" si="71"/>
        <v>0</v>
      </c>
      <c r="I58" s="31">
        <f t="shared" si="71"/>
        <v>0</v>
      </c>
      <c r="J58" s="31">
        <f t="shared" si="71"/>
        <v>0</v>
      </c>
      <c r="K58" s="31">
        <f t="shared" si="71"/>
        <v>0</v>
      </c>
      <c r="L58" s="31">
        <f t="shared" si="71"/>
        <v>0</v>
      </c>
      <c r="M58" s="31">
        <f t="shared" si="71"/>
        <v>0</v>
      </c>
      <c r="N58" s="31">
        <f t="shared" si="71"/>
        <v>0</v>
      </c>
      <c r="O58" s="31">
        <f t="shared" si="71"/>
        <v>0</v>
      </c>
      <c r="P58" s="31">
        <f t="shared" si="71"/>
        <v>0</v>
      </c>
      <c r="Q58" s="31">
        <f t="shared" si="71"/>
        <v>0</v>
      </c>
      <c r="R58" s="31">
        <f t="shared" si="71"/>
        <v>0</v>
      </c>
      <c r="S58" s="31">
        <f t="shared" si="71"/>
        <v>0</v>
      </c>
      <c r="T58" s="31">
        <f t="shared" si="71"/>
        <v>0</v>
      </c>
      <c r="U58" s="31">
        <f t="shared" si="71"/>
        <v>0</v>
      </c>
      <c r="V58" s="31">
        <f t="shared" si="71"/>
        <v>0</v>
      </c>
      <c r="W58" s="31">
        <f t="shared" si="71"/>
        <v>0</v>
      </c>
      <c r="X58" s="31">
        <f t="shared" si="71"/>
        <v>0</v>
      </c>
      <c r="Y58" s="31">
        <f t="shared" si="71"/>
        <v>0</v>
      </c>
      <c r="Z58" s="31">
        <f t="shared" si="71"/>
        <v>0</v>
      </c>
      <c r="AA58" s="31">
        <f t="shared" si="71"/>
        <v>0</v>
      </c>
      <c r="AB58" s="31">
        <f t="shared" si="71"/>
        <v>0</v>
      </c>
      <c r="AC58" s="31">
        <f t="shared" si="71"/>
        <v>0</v>
      </c>
      <c r="AD58" s="31">
        <f t="shared" si="71"/>
        <v>0</v>
      </c>
      <c r="AE58" s="31">
        <f t="shared" si="71"/>
        <v>0</v>
      </c>
      <c r="AF58" s="31">
        <f t="shared" si="71"/>
        <v>0</v>
      </c>
      <c r="AG58" s="31">
        <f t="shared" si="71"/>
        <v>0</v>
      </c>
      <c r="AH58" s="31">
        <f t="shared" si="71"/>
        <v>0</v>
      </c>
      <c r="AI58" s="31">
        <f t="shared" si="71"/>
        <v>0</v>
      </c>
      <c r="AJ58" s="31">
        <f t="shared" si="71"/>
        <v>0</v>
      </c>
      <c r="AK58" s="31">
        <f t="shared" si="71"/>
        <v>0</v>
      </c>
      <c r="AL58" s="31">
        <f t="shared" si="71"/>
        <v>0</v>
      </c>
      <c r="AM58" s="31">
        <f t="shared" si="71"/>
        <v>0</v>
      </c>
      <c r="AN58" s="31">
        <f t="shared" si="71"/>
        <v>0</v>
      </c>
      <c r="AO58" s="31">
        <f t="shared" si="71"/>
        <v>0</v>
      </c>
      <c r="AP58" s="31">
        <f t="shared" si="71"/>
        <v>0</v>
      </c>
      <c r="AQ58" s="31">
        <f t="shared" si="71"/>
        <v>0</v>
      </c>
      <c r="AR58" s="31">
        <f t="shared" si="71"/>
        <v>0</v>
      </c>
      <c r="AS58" s="31">
        <f t="shared" si="71"/>
        <v>0</v>
      </c>
      <c r="AT58" s="31">
        <f t="shared" si="71"/>
        <v>0</v>
      </c>
      <c r="AU58" s="31">
        <f t="shared" si="71"/>
        <v>0</v>
      </c>
      <c r="AV58" s="31">
        <f t="shared" si="71"/>
        <v>0</v>
      </c>
      <c r="AW58" s="31">
        <f t="shared" si="71"/>
        <v>0</v>
      </c>
      <c r="AX58" s="31">
        <f t="shared" si="71"/>
        <v>0</v>
      </c>
      <c r="AY58" s="31">
        <f t="shared" si="71"/>
        <v>0</v>
      </c>
      <c r="AZ58" s="31">
        <f t="shared" si="71"/>
        <v>0</v>
      </c>
      <c r="BA58" s="31">
        <f t="shared" si="71"/>
        <v>0</v>
      </c>
      <c r="BB58" s="31">
        <f t="shared" si="71"/>
        <v>0</v>
      </c>
      <c r="BC58" s="31">
        <f t="shared" si="71"/>
        <v>0</v>
      </c>
      <c r="BD58" s="31">
        <f t="shared" si="71"/>
        <v>0</v>
      </c>
      <c r="BE58" s="31">
        <f t="shared" si="71"/>
        <v>0</v>
      </c>
      <c r="BF58" s="31">
        <f t="shared" si="71"/>
        <v>0</v>
      </c>
      <c r="BG58" s="31">
        <f t="shared" si="71"/>
        <v>0</v>
      </c>
      <c r="BH58" s="31">
        <f t="shared" si="71"/>
        <v>0</v>
      </c>
      <c r="BI58" s="31">
        <f t="shared" si="71"/>
        <v>0</v>
      </c>
      <c r="BJ58" s="31">
        <f t="shared" si="71"/>
        <v>0</v>
      </c>
      <c r="BK58" s="31">
        <f t="shared" si="71"/>
        <v>0</v>
      </c>
      <c r="BL58" s="31">
        <f t="shared" si="71"/>
        <v>0</v>
      </c>
      <c r="BM58" s="31">
        <f t="shared" si="71"/>
        <v>0</v>
      </c>
      <c r="BN58" s="31">
        <f t="shared" si="71"/>
        <v>0</v>
      </c>
      <c r="BO58" s="31">
        <f t="shared" si="71"/>
        <v>0</v>
      </c>
      <c r="BP58" s="31">
        <f t="shared" si="71"/>
        <v>0</v>
      </c>
      <c r="BQ58" s="31">
        <f t="shared" si="71"/>
        <v>0</v>
      </c>
      <c r="BR58" s="31">
        <f t="shared" si="71"/>
        <v>0</v>
      </c>
      <c r="BS58" s="31">
        <f t="shared" si="71"/>
        <v>0</v>
      </c>
      <c r="BT58" s="31">
        <f t="shared" si="71"/>
        <v>0</v>
      </c>
      <c r="BU58" s="31">
        <f t="shared" si="71"/>
        <v>0</v>
      </c>
      <c r="BV58" s="31">
        <f t="shared" si="71"/>
        <v>0</v>
      </c>
      <c r="BW58" s="31">
        <f t="shared" si="71"/>
        <v>0</v>
      </c>
      <c r="BX58" s="31">
        <f t="shared" si="71"/>
        <v>0</v>
      </c>
      <c r="BY58" s="31">
        <f t="shared" si="71"/>
        <v>0</v>
      </c>
      <c r="BZ58" s="31">
        <f t="shared" si="71"/>
        <v>0</v>
      </c>
      <c r="CA58" s="31">
        <f t="shared" si="71"/>
        <v>0</v>
      </c>
      <c r="CB58" s="31">
        <f t="shared" si="71"/>
        <v>0</v>
      </c>
      <c r="CC58" s="31">
        <f t="shared" si="71"/>
        <v>0</v>
      </c>
      <c r="CD58" s="31">
        <f t="shared" si="71"/>
        <v>0</v>
      </c>
      <c r="CE58" s="31">
        <f t="shared" si="71"/>
        <v>0</v>
      </c>
      <c r="CF58" s="31">
        <f t="shared" si="71"/>
        <v>0</v>
      </c>
      <c r="CG58" s="31">
        <f t="shared" si="71"/>
        <v>0</v>
      </c>
      <c r="CH58" s="31">
        <f t="shared" si="71"/>
        <v>0</v>
      </c>
      <c r="CI58" s="31">
        <f t="shared" si="71"/>
        <v>0</v>
      </c>
      <c r="CJ58" s="31">
        <f t="shared" si="71"/>
        <v>0</v>
      </c>
      <c r="CK58" s="31">
        <f t="shared" si="71"/>
        <v>0</v>
      </c>
      <c r="CL58" s="31">
        <f t="shared" si="71"/>
        <v>0</v>
      </c>
      <c r="CM58" s="31">
        <f t="shared" si="71"/>
        <v>0</v>
      </c>
      <c r="CN58" s="31">
        <f t="shared" si="71"/>
        <v>0</v>
      </c>
      <c r="CO58" s="31">
        <f t="shared" si="71"/>
        <v>0</v>
      </c>
      <c r="CP58" s="31">
        <f t="shared" si="71"/>
        <v>0</v>
      </c>
      <c r="CQ58" s="31">
        <f t="shared" si="71"/>
        <v>0</v>
      </c>
      <c r="CR58" s="31">
        <f t="shared" si="71"/>
        <v>0</v>
      </c>
      <c r="CS58" s="31">
        <f t="shared" si="71"/>
        <v>0</v>
      </c>
      <c r="CT58" s="31">
        <f t="shared" si="71"/>
        <v>0</v>
      </c>
      <c r="CU58" s="31">
        <f t="shared" si="71"/>
        <v>0</v>
      </c>
      <c r="CV58" s="31">
        <f t="shared" si="71"/>
        <v>0</v>
      </c>
      <c r="CW58" s="31">
        <f t="shared" si="71"/>
        <v>0</v>
      </c>
      <c r="CX58" s="31">
        <f t="shared" si="71"/>
        <v>0</v>
      </c>
      <c r="CY58" s="31">
        <f t="shared" si="71"/>
        <v>0</v>
      </c>
      <c r="CZ58" s="31">
        <f t="shared" si="71"/>
        <v>0</v>
      </c>
      <c r="DA58" s="31">
        <f t="shared" si="71"/>
        <v>0</v>
      </c>
      <c r="DB58" s="31">
        <f t="shared" si="71"/>
        <v>0</v>
      </c>
      <c r="DC58" s="31">
        <f t="shared" si="71"/>
        <v>0</v>
      </c>
      <c r="DD58" s="31">
        <f t="shared" si="71"/>
        <v>0</v>
      </c>
      <c r="DE58" s="31">
        <f t="shared" si="71"/>
        <v>0</v>
      </c>
      <c r="DF58" s="31">
        <f t="shared" si="71"/>
        <v>0</v>
      </c>
      <c r="DG58" s="31">
        <f t="shared" si="71"/>
        <v>0</v>
      </c>
      <c r="DH58" s="31">
        <f t="shared" si="71"/>
        <v>0</v>
      </c>
      <c r="DI58" s="31">
        <f t="shared" si="71"/>
        <v>0</v>
      </c>
      <c r="DJ58" s="31">
        <f t="shared" si="71"/>
        <v>0</v>
      </c>
      <c r="DK58" s="31">
        <f t="shared" si="71"/>
        <v>0</v>
      </c>
      <c r="DL58" s="31">
        <f t="shared" si="71"/>
        <v>0</v>
      </c>
      <c r="DM58" s="31">
        <f t="shared" si="71"/>
        <v>0</v>
      </c>
      <c r="DN58" s="31">
        <f t="shared" si="71"/>
        <v>0</v>
      </c>
      <c r="DO58" s="31">
        <f t="shared" si="71"/>
        <v>0</v>
      </c>
      <c r="DP58" s="31">
        <f t="shared" si="71"/>
        <v>0</v>
      </c>
      <c r="DQ58" s="31">
        <f t="shared" si="71"/>
        <v>0</v>
      </c>
      <c r="DR58" s="31">
        <f t="shared" si="71"/>
        <v>0</v>
      </c>
      <c r="DS58" s="31">
        <f t="shared" si="71"/>
        <v>0</v>
      </c>
      <c r="DT58" s="31">
        <f t="shared" si="71"/>
        <v>0</v>
      </c>
      <c r="DU58" s="31">
        <f t="shared" si="71"/>
        <v>0</v>
      </c>
      <c r="DV58" s="31">
        <f t="shared" si="71"/>
        <v>0</v>
      </c>
      <c r="DW58" s="31">
        <f t="shared" si="71"/>
        <v>0</v>
      </c>
      <c r="DX58" s="31">
        <f t="shared" si="71"/>
        <v>0</v>
      </c>
      <c r="DY58" s="31">
        <f t="shared" si="71"/>
        <v>0</v>
      </c>
      <c r="DZ58" s="31">
        <f t="shared" si="71"/>
        <v>0</v>
      </c>
      <c r="EA58" s="31">
        <f t="shared" si="71"/>
        <v>0</v>
      </c>
      <c r="EB58" s="31">
        <f t="shared" si="71"/>
        <v>0</v>
      </c>
      <c r="EC58" s="31">
        <f t="shared" si="71"/>
        <v>0</v>
      </c>
      <c r="ED58" s="31">
        <f t="shared" si="71"/>
        <v>0</v>
      </c>
      <c r="EE58" s="31">
        <f t="shared" si="71"/>
        <v>0</v>
      </c>
      <c r="EF58" s="31">
        <f t="shared" si="71"/>
        <v>0</v>
      </c>
      <c r="EG58" s="31">
        <f t="shared" si="71"/>
        <v>0</v>
      </c>
      <c r="EH58" s="31">
        <f t="shared" si="71"/>
        <v>0</v>
      </c>
      <c r="EI58" s="31">
        <f t="shared" si="71"/>
        <v>0</v>
      </c>
      <c r="EJ58" s="31">
        <f t="shared" si="71"/>
        <v>0</v>
      </c>
      <c r="EK58" s="31">
        <f t="shared" si="71"/>
        <v>0</v>
      </c>
      <c r="EL58" s="31">
        <f t="shared" si="71"/>
        <v>0</v>
      </c>
      <c r="EM58" s="31">
        <f t="shared" si="71"/>
        <v>0</v>
      </c>
      <c r="EN58" s="31">
        <f t="shared" si="71"/>
        <v>0</v>
      </c>
      <c r="EO58" s="31">
        <f t="shared" si="71"/>
        <v>0</v>
      </c>
      <c r="EP58" s="31">
        <f t="shared" si="71"/>
        <v>0</v>
      </c>
      <c r="EQ58" s="31">
        <f t="shared" si="71"/>
        <v>0</v>
      </c>
      <c r="ER58" s="31">
        <f t="shared" si="71"/>
        <v>0</v>
      </c>
      <c r="ES58" s="31">
        <f t="shared" si="71"/>
        <v>0</v>
      </c>
      <c r="ET58" s="31">
        <f t="shared" si="71"/>
        <v>0</v>
      </c>
      <c r="EU58" s="31">
        <f t="shared" si="71"/>
        <v>0</v>
      </c>
      <c r="EV58" s="31">
        <f t="shared" si="71"/>
        <v>0</v>
      </c>
      <c r="EW58" s="31">
        <f t="shared" si="71"/>
        <v>0</v>
      </c>
      <c r="EX58" s="31">
        <f t="shared" si="71"/>
        <v>0</v>
      </c>
      <c r="EY58" s="31">
        <f t="shared" si="71"/>
        <v>0</v>
      </c>
      <c r="EZ58" s="31">
        <f t="shared" si="71"/>
        <v>0</v>
      </c>
      <c r="FA58" s="31">
        <f t="shared" si="71"/>
        <v>0</v>
      </c>
      <c r="FB58" s="31">
        <f t="shared" si="71"/>
        <v>0</v>
      </c>
      <c r="FC58" s="31">
        <f t="shared" si="71"/>
        <v>0</v>
      </c>
      <c r="FD58" s="31">
        <f t="shared" si="71"/>
        <v>0</v>
      </c>
      <c r="FE58" s="31">
        <f t="shared" si="71"/>
        <v>0</v>
      </c>
      <c r="FF58" s="31">
        <f t="shared" si="71"/>
        <v>0</v>
      </c>
      <c r="FG58" s="31">
        <f t="shared" si="71"/>
        <v>0</v>
      </c>
      <c r="FH58" s="31">
        <f t="shared" si="71"/>
        <v>0</v>
      </c>
      <c r="FI58" s="31">
        <f t="shared" si="71"/>
        <v>0</v>
      </c>
      <c r="FJ58" s="31">
        <f t="shared" si="71"/>
        <v>0</v>
      </c>
      <c r="FK58" s="31">
        <f t="shared" si="71"/>
        <v>0</v>
      </c>
      <c r="FL58" s="31">
        <f t="shared" si="71"/>
        <v>0</v>
      </c>
      <c r="FM58" s="31">
        <f t="shared" si="71"/>
        <v>0</v>
      </c>
      <c r="FN58" s="31">
        <f t="shared" si="71"/>
        <v>0</v>
      </c>
      <c r="FO58" s="31">
        <f t="shared" si="71"/>
        <v>0</v>
      </c>
      <c r="FP58" s="31">
        <f t="shared" si="71"/>
        <v>0</v>
      </c>
      <c r="FQ58" s="31">
        <f t="shared" si="71"/>
        <v>0</v>
      </c>
      <c r="FR58" s="31">
        <f t="shared" si="71"/>
        <v>0</v>
      </c>
      <c r="FS58" s="31">
        <f t="shared" si="71"/>
        <v>0</v>
      </c>
      <c r="FT58" s="31">
        <f t="shared" si="71"/>
        <v>0</v>
      </c>
      <c r="FU58" s="31">
        <f t="shared" si="71"/>
        <v>0</v>
      </c>
      <c r="FV58" s="31">
        <f t="shared" si="71"/>
        <v>0</v>
      </c>
      <c r="FW58" s="31">
        <f t="shared" si="71"/>
        <v>0</v>
      </c>
      <c r="FX58" s="31">
        <f t="shared" si="71"/>
        <v>0</v>
      </c>
      <c r="FY58" s="31">
        <f t="shared" si="71"/>
        <v>0</v>
      </c>
      <c r="FZ58" s="31">
        <f t="shared" si="71"/>
        <v>0</v>
      </c>
      <c r="GA58" s="31">
        <f t="shared" si="71"/>
        <v>0</v>
      </c>
      <c r="GB58" s="31">
        <f t="shared" si="71"/>
        <v>0</v>
      </c>
      <c r="GC58" s="31">
        <f t="shared" si="71"/>
        <v>0</v>
      </c>
      <c r="GD58" s="31">
        <f t="shared" si="71"/>
        <v>0</v>
      </c>
      <c r="GE58" s="31">
        <f t="shared" si="71"/>
        <v>0</v>
      </c>
      <c r="GF58" s="31">
        <f t="shared" si="71"/>
        <v>0</v>
      </c>
      <c r="GG58" s="31">
        <f t="shared" si="71"/>
        <v>0</v>
      </c>
      <c r="GH58" s="31">
        <f t="shared" si="71"/>
        <v>0</v>
      </c>
      <c r="GI58" s="31">
        <f t="shared" si="71"/>
        <v>0</v>
      </c>
      <c r="GJ58" s="31">
        <f t="shared" si="71"/>
        <v>0</v>
      </c>
      <c r="GK58" s="31">
        <f t="shared" si="71"/>
        <v>0</v>
      </c>
      <c r="GL58" s="31">
        <f t="shared" si="71"/>
        <v>0</v>
      </c>
      <c r="GM58" s="31">
        <f t="shared" si="71"/>
        <v>0</v>
      </c>
      <c r="GN58" s="31">
        <f t="shared" si="71"/>
        <v>0</v>
      </c>
      <c r="GO58" s="31">
        <f t="shared" si="71"/>
        <v>0</v>
      </c>
      <c r="GP58" s="31">
        <f t="shared" si="71"/>
        <v>0</v>
      </c>
      <c r="GQ58" s="31">
        <f t="shared" si="71"/>
        <v>0</v>
      </c>
      <c r="GR58" s="31">
        <f t="shared" si="71"/>
        <v>0</v>
      </c>
      <c r="GS58" s="31">
        <f t="shared" si="71"/>
        <v>0</v>
      </c>
      <c r="GT58" s="31">
        <f t="shared" si="71"/>
        <v>0</v>
      </c>
      <c r="GU58" s="31">
        <f t="shared" si="71"/>
        <v>0</v>
      </c>
      <c r="GV58" s="31">
        <f t="shared" si="71"/>
        <v>0</v>
      </c>
      <c r="GW58" s="31">
        <f t="shared" si="71"/>
        <v>0</v>
      </c>
      <c r="GX58" s="31">
        <f t="shared" si="71"/>
        <v>0</v>
      </c>
      <c r="GY58" s="31">
        <f t="shared" si="71"/>
        <v>0</v>
      </c>
      <c r="GZ58" s="31">
        <f t="shared" si="71"/>
        <v>0</v>
      </c>
      <c r="HA58" s="31">
        <f t="shared" si="71"/>
        <v>0</v>
      </c>
      <c r="HB58" s="31">
        <f t="shared" si="71"/>
        <v>0</v>
      </c>
      <c r="HC58" s="31">
        <f t="shared" si="71"/>
        <v>0</v>
      </c>
      <c r="HD58" s="31">
        <f t="shared" si="71"/>
        <v>0</v>
      </c>
      <c r="HE58" s="31">
        <f t="shared" si="71"/>
        <v>0</v>
      </c>
      <c r="HF58" s="31">
        <f t="shared" si="71"/>
        <v>0</v>
      </c>
      <c r="HG58" s="31">
        <f t="shared" si="71"/>
        <v>0</v>
      </c>
      <c r="HH58" s="31">
        <f t="shared" si="71"/>
        <v>0</v>
      </c>
      <c r="HI58" s="31">
        <f t="shared" si="71"/>
        <v>0</v>
      </c>
      <c r="HJ58" s="31">
        <f t="shared" si="71"/>
        <v>0</v>
      </c>
      <c r="HK58" s="31">
        <f t="shared" si="71"/>
        <v>0</v>
      </c>
      <c r="HL58" s="31">
        <f t="shared" si="71"/>
        <v>0</v>
      </c>
      <c r="HM58" s="31">
        <f t="shared" si="71"/>
        <v>0</v>
      </c>
      <c r="HN58" s="31">
        <f t="shared" si="71"/>
        <v>0</v>
      </c>
      <c r="HO58" s="31">
        <f t="shared" si="71"/>
        <v>0</v>
      </c>
      <c r="HP58" s="31">
        <f t="shared" si="71"/>
        <v>0</v>
      </c>
      <c r="HQ58" s="31">
        <f t="shared" si="71"/>
        <v>0</v>
      </c>
      <c r="HR58" s="31">
        <f t="shared" si="71"/>
        <v>0</v>
      </c>
      <c r="HS58" s="31">
        <f t="shared" si="71"/>
        <v>0</v>
      </c>
      <c r="HT58" s="31">
        <f t="shared" si="71"/>
        <v>0</v>
      </c>
      <c r="HU58" s="31">
        <f t="shared" si="71"/>
        <v>0</v>
      </c>
      <c r="HV58" s="31">
        <f t="shared" si="71"/>
        <v>0</v>
      </c>
      <c r="HW58" s="31">
        <f t="shared" si="71"/>
        <v>0</v>
      </c>
      <c r="HX58" s="31">
        <f t="shared" si="71"/>
        <v>0</v>
      </c>
      <c r="HY58" s="31">
        <f t="shared" si="71"/>
        <v>0</v>
      </c>
      <c r="HZ58" s="31">
        <f t="shared" si="71"/>
        <v>0</v>
      </c>
      <c r="IA58" s="31">
        <f t="shared" si="71"/>
        <v>0</v>
      </c>
      <c r="IB58" s="31">
        <f t="shared" si="71"/>
        <v>0</v>
      </c>
      <c r="IC58" s="31">
        <f t="shared" si="71"/>
        <v>0</v>
      </c>
      <c r="ID58" s="31">
        <f t="shared" si="71"/>
        <v>0</v>
      </c>
      <c r="IE58" s="31">
        <f t="shared" si="71"/>
        <v>0</v>
      </c>
      <c r="IF58" s="31">
        <f t="shared" si="71"/>
        <v>0</v>
      </c>
      <c r="IG58" s="31">
        <f t="shared" si="71"/>
        <v>0</v>
      </c>
      <c r="IH58" s="31">
        <f t="shared" si="71"/>
        <v>0</v>
      </c>
      <c r="II58" s="31">
        <f t="shared" si="71"/>
        <v>0</v>
      </c>
      <c r="IJ58" s="31">
        <f t="shared" si="71"/>
        <v>0</v>
      </c>
      <c r="IK58" s="31">
        <f t="shared" si="71"/>
        <v>0</v>
      </c>
      <c r="IL58" s="31">
        <f t="shared" si="71"/>
        <v>0</v>
      </c>
      <c r="IM58" s="31">
        <f t="shared" si="71"/>
        <v>0</v>
      </c>
      <c r="IN58" s="31">
        <f t="shared" si="71"/>
        <v>0</v>
      </c>
      <c r="IO58" s="31">
        <f t="shared" si="71"/>
        <v>0</v>
      </c>
      <c r="IP58" s="31">
        <f t="shared" si="71"/>
        <v>0</v>
      </c>
      <c r="IQ58" s="31">
        <f t="shared" si="71"/>
        <v>0</v>
      </c>
      <c r="IR58" s="31">
        <f t="shared" si="71"/>
        <v>0</v>
      </c>
      <c r="IS58" s="31">
        <f t="shared" si="71"/>
        <v>0</v>
      </c>
      <c r="IT58" s="31">
        <f t="shared" si="71"/>
        <v>0</v>
      </c>
      <c r="IU58" s="31">
        <f t="shared" si="71"/>
        <v>0</v>
      </c>
      <c r="IV58" s="31">
        <f t="shared" si="71"/>
        <v>0</v>
      </c>
      <c r="IW58" s="31">
        <f t="shared" si="71"/>
        <v>0</v>
      </c>
      <c r="IX58" s="31">
        <f t="shared" ref="IX58:MX58" si="72">SUMIFS($I$77:$I$10183,$C$77:$C$10183,"&gt;"&amp;IW$35,$C$77:$C$10183,"&lt;="&amp;IX$35,$A$77:$A$10183,"&gt;"&amp;$C$1)/1000</f>
        <v>0</v>
      </c>
      <c r="IY58" s="31">
        <f t="shared" si="72"/>
        <v>0</v>
      </c>
      <c r="IZ58" s="31">
        <f t="shared" si="72"/>
        <v>0</v>
      </c>
      <c r="JA58" s="31">
        <f t="shared" si="72"/>
        <v>0</v>
      </c>
      <c r="JB58" s="31">
        <f t="shared" si="72"/>
        <v>0</v>
      </c>
      <c r="JC58" s="31">
        <f t="shared" si="72"/>
        <v>0</v>
      </c>
      <c r="JD58" s="31">
        <f t="shared" si="72"/>
        <v>0</v>
      </c>
      <c r="JE58" s="31">
        <f t="shared" si="72"/>
        <v>0</v>
      </c>
      <c r="JF58" s="31">
        <f t="shared" si="72"/>
        <v>0</v>
      </c>
      <c r="JG58" s="31">
        <f t="shared" si="72"/>
        <v>0</v>
      </c>
      <c r="JH58" s="31">
        <f t="shared" si="72"/>
        <v>0</v>
      </c>
      <c r="JI58" s="31">
        <f t="shared" si="72"/>
        <v>0</v>
      </c>
      <c r="JJ58" s="31">
        <f t="shared" si="72"/>
        <v>0</v>
      </c>
      <c r="JK58" s="31">
        <f t="shared" si="72"/>
        <v>0</v>
      </c>
      <c r="JL58" s="31">
        <f t="shared" si="72"/>
        <v>0</v>
      </c>
      <c r="JM58" s="31">
        <f t="shared" si="72"/>
        <v>0</v>
      </c>
      <c r="JN58" s="31">
        <f t="shared" si="72"/>
        <v>0</v>
      </c>
      <c r="JO58" s="31">
        <f t="shared" si="72"/>
        <v>0</v>
      </c>
      <c r="JP58" s="31">
        <f t="shared" si="72"/>
        <v>0</v>
      </c>
      <c r="JQ58" s="31">
        <f t="shared" si="72"/>
        <v>0</v>
      </c>
      <c r="JR58" s="31">
        <f t="shared" si="72"/>
        <v>0</v>
      </c>
      <c r="JS58" s="31">
        <f t="shared" si="72"/>
        <v>0</v>
      </c>
      <c r="JT58" s="31">
        <f t="shared" si="72"/>
        <v>0</v>
      </c>
      <c r="JU58" s="31">
        <f t="shared" si="72"/>
        <v>0</v>
      </c>
      <c r="JV58" s="31">
        <f t="shared" si="72"/>
        <v>0</v>
      </c>
      <c r="JW58" s="31">
        <f t="shared" si="72"/>
        <v>0</v>
      </c>
      <c r="JX58" s="31">
        <f t="shared" si="72"/>
        <v>0</v>
      </c>
      <c r="JY58" s="31">
        <f t="shared" si="72"/>
        <v>0</v>
      </c>
      <c r="JZ58" s="31">
        <f t="shared" si="72"/>
        <v>0</v>
      </c>
      <c r="KA58" s="31">
        <f t="shared" si="72"/>
        <v>0</v>
      </c>
      <c r="KB58" s="31">
        <f t="shared" si="72"/>
        <v>0</v>
      </c>
      <c r="KC58" s="31">
        <f t="shared" si="72"/>
        <v>0</v>
      </c>
      <c r="KD58" s="31">
        <f t="shared" si="72"/>
        <v>0</v>
      </c>
      <c r="KE58" s="31">
        <f t="shared" si="72"/>
        <v>0</v>
      </c>
      <c r="KF58" s="31">
        <f t="shared" si="72"/>
        <v>0</v>
      </c>
      <c r="KG58" s="31">
        <f t="shared" si="72"/>
        <v>0</v>
      </c>
      <c r="KH58" s="31">
        <f t="shared" si="72"/>
        <v>0</v>
      </c>
      <c r="KI58" s="31">
        <f t="shared" si="72"/>
        <v>0</v>
      </c>
      <c r="KJ58" s="31">
        <f t="shared" si="72"/>
        <v>0</v>
      </c>
      <c r="KK58" s="31">
        <f t="shared" si="72"/>
        <v>0</v>
      </c>
      <c r="KL58" s="31">
        <f t="shared" si="72"/>
        <v>0</v>
      </c>
      <c r="KM58" s="31">
        <f t="shared" si="72"/>
        <v>0</v>
      </c>
      <c r="KN58" s="31">
        <f t="shared" si="72"/>
        <v>0</v>
      </c>
      <c r="KO58" s="31">
        <f t="shared" si="72"/>
        <v>0</v>
      </c>
      <c r="KP58" s="31">
        <f t="shared" si="72"/>
        <v>0</v>
      </c>
      <c r="KQ58" s="31">
        <f t="shared" si="72"/>
        <v>0</v>
      </c>
      <c r="KR58" s="31">
        <f t="shared" si="72"/>
        <v>0</v>
      </c>
      <c r="KS58" s="31">
        <f t="shared" si="72"/>
        <v>0</v>
      </c>
      <c r="KT58" s="31">
        <f t="shared" si="72"/>
        <v>0</v>
      </c>
      <c r="KU58" s="31">
        <f t="shared" si="72"/>
        <v>0</v>
      </c>
      <c r="KV58" s="31">
        <f t="shared" si="72"/>
        <v>0</v>
      </c>
      <c r="KW58" s="31">
        <f t="shared" si="72"/>
        <v>0</v>
      </c>
      <c r="KX58" s="31">
        <f t="shared" si="72"/>
        <v>0</v>
      </c>
      <c r="KY58" s="31">
        <f t="shared" si="72"/>
        <v>0</v>
      </c>
      <c r="KZ58" s="31">
        <f t="shared" si="72"/>
        <v>0</v>
      </c>
      <c r="LA58" s="31">
        <f t="shared" si="72"/>
        <v>0</v>
      </c>
      <c r="LB58" s="31">
        <f t="shared" si="72"/>
        <v>0</v>
      </c>
      <c r="LC58" s="31">
        <f t="shared" si="72"/>
        <v>0</v>
      </c>
      <c r="LD58" s="31">
        <f t="shared" si="72"/>
        <v>0</v>
      </c>
      <c r="LE58" s="31">
        <f t="shared" si="72"/>
        <v>0</v>
      </c>
      <c r="LF58" s="31">
        <f t="shared" si="72"/>
        <v>0</v>
      </c>
      <c r="LG58" s="31">
        <f t="shared" si="72"/>
        <v>0</v>
      </c>
      <c r="LH58" s="31">
        <f t="shared" si="72"/>
        <v>0</v>
      </c>
      <c r="LI58" s="31">
        <f t="shared" si="72"/>
        <v>0</v>
      </c>
      <c r="LJ58" s="31">
        <f t="shared" si="72"/>
        <v>0</v>
      </c>
      <c r="LK58" s="31">
        <f t="shared" si="72"/>
        <v>0</v>
      </c>
      <c r="LL58" s="31">
        <f t="shared" si="72"/>
        <v>0</v>
      </c>
      <c r="LM58" s="31">
        <f t="shared" si="72"/>
        <v>0</v>
      </c>
      <c r="LN58" s="31">
        <f t="shared" si="72"/>
        <v>0</v>
      </c>
      <c r="LO58" s="31">
        <f t="shared" si="72"/>
        <v>0</v>
      </c>
      <c r="LP58" s="31">
        <f t="shared" si="72"/>
        <v>0</v>
      </c>
      <c r="LQ58" s="31">
        <f t="shared" si="72"/>
        <v>0</v>
      </c>
      <c r="LR58" s="31">
        <f t="shared" si="72"/>
        <v>0</v>
      </c>
      <c r="LS58" s="31">
        <f t="shared" si="72"/>
        <v>0</v>
      </c>
      <c r="LT58" s="31">
        <f t="shared" si="72"/>
        <v>0</v>
      </c>
      <c r="LU58" s="31">
        <f t="shared" si="72"/>
        <v>0</v>
      </c>
      <c r="LV58" s="31">
        <f t="shared" si="72"/>
        <v>0</v>
      </c>
      <c r="LW58" s="31">
        <f t="shared" si="72"/>
        <v>0</v>
      </c>
      <c r="LX58" s="31">
        <f t="shared" si="72"/>
        <v>0</v>
      </c>
      <c r="LY58" s="31">
        <f t="shared" si="72"/>
        <v>0</v>
      </c>
      <c r="LZ58" s="31">
        <f t="shared" si="72"/>
        <v>0</v>
      </c>
      <c r="MA58" s="31">
        <f t="shared" si="72"/>
        <v>0</v>
      </c>
      <c r="MB58" s="31">
        <f t="shared" si="72"/>
        <v>0</v>
      </c>
      <c r="MC58" s="31">
        <f t="shared" si="72"/>
        <v>0</v>
      </c>
      <c r="MD58" s="31">
        <f t="shared" si="72"/>
        <v>0</v>
      </c>
      <c r="ME58" s="31">
        <f t="shared" si="72"/>
        <v>0</v>
      </c>
      <c r="MF58" s="31">
        <f t="shared" si="72"/>
        <v>0</v>
      </c>
      <c r="MG58" s="31">
        <f t="shared" si="72"/>
        <v>0</v>
      </c>
      <c r="MH58" s="31">
        <f t="shared" si="72"/>
        <v>0</v>
      </c>
      <c r="MI58" s="31">
        <f t="shared" si="72"/>
        <v>0</v>
      </c>
      <c r="MJ58" s="31">
        <f t="shared" si="72"/>
        <v>0</v>
      </c>
      <c r="MK58" s="31">
        <f t="shared" si="72"/>
        <v>0</v>
      </c>
      <c r="ML58" s="31">
        <f t="shared" si="72"/>
        <v>0</v>
      </c>
      <c r="MM58" s="31">
        <f t="shared" si="72"/>
        <v>0</v>
      </c>
      <c r="MN58" s="31">
        <f t="shared" si="72"/>
        <v>0</v>
      </c>
      <c r="MO58" s="31">
        <f t="shared" si="72"/>
        <v>0</v>
      </c>
      <c r="MP58" s="31">
        <f t="shared" si="72"/>
        <v>0</v>
      </c>
      <c r="MQ58" s="31">
        <f t="shared" si="72"/>
        <v>0</v>
      </c>
      <c r="MR58" s="31">
        <f t="shared" si="72"/>
        <v>0</v>
      </c>
      <c r="MS58" s="31">
        <f t="shared" si="72"/>
        <v>0</v>
      </c>
      <c r="MT58" s="31">
        <f t="shared" si="72"/>
        <v>0</v>
      </c>
      <c r="MU58" s="31">
        <f t="shared" si="72"/>
        <v>0</v>
      </c>
      <c r="MV58" s="31">
        <f t="shared" si="72"/>
        <v>0</v>
      </c>
      <c r="MW58" s="31">
        <f t="shared" si="72"/>
        <v>0</v>
      </c>
      <c r="MX58" s="31">
        <f t="shared" si="72"/>
        <v>0</v>
      </c>
      <c r="MY58" s="27"/>
      <c r="MZ58" s="27"/>
      <c r="NA58" s="27"/>
      <c r="NB58" s="27"/>
      <c r="NC58" s="27"/>
      <c r="ND58" s="27"/>
      <c r="NE58" s="27"/>
      <c r="NF58" s="27"/>
      <c r="NG58" s="27"/>
      <c r="NH58" s="27"/>
      <c r="NI58" s="27"/>
      <c r="NJ58" s="27"/>
      <c r="NK58" s="27"/>
      <c r="NL58" s="27"/>
      <c r="NM58" s="27"/>
      <c r="NN58" s="27"/>
      <c r="NO58" s="27"/>
      <c r="NP58" s="27"/>
      <c r="NQ58" s="27"/>
      <c r="NR58" s="27"/>
      <c r="NS58" s="27"/>
      <c r="NT58" s="27"/>
    </row>
    <row r="59" spans="1:384" ht="14.25" hidden="1" customHeight="1" outlineLevel="1" x14ac:dyDescent="0.55000000000000004">
      <c r="A59" s="38" t="s">
        <v>8</v>
      </c>
      <c r="B59" s="52">
        <f t="shared" si="66"/>
        <v>0</v>
      </c>
      <c r="C59" s="53">
        <f t="shared" ref="C59:IW59" si="73">C56+C57/6+C58</f>
        <v>0</v>
      </c>
      <c r="D59" s="53">
        <f t="shared" si="73"/>
        <v>0</v>
      </c>
      <c r="E59" s="53">
        <f t="shared" si="73"/>
        <v>0</v>
      </c>
      <c r="F59" s="53">
        <f t="shared" si="73"/>
        <v>0</v>
      </c>
      <c r="G59" s="53">
        <f t="shared" si="73"/>
        <v>0</v>
      </c>
      <c r="H59" s="53">
        <f t="shared" si="73"/>
        <v>0</v>
      </c>
      <c r="I59" s="53">
        <f t="shared" si="73"/>
        <v>0</v>
      </c>
      <c r="J59" s="53">
        <f t="shared" si="73"/>
        <v>0</v>
      </c>
      <c r="K59" s="53">
        <f t="shared" si="73"/>
        <v>0</v>
      </c>
      <c r="L59" s="53">
        <f t="shared" si="73"/>
        <v>0</v>
      </c>
      <c r="M59" s="53">
        <f t="shared" si="73"/>
        <v>0</v>
      </c>
      <c r="N59" s="53">
        <f t="shared" si="73"/>
        <v>0</v>
      </c>
      <c r="O59" s="53">
        <f t="shared" si="73"/>
        <v>0</v>
      </c>
      <c r="P59" s="53">
        <f t="shared" si="73"/>
        <v>0</v>
      </c>
      <c r="Q59" s="53">
        <f t="shared" si="73"/>
        <v>0</v>
      </c>
      <c r="R59" s="53">
        <f t="shared" si="73"/>
        <v>0</v>
      </c>
      <c r="S59" s="53">
        <f t="shared" si="73"/>
        <v>0</v>
      </c>
      <c r="T59" s="53">
        <f t="shared" si="73"/>
        <v>0</v>
      </c>
      <c r="U59" s="53">
        <f t="shared" si="73"/>
        <v>0</v>
      </c>
      <c r="V59" s="53">
        <f t="shared" si="73"/>
        <v>0</v>
      </c>
      <c r="W59" s="53">
        <f t="shared" si="73"/>
        <v>0</v>
      </c>
      <c r="X59" s="53">
        <f t="shared" si="73"/>
        <v>0</v>
      </c>
      <c r="Y59" s="53">
        <f t="shared" si="73"/>
        <v>0</v>
      </c>
      <c r="Z59" s="53">
        <f t="shared" si="73"/>
        <v>0</v>
      </c>
      <c r="AA59" s="53">
        <f t="shared" si="73"/>
        <v>0</v>
      </c>
      <c r="AB59" s="53">
        <f t="shared" si="73"/>
        <v>0</v>
      </c>
      <c r="AC59" s="53">
        <f t="shared" si="73"/>
        <v>0</v>
      </c>
      <c r="AD59" s="53">
        <f t="shared" si="73"/>
        <v>0</v>
      </c>
      <c r="AE59" s="53">
        <f t="shared" si="73"/>
        <v>0</v>
      </c>
      <c r="AF59" s="53">
        <f t="shared" si="73"/>
        <v>0</v>
      </c>
      <c r="AG59" s="53">
        <f t="shared" si="73"/>
        <v>0</v>
      </c>
      <c r="AH59" s="53">
        <f t="shared" si="73"/>
        <v>0</v>
      </c>
      <c r="AI59" s="53">
        <f t="shared" si="73"/>
        <v>0</v>
      </c>
      <c r="AJ59" s="53">
        <f t="shared" si="73"/>
        <v>0</v>
      </c>
      <c r="AK59" s="53">
        <f t="shared" si="73"/>
        <v>0</v>
      </c>
      <c r="AL59" s="53">
        <f t="shared" si="73"/>
        <v>0</v>
      </c>
      <c r="AM59" s="53">
        <f t="shared" si="73"/>
        <v>0</v>
      </c>
      <c r="AN59" s="53">
        <f t="shared" si="73"/>
        <v>0</v>
      </c>
      <c r="AO59" s="53">
        <f t="shared" si="73"/>
        <v>0</v>
      </c>
      <c r="AP59" s="53">
        <f t="shared" si="73"/>
        <v>0</v>
      </c>
      <c r="AQ59" s="53">
        <f t="shared" si="73"/>
        <v>0</v>
      </c>
      <c r="AR59" s="53">
        <f t="shared" si="73"/>
        <v>0</v>
      </c>
      <c r="AS59" s="53">
        <f t="shared" si="73"/>
        <v>0</v>
      </c>
      <c r="AT59" s="53">
        <f t="shared" si="73"/>
        <v>0</v>
      </c>
      <c r="AU59" s="53">
        <f t="shared" si="73"/>
        <v>0</v>
      </c>
      <c r="AV59" s="53">
        <f t="shared" si="73"/>
        <v>0</v>
      </c>
      <c r="AW59" s="53">
        <f t="shared" si="73"/>
        <v>0</v>
      </c>
      <c r="AX59" s="53">
        <f t="shared" si="73"/>
        <v>0</v>
      </c>
      <c r="AY59" s="53">
        <f t="shared" si="73"/>
        <v>0</v>
      </c>
      <c r="AZ59" s="53">
        <f t="shared" si="73"/>
        <v>0</v>
      </c>
      <c r="BA59" s="53">
        <f t="shared" si="73"/>
        <v>0</v>
      </c>
      <c r="BB59" s="53">
        <f t="shared" si="73"/>
        <v>0</v>
      </c>
      <c r="BC59" s="53">
        <f t="shared" si="73"/>
        <v>0</v>
      </c>
      <c r="BD59" s="53">
        <f t="shared" si="73"/>
        <v>0</v>
      </c>
      <c r="BE59" s="53">
        <f t="shared" si="73"/>
        <v>0</v>
      </c>
      <c r="BF59" s="53">
        <f t="shared" si="73"/>
        <v>0</v>
      </c>
      <c r="BG59" s="53">
        <f t="shared" si="73"/>
        <v>0</v>
      </c>
      <c r="BH59" s="53">
        <f t="shared" si="73"/>
        <v>0</v>
      </c>
      <c r="BI59" s="53">
        <f t="shared" si="73"/>
        <v>0</v>
      </c>
      <c r="BJ59" s="53">
        <f t="shared" si="73"/>
        <v>0</v>
      </c>
      <c r="BK59" s="53">
        <f t="shared" si="73"/>
        <v>0</v>
      </c>
      <c r="BL59" s="53">
        <f t="shared" si="73"/>
        <v>0</v>
      </c>
      <c r="BM59" s="53">
        <f t="shared" si="73"/>
        <v>0</v>
      </c>
      <c r="BN59" s="53">
        <f t="shared" si="73"/>
        <v>0</v>
      </c>
      <c r="BO59" s="53">
        <f t="shared" si="73"/>
        <v>0</v>
      </c>
      <c r="BP59" s="53">
        <f t="shared" si="73"/>
        <v>0</v>
      </c>
      <c r="BQ59" s="53">
        <f t="shared" si="73"/>
        <v>0</v>
      </c>
      <c r="BR59" s="53">
        <f t="shared" si="73"/>
        <v>0</v>
      </c>
      <c r="BS59" s="53">
        <f t="shared" si="73"/>
        <v>0</v>
      </c>
      <c r="BT59" s="53">
        <f t="shared" si="73"/>
        <v>0</v>
      </c>
      <c r="BU59" s="53">
        <f t="shared" si="73"/>
        <v>0</v>
      </c>
      <c r="BV59" s="53">
        <f t="shared" si="73"/>
        <v>0</v>
      </c>
      <c r="BW59" s="53">
        <f t="shared" si="73"/>
        <v>0</v>
      </c>
      <c r="BX59" s="53">
        <f t="shared" si="73"/>
        <v>0</v>
      </c>
      <c r="BY59" s="53">
        <f t="shared" si="73"/>
        <v>0</v>
      </c>
      <c r="BZ59" s="53">
        <f t="shared" si="73"/>
        <v>0</v>
      </c>
      <c r="CA59" s="53">
        <f t="shared" si="73"/>
        <v>0</v>
      </c>
      <c r="CB59" s="53">
        <f t="shared" si="73"/>
        <v>0</v>
      </c>
      <c r="CC59" s="53">
        <f t="shared" si="73"/>
        <v>0</v>
      </c>
      <c r="CD59" s="53">
        <f t="shared" si="73"/>
        <v>0</v>
      </c>
      <c r="CE59" s="53">
        <f t="shared" si="73"/>
        <v>0</v>
      </c>
      <c r="CF59" s="53">
        <f t="shared" si="73"/>
        <v>0</v>
      </c>
      <c r="CG59" s="53">
        <f t="shared" si="73"/>
        <v>0</v>
      </c>
      <c r="CH59" s="53">
        <f t="shared" si="73"/>
        <v>0</v>
      </c>
      <c r="CI59" s="53">
        <f t="shared" si="73"/>
        <v>0</v>
      </c>
      <c r="CJ59" s="53">
        <f t="shared" si="73"/>
        <v>0</v>
      </c>
      <c r="CK59" s="53">
        <f t="shared" si="73"/>
        <v>0</v>
      </c>
      <c r="CL59" s="53">
        <f t="shared" si="73"/>
        <v>0</v>
      </c>
      <c r="CM59" s="53">
        <f t="shared" si="73"/>
        <v>0</v>
      </c>
      <c r="CN59" s="53">
        <f t="shared" si="73"/>
        <v>0</v>
      </c>
      <c r="CO59" s="53">
        <f t="shared" si="73"/>
        <v>0</v>
      </c>
      <c r="CP59" s="53">
        <f t="shared" si="73"/>
        <v>0</v>
      </c>
      <c r="CQ59" s="53">
        <f t="shared" si="73"/>
        <v>0</v>
      </c>
      <c r="CR59" s="53">
        <f t="shared" si="73"/>
        <v>0</v>
      </c>
      <c r="CS59" s="53">
        <f t="shared" si="73"/>
        <v>0</v>
      </c>
      <c r="CT59" s="53">
        <f t="shared" si="73"/>
        <v>0</v>
      </c>
      <c r="CU59" s="53">
        <f t="shared" si="73"/>
        <v>0</v>
      </c>
      <c r="CV59" s="53">
        <f t="shared" si="73"/>
        <v>0</v>
      </c>
      <c r="CW59" s="53">
        <f t="shared" si="73"/>
        <v>0</v>
      </c>
      <c r="CX59" s="53">
        <f t="shared" si="73"/>
        <v>0</v>
      </c>
      <c r="CY59" s="53">
        <f t="shared" si="73"/>
        <v>0</v>
      </c>
      <c r="CZ59" s="53">
        <f t="shared" si="73"/>
        <v>0</v>
      </c>
      <c r="DA59" s="53">
        <f t="shared" si="73"/>
        <v>0</v>
      </c>
      <c r="DB59" s="53">
        <f t="shared" si="73"/>
        <v>0</v>
      </c>
      <c r="DC59" s="53">
        <f t="shared" si="73"/>
        <v>0</v>
      </c>
      <c r="DD59" s="53">
        <f t="shared" si="73"/>
        <v>0</v>
      </c>
      <c r="DE59" s="53">
        <f t="shared" si="73"/>
        <v>0</v>
      </c>
      <c r="DF59" s="53">
        <f t="shared" si="73"/>
        <v>0</v>
      </c>
      <c r="DG59" s="53">
        <f t="shared" si="73"/>
        <v>0</v>
      </c>
      <c r="DH59" s="53">
        <f t="shared" si="73"/>
        <v>0</v>
      </c>
      <c r="DI59" s="53">
        <f t="shared" si="73"/>
        <v>0</v>
      </c>
      <c r="DJ59" s="53">
        <f t="shared" si="73"/>
        <v>0</v>
      </c>
      <c r="DK59" s="53">
        <f t="shared" si="73"/>
        <v>0</v>
      </c>
      <c r="DL59" s="53">
        <f t="shared" si="73"/>
        <v>0</v>
      </c>
      <c r="DM59" s="53">
        <f t="shared" si="73"/>
        <v>0</v>
      </c>
      <c r="DN59" s="53">
        <f t="shared" si="73"/>
        <v>0</v>
      </c>
      <c r="DO59" s="53">
        <f t="shared" si="73"/>
        <v>0</v>
      </c>
      <c r="DP59" s="53">
        <f t="shared" si="73"/>
        <v>0</v>
      </c>
      <c r="DQ59" s="53">
        <f t="shared" si="73"/>
        <v>0</v>
      </c>
      <c r="DR59" s="53">
        <f t="shared" si="73"/>
        <v>0</v>
      </c>
      <c r="DS59" s="53">
        <f t="shared" si="73"/>
        <v>0</v>
      </c>
      <c r="DT59" s="53">
        <f t="shared" si="73"/>
        <v>0</v>
      </c>
      <c r="DU59" s="53">
        <f t="shared" si="73"/>
        <v>0</v>
      </c>
      <c r="DV59" s="53">
        <f t="shared" si="73"/>
        <v>0</v>
      </c>
      <c r="DW59" s="53">
        <f t="shared" si="73"/>
        <v>0</v>
      </c>
      <c r="DX59" s="53">
        <f t="shared" si="73"/>
        <v>0</v>
      </c>
      <c r="DY59" s="53">
        <f t="shared" si="73"/>
        <v>0</v>
      </c>
      <c r="DZ59" s="53">
        <f t="shared" si="73"/>
        <v>0</v>
      </c>
      <c r="EA59" s="53">
        <f t="shared" si="73"/>
        <v>0</v>
      </c>
      <c r="EB59" s="53">
        <f t="shared" si="73"/>
        <v>0</v>
      </c>
      <c r="EC59" s="53">
        <f t="shared" si="73"/>
        <v>0</v>
      </c>
      <c r="ED59" s="53">
        <f t="shared" si="73"/>
        <v>0</v>
      </c>
      <c r="EE59" s="53">
        <f t="shared" si="73"/>
        <v>0</v>
      </c>
      <c r="EF59" s="53">
        <f t="shared" si="73"/>
        <v>0</v>
      </c>
      <c r="EG59" s="53">
        <f t="shared" si="73"/>
        <v>0</v>
      </c>
      <c r="EH59" s="53">
        <f t="shared" si="73"/>
        <v>0</v>
      </c>
      <c r="EI59" s="53">
        <f t="shared" si="73"/>
        <v>0</v>
      </c>
      <c r="EJ59" s="53">
        <f t="shared" si="73"/>
        <v>0</v>
      </c>
      <c r="EK59" s="53">
        <f t="shared" si="73"/>
        <v>0</v>
      </c>
      <c r="EL59" s="53">
        <f t="shared" si="73"/>
        <v>0</v>
      </c>
      <c r="EM59" s="53">
        <f t="shared" si="73"/>
        <v>0</v>
      </c>
      <c r="EN59" s="53">
        <f t="shared" si="73"/>
        <v>0</v>
      </c>
      <c r="EO59" s="53">
        <f t="shared" si="73"/>
        <v>0</v>
      </c>
      <c r="EP59" s="53">
        <f t="shared" si="73"/>
        <v>0</v>
      </c>
      <c r="EQ59" s="53">
        <f t="shared" si="73"/>
        <v>0</v>
      </c>
      <c r="ER59" s="53">
        <f t="shared" si="73"/>
        <v>0</v>
      </c>
      <c r="ES59" s="53">
        <f t="shared" si="73"/>
        <v>0</v>
      </c>
      <c r="ET59" s="53">
        <f t="shared" si="73"/>
        <v>0</v>
      </c>
      <c r="EU59" s="53">
        <f t="shared" si="73"/>
        <v>0</v>
      </c>
      <c r="EV59" s="53">
        <f t="shared" si="73"/>
        <v>0</v>
      </c>
      <c r="EW59" s="53">
        <f t="shared" si="73"/>
        <v>0</v>
      </c>
      <c r="EX59" s="53">
        <f t="shared" si="73"/>
        <v>0</v>
      </c>
      <c r="EY59" s="53">
        <f t="shared" si="73"/>
        <v>0</v>
      </c>
      <c r="EZ59" s="53">
        <f t="shared" si="73"/>
        <v>0</v>
      </c>
      <c r="FA59" s="53">
        <f t="shared" si="73"/>
        <v>0</v>
      </c>
      <c r="FB59" s="53">
        <f t="shared" si="73"/>
        <v>0</v>
      </c>
      <c r="FC59" s="53">
        <f t="shared" si="73"/>
        <v>0</v>
      </c>
      <c r="FD59" s="53">
        <f t="shared" si="73"/>
        <v>0</v>
      </c>
      <c r="FE59" s="53">
        <f t="shared" si="73"/>
        <v>0</v>
      </c>
      <c r="FF59" s="53">
        <f t="shared" si="73"/>
        <v>0</v>
      </c>
      <c r="FG59" s="53">
        <f t="shared" si="73"/>
        <v>0</v>
      </c>
      <c r="FH59" s="53">
        <f t="shared" si="73"/>
        <v>0</v>
      </c>
      <c r="FI59" s="53">
        <f t="shared" si="73"/>
        <v>0</v>
      </c>
      <c r="FJ59" s="53">
        <f t="shared" si="73"/>
        <v>0</v>
      </c>
      <c r="FK59" s="53">
        <f t="shared" si="73"/>
        <v>0</v>
      </c>
      <c r="FL59" s="53">
        <f t="shared" si="73"/>
        <v>0</v>
      </c>
      <c r="FM59" s="53">
        <f t="shared" si="73"/>
        <v>0</v>
      </c>
      <c r="FN59" s="53">
        <f t="shared" si="73"/>
        <v>0</v>
      </c>
      <c r="FO59" s="53">
        <f t="shared" si="73"/>
        <v>0</v>
      </c>
      <c r="FP59" s="53">
        <f t="shared" si="73"/>
        <v>0</v>
      </c>
      <c r="FQ59" s="53">
        <f t="shared" si="73"/>
        <v>0</v>
      </c>
      <c r="FR59" s="53">
        <f t="shared" si="73"/>
        <v>0</v>
      </c>
      <c r="FS59" s="53">
        <f t="shared" si="73"/>
        <v>0</v>
      </c>
      <c r="FT59" s="53">
        <f t="shared" si="73"/>
        <v>0</v>
      </c>
      <c r="FU59" s="53">
        <f t="shared" si="73"/>
        <v>0</v>
      </c>
      <c r="FV59" s="53">
        <f t="shared" si="73"/>
        <v>0</v>
      </c>
      <c r="FW59" s="53">
        <f t="shared" si="73"/>
        <v>0</v>
      </c>
      <c r="FX59" s="53">
        <f t="shared" si="73"/>
        <v>0</v>
      </c>
      <c r="FY59" s="53">
        <f t="shared" si="73"/>
        <v>0</v>
      </c>
      <c r="FZ59" s="53">
        <f t="shared" si="73"/>
        <v>0</v>
      </c>
      <c r="GA59" s="53">
        <f t="shared" si="73"/>
        <v>0</v>
      </c>
      <c r="GB59" s="53">
        <f t="shared" si="73"/>
        <v>0</v>
      </c>
      <c r="GC59" s="53">
        <f t="shared" si="73"/>
        <v>0</v>
      </c>
      <c r="GD59" s="53">
        <f t="shared" si="73"/>
        <v>0</v>
      </c>
      <c r="GE59" s="53">
        <f t="shared" si="73"/>
        <v>0</v>
      </c>
      <c r="GF59" s="53">
        <f t="shared" si="73"/>
        <v>0</v>
      </c>
      <c r="GG59" s="53">
        <f t="shared" si="73"/>
        <v>0</v>
      </c>
      <c r="GH59" s="53">
        <f t="shared" si="73"/>
        <v>0</v>
      </c>
      <c r="GI59" s="53">
        <f t="shared" si="73"/>
        <v>0</v>
      </c>
      <c r="GJ59" s="53">
        <f t="shared" si="73"/>
        <v>0</v>
      </c>
      <c r="GK59" s="53">
        <f t="shared" si="73"/>
        <v>0</v>
      </c>
      <c r="GL59" s="53">
        <f t="shared" si="73"/>
        <v>0</v>
      </c>
      <c r="GM59" s="53">
        <f t="shared" si="73"/>
        <v>0</v>
      </c>
      <c r="GN59" s="53">
        <f t="shared" si="73"/>
        <v>0</v>
      </c>
      <c r="GO59" s="53">
        <f t="shared" si="73"/>
        <v>0</v>
      </c>
      <c r="GP59" s="53">
        <f t="shared" si="73"/>
        <v>0</v>
      </c>
      <c r="GQ59" s="53">
        <f t="shared" si="73"/>
        <v>0</v>
      </c>
      <c r="GR59" s="53">
        <f t="shared" si="73"/>
        <v>0</v>
      </c>
      <c r="GS59" s="53">
        <f t="shared" si="73"/>
        <v>0</v>
      </c>
      <c r="GT59" s="53">
        <f t="shared" si="73"/>
        <v>0</v>
      </c>
      <c r="GU59" s="53">
        <f t="shared" si="73"/>
        <v>0</v>
      </c>
      <c r="GV59" s="53">
        <f t="shared" si="73"/>
        <v>0</v>
      </c>
      <c r="GW59" s="53">
        <f t="shared" si="73"/>
        <v>0</v>
      </c>
      <c r="GX59" s="53">
        <f t="shared" si="73"/>
        <v>0</v>
      </c>
      <c r="GY59" s="53">
        <f t="shared" si="73"/>
        <v>0</v>
      </c>
      <c r="GZ59" s="53">
        <f t="shared" si="73"/>
        <v>0</v>
      </c>
      <c r="HA59" s="53">
        <f t="shared" si="73"/>
        <v>0</v>
      </c>
      <c r="HB59" s="53">
        <f t="shared" si="73"/>
        <v>0</v>
      </c>
      <c r="HC59" s="53">
        <f t="shared" si="73"/>
        <v>0</v>
      </c>
      <c r="HD59" s="53">
        <f t="shared" si="73"/>
        <v>0</v>
      </c>
      <c r="HE59" s="53">
        <f t="shared" si="73"/>
        <v>0</v>
      </c>
      <c r="HF59" s="53">
        <f t="shared" si="73"/>
        <v>0</v>
      </c>
      <c r="HG59" s="53">
        <f t="shared" si="73"/>
        <v>0</v>
      </c>
      <c r="HH59" s="53">
        <f t="shared" si="73"/>
        <v>0</v>
      </c>
      <c r="HI59" s="53">
        <f t="shared" si="73"/>
        <v>0</v>
      </c>
      <c r="HJ59" s="53">
        <f t="shared" si="73"/>
        <v>0</v>
      </c>
      <c r="HK59" s="53">
        <f t="shared" si="73"/>
        <v>0</v>
      </c>
      <c r="HL59" s="53">
        <f t="shared" si="73"/>
        <v>0</v>
      </c>
      <c r="HM59" s="53">
        <f t="shared" si="73"/>
        <v>0</v>
      </c>
      <c r="HN59" s="53">
        <f t="shared" si="73"/>
        <v>0</v>
      </c>
      <c r="HO59" s="53">
        <f t="shared" si="73"/>
        <v>0</v>
      </c>
      <c r="HP59" s="53">
        <f t="shared" si="73"/>
        <v>0</v>
      </c>
      <c r="HQ59" s="53">
        <f t="shared" si="73"/>
        <v>0</v>
      </c>
      <c r="HR59" s="53">
        <f t="shared" si="73"/>
        <v>0</v>
      </c>
      <c r="HS59" s="53">
        <f t="shared" si="73"/>
        <v>0</v>
      </c>
      <c r="HT59" s="53">
        <f t="shared" si="73"/>
        <v>0</v>
      </c>
      <c r="HU59" s="53">
        <f t="shared" si="73"/>
        <v>0</v>
      </c>
      <c r="HV59" s="53">
        <f t="shared" si="73"/>
        <v>0</v>
      </c>
      <c r="HW59" s="53">
        <f t="shared" si="73"/>
        <v>0</v>
      </c>
      <c r="HX59" s="53">
        <f t="shared" si="73"/>
        <v>0</v>
      </c>
      <c r="HY59" s="53">
        <f t="shared" si="73"/>
        <v>0</v>
      </c>
      <c r="HZ59" s="53">
        <f t="shared" si="73"/>
        <v>0</v>
      </c>
      <c r="IA59" s="53">
        <f t="shared" si="73"/>
        <v>0</v>
      </c>
      <c r="IB59" s="53">
        <f t="shared" si="73"/>
        <v>0</v>
      </c>
      <c r="IC59" s="53">
        <f t="shared" si="73"/>
        <v>0</v>
      </c>
      <c r="ID59" s="53">
        <f t="shared" si="73"/>
        <v>0</v>
      </c>
      <c r="IE59" s="53">
        <f t="shared" si="73"/>
        <v>0</v>
      </c>
      <c r="IF59" s="53">
        <f t="shared" si="73"/>
        <v>0</v>
      </c>
      <c r="IG59" s="53">
        <f t="shared" si="73"/>
        <v>0</v>
      </c>
      <c r="IH59" s="53">
        <f t="shared" si="73"/>
        <v>0</v>
      </c>
      <c r="II59" s="53">
        <f t="shared" si="73"/>
        <v>0</v>
      </c>
      <c r="IJ59" s="53">
        <f t="shared" si="73"/>
        <v>0</v>
      </c>
      <c r="IK59" s="53">
        <f t="shared" si="73"/>
        <v>0</v>
      </c>
      <c r="IL59" s="53">
        <f t="shared" si="73"/>
        <v>0</v>
      </c>
      <c r="IM59" s="53">
        <f t="shared" si="73"/>
        <v>0</v>
      </c>
      <c r="IN59" s="53">
        <f t="shared" si="73"/>
        <v>0</v>
      </c>
      <c r="IO59" s="53">
        <f t="shared" si="73"/>
        <v>0</v>
      </c>
      <c r="IP59" s="53">
        <f t="shared" si="73"/>
        <v>0</v>
      </c>
      <c r="IQ59" s="53">
        <f t="shared" si="73"/>
        <v>0</v>
      </c>
      <c r="IR59" s="53">
        <f t="shared" si="73"/>
        <v>0</v>
      </c>
      <c r="IS59" s="53">
        <f t="shared" si="73"/>
        <v>0</v>
      </c>
      <c r="IT59" s="53">
        <f t="shared" si="73"/>
        <v>0</v>
      </c>
      <c r="IU59" s="53">
        <f t="shared" si="73"/>
        <v>0</v>
      </c>
      <c r="IV59" s="53">
        <f t="shared" si="73"/>
        <v>0</v>
      </c>
      <c r="IW59" s="53">
        <f t="shared" si="73"/>
        <v>0</v>
      </c>
      <c r="IX59" s="53">
        <f t="shared" ref="IX59:MX59" si="74">IX56+IX57/6+IX58</f>
        <v>0</v>
      </c>
      <c r="IY59" s="53">
        <f t="shared" si="74"/>
        <v>0</v>
      </c>
      <c r="IZ59" s="53">
        <f t="shared" si="74"/>
        <v>0</v>
      </c>
      <c r="JA59" s="53">
        <f t="shared" si="74"/>
        <v>0</v>
      </c>
      <c r="JB59" s="53">
        <f t="shared" si="74"/>
        <v>0</v>
      </c>
      <c r="JC59" s="53">
        <f t="shared" si="74"/>
        <v>0</v>
      </c>
      <c r="JD59" s="53">
        <f t="shared" si="74"/>
        <v>0</v>
      </c>
      <c r="JE59" s="53">
        <f t="shared" si="74"/>
        <v>0</v>
      </c>
      <c r="JF59" s="53">
        <f t="shared" si="74"/>
        <v>0</v>
      </c>
      <c r="JG59" s="53">
        <f t="shared" si="74"/>
        <v>0</v>
      </c>
      <c r="JH59" s="53">
        <f t="shared" si="74"/>
        <v>0</v>
      </c>
      <c r="JI59" s="53">
        <f t="shared" si="74"/>
        <v>0</v>
      </c>
      <c r="JJ59" s="53">
        <f t="shared" si="74"/>
        <v>0</v>
      </c>
      <c r="JK59" s="53">
        <f t="shared" si="74"/>
        <v>0</v>
      </c>
      <c r="JL59" s="53">
        <f t="shared" si="74"/>
        <v>0</v>
      </c>
      <c r="JM59" s="53">
        <f t="shared" si="74"/>
        <v>0</v>
      </c>
      <c r="JN59" s="53">
        <f t="shared" si="74"/>
        <v>0</v>
      </c>
      <c r="JO59" s="53">
        <f t="shared" si="74"/>
        <v>0</v>
      </c>
      <c r="JP59" s="53">
        <f t="shared" si="74"/>
        <v>0</v>
      </c>
      <c r="JQ59" s="53">
        <f t="shared" si="74"/>
        <v>0</v>
      </c>
      <c r="JR59" s="53">
        <f t="shared" si="74"/>
        <v>0</v>
      </c>
      <c r="JS59" s="53">
        <f t="shared" si="74"/>
        <v>0</v>
      </c>
      <c r="JT59" s="53">
        <f t="shared" si="74"/>
        <v>0</v>
      </c>
      <c r="JU59" s="53">
        <f t="shared" si="74"/>
        <v>0</v>
      </c>
      <c r="JV59" s="53">
        <f t="shared" si="74"/>
        <v>0</v>
      </c>
      <c r="JW59" s="53">
        <f t="shared" si="74"/>
        <v>0</v>
      </c>
      <c r="JX59" s="53">
        <f t="shared" si="74"/>
        <v>0</v>
      </c>
      <c r="JY59" s="53">
        <f t="shared" si="74"/>
        <v>0</v>
      </c>
      <c r="JZ59" s="53">
        <f t="shared" si="74"/>
        <v>0</v>
      </c>
      <c r="KA59" s="53">
        <f t="shared" si="74"/>
        <v>0</v>
      </c>
      <c r="KB59" s="53">
        <f t="shared" si="74"/>
        <v>0</v>
      </c>
      <c r="KC59" s="53">
        <f t="shared" si="74"/>
        <v>0</v>
      </c>
      <c r="KD59" s="53">
        <f t="shared" si="74"/>
        <v>0</v>
      </c>
      <c r="KE59" s="53">
        <f t="shared" si="74"/>
        <v>0</v>
      </c>
      <c r="KF59" s="53">
        <f t="shared" si="74"/>
        <v>0</v>
      </c>
      <c r="KG59" s="53">
        <f t="shared" si="74"/>
        <v>0</v>
      </c>
      <c r="KH59" s="53">
        <f t="shared" si="74"/>
        <v>0</v>
      </c>
      <c r="KI59" s="53">
        <f t="shared" si="74"/>
        <v>0</v>
      </c>
      <c r="KJ59" s="53">
        <f t="shared" si="74"/>
        <v>0</v>
      </c>
      <c r="KK59" s="53">
        <f t="shared" si="74"/>
        <v>0</v>
      </c>
      <c r="KL59" s="53">
        <f t="shared" si="74"/>
        <v>0</v>
      </c>
      <c r="KM59" s="53">
        <f t="shared" si="74"/>
        <v>0</v>
      </c>
      <c r="KN59" s="53">
        <f t="shared" si="74"/>
        <v>0</v>
      </c>
      <c r="KO59" s="53">
        <f t="shared" si="74"/>
        <v>0</v>
      </c>
      <c r="KP59" s="53">
        <f t="shared" si="74"/>
        <v>0</v>
      </c>
      <c r="KQ59" s="53">
        <f t="shared" si="74"/>
        <v>0</v>
      </c>
      <c r="KR59" s="53">
        <f t="shared" si="74"/>
        <v>0</v>
      </c>
      <c r="KS59" s="53">
        <f t="shared" si="74"/>
        <v>0</v>
      </c>
      <c r="KT59" s="53">
        <f t="shared" si="74"/>
        <v>0</v>
      </c>
      <c r="KU59" s="53">
        <f t="shared" si="74"/>
        <v>0</v>
      </c>
      <c r="KV59" s="53">
        <f t="shared" si="74"/>
        <v>0</v>
      </c>
      <c r="KW59" s="53">
        <f t="shared" si="74"/>
        <v>0</v>
      </c>
      <c r="KX59" s="53">
        <f t="shared" si="74"/>
        <v>0</v>
      </c>
      <c r="KY59" s="53">
        <f t="shared" si="74"/>
        <v>0</v>
      </c>
      <c r="KZ59" s="53">
        <f t="shared" si="74"/>
        <v>0</v>
      </c>
      <c r="LA59" s="53">
        <f t="shared" si="74"/>
        <v>0</v>
      </c>
      <c r="LB59" s="53">
        <f t="shared" si="74"/>
        <v>0</v>
      </c>
      <c r="LC59" s="53">
        <f t="shared" si="74"/>
        <v>0</v>
      </c>
      <c r="LD59" s="53">
        <f t="shared" si="74"/>
        <v>0</v>
      </c>
      <c r="LE59" s="53">
        <f t="shared" si="74"/>
        <v>0</v>
      </c>
      <c r="LF59" s="53">
        <f t="shared" si="74"/>
        <v>0</v>
      </c>
      <c r="LG59" s="53">
        <f t="shared" si="74"/>
        <v>0</v>
      </c>
      <c r="LH59" s="53">
        <f t="shared" si="74"/>
        <v>0</v>
      </c>
      <c r="LI59" s="53">
        <f t="shared" si="74"/>
        <v>0</v>
      </c>
      <c r="LJ59" s="53">
        <f t="shared" si="74"/>
        <v>0</v>
      </c>
      <c r="LK59" s="53">
        <f t="shared" si="74"/>
        <v>0</v>
      </c>
      <c r="LL59" s="53">
        <f t="shared" si="74"/>
        <v>0</v>
      </c>
      <c r="LM59" s="53">
        <f t="shared" si="74"/>
        <v>0</v>
      </c>
      <c r="LN59" s="53">
        <f t="shared" si="74"/>
        <v>0</v>
      </c>
      <c r="LO59" s="53">
        <f t="shared" si="74"/>
        <v>0</v>
      </c>
      <c r="LP59" s="53">
        <f t="shared" si="74"/>
        <v>0</v>
      </c>
      <c r="LQ59" s="53">
        <f t="shared" si="74"/>
        <v>0</v>
      </c>
      <c r="LR59" s="53">
        <f t="shared" si="74"/>
        <v>0</v>
      </c>
      <c r="LS59" s="53">
        <f t="shared" si="74"/>
        <v>0</v>
      </c>
      <c r="LT59" s="53">
        <f t="shared" si="74"/>
        <v>0</v>
      </c>
      <c r="LU59" s="53">
        <f t="shared" si="74"/>
        <v>0</v>
      </c>
      <c r="LV59" s="53">
        <f t="shared" si="74"/>
        <v>0</v>
      </c>
      <c r="LW59" s="53">
        <f t="shared" si="74"/>
        <v>0</v>
      </c>
      <c r="LX59" s="53">
        <f t="shared" si="74"/>
        <v>0</v>
      </c>
      <c r="LY59" s="53">
        <f t="shared" si="74"/>
        <v>0</v>
      </c>
      <c r="LZ59" s="53">
        <f t="shared" si="74"/>
        <v>0</v>
      </c>
      <c r="MA59" s="53">
        <f t="shared" si="74"/>
        <v>0</v>
      </c>
      <c r="MB59" s="53">
        <f t="shared" si="74"/>
        <v>0</v>
      </c>
      <c r="MC59" s="53">
        <f t="shared" si="74"/>
        <v>0</v>
      </c>
      <c r="MD59" s="53">
        <f t="shared" si="74"/>
        <v>0</v>
      </c>
      <c r="ME59" s="53">
        <f t="shared" si="74"/>
        <v>0</v>
      </c>
      <c r="MF59" s="53">
        <f t="shared" si="74"/>
        <v>0</v>
      </c>
      <c r="MG59" s="53">
        <f t="shared" si="74"/>
        <v>0</v>
      </c>
      <c r="MH59" s="53">
        <f t="shared" si="74"/>
        <v>0</v>
      </c>
      <c r="MI59" s="53">
        <f t="shared" si="74"/>
        <v>0</v>
      </c>
      <c r="MJ59" s="53">
        <f t="shared" si="74"/>
        <v>0</v>
      </c>
      <c r="MK59" s="53">
        <f t="shared" si="74"/>
        <v>0</v>
      </c>
      <c r="ML59" s="53">
        <f t="shared" si="74"/>
        <v>0</v>
      </c>
      <c r="MM59" s="53">
        <f t="shared" si="74"/>
        <v>0</v>
      </c>
      <c r="MN59" s="53">
        <f t="shared" si="74"/>
        <v>0</v>
      </c>
      <c r="MO59" s="53">
        <f t="shared" si="74"/>
        <v>0</v>
      </c>
      <c r="MP59" s="53">
        <f t="shared" si="74"/>
        <v>0</v>
      </c>
      <c r="MQ59" s="53">
        <f t="shared" si="74"/>
        <v>0</v>
      </c>
      <c r="MR59" s="53">
        <f t="shared" si="74"/>
        <v>0</v>
      </c>
      <c r="MS59" s="53">
        <f t="shared" si="74"/>
        <v>0</v>
      </c>
      <c r="MT59" s="53">
        <f t="shared" si="74"/>
        <v>0</v>
      </c>
      <c r="MU59" s="53">
        <f t="shared" si="74"/>
        <v>0</v>
      </c>
      <c r="MV59" s="53">
        <f t="shared" si="74"/>
        <v>0</v>
      </c>
      <c r="MW59" s="53">
        <f t="shared" si="74"/>
        <v>0</v>
      </c>
      <c r="MX59" s="53">
        <f t="shared" si="74"/>
        <v>0</v>
      </c>
      <c r="MY59" s="53"/>
      <c r="MZ59" s="53"/>
      <c r="NA59" s="53"/>
      <c r="NB59" s="53"/>
      <c r="NC59" s="53"/>
      <c r="ND59" s="53"/>
      <c r="NE59" s="53"/>
      <c r="NF59" s="53"/>
      <c r="NG59" s="53"/>
      <c r="NH59" s="53"/>
      <c r="NI59" s="53"/>
      <c r="NJ59" s="53"/>
      <c r="NK59" s="53"/>
      <c r="NL59" s="53"/>
      <c r="NM59" s="53"/>
      <c r="NN59" s="53"/>
      <c r="NO59" s="53"/>
      <c r="NP59" s="53"/>
      <c r="NQ59" s="53"/>
      <c r="NR59" s="53"/>
      <c r="NS59" s="53"/>
      <c r="NT59" s="53"/>
    </row>
    <row r="60" spans="1:384" ht="14.25" hidden="1" customHeight="1" outlineLevel="1" x14ac:dyDescent="0.55000000000000004">
      <c r="A60" s="8" t="s">
        <v>9</v>
      </c>
      <c r="B60" s="54" t="e">
        <f t="shared" ref="B60:B62" si="75">SUMPRODUCT(C60:MX60,C56:MX56)/SUM(C56:MX56)</f>
        <v>#DIV/0!</v>
      </c>
      <c r="C60" s="59">
        <f>IFERROR(SUMIFS($R$77:$R$10183,$C$77:$C$10183,"&gt;"&amp;B$35,$C$77:$C$10183,"&lt;="&amp;C$35,$A$77:$A$10183,"&gt;"&amp;$C$1)/SUMIFS($G$77:$G$10183,$C$77:$C$10183,"&gt;"&amp;B$35,$C$77:$C$10183,"&lt;="&amp;C$35,$A$77:$A$10183,"&gt;"&amp;$C$1)-C$3,0)</f>
        <v>0</v>
      </c>
      <c r="D60" s="60">
        <f t="shared" ref="D60:IX60" si="76">D19</f>
        <v>0</v>
      </c>
      <c r="E60" s="60">
        <f t="shared" si="76"/>
        <v>0</v>
      </c>
      <c r="F60" s="60">
        <f t="shared" si="76"/>
        <v>0</v>
      </c>
      <c r="G60" s="60">
        <f t="shared" si="76"/>
        <v>0</v>
      </c>
      <c r="H60" s="60">
        <f t="shared" si="76"/>
        <v>0</v>
      </c>
      <c r="I60" s="60">
        <f t="shared" si="76"/>
        <v>0</v>
      </c>
      <c r="J60" s="60">
        <f t="shared" si="76"/>
        <v>0</v>
      </c>
      <c r="K60" s="60">
        <f t="shared" si="76"/>
        <v>0</v>
      </c>
      <c r="L60" s="60">
        <f t="shared" si="76"/>
        <v>0</v>
      </c>
      <c r="M60" s="60">
        <f t="shared" si="76"/>
        <v>0</v>
      </c>
      <c r="N60" s="60">
        <f t="shared" si="76"/>
        <v>0</v>
      </c>
      <c r="O60" s="60">
        <f t="shared" si="76"/>
        <v>0</v>
      </c>
      <c r="P60" s="60">
        <f t="shared" si="76"/>
        <v>0</v>
      </c>
      <c r="Q60" s="60">
        <f t="shared" si="76"/>
        <v>0</v>
      </c>
      <c r="R60" s="60">
        <f t="shared" si="76"/>
        <v>0</v>
      </c>
      <c r="S60" s="60">
        <f t="shared" si="76"/>
        <v>0</v>
      </c>
      <c r="T60" s="60">
        <f t="shared" si="76"/>
        <v>0</v>
      </c>
      <c r="U60" s="60">
        <f t="shared" si="76"/>
        <v>0</v>
      </c>
      <c r="V60" s="60">
        <f t="shared" si="76"/>
        <v>0</v>
      </c>
      <c r="W60" s="60">
        <f t="shared" si="76"/>
        <v>0</v>
      </c>
      <c r="X60" s="60">
        <f t="shared" si="76"/>
        <v>0</v>
      </c>
      <c r="Y60" s="60">
        <f t="shared" si="76"/>
        <v>0</v>
      </c>
      <c r="Z60" s="60">
        <f t="shared" si="76"/>
        <v>0</v>
      </c>
      <c r="AA60" s="60">
        <f t="shared" si="76"/>
        <v>0</v>
      </c>
      <c r="AB60" s="60">
        <f t="shared" si="76"/>
        <v>0</v>
      </c>
      <c r="AC60" s="60">
        <f t="shared" si="76"/>
        <v>0</v>
      </c>
      <c r="AD60" s="60">
        <f t="shared" si="76"/>
        <v>0</v>
      </c>
      <c r="AE60" s="60">
        <f t="shared" si="76"/>
        <v>0</v>
      </c>
      <c r="AF60" s="60">
        <f t="shared" si="76"/>
        <v>0</v>
      </c>
      <c r="AG60" s="60">
        <f t="shared" si="76"/>
        <v>0</v>
      </c>
      <c r="AH60" s="60">
        <f t="shared" si="76"/>
        <v>0</v>
      </c>
      <c r="AI60" s="60">
        <f t="shared" si="76"/>
        <v>0</v>
      </c>
      <c r="AJ60" s="60">
        <f t="shared" si="76"/>
        <v>0</v>
      </c>
      <c r="AK60" s="60">
        <f t="shared" si="76"/>
        <v>0</v>
      </c>
      <c r="AL60" s="60">
        <f t="shared" si="76"/>
        <v>0</v>
      </c>
      <c r="AM60" s="60">
        <f t="shared" si="76"/>
        <v>0</v>
      </c>
      <c r="AN60" s="60">
        <f t="shared" si="76"/>
        <v>0</v>
      </c>
      <c r="AO60" s="60">
        <f t="shared" si="76"/>
        <v>0</v>
      </c>
      <c r="AP60" s="60">
        <f t="shared" si="76"/>
        <v>0</v>
      </c>
      <c r="AQ60" s="60">
        <f t="shared" si="76"/>
        <v>0</v>
      </c>
      <c r="AR60" s="60">
        <f t="shared" si="76"/>
        <v>0</v>
      </c>
      <c r="AS60" s="60">
        <f t="shared" si="76"/>
        <v>0</v>
      </c>
      <c r="AT60" s="60">
        <f t="shared" si="76"/>
        <v>0</v>
      </c>
      <c r="AU60" s="60">
        <f t="shared" si="76"/>
        <v>0</v>
      </c>
      <c r="AV60" s="60">
        <f t="shared" si="76"/>
        <v>0</v>
      </c>
      <c r="AW60" s="60">
        <f t="shared" si="76"/>
        <v>0</v>
      </c>
      <c r="AX60" s="60">
        <f t="shared" si="76"/>
        <v>0</v>
      </c>
      <c r="AY60" s="60">
        <f t="shared" si="76"/>
        <v>0</v>
      </c>
      <c r="AZ60" s="60">
        <f t="shared" si="76"/>
        <v>0</v>
      </c>
      <c r="BA60" s="60">
        <f t="shared" si="76"/>
        <v>0</v>
      </c>
      <c r="BB60" s="60">
        <f t="shared" si="76"/>
        <v>0</v>
      </c>
      <c r="BC60" s="60">
        <f t="shared" si="76"/>
        <v>0</v>
      </c>
      <c r="BD60" s="60">
        <f t="shared" si="76"/>
        <v>0</v>
      </c>
      <c r="BE60" s="60">
        <f t="shared" si="76"/>
        <v>0</v>
      </c>
      <c r="BF60" s="60">
        <f t="shared" si="76"/>
        <v>0</v>
      </c>
      <c r="BG60" s="60">
        <f t="shared" si="76"/>
        <v>0</v>
      </c>
      <c r="BH60" s="60">
        <f t="shared" si="76"/>
        <v>0</v>
      </c>
      <c r="BI60" s="60">
        <f t="shared" si="76"/>
        <v>0</v>
      </c>
      <c r="BJ60" s="60">
        <f t="shared" si="76"/>
        <v>0</v>
      </c>
      <c r="BK60" s="60">
        <f t="shared" si="76"/>
        <v>0</v>
      </c>
      <c r="BL60" s="60">
        <f t="shared" si="76"/>
        <v>0</v>
      </c>
      <c r="BM60" s="60">
        <f t="shared" si="76"/>
        <v>0</v>
      </c>
      <c r="BN60" s="60">
        <f t="shared" si="76"/>
        <v>0</v>
      </c>
      <c r="BO60" s="60">
        <f t="shared" si="76"/>
        <v>0</v>
      </c>
      <c r="BP60" s="60">
        <f t="shared" si="76"/>
        <v>0</v>
      </c>
      <c r="BQ60" s="60">
        <f t="shared" si="76"/>
        <v>0</v>
      </c>
      <c r="BR60" s="60">
        <f t="shared" si="76"/>
        <v>0</v>
      </c>
      <c r="BS60" s="60">
        <f t="shared" si="76"/>
        <v>0</v>
      </c>
      <c r="BT60" s="60">
        <f t="shared" si="76"/>
        <v>0</v>
      </c>
      <c r="BU60" s="60">
        <f t="shared" si="76"/>
        <v>0</v>
      </c>
      <c r="BV60" s="60">
        <f t="shared" si="76"/>
        <v>0</v>
      </c>
      <c r="BW60" s="60">
        <f t="shared" si="76"/>
        <v>0</v>
      </c>
      <c r="BX60" s="60">
        <f t="shared" si="76"/>
        <v>0</v>
      </c>
      <c r="BY60" s="60">
        <f t="shared" si="76"/>
        <v>0</v>
      </c>
      <c r="BZ60" s="60">
        <f t="shared" si="76"/>
        <v>0</v>
      </c>
      <c r="CA60" s="60">
        <f t="shared" si="76"/>
        <v>0</v>
      </c>
      <c r="CB60" s="60">
        <f t="shared" si="76"/>
        <v>0</v>
      </c>
      <c r="CC60" s="60">
        <f t="shared" si="76"/>
        <v>0</v>
      </c>
      <c r="CD60" s="60">
        <f t="shared" si="76"/>
        <v>0</v>
      </c>
      <c r="CE60" s="60">
        <f t="shared" si="76"/>
        <v>0</v>
      </c>
      <c r="CF60" s="60">
        <f t="shared" si="76"/>
        <v>0</v>
      </c>
      <c r="CG60" s="60">
        <f t="shared" si="76"/>
        <v>0</v>
      </c>
      <c r="CH60" s="60">
        <f t="shared" si="76"/>
        <v>0</v>
      </c>
      <c r="CI60" s="60">
        <f t="shared" si="76"/>
        <v>0</v>
      </c>
      <c r="CJ60" s="60">
        <f t="shared" si="76"/>
        <v>0</v>
      </c>
      <c r="CK60" s="60">
        <f t="shared" si="76"/>
        <v>0</v>
      </c>
      <c r="CL60" s="60">
        <f t="shared" si="76"/>
        <v>0</v>
      </c>
      <c r="CM60" s="60">
        <f t="shared" si="76"/>
        <v>0</v>
      </c>
      <c r="CN60" s="60">
        <f t="shared" si="76"/>
        <v>0</v>
      </c>
      <c r="CO60" s="60">
        <f t="shared" si="76"/>
        <v>0</v>
      </c>
      <c r="CP60" s="60">
        <f t="shared" si="76"/>
        <v>0</v>
      </c>
      <c r="CQ60" s="60">
        <f t="shared" si="76"/>
        <v>0</v>
      </c>
      <c r="CR60" s="60">
        <f t="shared" si="76"/>
        <v>0</v>
      </c>
      <c r="CS60" s="60">
        <f t="shared" si="76"/>
        <v>0</v>
      </c>
      <c r="CT60" s="60">
        <f t="shared" si="76"/>
        <v>0</v>
      </c>
      <c r="CU60" s="60">
        <f t="shared" si="76"/>
        <v>0</v>
      </c>
      <c r="CV60" s="60">
        <f t="shared" si="76"/>
        <v>0</v>
      </c>
      <c r="CW60" s="60">
        <f t="shared" si="76"/>
        <v>0</v>
      </c>
      <c r="CX60" s="60">
        <f t="shared" si="76"/>
        <v>0</v>
      </c>
      <c r="CY60" s="60">
        <f t="shared" si="76"/>
        <v>0</v>
      </c>
      <c r="CZ60" s="60">
        <f t="shared" si="76"/>
        <v>0</v>
      </c>
      <c r="DA60" s="60">
        <f t="shared" si="76"/>
        <v>0</v>
      </c>
      <c r="DB60" s="60">
        <f t="shared" si="76"/>
        <v>0</v>
      </c>
      <c r="DC60" s="60">
        <f t="shared" si="76"/>
        <v>0</v>
      </c>
      <c r="DD60" s="60">
        <f t="shared" si="76"/>
        <v>0</v>
      </c>
      <c r="DE60" s="60">
        <f t="shared" si="76"/>
        <v>0</v>
      </c>
      <c r="DF60" s="60">
        <f t="shared" si="76"/>
        <v>0</v>
      </c>
      <c r="DG60" s="60">
        <f t="shared" si="76"/>
        <v>0</v>
      </c>
      <c r="DH60" s="60">
        <f t="shared" si="76"/>
        <v>0</v>
      </c>
      <c r="DI60" s="60">
        <f t="shared" si="76"/>
        <v>0</v>
      </c>
      <c r="DJ60" s="60">
        <f t="shared" si="76"/>
        <v>0</v>
      </c>
      <c r="DK60" s="60">
        <f t="shared" si="76"/>
        <v>0</v>
      </c>
      <c r="DL60" s="60">
        <f t="shared" si="76"/>
        <v>0</v>
      </c>
      <c r="DM60" s="60">
        <f t="shared" si="76"/>
        <v>0</v>
      </c>
      <c r="DN60" s="60">
        <f t="shared" si="76"/>
        <v>0</v>
      </c>
      <c r="DO60" s="60">
        <f t="shared" si="76"/>
        <v>0</v>
      </c>
      <c r="DP60" s="60">
        <f t="shared" si="76"/>
        <v>0</v>
      </c>
      <c r="DQ60" s="60">
        <f t="shared" si="76"/>
        <v>0</v>
      </c>
      <c r="DR60" s="60">
        <f t="shared" si="76"/>
        <v>0</v>
      </c>
      <c r="DS60" s="60">
        <f t="shared" si="76"/>
        <v>0</v>
      </c>
      <c r="DT60" s="60">
        <f t="shared" si="76"/>
        <v>0</v>
      </c>
      <c r="DU60" s="60">
        <f t="shared" si="76"/>
        <v>0</v>
      </c>
      <c r="DV60" s="60">
        <f t="shared" si="76"/>
        <v>0</v>
      </c>
      <c r="DW60" s="60">
        <f t="shared" si="76"/>
        <v>0</v>
      </c>
      <c r="DX60" s="60">
        <f t="shared" si="76"/>
        <v>0</v>
      </c>
      <c r="DY60" s="60">
        <f t="shared" si="76"/>
        <v>0</v>
      </c>
      <c r="DZ60" s="60">
        <f t="shared" si="76"/>
        <v>0</v>
      </c>
      <c r="EA60" s="60">
        <f t="shared" si="76"/>
        <v>0</v>
      </c>
      <c r="EB60" s="60">
        <f t="shared" si="76"/>
        <v>0</v>
      </c>
      <c r="EC60" s="60">
        <f t="shared" si="76"/>
        <v>0</v>
      </c>
      <c r="ED60" s="60">
        <f t="shared" si="76"/>
        <v>0</v>
      </c>
      <c r="EE60" s="60">
        <f t="shared" si="76"/>
        <v>0</v>
      </c>
      <c r="EF60" s="60">
        <f t="shared" si="76"/>
        <v>0</v>
      </c>
      <c r="EG60" s="60">
        <f t="shared" si="76"/>
        <v>0</v>
      </c>
      <c r="EH60" s="60">
        <f t="shared" si="76"/>
        <v>0</v>
      </c>
      <c r="EI60" s="60">
        <f t="shared" si="76"/>
        <v>0</v>
      </c>
      <c r="EJ60" s="60">
        <f t="shared" si="76"/>
        <v>0</v>
      </c>
      <c r="EK60" s="60">
        <f t="shared" si="76"/>
        <v>0</v>
      </c>
      <c r="EL60" s="60">
        <f t="shared" si="76"/>
        <v>0</v>
      </c>
      <c r="EM60" s="60">
        <f t="shared" si="76"/>
        <v>0</v>
      </c>
      <c r="EN60" s="60">
        <f t="shared" si="76"/>
        <v>0</v>
      </c>
      <c r="EO60" s="60">
        <f t="shared" si="76"/>
        <v>0</v>
      </c>
      <c r="EP60" s="60">
        <f t="shared" si="76"/>
        <v>0</v>
      </c>
      <c r="EQ60" s="60">
        <f t="shared" si="76"/>
        <v>0</v>
      </c>
      <c r="ER60" s="60">
        <f t="shared" si="76"/>
        <v>0</v>
      </c>
      <c r="ES60" s="60">
        <f t="shared" si="76"/>
        <v>0</v>
      </c>
      <c r="ET60" s="60">
        <f t="shared" si="76"/>
        <v>0</v>
      </c>
      <c r="EU60" s="60">
        <f t="shared" si="76"/>
        <v>0</v>
      </c>
      <c r="EV60" s="60">
        <f t="shared" si="76"/>
        <v>0</v>
      </c>
      <c r="EW60" s="60">
        <f t="shared" si="76"/>
        <v>0</v>
      </c>
      <c r="EX60" s="60">
        <f t="shared" si="76"/>
        <v>0</v>
      </c>
      <c r="EY60" s="60">
        <f t="shared" si="76"/>
        <v>0</v>
      </c>
      <c r="EZ60" s="60">
        <f t="shared" si="76"/>
        <v>0</v>
      </c>
      <c r="FA60" s="60">
        <f t="shared" si="76"/>
        <v>0</v>
      </c>
      <c r="FB60" s="60">
        <f t="shared" si="76"/>
        <v>0</v>
      </c>
      <c r="FC60" s="60">
        <f t="shared" si="76"/>
        <v>0</v>
      </c>
      <c r="FD60" s="60">
        <f t="shared" si="76"/>
        <v>0</v>
      </c>
      <c r="FE60" s="60">
        <f t="shared" si="76"/>
        <v>0</v>
      </c>
      <c r="FF60" s="60">
        <f t="shared" si="76"/>
        <v>0</v>
      </c>
      <c r="FG60" s="60">
        <f t="shared" si="76"/>
        <v>0</v>
      </c>
      <c r="FH60" s="60">
        <f t="shared" si="76"/>
        <v>0</v>
      </c>
      <c r="FI60" s="60">
        <f t="shared" si="76"/>
        <v>0</v>
      </c>
      <c r="FJ60" s="60">
        <f t="shared" si="76"/>
        <v>0</v>
      </c>
      <c r="FK60" s="60">
        <f t="shared" si="76"/>
        <v>0</v>
      </c>
      <c r="FL60" s="60">
        <f t="shared" si="76"/>
        <v>0</v>
      </c>
      <c r="FM60" s="60">
        <f t="shared" si="76"/>
        <v>0</v>
      </c>
      <c r="FN60" s="60">
        <f t="shared" si="76"/>
        <v>0</v>
      </c>
      <c r="FO60" s="60">
        <f t="shared" si="76"/>
        <v>0</v>
      </c>
      <c r="FP60" s="60">
        <f t="shared" si="76"/>
        <v>0</v>
      </c>
      <c r="FQ60" s="60">
        <f t="shared" si="76"/>
        <v>0</v>
      </c>
      <c r="FR60" s="60">
        <f t="shared" si="76"/>
        <v>0</v>
      </c>
      <c r="FS60" s="60">
        <f t="shared" si="76"/>
        <v>0</v>
      </c>
      <c r="FT60" s="60">
        <f t="shared" si="76"/>
        <v>0</v>
      </c>
      <c r="FU60" s="60">
        <f t="shared" si="76"/>
        <v>0</v>
      </c>
      <c r="FV60" s="60">
        <f t="shared" si="76"/>
        <v>0</v>
      </c>
      <c r="FW60" s="60">
        <f t="shared" si="76"/>
        <v>0</v>
      </c>
      <c r="FX60" s="60">
        <f t="shared" si="76"/>
        <v>0</v>
      </c>
      <c r="FY60" s="60">
        <f t="shared" si="76"/>
        <v>0</v>
      </c>
      <c r="FZ60" s="60">
        <f t="shared" si="76"/>
        <v>0</v>
      </c>
      <c r="GA60" s="60">
        <f t="shared" si="76"/>
        <v>0</v>
      </c>
      <c r="GB60" s="60">
        <f t="shared" si="76"/>
        <v>0</v>
      </c>
      <c r="GC60" s="60">
        <f t="shared" si="76"/>
        <v>0</v>
      </c>
      <c r="GD60" s="60">
        <f t="shared" si="76"/>
        <v>0</v>
      </c>
      <c r="GE60" s="60">
        <f t="shared" si="76"/>
        <v>0</v>
      </c>
      <c r="GF60" s="60">
        <f t="shared" si="76"/>
        <v>0</v>
      </c>
      <c r="GG60" s="60">
        <f t="shared" si="76"/>
        <v>0</v>
      </c>
      <c r="GH60" s="60">
        <f t="shared" si="76"/>
        <v>0</v>
      </c>
      <c r="GI60" s="60">
        <f t="shared" si="76"/>
        <v>0</v>
      </c>
      <c r="GJ60" s="60">
        <f t="shared" si="76"/>
        <v>0</v>
      </c>
      <c r="GK60" s="60">
        <f t="shared" si="76"/>
        <v>0</v>
      </c>
      <c r="GL60" s="60">
        <f t="shared" si="76"/>
        <v>0</v>
      </c>
      <c r="GM60" s="60">
        <f t="shared" si="76"/>
        <v>0</v>
      </c>
      <c r="GN60" s="60">
        <f t="shared" si="76"/>
        <v>0</v>
      </c>
      <c r="GO60" s="60">
        <f t="shared" si="76"/>
        <v>0</v>
      </c>
      <c r="GP60" s="60">
        <f t="shared" si="76"/>
        <v>0</v>
      </c>
      <c r="GQ60" s="60">
        <f t="shared" si="76"/>
        <v>0</v>
      </c>
      <c r="GR60" s="60">
        <f t="shared" si="76"/>
        <v>0</v>
      </c>
      <c r="GS60" s="60">
        <f t="shared" si="76"/>
        <v>0</v>
      </c>
      <c r="GT60" s="60">
        <f t="shared" si="76"/>
        <v>0</v>
      </c>
      <c r="GU60" s="60">
        <f t="shared" si="76"/>
        <v>0</v>
      </c>
      <c r="GV60" s="60">
        <f t="shared" si="76"/>
        <v>0</v>
      </c>
      <c r="GW60" s="60">
        <f t="shared" si="76"/>
        <v>0</v>
      </c>
      <c r="GX60" s="60">
        <f t="shared" si="76"/>
        <v>0</v>
      </c>
      <c r="GY60" s="60">
        <f t="shared" si="76"/>
        <v>0</v>
      </c>
      <c r="GZ60" s="60">
        <f t="shared" si="76"/>
        <v>0</v>
      </c>
      <c r="HA60" s="60">
        <f t="shared" si="76"/>
        <v>0</v>
      </c>
      <c r="HB60" s="60">
        <f t="shared" si="76"/>
        <v>0</v>
      </c>
      <c r="HC60" s="60">
        <f t="shared" si="76"/>
        <v>0</v>
      </c>
      <c r="HD60" s="60">
        <f t="shared" si="76"/>
        <v>0</v>
      </c>
      <c r="HE60" s="60">
        <f t="shared" si="76"/>
        <v>0</v>
      </c>
      <c r="HF60" s="60">
        <f t="shared" si="76"/>
        <v>0</v>
      </c>
      <c r="HG60" s="60">
        <f t="shared" si="76"/>
        <v>0</v>
      </c>
      <c r="HH60" s="60">
        <f t="shared" si="76"/>
        <v>0</v>
      </c>
      <c r="HI60" s="60">
        <f t="shared" si="76"/>
        <v>0</v>
      </c>
      <c r="HJ60" s="60">
        <f t="shared" si="76"/>
        <v>0</v>
      </c>
      <c r="HK60" s="60">
        <f t="shared" si="76"/>
        <v>0</v>
      </c>
      <c r="HL60" s="60">
        <f t="shared" si="76"/>
        <v>0</v>
      </c>
      <c r="HM60" s="60">
        <f t="shared" si="76"/>
        <v>0</v>
      </c>
      <c r="HN60" s="60">
        <f t="shared" si="76"/>
        <v>0</v>
      </c>
      <c r="HO60" s="60">
        <f t="shared" si="76"/>
        <v>0</v>
      </c>
      <c r="HP60" s="60">
        <f t="shared" si="76"/>
        <v>0</v>
      </c>
      <c r="HQ60" s="60">
        <f t="shared" si="76"/>
        <v>0</v>
      </c>
      <c r="HR60" s="60">
        <f t="shared" si="76"/>
        <v>0</v>
      </c>
      <c r="HS60" s="60">
        <f t="shared" si="76"/>
        <v>0</v>
      </c>
      <c r="HT60" s="60">
        <f t="shared" si="76"/>
        <v>0</v>
      </c>
      <c r="HU60" s="60">
        <f t="shared" si="76"/>
        <v>0</v>
      </c>
      <c r="HV60" s="60">
        <f t="shared" si="76"/>
        <v>0</v>
      </c>
      <c r="HW60" s="60">
        <f t="shared" si="76"/>
        <v>0</v>
      </c>
      <c r="HX60" s="60">
        <f t="shared" si="76"/>
        <v>0</v>
      </c>
      <c r="HY60" s="60">
        <f t="shared" si="76"/>
        <v>0</v>
      </c>
      <c r="HZ60" s="60">
        <f t="shared" si="76"/>
        <v>0</v>
      </c>
      <c r="IA60" s="60">
        <f t="shared" si="76"/>
        <v>0</v>
      </c>
      <c r="IB60" s="60">
        <f t="shared" si="76"/>
        <v>0</v>
      </c>
      <c r="IC60" s="60">
        <f t="shared" si="76"/>
        <v>0</v>
      </c>
      <c r="ID60" s="60">
        <f t="shared" si="76"/>
        <v>0</v>
      </c>
      <c r="IE60" s="60">
        <f t="shared" si="76"/>
        <v>0</v>
      </c>
      <c r="IF60" s="60">
        <f t="shared" si="76"/>
        <v>0</v>
      </c>
      <c r="IG60" s="60">
        <f t="shared" si="76"/>
        <v>0</v>
      </c>
      <c r="IH60" s="60">
        <f t="shared" si="76"/>
        <v>0</v>
      </c>
      <c r="II60" s="60">
        <f t="shared" si="76"/>
        <v>0</v>
      </c>
      <c r="IJ60" s="60">
        <f t="shared" si="76"/>
        <v>0</v>
      </c>
      <c r="IK60" s="60">
        <f t="shared" si="76"/>
        <v>0</v>
      </c>
      <c r="IL60" s="60">
        <f t="shared" si="76"/>
        <v>0</v>
      </c>
      <c r="IM60" s="60">
        <f t="shared" si="76"/>
        <v>0</v>
      </c>
      <c r="IN60" s="60">
        <f t="shared" si="76"/>
        <v>0</v>
      </c>
      <c r="IO60" s="60">
        <f t="shared" si="76"/>
        <v>0</v>
      </c>
      <c r="IP60" s="60">
        <f t="shared" si="76"/>
        <v>0</v>
      </c>
      <c r="IQ60" s="60">
        <f t="shared" si="76"/>
        <v>0</v>
      </c>
      <c r="IR60" s="60">
        <f t="shared" si="76"/>
        <v>0</v>
      </c>
      <c r="IS60" s="60">
        <f t="shared" si="76"/>
        <v>0</v>
      </c>
      <c r="IT60" s="60">
        <f t="shared" si="76"/>
        <v>0</v>
      </c>
      <c r="IU60" s="60">
        <f t="shared" si="76"/>
        <v>0</v>
      </c>
      <c r="IV60" s="60">
        <f t="shared" si="76"/>
        <v>0</v>
      </c>
      <c r="IW60" s="60">
        <f t="shared" si="76"/>
        <v>0</v>
      </c>
      <c r="IX60" s="60">
        <f t="shared" si="76"/>
        <v>0</v>
      </c>
      <c r="IY60" s="60">
        <f t="shared" ref="IY60:MX60" si="77">IY19</f>
        <v>0</v>
      </c>
      <c r="IZ60" s="60">
        <f t="shared" si="77"/>
        <v>0</v>
      </c>
      <c r="JA60" s="60">
        <f t="shared" si="77"/>
        <v>0</v>
      </c>
      <c r="JB60" s="60">
        <f t="shared" si="77"/>
        <v>0</v>
      </c>
      <c r="JC60" s="60">
        <f t="shared" si="77"/>
        <v>0</v>
      </c>
      <c r="JD60" s="60">
        <f t="shared" si="77"/>
        <v>0</v>
      </c>
      <c r="JE60" s="60">
        <f t="shared" si="77"/>
        <v>0</v>
      </c>
      <c r="JF60" s="60">
        <f t="shared" si="77"/>
        <v>0</v>
      </c>
      <c r="JG60" s="60">
        <f t="shared" si="77"/>
        <v>0</v>
      </c>
      <c r="JH60" s="60">
        <f t="shared" si="77"/>
        <v>0</v>
      </c>
      <c r="JI60" s="60">
        <f t="shared" si="77"/>
        <v>0</v>
      </c>
      <c r="JJ60" s="60">
        <f t="shared" si="77"/>
        <v>0</v>
      </c>
      <c r="JK60" s="60">
        <f t="shared" si="77"/>
        <v>0</v>
      </c>
      <c r="JL60" s="60">
        <f t="shared" si="77"/>
        <v>0</v>
      </c>
      <c r="JM60" s="60">
        <f t="shared" si="77"/>
        <v>0</v>
      </c>
      <c r="JN60" s="60">
        <f t="shared" si="77"/>
        <v>0</v>
      </c>
      <c r="JO60" s="60">
        <f t="shared" si="77"/>
        <v>0</v>
      </c>
      <c r="JP60" s="60">
        <f t="shared" si="77"/>
        <v>0</v>
      </c>
      <c r="JQ60" s="60">
        <f t="shared" si="77"/>
        <v>0</v>
      </c>
      <c r="JR60" s="60">
        <f t="shared" si="77"/>
        <v>0</v>
      </c>
      <c r="JS60" s="60">
        <f t="shared" si="77"/>
        <v>0</v>
      </c>
      <c r="JT60" s="60">
        <f t="shared" si="77"/>
        <v>0</v>
      </c>
      <c r="JU60" s="60">
        <f t="shared" si="77"/>
        <v>0</v>
      </c>
      <c r="JV60" s="60">
        <f t="shared" si="77"/>
        <v>0</v>
      </c>
      <c r="JW60" s="60">
        <f t="shared" si="77"/>
        <v>0</v>
      </c>
      <c r="JX60" s="60">
        <f t="shared" si="77"/>
        <v>0</v>
      </c>
      <c r="JY60" s="60">
        <f t="shared" si="77"/>
        <v>0</v>
      </c>
      <c r="JZ60" s="60">
        <f t="shared" si="77"/>
        <v>0</v>
      </c>
      <c r="KA60" s="60">
        <f t="shared" si="77"/>
        <v>0</v>
      </c>
      <c r="KB60" s="60">
        <f t="shared" si="77"/>
        <v>0</v>
      </c>
      <c r="KC60" s="60">
        <f t="shared" si="77"/>
        <v>0</v>
      </c>
      <c r="KD60" s="60">
        <f t="shared" si="77"/>
        <v>0</v>
      </c>
      <c r="KE60" s="60">
        <f t="shared" si="77"/>
        <v>0</v>
      </c>
      <c r="KF60" s="60">
        <f t="shared" si="77"/>
        <v>0</v>
      </c>
      <c r="KG60" s="60">
        <f t="shared" si="77"/>
        <v>0</v>
      </c>
      <c r="KH60" s="60">
        <f t="shared" si="77"/>
        <v>0</v>
      </c>
      <c r="KI60" s="60">
        <f t="shared" si="77"/>
        <v>0</v>
      </c>
      <c r="KJ60" s="60">
        <f t="shared" si="77"/>
        <v>0</v>
      </c>
      <c r="KK60" s="60">
        <f t="shared" si="77"/>
        <v>0</v>
      </c>
      <c r="KL60" s="60">
        <f t="shared" si="77"/>
        <v>0</v>
      </c>
      <c r="KM60" s="60">
        <f t="shared" si="77"/>
        <v>0</v>
      </c>
      <c r="KN60" s="60">
        <f t="shared" si="77"/>
        <v>0</v>
      </c>
      <c r="KO60" s="60">
        <f t="shared" si="77"/>
        <v>0</v>
      </c>
      <c r="KP60" s="60">
        <f t="shared" si="77"/>
        <v>0</v>
      </c>
      <c r="KQ60" s="60">
        <f t="shared" si="77"/>
        <v>0</v>
      </c>
      <c r="KR60" s="60">
        <f t="shared" si="77"/>
        <v>0</v>
      </c>
      <c r="KS60" s="60">
        <f t="shared" si="77"/>
        <v>0</v>
      </c>
      <c r="KT60" s="60">
        <f t="shared" si="77"/>
        <v>0</v>
      </c>
      <c r="KU60" s="60">
        <f t="shared" si="77"/>
        <v>0</v>
      </c>
      <c r="KV60" s="60">
        <f t="shared" si="77"/>
        <v>0</v>
      </c>
      <c r="KW60" s="60">
        <f t="shared" si="77"/>
        <v>0</v>
      </c>
      <c r="KX60" s="60">
        <f t="shared" si="77"/>
        <v>0</v>
      </c>
      <c r="KY60" s="60">
        <f t="shared" si="77"/>
        <v>0</v>
      </c>
      <c r="KZ60" s="60">
        <f t="shared" si="77"/>
        <v>0</v>
      </c>
      <c r="LA60" s="60">
        <f t="shared" si="77"/>
        <v>0</v>
      </c>
      <c r="LB60" s="60">
        <f t="shared" si="77"/>
        <v>0</v>
      </c>
      <c r="LC60" s="60">
        <f t="shared" si="77"/>
        <v>0</v>
      </c>
      <c r="LD60" s="60">
        <f t="shared" si="77"/>
        <v>0</v>
      </c>
      <c r="LE60" s="60">
        <f t="shared" si="77"/>
        <v>0</v>
      </c>
      <c r="LF60" s="60">
        <f t="shared" si="77"/>
        <v>0</v>
      </c>
      <c r="LG60" s="60">
        <f t="shared" si="77"/>
        <v>0</v>
      </c>
      <c r="LH60" s="60">
        <f t="shared" si="77"/>
        <v>0</v>
      </c>
      <c r="LI60" s="60">
        <f t="shared" si="77"/>
        <v>0</v>
      </c>
      <c r="LJ60" s="60">
        <f t="shared" si="77"/>
        <v>0</v>
      </c>
      <c r="LK60" s="60">
        <f t="shared" si="77"/>
        <v>0</v>
      </c>
      <c r="LL60" s="60">
        <f t="shared" si="77"/>
        <v>0</v>
      </c>
      <c r="LM60" s="60">
        <f t="shared" si="77"/>
        <v>0</v>
      </c>
      <c r="LN60" s="60">
        <f t="shared" si="77"/>
        <v>0</v>
      </c>
      <c r="LO60" s="60">
        <f t="shared" si="77"/>
        <v>0</v>
      </c>
      <c r="LP60" s="60">
        <f t="shared" si="77"/>
        <v>0</v>
      </c>
      <c r="LQ60" s="60">
        <f t="shared" si="77"/>
        <v>0</v>
      </c>
      <c r="LR60" s="60">
        <f t="shared" si="77"/>
        <v>0</v>
      </c>
      <c r="LS60" s="60">
        <f t="shared" si="77"/>
        <v>0</v>
      </c>
      <c r="LT60" s="60">
        <f t="shared" si="77"/>
        <v>0</v>
      </c>
      <c r="LU60" s="60">
        <f t="shared" si="77"/>
        <v>0</v>
      </c>
      <c r="LV60" s="60">
        <f t="shared" si="77"/>
        <v>0</v>
      </c>
      <c r="LW60" s="60">
        <f t="shared" si="77"/>
        <v>0</v>
      </c>
      <c r="LX60" s="60">
        <f t="shared" si="77"/>
        <v>0</v>
      </c>
      <c r="LY60" s="60">
        <f t="shared" si="77"/>
        <v>0</v>
      </c>
      <c r="LZ60" s="60">
        <f t="shared" si="77"/>
        <v>0</v>
      </c>
      <c r="MA60" s="60">
        <f t="shared" si="77"/>
        <v>0</v>
      </c>
      <c r="MB60" s="60">
        <f t="shared" si="77"/>
        <v>0</v>
      </c>
      <c r="MC60" s="60">
        <f t="shared" si="77"/>
        <v>0</v>
      </c>
      <c r="MD60" s="60">
        <f t="shared" si="77"/>
        <v>0</v>
      </c>
      <c r="ME60" s="60">
        <f t="shared" si="77"/>
        <v>0</v>
      </c>
      <c r="MF60" s="60">
        <f t="shared" si="77"/>
        <v>0</v>
      </c>
      <c r="MG60" s="60">
        <f t="shared" si="77"/>
        <v>0</v>
      </c>
      <c r="MH60" s="60">
        <f t="shared" si="77"/>
        <v>0</v>
      </c>
      <c r="MI60" s="60">
        <f t="shared" si="77"/>
        <v>0</v>
      </c>
      <c r="MJ60" s="60">
        <f t="shared" si="77"/>
        <v>0</v>
      </c>
      <c r="MK60" s="60">
        <f t="shared" si="77"/>
        <v>0</v>
      </c>
      <c r="ML60" s="60">
        <f t="shared" si="77"/>
        <v>0</v>
      </c>
      <c r="MM60" s="60">
        <f t="shared" si="77"/>
        <v>0</v>
      </c>
      <c r="MN60" s="60">
        <f t="shared" si="77"/>
        <v>0</v>
      </c>
      <c r="MO60" s="60">
        <f t="shared" si="77"/>
        <v>0</v>
      </c>
      <c r="MP60" s="60">
        <f t="shared" si="77"/>
        <v>0</v>
      </c>
      <c r="MQ60" s="60">
        <f t="shared" si="77"/>
        <v>0</v>
      </c>
      <c r="MR60" s="60">
        <f t="shared" si="77"/>
        <v>0</v>
      </c>
      <c r="MS60" s="60">
        <f t="shared" si="77"/>
        <v>0</v>
      </c>
      <c r="MT60" s="60">
        <f t="shared" si="77"/>
        <v>0</v>
      </c>
      <c r="MU60" s="60">
        <f t="shared" si="77"/>
        <v>0</v>
      </c>
      <c r="MV60" s="60">
        <f t="shared" si="77"/>
        <v>0</v>
      </c>
      <c r="MW60" s="60">
        <f t="shared" si="77"/>
        <v>0</v>
      </c>
      <c r="MX60" s="60">
        <f t="shared" si="77"/>
        <v>0</v>
      </c>
      <c r="MY60" s="24"/>
      <c r="MZ60" s="24"/>
      <c r="NA60" s="24"/>
      <c r="NB60" s="24"/>
      <c r="NC60" s="24"/>
      <c r="ND60" s="24"/>
      <c r="NE60" s="24"/>
      <c r="NF60" s="24"/>
      <c r="NG60" s="24"/>
      <c r="NH60" s="24"/>
      <c r="NI60" s="24"/>
      <c r="NJ60" s="24"/>
      <c r="NK60" s="24"/>
      <c r="NL60" s="24"/>
      <c r="NM60" s="24"/>
      <c r="NN60" s="24"/>
      <c r="NO60" s="24"/>
      <c r="NP60" s="24"/>
      <c r="NQ60" s="24"/>
      <c r="NR60" s="24"/>
      <c r="NS60" s="24"/>
      <c r="NT60" s="24"/>
    </row>
    <row r="61" spans="1:384" ht="14.25" hidden="1" customHeight="1" outlineLevel="1" x14ac:dyDescent="0.55000000000000004">
      <c r="A61" s="8" t="s">
        <v>10</v>
      </c>
      <c r="B61" s="54" t="e">
        <f t="shared" si="75"/>
        <v>#DIV/0!</v>
      </c>
      <c r="C61" s="59">
        <f>IFERROR(SUMIFS($S$77:$S$10183,$C$77:$C$10183,"&gt;"&amp;B$35,$C$77:$C$10183,"&lt;="&amp;C$35,$A$77:$A$10183,"&gt;"&amp;$C$1)/SUMIFS($H$77:$H$10183,$C$77:$C$10183,"&gt;"&amp;B$35,$C$77:$C$10183,"&lt;="&amp;C$35,$A$77:$A$10183,"&gt;"&amp;$C$1)-C$4,0)</f>
        <v>0</v>
      </c>
      <c r="D61" s="60">
        <f t="shared" ref="D61:IX61" si="78">D20</f>
        <v>0</v>
      </c>
      <c r="E61" s="60">
        <f t="shared" si="78"/>
        <v>0</v>
      </c>
      <c r="F61" s="60">
        <f t="shared" si="78"/>
        <v>0</v>
      </c>
      <c r="G61" s="60">
        <f t="shared" si="78"/>
        <v>0</v>
      </c>
      <c r="H61" s="60">
        <f t="shared" si="78"/>
        <v>0</v>
      </c>
      <c r="I61" s="60">
        <f t="shared" si="78"/>
        <v>0</v>
      </c>
      <c r="J61" s="60">
        <f t="shared" si="78"/>
        <v>0</v>
      </c>
      <c r="K61" s="60">
        <f t="shared" si="78"/>
        <v>0</v>
      </c>
      <c r="L61" s="60">
        <f t="shared" si="78"/>
        <v>0</v>
      </c>
      <c r="M61" s="60">
        <f t="shared" si="78"/>
        <v>0</v>
      </c>
      <c r="N61" s="60">
        <f t="shared" si="78"/>
        <v>0</v>
      </c>
      <c r="O61" s="60">
        <f t="shared" si="78"/>
        <v>0</v>
      </c>
      <c r="P61" s="60">
        <f t="shared" si="78"/>
        <v>0</v>
      </c>
      <c r="Q61" s="60">
        <f t="shared" si="78"/>
        <v>0</v>
      </c>
      <c r="R61" s="60">
        <f t="shared" si="78"/>
        <v>0</v>
      </c>
      <c r="S61" s="60">
        <f t="shared" si="78"/>
        <v>0</v>
      </c>
      <c r="T61" s="60">
        <f t="shared" si="78"/>
        <v>0</v>
      </c>
      <c r="U61" s="60">
        <f t="shared" si="78"/>
        <v>0</v>
      </c>
      <c r="V61" s="60">
        <f t="shared" si="78"/>
        <v>0</v>
      </c>
      <c r="W61" s="60">
        <f t="shared" si="78"/>
        <v>0</v>
      </c>
      <c r="X61" s="60">
        <f t="shared" si="78"/>
        <v>0</v>
      </c>
      <c r="Y61" s="60">
        <f t="shared" si="78"/>
        <v>0</v>
      </c>
      <c r="Z61" s="60">
        <f t="shared" si="78"/>
        <v>0</v>
      </c>
      <c r="AA61" s="60">
        <f t="shared" si="78"/>
        <v>0</v>
      </c>
      <c r="AB61" s="60">
        <f t="shared" si="78"/>
        <v>0</v>
      </c>
      <c r="AC61" s="60">
        <f t="shared" si="78"/>
        <v>0</v>
      </c>
      <c r="AD61" s="60">
        <f t="shared" si="78"/>
        <v>0</v>
      </c>
      <c r="AE61" s="60">
        <f t="shared" si="78"/>
        <v>0</v>
      </c>
      <c r="AF61" s="60">
        <f t="shared" si="78"/>
        <v>0</v>
      </c>
      <c r="AG61" s="60">
        <f t="shared" si="78"/>
        <v>0</v>
      </c>
      <c r="AH61" s="60">
        <f t="shared" si="78"/>
        <v>0</v>
      </c>
      <c r="AI61" s="60">
        <f t="shared" si="78"/>
        <v>0</v>
      </c>
      <c r="AJ61" s="60">
        <f t="shared" si="78"/>
        <v>0</v>
      </c>
      <c r="AK61" s="60">
        <f t="shared" si="78"/>
        <v>0</v>
      </c>
      <c r="AL61" s="60">
        <f t="shared" si="78"/>
        <v>0</v>
      </c>
      <c r="AM61" s="60">
        <f t="shared" si="78"/>
        <v>0</v>
      </c>
      <c r="AN61" s="60">
        <f t="shared" si="78"/>
        <v>0</v>
      </c>
      <c r="AO61" s="60">
        <f t="shared" si="78"/>
        <v>0</v>
      </c>
      <c r="AP61" s="60">
        <f t="shared" si="78"/>
        <v>0</v>
      </c>
      <c r="AQ61" s="60">
        <f t="shared" si="78"/>
        <v>0</v>
      </c>
      <c r="AR61" s="60">
        <f t="shared" si="78"/>
        <v>0</v>
      </c>
      <c r="AS61" s="60">
        <f t="shared" si="78"/>
        <v>0</v>
      </c>
      <c r="AT61" s="60">
        <f t="shared" si="78"/>
        <v>0</v>
      </c>
      <c r="AU61" s="60">
        <f t="shared" si="78"/>
        <v>0</v>
      </c>
      <c r="AV61" s="60">
        <f t="shared" si="78"/>
        <v>0</v>
      </c>
      <c r="AW61" s="60">
        <f t="shared" si="78"/>
        <v>0</v>
      </c>
      <c r="AX61" s="60">
        <f t="shared" si="78"/>
        <v>0</v>
      </c>
      <c r="AY61" s="60">
        <f t="shared" si="78"/>
        <v>0</v>
      </c>
      <c r="AZ61" s="60">
        <f t="shared" si="78"/>
        <v>0</v>
      </c>
      <c r="BA61" s="60">
        <f t="shared" si="78"/>
        <v>0</v>
      </c>
      <c r="BB61" s="60">
        <f t="shared" si="78"/>
        <v>0</v>
      </c>
      <c r="BC61" s="60">
        <f t="shared" si="78"/>
        <v>0</v>
      </c>
      <c r="BD61" s="60">
        <f t="shared" si="78"/>
        <v>0</v>
      </c>
      <c r="BE61" s="60">
        <f t="shared" si="78"/>
        <v>0</v>
      </c>
      <c r="BF61" s="60">
        <f t="shared" si="78"/>
        <v>0</v>
      </c>
      <c r="BG61" s="60">
        <f t="shared" si="78"/>
        <v>0</v>
      </c>
      <c r="BH61" s="60">
        <f t="shared" si="78"/>
        <v>0</v>
      </c>
      <c r="BI61" s="60">
        <f t="shared" si="78"/>
        <v>0</v>
      </c>
      <c r="BJ61" s="60">
        <f t="shared" si="78"/>
        <v>0</v>
      </c>
      <c r="BK61" s="60">
        <f t="shared" si="78"/>
        <v>0</v>
      </c>
      <c r="BL61" s="60">
        <f t="shared" si="78"/>
        <v>0</v>
      </c>
      <c r="BM61" s="60">
        <f t="shared" si="78"/>
        <v>0</v>
      </c>
      <c r="BN61" s="60">
        <f t="shared" si="78"/>
        <v>0</v>
      </c>
      <c r="BO61" s="60">
        <f t="shared" si="78"/>
        <v>0</v>
      </c>
      <c r="BP61" s="60">
        <f t="shared" si="78"/>
        <v>0</v>
      </c>
      <c r="BQ61" s="60">
        <f t="shared" si="78"/>
        <v>0</v>
      </c>
      <c r="BR61" s="60">
        <f t="shared" si="78"/>
        <v>0</v>
      </c>
      <c r="BS61" s="60">
        <f t="shared" si="78"/>
        <v>0</v>
      </c>
      <c r="BT61" s="60">
        <f t="shared" si="78"/>
        <v>0</v>
      </c>
      <c r="BU61" s="60">
        <f t="shared" si="78"/>
        <v>0</v>
      </c>
      <c r="BV61" s="60">
        <f t="shared" si="78"/>
        <v>0</v>
      </c>
      <c r="BW61" s="60">
        <f t="shared" si="78"/>
        <v>0</v>
      </c>
      <c r="BX61" s="60">
        <f t="shared" si="78"/>
        <v>0</v>
      </c>
      <c r="BY61" s="60">
        <f t="shared" si="78"/>
        <v>0</v>
      </c>
      <c r="BZ61" s="60">
        <f t="shared" si="78"/>
        <v>0</v>
      </c>
      <c r="CA61" s="60">
        <f t="shared" si="78"/>
        <v>0</v>
      </c>
      <c r="CB61" s="60">
        <f t="shared" si="78"/>
        <v>0</v>
      </c>
      <c r="CC61" s="60">
        <f t="shared" si="78"/>
        <v>0</v>
      </c>
      <c r="CD61" s="60">
        <f t="shared" si="78"/>
        <v>0</v>
      </c>
      <c r="CE61" s="60">
        <f t="shared" si="78"/>
        <v>0</v>
      </c>
      <c r="CF61" s="60">
        <f t="shared" si="78"/>
        <v>0</v>
      </c>
      <c r="CG61" s="60">
        <f t="shared" si="78"/>
        <v>0</v>
      </c>
      <c r="CH61" s="60">
        <f t="shared" si="78"/>
        <v>0</v>
      </c>
      <c r="CI61" s="60">
        <f t="shared" si="78"/>
        <v>0</v>
      </c>
      <c r="CJ61" s="60">
        <f t="shared" si="78"/>
        <v>0</v>
      </c>
      <c r="CK61" s="60">
        <f t="shared" si="78"/>
        <v>0</v>
      </c>
      <c r="CL61" s="60">
        <f t="shared" si="78"/>
        <v>0</v>
      </c>
      <c r="CM61" s="60">
        <f t="shared" si="78"/>
        <v>0</v>
      </c>
      <c r="CN61" s="60">
        <f t="shared" si="78"/>
        <v>0</v>
      </c>
      <c r="CO61" s="60">
        <f t="shared" si="78"/>
        <v>0</v>
      </c>
      <c r="CP61" s="60">
        <f t="shared" si="78"/>
        <v>0</v>
      </c>
      <c r="CQ61" s="60">
        <f t="shared" si="78"/>
        <v>0</v>
      </c>
      <c r="CR61" s="60">
        <f t="shared" si="78"/>
        <v>0</v>
      </c>
      <c r="CS61" s="60">
        <f t="shared" si="78"/>
        <v>0</v>
      </c>
      <c r="CT61" s="60">
        <f t="shared" si="78"/>
        <v>0</v>
      </c>
      <c r="CU61" s="60">
        <f t="shared" si="78"/>
        <v>0</v>
      </c>
      <c r="CV61" s="60">
        <f t="shared" si="78"/>
        <v>0</v>
      </c>
      <c r="CW61" s="60">
        <f t="shared" si="78"/>
        <v>0</v>
      </c>
      <c r="CX61" s="60">
        <f t="shared" si="78"/>
        <v>0</v>
      </c>
      <c r="CY61" s="60">
        <f t="shared" si="78"/>
        <v>0</v>
      </c>
      <c r="CZ61" s="60">
        <f t="shared" si="78"/>
        <v>0</v>
      </c>
      <c r="DA61" s="60">
        <f t="shared" si="78"/>
        <v>0</v>
      </c>
      <c r="DB61" s="60">
        <f t="shared" si="78"/>
        <v>0</v>
      </c>
      <c r="DC61" s="60">
        <f t="shared" si="78"/>
        <v>0</v>
      </c>
      <c r="DD61" s="60">
        <f t="shared" si="78"/>
        <v>0</v>
      </c>
      <c r="DE61" s="60">
        <f t="shared" si="78"/>
        <v>0</v>
      </c>
      <c r="DF61" s="60">
        <f t="shared" si="78"/>
        <v>0</v>
      </c>
      <c r="DG61" s="60">
        <f t="shared" si="78"/>
        <v>0</v>
      </c>
      <c r="DH61" s="60">
        <f t="shared" si="78"/>
        <v>0</v>
      </c>
      <c r="DI61" s="60">
        <f t="shared" si="78"/>
        <v>0</v>
      </c>
      <c r="DJ61" s="60">
        <f t="shared" si="78"/>
        <v>0</v>
      </c>
      <c r="DK61" s="60">
        <f t="shared" si="78"/>
        <v>0</v>
      </c>
      <c r="DL61" s="60">
        <f t="shared" si="78"/>
        <v>0</v>
      </c>
      <c r="DM61" s="60">
        <f t="shared" si="78"/>
        <v>0</v>
      </c>
      <c r="DN61" s="60">
        <f t="shared" si="78"/>
        <v>0</v>
      </c>
      <c r="DO61" s="60">
        <f t="shared" si="78"/>
        <v>0</v>
      </c>
      <c r="DP61" s="60">
        <f t="shared" si="78"/>
        <v>0</v>
      </c>
      <c r="DQ61" s="60">
        <f t="shared" si="78"/>
        <v>0</v>
      </c>
      <c r="DR61" s="60">
        <f t="shared" si="78"/>
        <v>0</v>
      </c>
      <c r="DS61" s="60">
        <f t="shared" si="78"/>
        <v>0</v>
      </c>
      <c r="DT61" s="60">
        <f t="shared" si="78"/>
        <v>0</v>
      </c>
      <c r="DU61" s="60">
        <f t="shared" si="78"/>
        <v>0</v>
      </c>
      <c r="DV61" s="60">
        <f t="shared" si="78"/>
        <v>0</v>
      </c>
      <c r="DW61" s="60">
        <f t="shared" si="78"/>
        <v>0</v>
      </c>
      <c r="DX61" s="60">
        <f t="shared" si="78"/>
        <v>0</v>
      </c>
      <c r="DY61" s="60">
        <f t="shared" si="78"/>
        <v>0</v>
      </c>
      <c r="DZ61" s="60">
        <f t="shared" si="78"/>
        <v>0</v>
      </c>
      <c r="EA61" s="60">
        <f t="shared" si="78"/>
        <v>0</v>
      </c>
      <c r="EB61" s="60">
        <f t="shared" si="78"/>
        <v>0</v>
      </c>
      <c r="EC61" s="60">
        <f t="shared" si="78"/>
        <v>0</v>
      </c>
      <c r="ED61" s="60">
        <f t="shared" si="78"/>
        <v>0</v>
      </c>
      <c r="EE61" s="60">
        <f t="shared" si="78"/>
        <v>0</v>
      </c>
      <c r="EF61" s="60">
        <f t="shared" si="78"/>
        <v>0</v>
      </c>
      <c r="EG61" s="60">
        <f t="shared" si="78"/>
        <v>0</v>
      </c>
      <c r="EH61" s="60">
        <f t="shared" si="78"/>
        <v>0</v>
      </c>
      <c r="EI61" s="60">
        <f t="shared" si="78"/>
        <v>0</v>
      </c>
      <c r="EJ61" s="60">
        <f t="shared" si="78"/>
        <v>0</v>
      </c>
      <c r="EK61" s="60">
        <f t="shared" si="78"/>
        <v>0</v>
      </c>
      <c r="EL61" s="60">
        <f t="shared" si="78"/>
        <v>0</v>
      </c>
      <c r="EM61" s="60">
        <f t="shared" si="78"/>
        <v>0</v>
      </c>
      <c r="EN61" s="60">
        <f t="shared" si="78"/>
        <v>0</v>
      </c>
      <c r="EO61" s="60">
        <f t="shared" si="78"/>
        <v>0</v>
      </c>
      <c r="EP61" s="60">
        <f t="shared" si="78"/>
        <v>0</v>
      </c>
      <c r="EQ61" s="60">
        <f t="shared" si="78"/>
        <v>0</v>
      </c>
      <c r="ER61" s="60">
        <f t="shared" si="78"/>
        <v>0</v>
      </c>
      <c r="ES61" s="60">
        <f t="shared" si="78"/>
        <v>0</v>
      </c>
      <c r="ET61" s="60">
        <f t="shared" si="78"/>
        <v>0</v>
      </c>
      <c r="EU61" s="60">
        <f t="shared" si="78"/>
        <v>0</v>
      </c>
      <c r="EV61" s="60">
        <f t="shared" si="78"/>
        <v>0</v>
      </c>
      <c r="EW61" s="60">
        <f t="shared" si="78"/>
        <v>0</v>
      </c>
      <c r="EX61" s="60">
        <f t="shared" si="78"/>
        <v>0</v>
      </c>
      <c r="EY61" s="60">
        <f t="shared" si="78"/>
        <v>0</v>
      </c>
      <c r="EZ61" s="60">
        <f t="shared" si="78"/>
        <v>0</v>
      </c>
      <c r="FA61" s="60">
        <f t="shared" si="78"/>
        <v>0</v>
      </c>
      <c r="FB61" s="60">
        <f t="shared" si="78"/>
        <v>0</v>
      </c>
      <c r="FC61" s="60">
        <f t="shared" si="78"/>
        <v>0</v>
      </c>
      <c r="FD61" s="60">
        <f t="shared" si="78"/>
        <v>0</v>
      </c>
      <c r="FE61" s="60">
        <f t="shared" si="78"/>
        <v>0</v>
      </c>
      <c r="FF61" s="60">
        <f t="shared" si="78"/>
        <v>0</v>
      </c>
      <c r="FG61" s="60">
        <f t="shared" si="78"/>
        <v>0</v>
      </c>
      <c r="FH61" s="60">
        <f t="shared" si="78"/>
        <v>0</v>
      </c>
      <c r="FI61" s="60">
        <f t="shared" si="78"/>
        <v>0</v>
      </c>
      <c r="FJ61" s="60">
        <f t="shared" si="78"/>
        <v>0</v>
      </c>
      <c r="FK61" s="60">
        <f t="shared" si="78"/>
        <v>0</v>
      </c>
      <c r="FL61" s="60">
        <f t="shared" si="78"/>
        <v>0</v>
      </c>
      <c r="FM61" s="60">
        <f t="shared" si="78"/>
        <v>0</v>
      </c>
      <c r="FN61" s="60">
        <f t="shared" si="78"/>
        <v>0</v>
      </c>
      <c r="FO61" s="60">
        <f t="shared" si="78"/>
        <v>0</v>
      </c>
      <c r="FP61" s="60">
        <f t="shared" si="78"/>
        <v>0</v>
      </c>
      <c r="FQ61" s="60">
        <f t="shared" si="78"/>
        <v>0</v>
      </c>
      <c r="FR61" s="60">
        <f t="shared" si="78"/>
        <v>0</v>
      </c>
      <c r="FS61" s="60">
        <f t="shared" si="78"/>
        <v>0</v>
      </c>
      <c r="FT61" s="60">
        <f t="shared" si="78"/>
        <v>0</v>
      </c>
      <c r="FU61" s="60">
        <f t="shared" si="78"/>
        <v>0</v>
      </c>
      <c r="FV61" s="60">
        <f t="shared" si="78"/>
        <v>0</v>
      </c>
      <c r="FW61" s="60">
        <f t="shared" si="78"/>
        <v>0</v>
      </c>
      <c r="FX61" s="60">
        <f t="shared" si="78"/>
        <v>0</v>
      </c>
      <c r="FY61" s="60">
        <f t="shared" si="78"/>
        <v>0</v>
      </c>
      <c r="FZ61" s="60">
        <f t="shared" si="78"/>
        <v>0</v>
      </c>
      <c r="GA61" s="60">
        <f t="shared" si="78"/>
        <v>0</v>
      </c>
      <c r="GB61" s="60">
        <f t="shared" si="78"/>
        <v>0</v>
      </c>
      <c r="GC61" s="60">
        <f t="shared" si="78"/>
        <v>0</v>
      </c>
      <c r="GD61" s="60">
        <f t="shared" si="78"/>
        <v>0</v>
      </c>
      <c r="GE61" s="60">
        <f t="shared" si="78"/>
        <v>0</v>
      </c>
      <c r="GF61" s="60">
        <f t="shared" si="78"/>
        <v>0</v>
      </c>
      <c r="GG61" s="60">
        <f t="shared" si="78"/>
        <v>0</v>
      </c>
      <c r="GH61" s="60">
        <f t="shared" si="78"/>
        <v>0</v>
      </c>
      <c r="GI61" s="60">
        <f t="shared" si="78"/>
        <v>0</v>
      </c>
      <c r="GJ61" s="60">
        <f t="shared" si="78"/>
        <v>0</v>
      </c>
      <c r="GK61" s="60">
        <f t="shared" si="78"/>
        <v>0</v>
      </c>
      <c r="GL61" s="60">
        <f t="shared" si="78"/>
        <v>0</v>
      </c>
      <c r="GM61" s="60">
        <f t="shared" si="78"/>
        <v>0</v>
      </c>
      <c r="GN61" s="60">
        <f t="shared" si="78"/>
        <v>0</v>
      </c>
      <c r="GO61" s="60">
        <f t="shared" si="78"/>
        <v>0</v>
      </c>
      <c r="GP61" s="60">
        <f t="shared" si="78"/>
        <v>0</v>
      </c>
      <c r="GQ61" s="60">
        <f t="shared" si="78"/>
        <v>0</v>
      </c>
      <c r="GR61" s="60">
        <f t="shared" si="78"/>
        <v>0</v>
      </c>
      <c r="GS61" s="60">
        <f t="shared" si="78"/>
        <v>0</v>
      </c>
      <c r="GT61" s="60">
        <f t="shared" si="78"/>
        <v>0</v>
      </c>
      <c r="GU61" s="60">
        <f t="shared" si="78"/>
        <v>0</v>
      </c>
      <c r="GV61" s="60">
        <f t="shared" si="78"/>
        <v>0</v>
      </c>
      <c r="GW61" s="60">
        <f t="shared" si="78"/>
        <v>0</v>
      </c>
      <c r="GX61" s="60">
        <f t="shared" si="78"/>
        <v>0</v>
      </c>
      <c r="GY61" s="60">
        <f t="shared" si="78"/>
        <v>0</v>
      </c>
      <c r="GZ61" s="60">
        <f t="shared" si="78"/>
        <v>0</v>
      </c>
      <c r="HA61" s="60">
        <f t="shared" si="78"/>
        <v>0</v>
      </c>
      <c r="HB61" s="60">
        <f t="shared" si="78"/>
        <v>0</v>
      </c>
      <c r="HC61" s="60">
        <f t="shared" si="78"/>
        <v>0</v>
      </c>
      <c r="HD61" s="60">
        <f t="shared" si="78"/>
        <v>0</v>
      </c>
      <c r="HE61" s="60">
        <f t="shared" si="78"/>
        <v>0</v>
      </c>
      <c r="HF61" s="60">
        <f t="shared" si="78"/>
        <v>0</v>
      </c>
      <c r="HG61" s="60">
        <f t="shared" si="78"/>
        <v>0</v>
      </c>
      <c r="HH61" s="60">
        <f t="shared" si="78"/>
        <v>0</v>
      </c>
      <c r="HI61" s="60">
        <f t="shared" si="78"/>
        <v>0</v>
      </c>
      <c r="HJ61" s="60">
        <f t="shared" si="78"/>
        <v>0</v>
      </c>
      <c r="HK61" s="60">
        <f t="shared" si="78"/>
        <v>0</v>
      </c>
      <c r="HL61" s="60">
        <f t="shared" si="78"/>
        <v>0</v>
      </c>
      <c r="HM61" s="60">
        <f t="shared" si="78"/>
        <v>0</v>
      </c>
      <c r="HN61" s="60">
        <f t="shared" si="78"/>
        <v>0</v>
      </c>
      <c r="HO61" s="60">
        <f t="shared" si="78"/>
        <v>0</v>
      </c>
      <c r="HP61" s="60">
        <f t="shared" si="78"/>
        <v>0</v>
      </c>
      <c r="HQ61" s="60">
        <f t="shared" si="78"/>
        <v>0</v>
      </c>
      <c r="HR61" s="60">
        <f t="shared" si="78"/>
        <v>0</v>
      </c>
      <c r="HS61" s="60">
        <f t="shared" si="78"/>
        <v>0</v>
      </c>
      <c r="HT61" s="60">
        <f t="shared" si="78"/>
        <v>0</v>
      </c>
      <c r="HU61" s="60">
        <f t="shared" si="78"/>
        <v>0</v>
      </c>
      <c r="HV61" s="60">
        <f t="shared" si="78"/>
        <v>0</v>
      </c>
      <c r="HW61" s="60">
        <f t="shared" si="78"/>
        <v>0</v>
      </c>
      <c r="HX61" s="60">
        <f t="shared" si="78"/>
        <v>0</v>
      </c>
      <c r="HY61" s="60">
        <f t="shared" si="78"/>
        <v>0</v>
      </c>
      <c r="HZ61" s="60">
        <f t="shared" si="78"/>
        <v>0</v>
      </c>
      <c r="IA61" s="60">
        <f t="shared" si="78"/>
        <v>0</v>
      </c>
      <c r="IB61" s="60">
        <f t="shared" si="78"/>
        <v>0</v>
      </c>
      <c r="IC61" s="60">
        <f t="shared" si="78"/>
        <v>0</v>
      </c>
      <c r="ID61" s="60">
        <f t="shared" si="78"/>
        <v>0</v>
      </c>
      <c r="IE61" s="60">
        <f t="shared" si="78"/>
        <v>0</v>
      </c>
      <c r="IF61" s="60">
        <f t="shared" si="78"/>
        <v>0</v>
      </c>
      <c r="IG61" s="60">
        <f t="shared" si="78"/>
        <v>0</v>
      </c>
      <c r="IH61" s="60">
        <f t="shared" si="78"/>
        <v>0</v>
      </c>
      <c r="II61" s="60">
        <f t="shared" si="78"/>
        <v>0</v>
      </c>
      <c r="IJ61" s="60">
        <f t="shared" si="78"/>
        <v>0</v>
      </c>
      <c r="IK61" s="60">
        <f t="shared" si="78"/>
        <v>0</v>
      </c>
      <c r="IL61" s="60">
        <f t="shared" si="78"/>
        <v>0</v>
      </c>
      <c r="IM61" s="60">
        <f t="shared" si="78"/>
        <v>0</v>
      </c>
      <c r="IN61" s="60">
        <f t="shared" si="78"/>
        <v>0</v>
      </c>
      <c r="IO61" s="60">
        <f t="shared" si="78"/>
        <v>0</v>
      </c>
      <c r="IP61" s="60">
        <f t="shared" si="78"/>
        <v>0</v>
      </c>
      <c r="IQ61" s="60">
        <f t="shared" si="78"/>
        <v>0</v>
      </c>
      <c r="IR61" s="60">
        <f t="shared" si="78"/>
        <v>0</v>
      </c>
      <c r="IS61" s="60">
        <f t="shared" si="78"/>
        <v>0</v>
      </c>
      <c r="IT61" s="60">
        <f t="shared" si="78"/>
        <v>0</v>
      </c>
      <c r="IU61" s="60">
        <f t="shared" si="78"/>
        <v>0</v>
      </c>
      <c r="IV61" s="60">
        <f t="shared" si="78"/>
        <v>0</v>
      </c>
      <c r="IW61" s="60">
        <f t="shared" si="78"/>
        <v>0</v>
      </c>
      <c r="IX61" s="60">
        <f t="shared" si="78"/>
        <v>0</v>
      </c>
      <c r="IY61" s="60">
        <f t="shared" ref="IY61:MX61" si="79">IY20</f>
        <v>0</v>
      </c>
      <c r="IZ61" s="60">
        <f t="shared" si="79"/>
        <v>0</v>
      </c>
      <c r="JA61" s="60">
        <f t="shared" si="79"/>
        <v>0</v>
      </c>
      <c r="JB61" s="60">
        <f t="shared" si="79"/>
        <v>0</v>
      </c>
      <c r="JC61" s="60">
        <f t="shared" si="79"/>
        <v>0</v>
      </c>
      <c r="JD61" s="60">
        <f t="shared" si="79"/>
        <v>0</v>
      </c>
      <c r="JE61" s="60">
        <f t="shared" si="79"/>
        <v>0</v>
      </c>
      <c r="JF61" s="60">
        <f t="shared" si="79"/>
        <v>0</v>
      </c>
      <c r="JG61" s="60">
        <f t="shared" si="79"/>
        <v>0</v>
      </c>
      <c r="JH61" s="60">
        <f t="shared" si="79"/>
        <v>0</v>
      </c>
      <c r="JI61" s="60">
        <f t="shared" si="79"/>
        <v>0</v>
      </c>
      <c r="JJ61" s="60">
        <f t="shared" si="79"/>
        <v>0</v>
      </c>
      <c r="JK61" s="60">
        <f t="shared" si="79"/>
        <v>0</v>
      </c>
      <c r="JL61" s="60">
        <f t="shared" si="79"/>
        <v>0</v>
      </c>
      <c r="JM61" s="60">
        <f t="shared" si="79"/>
        <v>0</v>
      </c>
      <c r="JN61" s="60">
        <f t="shared" si="79"/>
        <v>0</v>
      </c>
      <c r="JO61" s="60">
        <f t="shared" si="79"/>
        <v>0</v>
      </c>
      <c r="JP61" s="60">
        <f t="shared" si="79"/>
        <v>0</v>
      </c>
      <c r="JQ61" s="60">
        <f t="shared" si="79"/>
        <v>0</v>
      </c>
      <c r="JR61" s="60">
        <f t="shared" si="79"/>
        <v>0</v>
      </c>
      <c r="JS61" s="60">
        <f t="shared" si="79"/>
        <v>0</v>
      </c>
      <c r="JT61" s="60">
        <f t="shared" si="79"/>
        <v>0</v>
      </c>
      <c r="JU61" s="60">
        <f t="shared" si="79"/>
        <v>0</v>
      </c>
      <c r="JV61" s="60">
        <f t="shared" si="79"/>
        <v>0</v>
      </c>
      <c r="JW61" s="60">
        <f t="shared" si="79"/>
        <v>0</v>
      </c>
      <c r="JX61" s="60">
        <f t="shared" si="79"/>
        <v>0</v>
      </c>
      <c r="JY61" s="60">
        <f t="shared" si="79"/>
        <v>0</v>
      </c>
      <c r="JZ61" s="60">
        <f t="shared" si="79"/>
        <v>0</v>
      </c>
      <c r="KA61" s="60">
        <f t="shared" si="79"/>
        <v>0</v>
      </c>
      <c r="KB61" s="60">
        <f t="shared" si="79"/>
        <v>0</v>
      </c>
      <c r="KC61" s="60">
        <f t="shared" si="79"/>
        <v>0</v>
      </c>
      <c r="KD61" s="60">
        <f t="shared" si="79"/>
        <v>0</v>
      </c>
      <c r="KE61" s="60">
        <f t="shared" si="79"/>
        <v>0</v>
      </c>
      <c r="KF61" s="60">
        <f t="shared" si="79"/>
        <v>0</v>
      </c>
      <c r="KG61" s="60">
        <f t="shared" si="79"/>
        <v>0</v>
      </c>
      <c r="KH61" s="60">
        <f t="shared" si="79"/>
        <v>0</v>
      </c>
      <c r="KI61" s="60">
        <f t="shared" si="79"/>
        <v>0</v>
      </c>
      <c r="KJ61" s="60">
        <f t="shared" si="79"/>
        <v>0</v>
      </c>
      <c r="KK61" s="60">
        <f t="shared" si="79"/>
        <v>0</v>
      </c>
      <c r="KL61" s="60">
        <f t="shared" si="79"/>
        <v>0</v>
      </c>
      <c r="KM61" s="60">
        <f t="shared" si="79"/>
        <v>0</v>
      </c>
      <c r="KN61" s="60">
        <f t="shared" si="79"/>
        <v>0</v>
      </c>
      <c r="KO61" s="60">
        <f t="shared" si="79"/>
        <v>0</v>
      </c>
      <c r="KP61" s="60">
        <f t="shared" si="79"/>
        <v>0</v>
      </c>
      <c r="KQ61" s="60">
        <f t="shared" si="79"/>
        <v>0</v>
      </c>
      <c r="KR61" s="60">
        <f t="shared" si="79"/>
        <v>0</v>
      </c>
      <c r="KS61" s="60">
        <f t="shared" si="79"/>
        <v>0</v>
      </c>
      <c r="KT61" s="60">
        <f t="shared" si="79"/>
        <v>0</v>
      </c>
      <c r="KU61" s="60">
        <f t="shared" si="79"/>
        <v>0</v>
      </c>
      <c r="KV61" s="60">
        <f t="shared" si="79"/>
        <v>0</v>
      </c>
      <c r="KW61" s="60">
        <f t="shared" si="79"/>
        <v>0</v>
      </c>
      <c r="KX61" s="60">
        <f t="shared" si="79"/>
        <v>0</v>
      </c>
      <c r="KY61" s="60">
        <f t="shared" si="79"/>
        <v>0</v>
      </c>
      <c r="KZ61" s="60">
        <f t="shared" si="79"/>
        <v>0</v>
      </c>
      <c r="LA61" s="60">
        <f t="shared" si="79"/>
        <v>0</v>
      </c>
      <c r="LB61" s="60">
        <f t="shared" si="79"/>
        <v>0</v>
      </c>
      <c r="LC61" s="60">
        <f t="shared" si="79"/>
        <v>0</v>
      </c>
      <c r="LD61" s="60">
        <f t="shared" si="79"/>
        <v>0</v>
      </c>
      <c r="LE61" s="60">
        <f t="shared" si="79"/>
        <v>0</v>
      </c>
      <c r="LF61" s="60">
        <f t="shared" si="79"/>
        <v>0</v>
      </c>
      <c r="LG61" s="60">
        <f t="shared" si="79"/>
        <v>0</v>
      </c>
      <c r="LH61" s="60">
        <f t="shared" si="79"/>
        <v>0</v>
      </c>
      <c r="LI61" s="60">
        <f t="shared" si="79"/>
        <v>0</v>
      </c>
      <c r="LJ61" s="60">
        <f t="shared" si="79"/>
        <v>0</v>
      </c>
      <c r="LK61" s="60">
        <f t="shared" si="79"/>
        <v>0</v>
      </c>
      <c r="LL61" s="60">
        <f t="shared" si="79"/>
        <v>0</v>
      </c>
      <c r="LM61" s="60">
        <f t="shared" si="79"/>
        <v>0</v>
      </c>
      <c r="LN61" s="60">
        <f t="shared" si="79"/>
        <v>0</v>
      </c>
      <c r="LO61" s="60">
        <f t="shared" si="79"/>
        <v>0</v>
      </c>
      <c r="LP61" s="60">
        <f t="shared" si="79"/>
        <v>0</v>
      </c>
      <c r="LQ61" s="60">
        <f t="shared" si="79"/>
        <v>0</v>
      </c>
      <c r="LR61" s="60">
        <f t="shared" si="79"/>
        <v>0</v>
      </c>
      <c r="LS61" s="60">
        <f t="shared" si="79"/>
        <v>0</v>
      </c>
      <c r="LT61" s="60">
        <f t="shared" si="79"/>
        <v>0</v>
      </c>
      <c r="LU61" s="60">
        <f t="shared" si="79"/>
        <v>0</v>
      </c>
      <c r="LV61" s="60">
        <f t="shared" si="79"/>
        <v>0</v>
      </c>
      <c r="LW61" s="60">
        <f t="shared" si="79"/>
        <v>0</v>
      </c>
      <c r="LX61" s="60">
        <f t="shared" si="79"/>
        <v>0</v>
      </c>
      <c r="LY61" s="60">
        <f t="shared" si="79"/>
        <v>0</v>
      </c>
      <c r="LZ61" s="60">
        <f t="shared" si="79"/>
        <v>0</v>
      </c>
      <c r="MA61" s="60">
        <f t="shared" si="79"/>
        <v>0</v>
      </c>
      <c r="MB61" s="60">
        <f t="shared" si="79"/>
        <v>0</v>
      </c>
      <c r="MC61" s="60">
        <f t="shared" si="79"/>
        <v>0</v>
      </c>
      <c r="MD61" s="60">
        <f t="shared" si="79"/>
        <v>0</v>
      </c>
      <c r="ME61" s="60">
        <f t="shared" si="79"/>
        <v>0</v>
      </c>
      <c r="MF61" s="60">
        <f t="shared" si="79"/>
        <v>0</v>
      </c>
      <c r="MG61" s="60">
        <f t="shared" si="79"/>
        <v>0</v>
      </c>
      <c r="MH61" s="60">
        <f t="shared" si="79"/>
        <v>0</v>
      </c>
      <c r="MI61" s="60">
        <f t="shared" si="79"/>
        <v>0</v>
      </c>
      <c r="MJ61" s="60">
        <f t="shared" si="79"/>
        <v>0</v>
      </c>
      <c r="MK61" s="60">
        <f t="shared" si="79"/>
        <v>0</v>
      </c>
      <c r="ML61" s="60">
        <f t="shared" si="79"/>
        <v>0</v>
      </c>
      <c r="MM61" s="60">
        <f t="shared" si="79"/>
        <v>0</v>
      </c>
      <c r="MN61" s="60">
        <f t="shared" si="79"/>
        <v>0</v>
      </c>
      <c r="MO61" s="60">
        <f t="shared" si="79"/>
        <v>0</v>
      </c>
      <c r="MP61" s="60">
        <f t="shared" si="79"/>
        <v>0</v>
      </c>
      <c r="MQ61" s="60">
        <f t="shared" si="79"/>
        <v>0</v>
      </c>
      <c r="MR61" s="60">
        <f t="shared" si="79"/>
        <v>0</v>
      </c>
      <c r="MS61" s="60">
        <f t="shared" si="79"/>
        <v>0</v>
      </c>
      <c r="MT61" s="60">
        <f t="shared" si="79"/>
        <v>0</v>
      </c>
      <c r="MU61" s="60">
        <f t="shared" si="79"/>
        <v>0</v>
      </c>
      <c r="MV61" s="60">
        <f t="shared" si="79"/>
        <v>0</v>
      </c>
      <c r="MW61" s="60">
        <f t="shared" si="79"/>
        <v>0</v>
      </c>
      <c r="MX61" s="60">
        <f t="shared" si="79"/>
        <v>0</v>
      </c>
      <c r="MY61" s="24"/>
      <c r="MZ61" s="24"/>
      <c r="NA61" s="24"/>
      <c r="NB61" s="24"/>
      <c r="NC61" s="24"/>
      <c r="ND61" s="24"/>
      <c r="NE61" s="24"/>
      <c r="NF61" s="24"/>
      <c r="NG61" s="24"/>
      <c r="NH61" s="24"/>
      <c r="NI61" s="24"/>
      <c r="NJ61" s="24"/>
      <c r="NK61" s="24"/>
      <c r="NL61" s="24"/>
      <c r="NM61" s="24"/>
      <c r="NN61" s="24"/>
      <c r="NO61" s="24"/>
      <c r="NP61" s="24"/>
      <c r="NQ61" s="24"/>
      <c r="NR61" s="24"/>
      <c r="NS61" s="24"/>
      <c r="NT61" s="24"/>
    </row>
    <row r="62" spans="1:384" ht="14.25" hidden="1" customHeight="1" outlineLevel="1" x14ac:dyDescent="0.55000000000000004">
      <c r="A62" s="8" t="s">
        <v>45</v>
      </c>
      <c r="B62" s="54" t="e">
        <f t="shared" si="75"/>
        <v>#DIV/0!</v>
      </c>
      <c r="C62" s="59">
        <f>IFERROR(SUMIFS($T$77:$T$10183,$C$77:$C$10183,"&gt;"&amp;B$35,$C$77:$C$10183,"&lt;="&amp;C$35,$A$77:$A$10183,"&lt;="&amp;$C$1)/SUMIFS($I$77:$I$10183,$C$77:$C$10183,"&gt;"&amp;B$35,$C$77:$C$10183,"&lt;="&amp;C$35,$A$77:$A$10183,"&gt;"&amp;$C$1)-C$5,0)</f>
        <v>0</v>
      </c>
      <c r="D62" s="60">
        <f t="shared" ref="D62:IX62" si="80">D21</f>
        <v>0</v>
      </c>
      <c r="E62" s="60">
        <f t="shared" si="80"/>
        <v>0</v>
      </c>
      <c r="F62" s="60">
        <f t="shared" si="80"/>
        <v>0</v>
      </c>
      <c r="G62" s="60">
        <f t="shared" si="80"/>
        <v>0</v>
      </c>
      <c r="H62" s="60">
        <f t="shared" si="80"/>
        <v>0</v>
      </c>
      <c r="I62" s="60">
        <f t="shared" si="80"/>
        <v>0</v>
      </c>
      <c r="J62" s="60">
        <f t="shared" si="80"/>
        <v>0</v>
      </c>
      <c r="K62" s="60">
        <f t="shared" si="80"/>
        <v>0</v>
      </c>
      <c r="L62" s="60">
        <f t="shared" si="80"/>
        <v>0</v>
      </c>
      <c r="M62" s="60">
        <f t="shared" si="80"/>
        <v>0</v>
      </c>
      <c r="N62" s="60">
        <f t="shared" si="80"/>
        <v>0</v>
      </c>
      <c r="O62" s="60">
        <f t="shared" si="80"/>
        <v>0</v>
      </c>
      <c r="P62" s="60">
        <f t="shared" si="80"/>
        <v>0</v>
      </c>
      <c r="Q62" s="60">
        <f t="shared" si="80"/>
        <v>0</v>
      </c>
      <c r="R62" s="60">
        <f t="shared" si="80"/>
        <v>0</v>
      </c>
      <c r="S62" s="60">
        <f t="shared" si="80"/>
        <v>0</v>
      </c>
      <c r="T62" s="60">
        <f t="shared" si="80"/>
        <v>0</v>
      </c>
      <c r="U62" s="60">
        <f t="shared" si="80"/>
        <v>0</v>
      </c>
      <c r="V62" s="60">
        <f t="shared" si="80"/>
        <v>0</v>
      </c>
      <c r="W62" s="60">
        <f t="shared" si="80"/>
        <v>0</v>
      </c>
      <c r="X62" s="60">
        <f t="shared" si="80"/>
        <v>0</v>
      </c>
      <c r="Y62" s="60">
        <f t="shared" si="80"/>
        <v>0</v>
      </c>
      <c r="Z62" s="60">
        <f t="shared" si="80"/>
        <v>0</v>
      </c>
      <c r="AA62" s="60">
        <f t="shared" si="80"/>
        <v>0</v>
      </c>
      <c r="AB62" s="60">
        <f t="shared" si="80"/>
        <v>0</v>
      </c>
      <c r="AC62" s="60">
        <f t="shared" si="80"/>
        <v>0</v>
      </c>
      <c r="AD62" s="60">
        <f t="shared" si="80"/>
        <v>0</v>
      </c>
      <c r="AE62" s="60">
        <f t="shared" si="80"/>
        <v>0</v>
      </c>
      <c r="AF62" s="60">
        <f t="shared" si="80"/>
        <v>0</v>
      </c>
      <c r="AG62" s="60">
        <f t="shared" si="80"/>
        <v>0</v>
      </c>
      <c r="AH62" s="60">
        <f t="shared" si="80"/>
        <v>0</v>
      </c>
      <c r="AI62" s="60">
        <f t="shared" si="80"/>
        <v>0</v>
      </c>
      <c r="AJ62" s="60">
        <f t="shared" si="80"/>
        <v>0</v>
      </c>
      <c r="AK62" s="60">
        <f t="shared" si="80"/>
        <v>0</v>
      </c>
      <c r="AL62" s="60">
        <f t="shared" si="80"/>
        <v>0</v>
      </c>
      <c r="AM62" s="60">
        <f t="shared" si="80"/>
        <v>0</v>
      </c>
      <c r="AN62" s="60">
        <f t="shared" si="80"/>
        <v>0</v>
      </c>
      <c r="AO62" s="60">
        <f t="shared" si="80"/>
        <v>0</v>
      </c>
      <c r="AP62" s="60">
        <f t="shared" si="80"/>
        <v>0</v>
      </c>
      <c r="AQ62" s="60">
        <f t="shared" si="80"/>
        <v>0</v>
      </c>
      <c r="AR62" s="60">
        <f t="shared" si="80"/>
        <v>0</v>
      </c>
      <c r="AS62" s="60">
        <f t="shared" si="80"/>
        <v>0</v>
      </c>
      <c r="AT62" s="60">
        <f t="shared" si="80"/>
        <v>0</v>
      </c>
      <c r="AU62" s="60">
        <f t="shared" si="80"/>
        <v>0</v>
      </c>
      <c r="AV62" s="60">
        <f t="shared" si="80"/>
        <v>0</v>
      </c>
      <c r="AW62" s="60">
        <f t="shared" si="80"/>
        <v>0</v>
      </c>
      <c r="AX62" s="60">
        <f t="shared" si="80"/>
        <v>0</v>
      </c>
      <c r="AY62" s="60">
        <f t="shared" si="80"/>
        <v>0</v>
      </c>
      <c r="AZ62" s="60">
        <f t="shared" si="80"/>
        <v>0</v>
      </c>
      <c r="BA62" s="60">
        <f t="shared" si="80"/>
        <v>0</v>
      </c>
      <c r="BB62" s="60">
        <f t="shared" si="80"/>
        <v>0</v>
      </c>
      <c r="BC62" s="60">
        <f t="shared" si="80"/>
        <v>0</v>
      </c>
      <c r="BD62" s="60">
        <f t="shared" si="80"/>
        <v>0</v>
      </c>
      <c r="BE62" s="60">
        <f t="shared" si="80"/>
        <v>0</v>
      </c>
      <c r="BF62" s="60">
        <f t="shared" si="80"/>
        <v>0</v>
      </c>
      <c r="BG62" s="60">
        <f t="shared" si="80"/>
        <v>0</v>
      </c>
      <c r="BH62" s="60">
        <f t="shared" si="80"/>
        <v>0</v>
      </c>
      <c r="BI62" s="60">
        <f t="shared" si="80"/>
        <v>0</v>
      </c>
      <c r="BJ62" s="60">
        <f t="shared" si="80"/>
        <v>0</v>
      </c>
      <c r="BK62" s="60">
        <f t="shared" si="80"/>
        <v>0</v>
      </c>
      <c r="BL62" s="60">
        <f t="shared" si="80"/>
        <v>0</v>
      </c>
      <c r="BM62" s="60">
        <f t="shared" si="80"/>
        <v>0</v>
      </c>
      <c r="BN62" s="60">
        <f t="shared" si="80"/>
        <v>0</v>
      </c>
      <c r="BO62" s="60">
        <f t="shared" si="80"/>
        <v>0</v>
      </c>
      <c r="BP62" s="60">
        <f t="shared" si="80"/>
        <v>0</v>
      </c>
      <c r="BQ62" s="60">
        <f t="shared" si="80"/>
        <v>0</v>
      </c>
      <c r="BR62" s="60">
        <f t="shared" si="80"/>
        <v>0</v>
      </c>
      <c r="BS62" s="60">
        <f t="shared" si="80"/>
        <v>0</v>
      </c>
      <c r="BT62" s="60">
        <f t="shared" si="80"/>
        <v>0</v>
      </c>
      <c r="BU62" s="60">
        <f t="shared" si="80"/>
        <v>0</v>
      </c>
      <c r="BV62" s="60">
        <f t="shared" si="80"/>
        <v>0</v>
      </c>
      <c r="BW62" s="60">
        <f t="shared" si="80"/>
        <v>0</v>
      </c>
      <c r="BX62" s="60">
        <f t="shared" si="80"/>
        <v>0</v>
      </c>
      <c r="BY62" s="60">
        <f t="shared" si="80"/>
        <v>0</v>
      </c>
      <c r="BZ62" s="60">
        <f t="shared" si="80"/>
        <v>0</v>
      </c>
      <c r="CA62" s="60">
        <f t="shared" si="80"/>
        <v>0</v>
      </c>
      <c r="CB62" s="60">
        <f t="shared" si="80"/>
        <v>0</v>
      </c>
      <c r="CC62" s="60">
        <f t="shared" si="80"/>
        <v>0</v>
      </c>
      <c r="CD62" s="60">
        <f t="shared" si="80"/>
        <v>0</v>
      </c>
      <c r="CE62" s="60">
        <f t="shared" si="80"/>
        <v>0</v>
      </c>
      <c r="CF62" s="60">
        <f t="shared" si="80"/>
        <v>0</v>
      </c>
      <c r="CG62" s="60">
        <f t="shared" si="80"/>
        <v>0</v>
      </c>
      <c r="CH62" s="60">
        <f t="shared" si="80"/>
        <v>0</v>
      </c>
      <c r="CI62" s="60">
        <f t="shared" si="80"/>
        <v>0</v>
      </c>
      <c r="CJ62" s="60">
        <f t="shared" si="80"/>
        <v>0</v>
      </c>
      <c r="CK62" s="60">
        <f t="shared" si="80"/>
        <v>0</v>
      </c>
      <c r="CL62" s="60">
        <f t="shared" si="80"/>
        <v>0</v>
      </c>
      <c r="CM62" s="60">
        <f t="shared" si="80"/>
        <v>0</v>
      </c>
      <c r="CN62" s="60">
        <f t="shared" si="80"/>
        <v>0</v>
      </c>
      <c r="CO62" s="60">
        <f t="shared" si="80"/>
        <v>0</v>
      </c>
      <c r="CP62" s="60">
        <f t="shared" si="80"/>
        <v>0</v>
      </c>
      <c r="CQ62" s="60">
        <f t="shared" si="80"/>
        <v>0</v>
      </c>
      <c r="CR62" s="60">
        <f t="shared" si="80"/>
        <v>0</v>
      </c>
      <c r="CS62" s="60">
        <f t="shared" si="80"/>
        <v>0</v>
      </c>
      <c r="CT62" s="60">
        <f t="shared" si="80"/>
        <v>0</v>
      </c>
      <c r="CU62" s="60">
        <f t="shared" si="80"/>
        <v>0</v>
      </c>
      <c r="CV62" s="60">
        <f t="shared" si="80"/>
        <v>0</v>
      </c>
      <c r="CW62" s="60">
        <f t="shared" si="80"/>
        <v>0</v>
      </c>
      <c r="CX62" s="60">
        <f t="shared" si="80"/>
        <v>0</v>
      </c>
      <c r="CY62" s="60">
        <f t="shared" si="80"/>
        <v>0</v>
      </c>
      <c r="CZ62" s="60">
        <f t="shared" si="80"/>
        <v>0</v>
      </c>
      <c r="DA62" s="60">
        <f t="shared" si="80"/>
        <v>0</v>
      </c>
      <c r="DB62" s="60">
        <f t="shared" si="80"/>
        <v>0</v>
      </c>
      <c r="DC62" s="60">
        <f t="shared" si="80"/>
        <v>0</v>
      </c>
      <c r="DD62" s="60">
        <f t="shared" si="80"/>
        <v>0</v>
      </c>
      <c r="DE62" s="60">
        <f t="shared" si="80"/>
        <v>0</v>
      </c>
      <c r="DF62" s="60">
        <f t="shared" si="80"/>
        <v>0</v>
      </c>
      <c r="DG62" s="60">
        <f t="shared" si="80"/>
        <v>0</v>
      </c>
      <c r="DH62" s="60">
        <f t="shared" si="80"/>
        <v>0</v>
      </c>
      <c r="DI62" s="60">
        <f t="shared" si="80"/>
        <v>0</v>
      </c>
      <c r="DJ62" s="60">
        <f t="shared" si="80"/>
        <v>0</v>
      </c>
      <c r="DK62" s="60">
        <f t="shared" si="80"/>
        <v>0</v>
      </c>
      <c r="DL62" s="60">
        <f t="shared" si="80"/>
        <v>0</v>
      </c>
      <c r="DM62" s="60">
        <f t="shared" si="80"/>
        <v>0</v>
      </c>
      <c r="DN62" s="60">
        <f t="shared" si="80"/>
        <v>0</v>
      </c>
      <c r="DO62" s="60">
        <f t="shared" si="80"/>
        <v>0</v>
      </c>
      <c r="DP62" s="60">
        <f t="shared" si="80"/>
        <v>0</v>
      </c>
      <c r="DQ62" s="60">
        <f t="shared" si="80"/>
        <v>0</v>
      </c>
      <c r="DR62" s="60">
        <f t="shared" si="80"/>
        <v>0</v>
      </c>
      <c r="DS62" s="60">
        <f t="shared" si="80"/>
        <v>0</v>
      </c>
      <c r="DT62" s="60">
        <f t="shared" si="80"/>
        <v>0</v>
      </c>
      <c r="DU62" s="60">
        <f t="shared" si="80"/>
        <v>0</v>
      </c>
      <c r="DV62" s="60">
        <f t="shared" si="80"/>
        <v>0</v>
      </c>
      <c r="DW62" s="60">
        <f t="shared" si="80"/>
        <v>0</v>
      </c>
      <c r="DX62" s="60">
        <f t="shared" si="80"/>
        <v>0</v>
      </c>
      <c r="DY62" s="60">
        <f t="shared" si="80"/>
        <v>0</v>
      </c>
      <c r="DZ62" s="60">
        <f t="shared" si="80"/>
        <v>0</v>
      </c>
      <c r="EA62" s="60">
        <f t="shared" si="80"/>
        <v>0</v>
      </c>
      <c r="EB62" s="60">
        <f t="shared" si="80"/>
        <v>0</v>
      </c>
      <c r="EC62" s="60">
        <f t="shared" si="80"/>
        <v>0</v>
      </c>
      <c r="ED62" s="60">
        <f t="shared" si="80"/>
        <v>0</v>
      </c>
      <c r="EE62" s="60">
        <f t="shared" si="80"/>
        <v>0</v>
      </c>
      <c r="EF62" s="60">
        <f t="shared" si="80"/>
        <v>0</v>
      </c>
      <c r="EG62" s="60">
        <f t="shared" si="80"/>
        <v>0</v>
      </c>
      <c r="EH62" s="60">
        <f t="shared" si="80"/>
        <v>0</v>
      </c>
      <c r="EI62" s="60">
        <f t="shared" si="80"/>
        <v>0</v>
      </c>
      <c r="EJ62" s="60">
        <f t="shared" si="80"/>
        <v>0</v>
      </c>
      <c r="EK62" s="60">
        <f t="shared" si="80"/>
        <v>0</v>
      </c>
      <c r="EL62" s="60">
        <f t="shared" si="80"/>
        <v>0</v>
      </c>
      <c r="EM62" s="60">
        <f t="shared" si="80"/>
        <v>0</v>
      </c>
      <c r="EN62" s="60">
        <f t="shared" si="80"/>
        <v>0</v>
      </c>
      <c r="EO62" s="60">
        <f t="shared" si="80"/>
        <v>0</v>
      </c>
      <c r="EP62" s="60">
        <f t="shared" si="80"/>
        <v>0</v>
      </c>
      <c r="EQ62" s="60">
        <f t="shared" si="80"/>
        <v>0</v>
      </c>
      <c r="ER62" s="60">
        <f t="shared" si="80"/>
        <v>0</v>
      </c>
      <c r="ES62" s="60">
        <f t="shared" si="80"/>
        <v>0</v>
      </c>
      <c r="ET62" s="60">
        <f t="shared" si="80"/>
        <v>0</v>
      </c>
      <c r="EU62" s="60">
        <f t="shared" si="80"/>
        <v>0</v>
      </c>
      <c r="EV62" s="60">
        <f t="shared" si="80"/>
        <v>0</v>
      </c>
      <c r="EW62" s="60">
        <f t="shared" si="80"/>
        <v>0</v>
      </c>
      <c r="EX62" s="60">
        <f t="shared" si="80"/>
        <v>0</v>
      </c>
      <c r="EY62" s="60">
        <f t="shared" si="80"/>
        <v>0</v>
      </c>
      <c r="EZ62" s="60">
        <f t="shared" si="80"/>
        <v>0</v>
      </c>
      <c r="FA62" s="60">
        <f t="shared" si="80"/>
        <v>0</v>
      </c>
      <c r="FB62" s="60">
        <f t="shared" si="80"/>
        <v>0</v>
      </c>
      <c r="FC62" s="60">
        <f t="shared" si="80"/>
        <v>0</v>
      </c>
      <c r="FD62" s="60">
        <f t="shared" si="80"/>
        <v>0</v>
      </c>
      <c r="FE62" s="60">
        <f t="shared" si="80"/>
        <v>0</v>
      </c>
      <c r="FF62" s="60">
        <f t="shared" si="80"/>
        <v>0</v>
      </c>
      <c r="FG62" s="60">
        <f t="shared" si="80"/>
        <v>0</v>
      </c>
      <c r="FH62" s="60">
        <f t="shared" si="80"/>
        <v>0</v>
      </c>
      <c r="FI62" s="60">
        <f t="shared" si="80"/>
        <v>0</v>
      </c>
      <c r="FJ62" s="60">
        <f t="shared" si="80"/>
        <v>0</v>
      </c>
      <c r="FK62" s="60">
        <f t="shared" si="80"/>
        <v>0</v>
      </c>
      <c r="FL62" s="60">
        <f t="shared" si="80"/>
        <v>0</v>
      </c>
      <c r="FM62" s="60">
        <f t="shared" si="80"/>
        <v>0</v>
      </c>
      <c r="FN62" s="60">
        <f t="shared" si="80"/>
        <v>0</v>
      </c>
      <c r="FO62" s="60">
        <f t="shared" si="80"/>
        <v>0</v>
      </c>
      <c r="FP62" s="60">
        <f t="shared" si="80"/>
        <v>0</v>
      </c>
      <c r="FQ62" s="60">
        <f t="shared" si="80"/>
        <v>0</v>
      </c>
      <c r="FR62" s="60">
        <f t="shared" si="80"/>
        <v>0</v>
      </c>
      <c r="FS62" s="60">
        <f t="shared" si="80"/>
        <v>0</v>
      </c>
      <c r="FT62" s="60">
        <f t="shared" si="80"/>
        <v>0</v>
      </c>
      <c r="FU62" s="60">
        <f t="shared" si="80"/>
        <v>0</v>
      </c>
      <c r="FV62" s="60">
        <f t="shared" si="80"/>
        <v>0</v>
      </c>
      <c r="FW62" s="60">
        <f t="shared" si="80"/>
        <v>0</v>
      </c>
      <c r="FX62" s="60">
        <f t="shared" si="80"/>
        <v>0</v>
      </c>
      <c r="FY62" s="60">
        <f t="shared" si="80"/>
        <v>0</v>
      </c>
      <c r="FZ62" s="60">
        <f t="shared" si="80"/>
        <v>0</v>
      </c>
      <c r="GA62" s="60">
        <f t="shared" si="80"/>
        <v>0</v>
      </c>
      <c r="GB62" s="60">
        <f t="shared" si="80"/>
        <v>0</v>
      </c>
      <c r="GC62" s="60">
        <f t="shared" si="80"/>
        <v>0</v>
      </c>
      <c r="GD62" s="60">
        <f t="shared" si="80"/>
        <v>0</v>
      </c>
      <c r="GE62" s="60">
        <f t="shared" si="80"/>
        <v>0</v>
      </c>
      <c r="GF62" s="60">
        <f t="shared" si="80"/>
        <v>0</v>
      </c>
      <c r="GG62" s="60">
        <f t="shared" si="80"/>
        <v>0</v>
      </c>
      <c r="GH62" s="60">
        <f t="shared" si="80"/>
        <v>0</v>
      </c>
      <c r="GI62" s="60">
        <f t="shared" si="80"/>
        <v>0</v>
      </c>
      <c r="GJ62" s="60">
        <f t="shared" si="80"/>
        <v>0</v>
      </c>
      <c r="GK62" s="60">
        <f t="shared" si="80"/>
        <v>0</v>
      </c>
      <c r="GL62" s="60">
        <f t="shared" si="80"/>
        <v>0</v>
      </c>
      <c r="GM62" s="60">
        <f t="shared" si="80"/>
        <v>0</v>
      </c>
      <c r="GN62" s="60">
        <f t="shared" si="80"/>
        <v>0</v>
      </c>
      <c r="GO62" s="60">
        <f t="shared" si="80"/>
        <v>0</v>
      </c>
      <c r="GP62" s="60">
        <f t="shared" si="80"/>
        <v>0</v>
      </c>
      <c r="GQ62" s="60">
        <f t="shared" si="80"/>
        <v>0</v>
      </c>
      <c r="GR62" s="60">
        <f t="shared" si="80"/>
        <v>0</v>
      </c>
      <c r="GS62" s="60">
        <f t="shared" si="80"/>
        <v>0</v>
      </c>
      <c r="GT62" s="60">
        <f t="shared" si="80"/>
        <v>0</v>
      </c>
      <c r="GU62" s="60">
        <f t="shared" si="80"/>
        <v>0</v>
      </c>
      <c r="GV62" s="60">
        <f t="shared" si="80"/>
        <v>0</v>
      </c>
      <c r="GW62" s="60">
        <f t="shared" si="80"/>
        <v>0</v>
      </c>
      <c r="GX62" s="60">
        <f t="shared" si="80"/>
        <v>0</v>
      </c>
      <c r="GY62" s="60">
        <f t="shared" si="80"/>
        <v>0</v>
      </c>
      <c r="GZ62" s="60">
        <f t="shared" si="80"/>
        <v>0</v>
      </c>
      <c r="HA62" s="60">
        <f t="shared" si="80"/>
        <v>0</v>
      </c>
      <c r="HB62" s="60">
        <f t="shared" si="80"/>
        <v>0</v>
      </c>
      <c r="HC62" s="60">
        <f t="shared" si="80"/>
        <v>0</v>
      </c>
      <c r="HD62" s="60">
        <f t="shared" si="80"/>
        <v>0</v>
      </c>
      <c r="HE62" s="60">
        <f t="shared" si="80"/>
        <v>0</v>
      </c>
      <c r="HF62" s="60">
        <f t="shared" si="80"/>
        <v>0</v>
      </c>
      <c r="HG62" s="60">
        <f t="shared" si="80"/>
        <v>0</v>
      </c>
      <c r="HH62" s="60">
        <f t="shared" si="80"/>
        <v>0</v>
      </c>
      <c r="HI62" s="60">
        <f t="shared" si="80"/>
        <v>0</v>
      </c>
      <c r="HJ62" s="60">
        <f t="shared" si="80"/>
        <v>0</v>
      </c>
      <c r="HK62" s="60">
        <f t="shared" si="80"/>
        <v>0</v>
      </c>
      <c r="HL62" s="60">
        <f t="shared" si="80"/>
        <v>0</v>
      </c>
      <c r="HM62" s="60">
        <f t="shared" si="80"/>
        <v>0</v>
      </c>
      <c r="HN62" s="60">
        <f t="shared" si="80"/>
        <v>0</v>
      </c>
      <c r="HO62" s="60">
        <f t="shared" si="80"/>
        <v>0</v>
      </c>
      <c r="HP62" s="60">
        <f t="shared" si="80"/>
        <v>0</v>
      </c>
      <c r="HQ62" s="60">
        <f t="shared" si="80"/>
        <v>0</v>
      </c>
      <c r="HR62" s="60">
        <f t="shared" si="80"/>
        <v>0</v>
      </c>
      <c r="HS62" s="60">
        <f t="shared" si="80"/>
        <v>0</v>
      </c>
      <c r="HT62" s="60">
        <f t="shared" si="80"/>
        <v>0</v>
      </c>
      <c r="HU62" s="60">
        <f t="shared" si="80"/>
        <v>0</v>
      </c>
      <c r="HV62" s="60">
        <f t="shared" si="80"/>
        <v>0</v>
      </c>
      <c r="HW62" s="60">
        <f t="shared" si="80"/>
        <v>0</v>
      </c>
      <c r="HX62" s="60">
        <f t="shared" si="80"/>
        <v>0</v>
      </c>
      <c r="HY62" s="60">
        <f t="shared" si="80"/>
        <v>0</v>
      </c>
      <c r="HZ62" s="60">
        <f t="shared" si="80"/>
        <v>0</v>
      </c>
      <c r="IA62" s="60">
        <f t="shared" si="80"/>
        <v>0</v>
      </c>
      <c r="IB62" s="60">
        <f t="shared" si="80"/>
        <v>0</v>
      </c>
      <c r="IC62" s="60">
        <f t="shared" si="80"/>
        <v>0</v>
      </c>
      <c r="ID62" s="60">
        <f t="shared" si="80"/>
        <v>0</v>
      </c>
      <c r="IE62" s="60">
        <f t="shared" si="80"/>
        <v>0</v>
      </c>
      <c r="IF62" s="60">
        <f t="shared" si="80"/>
        <v>0</v>
      </c>
      <c r="IG62" s="60">
        <f t="shared" si="80"/>
        <v>0</v>
      </c>
      <c r="IH62" s="60">
        <f t="shared" si="80"/>
        <v>0</v>
      </c>
      <c r="II62" s="60">
        <f t="shared" si="80"/>
        <v>0</v>
      </c>
      <c r="IJ62" s="60">
        <f t="shared" si="80"/>
        <v>0</v>
      </c>
      <c r="IK62" s="60">
        <f t="shared" si="80"/>
        <v>0</v>
      </c>
      <c r="IL62" s="60">
        <f t="shared" si="80"/>
        <v>0</v>
      </c>
      <c r="IM62" s="60">
        <f t="shared" si="80"/>
        <v>0</v>
      </c>
      <c r="IN62" s="60">
        <f t="shared" si="80"/>
        <v>0</v>
      </c>
      <c r="IO62" s="60">
        <f t="shared" si="80"/>
        <v>0</v>
      </c>
      <c r="IP62" s="60">
        <f t="shared" si="80"/>
        <v>0</v>
      </c>
      <c r="IQ62" s="60">
        <f t="shared" si="80"/>
        <v>0</v>
      </c>
      <c r="IR62" s="60">
        <f t="shared" si="80"/>
        <v>0</v>
      </c>
      <c r="IS62" s="60">
        <f t="shared" si="80"/>
        <v>0</v>
      </c>
      <c r="IT62" s="60">
        <f t="shared" si="80"/>
        <v>0</v>
      </c>
      <c r="IU62" s="60">
        <f t="shared" si="80"/>
        <v>0</v>
      </c>
      <c r="IV62" s="60">
        <f t="shared" si="80"/>
        <v>0</v>
      </c>
      <c r="IW62" s="60">
        <f t="shared" si="80"/>
        <v>0</v>
      </c>
      <c r="IX62" s="60">
        <f t="shared" si="80"/>
        <v>0</v>
      </c>
      <c r="IY62" s="60">
        <f t="shared" ref="IY62:MX62" si="81">IY21</f>
        <v>0</v>
      </c>
      <c r="IZ62" s="60">
        <f t="shared" si="81"/>
        <v>0</v>
      </c>
      <c r="JA62" s="60">
        <f t="shared" si="81"/>
        <v>0</v>
      </c>
      <c r="JB62" s="60">
        <f t="shared" si="81"/>
        <v>0</v>
      </c>
      <c r="JC62" s="60">
        <f t="shared" si="81"/>
        <v>0</v>
      </c>
      <c r="JD62" s="60">
        <f t="shared" si="81"/>
        <v>0</v>
      </c>
      <c r="JE62" s="60">
        <f t="shared" si="81"/>
        <v>0</v>
      </c>
      <c r="JF62" s="60">
        <f t="shared" si="81"/>
        <v>0</v>
      </c>
      <c r="JG62" s="60">
        <f t="shared" si="81"/>
        <v>0</v>
      </c>
      <c r="JH62" s="60">
        <f t="shared" si="81"/>
        <v>0</v>
      </c>
      <c r="JI62" s="60">
        <f t="shared" si="81"/>
        <v>0</v>
      </c>
      <c r="JJ62" s="60">
        <f t="shared" si="81"/>
        <v>0</v>
      </c>
      <c r="JK62" s="60">
        <f t="shared" si="81"/>
        <v>0</v>
      </c>
      <c r="JL62" s="60">
        <f t="shared" si="81"/>
        <v>0</v>
      </c>
      <c r="JM62" s="60">
        <f t="shared" si="81"/>
        <v>0</v>
      </c>
      <c r="JN62" s="60">
        <f t="shared" si="81"/>
        <v>0</v>
      </c>
      <c r="JO62" s="60">
        <f t="shared" si="81"/>
        <v>0</v>
      </c>
      <c r="JP62" s="60">
        <f t="shared" si="81"/>
        <v>0</v>
      </c>
      <c r="JQ62" s="60">
        <f t="shared" si="81"/>
        <v>0</v>
      </c>
      <c r="JR62" s="60">
        <f t="shared" si="81"/>
        <v>0</v>
      </c>
      <c r="JS62" s="60">
        <f t="shared" si="81"/>
        <v>0</v>
      </c>
      <c r="JT62" s="60">
        <f t="shared" si="81"/>
        <v>0</v>
      </c>
      <c r="JU62" s="60">
        <f t="shared" si="81"/>
        <v>0</v>
      </c>
      <c r="JV62" s="60">
        <f t="shared" si="81"/>
        <v>0</v>
      </c>
      <c r="JW62" s="60">
        <f t="shared" si="81"/>
        <v>0</v>
      </c>
      <c r="JX62" s="60">
        <f t="shared" si="81"/>
        <v>0</v>
      </c>
      <c r="JY62" s="60">
        <f t="shared" si="81"/>
        <v>0</v>
      </c>
      <c r="JZ62" s="60">
        <f t="shared" si="81"/>
        <v>0</v>
      </c>
      <c r="KA62" s="60">
        <f t="shared" si="81"/>
        <v>0</v>
      </c>
      <c r="KB62" s="60">
        <f t="shared" si="81"/>
        <v>0</v>
      </c>
      <c r="KC62" s="60">
        <f t="shared" si="81"/>
        <v>0</v>
      </c>
      <c r="KD62" s="60">
        <f t="shared" si="81"/>
        <v>0</v>
      </c>
      <c r="KE62" s="60">
        <f t="shared" si="81"/>
        <v>0</v>
      </c>
      <c r="KF62" s="60">
        <f t="shared" si="81"/>
        <v>0</v>
      </c>
      <c r="KG62" s="60">
        <f t="shared" si="81"/>
        <v>0</v>
      </c>
      <c r="KH62" s="60">
        <f t="shared" si="81"/>
        <v>0</v>
      </c>
      <c r="KI62" s="60">
        <f t="shared" si="81"/>
        <v>0</v>
      </c>
      <c r="KJ62" s="60">
        <f t="shared" si="81"/>
        <v>0</v>
      </c>
      <c r="KK62" s="60">
        <f t="shared" si="81"/>
        <v>0</v>
      </c>
      <c r="KL62" s="60">
        <f t="shared" si="81"/>
        <v>0</v>
      </c>
      <c r="KM62" s="60">
        <f t="shared" si="81"/>
        <v>0</v>
      </c>
      <c r="KN62" s="60">
        <f t="shared" si="81"/>
        <v>0</v>
      </c>
      <c r="KO62" s="60">
        <f t="shared" si="81"/>
        <v>0</v>
      </c>
      <c r="KP62" s="60">
        <f t="shared" si="81"/>
        <v>0</v>
      </c>
      <c r="KQ62" s="60">
        <f t="shared" si="81"/>
        <v>0</v>
      </c>
      <c r="KR62" s="60">
        <f t="shared" si="81"/>
        <v>0</v>
      </c>
      <c r="KS62" s="60">
        <f t="shared" si="81"/>
        <v>0</v>
      </c>
      <c r="KT62" s="60">
        <f t="shared" si="81"/>
        <v>0</v>
      </c>
      <c r="KU62" s="60">
        <f t="shared" si="81"/>
        <v>0</v>
      </c>
      <c r="KV62" s="60">
        <f t="shared" si="81"/>
        <v>0</v>
      </c>
      <c r="KW62" s="60">
        <f t="shared" si="81"/>
        <v>0</v>
      </c>
      <c r="KX62" s="60">
        <f t="shared" si="81"/>
        <v>0</v>
      </c>
      <c r="KY62" s="60">
        <f t="shared" si="81"/>
        <v>0</v>
      </c>
      <c r="KZ62" s="60">
        <f t="shared" si="81"/>
        <v>0</v>
      </c>
      <c r="LA62" s="60">
        <f t="shared" si="81"/>
        <v>0</v>
      </c>
      <c r="LB62" s="60">
        <f t="shared" si="81"/>
        <v>0</v>
      </c>
      <c r="LC62" s="60">
        <f t="shared" si="81"/>
        <v>0</v>
      </c>
      <c r="LD62" s="60">
        <f t="shared" si="81"/>
        <v>0</v>
      </c>
      <c r="LE62" s="60">
        <f t="shared" si="81"/>
        <v>0</v>
      </c>
      <c r="LF62" s="60">
        <f t="shared" si="81"/>
        <v>0</v>
      </c>
      <c r="LG62" s="60">
        <f t="shared" si="81"/>
        <v>0</v>
      </c>
      <c r="LH62" s="60">
        <f t="shared" si="81"/>
        <v>0</v>
      </c>
      <c r="LI62" s="60">
        <f t="shared" si="81"/>
        <v>0</v>
      </c>
      <c r="LJ62" s="60">
        <f t="shared" si="81"/>
        <v>0</v>
      </c>
      <c r="LK62" s="60">
        <f t="shared" si="81"/>
        <v>0</v>
      </c>
      <c r="LL62" s="60">
        <f t="shared" si="81"/>
        <v>0</v>
      </c>
      <c r="LM62" s="60">
        <f t="shared" si="81"/>
        <v>0</v>
      </c>
      <c r="LN62" s="60">
        <f t="shared" si="81"/>
        <v>0</v>
      </c>
      <c r="LO62" s="60">
        <f t="shared" si="81"/>
        <v>0</v>
      </c>
      <c r="LP62" s="60">
        <f t="shared" si="81"/>
        <v>0</v>
      </c>
      <c r="LQ62" s="60">
        <f t="shared" si="81"/>
        <v>0</v>
      </c>
      <c r="LR62" s="60">
        <f t="shared" si="81"/>
        <v>0</v>
      </c>
      <c r="LS62" s="60">
        <f t="shared" si="81"/>
        <v>0</v>
      </c>
      <c r="LT62" s="60">
        <f t="shared" si="81"/>
        <v>0</v>
      </c>
      <c r="LU62" s="60">
        <f t="shared" si="81"/>
        <v>0</v>
      </c>
      <c r="LV62" s="60">
        <f t="shared" si="81"/>
        <v>0</v>
      </c>
      <c r="LW62" s="60">
        <f t="shared" si="81"/>
        <v>0</v>
      </c>
      <c r="LX62" s="60">
        <f t="shared" si="81"/>
        <v>0</v>
      </c>
      <c r="LY62" s="60">
        <f t="shared" si="81"/>
        <v>0</v>
      </c>
      <c r="LZ62" s="60">
        <f t="shared" si="81"/>
        <v>0</v>
      </c>
      <c r="MA62" s="60">
        <f t="shared" si="81"/>
        <v>0</v>
      </c>
      <c r="MB62" s="60">
        <f t="shared" si="81"/>
        <v>0</v>
      </c>
      <c r="MC62" s="60">
        <f t="shared" si="81"/>
        <v>0</v>
      </c>
      <c r="MD62" s="60">
        <f t="shared" si="81"/>
        <v>0</v>
      </c>
      <c r="ME62" s="60">
        <f t="shared" si="81"/>
        <v>0</v>
      </c>
      <c r="MF62" s="60">
        <f t="shared" si="81"/>
        <v>0</v>
      </c>
      <c r="MG62" s="60">
        <f t="shared" si="81"/>
        <v>0</v>
      </c>
      <c r="MH62" s="60">
        <f t="shared" si="81"/>
        <v>0</v>
      </c>
      <c r="MI62" s="60">
        <f t="shared" si="81"/>
        <v>0</v>
      </c>
      <c r="MJ62" s="60">
        <f t="shared" si="81"/>
        <v>0</v>
      </c>
      <c r="MK62" s="60">
        <f t="shared" si="81"/>
        <v>0</v>
      </c>
      <c r="ML62" s="60">
        <f t="shared" si="81"/>
        <v>0</v>
      </c>
      <c r="MM62" s="60">
        <f t="shared" si="81"/>
        <v>0</v>
      </c>
      <c r="MN62" s="60">
        <f t="shared" si="81"/>
        <v>0</v>
      </c>
      <c r="MO62" s="60">
        <f t="shared" si="81"/>
        <v>0</v>
      </c>
      <c r="MP62" s="60">
        <f t="shared" si="81"/>
        <v>0</v>
      </c>
      <c r="MQ62" s="60">
        <f t="shared" si="81"/>
        <v>0</v>
      </c>
      <c r="MR62" s="60">
        <f t="shared" si="81"/>
        <v>0</v>
      </c>
      <c r="MS62" s="60">
        <f t="shared" si="81"/>
        <v>0</v>
      </c>
      <c r="MT62" s="60">
        <f t="shared" si="81"/>
        <v>0</v>
      </c>
      <c r="MU62" s="60">
        <f t="shared" si="81"/>
        <v>0</v>
      </c>
      <c r="MV62" s="60">
        <f t="shared" si="81"/>
        <v>0</v>
      </c>
      <c r="MW62" s="60">
        <f t="shared" si="81"/>
        <v>0</v>
      </c>
      <c r="MX62" s="60">
        <f t="shared" si="81"/>
        <v>0</v>
      </c>
      <c r="MY62" s="24"/>
      <c r="MZ62" s="24"/>
      <c r="NA62" s="24"/>
      <c r="NB62" s="24"/>
      <c r="NC62" s="24"/>
      <c r="ND62" s="24"/>
      <c r="NE62" s="24"/>
      <c r="NF62" s="24"/>
      <c r="NG62" s="24"/>
      <c r="NH62" s="24"/>
      <c r="NI62" s="24"/>
      <c r="NJ62" s="24"/>
      <c r="NK62" s="24"/>
      <c r="NL62" s="24"/>
      <c r="NM62" s="24"/>
      <c r="NN62" s="24"/>
      <c r="NO62" s="24"/>
      <c r="NP62" s="24"/>
      <c r="NQ62" s="24"/>
      <c r="NR62" s="24"/>
      <c r="NS62" s="24"/>
      <c r="NT62" s="24"/>
    </row>
    <row r="63" spans="1:384" ht="14.25" hidden="1" customHeight="1" outlineLevel="1" x14ac:dyDescent="0.55000000000000004">
      <c r="A63" s="8" t="s">
        <v>46</v>
      </c>
      <c r="B63" s="55" t="e">
        <f>SUMPRODUCT(C63:MX63,C58:MX58)/SUM(C58:MX58)</f>
        <v>#DIV/0!</v>
      </c>
      <c r="C63" s="42">
        <f>IFERROR(SUMIFS($T$77:$T$10183,$C$77:$C$10183,"&gt;"&amp;B$35,$C$77:$C$10183,"&lt;="&amp;C$35,$A$77:$A$10183,"&gt;"&amp;$C$1)/SUMIFS($I$77:$I$10183,$C$77:$C$10183,"&gt;"&amp;B$35,$C$77:$C$10183,"&lt;="&amp;C$35,$A$77:$A$10183,"&gt;"&amp;$C$1)/C$3,0)</f>
        <v>0</v>
      </c>
      <c r="D63" s="4">
        <f t="shared" ref="D63:IX63" si="82">D22</f>
        <v>0</v>
      </c>
      <c r="E63" s="4">
        <f t="shared" si="82"/>
        <v>0</v>
      </c>
      <c r="F63" s="4">
        <f t="shared" si="82"/>
        <v>0</v>
      </c>
      <c r="G63" s="4">
        <f t="shared" si="82"/>
        <v>0</v>
      </c>
      <c r="H63" s="4">
        <f t="shared" si="82"/>
        <v>0</v>
      </c>
      <c r="I63" s="4">
        <f t="shared" si="82"/>
        <v>0</v>
      </c>
      <c r="J63" s="4">
        <f t="shared" si="82"/>
        <v>0</v>
      </c>
      <c r="K63" s="4">
        <f t="shared" si="82"/>
        <v>0</v>
      </c>
      <c r="L63" s="4">
        <f t="shared" si="82"/>
        <v>0</v>
      </c>
      <c r="M63" s="4">
        <f t="shared" si="82"/>
        <v>0</v>
      </c>
      <c r="N63" s="4">
        <f t="shared" si="82"/>
        <v>0</v>
      </c>
      <c r="O63" s="4">
        <f t="shared" si="82"/>
        <v>0</v>
      </c>
      <c r="P63" s="4">
        <f t="shared" si="82"/>
        <v>0</v>
      </c>
      <c r="Q63" s="4">
        <f t="shared" si="82"/>
        <v>0</v>
      </c>
      <c r="R63" s="4">
        <f t="shared" si="82"/>
        <v>0</v>
      </c>
      <c r="S63" s="4">
        <f t="shared" si="82"/>
        <v>0</v>
      </c>
      <c r="T63" s="4">
        <f t="shared" si="82"/>
        <v>0</v>
      </c>
      <c r="U63" s="4">
        <f t="shared" si="82"/>
        <v>0</v>
      </c>
      <c r="V63" s="4">
        <f t="shared" si="82"/>
        <v>0</v>
      </c>
      <c r="W63" s="4">
        <f t="shared" si="82"/>
        <v>0</v>
      </c>
      <c r="X63" s="4">
        <f t="shared" si="82"/>
        <v>0</v>
      </c>
      <c r="Y63" s="4">
        <f t="shared" si="82"/>
        <v>0</v>
      </c>
      <c r="Z63" s="4">
        <f t="shared" si="82"/>
        <v>0</v>
      </c>
      <c r="AA63" s="4">
        <f t="shared" si="82"/>
        <v>0</v>
      </c>
      <c r="AB63" s="4">
        <f t="shared" si="82"/>
        <v>0</v>
      </c>
      <c r="AC63" s="4">
        <f t="shared" si="82"/>
        <v>0</v>
      </c>
      <c r="AD63" s="4">
        <f t="shared" si="82"/>
        <v>0</v>
      </c>
      <c r="AE63" s="4">
        <f t="shared" si="82"/>
        <v>0</v>
      </c>
      <c r="AF63" s="4">
        <f t="shared" si="82"/>
        <v>0</v>
      </c>
      <c r="AG63" s="4">
        <f t="shared" si="82"/>
        <v>0</v>
      </c>
      <c r="AH63" s="4">
        <f t="shared" si="82"/>
        <v>0</v>
      </c>
      <c r="AI63" s="4">
        <f t="shared" si="82"/>
        <v>0</v>
      </c>
      <c r="AJ63" s="4">
        <f t="shared" si="82"/>
        <v>0</v>
      </c>
      <c r="AK63" s="4">
        <f t="shared" si="82"/>
        <v>0</v>
      </c>
      <c r="AL63" s="4">
        <f t="shared" si="82"/>
        <v>0</v>
      </c>
      <c r="AM63" s="4">
        <f t="shared" si="82"/>
        <v>0</v>
      </c>
      <c r="AN63" s="4">
        <f t="shared" si="82"/>
        <v>0</v>
      </c>
      <c r="AO63" s="4">
        <f t="shared" si="82"/>
        <v>0</v>
      </c>
      <c r="AP63" s="4">
        <f t="shared" si="82"/>
        <v>0</v>
      </c>
      <c r="AQ63" s="4">
        <f t="shared" si="82"/>
        <v>0</v>
      </c>
      <c r="AR63" s="4">
        <f t="shared" si="82"/>
        <v>0</v>
      </c>
      <c r="AS63" s="4">
        <f t="shared" si="82"/>
        <v>0</v>
      </c>
      <c r="AT63" s="4">
        <f t="shared" si="82"/>
        <v>0</v>
      </c>
      <c r="AU63" s="4">
        <f t="shared" si="82"/>
        <v>0</v>
      </c>
      <c r="AV63" s="4">
        <f t="shared" si="82"/>
        <v>0</v>
      </c>
      <c r="AW63" s="4">
        <f t="shared" si="82"/>
        <v>0</v>
      </c>
      <c r="AX63" s="4">
        <f t="shared" si="82"/>
        <v>0</v>
      </c>
      <c r="AY63" s="4">
        <f t="shared" si="82"/>
        <v>0</v>
      </c>
      <c r="AZ63" s="4">
        <f t="shared" si="82"/>
        <v>0</v>
      </c>
      <c r="BA63" s="4">
        <f t="shared" si="82"/>
        <v>0</v>
      </c>
      <c r="BB63" s="4">
        <f t="shared" si="82"/>
        <v>0</v>
      </c>
      <c r="BC63" s="4">
        <f t="shared" si="82"/>
        <v>0</v>
      </c>
      <c r="BD63" s="4">
        <f t="shared" si="82"/>
        <v>0</v>
      </c>
      <c r="BE63" s="4">
        <f t="shared" si="82"/>
        <v>0</v>
      </c>
      <c r="BF63" s="4">
        <f t="shared" si="82"/>
        <v>0</v>
      </c>
      <c r="BG63" s="4">
        <f t="shared" si="82"/>
        <v>0</v>
      </c>
      <c r="BH63" s="4">
        <f t="shared" si="82"/>
        <v>0</v>
      </c>
      <c r="BI63" s="4">
        <f t="shared" si="82"/>
        <v>0</v>
      </c>
      <c r="BJ63" s="4">
        <f t="shared" si="82"/>
        <v>0</v>
      </c>
      <c r="BK63" s="4">
        <f t="shared" si="82"/>
        <v>0</v>
      </c>
      <c r="BL63" s="4">
        <f t="shared" si="82"/>
        <v>0</v>
      </c>
      <c r="BM63" s="4">
        <f t="shared" si="82"/>
        <v>0</v>
      </c>
      <c r="BN63" s="4">
        <f t="shared" si="82"/>
        <v>0</v>
      </c>
      <c r="BO63" s="4">
        <f t="shared" si="82"/>
        <v>0</v>
      </c>
      <c r="BP63" s="4">
        <f t="shared" si="82"/>
        <v>0</v>
      </c>
      <c r="BQ63" s="4">
        <f t="shared" si="82"/>
        <v>0</v>
      </c>
      <c r="BR63" s="4">
        <f t="shared" si="82"/>
        <v>0</v>
      </c>
      <c r="BS63" s="4">
        <f t="shared" si="82"/>
        <v>0</v>
      </c>
      <c r="BT63" s="4">
        <f t="shared" si="82"/>
        <v>0</v>
      </c>
      <c r="BU63" s="4">
        <f t="shared" si="82"/>
        <v>0</v>
      </c>
      <c r="BV63" s="4">
        <f t="shared" si="82"/>
        <v>0</v>
      </c>
      <c r="BW63" s="4">
        <f t="shared" si="82"/>
        <v>0</v>
      </c>
      <c r="BX63" s="4">
        <f t="shared" si="82"/>
        <v>0</v>
      </c>
      <c r="BY63" s="4">
        <f t="shared" si="82"/>
        <v>0</v>
      </c>
      <c r="BZ63" s="4">
        <f t="shared" si="82"/>
        <v>0</v>
      </c>
      <c r="CA63" s="4">
        <f t="shared" si="82"/>
        <v>0</v>
      </c>
      <c r="CB63" s="4">
        <f t="shared" si="82"/>
        <v>0</v>
      </c>
      <c r="CC63" s="4">
        <f t="shared" si="82"/>
        <v>0</v>
      </c>
      <c r="CD63" s="4">
        <f t="shared" si="82"/>
        <v>0</v>
      </c>
      <c r="CE63" s="4">
        <f t="shared" si="82"/>
        <v>0</v>
      </c>
      <c r="CF63" s="4">
        <f t="shared" si="82"/>
        <v>0</v>
      </c>
      <c r="CG63" s="4">
        <f t="shared" si="82"/>
        <v>0</v>
      </c>
      <c r="CH63" s="4">
        <f t="shared" si="82"/>
        <v>0</v>
      </c>
      <c r="CI63" s="4">
        <f t="shared" si="82"/>
        <v>0</v>
      </c>
      <c r="CJ63" s="4">
        <f t="shared" si="82"/>
        <v>0</v>
      </c>
      <c r="CK63" s="4">
        <f t="shared" si="82"/>
        <v>0</v>
      </c>
      <c r="CL63" s="4">
        <f t="shared" si="82"/>
        <v>0</v>
      </c>
      <c r="CM63" s="4">
        <f t="shared" si="82"/>
        <v>0</v>
      </c>
      <c r="CN63" s="4">
        <f t="shared" si="82"/>
        <v>0</v>
      </c>
      <c r="CO63" s="4">
        <f t="shared" si="82"/>
        <v>0</v>
      </c>
      <c r="CP63" s="4">
        <f t="shared" si="82"/>
        <v>0</v>
      </c>
      <c r="CQ63" s="4">
        <f t="shared" si="82"/>
        <v>0</v>
      </c>
      <c r="CR63" s="4">
        <f t="shared" si="82"/>
        <v>0</v>
      </c>
      <c r="CS63" s="4">
        <f t="shared" si="82"/>
        <v>0</v>
      </c>
      <c r="CT63" s="4">
        <f t="shared" si="82"/>
        <v>0</v>
      </c>
      <c r="CU63" s="4">
        <f t="shared" si="82"/>
        <v>0</v>
      </c>
      <c r="CV63" s="4">
        <f t="shared" si="82"/>
        <v>0</v>
      </c>
      <c r="CW63" s="4">
        <f t="shared" si="82"/>
        <v>0</v>
      </c>
      <c r="CX63" s="4">
        <f t="shared" si="82"/>
        <v>0</v>
      </c>
      <c r="CY63" s="4">
        <f t="shared" si="82"/>
        <v>0</v>
      </c>
      <c r="CZ63" s="4">
        <f t="shared" si="82"/>
        <v>0</v>
      </c>
      <c r="DA63" s="4">
        <f t="shared" si="82"/>
        <v>0</v>
      </c>
      <c r="DB63" s="4">
        <f t="shared" si="82"/>
        <v>0</v>
      </c>
      <c r="DC63" s="4">
        <f t="shared" si="82"/>
        <v>0</v>
      </c>
      <c r="DD63" s="4">
        <f t="shared" si="82"/>
        <v>0</v>
      </c>
      <c r="DE63" s="4">
        <f t="shared" si="82"/>
        <v>0</v>
      </c>
      <c r="DF63" s="4">
        <f t="shared" si="82"/>
        <v>0</v>
      </c>
      <c r="DG63" s="4">
        <f t="shared" si="82"/>
        <v>0</v>
      </c>
      <c r="DH63" s="4">
        <f t="shared" si="82"/>
        <v>0</v>
      </c>
      <c r="DI63" s="4">
        <f t="shared" si="82"/>
        <v>0</v>
      </c>
      <c r="DJ63" s="4">
        <f t="shared" si="82"/>
        <v>0</v>
      </c>
      <c r="DK63" s="4">
        <f t="shared" si="82"/>
        <v>0</v>
      </c>
      <c r="DL63" s="4">
        <f t="shared" si="82"/>
        <v>0</v>
      </c>
      <c r="DM63" s="4">
        <f t="shared" si="82"/>
        <v>0</v>
      </c>
      <c r="DN63" s="4">
        <f t="shared" si="82"/>
        <v>0</v>
      </c>
      <c r="DO63" s="4">
        <f t="shared" si="82"/>
        <v>0</v>
      </c>
      <c r="DP63" s="4">
        <f t="shared" si="82"/>
        <v>0</v>
      </c>
      <c r="DQ63" s="4">
        <f t="shared" si="82"/>
        <v>0</v>
      </c>
      <c r="DR63" s="4">
        <f t="shared" si="82"/>
        <v>0</v>
      </c>
      <c r="DS63" s="4">
        <f t="shared" si="82"/>
        <v>0</v>
      </c>
      <c r="DT63" s="4">
        <f t="shared" si="82"/>
        <v>0</v>
      </c>
      <c r="DU63" s="4">
        <f t="shared" si="82"/>
        <v>0</v>
      </c>
      <c r="DV63" s="4">
        <f t="shared" si="82"/>
        <v>0</v>
      </c>
      <c r="DW63" s="4">
        <f t="shared" si="82"/>
        <v>0</v>
      </c>
      <c r="DX63" s="4">
        <f t="shared" si="82"/>
        <v>0</v>
      </c>
      <c r="DY63" s="4">
        <f t="shared" si="82"/>
        <v>0</v>
      </c>
      <c r="DZ63" s="4">
        <f t="shared" si="82"/>
        <v>0</v>
      </c>
      <c r="EA63" s="4">
        <f t="shared" si="82"/>
        <v>0</v>
      </c>
      <c r="EB63" s="4">
        <f t="shared" si="82"/>
        <v>0</v>
      </c>
      <c r="EC63" s="4">
        <f t="shared" si="82"/>
        <v>0</v>
      </c>
      <c r="ED63" s="4">
        <f t="shared" si="82"/>
        <v>0</v>
      </c>
      <c r="EE63" s="4">
        <f t="shared" si="82"/>
        <v>0</v>
      </c>
      <c r="EF63" s="4">
        <f t="shared" si="82"/>
        <v>0</v>
      </c>
      <c r="EG63" s="4">
        <f t="shared" si="82"/>
        <v>0</v>
      </c>
      <c r="EH63" s="4">
        <f t="shared" si="82"/>
        <v>0</v>
      </c>
      <c r="EI63" s="4">
        <f t="shared" si="82"/>
        <v>0</v>
      </c>
      <c r="EJ63" s="4">
        <f t="shared" si="82"/>
        <v>0</v>
      </c>
      <c r="EK63" s="4">
        <f t="shared" si="82"/>
        <v>0</v>
      </c>
      <c r="EL63" s="4">
        <f t="shared" si="82"/>
        <v>0</v>
      </c>
      <c r="EM63" s="4">
        <f t="shared" si="82"/>
        <v>0</v>
      </c>
      <c r="EN63" s="4">
        <f t="shared" si="82"/>
        <v>0</v>
      </c>
      <c r="EO63" s="4">
        <f t="shared" si="82"/>
        <v>0</v>
      </c>
      <c r="EP63" s="4">
        <f t="shared" si="82"/>
        <v>0</v>
      </c>
      <c r="EQ63" s="4">
        <f t="shared" si="82"/>
        <v>0</v>
      </c>
      <c r="ER63" s="4">
        <f t="shared" si="82"/>
        <v>0</v>
      </c>
      <c r="ES63" s="4">
        <f t="shared" si="82"/>
        <v>0</v>
      </c>
      <c r="ET63" s="4">
        <f t="shared" si="82"/>
        <v>0</v>
      </c>
      <c r="EU63" s="4">
        <f t="shared" si="82"/>
        <v>0</v>
      </c>
      <c r="EV63" s="4">
        <f t="shared" si="82"/>
        <v>0</v>
      </c>
      <c r="EW63" s="4">
        <f t="shared" si="82"/>
        <v>0</v>
      </c>
      <c r="EX63" s="4">
        <f t="shared" si="82"/>
        <v>0</v>
      </c>
      <c r="EY63" s="4">
        <f t="shared" si="82"/>
        <v>0</v>
      </c>
      <c r="EZ63" s="4">
        <f t="shared" si="82"/>
        <v>0</v>
      </c>
      <c r="FA63" s="4">
        <f t="shared" si="82"/>
        <v>0</v>
      </c>
      <c r="FB63" s="4">
        <f t="shared" si="82"/>
        <v>0</v>
      </c>
      <c r="FC63" s="4">
        <f t="shared" si="82"/>
        <v>0</v>
      </c>
      <c r="FD63" s="4">
        <f t="shared" si="82"/>
        <v>0</v>
      </c>
      <c r="FE63" s="4">
        <f t="shared" si="82"/>
        <v>0</v>
      </c>
      <c r="FF63" s="4">
        <f t="shared" si="82"/>
        <v>0</v>
      </c>
      <c r="FG63" s="4">
        <f t="shared" si="82"/>
        <v>0</v>
      </c>
      <c r="FH63" s="4">
        <f t="shared" si="82"/>
        <v>0</v>
      </c>
      <c r="FI63" s="4">
        <f t="shared" si="82"/>
        <v>0</v>
      </c>
      <c r="FJ63" s="4">
        <f t="shared" si="82"/>
        <v>0</v>
      </c>
      <c r="FK63" s="4">
        <f t="shared" si="82"/>
        <v>0</v>
      </c>
      <c r="FL63" s="4">
        <f t="shared" si="82"/>
        <v>0</v>
      </c>
      <c r="FM63" s="4">
        <f t="shared" si="82"/>
        <v>0</v>
      </c>
      <c r="FN63" s="4">
        <f t="shared" si="82"/>
        <v>0</v>
      </c>
      <c r="FO63" s="4">
        <f t="shared" si="82"/>
        <v>0</v>
      </c>
      <c r="FP63" s="4">
        <f t="shared" si="82"/>
        <v>0</v>
      </c>
      <c r="FQ63" s="4">
        <f t="shared" si="82"/>
        <v>0</v>
      </c>
      <c r="FR63" s="4">
        <f t="shared" si="82"/>
        <v>0</v>
      </c>
      <c r="FS63" s="4">
        <f t="shared" si="82"/>
        <v>0</v>
      </c>
      <c r="FT63" s="4">
        <f t="shared" si="82"/>
        <v>0</v>
      </c>
      <c r="FU63" s="4">
        <f t="shared" si="82"/>
        <v>0</v>
      </c>
      <c r="FV63" s="4">
        <f t="shared" si="82"/>
        <v>0</v>
      </c>
      <c r="FW63" s="4">
        <f t="shared" si="82"/>
        <v>0</v>
      </c>
      <c r="FX63" s="4">
        <f t="shared" si="82"/>
        <v>0</v>
      </c>
      <c r="FY63" s="4">
        <f t="shared" si="82"/>
        <v>0</v>
      </c>
      <c r="FZ63" s="4">
        <f t="shared" si="82"/>
        <v>0</v>
      </c>
      <c r="GA63" s="4">
        <f t="shared" si="82"/>
        <v>0</v>
      </c>
      <c r="GB63" s="4">
        <f t="shared" si="82"/>
        <v>0</v>
      </c>
      <c r="GC63" s="4">
        <f t="shared" si="82"/>
        <v>0</v>
      </c>
      <c r="GD63" s="4">
        <f t="shared" si="82"/>
        <v>0</v>
      </c>
      <c r="GE63" s="4">
        <f t="shared" si="82"/>
        <v>0</v>
      </c>
      <c r="GF63" s="4">
        <f t="shared" si="82"/>
        <v>0</v>
      </c>
      <c r="GG63" s="4">
        <f t="shared" si="82"/>
        <v>0</v>
      </c>
      <c r="GH63" s="4">
        <f t="shared" si="82"/>
        <v>0</v>
      </c>
      <c r="GI63" s="4">
        <f t="shared" si="82"/>
        <v>0</v>
      </c>
      <c r="GJ63" s="4">
        <f t="shared" si="82"/>
        <v>0</v>
      </c>
      <c r="GK63" s="4">
        <f t="shared" si="82"/>
        <v>0</v>
      </c>
      <c r="GL63" s="4">
        <f t="shared" si="82"/>
        <v>0</v>
      </c>
      <c r="GM63" s="4">
        <f t="shared" si="82"/>
        <v>0</v>
      </c>
      <c r="GN63" s="4">
        <f t="shared" si="82"/>
        <v>0</v>
      </c>
      <c r="GO63" s="4">
        <f t="shared" si="82"/>
        <v>0</v>
      </c>
      <c r="GP63" s="4">
        <f t="shared" si="82"/>
        <v>0</v>
      </c>
      <c r="GQ63" s="4">
        <f t="shared" si="82"/>
        <v>0</v>
      </c>
      <c r="GR63" s="4">
        <f t="shared" si="82"/>
        <v>0</v>
      </c>
      <c r="GS63" s="4">
        <f t="shared" si="82"/>
        <v>0</v>
      </c>
      <c r="GT63" s="4">
        <f t="shared" si="82"/>
        <v>0</v>
      </c>
      <c r="GU63" s="4">
        <f t="shared" si="82"/>
        <v>0</v>
      </c>
      <c r="GV63" s="4">
        <f t="shared" si="82"/>
        <v>0</v>
      </c>
      <c r="GW63" s="4">
        <f t="shared" si="82"/>
        <v>0</v>
      </c>
      <c r="GX63" s="4">
        <f t="shared" si="82"/>
        <v>0</v>
      </c>
      <c r="GY63" s="4">
        <f t="shared" si="82"/>
        <v>0</v>
      </c>
      <c r="GZ63" s="4">
        <f t="shared" si="82"/>
        <v>0</v>
      </c>
      <c r="HA63" s="4">
        <f t="shared" si="82"/>
        <v>0</v>
      </c>
      <c r="HB63" s="4">
        <f t="shared" si="82"/>
        <v>0</v>
      </c>
      <c r="HC63" s="4">
        <f t="shared" si="82"/>
        <v>0</v>
      </c>
      <c r="HD63" s="4">
        <f t="shared" si="82"/>
        <v>0</v>
      </c>
      <c r="HE63" s="4">
        <f t="shared" si="82"/>
        <v>0</v>
      </c>
      <c r="HF63" s="4">
        <f t="shared" si="82"/>
        <v>0</v>
      </c>
      <c r="HG63" s="4">
        <f t="shared" si="82"/>
        <v>0</v>
      </c>
      <c r="HH63" s="4">
        <f t="shared" si="82"/>
        <v>0</v>
      </c>
      <c r="HI63" s="4">
        <f t="shared" si="82"/>
        <v>0</v>
      </c>
      <c r="HJ63" s="4">
        <f t="shared" si="82"/>
        <v>0</v>
      </c>
      <c r="HK63" s="4">
        <f t="shared" si="82"/>
        <v>0</v>
      </c>
      <c r="HL63" s="4">
        <f t="shared" si="82"/>
        <v>0</v>
      </c>
      <c r="HM63" s="4">
        <f t="shared" si="82"/>
        <v>0</v>
      </c>
      <c r="HN63" s="4">
        <f t="shared" si="82"/>
        <v>0</v>
      </c>
      <c r="HO63" s="4">
        <f t="shared" si="82"/>
        <v>0</v>
      </c>
      <c r="HP63" s="4">
        <f t="shared" si="82"/>
        <v>0</v>
      </c>
      <c r="HQ63" s="4">
        <f t="shared" si="82"/>
        <v>0</v>
      </c>
      <c r="HR63" s="4">
        <f t="shared" si="82"/>
        <v>0</v>
      </c>
      <c r="HS63" s="4">
        <f t="shared" si="82"/>
        <v>0</v>
      </c>
      <c r="HT63" s="4">
        <f t="shared" si="82"/>
        <v>0</v>
      </c>
      <c r="HU63" s="4">
        <f t="shared" si="82"/>
        <v>0</v>
      </c>
      <c r="HV63" s="4">
        <f t="shared" si="82"/>
        <v>0</v>
      </c>
      <c r="HW63" s="4">
        <f t="shared" si="82"/>
        <v>0</v>
      </c>
      <c r="HX63" s="4">
        <f t="shared" si="82"/>
        <v>0</v>
      </c>
      <c r="HY63" s="4">
        <f t="shared" si="82"/>
        <v>0</v>
      </c>
      <c r="HZ63" s="4">
        <f t="shared" si="82"/>
        <v>0</v>
      </c>
      <c r="IA63" s="4">
        <f t="shared" si="82"/>
        <v>0</v>
      </c>
      <c r="IB63" s="4">
        <f t="shared" si="82"/>
        <v>0</v>
      </c>
      <c r="IC63" s="4">
        <f t="shared" si="82"/>
        <v>0</v>
      </c>
      <c r="ID63" s="4">
        <f t="shared" si="82"/>
        <v>0</v>
      </c>
      <c r="IE63" s="4">
        <f t="shared" si="82"/>
        <v>0</v>
      </c>
      <c r="IF63" s="4">
        <f t="shared" si="82"/>
        <v>0</v>
      </c>
      <c r="IG63" s="4">
        <f t="shared" si="82"/>
        <v>0</v>
      </c>
      <c r="IH63" s="4">
        <f t="shared" si="82"/>
        <v>0</v>
      </c>
      <c r="II63" s="4">
        <f t="shared" si="82"/>
        <v>0</v>
      </c>
      <c r="IJ63" s="4">
        <f t="shared" si="82"/>
        <v>0</v>
      </c>
      <c r="IK63" s="4">
        <f t="shared" si="82"/>
        <v>0</v>
      </c>
      <c r="IL63" s="4">
        <f t="shared" si="82"/>
        <v>0</v>
      </c>
      <c r="IM63" s="4">
        <f t="shared" si="82"/>
        <v>0</v>
      </c>
      <c r="IN63" s="4">
        <f t="shared" si="82"/>
        <v>0</v>
      </c>
      <c r="IO63" s="4">
        <f t="shared" si="82"/>
        <v>0</v>
      </c>
      <c r="IP63" s="4">
        <f t="shared" si="82"/>
        <v>0</v>
      </c>
      <c r="IQ63" s="4">
        <f t="shared" si="82"/>
        <v>0</v>
      </c>
      <c r="IR63" s="4">
        <f t="shared" si="82"/>
        <v>0</v>
      </c>
      <c r="IS63" s="4">
        <f t="shared" si="82"/>
        <v>0</v>
      </c>
      <c r="IT63" s="4">
        <f t="shared" si="82"/>
        <v>0</v>
      </c>
      <c r="IU63" s="4">
        <f t="shared" si="82"/>
        <v>0</v>
      </c>
      <c r="IV63" s="4">
        <f t="shared" si="82"/>
        <v>0</v>
      </c>
      <c r="IW63" s="4">
        <f t="shared" si="82"/>
        <v>0</v>
      </c>
      <c r="IX63" s="4">
        <f t="shared" si="82"/>
        <v>0</v>
      </c>
      <c r="IY63" s="4">
        <f t="shared" ref="IY63:MX63" si="83">IY22</f>
        <v>0</v>
      </c>
      <c r="IZ63" s="4">
        <f t="shared" si="83"/>
        <v>0</v>
      </c>
      <c r="JA63" s="4">
        <f t="shared" si="83"/>
        <v>0</v>
      </c>
      <c r="JB63" s="4">
        <f t="shared" si="83"/>
        <v>0</v>
      </c>
      <c r="JC63" s="4">
        <f t="shared" si="83"/>
        <v>0</v>
      </c>
      <c r="JD63" s="4">
        <f t="shared" si="83"/>
        <v>0</v>
      </c>
      <c r="JE63" s="4">
        <f t="shared" si="83"/>
        <v>0</v>
      </c>
      <c r="JF63" s="4">
        <f t="shared" si="83"/>
        <v>0</v>
      </c>
      <c r="JG63" s="4">
        <f t="shared" si="83"/>
        <v>0</v>
      </c>
      <c r="JH63" s="4">
        <f t="shared" si="83"/>
        <v>0</v>
      </c>
      <c r="JI63" s="4">
        <f t="shared" si="83"/>
        <v>0</v>
      </c>
      <c r="JJ63" s="4">
        <f t="shared" si="83"/>
        <v>0</v>
      </c>
      <c r="JK63" s="4">
        <f t="shared" si="83"/>
        <v>0</v>
      </c>
      <c r="JL63" s="4">
        <f t="shared" si="83"/>
        <v>0</v>
      </c>
      <c r="JM63" s="4">
        <f t="shared" si="83"/>
        <v>0</v>
      </c>
      <c r="JN63" s="4">
        <f t="shared" si="83"/>
        <v>0</v>
      </c>
      <c r="JO63" s="4">
        <f t="shared" si="83"/>
        <v>0</v>
      </c>
      <c r="JP63" s="4">
        <f t="shared" si="83"/>
        <v>0</v>
      </c>
      <c r="JQ63" s="4">
        <f t="shared" si="83"/>
        <v>0</v>
      </c>
      <c r="JR63" s="4">
        <f t="shared" si="83"/>
        <v>0</v>
      </c>
      <c r="JS63" s="4">
        <f t="shared" si="83"/>
        <v>0</v>
      </c>
      <c r="JT63" s="4">
        <f t="shared" si="83"/>
        <v>0</v>
      </c>
      <c r="JU63" s="4">
        <f t="shared" si="83"/>
        <v>0</v>
      </c>
      <c r="JV63" s="4">
        <f t="shared" si="83"/>
        <v>0</v>
      </c>
      <c r="JW63" s="4">
        <f t="shared" si="83"/>
        <v>0</v>
      </c>
      <c r="JX63" s="4">
        <f t="shared" si="83"/>
        <v>0</v>
      </c>
      <c r="JY63" s="4">
        <f t="shared" si="83"/>
        <v>0</v>
      </c>
      <c r="JZ63" s="4">
        <f t="shared" si="83"/>
        <v>0</v>
      </c>
      <c r="KA63" s="4">
        <f t="shared" si="83"/>
        <v>0</v>
      </c>
      <c r="KB63" s="4">
        <f t="shared" si="83"/>
        <v>0</v>
      </c>
      <c r="KC63" s="4">
        <f t="shared" si="83"/>
        <v>0</v>
      </c>
      <c r="KD63" s="4">
        <f t="shared" si="83"/>
        <v>0</v>
      </c>
      <c r="KE63" s="4">
        <f t="shared" si="83"/>
        <v>0</v>
      </c>
      <c r="KF63" s="4">
        <f t="shared" si="83"/>
        <v>0</v>
      </c>
      <c r="KG63" s="4">
        <f t="shared" si="83"/>
        <v>0</v>
      </c>
      <c r="KH63" s="4">
        <f t="shared" si="83"/>
        <v>0</v>
      </c>
      <c r="KI63" s="4">
        <f t="shared" si="83"/>
        <v>0</v>
      </c>
      <c r="KJ63" s="4">
        <f t="shared" si="83"/>
        <v>0</v>
      </c>
      <c r="KK63" s="4">
        <f t="shared" si="83"/>
        <v>0</v>
      </c>
      <c r="KL63" s="4">
        <f t="shared" si="83"/>
        <v>0</v>
      </c>
      <c r="KM63" s="4">
        <f t="shared" si="83"/>
        <v>0</v>
      </c>
      <c r="KN63" s="4">
        <f t="shared" si="83"/>
        <v>0</v>
      </c>
      <c r="KO63" s="4">
        <f t="shared" si="83"/>
        <v>0</v>
      </c>
      <c r="KP63" s="4">
        <f t="shared" si="83"/>
        <v>0</v>
      </c>
      <c r="KQ63" s="4">
        <f t="shared" si="83"/>
        <v>0</v>
      </c>
      <c r="KR63" s="4">
        <f t="shared" si="83"/>
        <v>0</v>
      </c>
      <c r="KS63" s="4">
        <f t="shared" si="83"/>
        <v>0</v>
      </c>
      <c r="KT63" s="4">
        <f t="shared" si="83"/>
        <v>0</v>
      </c>
      <c r="KU63" s="4">
        <f t="shared" si="83"/>
        <v>0</v>
      </c>
      <c r="KV63" s="4">
        <f t="shared" si="83"/>
        <v>0</v>
      </c>
      <c r="KW63" s="4">
        <f t="shared" si="83"/>
        <v>0</v>
      </c>
      <c r="KX63" s="4">
        <f t="shared" si="83"/>
        <v>0</v>
      </c>
      <c r="KY63" s="4">
        <f t="shared" si="83"/>
        <v>0</v>
      </c>
      <c r="KZ63" s="4">
        <f t="shared" si="83"/>
        <v>0</v>
      </c>
      <c r="LA63" s="4">
        <f t="shared" si="83"/>
        <v>0</v>
      </c>
      <c r="LB63" s="4">
        <f t="shared" si="83"/>
        <v>0</v>
      </c>
      <c r="LC63" s="4">
        <f t="shared" si="83"/>
        <v>0</v>
      </c>
      <c r="LD63" s="4">
        <f t="shared" si="83"/>
        <v>0</v>
      </c>
      <c r="LE63" s="4">
        <f t="shared" si="83"/>
        <v>0</v>
      </c>
      <c r="LF63" s="4">
        <f t="shared" si="83"/>
        <v>0</v>
      </c>
      <c r="LG63" s="4">
        <f t="shared" si="83"/>
        <v>0</v>
      </c>
      <c r="LH63" s="4">
        <f t="shared" si="83"/>
        <v>0</v>
      </c>
      <c r="LI63" s="4">
        <f t="shared" si="83"/>
        <v>0</v>
      </c>
      <c r="LJ63" s="4">
        <f t="shared" si="83"/>
        <v>0</v>
      </c>
      <c r="LK63" s="4">
        <f t="shared" si="83"/>
        <v>0</v>
      </c>
      <c r="LL63" s="4">
        <f t="shared" si="83"/>
        <v>0</v>
      </c>
      <c r="LM63" s="4">
        <f t="shared" si="83"/>
        <v>0</v>
      </c>
      <c r="LN63" s="4">
        <f t="shared" si="83"/>
        <v>0</v>
      </c>
      <c r="LO63" s="4">
        <f t="shared" si="83"/>
        <v>0</v>
      </c>
      <c r="LP63" s="4">
        <f t="shared" si="83"/>
        <v>0</v>
      </c>
      <c r="LQ63" s="4">
        <f t="shared" si="83"/>
        <v>0</v>
      </c>
      <c r="LR63" s="4">
        <f t="shared" si="83"/>
        <v>0</v>
      </c>
      <c r="LS63" s="4">
        <f t="shared" si="83"/>
        <v>0</v>
      </c>
      <c r="LT63" s="4">
        <f t="shared" si="83"/>
        <v>0</v>
      </c>
      <c r="LU63" s="4">
        <f t="shared" si="83"/>
        <v>0</v>
      </c>
      <c r="LV63" s="4">
        <f t="shared" si="83"/>
        <v>0</v>
      </c>
      <c r="LW63" s="4">
        <f t="shared" si="83"/>
        <v>0</v>
      </c>
      <c r="LX63" s="4">
        <f t="shared" si="83"/>
        <v>0</v>
      </c>
      <c r="LY63" s="4">
        <f t="shared" si="83"/>
        <v>0</v>
      </c>
      <c r="LZ63" s="4">
        <f t="shared" si="83"/>
        <v>0</v>
      </c>
      <c r="MA63" s="4">
        <f t="shared" si="83"/>
        <v>0</v>
      </c>
      <c r="MB63" s="4">
        <f t="shared" si="83"/>
        <v>0</v>
      </c>
      <c r="MC63" s="4">
        <f t="shared" si="83"/>
        <v>0</v>
      </c>
      <c r="MD63" s="4">
        <f t="shared" si="83"/>
        <v>0</v>
      </c>
      <c r="ME63" s="4">
        <f t="shared" si="83"/>
        <v>0</v>
      </c>
      <c r="MF63" s="4">
        <f t="shared" si="83"/>
        <v>0</v>
      </c>
      <c r="MG63" s="4">
        <f t="shared" si="83"/>
        <v>0</v>
      </c>
      <c r="MH63" s="4">
        <f t="shared" si="83"/>
        <v>0</v>
      </c>
      <c r="MI63" s="4">
        <f t="shared" si="83"/>
        <v>0</v>
      </c>
      <c r="MJ63" s="4">
        <f t="shared" si="83"/>
        <v>0</v>
      </c>
      <c r="MK63" s="4">
        <f t="shared" si="83"/>
        <v>0</v>
      </c>
      <c r="ML63" s="4">
        <f t="shared" si="83"/>
        <v>0</v>
      </c>
      <c r="MM63" s="4">
        <f t="shared" si="83"/>
        <v>0</v>
      </c>
      <c r="MN63" s="4">
        <f t="shared" si="83"/>
        <v>0</v>
      </c>
      <c r="MO63" s="4">
        <f t="shared" si="83"/>
        <v>0</v>
      </c>
      <c r="MP63" s="4">
        <f t="shared" si="83"/>
        <v>0</v>
      </c>
      <c r="MQ63" s="4">
        <f t="shared" si="83"/>
        <v>0</v>
      </c>
      <c r="MR63" s="4">
        <f t="shared" si="83"/>
        <v>0</v>
      </c>
      <c r="MS63" s="4">
        <f t="shared" si="83"/>
        <v>0</v>
      </c>
      <c r="MT63" s="4">
        <f t="shared" si="83"/>
        <v>0</v>
      </c>
      <c r="MU63" s="4">
        <f t="shared" si="83"/>
        <v>0</v>
      </c>
      <c r="MV63" s="4">
        <f t="shared" si="83"/>
        <v>0</v>
      </c>
      <c r="MW63" s="4">
        <f t="shared" si="83"/>
        <v>0</v>
      </c>
      <c r="MX63" s="4">
        <f t="shared" si="83"/>
        <v>0</v>
      </c>
      <c r="MY63" s="26"/>
      <c r="MZ63" s="26"/>
      <c r="NA63" s="26"/>
      <c r="NB63" s="26"/>
      <c r="NC63" s="26"/>
      <c r="ND63" s="26"/>
      <c r="NE63" s="26"/>
      <c r="NF63" s="26"/>
      <c r="NG63" s="26"/>
      <c r="NH63" s="26"/>
      <c r="NI63" s="26"/>
      <c r="NJ63" s="26"/>
      <c r="NK63" s="26"/>
      <c r="NL63" s="26"/>
      <c r="NM63" s="26"/>
      <c r="NN63" s="26"/>
      <c r="NO63" s="26"/>
      <c r="NP63" s="26"/>
      <c r="NQ63" s="26"/>
      <c r="NR63" s="26"/>
      <c r="NS63" s="26"/>
      <c r="NT63" s="26"/>
    </row>
    <row r="64" spans="1:384" ht="14.25" hidden="1" customHeight="1" outlineLevel="1" x14ac:dyDescent="0.55000000000000004">
      <c r="A64" s="56"/>
      <c r="B64" s="13"/>
      <c r="C64" s="24"/>
      <c r="D64" s="61"/>
      <c r="E64" s="61"/>
      <c r="F64" s="61"/>
      <c r="G64" s="61"/>
      <c r="H64" s="61"/>
      <c r="I64" s="61"/>
      <c r="J64" s="61"/>
      <c r="K64" s="61"/>
      <c r="L64" s="61"/>
      <c r="M64" s="61"/>
      <c r="N64" s="61"/>
      <c r="O64" s="61"/>
      <c r="P64" s="61"/>
      <c r="Q64" s="61"/>
      <c r="R64" s="61"/>
      <c r="S64" s="61"/>
      <c r="T64" s="61"/>
      <c r="U64" s="61"/>
      <c r="V64" s="61"/>
      <c r="W64" s="61"/>
      <c r="X64" s="61"/>
      <c r="Y64" s="61"/>
      <c r="Z64" s="61"/>
      <c r="AA64" s="61"/>
      <c r="AB64" s="61"/>
      <c r="AC64" s="61"/>
      <c r="AD64" s="61"/>
      <c r="AE64" s="61"/>
      <c r="AF64" s="61"/>
      <c r="AG64" s="61"/>
      <c r="AH64" s="61"/>
      <c r="AI64" s="61"/>
      <c r="AJ64" s="61"/>
      <c r="AK64" s="61"/>
      <c r="AL64" s="61"/>
      <c r="AM64" s="61"/>
      <c r="AN64" s="61"/>
      <c r="AO64" s="61"/>
      <c r="AP64" s="61"/>
      <c r="AQ64" s="61"/>
      <c r="AR64" s="61"/>
      <c r="AS64" s="61"/>
      <c r="AT64" s="61"/>
      <c r="AU64" s="61"/>
      <c r="AV64" s="61"/>
      <c r="AW64" s="61"/>
      <c r="AX64" s="61"/>
      <c r="AY64" s="61"/>
      <c r="AZ64" s="61"/>
      <c r="BA64" s="61"/>
      <c r="BB64" s="61"/>
      <c r="BC64" s="61"/>
      <c r="BD64" s="61"/>
      <c r="BE64" s="61"/>
      <c r="BF64" s="61"/>
      <c r="BG64" s="61"/>
      <c r="BH64" s="61"/>
      <c r="BI64" s="61"/>
      <c r="BJ64" s="61"/>
      <c r="BK64" s="61"/>
      <c r="BL64" s="61"/>
      <c r="BM64" s="61"/>
      <c r="BN64" s="61"/>
      <c r="BO64" s="61"/>
      <c r="BP64" s="61"/>
      <c r="BQ64" s="61"/>
      <c r="BR64" s="61"/>
      <c r="BS64" s="61"/>
      <c r="BT64" s="61"/>
      <c r="BU64" s="61"/>
      <c r="BV64" s="61"/>
      <c r="BW64" s="61"/>
      <c r="BX64" s="61"/>
      <c r="BY64" s="61"/>
      <c r="BZ64" s="61"/>
      <c r="CA64" s="61"/>
      <c r="CB64" s="61"/>
      <c r="CC64" s="61"/>
      <c r="CD64" s="61"/>
      <c r="CE64" s="61"/>
      <c r="CF64" s="61"/>
      <c r="CG64" s="61"/>
      <c r="CH64" s="61"/>
      <c r="CI64" s="61"/>
      <c r="CJ64" s="61"/>
      <c r="CK64" s="61"/>
      <c r="CL64" s="61"/>
      <c r="CM64" s="61"/>
      <c r="CN64" s="61"/>
      <c r="CO64" s="61"/>
      <c r="CP64" s="61"/>
      <c r="CQ64" s="61"/>
      <c r="CR64" s="61"/>
      <c r="CS64" s="61"/>
      <c r="CT64" s="61"/>
      <c r="CU64" s="61"/>
      <c r="CV64" s="61"/>
      <c r="CW64" s="61"/>
      <c r="CX64" s="61"/>
      <c r="CY64" s="61"/>
      <c r="CZ64" s="61"/>
      <c r="DA64" s="61"/>
      <c r="DB64" s="61"/>
      <c r="DC64" s="61"/>
      <c r="DD64" s="61"/>
      <c r="DE64" s="61"/>
      <c r="DF64" s="61"/>
      <c r="DG64" s="61"/>
      <c r="DH64" s="61"/>
      <c r="DI64" s="61"/>
      <c r="DJ64" s="61"/>
      <c r="DK64" s="61"/>
      <c r="DL64" s="61"/>
      <c r="DM64" s="61"/>
      <c r="DN64" s="61"/>
      <c r="DO64" s="61"/>
      <c r="DP64" s="61"/>
      <c r="DQ64" s="61"/>
      <c r="DR64" s="61"/>
      <c r="DS64" s="61"/>
      <c r="DT64" s="61"/>
      <c r="DU64" s="61"/>
      <c r="DV64" s="61"/>
      <c r="DW64" s="61"/>
      <c r="DX64" s="61"/>
      <c r="DY64" s="61"/>
      <c r="DZ64" s="61"/>
      <c r="EA64" s="61"/>
      <c r="EB64" s="61"/>
      <c r="EC64" s="61"/>
      <c r="ED64" s="61"/>
      <c r="EE64" s="61"/>
      <c r="EF64" s="61"/>
      <c r="EG64" s="61"/>
      <c r="EH64" s="61"/>
      <c r="EI64" s="61"/>
      <c r="EJ64" s="61"/>
      <c r="EK64" s="61"/>
      <c r="EL64" s="61"/>
      <c r="EM64" s="61"/>
      <c r="EN64" s="61"/>
      <c r="EO64" s="61"/>
      <c r="EP64" s="61"/>
      <c r="EQ64" s="61"/>
      <c r="ER64" s="61"/>
      <c r="ES64" s="61"/>
      <c r="ET64" s="61"/>
      <c r="EU64" s="61"/>
      <c r="EV64" s="61"/>
      <c r="EW64" s="61"/>
      <c r="EX64" s="61"/>
      <c r="EY64" s="61"/>
      <c r="EZ64" s="61"/>
      <c r="FA64" s="61"/>
      <c r="FB64" s="61"/>
      <c r="FC64" s="61"/>
      <c r="FD64" s="61"/>
      <c r="FE64" s="61"/>
      <c r="FF64" s="61"/>
      <c r="FG64" s="61"/>
      <c r="FH64" s="61"/>
      <c r="FI64" s="61"/>
      <c r="FJ64" s="61"/>
      <c r="FK64" s="61"/>
      <c r="FL64" s="61"/>
      <c r="FM64" s="61"/>
      <c r="FN64" s="61"/>
      <c r="FO64" s="61"/>
      <c r="FP64" s="61"/>
      <c r="FQ64" s="61"/>
      <c r="FR64" s="61"/>
      <c r="FS64" s="61"/>
      <c r="FT64" s="61"/>
      <c r="FU64" s="61"/>
      <c r="FV64" s="61"/>
      <c r="FW64" s="61"/>
      <c r="FX64" s="61"/>
      <c r="FY64" s="61"/>
      <c r="FZ64" s="61"/>
      <c r="GA64" s="61"/>
      <c r="GB64" s="61"/>
      <c r="GC64" s="61"/>
      <c r="GD64" s="61"/>
      <c r="GE64" s="61"/>
      <c r="GF64" s="61"/>
      <c r="GG64" s="61"/>
      <c r="GH64" s="61"/>
      <c r="GI64" s="61"/>
      <c r="GJ64" s="61"/>
      <c r="GK64" s="61"/>
      <c r="GL64" s="61"/>
      <c r="GM64" s="61"/>
      <c r="GN64" s="61"/>
      <c r="GO64" s="61"/>
      <c r="GP64" s="61"/>
      <c r="GQ64" s="61"/>
      <c r="GR64" s="61"/>
      <c r="GS64" s="61"/>
      <c r="GT64" s="61"/>
      <c r="GU64" s="61"/>
      <c r="GV64" s="61"/>
      <c r="GW64" s="61"/>
      <c r="GX64" s="61"/>
      <c r="GY64" s="61"/>
      <c r="GZ64" s="61"/>
      <c r="HA64" s="61"/>
      <c r="HB64" s="61"/>
      <c r="HC64" s="61"/>
      <c r="HD64" s="61"/>
      <c r="HE64" s="61"/>
      <c r="HF64" s="61"/>
      <c r="HG64" s="61"/>
      <c r="HH64" s="61"/>
      <c r="HI64" s="61"/>
      <c r="HJ64" s="61"/>
      <c r="HK64" s="61"/>
      <c r="HL64" s="61"/>
      <c r="HM64" s="61"/>
      <c r="HN64" s="61"/>
      <c r="HO64" s="61"/>
      <c r="HP64" s="61"/>
      <c r="HQ64" s="61"/>
      <c r="HR64" s="61"/>
      <c r="HS64" s="61"/>
      <c r="HT64" s="61"/>
      <c r="HU64" s="61"/>
      <c r="HV64" s="61"/>
      <c r="HW64" s="61"/>
      <c r="HX64" s="61"/>
      <c r="HY64" s="61"/>
      <c r="HZ64" s="61"/>
      <c r="IA64" s="61"/>
      <c r="IB64" s="61"/>
      <c r="IC64" s="61"/>
      <c r="ID64" s="61"/>
      <c r="IE64" s="61"/>
      <c r="IF64" s="61"/>
      <c r="IG64" s="61"/>
      <c r="IH64" s="61"/>
      <c r="II64" s="61"/>
      <c r="IJ64" s="61"/>
      <c r="IK64" s="61"/>
      <c r="IL64" s="61"/>
      <c r="IM64" s="61"/>
      <c r="IN64" s="61"/>
      <c r="IO64" s="61"/>
      <c r="IP64" s="61"/>
      <c r="IQ64" s="61"/>
      <c r="IR64" s="61"/>
      <c r="IS64" s="61"/>
      <c r="IT64" s="61"/>
      <c r="IU64" s="61"/>
      <c r="IV64" s="61"/>
      <c r="IW64" s="61"/>
      <c r="IX64" s="61"/>
      <c r="IY64" s="61"/>
      <c r="IZ64" s="61"/>
      <c r="JA64" s="61"/>
      <c r="JB64" s="61"/>
      <c r="JC64" s="61"/>
      <c r="JD64" s="61"/>
      <c r="JE64" s="61"/>
      <c r="JF64" s="61"/>
      <c r="JG64" s="61"/>
      <c r="JH64" s="61"/>
      <c r="JI64" s="61"/>
      <c r="JJ64" s="61"/>
      <c r="JK64" s="61"/>
      <c r="JL64" s="61"/>
      <c r="JM64" s="61"/>
      <c r="JN64" s="61"/>
      <c r="JO64" s="61"/>
      <c r="JP64" s="61"/>
      <c r="JQ64" s="61"/>
      <c r="JR64" s="61"/>
      <c r="JS64" s="61"/>
      <c r="JT64" s="61"/>
      <c r="JU64" s="61"/>
      <c r="JV64" s="61"/>
      <c r="JW64" s="61"/>
      <c r="JX64" s="61"/>
      <c r="JY64" s="61"/>
      <c r="JZ64" s="61"/>
      <c r="KA64" s="61"/>
      <c r="KB64" s="61"/>
      <c r="KC64" s="61"/>
      <c r="KD64" s="61"/>
      <c r="KE64" s="61"/>
      <c r="KF64" s="61"/>
      <c r="KG64" s="61"/>
      <c r="KH64" s="61"/>
      <c r="KI64" s="61"/>
      <c r="KJ64" s="61"/>
      <c r="KK64" s="61"/>
      <c r="KL64" s="61"/>
      <c r="KM64" s="61"/>
      <c r="KN64" s="61"/>
      <c r="KO64" s="61"/>
      <c r="KP64" s="61"/>
      <c r="KQ64" s="61"/>
      <c r="KR64" s="61"/>
      <c r="KS64" s="61"/>
      <c r="KT64" s="61"/>
      <c r="KU64" s="61"/>
      <c r="KV64" s="61"/>
      <c r="KW64" s="61"/>
      <c r="KX64" s="61"/>
      <c r="KY64" s="61"/>
      <c r="KZ64" s="61"/>
      <c r="LA64" s="61"/>
      <c r="LB64" s="61"/>
      <c r="LC64" s="61"/>
      <c r="LD64" s="61"/>
      <c r="LE64" s="61"/>
      <c r="LF64" s="61"/>
      <c r="LG64" s="61"/>
      <c r="LH64" s="61"/>
      <c r="LI64" s="61"/>
      <c r="LJ64" s="61"/>
      <c r="LK64" s="61"/>
      <c r="LL64" s="61"/>
      <c r="LM64" s="61"/>
      <c r="LN64" s="61"/>
      <c r="LO64" s="61"/>
      <c r="LP64" s="61"/>
      <c r="LQ64" s="61"/>
      <c r="LR64" s="61"/>
      <c r="LS64" s="61"/>
      <c r="LT64" s="61"/>
      <c r="LU64" s="61"/>
      <c r="LV64" s="61"/>
      <c r="LW64" s="61"/>
      <c r="LX64" s="61"/>
      <c r="LY64" s="61"/>
      <c r="LZ64" s="61"/>
      <c r="MA64" s="61"/>
      <c r="MB64" s="61"/>
      <c r="MC64" s="61"/>
      <c r="MD64" s="61"/>
      <c r="ME64" s="61"/>
      <c r="MF64" s="61"/>
      <c r="MG64" s="61"/>
      <c r="MH64" s="61"/>
      <c r="MI64" s="61"/>
      <c r="MJ64" s="61"/>
      <c r="MK64" s="61"/>
      <c r="ML64" s="61"/>
      <c r="MM64" s="61"/>
      <c r="MN64" s="61"/>
      <c r="MO64" s="61"/>
      <c r="MP64" s="61"/>
      <c r="MQ64" s="61"/>
      <c r="MR64" s="61"/>
      <c r="MS64" s="61"/>
      <c r="MT64" s="61"/>
      <c r="MU64" s="61"/>
      <c r="MV64" s="61"/>
      <c r="MW64" s="61"/>
      <c r="MX64" s="61"/>
      <c r="MY64" s="24"/>
      <c r="MZ64" s="24"/>
      <c r="NA64" s="24"/>
      <c r="NB64" s="24"/>
      <c r="NC64" s="24"/>
      <c r="ND64" s="24"/>
      <c r="NE64" s="24"/>
      <c r="NF64" s="24"/>
      <c r="NG64" s="24"/>
      <c r="NH64" s="24"/>
      <c r="NI64" s="24"/>
      <c r="NJ64" s="24"/>
      <c r="NK64" s="24"/>
      <c r="NL64" s="24"/>
      <c r="NM64" s="24"/>
      <c r="NN64" s="24"/>
      <c r="NO64" s="24"/>
      <c r="NP64" s="24"/>
      <c r="NQ64" s="24"/>
      <c r="NR64" s="24"/>
      <c r="NS64" s="24"/>
      <c r="NT64" s="24"/>
    </row>
    <row r="65" spans="1:384" ht="14.25" hidden="1" customHeight="1" outlineLevel="1" x14ac:dyDescent="0.55000000000000004">
      <c r="A65" s="8"/>
      <c r="B65" s="13"/>
      <c r="C65" s="27"/>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c r="GB65" s="62"/>
      <c r="GC65" s="62"/>
      <c r="GD65" s="62"/>
      <c r="GE65" s="62"/>
      <c r="GF65" s="62"/>
      <c r="GG65" s="62"/>
      <c r="GH65" s="62"/>
      <c r="GI65" s="62"/>
      <c r="GJ65" s="62"/>
      <c r="GK65" s="62"/>
      <c r="GL65" s="62"/>
      <c r="GM65" s="62"/>
      <c r="GN65" s="62"/>
      <c r="GO65" s="62"/>
      <c r="GP65" s="62"/>
      <c r="GQ65" s="62"/>
      <c r="GR65" s="62"/>
      <c r="GS65" s="62"/>
      <c r="GT65" s="62"/>
      <c r="GU65" s="62"/>
      <c r="GV65" s="62"/>
      <c r="GW65" s="62"/>
      <c r="GX65" s="62"/>
      <c r="GY65" s="62"/>
      <c r="GZ65" s="62"/>
      <c r="HA65" s="62"/>
      <c r="HB65" s="62"/>
      <c r="HC65" s="62"/>
      <c r="HD65" s="62"/>
      <c r="HE65" s="62"/>
      <c r="HF65" s="62"/>
      <c r="HG65" s="62"/>
      <c r="HH65" s="62"/>
      <c r="HI65" s="62"/>
      <c r="HJ65" s="62"/>
      <c r="HK65" s="62"/>
      <c r="HL65" s="62"/>
      <c r="HM65" s="62"/>
      <c r="HN65" s="62"/>
      <c r="HO65" s="62"/>
      <c r="HP65" s="62"/>
      <c r="HQ65" s="62"/>
      <c r="HR65" s="62"/>
      <c r="HS65" s="62"/>
      <c r="HT65" s="62"/>
      <c r="HU65" s="62"/>
      <c r="HV65" s="62"/>
      <c r="HW65" s="62"/>
      <c r="HX65" s="62"/>
      <c r="HY65" s="62"/>
      <c r="HZ65" s="62"/>
      <c r="IA65" s="62"/>
      <c r="IB65" s="62"/>
      <c r="IC65" s="62"/>
      <c r="ID65" s="62"/>
      <c r="IE65" s="62"/>
      <c r="IF65" s="62"/>
      <c r="IG65" s="62"/>
      <c r="IH65" s="62"/>
      <c r="II65" s="62"/>
      <c r="IJ65" s="62"/>
      <c r="IK65" s="62"/>
      <c r="IL65" s="62"/>
      <c r="IM65" s="62"/>
      <c r="IN65" s="62"/>
      <c r="IO65" s="62"/>
      <c r="IP65" s="62"/>
      <c r="IQ65" s="62"/>
      <c r="IR65" s="62"/>
      <c r="IS65" s="62"/>
      <c r="IT65" s="62"/>
      <c r="IU65" s="62"/>
      <c r="IV65" s="62"/>
      <c r="IW65" s="62"/>
      <c r="IX65" s="62"/>
      <c r="IY65" s="62"/>
      <c r="IZ65" s="62"/>
      <c r="JA65" s="62"/>
      <c r="JB65" s="62"/>
      <c r="JC65" s="62"/>
      <c r="JD65" s="62"/>
      <c r="JE65" s="62"/>
      <c r="JF65" s="62"/>
      <c r="JG65" s="62"/>
      <c r="JH65" s="62"/>
      <c r="JI65" s="62"/>
      <c r="JJ65" s="62"/>
      <c r="JK65" s="62"/>
      <c r="JL65" s="62"/>
      <c r="JM65" s="62"/>
      <c r="JN65" s="62"/>
      <c r="JO65" s="62"/>
      <c r="JP65" s="62"/>
      <c r="JQ65" s="62"/>
      <c r="JR65" s="62"/>
      <c r="JS65" s="62"/>
      <c r="JT65" s="62"/>
      <c r="JU65" s="62"/>
      <c r="JV65" s="62"/>
      <c r="JW65" s="62"/>
      <c r="JX65" s="62"/>
      <c r="JY65" s="62"/>
      <c r="JZ65" s="62"/>
      <c r="KA65" s="62"/>
      <c r="KB65" s="62"/>
      <c r="KC65" s="62"/>
      <c r="KD65" s="62"/>
      <c r="KE65" s="62"/>
      <c r="KF65" s="62"/>
      <c r="KG65" s="62"/>
      <c r="KH65" s="62"/>
      <c r="KI65" s="62"/>
      <c r="KJ65" s="62"/>
      <c r="KK65" s="62"/>
      <c r="KL65" s="62"/>
      <c r="KM65" s="62"/>
      <c r="KN65" s="62"/>
      <c r="KO65" s="62"/>
      <c r="KP65" s="62"/>
      <c r="KQ65" s="62"/>
      <c r="KR65" s="62"/>
      <c r="KS65" s="62"/>
      <c r="KT65" s="62"/>
      <c r="KU65" s="62"/>
      <c r="KV65" s="62"/>
      <c r="KW65" s="62"/>
      <c r="KX65" s="62"/>
      <c r="KY65" s="62"/>
      <c r="KZ65" s="62"/>
      <c r="LA65" s="62"/>
      <c r="LB65" s="62"/>
      <c r="LC65" s="62"/>
      <c r="LD65" s="62"/>
      <c r="LE65" s="62"/>
      <c r="LF65" s="62"/>
      <c r="LG65" s="62"/>
      <c r="LH65" s="62"/>
      <c r="LI65" s="62"/>
      <c r="LJ65" s="62"/>
      <c r="LK65" s="62"/>
      <c r="LL65" s="62"/>
      <c r="LM65" s="62"/>
      <c r="LN65" s="62"/>
      <c r="LO65" s="62"/>
      <c r="LP65" s="62"/>
      <c r="LQ65" s="62"/>
      <c r="LR65" s="62"/>
      <c r="LS65" s="62"/>
      <c r="LT65" s="62"/>
      <c r="LU65" s="62"/>
      <c r="LV65" s="62"/>
      <c r="LW65" s="62"/>
      <c r="LX65" s="62"/>
      <c r="LY65" s="62"/>
      <c r="LZ65" s="62"/>
      <c r="MA65" s="62"/>
      <c r="MB65" s="62"/>
      <c r="MC65" s="62"/>
      <c r="MD65" s="62"/>
      <c r="ME65" s="62"/>
      <c r="MF65" s="62"/>
      <c r="MG65" s="62"/>
      <c r="MH65" s="62"/>
      <c r="MI65" s="62"/>
      <c r="MJ65" s="62"/>
      <c r="MK65" s="62"/>
      <c r="ML65" s="62"/>
      <c r="MM65" s="62"/>
      <c r="MN65" s="62"/>
      <c r="MO65" s="62"/>
      <c r="MP65" s="62"/>
      <c r="MQ65" s="62"/>
      <c r="MR65" s="62"/>
      <c r="MS65" s="62"/>
      <c r="MT65" s="62"/>
      <c r="MU65" s="62"/>
      <c r="MV65" s="62"/>
      <c r="MW65" s="62"/>
      <c r="MX65" s="62"/>
      <c r="MY65" s="27"/>
      <c r="MZ65" s="27"/>
      <c r="NA65" s="27"/>
      <c r="NB65" s="27"/>
      <c r="NC65" s="27"/>
      <c r="ND65" s="27"/>
      <c r="NE65" s="27"/>
      <c r="NF65" s="27"/>
      <c r="NG65" s="27"/>
      <c r="NH65" s="27"/>
      <c r="NI65" s="27"/>
      <c r="NJ65" s="27"/>
      <c r="NK65" s="27"/>
      <c r="NL65" s="27"/>
      <c r="NM65" s="27"/>
      <c r="NN65" s="27"/>
      <c r="NO65" s="27"/>
      <c r="NP65" s="27"/>
      <c r="NQ65" s="27"/>
      <c r="NR65" s="27"/>
      <c r="NS65" s="27"/>
      <c r="NT65" s="27"/>
    </row>
    <row r="66" spans="1:384" ht="14.25" hidden="1" customHeight="1" outlineLevel="1" x14ac:dyDescent="0.55000000000000004">
      <c r="A66" s="8" t="s">
        <v>47</v>
      </c>
      <c r="B66" s="55" t="e">
        <f>SUMPRODUCT(C66:MX66,C59:MX59)/SUM(C59:MX59)</f>
        <v>#DIV/0!</v>
      </c>
      <c r="C66" s="42">
        <f>IFERROR(SUMIFS($M$77:$M$10183,$C$77:$C$10183,"&gt;"&amp;B$35,$C$77:$C$10183,"&lt;="&amp;C$35,$A$77:$A$10183,"&gt;"&amp;$C$1)/SUMIFS($J$77:$J$10183,$C$77:$C$10183,"&gt;"&amp;B$35,$C$77:$C$10183,"&lt;="&amp;C$35,$A$77:$A$10183,"&gt;"&amp;$C$1),0)</f>
        <v>0</v>
      </c>
      <c r="D66" s="4">
        <f t="shared" ref="D66:IX66" si="84">D25</f>
        <v>0</v>
      </c>
      <c r="E66" s="4">
        <f t="shared" si="84"/>
        <v>0</v>
      </c>
      <c r="F66" s="4">
        <f t="shared" si="84"/>
        <v>0</v>
      </c>
      <c r="G66" s="4">
        <f t="shared" si="84"/>
        <v>0</v>
      </c>
      <c r="H66" s="4">
        <f t="shared" si="84"/>
        <v>0</v>
      </c>
      <c r="I66" s="4">
        <f t="shared" si="84"/>
        <v>0</v>
      </c>
      <c r="J66" s="4">
        <f t="shared" si="84"/>
        <v>0</v>
      </c>
      <c r="K66" s="4">
        <f t="shared" si="84"/>
        <v>0</v>
      </c>
      <c r="L66" s="4">
        <f t="shared" si="84"/>
        <v>0</v>
      </c>
      <c r="M66" s="4">
        <f t="shared" si="84"/>
        <v>0</v>
      </c>
      <c r="N66" s="4">
        <f t="shared" si="84"/>
        <v>0</v>
      </c>
      <c r="O66" s="4">
        <f t="shared" si="84"/>
        <v>0</v>
      </c>
      <c r="P66" s="4">
        <f t="shared" si="84"/>
        <v>0</v>
      </c>
      <c r="Q66" s="4">
        <f t="shared" si="84"/>
        <v>0</v>
      </c>
      <c r="R66" s="4">
        <f t="shared" si="84"/>
        <v>0</v>
      </c>
      <c r="S66" s="4">
        <f t="shared" si="84"/>
        <v>0</v>
      </c>
      <c r="T66" s="4">
        <f t="shared" si="84"/>
        <v>0</v>
      </c>
      <c r="U66" s="4">
        <f t="shared" si="84"/>
        <v>0</v>
      </c>
      <c r="V66" s="4">
        <f t="shared" si="84"/>
        <v>0</v>
      </c>
      <c r="W66" s="4">
        <f t="shared" si="84"/>
        <v>0</v>
      </c>
      <c r="X66" s="4">
        <f t="shared" si="84"/>
        <v>0</v>
      </c>
      <c r="Y66" s="4">
        <f t="shared" si="84"/>
        <v>0</v>
      </c>
      <c r="Z66" s="4">
        <f t="shared" si="84"/>
        <v>0</v>
      </c>
      <c r="AA66" s="4">
        <f t="shared" si="84"/>
        <v>0</v>
      </c>
      <c r="AB66" s="4">
        <f t="shared" si="84"/>
        <v>0</v>
      </c>
      <c r="AC66" s="4">
        <f t="shared" si="84"/>
        <v>0</v>
      </c>
      <c r="AD66" s="4">
        <f t="shared" si="84"/>
        <v>0</v>
      </c>
      <c r="AE66" s="4">
        <f t="shared" si="84"/>
        <v>0</v>
      </c>
      <c r="AF66" s="4">
        <f t="shared" si="84"/>
        <v>0</v>
      </c>
      <c r="AG66" s="4">
        <f t="shared" si="84"/>
        <v>0</v>
      </c>
      <c r="AH66" s="4">
        <f t="shared" si="84"/>
        <v>0</v>
      </c>
      <c r="AI66" s="4">
        <f t="shared" si="84"/>
        <v>0</v>
      </c>
      <c r="AJ66" s="4">
        <f t="shared" si="84"/>
        <v>0</v>
      </c>
      <c r="AK66" s="4">
        <f t="shared" si="84"/>
        <v>0</v>
      </c>
      <c r="AL66" s="4">
        <f t="shared" si="84"/>
        <v>0</v>
      </c>
      <c r="AM66" s="4">
        <f t="shared" si="84"/>
        <v>0</v>
      </c>
      <c r="AN66" s="4">
        <f t="shared" si="84"/>
        <v>0</v>
      </c>
      <c r="AO66" s="4">
        <f t="shared" si="84"/>
        <v>0</v>
      </c>
      <c r="AP66" s="4">
        <f t="shared" si="84"/>
        <v>0</v>
      </c>
      <c r="AQ66" s="4">
        <f t="shared" si="84"/>
        <v>0</v>
      </c>
      <c r="AR66" s="4">
        <f t="shared" si="84"/>
        <v>0</v>
      </c>
      <c r="AS66" s="4">
        <f t="shared" si="84"/>
        <v>0</v>
      </c>
      <c r="AT66" s="4">
        <f t="shared" si="84"/>
        <v>0</v>
      </c>
      <c r="AU66" s="4">
        <f t="shared" si="84"/>
        <v>0</v>
      </c>
      <c r="AV66" s="4">
        <f t="shared" si="84"/>
        <v>0</v>
      </c>
      <c r="AW66" s="4">
        <f t="shared" si="84"/>
        <v>0</v>
      </c>
      <c r="AX66" s="4">
        <f t="shared" si="84"/>
        <v>0</v>
      </c>
      <c r="AY66" s="4">
        <f t="shared" si="84"/>
        <v>0</v>
      </c>
      <c r="AZ66" s="4">
        <f t="shared" si="84"/>
        <v>0</v>
      </c>
      <c r="BA66" s="4">
        <f t="shared" si="84"/>
        <v>0</v>
      </c>
      <c r="BB66" s="4">
        <f t="shared" si="84"/>
        <v>0</v>
      </c>
      <c r="BC66" s="4">
        <f t="shared" si="84"/>
        <v>0</v>
      </c>
      <c r="BD66" s="4">
        <f t="shared" si="84"/>
        <v>0</v>
      </c>
      <c r="BE66" s="4">
        <f t="shared" si="84"/>
        <v>0</v>
      </c>
      <c r="BF66" s="4">
        <f t="shared" si="84"/>
        <v>0</v>
      </c>
      <c r="BG66" s="4">
        <f t="shared" si="84"/>
        <v>0</v>
      </c>
      <c r="BH66" s="4">
        <f t="shared" si="84"/>
        <v>0</v>
      </c>
      <c r="BI66" s="4">
        <f t="shared" si="84"/>
        <v>0</v>
      </c>
      <c r="BJ66" s="4">
        <f t="shared" si="84"/>
        <v>0</v>
      </c>
      <c r="BK66" s="4">
        <f t="shared" si="84"/>
        <v>0</v>
      </c>
      <c r="BL66" s="4">
        <f t="shared" si="84"/>
        <v>0</v>
      </c>
      <c r="BM66" s="4">
        <f t="shared" si="84"/>
        <v>0</v>
      </c>
      <c r="BN66" s="4">
        <f t="shared" si="84"/>
        <v>0</v>
      </c>
      <c r="BO66" s="4">
        <f t="shared" si="84"/>
        <v>0</v>
      </c>
      <c r="BP66" s="4">
        <f t="shared" si="84"/>
        <v>0</v>
      </c>
      <c r="BQ66" s="4">
        <f t="shared" si="84"/>
        <v>0</v>
      </c>
      <c r="BR66" s="4">
        <f t="shared" si="84"/>
        <v>0</v>
      </c>
      <c r="BS66" s="4">
        <f t="shared" si="84"/>
        <v>0</v>
      </c>
      <c r="BT66" s="4">
        <f t="shared" si="84"/>
        <v>0</v>
      </c>
      <c r="BU66" s="4">
        <f t="shared" si="84"/>
        <v>0</v>
      </c>
      <c r="BV66" s="4">
        <f t="shared" si="84"/>
        <v>0</v>
      </c>
      <c r="BW66" s="4">
        <f t="shared" si="84"/>
        <v>0</v>
      </c>
      <c r="BX66" s="4">
        <f t="shared" si="84"/>
        <v>0</v>
      </c>
      <c r="BY66" s="4">
        <f t="shared" si="84"/>
        <v>0</v>
      </c>
      <c r="BZ66" s="4">
        <f t="shared" si="84"/>
        <v>0</v>
      </c>
      <c r="CA66" s="4">
        <f t="shared" si="84"/>
        <v>0</v>
      </c>
      <c r="CB66" s="4">
        <f t="shared" si="84"/>
        <v>0</v>
      </c>
      <c r="CC66" s="4">
        <f t="shared" si="84"/>
        <v>0</v>
      </c>
      <c r="CD66" s="4">
        <f t="shared" si="84"/>
        <v>0</v>
      </c>
      <c r="CE66" s="4">
        <f t="shared" si="84"/>
        <v>0</v>
      </c>
      <c r="CF66" s="4">
        <f t="shared" si="84"/>
        <v>0</v>
      </c>
      <c r="CG66" s="4">
        <f t="shared" si="84"/>
        <v>0</v>
      </c>
      <c r="CH66" s="4">
        <f t="shared" si="84"/>
        <v>0</v>
      </c>
      <c r="CI66" s="4">
        <f t="shared" si="84"/>
        <v>0</v>
      </c>
      <c r="CJ66" s="4">
        <f t="shared" si="84"/>
        <v>0</v>
      </c>
      <c r="CK66" s="4">
        <f t="shared" si="84"/>
        <v>0</v>
      </c>
      <c r="CL66" s="4">
        <f t="shared" si="84"/>
        <v>0</v>
      </c>
      <c r="CM66" s="4">
        <f t="shared" si="84"/>
        <v>0</v>
      </c>
      <c r="CN66" s="4">
        <f t="shared" si="84"/>
        <v>0</v>
      </c>
      <c r="CO66" s="4">
        <f t="shared" si="84"/>
        <v>0</v>
      </c>
      <c r="CP66" s="4">
        <f t="shared" si="84"/>
        <v>0</v>
      </c>
      <c r="CQ66" s="4">
        <f t="shared" si="84"/>
        <v>0</v>
      </c>
      <c r="CR66" s="4">
        <f t="shared" si="84"/>
        <v>0</v>
      </c>
      <c r="CS66" s="4">
        <f t="shared" si="84"/>
        <v>0</v>
      </c>
      <c r="CT66" s="4">
        <f t="shared" si="84"/>
        <v>0</v>
      </c>
      <c r="CU66" s="4">
        <f t="shared" si="84"/>
        <v>0</v>
      </c>
      <c r="CV66" s="4">
        <f t="shared" si="84"/>
        <v>0</v>
      </c>
      <c r="CW66" s="4">
        <f t="shared" si="84"/>
        <v>0</v>
      </c>
      <c r="CX66" s="4">
        <f t="shared" si="84"/>
        <v>0</v>
      </c>
      <c r="CY66" s="4">
        <f t="shared" si="84"/>
        <v>0</v>
      </c>
      <c r="CZ66" s="4">
        <f t="shared" si="84"/>
        <v>0</v>
      </c>
      <c r="DA66" s="4">
        <f t="shared" si="84"/>
        <v>0</v>
      </c>
      <c r="DB66" s="4">
        <f t="shared" si="84"/>
        <v>0</v>
      </c>
      <c r="DC66" s="4">
        <f t="shared" si="84"/>
        <v>0</v>
      </c>
      <c r="DD66" s="4">
        <f t="shared" si="84"/>
        <v>0</v>
      </c>
      <c r="DE66" s="4">
        <f t="shared" si="84"/>
        <v>0</v>
      </c>
      <c r="DF66" s="4">
        <f t="shared" si="84"/>
        <v>0</v>
      </c>
      <c r="DG66" s="4">
        <f t="shared" si="84"/>
        <v>0</v>
      </c>
      <c r="DH66" s="4">
        <f t="shared" si="84"/>
        <v>0</v>
      </c>
      <c r="DI66" s="4">
        <f t="shared" si="84"/>
        <v>0</v>
      </c>
      <c r="DJ66" s="4">
        <f t="shared" si="84"/>
        <v>0</v>
      </c>
      <c r="DK66" s="4">
        <f t="shared" si="84"/>
        <v>0</v>
      </c>
      <c r="DL66" s="4">
        <f t="shared" si="84"/>
        <v>0</v>
      </c>
      <c r="DM66" s="4">
        <f t="shared" si="84"/>
        <v>0</v>
      </c>
      <c r="DN66" s="4">
        <f t="shared" si="84"/>
        <v>0</v>
      </c>
      <c r="DO66" s="4">
        <f t="shared" si="84"/>
        <v>0</v>
      </c>
      <c r="DP66" s="4">
        <f t="shared" si="84"/>
        <v>0</v>
      </c>
      <c r="DQ66" s="4">
        <f t="shared" si="84"/>
        <v>0</v>
      </c>
      <c r="DR66" s="4">
        <f t="shared" si="84"/>
        <v>0</v>
      </c>
      <c r="DS66" s="4">
        <f t="shared" si="84"/>
        <v>0</v>
      </c>
      <c r="DT66" s="4">
        <f t="shared" si="84"/>
        <v>0</v>
      </c>
      <c r="DU66" s="4">
        <f t="shared" si="84"/>
        <v>0</v>
      </c>
      <c r="DV66" s="4">
        <f t="shared" si="84"/>
        <v>0</v>
      </c>
      <c r="DW66" s="4">
        <f t="shared" si="84"/>
        <v>0</v>
      </c>
      <c r="DX66" s="4">
        <f t="shared" si="84"/>
        <v>0</v>
      </c>
      <c r="DY66" s="4">
        <f t="shared" si="84"/>
        <v>0</v>
      </c>
      <c r="DZ66" s="4">
        <f t="shared" si="84"/>
        <v>0</v>
      </c>
      <c r="EA66" s="4">
        <f t="shared" si="84"/>
        <v>0</v>
      </c>
      <c r="EB66" s="4">
        <f t="shared" si="84"/>
        <v>0</v>
      </c>
      <c r="EC66" s="4">
        <f t="shared" si="84"/>
        <v>0</v>
      </c>
      <c r="ED66" s="4">
        <f t="shared" si="84"/>
        <v>0</v>
      </c>
      <c r="EE66" s="4">
        <f t="shared" si="84"/>
        <v>0</v>
      </c>
      <c r="EF66" s="4">
        <f t="shared" si="84"/>
        <v>0</v>
      </c>
      <c r="EG66" s="4">
        <f t="shared" si="84"/>
        <v>0</v>
      </c>
      <c r="EH66" s="4">
        <f t="shared" si="84"/>
        <v>0</v>
      </c>
      <c r="EI66" s="4">
        <f t="shared" si="84"/>
        <v>0</v>
      </c>
      <c r="EJ66" s="4">
        <f t="shared" si="84"/>
        <v>0</v>
      </c>
      <c r="EK66" s="4">
        <f t="shared" si="84"/>
        <v>0</v>
      </c>
      <c r="EL66" s="4">
        <f t="shared" si="84"/>
        <v>0</v>
      </c>
      <c r="EM66" s="4">
        <f t="shared" si="84"/>
        <v>0</v>
      </c>
      <c r="EN66" s="4">
        <f t="shared" si="84"/>
        <v>0</v>
      </c>
      <c r="EO66" s="4">
        <f t="shared" si="84"/>
        <v>0</v>
      </c>
      <c r="EP66" s="4">
        <f t="shared" si="84"/>
        <v>0</v>
      </c>
      <c r="EQ66" s="4">
        <f t="shared" si="84"/>
        <v>0</v>
      </c>
      <c r="ER66" s="4">
        <f t="shared" si="84"/>
        <v>0</v>
      </c>
      <c r="ES66" s="4">
        <f t="shared" si="84"/>
        <v>0</v>
      </c>
      <c r="ET66" s="4">
        <f t="shared" si="84"/>
        <v>0</v>
      </c>
      <c r="EU66" s="4">
        <f t="shared" si="84"/>
        <v>0</v>
      </c>
      <c r="EV66" s="4">
        <f t="shared" si="84"/>
        <v>0</v>
      </c>
      <c r="EW66" s="4">
        <f t="shared" si="84"/>
        <v>0</v>
      </c>
      <c r="EX66" s="4">
        <f t="shared" si="84"/>
        <v>0</v>
      </c>
      <c r="EY66" s="4">
        <f t="shared" si="84"/>
        <v>0</v>
      </c>
      <c r="EZ66" s="4">
        <f t="shared" si="84"/>
        <v>0</v>
      </c>
      <c r="FA66" s="4">
        <f t="shared" si="84"/>
        <v>0</v>
      </c>
      <c r="FB66" s="4">
        <f t="shared" si="84"/>
        <v>0</v>
      </c>
      <c r="FC66" s="4">
        <f t="shared" si="84"/>
        <v>0</v>
      </c>
      <c r="FD66" s="4">
        <f t="shared" si="84"/>
        <v>0</v>
      </c>
      <c r="FE66" s="4">
        <f t="shared" si="84"/>
        <v>0</v>
      </c>
      <c r="FF66" s="4">
        <f t="shared" si="84"/>
        <v>0</v>
      </c>
      <c r="FG66" s="4">
        <f t="shared" si="84"/>
        <v>0</v>
      </c>
      <c r="FH66" s="4">
        <f t="shared" si="84"/>
        <v>0</v>
      </c>
      <c r="FI66" s="4">
        <f t="shared" si="84"/>
        <v>0</v>
      </c>
      <c r="FJ66" s="4">
        <f t="shared" si="84"/>
        <v>0</v>
      </c>
      <c r="FK66" s="4">
        <f t="shared" si="84"/>
        <v>0</v>
      </c>
      <c r="FL66" s="4">
        <f t="shared" si="84"/>
        <v>0</v>
      </c>
      <c r="FM66" s="4">
        <f t="shared" si="84"/>
        <v>0</v>
      </c>
      <c r="FN66" s="4">
        <f t="shared" si="84"/>
        <v>0</v>
      </c>
      <c r="FO66" s="4">
        <f t="shared" si="84"/>
        <v>0</v>
      </c>
      <c r="FP66" s="4">
        <f t="shared" si="84"/>
        <v>0</v>
      </c>
      <c r="FQ66" s="4">
        <f t="shared" si="84"/>
        <v>0</v>
      </c>
      <c r="FR66" s="4">
        <f t="shared" si="84"/>
        <v>0</v>
      </c>
      <c r="FS66" s="4">
        <f t="shared" si="84"/>
        <v>0</v>
      </c>
      <c r="FT66" s="4">
        <f t="shared" si="84"/>
        <v>0</v>
      </c>
      <c r="FU66" s="4">
        <f t="shared" si="84"/>
        <v>0</v>
      </c>
      <c r="FV66" s="4">
        <f t="shared" si="84"/>
        <v>0</v>
      </c>
      <c r="FW66" s="4">
        <f t="shared" si="84"/>
        <v>0</v>
      </c>
      <c r="FX66" s="4">
        <f t="shared" si="84"/>
        <v>0</v>
      </c>
      <c r="FY66" s="4">
        <f t="shared" si="84"/>
        <v>0</v>
      </c>
      <c r="FZ66" s="4">
        <f t="shared" si="84"/>
        <v>0</v>
      </c>
      <c r="GA66" s="4">
        <f t="shared" si="84"/>
        <v>0</v>
      </c>
      <c r="GB66" s="4">
        <f t="shared" si="84"/>
        <v>0</v>
      </c>
      <c r="GC66" s="4">
        <f t="shared" si="84"/>
        <v>0</v>
      </c>
      <c r="GD66" s="4">
        <f t="shared" si="84"/>
        <v>0</v>
      </c>
      <c r="GE66" s="4">
        <f t="shared" si="84"/>
        <v>0</v>
      </c>
      <c r="GF66" s="4">
        <f t="shared" si="84"/>
        <v>0</v>
      </c>
      <c r="GG66" s="4">
        <f t="shared" si="84"/>
        <v>0</v>
      </c>
      <c r="GH66" s="4">
        <f t="shared" si="84"/>
        <v>0</v>
      </c>
      <c r="GI66" s="4">
        <f t="shared" si="84"/>
        <v>0</v>
      </c>
      <c r="GJ66" s="4">
        <f t="shared" si="84"/>
        <v>0</v>
      </c>
      <c r="GK66" s="4">
        <f t="shared" si="84"/>
        <v>0</v>
      </c>
      <c r="GL66" s="4">
        <f t="shared" si="84"/>
        <v>0</v>
      </c>
      <c r="GM66" s="4">
        <f t="shared" si="84"/>
        <v>0</v>
      </c>
      <c r="GN66" s="4">
        <f t="shared" si="84"/>
        <v>0</v>
      </c>
      <c r="GO66" s="4">
        <f t="shared" si="84"/>
        <v>0</v>
      </c>
      <c r="GP66" s="4">
        <f t="shared" si="84"/>
        <v>0</v>
      </c>
      <c r="GQ66" s="4">
        <f t="shared" si="84"/>
        <v>0</v>
      </c>
      <c r="GR66" s="4">
        <f t="shared" si="84"/>
        <v>0</v>
      </c>
      <c r="GS66" s="4">
        <f t="shared" si="84"/>
        <v>0</v>
      </c>
      <c r="GT66" s="4">
        <f t="shared" si="84"/>
        <v>0</v>
      </c>
      <c r="GU66" s="4">
        <f t="shared" si="84"/>
        <v>0</v>
      </c>
      <c r="GV66" s="4">
        <f t="shared" si="84"/>
        <v>0</v>
      </c>
      <c r="GW66" s="4">
        <f t="shared" si="84"/>
        <v>0</v>
      </c>
      <c r="GX66" s="4">
        <f t="shared" si="84"/>
        <v>0</v>
      </c>
      <c r="GY66" s="4">
        <f t="shared" si="84"/>
        <v>0</v>
      </c>
      <c r="GZ66" s="4">
        <f t="shared" si="84"/>
        <v>0</v>
      </c>
      <c r="HA66" s="4">
        <f t="shared" si="84"/>
        <v>0</v>
      </c>
      <c r="HB66" s="4">
        <f t="shared" si="84"/>
        <v>0</v>
      </c>
      <c r="HC66" s="4">
        <f t="shared" si="84"/>
        <v>0</v>
      </c>
      <c r="HD66" s="4">
        <f t="shared" si="84"/>
        <v>0</v>
      </c>
      <c r="HE66" s="4">
        <f t="shared" si="84"/>
        <v>0</v>
      </c>
      <c r="HF66" s="4">
        <f t="shared" si="84"/>
        <v>0</v>
      </c>
      <c r="HG66" s="4">
        <f t="shared" si="84"/>
        <v>0</v>
      </c>
      <c r="HH66" s="4">
        <f t="shared" si="84"/>
        <v>0</v>
      </c>
      <c r="HI66" s="4">
        <f t="shared" si="84"/>
        <v>0</v>
      </c>
      <c r="HJ66" s="4">
        <f t="shared" si="84"/>
        <v>0</v>
      </c>
      <c r="HK66" s="4">
        <f t="shared" si="84"/>
        <v>0</v>
      </c>
      <c r="HL66" s="4">
        <f t="shared" si="84"/>
        <v>0</v>
      </c>
      <c r="HM66" s="4">
        <f t="shared" si="84"/>
        <v>0</v>
      </c>
      <c r="HN66" s="4">
        <f t="shared" si="84"/>
        <v>0</v>
      </c>
      <c r="HO66" s="4">
        <f t="shared" si="84"/>
        <v>0</v>
      </c>
      <c r="HP66" s="4">
        <f t="shared" si="84"/>
        <v>0</v>
      </c>
      <c r="HQ66" s="4">
        <f t="shared" si="84"/>
        <v>0</v>
      </c>
      <c r="HR66" s="4">
        <f t="shared" si="84"/>
        <v>0</v>
      </c>
      <c r="HS66" s="4">
        <f t="shared" si="84"/>
        <v>0</v>
      </c>
      <c r="HT66" s="4">
        <f t="shared" si="84"/>
        <v>0</v>
      </c>
      <c r="HU66" s="4">
        <f t="shared" si="84"/>
        <v>0</v>
      </c>
      <c r="HV66" s="4">
        <f t="shared" si="84"/>
        <v>0</v>
      </c>
      <c r="HW66" s="4">
        <f t="shared" si="84"/>
        <v>0</v>
      </c>
      <c r="HX66" s="4">
        <f t="shared" si="84"/>
        <v>0</v>
      </c>
      <c r="HY66" s="4">
        <f t="shared" si="84"/>
        <v>0</v>
      </c>
      <c r="HZ66" s="4">
        <f t="shared" si="84"/>
        <v>0</v>
      </c>
      <c r="IA66" s="4">
        <f t="shared" si="84"/>
        <v>0</v>
      </c>
      <c r="IB66" s="4">
        <f t="shared" si="84"/>
        <v>0</v>
      </c>
      <c r="IC66" s="4">
        <f t="shared" si="84"/>
        <v>0</v>
      </c>
      <c r="ID66" s="4">
        <f t="shared" si="84"/>
        <v>0</v>
      </c>
      <c r="IE66" s="4">
        <f t="shared" si="84"/>
        <v>0</v>
      </c>
      <c r="IF66" s="4">
        <f t="shared" si="84"/>
        <v>0</v>
      </c>
      <c r="IG66" s="4">
        <f t="shared" si="84"/>
        <v>0</v>
      </c>
      <c r="IH66" s="4">
        <f t="shared" si="84"/>
        <v>0</v>
      </c>
      <c r="II66" s="4">
        <f t="shared" si="84"/>
        <v>0</v>
      </c>
      <c r="IJ66" s="4">
        <f t="shared" si="84"/>
        <v>0</v>
      </c>
      <c r="IK66" s="4">
        <f t="shared" si="84"/>
        <v>0</v>
      </c>
      <c r="IL66" s="4">
        <f t="shared" si="84"/>
        <v>0</v>
      </c>
      <c r="IM66" s="4">
        <f t="shared" si="84"/>
        <v>0</v>
      </c>
      <c r="IN66" s="4">
        <f t="shared" si="84"/>
        <v>0</v>
      </c>
      <c r="IO66" s="4">
        <f t="shared" si="84"/>
        <v>0</v>
      </c>
      <c r="IP66" s="4">
        <f t="shared" si="84"/>
        <v>0</v>
      </c>
      <c r="IQ66" s="4">
        <f t="shared" si="84"/>
        <v>0</v>
      </c>
      <c r="IR66" s="4">
        <f t="shared" si="84"/>
        <v>0</v>
      </c>
      <c r="IS66" s="4">
        <f t="shared" si="84"/>
        <v>0</v>
      </c>
      <c r="IT66" s="4">
        <f t="shared" si="84"/>
        <v>0</v>
      </c>
      <c r="IU66" s="4">
        <f t="shared" si="84"/>
        <v>0</v>
      </c>
      <c r="IV66" s="4">
        <f t="shared" si="84"/>
        <v>0</v>
      </c>
      <c r="IW66" s="4">
        <f t="shared" si="84"/>
        <v>0</v>
      </c>
      <c r="IX66" s="4">
        <f t="shared" si="84"/>
        <v>0</v>
      </c>
      <c r="IY66" s="4">
        <f t="shared" ref="IY66:MX66" si="85">IY25</f>
        <v>0</v>
      </c>
      <c r="IZ66" s="4">
        <f t="shared" si="85"/>
        <v>0</v>
      </c>
      <c r="JA66" s="4">
        <f t="shared" si="85"/>
        <v>0</v>
      </c>
      <c r="JB66" s="4">
        <f t="shared" si="85"/>
        <v>0</v>
      </c>
      <c r="JC66" s="4">
        <f t="shared" si="85"/>
        <v>0</v>
      </c>
      <c r="JD66" s="4">
        <f t="shared" si="85"/>
        <v>0</v>
      </c>
      <c r="JE66" s="4">
        <f t="shared" si="85"/>
        <v>0</v>
      </c>
      <c r="JF66" s="4">
        <f t="shared" si="85"/>
        <v>0</v>
      </c>
      <c r="JG66" s="4">
        <f t="shared" si="85"/>
        <v>0</v>
      </c>
      <c r="JH66" s="4">
        <f t="shared" si="85"/>
        <v>0</v>
      </c>
      <c r="JI66" s="4">
        <f t="shared" si="85"/>
        <v>0</v>
      </c>
      <c r="JJ66" s="4">
        <f t="shared" si="85"/>
        <v>0</v>
      </c>
      <c r="JK66" s="4">
        <f t="shared" si="85"/>
        <v>0</v>
      </c>
      <c r="JL66" s="4">
        <f t="shared" si="85"/>
        <v>0</v>
      </c>
      <c r="JM66" s="4">
        <f t="shared" si="85"/>
        <v>0</v>
      </c>
      <c r="JN66" s="4">
        <f t="shared" si="85"/>
        <v>0</v>
      </c>
      <c r="JO66" s="4">
        <f t="shared" si="85"/>
        <v>0</v>
      </c>
      <c r="JP66" s="4">
        <f t="shared" si="85"/>
        <v>0</v>
      </c>
      <c r="JQ66" s="4">
        <f t="shared" si="85"/>
        <v>0</v>
      </c>
      <c r="JR66" s="4">
        <f t="shared" si="85"/>
        <v>0</v>
      </c>
      <c r="JS66" s="4">
        <f t="shared" si="85"/>
        <v>0</v>
      </c>
      <c r="JT66" s="4">
        <f t="shared" si="85"/>
        <v>0</v>
      </c>
      <c r="JU66" s="4">
        <f t="shared" si="85"/>
        <v>0</v>
      </c>
      <c r="JV66" s="4">
        <f t="shared" si="85"/>
        <v>0</v>
      </c>
      <c r="JW66" s="4">
        <f t="shared" si="85"/>
        <v>0</v>
      </c>
      <c r="JX66" s="4">
        <f t="shared" si="85"/>
        <v>0</v>
      </c>
      <c r="JY66" s="4">
        <f t="shared" si="85"/>
        <v>0</v>
      </c>
      <c r="JZ66" s="4">
        <f t="shared" si="85"/>
        <v>0</v>
      </c>
      <c r="KA66" s="4">
        <f t="shared" si="85"/>
        <v>0</v>
      </c>
      <c r="KB66" s="4">
        <f t="shared" si="85"/>
        <v>0</v>
      </c>
      <c r="KC66" s="4">
        <f t="shared" si="85"/>
        <v>0</v>
      </c>
      <c r="KD66" s="4">
        <f t="shared" si="85"/>
        <v>0</v>
      </c>
      <c r="KE66" s="4">
        <f t="shared" si="85"/>
        <v>0</v>
      </c>
      <c r="KF66" s="4">
        <f t="shared" si="85"/>
        <v>0</v>
      </c>
      <c r="KG66" s="4">
        <f t="shared" si="85"/>
        <v>0</v>
      </c>
      <c r="KH66" s="4">
        <f t="shared" si="85"/>
        <v>0</v>
      </c>
      <c r="KI66" s="4">
        <f t="shared" si="85"/>
        <v>0</v>
      </c>
      <c r="KJ66" s="4">
        <f t="shared" si="85"/>
        <v>0</v>
      </c>
      <c r="KK66" s="4">
        <f t="shared" si="85"/>
        <v>0</v>
      </c>
      <c r="KL66" s="4">
        <f t="shared" si="85"/>
        <v>0</v>
      </c>
      <c r="KM66" s="4">
        <f t="shared" si="85"/>
        <v>0</v>
      </c>
      <c r="KN66" s="4">
        <f t="shared" si="85"/>
        <v>0</v>
      </c>
      <c r="KO66" s="4">
        <f t="shared" si="85"/>
        <v>0</v>
      </c>
      <c r="KP66" s="4">
        <f t="shared" si="85"/>
        <v>0</v>
      </c>
      <c r="KQ66" s="4">
        <f t="shared" si="85"/>
        <v>0</v>
      </c>
      <c r="KR66" s="4">
        <f t="shared" si="85"/>
        <v>0</v>
      </c>
      <c r="KS66" s="4">
        <f t="shared" si="85"/>
        <v>0</v>
      </c>
      <c r="KT66" s="4">
        <f t="shared" si="85"/>
        <v>0</v>
      </c>
      <c r="KU66" s="4">
        <f t="shared" si="85"/>
        <v>0</v>
      </c>
      <c r="KV66" s="4">
        <f t="shared" si="85"/>
        <v>0</v>
      </c>
      <c r="KW66" s="4">
        <f t="shared" si="85"/>
        <v>0</v>
      </c>
      <c r="KX66" s="4">
        <f t="shared" si="85"/>
        <v>0</v>
      </c>
      <c r="KY66" s="4">
        <f t="shared" si="85"/>
        <v>0</v>
      </c>
      <c r="KZ66" s="4">
        <f t="shared" si="85"/>
        <v>0</v>
      </c>
      <c r="LA66" s="4">
        <f t="shared" si="85"/>
        <v>0</v>
      </c>
      <c r="LB66" s="4">
        <f t="shared" si="85"/>
        <v>0</v>
      </c>
      <c r="LC66" s="4">
        <f t="shared" si="85"/>
        <v>0</v>
      </c>
      <c r="LD66" s="4">
        <f t="shared" si="85"/>
        <v>0</v>
      </c>
      <c r="LE66" s="4">
        <f t="shared" si="85"/>
        <v>0</v>
      </c>
      <c r="LF66" s="4">
        <f t="shared" si="85"/>
        <v>0</v>
      </c>
      <c r="LG66" s="4">
        <f t="shared" si="85"/>
        <v>0</v>
      </c>
      <c r="LH66" s="4">
        <f t="shared" si="85"/>
        <v>0</v>
      </c>
      <c r="LI66" s="4">
        <f t="shared" si="85"/>
        <v>0</v>
      </c>
      <c r="LJ66" s="4">
        <f t="shared" si="85"/>
        <v>0</v>
      </c>
      <c r="LK66" s="4">
        <f t="shared" si="85"/>
        <v>0</v>
      </c>
      <c r="LL66" s="4">
        <f t="shared" si="85"/>
        <v>0</v>
      </c>
      <c r="LM66" s="4">
        <f t="shared" si="85"/>
        <v>0</v>
      </c>
      <c r="LN66" s="4">
        <f t="shared" si="85"/>
        <v>0</v>
      </c>
      <c r="LO66" s="4">
        <f t="shared" si="85"/>
        <v>0</v>
      </c>
      <c r="LP66" s="4">
        <f t="shared" si="85"/>
        <v>0</v>
      </c>
      <c r="LQ66" s="4">
        <f t="shared" si="85"/>
        <v>0</v>
      </c>
      <c r="LR66" s="4">
        <f t="shared" si="85"/>
        <v>0</v>
      </c>
      <c r="LS66" s="4">
        <f t="shared" si="85"/>
        <v>0</v>
      </c>
      <c r="LT66" s="4">
        <f t="shared" si="85"/>
        <v>0</v>
      </c>
      <c r="LU66" s="4">
        <f t="shared" si="85"/>
        <v>0</v>
      </c>
      <c r="LV66" s="4">
        <f t="shared" si="85"/>
        <v>0</v>
      </c>
      <c r="LW66" s="4">
        <f t="shared" si="85"/>
        <v>0</v>
      </c>
      <c r="LX66" s="4">
        <f t="shared" si="85"/>
        <v>0</v>
      </c>
      <c r="LY66" s="4">
        <f t="shared" si="85"/>
        <v>0</v>
      </c>
      <c r="LZ66" s="4">
        <f t="shared" si="85"/>
        <v>0</v>
      </c>
      <c r="MA66" s="4">
        <f t="shared" si="85"/>
        <v>0</v>
      </c>
      <c r="MB66" s="4">
        <f t="shared" si="85"/>
        <v>0</v>
      </c>
      <c r="MC66" s="4">
        <f t="shared" si="85"/>
        <v>0</v>
      </c>
      <c r="MD66" s="4">
        <f t="shared" si="85"/>
        <v>0</v>
      </c>
      <c r="ME66" s="4">
        <f t="shared" si="85"/>
        <v>0</v>
      </c>
      <c r="MF66" s="4">
        <f t="shared" si="85"/>
        <v>0</v>
      </c>
      <c r="MG66" s="4">
        <f t="shared" si="85"/>
        <v>0</v>
      </c>
      <c r="MH66" s="4">
        <f t="shared" si="85"/>
        <v>0</v>
      </c>
      <c r="MI66" s="4">
        <f t="shared" si="85"/>
        <v>0</v>
      </c>
      <c r="MJ66" s="4">
        <f t="shared" si="85"/>
        <v>0</v>
      </c>
      <c r="MK66" s="4">
        <f t="shared" si="85"/>
        <v>0</v>
      </c>
      <c r="ML66" s="4">
        <f t="shared" si="85"/>
        <v>0</v>
      </c>
      <c r="MM66" s="4">
        <f t="shared" si="85"/>
        <v>0</v>
      </c>
      <c r="MN66" s="4">
        <f t="shared" si="85"/>
        <v>0</v>
      </c>
      <c r="MO66" s="4">
        <f t="shared" si="85"/>
        <v>0</v>
      </c>
      <c r="MP66" s="4">
        <f t="shared" si="85"/>
        <v>0</v>
      </c>
      <c r="MQ66" s="4">
        <f t="shared" si="85"/>
        <v>0</v>
      </c>
      <c r="MR66" s="4">
        <f t="shared" si="85"/>
        <v>0</v>
      </c>
      <c r="MS66" s="4">
        <f t="shared" si="85"/>
        <v>0</v>
      </c>
      <c r="MT66" s="4">
        <f t="shared" si="85"/>
        <v>0</v>
      </c>
      <c r="MU66" s="4">
        <f t="shared" si="85"/>
        <v>0</v>
      </c>
      <c r="MV66" s="4">
        <f t="shared" si="85"/>
        <v>0</v>
      </c>
      <c r="MW66" s="4">
        <f t="shared" si="85"/>
        <v>0</v>
      </c>
      <c r="MX66" s="4">
        <f t="shared" si="85"/>
        <v>0</v>
      </c>
      <c r="MY66" s="26"/>
      <c r="MZ66" s="26"/>
      <c r="NA66" s="26"/>
      <c r="NB66" s="26"/>
      <c r="NC66" s="26"/>
      <c r="ND66" s="26"/>
      <c r="NE66" s="26"/>
      <c r="NF66" s="26"/>
      <c r="NG66" s="26"/>
      <c r="NH66" s="26"/>
      <c r="NI66" s="26"/>
      <c r="NJ66" s="26"/>
      <c r="NK66" s="26"/>
      <c r="NL66" s="26"/>
      <c r="NM66" s="26"/>
      <c r="NN66" s="26"/>
      <c r="NO66" s="26"/>
      <c r="NP66" s="26"/>
      <c r="NQ66" s="26"/>
      <c r="NR66" s="26"/>
      <c r="NS66" s="26"/>
      <c r="NT66" s="26"/>
    </row>
    <row r="67" spans="1:384" ht="14.25" hidden="1" customHeight="1" outlineLevel="1" x14ac:dyDescent="0.55000000000000004">
      <c r="A67" s="8" t="s">
        <v>48</v>
      </c>
      <c r="B67" s="55" t="e">
        <f>SUMPRODUCT(C67:MX67,C59:MX59)/SUM(C59:MX59)</f>
        <v>#DIV/0!</v>
      </c>
      <c r="C67" s="42">
        <f>IFERROR(SUMIFS($L$77:$L$10183,$C$77:$C$10183,"&gt;"&amp;B$35,$C$77:$C$10183,"&lt;="&amp;C$35,$A$77:$A$10183,"&gt;"&amp;$C$1)/
(SUMIFS($J$77:$J$10183,$C$77:$C$10183,"&gt;"&amp;B$35,$C$77:$C$10183,"&lt;="&amp;C$35,$A$77:$A$10183,"&gt;"&amp;$C$1)-SUMIFS($M$77:$M$10183,$C$77:$C$10183,"&gt;"&amp;B$35,$C$77:$C$10183,"&lt;="&amp;C$35,$A$77:$A$10183,"&gt;"&amp;$C$1)),0)</f>
        <v>0</v>
      </c>
      <c r="D67" s="4">
        <f t="shared" ref="D67:IX67" si="86">D26</f>
        <v>0</v>
      </c>
      <c r="E67" s="4">
        <f t="shared" si="86"/>
        <v>0</v>
      </c>
      <c r="F67" s="4">
        <f t="shared" si="86"/>
        <v>0</v>
      </c>
      <c r="G67" s="4">
        <f t="shared" si="86"/>
        <v>0</v>
      </c>
      <c r="H67" s="4">
        <f t="shared" si="86"/>
        <v>0</v>
      </c>
      <c r="I67" s="4">
        <f t="shared" si="86"/>
        <v>0</v>
      </c>
      <c r="J67" s="4">
        <f t="shared" si="86"/>
        <v>0</v>
      </c>
      <c r="K67" s="4">
        <f t="shared" si="86"/>
        <v>0</v>
      </c>
      <c r="L67" s="4">
        <f t="shared" si="86"/>
        <v>0</v>
      </c>
      <c r="M67" s="4">
        <f t="shared" si="86"/>
        <v>0</v>
      </c>
      <c r="N67" s="4">
        <f t="shared" si="86"/>
        <v>0</v>
      </c>
      <c r="O67" s="4">
        <f t="shared" si="86"/>
        <v>0</v>
      </c>
      <c r="P67" s="4">
        <f t="shared" si="86"/>
        <v>0</v>
      </c>
      <c r="Q67" s="4">
        <f t="shared" si="86"/>
        <v>0</v>
      </c>
      <c r="R67" s="4">
        <f t="shared" si="86"/>
        <v>0</v>
      </c>
      <c r="S67" s="4">
        <f t="shared" si="86"/>
        <v>0</v>
      </c>
      <c r="T67" s="4">
        <f t="shared" si="86"/>
        <v>0</v>
      </c>
      <c r="U67" s="4">
        <f t="shared" si="86"/>
        <v>0</v>
      </c>
      <c r="V67" s="4">
        <f t="shared" si="86"/>
        <v>0</v>
      </c>
      <c r="W67" s="4">
        <f t="shared" si="86"/>
        <v>0</v>
      </c>
      <c r="X67" s="4">
        <f t="shared" si="86"/>
        <v>0</v>
      </c>
      <c r="Y67" s="4">
        <f t="shared" si="86"/>
        <v>0</v>
      </c>
      <c r="Z67" s="4">
        <f t="shared" si="86"/>
        <v>0</v>
      </c>
      <c r="AA67" s="4">
        <f t="shared" si="86"/>
        <v>0</v>
      </c>
      <c r="AB67" s="4">
        <f t="shared" si="86"/>
        <v>0</v>
      </c>
      <c r="AC67" s="4">
        <f t="shared" si="86"/>
        <v>0</v>
      </c>
      <c r="AD67" s="4">
        <f t="shared" si="86"/>
        <v>0</v>
      </c>
      <c r="AE67" s="4">
        <f t="shared" si="86"/>
        <v>0</v>
      </c>
      <c r="AF67" s="4">
        <f t="shared" si="86"/>
        <v>0</v>
      </c>
      <c r="AG67" s="4">
        <f t="shared" si="86"/>
        <v>0</v>
      </c>
      <c r="AH67" s="4">
        <f t="shared" si="86"/>
        <v>0</v>
      </c>
      <c r="AI67" s="4">
        <f t="shared" si="86"/>
        <v>0</v>
      </c>
      <c r="AJ67" s="4">
        <f t="shared" si="86"/>
        <v>0</v>
      </c>
      <c r="AK67" s="4">
        <f t="shared" si="86"/>
        <v>0</v>
      </c>
      <c r="AL67" s="4">
        <f t="shared" si="86"/>
        <v>0</v>
      </c>
      <c r="AM67" s="4">
        <f t="shared" si="86"/>
        <v>0</v>
      </c>
      <c r="AN67" s="4">
        <f t="shared" si="86"/>
        <v>0</v>
      </c>
      <c r="AO67" s="4">
        <f t="shared" si="86"/>
        <v>0</v>
      </c>
      <c r="AP67" s="4">
        <f t="shared" si="86"/>
        <v>0</v>
      </c>
      <c r="AQ67" s="4">
        <f t="shared" si="86"/>
        <v>0</v>
      </c>
      <c r="AR67" s="4">
        <f t="shared" si="86"/>
        <v>0</v>
      </c>
      <c r="AS67" s="4">
        <f t="shared" si="86"/>
        <v>0</v>
      </c>
      <c r="AT67" s="4">
        <f t="shared" si="86"/>
        <v>0</v>
      </c>
      <c r="AU67" s="4">
        <f t="shared" si="86"/>
        <v>0</v>
      </c>
      <c r="AV67" s="4">
        <f t="shared" si="86"/>
        <v>0</v>
      </c>
      <c r="AW67" s="4">
        <f t="shared" si="86"/>
        <v>0</v>
      </c>
      <c r="AX67" s="4">
        <f t="shared" si="86"/>
        <v>0</v>
      </c>
      <c r="AY67" s="4">
        <f t="shared" si="86"/>
        <v>0</v>
      </c>
      <c r="AZ67" s="4">
        <f t="shared" si="86"/>
        <v>0</v>
      </c>
      <c r="BA67" s="4">
        <f t="shared" si="86"/>
        <v>0</v>
      </c>
      <c r="BB67" s="4">
        <f t="shared" si="86"/>
        <v>0</v>
      </c>
      <c r="BC67" s="4">
        <f t="shared" si="86"/>
        <v>0</v>
      </c>
      <c r="BD67" s="4">
        <f t="shared" si="86"/>
        <v>0</v>
      </c>
      <c r="BE67" s="4">
        <f t="shared" si="86"/>
        <v>0</v>
      </c>
      <c r="BF67" s="4">
        <f t="shared" si="86"/>
        <v>0</v>
      </c>
      <c r="BG67" s="4">
        <f t="shared" si="86"/>
        <v>0</v>
      </c>
      <c r="BH67" s="4">
        <f t="shared" si="86"/>
        <v>0</v>
      </c>
      <c r="BI67" s="4">
        <f t="shared" si="86"/>
        <v>0</v>
      </c>
      <c r="BJ67" s="4">
        <f t="shared" si="86"/>
        <v>0</v>
      </c>
      <c r="BK67" s="4">
        <f t="shared" si="86"/>
        <v>0</v>
      </c>
      <c r="BL67" s="4">
        <f t="shared" si="86"/>
        <v>0</v>
      </c>
      <c r="BM67" s="4">
        <f t="shared" si="86"/>
        <v>0</v>
      </c>
      <c r="BN67" s="4">
        <f t="shared" si="86"/>
        <v>0</v>
      </c>
      <c r="BO67" s="4">
        <f t="shared" si="86"/>
        <v>0</v>
      </c>
      <c r="BP67" s="4">
        <f t="shared" si="86"/>
        <v>0</v>
      </c>
      <c r="BQ67" s="4">
        <f t="shared" si="86"/>
        <v>0</v>
      </c>
      <c r="BR67" s="4">
        <f t="shared" si="86"/>
        <v>0</v>
      </c>
      <c r="BS67" s="4">
        <f t="shared" si="86"/>
        <v>0</v>
      </c>
      <c r="BT67" s="4">
        <f t="shared" si="86"/>
        <v>0</v>
      </c>
      <c r="BU67" s="4">
        <f t="shared" si="86"/>
        <v>0</v>
      </c>
      <c r="BV67" s="4">
        <f t="shared" si="86"/>
        <v>0</v>
      </c>
      <c r="BW67" s="4">
        <f t="shared" si="86"/>
        <v>0</v>
      </c>
      <c r="BX67" s="4">
        <f t="shared" si="86"/>
        <v>0</v>
      </c>
      <c r="BY67" s="4">
        <f t="shared" si="86"/>
        <v>0</v>
      </c>
      <c r="BZ67" s="4">
        <f t="shared" si="86"/>
        <v>0</v>
      </c>
      <c r="CA67" s="4">
        <f t="shared" si="86"/>
        <v>0</v>
      </c>
      <c r="CB67" s="4">
        <f t="shared" si="86"/>
        <v>0</v>
      </c>
      <c r="CC67" s="4">
        <f t="shared" si="86"/>
        <v>0</v>
      </c>
      <c r="CD67" s="4">
        <f t="shared" si="86"/>
        <v>0</v>
      </c>
      <c r="CE67" s="4">
        <f t="shared" si="86"/>
        <v>0</v>
      </c>
      <c r="CF67" s="4">
        <f t="shared" si="86"/>
        <v>0</v>
      </c>
      <c r="CG67" s="4">
        <f t="shared" si="86"/>
        <v>0</v>
      </c>
      <c r="CH67" s="4">
        <f t="shared" si="86"/>
        <v>0</v>
      </c>
      <c r="CI67" s="4">
        <f t="shared" si="86"/>
        <v>0</v>
      </c>
      <c r="CJ67" s="4">
        <f t="shared" si="86"/>
        <v>0</v>
      </c>
      <c r="CK67" s="4">
        <f t="shared" si="86"/>
        <v>0</v>
      </c>
      <c r="CL67" s="4">
        <f t="shared" si="86"/>
        <v>0</v>
      </c>
      <c r="CM67" s="4">
        <f t="shared" si="86"/>
        <v>0</v>
      </c>
      <c r="CN67" s="4">
        <f t="shared" si="86"/>
        <v>0</v>
      </c>
      <c r="CO67" s="4">
        <f t="shared" si="86"/>
        <v>0</v>
      </c>
      <c r="CP67" s="4">
        <f t="shared" si="86"/>
        <v>0</v>
      </c>
      <c r="CQ67" s="4">
        <f t="shared" si="86"/>
        <v>0</v>
      </c>
      <c r="CR67" s="4">
        <f t="shared" si="86"/>
        <v>0</v>
      </c>
      <c r="CS67" s="4">
        <f t="shared" si="86"/>
        <v>0</v>
      </c>
      <c r="CT67" s="4">
        <f t="shared" si="86"/>
        <v>0</v>
      </c>
      <c r="CU67" s="4">
        <f t="shared" si="86"/>
        <v>0</v>
      </c>
      <c r="CV67" s="4">
        <f t="shared" si="86"/>
        <v>0</v>
      </c>
      <c r="CW67" s="4">
        <f t="shared" si="86"/>
        <v>0</v>
      </c>
      <c r="CX67" s="4">
        <f t="shared" si="86"/>
        <v>0</v>
      </c>
      <c r="CY67" s="4">
        <f t="shared" si="86"/>
        <v>0</v>
      </c>
      <c r="CZ67" s="4">
        <f t="shared" si="86"/>
        <v>0</v>
      </c>
      <c r="DA67" s="4">
        <f t="shared" si="86"/>
        <v>0</v>
      </c>
      <c r="DB67" s="4">
        <f t="shared" si="86"/>
        <v>0</v>
      </c>
      <c r="DC67" s="4">
        <f t="shared" si="86"/>
        <v>0</v>
      </c>
      <c r="DD67" s="4">
        <f t="shared" si="86"/>
        <v>0</v>
      </c>
      <c r="DE67" s="4">
        <f t="shared" si="86"/>
        <v>0</v>
      </c>
      <c r="DF67" s="4">
        <f t="shared" si="86"/>
        <v>0</v>
      </c>
      <c r="DG67" s="4">
        <f t="shared" si="86"/>
        <v>0</v>
      </c>
      <c r="DH67" s="4">
        <f t="shared" si="86"/>
        <v>0</v>
      </c>
      <c r="DI67" s="4">
        <f t="shared" si="86"/>
        <v>0</v>
      </c>
      <c r="DJ67" s="4">
        <f t="shared" si="86"/>
        <v>0</v>
      </c>
      <c r="DK67" s="4">
        <f t="shared" si="86"/>
        <v>0</v>
      </c>
      <c r="DL67" s="4">
        <f t="shared" si="86"/>
        <v>0</v>
      </c>
      <c r="DM67" s="4">
        <f t="shared" si="86"/>
        <v>0</v>
      </c>
      <c r="DN67" s="4">
        <f t="shared" si="86"/>
        <v>0</v>
      </c>
      <c r="DO67" s="4">
        <f t="shared" si="86"/>
        <v>0</v>
      </c>
      <c r="DP67" s="4">
        <f t="shared" si="86"/>
        <v>0</v>
      </c>
      <c r="DQ67" s="4">
        <f t="shared" si="86"/>
        <v>0</v>
      </c>
      <c r="DR67" s="4">
        <f t="shared" si="86"/>
        <v>0</v>
      </c>
      <c r="DS67" s="4">
        <f t="shared" si="86"/>
        <v>0</v>
      </c>
      <c r="DT67" s="4">
        <f t="shared" si="86"/>
        <v>0</v>
      </c>
      <c r="DU67" s="4">
        <f t="shared" si="86"/>
        <v>0</v>
      </c>
      <c r="DV67" s="4">
        <f t="shared" si="86"/>
        <v>0</v>
      </c>
      <c r="DW67" s="4">
        <f t="shared" si="86"/>
        <v>0</v>
      </c>
      <c r="DX67" s="4">
        <f t="shared" si="86"/>
        <v>0</v>
      </c>
      <c r="DY67" s="4">
        <f t="shared" si="86"/>
        <v>0</v>
      </c>
      <c r="DZ67" s="4">
        <f t="shared" si="86"/>
        <v>0</v>
      </c>
      <c r="EA67" s="4">
        <f t="shared" si="86"/>
        <v>0</v>
      </c>
      <c r="EB67" s="4">
        <f t="shared" si="86"/>
        <v>0</v>
      </c>
      <c r="EC67" s="4">
        <f t="shared" si="86"/>
        <v>0</v>
      </c>
      <c r="ED67" s="4">
        <f t="shared" si="86"/>
        <v>0</v>
      </c>
      <c r="EE67" s="4">
        <f t="shared" si="86"/>
        <v>0</v>
      </c>
      <c r="EF67" s="4">
        <f t="shared" si="86"/>
        <v>0</v>
      </c>
      <c r="EG67" s="4">
        <f t="shared" si="86"/>
        <v>0</v>
      </c>
      <c r="EH67" s="4">
        <f t="shared" si="86"/>
        <v>0</v>
      </c>
      <c r="EI67" s="4">
        <f t="shared" si="86"/>
        <v>0</v>
      </c>
      <c r="EJ67" s="4">
        <f t="shared" si="86"/>
        <v>0</v>
      </c>
      <c r="EK67" s="4">
        <f t="shared" si="86"/>
        <v>0</v>
      </c>
      <c r="EL67" s="4">
        <f t="shared" si="86"/>
        <v>0</v>
      </c>
      <c r="EM67" s="4">
        <f t="shared" si="86"/>
        <v>0</v>
      </c>
      <c r="EN67" s="4">
        <f t="shared" si="86"/>
        <v>0</v>
      </c>
      <c r="EO67" s="4">
        <f t="shared" si="86"/>
        <v>0</v>
      </c>
      <c r="EP67" s="4">
        <f t="shared" si="86"/>
        <v>0</v>
      </c>
      <c r="EQ67" s="4">
        <f t="shared" si="86"/>
        <v>0</v>
      </c>
      <c r="ER67" s="4">
        <f t="shared" si="86"/>
        <v>0</v>
      </c>
      <c r="ES67" s="4">
        <f t="shared" si="86"/>
        <v>0</v>
      </c>
      <c r="ET67" s="4">
        <f t="shared" si="86"/>
        <v>0</v>
      </c>
      <c r="EU67" s="4">
        <f t="shared" si="86"/>
        <v>0</v>
      </c>
      <c r="EV67" s="4">
        <f t="shared" si="86"/>
        <v>0</v>
      </c>
      <c r="EW67" s="4">
        <f t="shared" si="86"/>
        <v>0</v>
      </c>
      <c r="EX67" s="4">
        <f t="shared" si="86"/>
        <v>0</v>
      </c>
      <c r="EY67" s="4">
        <f t="shared" si="86"/>
        <v>0</v>
      </c>
      <c r="EZ67" s="4">
        <f t="shared" si="86"/>
        <v>0</v>
      </c>
      <c r="FA67" s="4">
        <f t="shared" si="86"/>
        <v>0</v>
      </c>
      <c r="FB67" s="4">
        <f t="shared" si="86"/>
        <v>0</v>
      </c>
      <c r="FC67" s="4">
        <f t="shared" si="86"/>
        <v>0</v>
      </c>
      <c r="FD67" s="4">
        <f t="shared" si="86"/>
        <v>0</v>
      </c>
      <c r="FE67" s="4">
        <f t="shared" si="86"/>
        <v>0</v>
      </c>
      <c r="FF67" s="4">
        <f t="shared" si="86"/>
        <v>0</v>
      </c>
      <c r="FG67" s="4">
        <f t="shared" si="86"/>
        <v>0</v>
      </c>
      <c r="FH67" s="4">
        <f t="shared" si="86"/>
        <v>0</v>
      </c>
      <c r="FI67" s="4">
        <f t="shared" si="86"/>
        <v>0</v>
      </c>
      <c r="FJ67" s="4">
        <f t="shared" si="86"/>
        <v>0</v>
      </c>
      <c r="FK67" s="4">
        <f t="shared" si="86"/>
        <v>0</v>
      </c>
      <c r="FL67" s="4">
        <f t="shared" si="86"/>
        <v>0</v>
      </c>
      <c r="FM67" s="4">
        <f t="shared" si="86"/>
        <v>0</v>
      </c>
      <c r="FN67" s="4">
        <f t="shared" si="86"/>
        <v>0</v>
      </c>
      <c r="FO67" s="4">
        <f t="shared" si="86"/>
        <v>0</v>
      </c>
      <c r="FP67" s="4">
        <f t="shared" si="86"/>
        <v>0</v>
      </c>
      <c r="FQ67" s="4">
        <f t="shared" si="86"/>
        <v>0</v>
      </c>
      <c r="FR67" s="4">
        <f t="shared" si="86"/>
        <v>0</v>
      </c>
      <c r="FS67" s="4">
        <f t="shared" si="86"/>
        <v>0</v>
      </c>
      <c r="FT67" s="4">
        <f t="shared" si="86"/>
        <v>0</v>
      </c>
      <c r="FU67" s="4">
        <f t="shared" si="86"/>
        <v>0</v>
      </c>
      <c r="FV67" s="4">
        <f t="shared" si="86"/>
        <v>0</v>
      </c>
      <c r="FW67" s="4">
        <f t="shared" si="86"/>
        <v>0</v>
      </c>
      <c r="FX67" s="4">
        <f t="shared" si="86"/>
        <v>0</v>
      </c>
      <c r="FY67" s="4">
        <f t="shared" si="86"/>
        <v>0</v>
      </c>
      <c r="FZ67" s="4">
        <f t="shared" si="86"/>
        <v>0</v>
      </c>
      <c r="GA67" s="4">
        <f t="shared" si="86"/>
        <v>0</v>
      </c>
      <c r="GB67" s="4">
        <f t="shared" si="86"/>
        <v>0</v>
      </c>
      <c r="GC67" s="4">
        <f t="shared" si="86"/>
        <v>0</v>
      </c>
      <c r="GD67" s="4">
        <f t="shared" si="86"/>
        <v>0</v>
      </c>
      <c r="GE67" s="4">
        <f t="shared" si="86"/>
        <v>0</v>
      </c>
      <c r="GF67" s="4">
        <f t="shared" si="86"/>
        <v>0</v>
      </c>
      <c r="GG67" s="4">
        <f t="shared" si="86"/>
        <v>0</v>
      </c>
      <c r="GH67" s="4">
        <f t="shared" si="86"/>
        <v>0</v>
      </c>
      <c r="GI67" s="4">
        <f t="shared" si="86"/>
        <v>0</v>
      </c>
      <c r="GJ67" s="4">
        <f t="shared" si="86"/>
        <v>0</v>
      </c>
      <c r="GK67" s="4">
        <f t="shared" si="86"/>
        <v>0</v>
      </c>
      <c r="GL67" s="4">
        <f t="shared" si="86"/>
        <v>0</v>
      </c>
      <c r="GM67" s="4">
        <f t="shared" si="86"/>
        <v>0</v>
      </c>
      <c r="GN67" s="4">
        <f t="shared" si="86"/>
        <v>0</v>
      </c>
      <c r="GO67" s="4">
        <f t="shared" si="86"/>
        <v>0</v>
      </c>
      <c r="GP67" s="4">
        <f t="shared" si="86"/>
        <v>0</v>
      </c>
      <c r="GQ67" s="4">
        <f t="shared" si="86"/>
        <v>0</v>
      </c>
      <c r="GR67" s="4">
        <f t="shared" si="86"/>
        <v>0</v>
      </c>
      <c r="GS67" s="4">
        <f t="shared" si="86"/>
        <v>0</v>
      </c>
      <c r="GT67" s="4">
        <f t="shared" si="86"/>
        <v>0</v>
      </c>
      <c r="GU67" s="4">
        <f t="shared" si="86"/>
        <v>0</v>
      </c>
      <c r="GV67" s="4">
        <f t="shared" si="86"/>
        <v>0</v>
      </c>
      <c r="GW67" s="4">
        <f t="shared" si="86"/>
        <v>0</v>
      </c>
      <c r="GX67" s="4">
        <f t="shared" si="86"/>
        <v>0</v>
      </c>
      <c r="GY67" s="4">
        <f t="shared" si="86"/>
        <v>0</v>
      </c>
      <c r="GZ67" s="4">
        <f t="shared" si="86"/>
        <v>0</v>
      </c>
      <c r="HA67" s="4">
        <f t="shared" si="86"/>
        <v>0</v>
      </c>
      <c r="HB67" s="4">
        <f t="shared" si="86"/>
        <v>0</v>
      </c>
      <c r="HC67" s="4">
        <f t="shared" si="86"/>
        <v>0</v>
      </c>
      <c r="HD67" s="4">
        <f t="shared" si="86"/>
        <v>0</v>
      </c>
      <c r="HE67" s="4">
        <f t="shared" si="86"/>
        <v>0</v>
      </c>
      <c r="HF67" s="4">
        <f t="shared" si="86"/>
        <v>0</v>
      </c>
      <c r="HG67" s="4">
        <f t="shared" si="86"/>
        <v>0</v>
      </c>
      <c r="HH67" s="4">
        <f t="shared" si="86"/>
        <v>0</v>
      </c>
      <c r="HI67" s="4">
        <f t="shared" si="86"/>
        <v>0</v>
      </c>
      <c r="HJ67" s="4">
        <f t="shared" si="86"/>
        <v>0</v>
      </c>
      <c r="HK67" s="4">
        <f t="shared" si="86"/>
        <v>0</v>
      </c>
      <c r="HL67" s="4">
        <f t="shared" si="86"/>
        <v>0</v>
      </c>
      <c r="HM67" s="4">
        <f t="shared" si="86"/>
        <v>0</v>
      </c>
      <c r="HN67" s="4">
        <f t="shared" si="86"/>
        <v>0</v>
      </c>
      <c r="HO67" s="4">
        <f t="shared" si="86"/>
        <v>0</v>
      </c>
      <c r="HP67" s="4">
        <f t="shared" si="86"/>
        <v>0</v>
      </c>
      <c r="HQ67" s="4">
        <f t="shared" si="86"/>
        <v>0</v>
      </c>
      <c r="HR67" s="4">
        <f t="shared" si="86"/>
        <v>0</v>
      </c>
      <c r="HS67" s="4">
        <f t="shared" si="86"/>
        <v>0</v>
      </c>
      <c r="HT67" s="4">
        <f t="shared" si="86"/>
        <v>0</v>
      </c>
      <c r="HU67" s="4">
        <f t="shared" si="86"/>
        <v>0</v>
      </c>
      <c r="HV67" s="4">
        <f t="shared" si="86"/>
        <v>0</v>
      </c>
      <c r="HW67" s="4">
        <f t="shared" si="86"/>
        <v>0</v>
      </c>
      <c r="HX67" s="4">
        <f t="shared" si="86"/>
        <v>0</v>
      </c>
      <c r="HY67" s="4">
        <f t="shared" si="86"/>
        <v>0</v>
      </c>
      <c r="HZ67" s="4">
        <f t="shared" si="86"/>
        <v>0</v>
      </c>
      <c r="IA67" s="4">
        <f t="shared" si="86"/>
        <v>0</v>
      </c>
      <c r="IB67" s="4">
        <f t="shared" si="86"/>
        <v>0</v>
      </c>
      <c r="IC67" s="4">
        <f t="shared" si="86"/>
        <v>0</v>
      </c>
      <c r="ID67" s="4">
        <f t="shared" si="86"/>
        <v>0</v>
      </c>
      <c r="IE67" s="4">
        <f t="shared" si="86"/>
        <v>0</v>
      </c>
      <c r="IF67" s="4">
        <f t="shared" si="86"/>
        <v>0</v>
      </c>
      <c r="IG67" s="4">
        <f t="shared" si="86"/>
        <v>0</v>
      </c>
      <c r="IH67" s="4">
        <f t="shared" si="86"/>
        <v>0</v>
      </c>
      <c r="II67" s="4">
        <f t="shared" si="86"/>
        <v>0</v>
      </c>
      <c r="IJ67" s="4">
        <f t="shared" si="86"/>
        <v>0</v>
      </c>
      <c r="IK67" s="4">
        <f t="shared" si="86"/>
        <v>0</v>
      </c>
      <c r="IL67" s="4">
        <f t="shared" si="86"/>
        <v>0</v>
      </c>
      <c r="IM67" s="4">
        <f t="shared" si="86"/>
        <v>0</v>
      </c>
      <c r="IN67" s="4">
        <f t="shared" si="86"/>
        <v>0</v>
      </c>
      <c r="IO67" s="4">
        <f t="shared" si="86"/>
        <v>0</v>
      </c>
      <c r="IP67" s="4">
        <f t="shared" si="86"/>
        <v>0</v>
      </c>
      <c r="IQ67" s="4">
        <f t="shared" si="86"/>
        <v>0</v>
      </c>
      <c r="IR67" s="4">
        <f t="shared" si="86"/>
        <v>0</v>
      </c>
      <c r="IS67" s="4">
        <f t="shared" si="86"/>
        <v>0</v>
      </c>
      <c r="IT67" s="4">
        <f t="shared" si="86"/>
        <v>0</v>
      </c>
      <c r="IU67" s="4">
        <f t="shared" si="86"/>
        <v>0</v>
      </c>
      <c r="IV67" s="4">
        <f t="shared" si="86"/>
        <v>0</v>
      </c>
      <c r="IW67" s="4">
        <f t="shared" si="86"/>
        <v>0</v>
      </c>
      <c r="IX67" s="4">
        <f t="shared" si="86"/>
        <v>0</v>
      </c>
      <c r="IY67" s="4">
        <f t="shared" ref="IY67:MX67" si="87">IY26</f>
        <v>0</v>
      </c>
      <c r="IZ67" s="4">
        <f t="shared" si="87"/>
        <v>0</v>
      </c>
      <c r="JA67" s="4">
        <f t="shared" si="87"/>
        <v>0</v>
      </c>
      <c r="JB67" s="4">
        <f t="shared" si="87"/>
        <v>0</v>
      </c>
      <c r="JC67" s="4">
        <f t="shared" si="87"/>
        <v>0</v>
      </c>
      <c r="JD67" s="4">
        <f t="shared" si="87"/>
        <v>0</v>
      </c>
      <c r="JE67" s="4">
        <f t="shared" si="87"/>
        <v>0</v>
      </c>
      <c r="JF67" s="4">
        <f t="shared" si="87"/>
        <v>0</v>
      </c>
      <c r="JG67" s="4">
        <f t="shared" si="87"/>
        <v>0</v>
      </c>
      <c r="JH67" s="4">
        <f t="shared" si="87"/>
        <v>0</v>
      </c>
      <c r="JI67" s="4">
        <f t="shared" si="87"/>
        <v>0</v>
      </c>
      <c r="JJ67" s="4">
        <f t="shared" si="87"/>
        <v>0</v>
      </c>
      <c r="JK67" s="4">
        <f t="shared" si="87"/>
        <v>0</v>
      </c>
      <c r="JL67" s="4">
        <f t="shared" si="87"/>
        <v>0</v>
      </c>
      <c r="JM67" s="4">
        <f t="shared" si="87"/>
        <v>0</v>
      </c>
      <c r="JN67" s="4">
        <f t="shared" si="87"/>
        <v>0</v>
      </c>
      <c r="JO67" s="4">
        <f t="shared" si="87"/>
        <v>0</v>
      </c>
      <c r="JP67" s="4">
        <f t="shared" si="87"/>
        <v>0</v>
      </c>
      <c r="JQ67" s="4">
        <f t="shared" si="87"/>
        <v>0</v>
      </c>
      <c r="JR67" s="4">
        <f t="shared" si="87"/>
        <v>0</v>
      </c>
      <c r="JS67" s="4">
        <f t="shared" si="87"/>
        <v>0</v>
      </c>
      <c r="JT67" s="4">
        <f t="shared" si="87"/>
        <v>0</v>
      </c>
      <c r="JU67" s="4">
        <f t="shared" si="87"/>
        <v>0</v>
      </c>
      <c r="JV67" s="4">
        <f t="shared" si="87"/>
        <v>0</v>
      </c>
      <c r="JW67" s="4">
        <f t="shared" si="87"/>
        <v>0</v>
      </c>
      <c r="JX67" s="4">
        <f t="shared" si="87"/>
        <v>0</v>
      </c>
      <c r="JY67" s="4">
        <f t="shared" si="87"/>
        <v>0</v>
      </c>
      <c r="JZ67" s="4">
        <f t="shared" si="87"/>
        <v>0</v>
      </c>
      <c r="KA67" s="4">
        <f t="shared" si="87"/>
        <v>0</v>
      </c>
      <c r="KB67" s="4">
        <f t="shared" si="87"/>
        <v>0</v>
      </c>
      <c r="KC67" s="4">
        <f t="shared" si="87"/>
        <v>0</v>
      </c>
      <c r="KD67" s="4">
        <f t="shared" si="87"/>
        <v>0</v>
      </c>
      <c r="KE67" s="4">
        <f t="shared" si="87"/>
        <v>0</v>
      </c>
      <c r="KF67" s="4">
        <f t="shared" si="87"/>
        <v>0</v>
      </c>
      <c r="KG67" s="4">
        <f t="shared" si="87"/>
        <v>0</v>
      </c>
      <c r="KH67" s="4">
        <f t="shared" si="87"/>
        <v>0</v>
      </c>
      <c r="KI67" s="4">
        <f t="shared" si="87"/>
        <v>0</v>
      </c>
      <c r="KJ67" s="4">
        <f t="shared" si="87"/>
        <v>0</v>
      </c>
      <c r="KK67" s="4">
        <f t="shared" si="87"/>
        <v>0</v>
      </c>
      <c r="KL67" s="4">
        <f t="shared" si="87"/>
        <v>0</v>
      </c>
      <c r="KM67" s="4">
        <f t="shared" si="87"/>
        <v>0</v>
      </c>
      <c r="KN67" s="4">
        <f t="shared" si="87"/>
        <v>0</v>
      </c>
      <c r="KO67" s="4">
        <f t="shared" si="87"/>
        <v>0</v>
      </c>
      <c r="KP67" s="4">
        <f t="shared" si="87"/>
        <v>0</v>
      </c>
      <c r="KQ67" s="4">
        <f t="shared" si="87"/>
        <v>0</v>
      </c>
      <c r="KR67" s="4">
        <f t="shared" si="87"/>
        <v>0</v>
      </c>
      <c r="KS67" s="4">
        <f t="shared" si="87"/>
        <v>0</v>
      </c>
      <c r="KT67" s="4">
        <f t="shared" si="87"/>
        <v>0</v>
      </c>
      <c r="KU67" s="4">
        <f t="shared" si="87"/>
        <v>0</v>
      </c>
      <c r="KV67" s="4">
        <f t="shared" si="87"/>
        <v>0</v>
      </c>
      <c r="KW67" s="4">
        <f t="shared" si="87"/>
        <v>0</v>
      </c>
      <c r="KX67" s="4">
        <f t="shared" si="87"/>
        <v>0</v>
      </c>
      <c r="KY67" s="4">
        <f t="shared" si="87"/>
        <v>0</v>
      </c>
      <c r="KZ67" s="4">
        <f t="shared" si="87"/>
        <v>0</v>
      </c>
      <c r="LA67" s="4">
        <f t="shared" si="87"/>
        <v>0</v>
      </c>
      <c r="LB67" s="4">
        <f t="shared" si="87"/>
        <v>0</v>
      </c>
      <c r="LC67" s="4">
        <f t="shared" si="87"/>
        <v>0</v>
      </c>
      <c r="LD67" s="4">
        <f t="shared" si="87"/>
        <v>0</v>
      </c>
      <c r="LE67" s="4">
        <f t="shared" si="87"/>
        <v>0</v>
      </c>
      <c r="LF67" s="4">
        <f t="shared" si="87"/>
        <v>0</v>
      </c>
      <c r="LG67" s="4">
        <f t="shared" si="87"/>
        <v>0</v>
      </c>
      <c r="LH67" s="4">
        <f t="shared" si="87"/>
        <v>0</v>
      </c>
      <c r="LI67" s="4">
        <f t="shared" si="87"/>
        <v>0</v>
      </c>
      <c r="LJ67" s="4">
        <f t="shared" si="87"/>
        <v>0</v>
      </c>
      <c r="LK67" s="4">
        <f t="shared" si="87"/>
        <v>0</v>
      </c>
      <c r="LL67" s="4">
        <f t="shared" si="87"/>
        <v>0</v>
      </c>
      <c r="LM67" s="4">
        <f t="shared" si="87"/>
        <v>0</v>
      </c>
      <c r="LN67" s="4">
        <f t="shared" si="87"/>
        <v>0</v>
      </c>
      <c r="LO67" s="4">
        <f t="shared" si="87"/>
        <v>0</v>
      </c>
      <c r="LP67" s="4">
        <f t="shared" si="87"/>
        <v>0</v>
      </c>
      <c r="LQ67" s="4">
        <f t="shared" si="87"/>
        <v>0</v>
      </c>
      <c r="LR67" s="4">
        <f t="shared" si="87"/>
        <v>0</v>
      </c>
      <c r="LS67" s="4">
        <f t="shared" si="87"/>
        <v>0</v>
      </c>
      <c r="LT67" s="4">
        <f t="shared" si="87"/>
        <v>0</v>
      </c>
      <c r="LU67" s="4">
        <f t="shared" si="87"/>
        <v>0</v>
      </c>
      <c r="LV67" s="4">
        <f t="shared" si="87"/>
        <v>0</v>
      </c>
      <c r="LW67" s="4">
        <f t="shared" si="87"/>
        <v>0</v>
      </c>
      <c r="LX67" s="4">
        <f t="shared" si="87"/>
        <v>0</v>
      </c>
      <c r="LY67" s="4">
        <f t="shared" si="87"/>
        <v>0</v>
      </c>
      <c r="LZ67" s="4">
        <f t="shared" si="87"/>
        <v>0</v>
      </c>
      <c r="MA67" s="4">
        <f t="shared" si="87"/>
        <v>0</v>
      </c>
      <c r="MB67" s="4">
        <f t="shared" si="87"/>
        <v>0</v>
      </c>
      <c r="MC67" s="4">
        <f t="shared" si="87"/>
        <v>0</v>
      </c>
      <c r="MD67" s="4">
        <f t="shared" si="87"/>
        <v>0</v>
      </c>
      <c r="ME67" s="4">
        <f t="shared" si="87"/>
        <v>0</v>
      </c>
      <c r="MF67" s="4">
        <f t="shared" si="87"/>
        <v>0</v>
      </c>
      <c r="MG67" s="4">
        <f t="shared" si="87"/>
        <v>0</v>
      </c>
      <c r="MH67" s="4">
        <f t="shared" si="87"/>
        <v>0</v>
      </c>
      <c r="MI67" s="4">
        <f t="shared" si="87"/>
        <v>0</v>
      </c>
      <c r="MJ67" s="4">
        <f t="shared" si="87"/>
        <v>0</v>
      </c>
      <c r="MK67" s="4">
        <f t="shared" si="87"/>
        <v>0</v>
      </c>
      <c r="ML67" s="4">
        <f t="shared" si="87"/>
        <v>0</v>
      </c>
      <c r="MM67" s="4">
        <f t="shared" si="87"/>
        <v>0</v>
      </c>
      <c r="MN67" s="4">
        <f t="shared" si="87"/>
        <v>0</v>
      </c>
      <c r="MO67" s="4">
        <f t="shared" si="87"/>
        <v>0</v>
      </c>
      <c r="MP67" s="4">
        <f t="shared" si="87"/>
        <v>0</v>
      </c>
      <c r="MQ67" s="4">
        <f t="shared" si="87"/>
        <v>0</v>
      </c>
      <c r="MR67" s="4">
        <f t="shared" si="87"/>
        <v>0</v>
      </c>
      <c r="MS67" s="4">
        <f t="shared" si="87"/>
        <v>0</v>
      </c>
      <c r="MT67" s="4">
        <f t="shared" si="87"/>
        <v>0</v>
      </c>
      <c r="MU67" s="4">
        <f t="shared" si="87"/>
        <v>0</v>
      </c>
      <c r="MV67" s="4">
        <f t="shared" si="87"/>
        <v>0</v>
      </c>
      <c r="MW67" s="4">
        <f t="shared" si="87"/>
        <v>0</v>
      </c>
      <c r="MX67" s="4">
        <f t="shared" si="87"/>
        <v>0</v>
      </c>
      <c r="MY67" s="27"/>
      <c r="MZ67" s="27"/>
      <c r="NA67" s="27"/>
      <c r="NB67" s="27"/>
      <c r="NC67" s="27"/>
      <c r="ND67" s="27"/>
      <c r="NE67" s="27"/>
      <c r="NF67" s="27"/>
      <c r="NG67" s="27"/>
      <c r="NH67" s="27"/>
      <c r="NI67" s="27"/>
      <c r="NJ67" s="27"/>
      <c r="NK67" s="27"/>
      <c r="NL67" s="27"/>
      <c r="NM67" s="27"/>
      <c r="NN67" s="27"/>
      <c r="NO67" s="27"/>
      <c r="NP67" s="27"/>
      <c r="NQ67" s="27"/>
      <c r="NR67" s="27"/>
      <c r="NS67" s="27"/>
      <c r="NT67" s="27"/>
    </row>
    <row r="68" spans="1:384" ht="14.25" hidden="1" customHeight="1" outlineLevel="1" x14ac:dyDescent="0.55000000000000004">
      <c r="A68" s="28" t="s">
        <v>49</v>
      </c>
      <c r="B68" s="54" t="e">
        <f>SUMPRODUCT(C68:MX68,C59:MX59)/SUM(C59:MX59)</f>
        <v>#DIV/0!</v>
      </c>
      <c r="C68" s="49">
        <f>IFERROR(SUMIFS($K$77:$K$10183,$C$77:$C$10183,"&gt;"&amp;B$35,$C$77:$C$10183,"&lt;="&amp;C$35,$A$77:$A$10183,"&gt;"&amp;$C$1)/
(SUMIFS($G$77:$G$10183,$C$77:$C$10183,"&gt;"&amp;B$35,$C$77:$C$10183,"&lt;="&amp;C$35,$A$77:$A$10183,"&gt;"&amp;$C$1)+SUMIFS($H$77:$H$10183,$C$77:$C$10183,"&gt;"&amp;B$35,$C$77:$C$10183,"&lt;="&amp;C$35,$A$77:$A$10183,"&gt;"&amp;$C$1)/6+SUMIFS($I$77:$I$10183,$C$77:$C$10183,"&gt;"&amp;B$35,$C$77:$C$10183,"&lt;="&amp;C$35,$A$77:$A$10183,"&gt;"&amp;$C$1)),0)</f>
        <v>0</v>
      </c>
      <c r="D68" s="63">
        <f t="shared" ref="D68:IX68" si="88">D27</f>
        <v>0</v>
      </c>
      <c r="E68" s="63">
        <f t="shared" si="88"/>
        <v>0</v>
      </c>
      <c r="F68" s="63">
        <f t="shared" si="88"/>
        <v>0</v>
      </c>
      <c r="G68" s="63">
        <f t="shared" si="88"/>
        <v>0</v>
      </c>
      <c r="H68" s="63">
        <f t="shared" si="88"/>
        <v>0</v>
      </c>
      <c r="I68" s="63">
        <f t="shared" si="88"/>
        <v>0</v>
      </c>
      <c r="J68" s="63">
        <f t="shared" si="88"/>
        <v>0</v>
      </c>
      <c r="K68" s="63">
        <f t="shared" si="88"/>
        <v>0</v>
      </c>
      <c r="L68" s="63">
        <f t="shared" si="88"/>
        <v>0</v>
      </c>
      <c r="M68" s="63">
        <f t="shared" si="88"/>
        <v>0</v>
      </c>
      <c r="N68" s="63">
        <f t="shared" si="88"/>
        <v>0</v>
      </c>
      <c r="O68" s="63">
        <f t="shared" si="88"/>
        <v>0</v>
      </c>
      <c r="P68" s="63">
        <f t="shared" si="88"/>
        <v>0</v>
      </c>
      <c r="Q68" s="63">
        <f t="shared" si="88"/>
        <v>0</v>
      </c>
      <c r="R68" s="63">
        <f t="shared" si="88"/>
        <v>0</v>
      </c>
      <c r="S68" s="63">
        <f t="shared" si="88"/>
        <v>0</v>
      </c>
      <c r="T68" s="63">
        <f t="shared" si="88"/>
        <v>0</v>
      </c>
      <c r="U68" s="63">
        <f t="shared" si="88"/>
        <v>0</v>
      </c>
      <c r="V68" s="63">
        <f t="shared" si="88"/>
        <v>0</v>
      </c>
      <c r="W68" s="63">
        <f t="shared" si="88"/>
        <v>0</v>
      </c>
      <c r="X68" s="63">
        <f t="shared" si="88"/>
        <v>0</v>
      </c>
      <c r="Y68" s="63">
        <f t="shared" si="88"/>
        <v>0</v>
      </c>
      <c r="Z68" s="63">
        <f t="shared" si="88"/>
        <v>0</v>
      </c>
      <c r="AA68" s="63">
        <f t="shared" si="88"/>
        <v>0</v>
      </c>
      <c r="AB68" s="63">
        <f t="shared" si="88"/>
        <v>0</v>
      </c>
      <c r="AC68" s="63">
        <f t="shared" si="88"/>
        <v>0</v>
      </c>
      <c r="AD68" s="63">
        <f t="shared" si="88"/>
        <v>0</v>
      </c>
      <c r="AE68" s="63">
        <f t="shared" si="88"/>
        <v>0</v>
      </c>
      <c r="AF68" s="63">
        <f t="shared" si="88"/>
        <v>0</v>
      </c>
      <c r="AG68" s="63">
        <f t="shared" si="88"/>
        <v>0</v>
      </c>
      <c r="AH68" s="63">
        <f t="shared" si="88"/>
        <v>0</v>
      </c>
      <c r="AI68" s="63">
        <f t="shared" si="88"/>
        <v>0</v>
      </c>
      <c r="AJ68" s="63">
        <f t="shared" si="88"/>
        <v>0</v>
      </c>
      <c r="AK68" s="63">
        <f t="shared" si="88"/>
        <v>0</v>
      </c>
      <c r="AL68" s="63">
        <f t="shared" si="88"/>
        <v>0</v>
      </c>
      <c r="AM68" s="63">
        <f t="shared" si="88"/>
        <v>0</v>
      </c>
      <c r="AN68" s="63">
        <f t="shared" si="88"/>
        <v>0</v>
      </c>
      <c r="AO68" s="63">
        <f t="shared" si="88"/>
        <v>0</v>
      </c>
      <c r="AP68" s="63">
        <f t="shared" si="88"/>
        <v>0</v>
      </c>
      <c r="AQ68" s="63">
        <f t="shared" si="88"/>
        <v>0</v>
      </c>
      <c r="AR68" s="63">
        <f t="shared" si="88"/>
        <v>0</v>
      </c>
      <c r="AS68" s="63">
        <f t="shared" si="88"/>
        <v>0</v>
      </c>
      <c r="AT68" s="63">
        <f t="shared" si="88"/>
        <v>0</v>
      </c>
      <c r="AU68" s="63">
        <f t="shared" si="88"/>
        <v>0</v>
      </c>
      <c r="AV68" s="63">
        <f t="shared" si="88"/>
        <v>0</v>
      </c>
      <c r="AW68" s="63">
        <f t="shared" si="88"/>
        <v>0</v>
      </c>
      <c r="AX68" s="63">
        <f t="shared" si="88"/>
        <v>0</v>
      </c>
      <c r="AY68" s="63">
        <f t="shared" si="88"/>
        <v>0</v>
      </c>
      <c r="AZ68" s="63">
        <f t="shared" si="88"/>
        <v>0</v>
      </c>
      <c r="BA68" s="63">
        <f t="shared" si="88"/>
        <v>0</v>
      </c>
      <c r="BB68" s="63">
        <f t="shared" si="88"/>
        <v>0</v>
      </c>
      <c r="BC68" s="63">
        <f t="shared" si="88"/>
        <v>0</v>
      </c>
      <c r="BD68" s="63">
        <f t="shared" si="88"/>
        <v>0</v>
      </c>
      <c r="BE68" s="63">
        <f t="shared" si="88"/>
        <v>0</v>
      </c>
      <c r="BF68" s="63">
        <f t="shared" si="88"/>
        <v>0</v>
      </c>
      <c r="BG68" s="63">
        <f t="shared" si="88"/>
        <v>0</v>
      </c>
      <c r="BH68" s="63">
        <f t="shared" si="88"/>
        <v>0</v>
      </c>
      <c r="BI68" s="63">
        <f t="shared" si="88"/>
        <v>0</v>
      </c>
      <c r="BJ68" s="63">
        <f t="shared" si="88"/>
        <v>0</v>
      </c>
      <c r="BK68" s="63">
        <f t="shared" si="88"/>
        <v>0</v>
      </c>
      <c r="BL68" s="63">
        <f t="shared" si="88"/>
        <v>0</v>
      </c>
      <c r="BM68" s="63">
        <f t="shared" si="88"/>
        <v>0</v>
      </c>
      <c r="BN68" s="63">
        <f t="shared" si="88"/>
        <v>0</v>
      </c>
      <c r="BO68" s="63">
        <f t="shared" si="88"/>
        <v>0</v>
      </c>
      <c r="BP68" s="63">
        <f t="shared" si="88"/>
        <v>0</v>
      </c>
      <c r="BQ68" s="63">
        <f t="shared" si="88"/>
        <v>0</v>
      </c>
      <c r="BR68" s="63">
        <f t="shared" si="88"/>
        <v>0</v>
      </c>
      <c r="BS68" s="63">
        <f t="shared" si="88"/>
        <v>0</v>
      </c>
      <c r="BT68" s="63">
        <f t="shared" si="88"/>
        <v>0</v>
      </c>
      <c r="BU68" s="63">
        <f t="shared" si="88"/>
        <v>0</v>
      </c>
      <c r="BV68" s="63">
        <f t="shared" si="88"/>
        <v>0</v>
      </c>
      <c r="BW68" s="63">
        <f t="shared" si="88"/>
        <v>0</v>
      </c>
      <c r="BX68" s="63">
        <f t="shared" si="88"/>
        <v>0</v>
      </c>
      <c r="BY68" s="63">
        <f t="shared" si="88"/>
        <v>0</v>
      </c>
      <c r="BZ68" s="63">
        <f t="shared" si="88"/>
        <v>0</v>
      </c>
      <c r="CA68" s="63">
        <f t="shared" si="88"/>
        <v>0</v>
      </c>
      <c r="CB68" s="63">
        <f t="shared" si="88"/>
        <v>0</v>
      </c>
      <c r="CC68" s="63">
        <f t="shared" si="88"/>
        <v>0</v>
      </c>
      <c r="CD68" s="63">
        <f t="shared" si="88"/>
        <v>0</v>
      </c>
      <c r="CE68" s="63">
        <f t="shared" si="88"/>
        <v>0</v>
      </c>
      <c r="CF68" s="63">
        <f t="shared" si="88"/>
        <v>0</v>
      </c>
      <c r="CG68" s="63">
        <f t="shared" si="88"/>
        <v>0</v>
      </c>
      <c r="CH68" s="63">
        <f t="shared" si="88"/>
        <v>0</v>
      </c>
      <c r="CI68" s="63">
        <f t="shared" si="88"/>
        <v>0</v>
      </c>
      <c r="CJ68" s="63">
        <f t="shared" si="88"/>
        <v>0</v>
      </c>
      <c r="CK68" s="63">
        <f t="shared" si="88"/>
        <v>0</v>
      </c>
      <c r="CL68" s="63">
        <f t="shared" si="88"/>
        <v>0</v>
      </c>
      <c r="CM68" s="63">
        <f t="shared" si="88"/>
        <v>0</v>
      </c>
      <c r="CN68" s="63">
        <f t="shared" si="88"/>
        <v>0</v>
      </c>
      <c r="CO68" s="63">
        <f t="shared" si="88"/>
        <v>0</v>
      </c>
      <c r="CP68" s="63">
        <f t="shared" si="88"/>
        <v>0</v>
      </c>
      <c r="CQ68" s="63">
        <f t="shared" si="88"/>
        <v>0</v>
      </c>
      <c r="CR68" s="63">
        <f t="shared" si="88"/>
        <v>0</v>
      </c>
      <c r="CS68" s="63">
        <f t="shared" si="88"/>
        <v>0</v>
      </c>
      <c r="CT68" s="63">
        <f t="shared" si="88"/>
        <v>0</v>
      </c>
      <c r="CU68" s="63">
        <f t="shared" si="88"/>
        <v>0</v>
      </c>
      <c r="CV68" s="63">
        <f t="shared" si="88"/>
        <v>0</v>
      </c>
      <c r="CW68" s="63">
        <f t="shared" si="88"/>
        <v>0</v>
      </c>
      <c r="CX68" s="63">
        <f t="shared" si="88"/>
        <v>0</v>
      </c>
      <c r="CY68" s="63">
        <f t="shared" si="88"/>
        <v>0</v>
      </c>
      <c r="CZ68" s="63">
        <f t="shared" si="88"/>
        <v>0</v>
      </c>
      <c r="DA68" s="63">
        <f t="shared" si="88"/>
        <v>0</v>
      </c>
      <c r="DB68" s="63">
        <f t="shared" si="88"/>
        <v>0</v>
      </c>
      <c r="DC68" s="63">
        <f t="shared" si="88"/>
        <v>0</v>
      </c>
      <c r="DD68" s="63">
        <f t="shared" si="88"/>
        <v>0</v>
      </c>
      <c r="DE68" s="63">
        <f t="shared" si="88"/>
        <v>0</v>
      </c>
      <c r="DF68" s="63">
        <f t="shared" si="88"/>
        <v>0</v>
      </c>
      <c r="DG68" s="63">
        <f t="shared" si="88"/>
        <v>0</v>
      </c>
      <c r="DH68" s="63">
        <f t="shared" si="88"/>
        <v>0</v>
      </c>
      <c r="DI68" s="63">
        <f t="shared" si="88"/>
        <v>0</v>
      </c>
      <c r="DJ68" s="63">
        <f t="shared" si="88"/>
        <v>0</v>
      </c>
      <c r="DK68" s="63">
        <f t="shared" si="88"/>
        <v>0</v>
      </c>
      <c r="DL68" s="63">
        <f t="shared" si="88"/>
        <v>0</v>
      </c>
      <c r="DM68" s="63">
        <f t="shared" si="88"/>
        <v>0</v>
      </c>
      <c r="DN68" s="63">
        <f t="shared" si="88"/>
        <v>0</v>
      </c>
      <c r="DO68" s="63">
        <f t="shared" si="88"/>
        <v>0</v>
      </c>
      <c r="DP68" s="63">
        <f t="shared" si="88"/>
        <v>0</v>
      </c>
      <c r="DQ68" s="63">
        <f t="shared" si="88"/>
        <v>0</v>
      </c>
      <c r="DR68" s="63">
        <f t="shared" si="88"/>
        <v>0</v>
      </c>
      <c r="DS68" s="63">
        <f t="shared" si="88"/>
        <v>0</v>
      </c>
      <c r="DT68" s="63">
        <f t="shared" si="88"/>
        <v>0</v>
      </c>
      <c r="DU68" s="63">
        <f t="shared" si="88"/>
        <v>0</v>
      </c>
      <c r="DV68" s="63">
        <f t="shared" si="88"/>
        <v>0</v>
      </c>
      <c r="DW68" s="63">
        <f t="shared" si="88"/>
        <v>0</v>
      </c>
      <c r="DX68" s="63">
        <f t="shared" si="88"/>
        <v>0</v>
      </c>
      <c r="DY68" s="63">
        <f t="shared" si="88"/>
        <v>0</v>
      </c>
      <c r="DZ68" s="63">
        <f t="shared" si="88"/>
        <v>0</v>
      </c>
      <c r="EA68" s="63">
        <f t="shared" si="88"/>
        <v>0</v>
      </c>
      <c r="EB68" s="63">
        <f t="shared" si="88"/>
        <v>0</v>
      </c>
      <c r="EC68" s="63">
        <f t="shared" si="88"/>
        <v>0</v>
      </c>
      <c r="ED68" s="63">
        <f t="shared" si="88"/>
        <v>0</v>
      </c>
      <c r="EE68" s="63">
        <f t="shared" si="88"/>
        <v>0</v>
      </c>
      <c r="EF68" s="63">
        <f t="shared" si="88"/>
        <v>0</v>
      </c>
      <c r="EG68" s="63">
        <f t="shared" si="88"/>
        <v>0</v>
      </c>
      <c r="EH68" s="63">
        <f t="shared" si="88"/>
        <v>0</v>
      </c>
      <c r="EI68" s="63">
        <f t="shared" si="88"/>
        <v>0</v>
      </c>
      <c r="EJ68" s="63">
        <f t="shared" si="88"/>
        <v>0</v>
      </c>
      <c r="EK68" s="63">
        <f t="shared" si="88"/>
        <v>0</v>
      </c>
      <c r="EL68" s="63">
        <f t="shared" si="88"/>
        <v>0</v>
      </c>
      <c r="EM68" s="63">
        <f t="shared" si="88"/>
        <v>0</v>
      </c>
      <c r="EN68" s="63">
        <f t="shared" si="88"/>
        <v>0</v>
      </c>
      <c r="EO68" s="63">
        <f t="shared" si="88"/>
        <v>0</v>
      </c>
      <c r="EP68" s="63">
        <f t="shared" si="88"/>
        <v>0</v>
      </c>
      <c r="EQ68" s="63">
        <f t="shared" si="88"/>
        <v>0</v>
      </c>
      <c r="ER68" s="63">
        <f t="shared" si="88"/>
        <v>0</v>
      </c>
      <c r="ES68" s="63">
        <f t="shared" si="88"/>
        <v>0</v>
      </c>
      <c r="ET68" s="63">
        <f t="shared" si="88"/>
        <v>0</v>
      </c>
      <c r="EU68" s="63">
        <f t="shared" si="88"/>
        <v>0</v>
      </c>
      <c r="EV68" s="63">
        <f t="shared" si="88"/>
        <v>0</v>
      </c>
      <c r="EW68" s="63">
        <f t="shared" si="88"/>
        <v>0</v>
      </c>
      <c r="EX68" s="63">
        <f t="shared" si="88"/>
        <v>0</v>
      </c>
      <c r="EY68" s="63">
        <f t="shared" si="88"/>
        <v>0</v>
      </c>
      <c r="EZ68" s="63">
        <f t="shared" si="88"/>
        <v>0</v>
      </c>
      <c r="FA68" s="63">
        <f t="shared" si="88"/>
        <v>0</v>
      </c>
      <c r="FB68" s="63">
        <f t="shared" si="88"/>
        <v>0</v>
      </c>
      <c r="FC68" s="63">
        <f t="shared" si="88"/>
        <v>0</v>
      </c>
      <c r="FD68" s="63">
        <f t="shared" si="88"/>
        <v>0</v>
      </c>
      <c r="FE68" s="63">
        <f t="shared" si="88"/>
        <v>0</v>
      </c>
      <c r="FF68" s="63">
        <f t="shared" si="88"/>
        <v>0</v>
      </c>
      <c r="FG68" s="63">
        <f t="shared" si="88"/>
        <v>0</v>
      </c>
      <c r="FH68" s="63">
        <f t="shared" si="88"/>
        <v>0</v>
      </c>
      <c r="FI68" s="63">
        <f t="shared" si="88"/>
        <v>0</v>
      </c>
      <c r="FJ68" s="63">
        <f t="shared" si="88"/>
        <v>0</v>
      </c>
      <c r="FK68" s="63">
        <f t="shared" si="88"/>
        <v>0</v>
      </c>
      <c r="FL68" s="63">
        <f t="shared" si="88"/>
        <v>0</v>
      </c>
      <c r="FM68" s="63">
        <f t="shared" si="88"/>
        <v>0</v>
      </c>
      <c r="FN68" s="63">
        <f t="shared" si="88"/>
        <v>0</v>
      </c>
      <c r="FO68" s="63">
        <f t="shared" si="88"/>
        <v>0</v>
      </c>
      <c r="FP68" s="63">
        <f t="shared" si="88"/>
        <v>0</v>
      </c>
      <c r="FQ68" s="63">
        <f t="shared" si="88"/>
        <v>0</v>
      </c>
      <c r="FR68" s="63">
        <f t="shared" si="88"/>
        <v>0</v>
      </c>
      <c r="FS68" s="63">
        <f t="shared" si="88"/>
        <v>0</v>
      </c>
      <c r="FT68" s="63">
        <f t="shared" si="88"/>
        <v>0</v>
      </c>
      <c r="FU68" s="63">
        <f t="shared" si="88"/>
        <v>0</v>
      </c>
      <c r="FV68" s="63">
        <f t="shared" si="88"/>
        <v>0</v>
      </c>
      <c r="FW68" s="63">
        <f t="shared" si="88"/>
        <v>0</v>
      </c>
      <c r="FX68" s="63">
        <f t="shared" si="88"/>
        <v>0</v>
      </c>
      <c r="FY68" s="63">
        <f t="shared" si="88"/>
        <v>0</v>
      </c>
      <c r="FZ68" s="63">
        <f t="shared" si="88"/>
        <v>0</v>
      </c>
      <c r="GA68" s="63">
        <f t="shared" si="88"/>
        <v>0</v>
      </c>
      <c r="GB68" s="63">
        <f t="shared" si="88"/>
        <v>0</v>
      </c>
      <c r="GC68" s="63">
        <f t="shared" si="88"/>
        <v>0</v>
      </c>
      <c r="GD68" s="63">
        <f t="shared" si="88"/>
        <v>0</v>
      </c>
      <c r="GE68" s="63">
        <f t="shared" si="88"/>
        <v>0</v>
      </c>
      <c r="GF68" s="63">
        <f t="shared" si="88"/>
        <v>0</v>
      </c>
      <c r="GG68" s="63">
        <f t="shared" si="88"/>
        <v>0</v>
      </c>
      <c r="GH68" s="63">
        <f t="shared" si="88"/>
        <v>0</v>
      </c>
      <c r="GI68" s="63">
        <f t="shared" si="88"/>
        <v>0</v>
      </c>
      <c r="GJ68" s="63">
        <f t="shared" si="88"/>
        <v>0</v>
      </c>
      <c r="GK68" s="63">
        <f t="shared" si="88"/>
        <v>0</v>
      </c>
      <c r="GL68" s="63">
        <f t="shared" si="88"/>
        <v>0</v>
      </c>
      <c r="GM68" s="63">
        <f t="shared" si="88"/>
        <v>0</v>
      </c>
      <c r="GN68" s="63">
        <f t="shared" si="88"/>
        <v>0</v>
      </c>
      <c r="GO68" s="63">
        <f t="shared" si="88"/>
        <v>0</v>
      </c>
      <c r="GP68" s="63">
        <f t="shared" si="88"/>
        <v>0</v>
      </c>
      <c r="GQ68" s="63">
        <f t="shared" si="88"/>
        <v>0</v>
      </c>
      <c r="GR68" s="63">
        <f t="shared" si="88"/>
        <v>0</v>
      </c>
      <c r="GS68" s="63">
        <f t="shared" si="88"/>
        <v>0</v>
      </c>
      <c r="GT68" s="63">
        <f t="shared" si="88"/>
        <v>0</v>
      </c>
      <c r="GU68" s="63">
        <f t="shared" si="88"/>
        <v>0</v>
      </c>
      <c r="GV68" s="63">
        <f t="shared" si="88"/>
        <v>0</v>
      </c>
      <c r="GW68" s="63">
        <f t="shared" si="88"/>
        <v>0</v>
      </c>
      <c r="GX68" s="63">
        <f t="shared" si="88"/>
        <v>0</v>
      </c>
      <c r="GY68" s="63">
        <f t="shared" si="88"/>
        <v>0</v>
      </c>
      <c r="GZ68" s="63">
        <f t="shared" si="88"/>
        <v>0</v>
      </c>
      <c r="HA68" s="63">
        <f t="shared" si="88"/>
        <v>0</v>
      </c>
      <c r="HB68" s="63">
        <f t="shared" si="88"/>
        <v>0</v>
      </c>
      <c r="HC68" s="63">
        <f t="shared" si="88"/>
        <v>0</v>
      </c>
      <c r="HD68" s="63">
        <f t="shared" si="88"/>
        <v>0</v>
      </c>
      <c r="HE68" s="63">
        <f t="shared" si="88"/>
        <v>0</v>
      </c>
      <c r="HF68" s="63">
        <f t="shared" si="88"/>
        <v>0</v>
      </c>
      <c r="HG68" s="63">
        <f t="shared" si="88"/>
        <v>0</v>
      </c>
      <c r="HH68" s="63">
        <f t="shared" si="88"/>
        <v>0</v>
      </c>
      <c r="HI68" s="63">
        <f t="shared" si="88"/>
        <v>0</v>
      </c>
      <c r="HJ68" s="63">
        <f t="shared" si="88"/>
        <v>0</v>
      </c>
      <c r="HK68" s="63">
        <f t="shared" si="88"/>
        <v>0</v>
      </c>
      <c r="HL68" s="63">
        <f t="shared" si="88"/>
        <v>0</v>
      </c>
      <c r="HM68" s="63">
        <f t="shared" si="88"/>
        <v>0</v>
      </c>
      <c r="HN68" s="63">
        <f t="shared" si="88"/>
        <v>0</v>
      </c>
      <c r="HO68" s="63">
        <f t="shared" si="88"/>
        <v>0</v>
      </c>
      <c r="HP68" s="63">
        <f t="shared" si="88"/>
        <v>0</v>
      </c>
      <c r="HQ68" s="63">
        <f t="shared" si="88"/>
        <v>0</v>
      </c>
      <c r="HR68" s="63">
        <f t="shared" si="88"/>
        <v>0</v>
      </c>
      <c r="HS68" s="63">
        <f t="shared" si="88"/>
        <v>0</v>
      </c>
      <c r="HT68" s="63">
        <f t="shared" si="88"/>
        <v>0</v>
      </c>
      <c r="HU68" s="63">
        <f t="shared" si="88"/>
        <v>0</v>
      </c>
      <c r="HV68" s="63">
        <f t="shared" si="88"/>
        <v>0</v>
      </c>
      <c r="HW68" s="63">
        <f t="shared" si="88"/>
        <v>0</v>
      </c>
      <c r="HX68" s="63">
        <f t="shared" si="88"/>
        <v>0</v>
      </c>
      <c r="HY68" s="63">
        <f t="shared" si="88"/>
        <v>0</v>
      </c>
      <c r="HZ68" s="63">
        <f t="shared" si="88"/>
        <v>0</v>
      </c>
      <c r="IA68" s="63">
        <f t="shared" si="88"/>
        <v>0</v>
      </c>
      <c r="IB68" s="63">
        <f t="shared" si="88"/>
        <v>0</v>
      </c>
      <c r="IC68" s="63">
        <f t="shared" si="88"/>
        <v>0</v>
      </c>
      <c r="ID68" s="63">
        <f t="shared" si="88"/>
        <v>0</v>
      </c>
      <c r="IE68" s="63">
        <f t="shared" si="88"/>
        <v>0</v>
      </c>
      <c r="IF68" s="63">
        <f t="shared" si="88"/>
        <v>0</v>
      </c>
      <c r="IG68" s="63">
        <f t="shared" si="88"/>
        <v>0</v>
      </c>
      <c r="IH68" s="63">
        <f t="shared" si="88"/>
        <v>0</v>
      </c>
      <c r="II68" s="63">
        <f t="shared" si="88"/>
        <v>0</v>
      </c>
      <c r="IJ68" s="63">
        <f t="shared" si="88"/>
        <v>0</v>
      </c>
      <c r="IK68" s="63">
        <f t="shared" si="88"/>
        <v>0</v>
      </c>
      <c r="IL68" s="63">
        <f t="shared" si="88"/>
        <v>0</v>
      </c>
      <c r="IM68" s="63">
        <f t="shared" si="88"/>
        <v>0</v>
      </c>
      <c r="IN68" s="63">
        <f t="shared" si="88"/>
        <v>0</v>
      </c>
      <c r="IO68" s="63">
        <f t="shared" si="88"/>
        <v>0</v>
      </c>
      <c r="IP68" s="63">
        <f t="shared" si="88"/>
        <v>0</v>
      </c>
      <c r="IQ68" s="63">
        <f t="shared" si="88"/>
        <v>0</v>
      </c>
      <c r="IR68" s="63">
        <f t="shared" si="88"/>
        <v>0</v>
      </c>
      <c r="IS68" s="63">
        <f t="shared" si="88"/>
        <v>0</v>
      </c>
      <c r="IT68" s="63">
        <f t="shared" si="88"/>
        <v>0</v>
      </c>
      <c r="IU68" s="63">
        <f t="shared" si="88"/>
        <v>0</v>
      </c>
      <c r="IV68" s="63">
        <f t="shared" si="88"/>
        <v>0</v>
      </c>
      <c r="IW68" s="63">
        <f t="shared" si="88"/>
        <v>0</v>
      </c>
      <c r="IX68" s="63">
        <f t="shared" si="88"/>
        <v>0</v>
      </c>
      <c r="IY68" s="63">
        <f t="shared" ref="IY68:MX68" si="89">IY27</f>
        <v>0</v>
      </c>
      <c r="IZ68" s="63">
        <f t="shared" si="89"/>
        <v>0</v>
      </c>
      <c r="JA68" s="63">
        <f t="shared" si="89"/>
        <v>0</v>
      </c>
      <c r="JB68" s="63">
        <f t="shared" si="89"/>
        <v>0</v>
      </c>
      <c r="JC68" s="63">
        <f t="shared" si="89"/>
        <v>0</v>
      </c>
      <c r="JD68" s="63">
        <f t="shared" si="89"/>
        <v>0</v>
      </c>
      <c r="JE68" s="63">
        <f t="shared" si="89"/>
        <v>0</v>
      </c>
      <c r="JF68" s="63">
        <f t="shared" si="89"/>
        <v>0</v>
      </c>
      <c r="JG68" s="63">
        <f t="shared" si="89"/>
        <v>0</v>
      </c>
      <c r="JH68" s="63">
        <f t="shared" si="89"/>
        <v>0</v>
      </c>
      <c r="JI68" s="63">
        <f t="shared" si="89"/>
        <v>0</v>
      </c>
      <c r="JJ68" s="63">
        <f t="shared" si="89"/>
        <v>0</v>
      </c>
      <c r="JK68" s="63">
        <f t="shared" si="89"/>
        <v>0</v>
      </c>
      <c r="JL68" s="63">
        <f t="shared" si="89"/>
        <v>0</v>
      </c>
      <c r="JM68" s="63">
        <f t="shared" si="89"/>
        <v>0</v>
      </c>
      <c r="JN68" s="63">
        <f t="shared" si="89"/>
        <v>0</v>
      </c>
      <c r="JO68" s="63">
        <f t="shared" si="89"/>
        <v>0</v>
      </c>
      <c r="JP68" s="63">
        <f t="shared" si="89"/>
        <v>0</v>
      </c>
      <c r="JQ68" s="63">
        <f t="shared" si="89"/>
        <v>0</v>
      </c>
      <c r="JR68" s="63">
        <f t="shared" si="89"/>
        <v>0</v>
      </c>
      <c r="JS68" s="63">
        <f t="shared" si="89"/>
        <v>0</v>
      </c>
      <c r="JT68" s="63">
        <f t="shared" si="89"/>
        <v>0</v>
      </c>
      <c r="JU68" s="63">
        <f t="shared" si="89"/>
        <v>0</v>
      </c>
      <c r="JV68" s="63">
        <f t="shared" si="89"/>
        <v>0</v>
      </c>
      <c r="JW68" s="63">
        <f t="shared" si="89"/>
        <v>0</v>
      </c>
      <c r="JX68" s="63">
        <f t="shared" si="89"/>
        <v>0</v>
      </c>
      <c r="JY68" s="63">
        <f t="shared" si="89"/>
        <v>0</v>
      </c>
      <c r="JZ68" s="63">
        <f t="shared" si="89"/>
        <v>0</v>
      </c>
      <c r="KA68" s="63">
        <f t="shared" si="89"/>
        <v>0</v>
      </c>
      <c r="KB68" s="63">
        <f t="shared" si="89"/>
        <v>0</v>
      </c>
      <c r="KC68" s="63">
        <f t="shared" si="89"/>
        <v>0</v>
      </c>
      <c r="KD68" s="63">
        <f t="shared" si="89"/>
        <v>0</v>
      </c>
      <c r="KE68" s="63">
        <f t="shared" si="89"/>
        <v>0</v>
      </c>
      <c r="KF68" s="63">
        <f t="shared" si="89"/>
        <v>0</v>
      </c>
      <c r="KG68" s="63">
        <f t="shared" si="89"/>
        <v>0</v>
      </c>
      <c r="KH68" s="63">
        <f t="shared" si="89"/>
        <v>0</v>
      </c>
      <c r="KI68" s="63">
        <f t="shared" si="89"/>
        <v>0</v>
      </c>
      <c r="KJ68" s="63">
        <f t="shared" si="89"/>
        <v>0</v>
      </c>
      <c r="KK68" s="63">
        <f t="shared" si="89"/>
        <v>0</v>
      </c>
      <c r="KL68" s="63">
        <f t="shared" si="89"/>
        <v>0</v>
      </c>
      <c r="KM68" s="63">
        <f t="shared" si="89"/>
        <v>0</v>
      </c>
      <c r="KN68" s="63">
        <f t="shared" si="89"/>
        <v>0</v>
      </c>
      <c r="KO68" s="63">
        <f t="shared" si="89"/>
        <v>0</v>
      </c>
      <c r="KP68" s="63">
        <f t="shared" si="89"/>
        <v>0</v>
      </c>
      <c r="KQ68" s="63">
        <f t="shared" si="89"/>
        <v>0</v>
      </c>
      <c r="KR68" s="63">
        <f t="shared" si="89"/>
        <v>0</v>
      </c>
      <c r="KS68" s="63">
        <f t="shared" si="89"/>
        <v>0</v>
      </c>
      <c r="KT68" s="63">
        <f t="shared" si="89"/>
        <v>0</v>
      </c>
      <c r="KU68" s="63">
        <f t="shared" si="89"/>
        <v>0</v>
      </c>
      <c r="KV68" s="63">
        <f t="shared" si="89"/>
        <v>0</v>
      </c>
      <c r="KW68" s="63">
        <f t="shared" si="89"/>
        <v>0</v>
      </c>
      <c r="KX68" s="63">
        <f t="shared" si="89"/>
        <v>0</v>
      </c>
      <c r="KY68" s="63">
        <f t="shared" si="89"/>
        <v>0</v>
      </c>
      <c r="KZ68" s="63">
        <f t="shared" si="89"/>
        <v>0</v>
      </c>
      <c r="LA68" s="63">
        <f t="shared" si="89"/>
        <v>0</v>
      </c>
      <c r="LB68" s="63">
        <f t="shared" si="89"/>
        <v>0</v>
      </c>
      <c r="LC68" s="63">
        <f t="shared" si="89"/>
        <v>0</v>
      </c>
      <c r="LD68" s="63">
        <f t="shared" si="89"/>
        <v>0</v>
      </c>
      <c r="LE68" s="63">
        <f t="shared" si="89"/>
        <v>0</v>
      </c>
      <c r="LF68" s="63">
        <f t="shared" si="89"/>
        <v>0</v>
      </c>
      <c r="LG68" s="63">
        <f t="shared" si="89"/>
        <v>0</v>
      </c>
      <c r="LH68" s="63">
        <f t="shared" si="89"/>
        <v>0</v>
      </c>
      <c r="LI68" s="63">
        <f t="shared" si="89"/>
        <v>0</v>
      </c>
      <c r="LJ68" s="63">
        <f t="shared" si="89"/>
        <v>0</v>
      </c>
      <c r="LK68" s="63">
        <f t="shared" si="89"/>
        <v>0</v>
      </c>
      <c r="LL68" s="63">
        <f t="shared" si="89"/>
        <v>0</v>
      </c>
      <c r="LM68" s="63">
        <f t="shared" si="89"/>
        <v>0</v>
      </c>
      <c r="LN68" s="63">
        <f t="shared" si="89"/>
        <v>0</v>
      </c>
      <c r="LO68" s="63">
        <f t="shared" si="89"/>
        <v>0</v>
      </c>
      <c r="LP68" s="63">
        <f t="shared" si="89"/>
        <v>0</v>
      </c>
      <c r="LQ68" s="63">
        <f t="shared" si="89"/>
        <v>0</v>
      </c>
      <c r="LR68" s="63">
        <f t="shared" si="89"/>
        <v>0</v>
      </c>
      <c r="LS68" s="63">
        <f t="shared" si="89"/>
        <v>0</v>
      </c>
      <c r="LT68" s="63">
        <f t="shared" si="89"/>
        <v>0</v>
      </c>
      <c r="LU68" s="63">
        <f t="shared" si="89"/>
        <v>0</v>
      </c>
      <c r="LV68" s="63">
        <f t="shared" si="89"/>
        <v>0</v>
      </c>
      <c r="LW68" s="63">
        <f t="shared" si="89"/>
        <v>0</v>
      </c>
      <c r="LX68" s="63">
        <f t="shared" si="89"/>
        <v>0</v>
      </c>
      <c r="LY68" s="63">
        <f t="shared" si="89"/>
        <v>0</v>
      </c>
      <c r="LZ68" s="63">
        <f t="shared" si="89"/>
        <v>0</v>
      </c>
      <c r="MA68" s="63">
        <f t="shared" si="89"/>
        <v>0</v>
      </c>
      <c r="MB68" s="63">
        <f t="shared" si="89"/>
        <v>0</v>
      </c>
      <c r="MC68" s="63">
        <f t="shared" si="89"/>
        <v>0</v>
      </c>
      <c r="MD68" s="63">
        <f t="shared" si="89"/>
        <v>0</v>
      </c>
      <c r="ME68" s="63">
        <f t="shared" si="89"/>
        <v>0</v>
      </c>
      <c r="MF68" s="63">
        <f t="shared" si="89"/>
        <v>0</v>
      </c>
      <c r="MG68" s="63">
        <f t="shared" si="89"/>
        <v>0</v>
      </c>
      <c r="MH68" s="63">
        <f t="shared" si="89"/>
        <v>0</v>
      </c>
      <c r="MI68" s="63">
        <f t="shared" si="89"/>
        <v>0</v>
      </c>
      <c r="MJ68" s="63">
        <f t="shared" si="89"/>
        <v>0</v>
      </c>
      <c r="MK68" s="63">
        <f t="shared" si="89"/>
        <v>0</v>
      </c>
      <c r="ML68" s="63">
        <f t="shared" si="89"/>
        <v>0</v>
      </c>
      <c r="MM68" s="63">
        <f t="shared" si="89"/>
        <v>0</v>
      </c>
      <c r="MN68" s="63">
        <f t="shared" si="89"/>
        <v>0</v>
      </c>
      <c r="MO68" s="63">
        <f t="shared" si="89"/>
        <v>0</v>
      </c>
      <c r="MP68" s="63">
        <f t="shared" si="89"/>
        <v>0</v>
      </c>
      <c r="MQ68" s="63">
        <f t="shared" si="89"/>
        <v>0</v>
      </c>
      <c r="MR68" s="63">
        <f t="shared" si="89"/>
        <v>0</v>
      </c>
      <c r="MS68" s="63">
        <f t="shared" si="89"/>
        <v>0</v>
      </c>
      <c r="MT68" s="63">
        <f t="shared" si="89"/>
        <v>0</v>
      </c>
      <c r="MU68" s="63">
        <f t="shared" si="89"/>
        <v>0</v>
      </c>
      <c r="MV68" s="63">
        <f t="shared" si="89"/>
        <v>0</v>
      </c>
      <c r="MW68" s="63">
        <f t="shared" si="89"/>
        <v>0</v>
      </c>
      <c r="MX68" s="63">
        <f t="shared" si="89"/>
        <v>0</v>
      </c>
      <c r="MY68" s="24"/>
      <c r="MZ68" s="24"/>
      <c r="NA68" s="24"/>
      <c r="NB68" s="24"/>
      <c r="NC68" s="24"/>
      <c r="ND68" s="24"/>
      <c r="NE68" s="24"/>
      <c r="NF68" s="24"/>
      <c r="NG68" s="24"/>
      <c r="NH68" s="24"/>
      <c r="NI68" s="24"/>
      <c r="NJ68" s="24"/>
      <c r="NK68" s="24"/>
      <c r="NL68" s="24"/>
      <c r="NM68" s="24"/>
      <c r="NN68" s="24"/>
      <c r="NO68" s="24"/>
      <c r="NP68" s="24"/>
      <c r="NQ68" s="24"/>
      <c r="NR68" s="24"/>
      <c r="NS68" s="24"/>
      <c r="NT68" s="24"/>
    </row>
    <row r="69" spans="1:384" ht="14.25" hidden="1" customHeight="1" outlineLevel="1" x14ac:dyDescent="0.55000000000000004">
      <c r="A69" s="8" t="s">
        <v>17</v>
      </c>
      <c r="B69" s="13">
        <f t="shared" ref="B69:B70" si="90">SUM(C69:MX69)</f>
        <v>0</v>
      </c>
      <c r="C69" s="58">
        <f>-SUMIFS($P$77:$P$10183,$C$77:$C$10183,"&gt;"&amp;B$35,$C$77:$C$10183,"&lt;="&amp;C$35,$A$77:$A$10183,"&gt;"&amp;$C$1)/1000
-SUMIFS($Q$77:$Q$10183,$C$77:$C$10183,"&gt;"&amp;B$35,$C$77:$C$10183,"&lt;="&amp;C$35,$A$77:$A$10183,"&gt;"&amp;$C$1)/1000</f>
        <v>0</v>
      </c>
      <c r="D69" s="58">
        <f>-SUMIFS($P$77:$P$10183,$C$77:$C$10183,"&gt;"&amp;C$55,$C$77:$C$10183,"&lt;="&amp;D$55,$A$77:$A$10183,"&gt;"&amp;$C$1)/1000
-SUMIFS($Q$77:$Q$10183,$C$77:$C$10183,"&gt;"&amp;C$55,$C$77:$C$10183,"&lt;="&amp;D$55,$A$77:$A$10183,"&gt;"&amp;$C$1)/1000</f>
        <v>0</v>
      </c>
      <c r="E69" s="58">
        <f t="shared" ref="E69:IY69" si="91">-SUMIFS($P$77:$P$10183,$C$77:$C$10183,"&gt;"&amp;D$35,$C$77:$C$10183,"&lt;="&amp;E$35,$A$77:$A$10183,"&gt;"&amp;$C$1)/1000
-SUMIFS($Q$77:$Q$10183,$C$77:$C$10183,"&gt;"&amp;D$35,$C$77:$C$10183,"&lt;="&amp;E$35,$A$77:$A$10183,"&gt;"&amp;$C$1)/1000</f>
        <v>0</v>
      </c>
      <c r="F69" s="58">
        <f t="shared" si="91"/>
        <v>0</v>
      </c>
      <c r="G69" s="58">
        <f t="shared" si="91"/>
        <v>0</v>
      </c>
      <c r="H69" s="58">
        <f t="shared" si="91"/>
        <v>0</v>
      </c>
      <c r="I69" s="58">
        <f t="shared" si="91"/>
        <v>0</v>
      </c>
      <c r="J69" s="58">
        <f t="shared" si="91"/>
        <v>0</v>
      </c>
      <c r="K69" s="58">
        <f t="shared" si="91"/>
        <v>0</v>
      </c>
      <c r="L69" s="58">
        <f t="shared" si="91"/>
        <v>0</v>
      </c>
      <c r="M69" s="58">
        <f t="shared" si="91"/>
        <v>0</v>
      </c>
      <c r="N69" s="58">
        <f t="shared" si="91"/>
        <v>0</v>
      </c>
      <c r="O69" s="58">
        <f t="shared" si="91"/>
        <v>0</v>
      </c>
      <c r="P69" s="58">
        <f t="shared" si="91"/>
        <v>0</v>
      </c>
      <c r="Q69" s="58">
        <f t="shared" si="91"/>
        <v>0</v>
      </c>
      <c r="R69" s="58">
        <f t="shared" si="91"/>
        <v>0</v>
      </c>
      <c r="S69" s="58">
        <f t="shared" si="91"/>
        <v>0</v>
      </c>
      <c r="T69" s="58">
        <f t="shared" si="91"/>
        <v>0</v>
      </c>
      <c r="U69" s="58">
        <f t="shared" si="91"/>
        <v>0</v>
      </c>
      <c r="V69" s="58">
        <f t="shared" si="91"/>
        <v>0</v>
      </c>
      <c r="W69" s="58">
        <f t="shared" si="91"/>
        <v>0</v>
      </c>
      <c r="X69" s="58">
        <f t="shared" si="91"/>
        <v>0</v>
      </c>
      <c r="Y69" s="58">
        <f t="shared" si="91"/>
        <v>0</v>
      </c>
      <c r="Z69" s="58">
        <f t="shared" si="91"/>
        <v>0</v>
      </c>
      <c r="AA69" s="58">
        <f t="shared" si="91"/>
        <v>0</v>
      </c>
      <c r="AB69" s="58">
        <f t="shared" si="91"/>
        <v>0</v>
      </c>
      <c r="AC69" s="58">
        <f t="shared" si="91"/>
        <v>0</v>
      </c>
      <c r="AD69" s="58">
        <f t="shared" si="91"/>
        <v>0</v>
      </c>
      <c r="AE69" s="58">
        <f t="shared" si="91"/>
        <v>0</v>
      </c>
      <c r="AF69" s="58">
        <f t="shared" si="91"/>
        <v>0</v>
      </c>
      <c r="AG69" s="58">
        <f t="shared" si="91"/>
        <v>0</v>
      </c>
      <c r="AH69" s="58">
        <f t="shared" si="91"/>
        <v>0</v>
      </c>
      <c r="AI69" s="58">
        <f t="shared" si="91"/>
        <v>0</v>
      </c>
      <c r="AJ69" s="58">
        <f t="shared" si="91"/>
        <v>0</v>
      </c>
      <c r="AK69" s="58">
        <f t="shared" si="91"/>
        <v>0</v>
      </c>
      <c r="AL69" s="58">
        <f t="shared" si="91"/>
        <v>0</v>
      </c>
      <c r="AM69" s="58">
        <f t="shared" si="91"/>
        <v>0</v>
      </c>
      <c r="AN69" s="58">
        <f t="shared" si="91"/>
        <v>0</v>
      </c>
      <c r="AO69" s="58">
        <f t="shared" si="91"/>
        <v>0</v>
      </c>
      <c r="AP69" s="58">
        <f t="shared" si="91"/>
        <v>0</v>
      </c>
      <c r="AQ69" s="58">
        <f t="shared" si="91"/>
        <v>0</v>
      </c>
      <c r="AR69" s="58">
        <f t="shared" si="91"/>
        <v>0</v>
      </c>
      <c r="AS69" s="58">
        <f t="shared" si="91"/>
        <v>0</v>
      </c>
      <c r="AT69" s="58">
        <f t="shared" si="91"/>
        <v>0</v>
      </c>
      <c r="AU69" s="58">
        <f t="shared" si="91"/>
        <v>0</v>
      </c>
      <c r="AV69" s="58">
        <f t="shared" si="91"/>
        <v>0</v>
      </c>
      <c r="AW69" s="58">
        <f t="shared" si="91"/>
        <v>0</v>
      </c>
      <c r="AX69" s="58">
        <f t="shared" si="91"/>
        <v>0</v>
      </c>
      <c r="AY69" s="58">
        <f t="shared" si="91"/>
        <v>0</v>
      </c>
      <c r="AZ69" s="58">
        <f t="shared" si="91"/>
        <v>0</v>
      </c>
      <c r="BA69" s="58">
        <f t="shared" si="91"/>
        <v>0</v>
      </c>
      <c r="BB69" s="58">
        <f t="shared" si="91"/>
        <v>0</v>
      </c>
      <c r="BC69" s="58">
        <f t="shared" si="91"/>
        <v>0</v>
      </c>
      <c r="BD69" s="58">
        <f t="shared" si="91"/>
        <v>0</v>
      </c>
      <c r="BE69" s="58">
        <f t="shared" si="91"/>
        <v>0</v>
      </c>
      <c r="BF69" s="58">
        <f t="shared" si="91"/>
        <v>0</v>
      </c>
      <c r="BG69" s="58">
        <f t="shared" si="91"/>
        <v>0</v>
      </c>
      <c r="BH69" s="58">
        <f t="shared" si="91"/>
        <v>0</v>
      </c>
      <c r="BI69" s="58">
        <f t="shared" si="91"/>
        <v>0</v>
      </c>
      <c r="BJ69" s="58">
        <f t="shared" si="91"/>
        <v>0</v>
      </c>
      <c r="BK69" s="58">
        <f t="shared" si="91"/>
        <v>0</v>
      </c>
      <c r="BL69" s="58">
        <f t="shared" si="91"/>
        <v>0</v>
      </c>
      <c r="BM69" s="58">
        <f t="shared" si="91"/>
        <v>0</v>
      </c>
      <c r="BN69" s="58">
        <f t="shared" si="91"/>
        <v>0</v>
      </c>
      <c r="BO69" s="58">
        <f t="shared" si="91"/>
        <v>0</v>
      </c>
      <c r="BP69" s="58">
        <f t="shared" si="91"/>
        <v>0</v>
      </c>
      <c r="BQ69" s="58">
        <f t="shared" si="91"/>
        <v>0</v>
      </c>
      <c r="BR69" s="58">
        <f t="shared" si="91"/>
        <v>0</v>
      </c>
      <c r="BS69" s="58">
        <f t="shared" si="91"/>
        <v>0</v>
      </c>
      <c r="BT69" s="58">
        <f t="shared" si="91"/>
        <v>0</v>
      </c>
      <c r="BU69" s="58">
        <f t="shared" si="91"/>
        <v>0</v>
      </c>
      <c r="BV69" s="58">
        <f t="shared" si="91"/>
        <v>0</v>
      </c>
      <c r="BW69" s="58">
        <f t="shared" si="91"/>
        <v>0</v>
      </c>
      <c r="BX69" s="58">
        <f t="shared" si="91"/>
        <v>0</v>
      </c>
      <c r="BY69" s="58">
        <f t="shared" si="91"/>
        <v>0</v>
      </c>
      <c r="BZ69" s="58">
        <f t="shared" si="91"/>
        <v>0</v>
      </c>
      <c r="CA69" s="58">
        <f t="shared" si="91"/>
        <v>0</v>
      </c>
      <c r="CB69" s="58">
        <f t="shared" si="91"/>
        <v>0</v>
      </c>
      <c r="CC69" s="58">
        <f t="shared" si="91"/>
        <v>0</v>
      </c>
      <c r="CD69" s="58">
        <f t="shared" si="91"/>
        <v>0</v>
      </c>
      <c r="CE69" s="58">
        <f t="shared" si="91"/>
        <v>0</v>
      </c>
      <c r="CF69" s="58">
        <f t="shared" si="91"/>
        <v>0</v>
      </c>
      <c r="CG69" s="58">
        <f t="shared" si="91"/>
        <v>0</v>
      </c>
      <c r="CH69" s="58">
        <f t="shared" si="91"/>
        <v>0</v>
      </c>
      <c r="CI69" s="58">
        <f t="shared" si="91"/>
        <v>0</v>
      </c>
      <c r="CJ69" s="58">
        <f t="shared" si="91"/>
        <v>0</v>
      </c>
      <c r="CK69" s="58">
        <f t="shared" si="91"/>
        <v>0</v>
      </c>
      <c r="CL69" s="58">
        <f t="shared" si="91"/>
        <v>0</v>
      </c>
      <c r="CM69" s="58">
        <f t="shared" si="91"/>
        <v>0</v>
      </c>
      <c r="CN69" s="58">
        <f t="shared" si="91"/>
        <v>0</v>
      </c>
      <c r="CO69" s="58">
        <f t="shared" si="91"/>
        <v>0</v>
      </c>
      <c r="CP69" s="58">
        <f t="shared" si="91"/>
        <v>0</v>
      </c>
      <c r="CQ69" s="58">
        <f t="shared" si="91"/>
        <v>0</v>
      </c>
      <c r="CR69" s="58">
        <f t="shared" si="91"/>
        <v>0</v>
      </c>
      <c r="CS69" s="58">
        <f t="shared" si="91"/>
        <v>0</v>
      </c>
      <c r="CT69" s="58">
        <f t="shared" si="91"/>
        <v>0</v>
      </c>
      <c r="CU69" s="58">
        <f t="shared" si="91"/>
        <v>0</v>
      </c>
      <c r="CV69" s="58">
        <f t="shared" si="91"/>
        <v>0</v>
      </c>
      <c r="CW69" s="58">
        <f t="shared" si="91"/>
        <v>0</v>
      </c>
      <c r="CX69" s="58">
        <f t="shared" si="91"/>
        <v>0</v>
      </c>
      <c r="CY69" s="58">
        <f t="shared" si="91"/>
        <v>0</v>
      </c>
      <c r="CZ69" s="58">
        <f t="shared" si="91"/>
        <v>0</v>
      </c>
      <c r="DA69" s="58">
        <f t="shared" si="91"/>
        <v>0</v>
      </c>
      <c r="DB69" s="58">
        <f t="shared" si="91"/>
        <v>0</v>
      </c>
      <c r="DC69" s="58">
        <f t="shared" si="91"/>
        <v>0</v>
      </c>
      <c r="DD69" s="58">
        <f t="shared" si="91"/>
        <v>0</v>
      </c>
      <c r="DE69" s="58">
        <f t="shared" si="91"/>
        <v>0</v>
      </c>
      <c r="DF69" s="58">
        <f t="shared" si="91"/>
        <v>0</v>
      </c>
      <c r="DG69" s="58">
        <f t="shared" si="91"/>
        <v>0</v>
      </c>
      <c r="DH69" s="58">
        <f t="shared" si="91"/>
        <v>0</v>
      </c>
      <c r="DI69" s="58">
        <f t="shared" si="91"/>
        <v>0</v>
      </c>
      <c r="DJ69" s="58">
        <f t="shared" si="91"/>
        <v>0</v>
      </c>
      <c r="DK69" s="58">
        <f t="shared" si="91"/>
        <v>0</v>
      </c>
      <c r="DL69" s="58">
        <f t="shared" si="91"/>
        <v>0</v>
      </c>
      <c r="DM69" s="58">
        <f t="shared" si="91"/>
        <v>0</v>
      </c>
      <c r="DN69" s="58">
        <f t="shared" si="91"/>
        <v>0</v>
      </c>
      <c r="DO69" s="58">
        <f t="shared" si="91"/>
        <v>0</v>
      </c>
      <c r="DP69" s="58">
        <f t="shared" si="91"/>
        <v>0</v>
      </c>
      <c r="DQ69" s="58">
        <f t="shared" si="91"/>
        <v>0</v>
      </c>
      <c r="DR69" s="58">
        <f t="shared" si="91"/>
        <v>0</v>
      </c>
      <c r="DS69" s="58">
        <f t="shared" si="91"/>
        <v>0</v>
      </c>
      <c r="DT69" s="58">
        <f t="shared" si="91"/>
        <v>0</v>
      </c>
      <c r="DU69" s="58">
        <f t="shared" si="91"/>
        <v>0</v>
      </c>
      <c r="DV69" s="58">
        <f t="shared" si="91"/>
        <v>0</v>
      </c>
      <c r="DW69" s="58">
        <f t="shared" si="91"/>
        <v>0</v>
      </c>
      <c r="DX69" s="58">
        <f t="shared" si="91"/>
        <v>0</v>
      </c>
      <c r="DY69" s="58">
        <f t="shared" si="91"/>
        <v>0</v>
      </c>
      <c r="DZ69" s="58">
        <f t="shared" si="91"/>
        <v>0</v>
      </c>
      <c r="EA69" s="58">
        <f t="shared" si="91"/>
        <v>0</v>
      </c>
      <c r="EB69" s="58">
        <f t="shared" si="91"/>
        <v>0</v>
      </c>
      <c r="EC69" s="58">
        <f t="shared" si="91"/>
        <v>0</v>
      </c>
      <c r="ED69" s="58">
        <f t="shared" si="91"/>
        <v>0</v>
      </c>
      <c r="EE69" s="58">
        <f t="shared" si="91"/>
        <v>0</v>
      </c>
      <c r="EF69" s="58">
        <f t="shared" si="91"/>
        <v>0</v>
      </c>
      <c r="EG69" s="58">
        <f t="shared" si="91"/>
        <v>0</v>
      </c>
      <c r="EH69" s="58">
        <f t="shared" si="91"/>
        <v>0</v>
      </c>
      <c r="EI69" s="58">
        <f t="shared" si="91"/>
        <v>0</v>
      </c>
      <c r="EJ69" s="58">
        <f t="shared" si="91"/>
        <v>0</v>
      </c>
      <c r="EK69" s="58">
        <f t="shared" si="91"/>
        <v>0</v>
      </c>
      <c r="EL69" s="58">
        <f t="shared" si="91"/>
        <v>0</v>
      </c>
      <c r="EM69" s="58">
        <f t="shared" si="91"/>
        <v>0</v>
      </c>
      <c r="EN69" s="58">
        <f t="shared" si="91"/>
        <v>0</v>
      </c>
      <c r="EO69" s="58">
        <f t="shared" si="91"/>
        <v>0</v>
      </c>
      <c r="EP69" s="58">
        <f t="shared" si="91"/>
        <v>0</v>
      </c>
      <c r="EQ69" s="58">
        <f t="shared" si="91"/>
        <v>0</v>
      </c>
      <c r="ER69" s="58">
        <f t="shared" si="91"/>
        <v>0</v>
      </c>
      <c r="ES69" s="58">
        <f t="shared" si="91"/>
        <v>0</v>
      </c>
      <c r="ET69" s="58">
        <f t="shared" si="91"/>
        <v>0</v>
      </c>
      <c r="EU69" s="58">
        <f t="shared" si="91"/>
        <v>0</v>
      </c>
      <c r="EV69" s="58">
        <f t="shared" si="91"/>
        <v>0</v>
      </c>
      <c r="EW69" s="58">
        <f t="shared" si="91"/>
        <v>0</v>
      </c>
      <c r="EX69" s="58">
        <f t="shared" si="91"/>
        <v>0</v>
      </c>
      <c r="EY69" s="58">
        <f t="shared" si="91"/>
        <v>0</v>
      </c>
      <c r="EZ69" s="58">
        <f t="shared" si="91"/>
        <v>0</v>
      </c>
      <c r="FA69" s="58">
        <f t="shared" si="91"/>
        <v>0</v>
      </c>
      <c r="FB69" s="58">
        <f t="shared" si="91"/>
        <v>0</v>
      </c>
      <c r="FC69" s="58">
        <f t="shared" si="91"/>
        <v>0</v>
      </c>
      <c r="FD69" s="58">
        <f t="shared" si="91"/>
        <v>0</v>
      </c>
      <c r="FE69" s="58">
        <f t="shared" si="91"/>
        <v>0</v>
      </c>
      <c r="FF69" s="58">
        <f t="shared" si="91"/>
        <v>0</v>
      </c>
      <c r="FG69" s="58">
        <f t="shared" si="91"/>
        <v>0</v>
      </c>
      <c r="FH69" s="58">
        <f t="shared" si="91"/>
        <v>0</v>
      </c>
      <c r="FI69" s="58">
        <f t="shared" si="91"/>
        <v>0</v>
      </c>
      <c r="FJ69" s="58">
        <f t="shared" si="91"/>
        <v>0</v>
      </c>
      <c r="FK69" s="58">
        <f t="shared" si="91"/>
        <v>0</v>
      </c>
      <c r="FL69" s="58">
        <f t="shared" si="91"/>
        <v>0</v>
      </c>
      <c r="FM69" s="58">
        <f t="shared" si="91"/>
        <v>0</v>
      </c>
      <c r="FN69" s="58">
        <f t="shared" si="91"/>
        <v>0</v>
      </c>
      <c r="FO69" s="58">
        <f t="shared" si="91"/>
        <v>0</v>
      </c>
      <c r="FP69" s="58">
        <f t="shared" si="91"/>
        <v>0</v>
      </c>
      <c r="FQ69" s="58">
        <f t="shared" si="91"/>
        <v>0</v>
      </c>
      <c r="FR69" s="58">
        <f t="shared" si="91"/>
        <v>0</v>
      </c>
      <c r="FS69" s="58">
        <f t="shared" si="91"/>
        <v>0</v>
      </c>
      <c r="FT69" s="58">
        <f t="shared" si="91"/>
        <v>0</v>
      </c>
      <c r="FU69" s="58">
        <f t="shared" si="91"/>
        <v>0</v>
      </c>
      <c r="FV69" s="58">
        <f t="shared" si="91"/>
        <v>0</v>
      </c>
      <c r="FW69" s="58">
        <f t="shared" si="91"/>
        <v>0</v>
      </c>
      <c r="FX69" s="58">
        <f t="shared" si="91"/>
        <v>0</v>
      </c>
      <c r="FY69" s="58">
        <f t="shared" si="91"/>
        <v>0</v>
      </c>
      <c r="FZ69" s="58">
        <f t="shared" si="91"/>
        <v>0</v>
      </c>
      <c r="GA69" s="58">
        <f t="shared" si="91"/>
        <v>0</v>
      </c>
      <c r="GB69" s="58">
        <f t="shared" si="91"/>
        <v>0</v>
      </c>
      <c r="GC69" s="58">
        <f t="shared" si="91"/>
        <v>0</v>
      </c>
      <c r="GD69" s="58">
        <f t="shared" si="91"/>
        <v>0</v>
      </c>
      <c r="GE69" s="58">
        <f t="shared" si="91"/>
        <v>0</v>
      </c>
      <c r="GF69" s="58">
        <f t="shared" si="91"/>
        <v>0</v>
      </c>
      <c r="GG69" s="58">
        <f t="shared" si="91"/>
        <v>0</v>
      </c>
      <c r="GH69" s="58">
        <f t="shared" si="91"/>
        <v>0</v>
      </c>
      <c r="GI69" s="58">
        <f t="shared" si="91"/>
        <v>0</v>
      </c>
      <c r="GJ69" s="58">
        <f t="shared" si="91"/>
        <v>0</v>
      </c>
      <c r="GK69" s="58">
        <f t="shared" si="91"/>
        <v>0</v>
      </c>
      <c r="GL69" s="58">
        <f t="shared" si="91"/>
        <v>0</v>
      </c>
      <c r="GM69" s="58">
        <f t="shared" si="91"/>
        <v>0</v>
      </c>
      <c r="GN69" s="58">
        <f t="shared" si="91"/>
        <v>0</v>
      </c>
      <c r="GO69" s="58">
        <f t="shared" si="91"/>
        <v>0</v>
      </c>
      <c r="GP69" s="58">
        <f t="shared" si="91"/>
        <v>0</v>
      </c>
      <c r="GQ69" s="58">
        <f t="shared" si="91"/>
        <v>0</v>
      </c>
      <c r="GR69" s="58">
        <f t="shared" si="91"/>
        <v>0</v>
      </c>
      <c r="GS69" s="58">
        <f t="shared" si="91"/>
        <v>0</v>
      </c>
      <c r="GT69" s="58">
        <f t="shared" si="91"/>
        <v>0</v>
      </c>
      <c r="GU69" s="58">
        <f t="shared" si="91"/>
        <v>0</v>
      </c>
      <c r="GV69" s="58">
        <f t="shared" si="91"/>
        <v>0</v>
      </c>
      <c r="GW69" s="58">
        <f t="shared" si="91"/>
        <v>0</v>
      </c>
      <c r="GX69" s="58">
        <f t="shared" si="91"/>
        <v>0</v>
      </c>
      <c r="GY69" s="58">
        <f t="shared" si="91"/>
        <v>0</v>
      </c>
      <c r="GZ69" s="58">
        <f t="shared" si="91"/>
        <v>0</v>
      </c>
      <c r="HA69" s="58">
        <f t="shared" si="91"/>
        <v>0</v>
      </c>
      <c r="HB69" s="58">
        <f t="shared" si="91"/>
        <v>0</v>
      </c>
      <c r="HC69" s="58">
        <f t="shared" si="91"/>
        <v>0</v>
      </c>
      <c r="HD69" s="58">
        <f t="shared" si="91"/>
        <v>0</v>
      </c>
      <c r="HE69" s="58">
        <f t="shared" si="91"/>
        <v>0</v>
      </c>
      <c r="HF69" s="58">
        <f t="shared" si="91"/>
        <v>0</v>
      </c>
      <c r="HG69" s="58">
        <f t="shared" si="91"/>
        <v>0</v>
      </c>
      <c r="HH69" s="58">
        <f t="shared" si="91"/>
        <v>0</v>
      </c>
      <c r="HI69" s="58">
        <f t="shared" si="91"/>
        <v>0</v>
      </c>
      <c r="HJ69" s="58">
        <f t="shared" si="91"/>
        <v>0</v>
      </c>
      <c r="HK69" s="58">
        <f t="shared" si="91"/>
        <v>0</v>
      </c>
      <c r="HL69" s="58">
        <f t="shared" si="91"/>
        <v>0</v>
      </c>
      <c r="HM69" s="58">
        <f t="shared" si="91"/>
        <v>0</v>
      </c>
      <c r="HN69" s="58">
        <f t="shared" si="91"/>
        <v>0</v>
      </c>
      <c r="HO69" s="58">
        <f t="shared" si="91"/>
        <v>0</v>
      </c>
      <c r="HP69" s="58">
        <f t="shared" si="91"/>
        <v>0</v>
      </c>
      <c r="HQ69" s="58">
        <f t="shared" si="91"/>
        <v>0</v>
      </c>
      <c r="HR69" s="58">
        <f t="shared" si="91"/>
        <v>0</v>
      </c>
      <c r="HS69" s="58">
        <f t="shared" si="91"/>
        <v>0</v>
      </c>
      <c r="HT69" s="58">
        <f t="shared" si="91"/>
        <v>0</v>
      </c>
      <c r="HU69" s="58">
        <f t="shared" si="91"/>
        <v>0</v>
      </c>
      <c r="HV69" s="58">
        <f t="shared" si="91"/>
        <v>0</v>
      </c>
      <c r="HW69" s="58">
        <f t="shared" si="91"/>
        <v>0</v>
      </c>
      <c r="HX69" s="58">
        <f t="shared" si="91"/>
        <v>0</v>
      </c>
      <c r="HY69" s="58">
        <f t="shared" si="91"/>
        <v>0</v>
      </c>
      <c r="HZ69" s="58">
        <f t="shared" si="91"/>
        <v>0</v>
      </c>
      <c r="IA69" s="58">
        <f t="shared" si="91"/>
        <v>0</v>
      </c>
      <c r="IB69" s="58">
        <f t="shared" si="91"/>
        <v>0</v>
      </c>
      <c r="IC69" s="58">
        <f t="shared" si="91"/>
        <v>0</v>
      </c>
      <c r="ID69" s="58">
        <f t="shared" si="91"/>
        <v>0</v>
      </c>
      <c r="IE69" s="58">
        <f t="shared" si="91"/>
        <v>0</v>
      </c>
      <c r="IF69" s="58">
        <f t="shared" si="91"/>
        <v>0</v>
      </c>
      <c r="IG69" s="58">
        <f t="shared" si="91"/>
        <v>0</v>
      </c>
      <c r="IH69" s="58">
        <f t="shared" si="91"/>
        <v>0</v>
      </c>
      <c r="II69" s="58">
        <f t="shared" si="91"/>
        <v>0</v>
      </c>
      <c r="IJ69" s="58">
        <f t="shared" si="91"/>
        <v>0</v>
      </c>
      <c r="IK69" s="58">
        <f t="shared" si="91"/>
        <v>0</v>
      </c>
      <c r="IL69" s="58">
        <f t="shared" si="91"/>
        <v>0</v>
      </c>
      <c r="IM69" s="58">
        <f t="shared" si="91"/>
        <v>0</v>
      </c>
      <c r="IN69" s="58">
        <f t="shared" si="91"/>
        <v>0</v>
      </c>
      <c r="IO69" s="58">
        <f t="shared" si="91"/>
        <v>0</v>
      </c>
      <c r="IP69" s="58">
        <f t="shared" si="91"/>
        <v>0</v>
      </c>
      <c r="IQ69" s="58">
        <f t="shared" si="91"/>
        <v>0</v>
      </c>
      <c r="IR69" s="58">
        <f t="shared" si="91"/>
        <v>0</v>
      </c>
      <c r="IS69" s="58">
        <f t="shared" si="91"/>
        <v>0</v>
      </c>
      <c r="IT69" s="58">
        <f t="shared" si="91"/>
        <v>0</v>
      </c>
      <c r="IU69" s="58">
        <f t="shared" si="91"/>
        <v>0</v>
      </c>
      <c r="IV69" s="58">
        <f t="shared" si="91"/>
        <v>0</v>
      </c>
      <c r="IW69" s="58">
        <f t="shared" si="91"/>
        <v>0</v>
      </c>
      <c r="IX69" s="58">
        <f t="shared" si="91"/>
        <v>0</v>
      </c>
      <c r="IY69" s="58">
        <f t="shared" si="91"/>
        <v>0</v>
      </c>
      <c r="IZ69" s="58">
        <f t="shared" ref="IZ69:MX69" si="92">-SUMIFS($P$77:$P$10183,$C$77:$C$10183,"&gt;"&amp;IY$35,$C$77:$C$10183,"&lt;="&amp;IZ$35,$A$77:$A$10183,"&gt;"&amp;$C$1)/1000
-SUMIFS($Q$77:$Q$10183,$C$77:$C$10183,"&gt;"&amp;IY$35,$C$77:$C$10183,"&lt;="&amp;IZ$35,$A$77:$A$10183,"&gt;"&amp;$C$1)/1000</f>
        <v>0</v>
      </c>
      <c r="JA69" s="58">
        <f t="shared" si="92"/>
        <v>0</v>
      </c>
      <c r="JB69" s="58">
        <f t="shared" si="92"/>
        <v>0</v>
      </c>
      <c r="JC69" s="58">
        <f t="shared" si="92"/>
        <v>0</v>
      </c>
      <c r="JD69" s="58">
        <f t="shared" si="92"/>
        <v>0</v>
      </c>
      <c r="JE69" s="58">
        <f t="shared" si="92"/>
        <v>0</v>
      </c>
      <c r="JF69" s="58">
        <f t="shared" si="92"/>
        <v>0</v>
      </c>
      <c r="JG69" s="58">
        <f t="shared" si="92"/>
        <v>0</v>
      </c>
      <c r="JH69" s="58">
        <f t="shared" si="92"/>
        <v>0</v>
      </c>
      <c r="JI69" s="58">
        <f t="shared" si="92"/>
        <v>0</v>
      </c>
      <c r="JJ69" s="58">
        <f t="shared" si="92"/>
        <v>0</v>
      </c>
      <c r="JK69" s="58">
        <f t="shared" si="92"/>
        <v>0</v>
      </c>
      <c r="JL69" s="58">
        <f t="shared" si="92"/>
        <v>0</v>
      </c>
      <c r="JM69" s="58">
        <f t="shared" si="92"/>
        <v>0</v>
      </c>
      <c r="JN69" s="58">
        <f t="shared" si="92"/>
        <v>0</v>
      </c>
      <c r="JO69" s="58">
        <f t="shared" si="92"/>
        <v>0</v>
      </c>
      <c r="JP69" s="58">
        <f t="shared" si="92"/>
        <v>0</v>
      </c>
      <c r="JQ69" s="58">
        <f t="shared" si="92"/>
        <v>0</v>
      </c>
      <c r="JR69" s="58">
        <f t="shared" si="92"/>
        <v>0</v>
      </c>
      <c r="JS69" s="58">
        <f t="shared" si="92"/>
        <v>0</v>
      </c>
      <c r="JT69" s="58">
        <f t="shared" si="92"/>
        <v>0</v>
      </c>
      <c r="JU69" s="58">
        <f t="shared" si="92"/>
        <v>0</v>
      </c>
      <c r="JV69" s="58">
        <f t="shared" si="92"/>
        <v>0</v>
      </c>
      <c r="JW69" s="58">
        <f t="shared" si="92"/>
        <v>0</v>
      </c>
      <c r="JX69" s="58">
        <f t="shared" si="92"/>
        <v>0</v>
      </c>
      <c r="JY69" s="58">
        <f t="shared" si="92"/>
        <v>0</v>
      </c>
      <c r="JZ69" s="58">
        <f t="shared" si="92"/>
        <v>0</v>
      </c>
      <c r="KA69" s="58">
        <f t="shared" si="92"/>
        <v>0</v>
      </c>
      <c r="KB69" s="58">
        <f t="shared" si="92"/>
        <v>0</v>
      </c>
      <c r="KC69" s="58">
        <f t="shared" si="92"/>
        <v>0</v>
      </c>
      <c r="KD69" s="58">
        <f t="shared" si="92"/>
        <v>0</v>
      </c>
      <c r="KE69" s="58">
        <f t="shared" si="92"/>
        <v>0</v>
      </c>
      <c r="KF69" s="58">
        <f t="shared" si="92"/>
        <v>0</v>
      </c>
      <c r="KG69" s="58">
        <f t="shared" si="92"/>
        <v>0</v>
      </c>
      <c r="KH69" s="58">
        <f t="shared" si="92"/>
        <v>0</v>
      </c>
      <c r="KI69" s="58">
        <f t="shared" si="92"/>
        <v>0</v>
      </c>
      <c r="KJ69" s="58">
        <f t="shared" si="92"/>
        <v>0</v>
      </c>
      <c r="KK69" s="58">
        <f t="shared" si="92"/>
        <v>0</v>
      </c>
      <c r="KL69" s="58">
        <f t="shared" si="92"/>
        <v>0</v>
      </c>
      <c r="KM69" s="58">
        <f t="shared" si="92"/>
        <v>0</v>
      </c>
      <c r="KN69" s="58">
        <f t="shared" si="92"/>
        <v>0</v>
      </c>
      <c r="KO69" s="58">
        <f t="shared" si="92"/>
        <v>0</v>
      </c>
      <c r="KP69" s="58">
        <f t="shared" si="92"/>
        <v>0</v>
      </c>
      <c r="KQ69" s="58">
        <f t="shared" si="92"/>
        <v>0</v>
      </c>
      <c r="KR69" s="58">
        <f t="shared" si="92"/>
        <v>0</v>
      </c>
      <c r="KS69" s="58">
        <f t="shared" si="92"/>
        <v>0</v>
      </c>
      <c r="KT69" s="58">
        <f t="shared" si="92"/>
        <v>0</v>
      </c>
      <c r="KU69" s="58">
        <f t="shared" si="92"/>
        <v>0</v>
      </c>
      <c r="KV69" s="58">
        <f t="shared" si="92"/>
        <v>0</v>
      </c>
      <c r="KW69" s="58">
        <f t="shared" si="92"/>
        <v>0</v>
      </c>
      <c r="KX69" s="58">
        <f t="shared" si="92"/>
        <v>0</v>
      </c>
      <c r="KY69" s="58">
        <f t="shared" si="92"/>
        <v>0</v>
      </c>
      <c r="KZ69" s="58">
        <f t="shared" si="92"/>
        <v>0</v>
      </c>
      <c r="LA69" s="58">
        <f t="shared" si="92"/>
        <v>0</v>
      </c>
      <c r="LB69" s="58">
        <f t="shared" si="92"/>
        <v>0</v>
      </c>
      <c r="LC69" s="58">
        <f t="shared" si="92"/>
        <v>0</v>
      </c>
      <c r="LD69" s="58">
        <f t="shared" si="92"/>
        <v>0</v>
      </c>
      <c r="LE69" s="58">
        <f t="shared" si="92"/>
        <v>0</v>
      </c>
      <c r="LF69" s="58">
        <f t="shared" si="92"/>
        <v>0</v>
      </c>
      <c r="LG69" s="58">
        <f t="shared" si="92"/>
        <v>0</v>
      </c>
      <c r="LH69" s="58">
        <f t="shared" si="92"/>
        <v>0</v>
      </c>
      <c r="LI69" s="58">
        <f t="shared" si="92"/>
        <v>0</v>
      </c>
      <c r="LJ69" s="58">
        <f t="shared" si="92"/>
        <v>0</v>
      </c>
      <c r="LK69" s="58">
        <f t="shared" si="92"/>
        <v>0</v>
      </c>
      <c r="LL69" s="58">
        <f t="shared" si="92"/>
        <v>0</v>
      </c>
      <c r="LM69" s="58">
        <f t="shared" si="92"/>
        <v>0</v>
      </c>
      <c r="LN69" s="58">
        <f t="shared" si="92"/>
        <v>0</v>
      </c>
      <c r="LO69" s="58">
        <f t="shared" si="92"/>
        <v>0</v>
      </c>
      <c r="LP69" s="58">
        <f t="shared" si="92"/>
        <v>0</v>
      </c>
      <c r="LQ69" s="58">
        <f t="shared" si="92"/>
        <v>0</v>
      </c>
      <c r="LR69" s="58">
        <f t="shared" si="92"/>
        <v>0</v>
      </c>
      <c r="LS69" s="58">
        <f t="shared" si="92"/>
        <v>0</v>
      </c>
      <c r="LT69" s="58">
        <f t="shared" si="92"/>
        <v>0</v>
      </c>
      <c r="LU69" s="58">
        <f t="shared" si="92"/>
        <v>0</v>
      </c>
      <c r="LV69" s="58">
        <f t="shared" si="92"/>
        <v>0</v>
      </c>
      <c r="LW69" s="58">
        <f t="shared" si="92"/>
        <v>0</v>
      </c>
      <c r="LX69" s="58">
        <f t="shared" si="92"/>
        <v>0</v>
      </c>
      <c r="LY69" s="58">
        <f t="shared" si="92"/>
        <v>0</v>
      </c>
      <c r="LZ69" s="58">
        <f t="shared" si="92"/>
        <v>0</v>
      </c>
      <c r="MA69" s="58">
        <f t="shared" si="92"/>
        <v>0</v>
      </c>
      <c r="MB69" s="58">
        <f t="shared" si="92"/>
        <v>0</v>
      </c>
      <c r="MC69" s="58">
        <f t="shared" si="92"/>
        <v>0</v>
      </c>
      <c r="MD69" s="58">
        <f t="shared" si="92"/>
        <v>0</v>
      </c>
      <c r="ME69" s="58">
        <f t="shared" si="92"/>
        <v>0</v>
      </c>
      <c r="MF69" s="58">
        <f t="shared" si="92"/>
        <v>0</v>
      </c>
      <c r="MG69" s="58">
        <f t="shared" si="92"/>
        <v>0</v>
      </c>
      <c r="MH69" s="58">
        <f t="shared" si="92"/>
        <v>0</v>
      </c>
      <c r="MI69" s="58">
        <f t="shared" si="92"/>
        <v>0</v>
      </c>
      <c r="MJ69" s="58">
        <f t="shared" si="92"/>
        <v>0</v>
      </c>
      <c r="MK69" s="58">
        <f t="shared" si="92"/>
        <v>0</v>
      </c>
      <c r="ML69" s="58">
        <f t="shared" si="92"/>
        <v>0</v>
      </c>
      <c r="MM69" s="58">
        <f t="shared" si="92"/>
        <v>0</v>
      </c>
      <c r="MN69" s="58">
        <f t="shared" si="92"/>
        <v>0</v>
      </c>
      <c r="MO69" s="58">
        <f t="shared" si="92"/>
        <v>0</v>
      </c>
      <c r="MP69" s="58">
        <f t="shared" si="92"/>
        <v>0</v>
      </c>
      <c r="MQ69" s="58">
        <f t="shared" si="92"/>
        <v>0</v>
      </c>
      <c r="MR69" s="58">
        <f t="shared" si="92"/>
        <v>0</v>
      </c>
      <c r="MS69" s="58">
        <f t="shared" si="92"/>
        <v>0</v>
      </c>
      <c r="MT69" s="58">
        <f t="shared" si="92"/>
        <v>0</v>
      </c>
      <c r="MU69" s="58">
        <f t="shared" si="92"/>
        <v>0</v>
      </c>
      <c r="MV69" s="58">
        <f t="shared" si="92"/>
        <v>0</v>
      </c>
      <c r="MW69" s="58">
        <f t="shared" si="92"/>
        <v>0</v>
      </c>
      <c r="MX69" s="58">
        <f t="shared" si="92"/>
        <v>0</v>
      </c>
      <c r="MY69" s="27"/>
      <c r="MZ69" s="27"/>
      <c r="NA69" s="27"/>
      <c r="NB69" s="27"/>
      <c r="NC69" s="27"/>
      <c r="ND69" s="27"/>
      <c r="NE69" s="27"/>
      <c r="NF69" s="27"/>
      <c r="NG69" s="27"/>
      <c r="NH69" s="27"/>
      <c r="NI69" s="27"/>
      <c r="NJ69" s="27"/>
      <c r="NK69" s="27"/>
      <c r="NL69" s="27"/>
      <c r="NM69" s="27"/>
      <c r="NN69" s="27"/>
      <c r="NO69" s="27"/>
      <c r="NP69" s="27"/>
      <c r="NQ69" s="27"/>
      <c r="NR69" s="27"/>
      <c r="NS69" s="27"/>
      <c r="NT69" s="27"/>
    </row>
    <row r="70" spans="1:384" ht="14.25" hidden="1" customHeight="1" outlineLevel="1" x14ac:dyDescent="0.55000000000000004">
      <c r="A70" s="8" t="s">
        <v>18</v>
      </c>
      <c r="B70" s="13">
        <f t="shared" si="90"/>
        <v>0</v>
      </c>
      <c r="C70" s="27">
        <v>0</v>
      </c>
      <c r="D70" s="27">
        <v>0</v>
      </c>
      <c r="E70" s="27">
        <v>0</v>
      </c>
      <c r="F70" s="27">
        <v>0</v>
      </c>
      <c r="G70" s="27">
        <v>0</v>
      </c>
      <c r="H70" s="27">
        <v>0</v>
      </c>
      <c r="I70" s="27">
        <v>0</v>
      </c>
      <c r="J70" s="27">
        <v>0</v>
      </c>
      <c r="K70" s="27">
        <v>0</v>
      </c>
      <c r="L70" s="27">
        <v>0</v>
      </c>
      <c r="M70" s="27">
        <v>0</v>
      </c>
      <c r="N70" s="27">
        <v>0</v>
      </c>
      <c r="O70" s="27">
        <v>0</v>
      </c>
      <c r="P70" s="27">
        <v>0</v>
      </c>
      <c r="Q70" s="27">
        <v>0</v>
      </c>
      <c r="R70" s="27">
        <v>0</v>
      </c>
      <c r="S70" s="27">
        <v>0</v>
      </c>
      <c r="T70" s="27">
        <v>0</v>
      </c>
      <c r="U70" s="27">
        <v>0</v>
      </c>
      <c r="V70" s="27">
        <v>0</v>
      </c>
      <c r="W70" s="27">
        <v>0</v>
      </c>
      <c r="X70" s="27">
        <v>0</v>
      </c>
      <c r="Y70" s="27">
        <v>0</v>
      </c>
      <c r="Z70" s="27">
        <v>0</v>
      </c>
      <c r="AA70" s="27">
        <v>0</v>
      </c>
      <c r="AB70" s="27">
        <v>0</v>
      </c>
      <c r="AC70" s="27">
        <v>0</v>
      </c>
      <c r="AD70" s="27">
        <v>0</v>
      </c>
      <c r="AE70" s="27">
        <v>0</v>
      </c>
      <c r="AF70" s="27">
        <v>0</v>
      </c>
      <c r="AG70" s="27">
        <v>0</v>
      </c>
      <c r="AH70" s="27">
        <v>0</v>
      </c>
      <c r="AI70" s="27">
        <v>0</v>
      </c>
      <c r="AJ70" s="27">
        <v>0</v>
      </c>
      <c r="AK70" s="27">
        <v>0</v>
      </c>
      <c r="AL70" s="27">
        <v>0</v>
      </c>
      <c r="AM70" s="27">
        <v>0</v>
      </c>
      <c r="AN70" s="27">
        <v>0</v>
      </c>
      <c r="AO70" s="27">
        <v>0</v>
      </c>
      <c r="AP70" s="27">
        <v>0</v>
      </c>
      <c r="AQ70" s="27">
        <v>0</v>
      </c>
      <c r="AR70" s="27">
        <v>0</v>
      </c>
      <c r="AS70" s="27">
        <v>0</v>
      </c>
      <c r="AT70" s="27">
        <v>0</v>
      </c>
      <c r="AU70" s="27">
        <v>0</v>
      </c>
      <c r="AV70" s="27">
        <v>0</v>
      </c>
      <c r="AW70" s="27">
        <v>0</v>
      </c>
      <c r="AX70" s="27">
        <v>0</v>
      </c>
      <c r="AY70" s="27">
        <v>0</v>
      </c>
      <c r="AZ70" s="27">
        <v>0</v>
      </c>
      <c r="BA70" s="27">
        <v>0</v>
      </c>
      <c r="BB70" s="27">
        <v>0</v>
      </c>
      <c r="BC70" s="27">
        <v>0</v>
      </c>
      <c r="BD70" s="27">
        <v>0</v>
      </c>
      <c r="BE70" s="27">
        <v>0</v>
      </c>
      <c r="BF70" s="27">
        <v>0</v>
      </c>
      <c r="BG70" s="27">
        <v>0</v>
      </c>
      <c r="BH70" s="27">
        <v>0</v>
      </c>
      <c r="BI70" s="27">
        <v>0</v>
      </c>
      <c r="BJ70" s="27">
        <v>0</v>
      </c>
      <c r="BK70" s="27">
        <v>0</v>
      </c>
      <c r="BL70" s="27">
        <v>0</v>
      </c>
      <c r="BM70" s="27">
        <v>0</v>
      </c>
      <c r="BN70" s="27">
        <v>0</v>
      </c>
      <c r="BO70" s="27">
        <v>0</v>
      </c>
      <c r="BP70" s="27">
        <v>0</v>
      </c>
      <c r="BQ70" s="27">
        <v>0</v>
      </c>
      <c r="BR70" s="27">
        <v>0</v>
      </c>
      <c r="BS70" s="27">
        <v>0</v>
      </c>
      <c r="BT70" s="27">
        <v>0</v>
      </c>
      <c r="BU70" s="27">
        <v>0</v>
      </c>
      <c r="BV70" s="27">
        <v>0</v>
      </c>
      <c r="BW70" s="27">
        <v>0</v>
      </c>
      <c r="BX70" s="27">
        <v>0</v>
      </c>
      <c r="BY70" s="27">
        <v>0</v>
      </c>
      <c r="BZ70" s="27">
        <v>0</v>
      </c>
      <c r="CA70" s="27">
        <v>0</v>
      </c>
      <c r="CB70" s="27">
        <v>0</v>
      </c>
      <c r="CC70" s="27">
        <v>0</v>
      </c>
      <c r="CD70" s="27">
        <v>0</v>
      </c>
      <c r="CE70" s="27">
        <v>0</v>
      </c>
      <c r="CF70" s="27">
        <v>0</v>
      </c>
      <c r="CG70" s="27">
        <v>0</v>
      </c>
      <c r="CH70" s="27">
        <v>0</v>
      </c>
      <c r="CI70" s="27">
        <v>0</v>
      </c>
      <c r="CJ70" s="27">
        <v>0</v>
      </c>
      <c r="CK70" s="27">
        <v>0</v>
      </c>
      <c r="CL70" s="27">
        <v>0</v>
      </c>
      <c r="CM70" s="27">
        <v>0</v>
      </c>
      <c r="CN70" s="27">
        <v>0</v>
      </c>
      <c r="CO70" s="27">
        <v>0</v>
      </c>
      <c r="CP70" s="27">
        <v>0</v>
      </c>
      <c r="CQ70" s="27">
        <v>0</v>
      </c>
      <c r="CR70" s="27">
        <v>0</v>
      </c>
      <c r="CS70" s="27">
        <v>0</v>
      </c>
      <c r="CT70" s="27">
        <v>0</v>
      </c>
      <c r="CU70" s="27">
        <v>0</v>
      </c>
      <c r="CV70" s="27">
        <v>0</v>
      </c>
      <c r="CW70" s="27">
        <v>0</v>
      </c>
      <c r="CX70" s="27">
        <v>0</v>
      </c>
      <c r="CY70" s="27">
        <v>0</v>
      </c>
      <c r="CZ70" s="27">
        <v>0</v>
      </c>
      <c r="DA70" s="27">
        <v>0</v>
      </c>
      <c r="DB70" s="27">
        <v>0</v>
      </c>
      <c r="DC70" s="27">
        <v>0</v>
      </c>
      <c r="DD70" s="27">
        <v>0</v>
      </c>
      <c r="DE70" s="27">
        <v>0</v>
      </c>
      <c r="DF70" s="27">
        <v>0</v>
      </c>
      <c r="DG70" s="27">
        <v>0</v>
      </c>
      <c r="DH70" s="27">
        <v>0</v>
      </c>
      <c r="DI70" s="27">
        <v>0</v>
      </c>
      <c r="DJ70" s="27">
        <v>0</v>
      </c>
      <c r="DK70" s="27">
        <v>0</v>
      </c>
      <c r="DL70" s="27">
        <v>0</v>
      </c>
      <c r="DM70" s="27">
        <v>0</v>
      </c>
      <c r="DN70" s="27">
        <v>0</v>
      </c>
      <c r="DO70" s="27">
        <v>0</v>
      </c>
      <c r="DP70" s="27">
        <v>0</v>
      </c>
      <c r="DQ70" s="27">
        <v>0</v>
      </c>
      <c r="DR70" s="27">
        <v>0</v>
      </c>
      <c r="DS70" s="27">
        <v>0</v>
      </c>
      <c r="DT70" s="27">
        <v>0</v>
      </c>
      <c r="DU70" s="27">
        <v>0</v>
      </c>
      <c r="DV70" s="27">
        <v>0</v>
      </c>
      <c r="DW70" s="27">
        <v>0</v>
      </c>
      <c r="DX70" s="27">
        <v>0</v>
      </c>
      <c r="DY70" s="27">
        <v>0</v>
      </c>
      <c r="DZ70" s="27">
        <v>0</v>
      </c>
      <c r="EA70" s="27">
        <v>0</v>
      </c>
      <c r="EB70" s="27">
        <v>0</v>
      </c>
      <c r="EC70" s="27">
        <v>0</v>
      </c>
      <c r="ED70" s="27">
        <v>0</v>
      </c>
      <c r="EE70" s="27">
        <v>0</v>
      </c>
      <c r="EF70" s="27">
        <v>0</v>
      </c>
      <c r="EG70" s="27">
        <v>0</v>
      </c>
      <c r="EH70" s="27">
        <v>0</v>
      </c>
      <c r="EI70" s="27">
        <v>0</v>
      </c>
      <c r="EJ70" s="27">
        <v>0</v>
      </c>
      <c r="EK70" s="27">
        <v>0</v>
      </c>
      <c r="EL70" s="27">
        <v>0</v>
      </c>
      <c r="EM70" s="27">
        <v>0</v>
      </c>
      <c r="EN70" s="27">
        <v>0</v>
      </c>
      <c r="EO70" s="27">
        <v>0</v>
      </c>
      <c r="EP70" s="27">
        <v>0</v>
      </c>
      <c r="EQ70" s="27">
        <v>0</v>
      </c>
      <c r="ER70" s="27">
        <v>0</v>
      </c>
      <c r="ES70" s="27">
        <v>0</v>
      </c>
      <c r="ET70" s="27">
        <v>0</v>
      </c>
      <c r="EU70" s="27">
        <v>0</v>
      </c>
      <c r="EV70" s="27">
        <v>0</v>
      </c>
      <c r="EW70" s="27">
        <v>0</v>
      </c>
      <c r="EX70" s="27">
        <v>0</v>
      </c>
      <c r="EY70" s="27">
        <v>0</v>
      </c>
      <c r="EZ70" s="27">
        <v>0</v>
      </c>
      <c r="FA70" s="27">
        <v>0</v>
      </c>
      <c r="FB70" s="27">
        <v>0</v>
      </c>
      <c r="FC70" s="27">
        <v>0</v>
      </c>
      <c r="FD70" s="27">
        <v>0</v>
      </c>
      <c r="FE70" s="27">
        <v>0</v>
      </c>
      <c r="FF70" s="27">
        <v>0</v>
      </c>
      <c r="FG70" s="27">
        <v>0</v>
      </c>
      <c r="FH70" s="27">
        <v>0</v>
      </c>
      <c r="FI70" s="27">
        <v>0</v>
      </c>
      <c r="FJ70" s="27">
        <v>0</v>
      </c>
      <c r="FK70" s="27">
        <v>0</v>
      </c>
      <c r="FL70" s="27">
        <v>0</v>
      </c>
      <c r="FM70" s="27">
        <v>0</v>
      </c>
      <c r="FN70" s="27">
        <v>0</v>
      </c>
      <c r="FO70" s="27">
        <v>0</v>
      </c>
      <c r="FP70" s="27">
        <v>0</v>
      </c>
      <c r="FQ70" s="27">
        <v>0</v>
      </c>
      <c r="FR70" s="27">
        <v>0</v>
      </c>
      <c r="FS70" s="27">
        <v>0</v>
      </c>
      <c r="FT70" s="27">
        <v>0</v>
      </c>
      <c r="FU70" s="27">
        <v>0</v>
      </c>
      <c r="FV70" s="27">
        <v>0</v>
      </c>
      <c r="FW70" s="27">
        <v>0</v>
      </c>
      <c r="FX70" s="27">
        <v>0</v>
      </c>
      <c r="FY70" s="27">
        <v>0</v>
      </c>
      <c r="FZ70" s="27">
        <v>0</v>
      </c>
      <c r="GA70" s="27">
        <v>0</v>
      </c>
      <c r="GB70" s="27">
        <v>0</v>
      </c>
      <c r="GC70" s="27">
        <v>0</v>
      </c>
      <c r="GD70" s="27">
        <v>0</v>
      </c>
      <c r="GE70" s="27">
        <v>0</v>
      </c>
      <c r="GF70" s="27">
        <v>0</v>
      </c>
      <c r="GG70" s="27">
        <v>0</v>
      </c>
      <c r="GH70" s="27">
        <v>0</v>
      </c>
      <c r="GI70" s="27">
        <v>0</v>
      </c>
      <c r="GJ70" s="27">
        <v>0</v>
      </c>
      <c r="GK70" s="27">
        <v>0</v>
      </c>
      <c r="GL70" s="27">
        <v>0</v>
      </c>
      <c r="GM70" s="27">
        <v>0</v>
      </c>
      <c r="GN70" s="27">
        <v>0</v>
      </c>
      <c r="GO70" s="27">
        <v>0</v>
      </c>
      <c r="GP70" s="27">
        <v>0</v>
      </c>
      <c r="GQ70" s="27">
        <v>0</v>
      </c>
      <c r="GR70" s="27">
        <v>0</v>
      </c>
      <c r="GS70" s="27">
        <v>0</v>
      </c>
      <c r="GT70" s="27">
        <v>0</v>
      </c>
      <c r="GU70" s="27">
        <v>0</v>
      </c>
      <c r="GV70" s="27">
        <v>0</v>
      </c>
      <c r="GW70" s="27">
        <v>0</v>
      </c>
      <c r="GX70" s="27">
        <v>0</v>
      </c>
      <c r="GY70" s="27">
        <v>0</v>
      </c>
      <c r="GZ70" s="27">
        <v>0</v>
      </c>
      <c r="HA70" s="27">
        <v>0</v>
      </c>
      <c r="HB70" s="27">
        <v>0</v>
      </c>
      <c r="HC70" s="27">
        <v>0</v>
      </c>
      <c r="HD70" s="27">
        <v>0</v>
      </c>
      <c r="HE70" s="27">
        <v>0</v>
      </c>
      <c r="HF70" s="27">
        <v>0</v>
      </c>
      <c r="HG70" s="27">
        <v>0</v>
      </c>
      <c r="HH70" s="27">
        <v>0</v>
      </c>
      <c r="HI70" s="27">
        <v>0</v>
      </c>
      <c r="HJ70" s="27">
        <v>0</v>
      </c>
      <c r="HK70" s="27">
        <v>0</v>
      </c>
      <c r="HL70" s="27">
        <v>0</v>
      </c>
      <c r="HM70" s="27">
        <v>0</v>
      </c>
      <c r="HN70" s="27">
        <v>0</v>
      </c>
      <c r="HO70" s="27">
        <v>0</v>
      </c>
      <c r="HP70" s="27">
        <v>0</v>
      </c>
      <c r="HQ70" s="27">
        <v>0</v>
      </c>
      <c r="HR70" s="27">
        <v>0</v>
      </c>
      <c r="HS70" s="27">
        <v>0</v>
      </c>
      <c r="HT70" s="27">
        <v>0</v>
      </c>
      <c r="HU70" s="27">
        <v>0</v>
      </c>
      <c r="HV70" s="27">
        <v>0</v>
      </c>
      <c r="HW70" s="27">
        <v>0</v>
      </c>
      <c r="HX70" s="27">
        <v>0</v>
      </c>
      <c r="HY70" s="27">
        <v>0</v>
      </c>
      <c r="HZ70" s="27">
        <v>0</v>
      </c>
      <c r="IA70" s="27">
        <v>0</v>
      </c>
      <c r="IB70" s="27">
        <v>0</v>
      </c>
      <c r="IC70" s="27">
        <v>0</v>
      </c>
      <c r="ID70" s="27">
        <v>0</v>
      </c>
      <c r="IE70" s="27">
        <v>0</v>
      </c>
      <c r="IF70" s="27">
        <v>0</v>
      </c>
      <c r="IG70" s="27">
        <v>0</v>
      </c>
      <c r="IH70" s="27">
        <v>0</v>
      </c>
      <c r="II70" s="27">
        <v>0</v>
      </c>
      <c r="IJ70" s="27">
        <v>0</v>
      </c>
      <c r="IK70" s="27">
        <v>0</v>
      </c>
      <c r="IL70" s="27">
        <v>0</v>
      </c>
      <c r="IM70" s="27">
        <v>0</v>
      </c>
      <c r="IN70" s="27">
        <v>0</v>
      </c>
      <c r="IO70" s="27">
        <v>0</v>
      </c>
      <c r="IP70" s="27">
        <v>0</v>
      </c>
      <c r="IQ70" s="27">
        <v>0</v>
      </c>
      <c r="IR70" s="27">
        <v>0</v>
      </c>
      <c r="IS70" s="27">
        <v>0</v>
      </c>
      <c r="IT70" s="27">
        <v>0</v>
      </c>
      <c r="IU70" s="27">
        <v>0</v>
      </c>
      <c r="IV70" s="27">
        <v>0</v>
      </c>
      <c r="IW70" s="27">
        <v>0</v>
      </c>
      <c r="IX70" s="27">
        <v>0</v>
      </c>
      <c r="IY70" s="27">
        <v>0</v>
      </c>
      <c r="IZ70" s="27">
        <v>0</v>
      </c>
      <c r="JA70" s="27">
        <v>0</v>
      </c>
      <c r="JB70" s="27">
        <v>0</v>
      </c>
      <c r="JC70" s="27">
        <v>0</v>
      </c>
      <c r="JD70" s="27">
        <v>0</v>
      </c>
      <c r="JE70" s="27">
        <v>0</v>
      </c>
      <c r="JF70" s="27">
        <v>0</v>
      </c>
      <c r="JG70" s="27">
        <v>0</v>
      </c>
      <c r="JH70" s="27">
        <v>0</v>
      </c>
      <c r="JI70" s="27">
        <v>0</v>
      </c>
      <c r="JJ70" s="27">
        <v>0</v>
      </c>
      <c r="JK70" s="27">
        <v>0</v>
      </c>
      <c r="JL70" s="27">
        <v>0</v>
      </c>
      <c r="JM70" s="27">
        <v>0</v>
      </c>
      <c r="JN70" s="27">
        <v>0</v>
      </c>
      <c r="JO70" s="27">
        <v>0</v>
      </c>
      <c r="JP70" s="27">
        <v>0</v>
      </c>
      <c r="JQ70" s="27">
        <v>0</v>
      </c>
      <c r="JR70" s="27">
        <v>0</v>
      </c>
      <c r="JS70" s="27">
        <v>0</v>
      </c>
      <c r="JT70" s="27">
        <v>0</v>
      </c>
      <c r="JU70" s="27">
        <v>0</v>
      </c>
      <c r="JV70" s="27">
        <v>0</v>
      </c>
      <c r="JW70" s="27">
        <v>0</v>
      </c>
      <c r="JX70" s="27">
        <v>0</v>
      </c>
      <c r="JY70" s="27">
        <v>0</v>
      </c>
      <c r="JZ70" s="27">
        <v>0</v>
      </c>
      <c r="KA70" s="27">
        <v>0</v>
      </c>
      <c r="KB70" s="27">
        <v>0</v>
      </c>
      <c r="KC70" s="27">
        <v>0</v>
      </c>
      <c r="KD70" s="27">
        <v>0</v>
      </c>
      <c r="KE70" s="27">
        <v>0</v>
      </c>
      <c r="KF70" s="27">
        <v>0</v>
      </c>
      <c r="KG70" s="27">
        <v>0</v>
      </c>
      <c r="KH70" s="27">
        <v>0</v>
      </c>
      <c r="KI70" s="27">
        <v>0</v>
      </c>
      <c r="KJ70" s="27">
        <v>0</v>
      </c>
      <c r="KK70" s="27">
        <v>0</v>
      </c>
      <c r="KL70" s="27">
        <v>0</v>
      </c>
      <c r="KM70" s="27">
        <v>0</v>
      </c>
      <c r="KN70" s="27">
        <v>0</v>
      </c>
      <c r="KO70" s="27">
        <v>0</v>
      </c>
      <c r="KP70" s="27">
        <v>0</v>
      </c>
      <c r="KQ70" s="27">
        <v>0</v>
      </c>
      <c r="KR70" s="27">
        <v>0</v>
      </c>
      <c r="KS70" s="27">
        <v>0</v>
      </c>
      <c r="KT70" s="27">
        <v>0</v>
      </c>
      <c r="KU70" s="27">
        <v>0</v>
      </c>
      <c r="KV70" s="27">
        <v>0</v>
      </c>
      <c r="KW70" s="27">
        <v>0</v>
      </c>
      <c r="KX70" s="27">
        <v>0</v>
      </c>
      <c r="KY70" s="27">
        <v>0</v>
      </c>
      <c r="KZ70" s="27">
        <v>0</v>
      </c>
      <c r="LA70" s="27">
        <v>0</v>
      </c>
      <c r="LB70" s="27">
        <v>0</v>
      </c>
      <c r="LC70" s="27">
        <v>0</v>
      </c>
      <c r="LD70" s="27">
        <v>0</v>
      </c>
      <c r="LE70" s="27">
        <v>0</v>
      </c>
      <c r="LF70" s="27">
        <v>0</v>
      </c>
      <c r="LG70" s="27">
        <v>0</v>
      </c>
      <c r="LH70" s="27">
        <v>0</v>
      </c>
      <c r="LI70" s="27">
        <v>0</v>
      </c>
      <c r="LJ70" s="27">
        <v>0</v>
      </c>
      <c r="LK70" s="27">
        <v>0</v>
      </c>
      <c r="LL70" s="27">
        <v>0</v>
      </c>
      <c r="LM70" s="27">
        <v>0</v>
      </c>
      <c r="LN70" s="27">
        <v>0</v>
      </c>
      <c r="LO70" s="27">
        <v>0</v>
      </c>
      <c r="LP70" s="27">
        <v>0</v>
      </c>
      <c r="LQ70" s="27">
        <v>0</v>
      </c>
      <c r="LR70" s="27">
        <v>0</v>
      </c>
      <c r="LS70" s="27">
        <v>0</v>
      </c>
      <c r="LT70" s="27">
        <v>0</v>
      </c>
      <c r="LU70" s="27">
        <v>0</v>
      </c>
      <c r="LV70" s="27">
        <v>0</v>
      </c>
      <c r="LW70" s="27">
        <v>0</v>
      </c>
      <c r="LX70" s="27">
        <v>0</v>
      </c>
      <c r="LY70" s="27">
        <v>0</v>
      </c>
      <c r="LZ70" s="27">
        <v>0</v>
      </c>
      <c r="MA70" s="27">
        <v>0</v>
      </c>
      <c r="MB70" s="27">
        <v>0</v>
      </c>
      <c r="MC70" s="27">
        <v>0</v>
      </c>
      <c r="MD70" s="27">
        <v>0</v>
      </c>
      <c r="ME70" s="27">
        <v>0</v>
      </c>
      <c r="MF70" s="27">
        <v>0</v>
      </c>
      <c r="MG70" s="27">
        <v>0</v>
      </c>
      <c r="MH70" s="27">
        <v>0</v>
      </c>
      <c r="MI70" s="27">
        <v>0</v>
      </c>
      <c r="MJ70" s="27">
        <v>0</v>
      </c>
      <c r="MK70" s="27">
        <v>0</v>
      </c>
      <c r="ML70" s="27">
        <v>0</v>
      </c>
      <c r="MM70" s="27">
        <v>0</v>
      </c>
      <c r="MN70" s="27">
        <v>0</v>
      </c>
      <c r="MO70" s="27">
        <v>0</v>
      </c>
      <c r="MP70" s="27">
        <v>0</v>
      </c>
      <c r="MQ70" s="27">
        <v>0</v>
      </c>
      <c r="MR70" s="27">
        <v>0</v>
      </c>
      <c r="MS70" s="27">
        <v>0</v>
      </c>
      <c r="MT70" s="27">
        <v>0</v>
      </c>
      <c r="MU70" s="27">
        <v>0</v>
      </c>
      <c r="MV70" s="27">
        <v>0</v>
      </c>
      <c r="MW70" s="27">
        <v>0</v>
      </c>
      <c r="MX70" s="64">
        <f>MX29*IFERROR(SUM(C69:MW69)/SUM(C28:MW28),0)</f>
        <v>0</v>
      </c>
      <c r="MY70" s="27"/>
      <c r="MZ70" s="27"/>
      <c r="NA70" s="27"/>
      <c r="NB70" s="27"/>
      <c r="NC70" s="27"/>
      <c r="ND70" s="27"/>
      <c r="NE70" s="27"/>
      <c r="NF70" s="27"/>
      <c r="NG70" s="27"/>
      <c r="NH70" s="27"/>
      <c r="NI70" s="27"/>
      <c r="NJ70" s="27"/>
      <c r="NK70" s="27"/>
      <c r="NL70" s="27"/>
      <c r="NM70" s="27"/>
      <c r="NN70" s="27"/>
      <c r="NO70" s="27"/>
      <c r="NP70" s="27"/>
      <c r="NQ70" s="27"/>
      <c r="NR70" s="27"/>
      <c r="NS70" s="27"/>
      <c r="NT70" s="27"/>
    </row>
    <row r="71" spans="1:384" ht="14.25" customHeight="1" collapsed="1" x14ac:dyDescent="0.55000000000000004"/>
    <row r="72" spans="1:384" ht="14.25" customHeight="1" x14ac:dyDescent="0.55000000000000004">
      <c r="A72" s="8" t="s">
        <v>50</v>
      </c>
      <c r="B72" s="13" t="e">
        <f>SUM(C72:MX72)</f>
        <v>#REF!</v>
      </c>
      <c r="C72" s="37" t="e">
        <f t="shared" ref="C72:IW72" si="93">(((C56*(C$7*(1+C$11)+C60))+(C57*(C$8*(1+C$11)+C61))+(C58*(C$9*(1+C$11)+C62)))*(1-C66)*(1-C67)
-C59*C68
+C69+C70)
*#REF!</f>
        <v>#REF!</v>
      </c>
      <c r="D72" s="37" t="e">
        <f t="shared" si="93"/>
        <v>#REF!</v>
      </c>
      <c r="E72" s="37" t="e">
        <f t="shared" si="93"/>
        <v>#REF!</v>
      </c>
      <c r="F72" s="37" t="e">
        <f t="shared" si="93"/>
        <v>#REF!</v>
      </c>
      <c r="G72" s="37" t="e">
        <f t="shared" si="93"/>
        <v>#REF!</v>
      </c>
      <c r="H72" s="37" t="e">
        <f t="shared" si="93"/>
        <v>#REF!</v>
      </c>
      <c r="I72" s="37" t="e">
        <f t="shared" si="93"/>
        <v>#REF!</v>
      </c>
      <c r="J72" s="37" t="e">
        <f t="shared" si="93"/>
        <v>#REF!</v>
      </c>
      <c r="K72" s="37" t="e">
        <f t="shared" si="93"/>
        <v>#REF!</v>
      </c>
      <c r="L72" s="37" t="e">
        <f t="shared" si="93"/>
        <v>#REF!</v>
      </c>
      <c r="M72" s="37" t="e">
        <f t="shared" si="93"/>
        <v>#REF!</v>
      </c>
      <c r="N72" s="37" t="e">
        <f t="shared" si="93"/>
        <v>#REF!</v>
      </c>
      <c r="O72" s="37" t="e">
        <f t="shared" si="93"/>
        <v>#REF!</v>
      </c>
      <c r="P72" s="37" t="e">
        <f t="shared" si="93"/>
        <v>#REF!</v>
      </c>
      <c r="Q72" s="37" t="e">
        <f t="shared" si="93"/>
        <v>#REF!</v>
      </c>
      <c r="R72" s="37" t="e">
        <f t="shared" si="93"/>
        <v>#REF!</v>
      </c>
      <c r="S72" s="37" t="e">
        <f t="shared" si="93"/>
        <v>#REF!</v>
      </c>
      <c r="T72" s="37" t="e">
        <f t="shared" si="93"/>
        <v>#REF!</v>
      </c>
      <c r="U72" s="37" t="e">
        <f t="shared" si="93"/>
        <v>#REF!</v>
      </c>
      <c r="V72" s="37" t="e">
        <f t="shared" si="93"/>
        <v>#REF!</v>
      </c>
      <c r="W72" s="37" t="e">
        <f t="shared" si="93"/>
        <v>#REF!</v>
      </c>
      <c r="X72" s="37" t="e">
        <f t="shared" si="93"/>
        <v>#REF!</v>
      </c>
      <c r="Y72" s="37" t="e">
        <f t="shared" si="93"/>
        <v>#REF!</v>
      </c>
      <c r="Z72" s="37" t="e">
        <f t="shared" si="93"/>
        <v>#REF!</v>
      </c>
      <c r="AA72" s="37" t="e">
        <f t="shared" si="93"/>
        <v>#REF!</v>
      </c>
      <c r="AB72" s="37" t="e">
        <f t="shared" si="93"/>
        <v>#REF!</v>
      </c>
      <c r="AC72" s="37" t="e">
        <f t="shared" si="93"/>
        <v>#REF!</v>
      </c>
      <c r="AD72" s="37" t="e">
        <f t="shared" si="93"/>
        <v>#REF!</v>
      </c>
      <c r="AE72" s="37" t="e">
        <f t="shared" si="93"/>
        <v>#REF!</v>
      </c>
      <c r="AF72" s="37" t="e">
        <f t="shared" si="93"/>
        <v>#REF!</v>
      </c>
      <c r="AG72" s="37" t="e">
        <f t="shared" si="93"/>
        <v>#REF!</v>
      </c>
      <c r="AH72" s="37" t="e">
        <f t="shared" si="93"/>
        <v>#REF!</v>
      </c>
      <c r="AI72" s="37" t="e">
        <f t="shared" si="93"/>
        <v>#REF!</v>
      </c>
      <c r="AJ72" s="37" t="e">
        <f t="shared" si="93"/>
        <v>#REF!</v>
      </c>
      <c r="AK72" s="37" t="e">
        <f t="shared" si="93"/>
        <v>#REF!</v>
      </c>
      <c r="AL72" s="37" t="e">
        <f t="shared" si="93"/>
        <v>#REF!</v>
      </c>
      <c r="AM72" s="37" t="e">
        <f t="shared" si="93"/>
        <v>#REF!</v>
      </c>
      <c r="AN72" s="37" t="e">
        <f t="shared" si="93"/>
        <v>#REF!</v>
      </c>
      <c r="AO72" s="37" t="e">
        <f t="shared" si="93"/>
        <v>#REF!</v>
      </c>
      <c r="AP72" s="37" t="e">
        <f t="shared" si="93"/>
        <v>#REF!</v>
      </c>
      <c r="AQ72" s="37" t="e">
        <f t="shared" si="93"/>
        <v>#REF!</v>
      </c>
      <c r="AR72" s="37" t="e">
        <f t="shared" si="93"/>
        <v>#REF!</v>
      </c>
      <c r="AS72" s="37" t="e">
        <f t="shared" si="93"/>
        <v>#REF!</v>
      </c>
      <c r="AT72" s="37" t="e">
        <f t="shared" si="93"/>
        <v>#REF!</v>
      </c>
      <c r="AU72" s="37" t="e">
        <f t="shared" si="93"/>
        <v>#REF!</v>
      </c>
      <c r="AV72" s="37" t="e">
        <f t="shared" si="93"/>
        <v>#REF!</v>
      </c>
      <c r="AW72" s="37" t="e">
        <f t="shared" si="93"/>
        <v>#REF!</v>
      </c>
      <c r="AX72" s="37" t="e">
        <f t="shared" si="93"/>
        <v>#REF!</v>
      </c>
      <c r="AY72" s="37" t="e">
        <f t="shared" si="93"/>
        <v>#REF!</v>
      </c>
      <c r="AZ72" s="37" t="e">
        <f t="shared" si="93"/>
        <v>#REF!</v>
      </c>
      <c r="BA72" s="37" t="e">
        <f t="shared" si="93"/>
        <v>#REF!</v>
      </c>
      <c r="BB72" s="37" t="e">
        <f t="shared" si="93"/>
        <v>#REF!</v>
      </c>
      <c r="BC72" s="37" t="e">
        <f t="shared" si="93"/>
        <v>#REF!</v>
      </c>
      <c r="BD72" s="37" t="e">
        <f t="shared" si="93"/>
        <v>#REF!</v>
      </c>
      <c r="BE72" s="37" t="e">
        <f t="shared" si="93"/>
        <v>#REF!</v>
      </c>
      <c r="BF72" s="37" t="e">
        <f t="shared" si="93"/>
        <v>#REF!</v>
      </c>
      <c r="BG72" s="37" t="e">
        <f t="shared" si="93"/>
        <v>#REF!</v>
      </c>
      <c r="BH72" s="37" t="e">
        <f t="shared" si="93"/>
        <v>#REF!</v>
      </c>
      <c r="BI72" s="37" t="e">
        <f t="shared" si="93"/>
        <v>#REF!</v>
      </c>
      <c r="BJ72" s="37" t="e">
        <f t="shared" si="93"/>
        <v>#REF!</v>
      </c>
      <c r="BK72" s="37" t="e">
        <f t="shared" si="93"/>
        <v>#REF!</v>
      </c>
      <c r="BL72" s="37" t="e">
        <f t="shared" si="93"/>
        <v>#REF!</v>
      </c>
      <c r="BM72" s="37" t="e">
        <f t="shared" si="93"/>
        <v>#REF!</v>
      </c>
      <c r="BN72" s="37" t="e">
        <f t="shared" si="93"/>
        <v>#REF!</v>
      </c>
      <c r="BO72" s="37" t="e">
        <f t="shared" si="93"/>
        <v>#REF!</v>
      </c>
      <c r="BP72" s="37" t="e">
        <f t="shared" si="93"/>
        <v>#REF!</v>
      </c>
      <c r="BQ72" s="37" t="e">
        <f t="shared" si="93"/>
        <v>#REF!</v>
      </c>
      <c r="BR72" s="37" t="e">
        <f t="shared" si="93"/>
        <v>#REF!</v>
      </c>
      <c r="BS72" s="37" t="e">
        <f t="shared" si="93"/>
        <v>#REF!</v>
      </c>
      <c r="BT72" s="37" t="e">
        <f t="shared" si="93"/>
        <v>#REF!</v>
      </c>
      <c r="BU72" s="37" t="e">
        <f t="shared" si="93"/>
        <v>#REF!</v>
      </c>
      <c r="BV72" s="37" t="e">
        <f t="shared" si="93"/>
        <v>#REF!</v>
      </c>
      <c r="BW72" s="37" t="e">
        <f t="shared" si="93"/>
        <v>#REF!</v>
      </c>
      <c r="BX72" s="37" t="e">
        <f t="shared" si="93"/>
        <v>#REF!</v>
      </c>
      <c r="BY72" s="37" t="e">
        <f t="shared" si="93"/>
        <v>#REF!</v>
      </c>
      <c r="BZ72" s="37" t="e">
        <f t="shared" si="93"/>
        <v>#REF!</v>
      </c>
      <c r="CA72" s="37" t="e">
        <f t="shared" si="93"/>
        <v>#REF!</v>
      </c>
      <c r="CB72" s="37" t="e">
        <f t="shared" si="93"/>
        <v>#REF!</v>
      </c>
      <c r="CC72" s="37" t="e">
        <f t="shared" si="93"/>
        <v>#REF!</v>
      </c>
      <c r="CD72" s="37" t="e">
        <f t="shared" si="93"/>
        <v>#REF!</v>
      </c>
      <c r="CE72" s="37" t="e">
        <f t="shared" si="93"/>
        <v>#REF!</v>
      </c>
      <c r="CF72" s="37" t="e">
        <f t="shared" si="93"/>
        <v>#REF!</v>
      </c>
      <c r="CG72" s="37" t="e">
        <f t="shared" si="93"/>
        <v>#REF!</v>
      </c>
      <c r="CH72" s="37" t="e">
        <f t="shared" si="93"/>
        <v>#REF!</v>
      </c>
      <c r="CI72" s="37" t="e">
        <f t="shared" si="93"/>
        <v>#REF!</v>
      </c>
      <c r="CJ72" s="37" t="e">
        <f t="shared" si="93"/>
        <v>#REF!</v>
      </c>
      <c r="CK72" s="37" t="e">
        <f t="shared" si="93"/>
        <v>#REF!</v>
      </c>
      <c r="CL72" s="37" t="e">
        <f t="shared" si="93"/>
        <v>#REF!</v>
      </c>
      <c r="CM72" s="37" t="e">
        <f t="shared" si="93"/>
        <v>#REF!</v>
      </c>
      <c r="CN72" s="37" t="e">
        <f t="shared" si="93"/>
        <v>#REF!</v>
      </c>
      <c r="CO72" s="37" t="e">
        <f t="shared" si="93"/>
        <v>#REF!</v>
      </c>
      <c r="CP72" s="37" t="e">
        <f t="shared" si="93"/>
        <v>#REF!</v>
      </c>
      <c r="CQ72" s="37" t="e">
        <f t="shared" si="93"/>
        <v>#REF!</v>
      </c>
      <c r="CR72" s="37" t="e">
        <f t="shared" si="93"/>
        <v>#REF!</v>
      </c>
      <c r="CS72" s="37" t="e">
        <f t="shared" si="93"/>
        <v>#REF!</v>
      </c>
      <c r="CT72" s="37" t="e">
        <f t="shared" si="93"/>
        <v>#REF!</v>
      </c>
      <c r="CU72" s="37" t="e">
        <f t="shared" si="93"/>
        <v>#REF!</v>
      </c>
      <c r="CV72" s="37" t="e">
        <f t="shared" si="93"/>
        <v>#REF!</v>
      </c>
      <c r="CW72" s="37" t="e">
        <f t="shared" si="93"/>
        <v>#REF!</v>
      </c>
      <c r="CX72" s="37" t="e">
        <f t="shared" si="93"/>
        <v>#REF!</v>
      </c>
      <c r="CY72" s="37" t="e">
        <f t="shared" si="93"/>
        <v>#REF!</v>
      </c>
      <c r="CZ72" s="37" t="e">
        <f t="shared" si="93"/>
        <v>#REF!</v>
      </c>
      <c r="DA72" s="37" t="e">
        <f t="shared" si="93"/>
        <v>#REF!</v>
      </c>
      <c r="DB72" s="37" t="e">
        <f t="shared" si="93"/>
        <v>#REF!</v>
      </c>
      <c r="DC72" s="37" t="e">
        <f t="shared" si="93"/>
        <v>#REF!</v>
      </c>
      <c r="DD72" s="37" t="e">
        <f t="shared" si="93"/>
        <v>#REF!</v>
      </c>
      <c r="DE72" s="37" t="e">
        <f t="shared" si="93"/>
        <v>#REF!</v>
      </c>
      <c r="DF72" s="37" t="e">
        <f t="shared" si="93"/>
        <v>#REF!</v>
      </c>
      <c r="DG72" s="37" t="e">
        <f t="shared" si="93"/>
        <v>#REF!</v>
      </c>
      <c r="DH72" s="37" t="e">
        <f t="shared" si="93"/>
        <v>#REF!</v>
      </c>
      <c r="DI72" s="37" t="e">
        <f t="shared" si="93"/>
        <v>#REF!</v>
      </c>
      <c r="DJ72" s="37" t="e">
        <f t="shared" si="93"/>
        <v>#REF!</v>
      </c>
      <c r="DK72" s="37" t="e">
        <f t="shared" si="93"/>
        <v>#REF!</v>
      </c>
      <c r="DL72" s="37" t="e">
        <f t="shared" si="93"/>
        <v>#REF!</v>
      </c>
      <c r="DM72" s="37" t="e">
        <f t="shared" si="93"/>
        <v>#REF!</v>
      </c>
      <c r="DN72" s="37" t="e">
        <f t="shared" si="93"/>
        <v>#REF!</v>
      </c>
      <c r="DO72" s="37" t="e">
        <f t="shared" si="93"/>
        <v>#REF!</v>
      </c>
      <c r="DP72" s="37" t="e">
        <f t="shared" si="93"/>
        <v>#REF!</v>
      </c>
      <c r="DQ72" s="37" t="e">
        <f t="shared" si="93"/>
        <v>#REF!</v>
      </c>
      <c r="DR72" s="37" t="e">
        <f t="shared" si="93"/>
        <v>#REF!</v>
      </c>
      <c r="DS72" s="37" t="e">
        <f t="shared" si="93"/>
        <v>#REF!</v>
      </c>
      <c r="DT72" s="37" t="e">
        <f t="shared" si="93"/>
        <v>#REF!</v>
      </c>
      <c r="DU72" s="37" t="e">
        <f t="shared" si="93"/>
        <v>#REF!</v>
      </c>
      <c r="DV72" s="37" t="e">
        <f t="shared" si="93"/>
        <v>#REF!</v>
      </c>
      <c r="DW72" s="37" t="e">
        <f t="shared" si="93"/>
        <v>#REF!</v>
      </c>
      <c r="DX72" s="37" t="e">
        <f t="shared" si="93"/>
        <v>#REF!</v>
      </c>
      <c r="DY72" s="37" t="e">
        <f t="shared" si="93"/>
        <v>#REF!</v>
      </c>
      <c r="DZ72" s="37" t="e">
        <f t="shared" si="93"/>
        <v>#REF!</v>
      </c>
      <c r="EA72" s="37" t="e">
        <f t="shared" si="93"/>
        <v>#REF!</v>
      </c>
      <c r="EB72" s="37" t="e">
        <f t="shared" si="93"/>
        <v>#REF!</v>
      </c>
      <c r="EC72" s="37" t="e">
        <f t="shared" si="93"/>
        <v>#REF!</v>
      </c>
      <c r="ED72" s="37" t="e">
        <f t="shared" si="93"/>
        <v>#REF!</v>
      </c>
      <c r="EE72" s="37" t="e">
        <f t="shared" si="93"/>
        <v>#REF!</v>
      </c>
      <c r="EF72" s="37" t="e">
        <f t="shared" si="93"/>
        <v>#REF!</v>
      </c>
      <c r="EG72" s="37" t="e">
        <f t="shared" si="93"/>
        <v>#REF!</v>
      </c>
      <c r="EH72" s="37" t="e">
        <f t="shared" si="93"/>
        <v>#REF!</v>
      </c>
      <c r="EI72" s="37" t="e">
        <f t="shared" si="93"/>
        <v>#REF!</v>
      </c>
      <c r="EJ72" s="37" t="e">
        <f t="shared" si="93"/>
        <v>#REF!</v>
      </c>
      <c r="EK72" s="37" t="e">
        <f t="shared" si="93"/>
        <v>#REF!</v>
      </c>
      <c r="EL72" s="37" t="e">
        <f t="shared" si="93"/>
        <v>#REF!</v>
      </c>
      <c r="EM72" s="37" t="e">
        <f t="shared" si="93"/>
        <v>#REF!</v>
      </c>
      <c r="EN72" s="37" t="e">
        <f t="shared" si="93"/>
        <v>#REF!</v>
      </c>
      <c r="EO72" s="37" t="e">
        <f t="shared" si="93"/>
        <v>#REF!</v>
      </c>
      <c r="EP72" s="37" t="e">
        <f t="shared" si="93"/>
        <v>#REF!</v>
      </c>
      <c r="EQ72" s="37" t="e">
        <f t="shared" si="93"/>
        <v>#REF!</v>
      </c>
      <c r="ER72" s="37" t="e">
        <f t="shared" si="93"/>
        <v>#REF!</v>
      </c>
      <c r="ES72" s="37" t="e">
        <f t="shared" si="93"/>
        <v>#REF!</v>
      </c>
      <c r="ET72" s="37" t="e">
        <f t="shared" si="93"/>
        <v>#REF!</v>
      </c>
      <c r="EU72" s="37" t="e">
        <f t="shared" si="93"/>
        <v>#REF!</v>
      </c>
      <c r="EV72" s="37" t="e">
        <f t="shared" si="93"/>
        <v>#REF!</v>
      </c>
      <c r="EW72" s="37" t="e">
        <f t="shared" si="93"/>
        <v>#REF!</v>
      </c>
      <c r="EX72" s="37" t="e">
        <f t="shared" si="93"/>
        <v>#REF!</v>
      </c>
      <c r="EY72" s="37" t="e">
        <f t="shared" si="93"/>
        <v>#REF!</v>
      </c>
      <c r="EZ72" s="37" t="e">
        <f t="shared" si="93"/>
        <v>#REF!</v>
      </c>
      <c r="FA72" s="37" t="e">
        <f t="shared" si="93"/>
        <v>#REF!</v>
      </c>
      <c r="FB72" s="37" t="e">
        <f t="shared" si="93"/>
        <v>#REF!</v>
      </c>
      <c r="FC72" s="37" t="e">
        <f t="shared" si="93"/>
        <v>#REF!</v>
      </c>
      <c r="FD72" s="37" t="e">
        <f t="shared" si="93"/>
        <v>#REF!</v>
      </c>
      <c r="FE72" s="37" t="e">
        <f t="shared" si="93"/>
        <v>#REF!</v>
      </c>
      <c r="FF72" s="37" t="e">
        <f t="shared" si="93"/>
        <v>#REF!</v>
      </c>
      <c r="FG72" s="37" t="e">
        <f t="shared" si="93"/>
        <v>#REF!</v>
      </c>
      <c r="FH72" s="37" t="e">
        <f t="shared" si="93"/>
        <v>#REF!</v>
      </c>
      <c r="FI72" s="37" t="e">
        <f t="shared" si="93"/>
        <v>#REF!</v>
      </c>
      <c r="FJ72" s="37" t="e">
        <f t="shared" si="93"/>
        <v>#REF!</v>
      </c>
      <c r="FK72" s="37" t="e">
        <f t="shared" si="93"/>
        <v>#REF!</v>
      </c>
      <c r="FL72" s="37" t="e">
        <f t="shared" si="93"/>
        <v>#REF!</v>
      </c>
      <c r="FM72" s="37" t="e">
        <f t="shared" si="93"/>
        <v>#REF!</v>
      </c>
      <c r="FN72" s="37" t="e">
        <f t="shared" si="93"/>
        <v>#REF!</v>
      </c>
      <c r="FO72" s="37" t="e">
        <f t="shared" si="93"/>
        <v>#REF!</v>
      </c>
      <c r="FP72" s="37" t="e">
        <f t="shared" si="93"/>
        <v>#REF!</v>
      </c>
      <c r="FQ72" s="37" t="e">
        <f t="shared" si="93"/>
        <v>#REF!</v>
      </c>
      <c r="FR72" s="37" t="e">
        <f t="shared" si="93"/>
        <v>#REF!</v>
      </c>
      <c r="FS72" s="37" t="e">
        <f t="shared" si="93"/>
        <v>#REF!</v>
      </c>
      <c r="FT72" s="37" t="e">
        <f t="shared" si="93"/>
        <v>#REF!</v>
      </c>
      <c r="FU72" s="37" t="e">
        <f t="shared" si="93"/>
        <v>#REF!</v>
      </c>
      <c r="FV72" s="37" t="e">
        <f t="shared" si="93"/>
        <v>#REF!</v>
      </c>
      <c r="FW72" s="37" t="e">
        <f t="shared" si="93"/>
        <v>#REF!</v>
      </c>
      <c r="FX72" s="37" t="e">
        <f t="shared" si="93"/>
        <v>#REF!</v>
      </c>
      <c r="FY72" s="37" t="e">
        <f t="shared" si="93"/>
        <v>#REF!</v>
      </c>
      <c r="FZ72" s="37" t="e">
        <f t="shared" si="93"/>
        <v>#REF!</v>
      </c>
      <c r="GA72" s="37" t="e">
        <f t="shared" si="93"/>
        <v>#REF!</v>
      </c>
      <c r="GB72" s="37" t="e">
        <f t="shared" si="93"/>
        <v>#REF!</v>
      </c>
      <c r="GC72" s="37" t="e">
        <f t="shared" si="93"/>
        <v>#REF!</v>
      </c>
      <c r="GD72" s="37" t="e">
        <f t="shared" si="93"/>
        <v>#REF!</v>
      </c>
      <c r="GE72" s="37" t="e">
        <f t="shared" si="93"/>
        <v>#REF!</v>
      </c>
      <c r="GF72" s="37" t="e">
        <f t="shared" si="93"/>
        <v>#REF!</v>
      </c>
      <c r="GG72" s="37" t="e">
        <f t="shared" si="93"/>
        <v>#REF!</v>
      </c>
      <c r="GH72" s="37" t="e">
        <f t="shared" si="93"/>
        <v>#REF!</v>
      </c>
      <c r="GI72" s="37" t="e">
        <f t="shared" si="93"/>
        <v>#REF!</v>
      </c>
      <c r="GJ72" s="37" t="e">
        <f t="shared" si="93"/>
        <v>#REF!</v>
      </c>
      <c r="GK72" s="37" t="e">
        <f t="shared" si="93"/>
        <v>#REF!</v>
      </c>
      <c r="GL72" s="37" t="e">
        <f t="shared" si="93"/>
        <v>#REF!</v>
      </c>
      <c r="GM72" s="37" t="e">
        <f t="shared" si="93"/>
        <v>#REF!</v>
      </c>
      <c r="GN72" s="37" t="e">
        <f t="shared" si="93"/>
        <v>#REF!</v>
      </c>
      <c r="GO72" s="37" t="e">
        <f t="shared" si="93"/>
        <v>#REF!</v>
      </c>
      <c r="GP72" s="37" t="e">
        <f t="shared" si="93"/>
        <v>#REF!</v>
      </c>
      <c r="GQ72" s="37" t="e">
        <f t="shared" si="93"/>
        <v>#REF!</v>
      </c>
      <c r="GR72" s="37" t="e">
        <f t="shared" si="93"/>
        <v>#REF!</v>
      </c>
      <c r="GS72" s="37" t="e">
        <f t="shared" si="93"/>
        <v>#REF!</v>
      </c>
      <c r="GT72" s="37" t="e">
        <f t="shared" si="93"/>
        <v>#REF!</v>
      </c>
      <c r="GU72" s="37" t="e">
        <f t="shared" si="93"/>
        <v>#REF!</v>
      </c>
      <c r="GV72" s="37" t="e">
        <f t="shared" si="93"/>
        <v>#REF!</v>
      </c>
      <c r="GW72" s="37" t="e">
        <f t="shared" si="93"/>
        <v>#REF!</v>
      </c>
      <c r="GX72" s="37" t="e">
        <f t="shared" si="93"/>
        <v>#REF!</v>
      </c>
      <c r="GY72" s="37" t="e">
        <f t="shared" si="93"/>
        <v>#REF!</v>
      </c>
      <c r="GZ72" s="37" t="e">
        <f t="shared" si="93"/>
        <v>#REF!</v>
      </c>
      <c r="HA72" s="37" t="e">
        <f t="shared" si="93"/>
        <v>#REF!</v>
      </c>
      <c r="HB72" s="37" t="e">
        <f t="shared" si="93"/>
        <v>#REF!</v>
      </c>
      <c r="HC72" s="37" t="e">
        <f t="shared" si="93"/>
        <v>#REF!</v>
      </c>
      <c r="HD72" s="37" t="e">
        <f t="shared" si="93"/>
        <v>#REF!</v>
      </c>
      <c r="HE72" s="37" t="e">
        <f t="shared" si="93"/>
        <v>#REF!</v>
      </c>
      <c r="HF72" s="37" t="e">
        <f t="shared" si="93"/>
        <v>#REF!</v>
      </c>
      <c r="HG72" s="37" t="e">
        <f t="shared" si="93"/>
        <v>#REF!</v>
      </c>
      <c r="HH72" s="37" t="e">
        <f t="shared" si="93"/>
        <v>#REF!</v>
      </c>
      <c r="HI72" s="37" t="e">
        <f t="shared" si="93"/>
        <v>#REF!</v>
      </c>
      <c r="HJ72" s="37" t="e">
        <f t="shared" si="93"/>
        <v>#REF!</v>
      </c>
      <c r="HK72" s="37" t="e">
        <f t="shared" si="93"/>
        <v>#REF!</v>
      </c>
      <c r="HL72" s="37" t="e">
        <f t="shared" si="93"/>
        <v>#REF!</v>
      </c>
      <c r="HM72" s="37" t="e">
        <f t="shared" si="93"/>
        <v>#REF!</v>
      </c>
      <c r="HN72" s="37" t="e">
        <f t="shared" si="93"/>
        <v>#REF!</v>
      </c>
      <c r="HO72" s="37" t="e">
        <f t="shared" si="93"/>
        <v>#REF!</v>
      </c>
      <c r="HP72" s="37" t="e">
        <f t="shared" si="93"/>
        <v>#REF!</v>
      </c>
      <c r="HQ72" s="37" t="e">
        <f t="shared" si="93"/>
        <v>#REF!</v>
      </c>
      <c r="HR72" s="37" t="e">
        <f t="shared" si="93"/>
        <v>#REF!</v>
      </c>
      <c r="HS72" s="37" t="e">
        <f t="shared" si="93"/>
        <v>#REF!</v>
      </c>
      <c r="HT72" s="37" t="e">
        <f t="shared" si="93"/>
        <v>#REF!</v>
      </c>
      <c r="HU72" s="37" t="e">
        <f t="shared" si="93"/>
        <v>#REF!</v>
      </c>
      <c r="HV72" s="37" t="e">
        <f t="shared" si="93"/>
        <v>#REF!</v>
      </c>
      <c r="HW72" s="37" t="e">
        <f t="shared" si="93"/>
        <v>#REF!</v>
      </c>
      <c r="HX72" s="37" t="e">
        <f t="shared" si="93"/>
        <v>#REF!</v>
      </c>
      <c r="HY72" s="37" t="e">
        <f t="shared" si="93"/>
        <v>#REF!</v>
      </c>
      <c r="HZ72" s="37" t="e">
        <f t="shared" si="93"/>
        <v>#REF!</v>
      </c>
      <c r="IA72" s="37" t="e">
        <f t="shared" si="93"/>
        <v>#REF!</v>
      </c>
      <c r="IB72" s="37" t="e">
        <f t="shared" si="93"/>
        <v>#REF!</v>
      </c>
      <c r="IC72" s="37" t="e">
        <f t="shared" si="93"/>
        <v>#REF!</v>
      </c>
      <c r="ID72" s="37" t="e">
        <f t="shared" si="93"/>
        <v>#REF!</v>
      </c>
      <c r="IE72" s="37" t="e">
        <f t="shared" si="93"/>
        <v>#REF!</v>
      </c>
      <c r="IF72" s="37" t="e">
        <f t="shared" si="93"/>
        <v>#REF!</v>
      </c>
      <c r="IG72" s="37" t="e">
        <f t="shared" si="93"/>
        <v>#REF!</v>
      </c>
      <c r="IH72" s="37" t="e">
        <f t="shared" si="93"/>
        <v>#REF!</v>
      </c>
      <c r="II72" s="37" t="e">
        <f t="shared" si="93"/>
        <v>#REF!</v>
      </c>
      <c r="IJ72" s="37" t="e">
        <f t="shared" si="93"/>
        <v>#REF!</v>
      </c>
      <c r="IK72" s="37" t="e">
        <f t="shared" si="93"/>
        <v>#REF!</v>
      </c>
      <c r="IL72" s="37" t="e">
        <f t="shared" si="93"/>
        <v>#REF!</v>
      </c>
      <c r="IM72" s="37" t="e">
        <f t="shared" si="93"/>
        <v>#REF!</v>
      </c>
      <c r="IN72" s="37" t="e">
        <f t="shared" si="93"/>
        <v>#REF!</v>
      </c>
      <c r="IO72" s="37" t="e">
        <f t="shared" si="93"/>
        <v>#REF!</v>
      </c>
      <c r="IP72" s="37" t="e">
        <f t="shared" si="93"/>
        <v>#REF!</v>
      </c>
      <c r="IQ72" s="37" t="e">
        <f t="shared" si="93"/>
        <v>#REF!</v>
      </c>
      <c r="IR72" s="37" t="e">
        <f t="shared" si="93"/>
        <v>#REF!</v>
      </c>
      <c r="IS72" s="37" t="e">
        <f t="shared" si="93"/>
        <v>#REF!</v>
      </c>
      <c r="IT72" s="37" t="e">
        <f t="shared" si="93"/>
        <v>#REF!</v>
      </c>
      <c r="IU72" s="37" t="e">
        <f t="shared" si="93"/>
        <v>#REF!</v>
      </c>
      <c r="IV72" s="37" t="e">
        <f t="shared" si="93"/>
        <v>#REF!</v>
      </c>
      <c r="IW72" s="37" t="e">
        <f t="shared" si="93"/>
        <v>#REF!</v>
      </c>
      <c r="IX72" s="37" t="e">
        <f t="shared" ref="IX72:MX72" si="94">(((IX56*(IX$7*(1+IX$11)+IX60))+(IX57*(IX$8*(1+IX$11)+IX61))+(IX58*(IX$9*(1+IX$11)+IX62)))*(1-IX66)*(1-IX67)
-IX59*IX68
+IX69+IX70)
*#REF!</f>
        <v>#REF!</v>
      </c>
      <c r="IY72" s="37" t="e">
        <f t="shared" si="94"/>
        <v>#REF!</v>
      </c>
      <c r="IZ72" s="37" t="e">
        <f t="shared" si="94"/>
        <v>#REF!</v>
      </c>
      <c r="JA72" s="37" t="e">
        <f t="shared" si="94"/>
        <v>#REF!</v>
      </c>
      <c r="JB72" s="37" t="e">
        <f t="shared" si="94"/>
        <v>#REF!</v>
      </c>
      <c r="JC72" s="37" t="e">
        <f t="shared" si="94"/>
        <v>#REF!</v>
      </c>
      <c r="JD72" s="37" t="e">
        <f t="shared" si="94"/>
        <v>#REF!</v>
      </c>
      <c r="JE72" s="37" t="e">
        <f t="shared" si="94"/>
        <v>#REF!</v>
      </c>
      <c r="JF72" s="37" t="e">
        <f t="shared" si="94"/>
        <v>#REF!</v>
      </c>
      <c r="JG72" s="37" t="e">
        <f t="shared" si="94"/>
        <v>#REF!</v>
      </c>
      <c r="JH72" s="37" t="e">
        <f t="shared" si="94"/>
        <v>#REF!</v>
      </c>
      <c r="JI72" s="37" t="e">
        <f t="shared" si="94"/>
        <v>#REF!</v>
      </c>
      <c r="JJ72" s="37" t="e">
        <f t="shared" si="94"/>
        <v>#REF!</v>
      </c>
      <c r="JK72" s="37" t="e">
        <f t="shared" si="94"/>
        <v>#REF!</v>
      </c>
      <c r="JL72" s="37" t="e">
        <f t="shared" si="94"/>
        <v>#REF!</v>
      </c>
      <c r="JM72" s="37" t="e">
        <f t="shared" si="94"/>
        <v>#REF!</v>
      </c>
      <c r="JN72" s="37" t="e">
        <f t="shared" si="94"/>
        <v>#REF!</v>
      </c>
      <c r="JO72" s="37" t="e">
        <f t="shared" si="94"/>
        <v>#REF!</v>
      </c>
      <c r="JP72" s="37" t="e">
        <f t="shared" si="94"/>
        <v>#REF!</v>
      </c>
      <c r="JQ72" s="37" t="e">
        <f t="shared" si="94"/>
        <v>#REF!</v>
      </c>
      <c r="JR72" s="37" t="e">
        <f t="shared" si="94"/>
        <v>#REF!</v>
      </c>
      <c r="JS72" s="37" t="e">
        <f t="shared" si="94"/>
        <v>#REF!</v>
      </c>
      <c r="JT72" s="37" t="e">
        <f t="shared" si="94"/>
        <v>#REF!</v>
      </c>
      <c r="JU72" s="37" t="e">
        <f t="shared" si="94"/>
        <v>#REF!</v>
      </c>
      <c r="JV72" s="37" t="e">
        <f t="shared" si="94"/>
        <v>#REF!</v>
      </c>
      <c r="JW72" s="37" t="e">
        <f t="shared" si="94"/>
        <v>#REF!</v>
      </c>
      <c r="JX72" s="37" t="e">
        <f t="shared" si="94"/>
        <v>#REF!</v>
      </c>
      <c r="JY72" s="37" t="e">
        <f t="shared" si="94"/>
        <v>#REF!</v>
      </c>
      <c r="JZ72" s="37" t="e">
        <f t="shared" si="94"/>
        <v>#REF!</v>
      </c>
      <c r="KA72" s="37" t="e">
        <f t="shared" si="94"/>
        <v>#REF!</v>
      </c>
      <c r="KB72" s="37" t="e">
        <f t="shared" si="94"/>
        <v>#REF!</v>
      </c>
      <c r="KC72" s="37" t="e">
        <f t="shared" si="94"/>
        <v>#REF!</v>
      </c>
      <c r="KD72" s="37" t="e">
        <f t="shared" si="94"/>
        <v>#REF!</v>
      </c>
      <c r="KE72" s="37" t="e">
        <f t="shared" si="94"/>
        <v>#REF!</v>
      </c>
      <c r="KF72" s="37" t="e">
        <f t="shared" si="94"/>
        <v>#REF!</v>
      </c>
      <c r="KG72" s="37" t="e">
        <f t="shared" si="94"/>
        <v>#REF!</v>
      </c>
      <c r="KH72" s="37" t="e">
        <f t="shared" si="94"/>
        <v>#REF!</v>
      </c>
      <c r="KI72" s="37" t="e">
        <f t="shared" si="94"/>
        <v>#REF!</v>
      </c>
      <c r="KJ72" s="37" t="e">
        <f t="shared" si="94"/>
        <v>#REF!</v>
      </c>
      <c r="KK72" s="37" t="e">
        <f t="shared" si="94"/>
        <v>#REF!</v>
      </c>
      <c r="KL72" s="37" t="e">
        <f t="shared" si="94"/>
        <v>#REF!</v>
      </c>
      <c r="KM72" s="37" t="e">
        <f t="shared" si="94"/>
        <v>#REF!</v>
      </c>
      <c r="KN72" s="37" t="e">
        <f t="shared" si="94"/>
        <v>#REF!</v>
      </c>
      <c r="KO72" s="37" t="e">
        <f t="shared" si="94"/>
        <v>#REF!</v>
      </c>
      <c r="KP72" s="37" t="e">
        <f t="shared" si="94"/>
        <v>#REF!</v>
      </c>
      <c r="KQ72" s="37" t="e">
        <f t="shared" si="94"/>
        <v>#REF!</v>
      </c>
      <c r="KR72" s="37" t="e">
        <f t="shared" si="94"/>
        <v>#REF!</v>
      </c>
      <c r="KS72" s="37" t="e">
        <f t="shared" si="94"/>
        <v>#REF!</v>
      </c>
      <c r="KT72" s="37" t="e">
        <f t="shared" si="94"/>
        <v>#REF!</v>
      </c>
      <c r="KU72" s="37" t="e">
        <f t="shared" si="94"/>
        <v>#REF!</v>
      </c>
      <c r="KV72" s="37" t="e">
        <f t="shared" si="94"/>
        <v>#REF!</v>
      </c>
      <c r="KW72" s="37" t="e">
        <f t="shared" si="94"/>
        <v>#REF!</v>
      </c>
      <c r="KX72" s="37" t="e">
        <f t="shared" si="94"/>
        <v>#REF!</v>
      </c>
      <c r="KY72" s="37" t="e">
        <f t="shared" si="94"/>
        <v>#REF!</v>
      </c>
      <c r="KZ72" s="37" t="e">
        <f t="shared" si="94"/>
        <v>#REF!</v>
      </c>
      <c r="LA72" s="37" t="e">
        <f t="shared" si="94"/>
        <v>#REF!</v>
      </c>
      <c r="LB72" s="37" t="e">
        <f t="shared" si="94"/>
        <v>#REF!</v>
      </c>
      <c r="LC72" s="37" t="e">
        <f t="shared" si="94"/>
        <v>#REF!</v>
      </c>
      <c r="LD72" s="37" t="e">
        <f t="shared" si="94"/>
        <v>#REF!</v>
      </c>
      <c r="LE72" s="37" t="e">
        <f t="shared" si="94"/>
        <v>#REF!</v>
      </c>
      <c r="LF72" s="37" t="e">
        <f t="shared" si="94"/>
        <v>#REF!</v>
      </c>
      <c r="LG72" s="37" t="e">
        <f t="shared" si="94"/>
        <v>#REF!</v>
      </c>
      <c r="LH72" s="37" t="e">
        <f t="shared" si="94"/>
        <v>#REF!</v>
      </c>
      <c r="LI72" s="37" t="e">
        <f t="shared" si="94"/>
        <v>#REF!</v>
      </c>
      <c r="LJ72" s="37" t="e">
        <f t="shared" si="94"/>
        <v>#REF!</v>
      </c>
      <c r="LK72" s="37" t="e">
        <f t="shared" si="94"/>
        <v>#REF!</v>
      </c>
      <c r="LL72" s="37" t="e">
        <f t="shared" si="94"/>
        <v>#REF!</v>
      </c>
      <c r="LM72" s="37" t="e">
        <f t="shared" si="94"/>
        <v>#REF!</v>
      </c>
      <c r="LN72" s="37" t="e">
        <f t="shared" si="94"/>
        <v>#REF!</v>
      </c>
      <c r="LO72" s="37" t="e">
        <f t="shared" si="94"/>
        <v>#REF!</v>
      </c>
      <c r="LP72" s="37" t="e">
        <f t="shared" si="94"/>
        <v>#REF!</v>
      </c>
      <c r="LQ72" s="37" t="e">
        <f t="shared" si="94"/>
        <v>#REF!</v>
      </c>
      <c r="LR72" s="37" t="e">
        <f t="shared" si="94"/>
        <v>#REF!</v>
      </c>
      <c r="LS72" s="37" t="e">
        <f t="shared" si="94"/>
        <v>#REF!</v>
      </c>
      <c r="LT72" s="37" t="e">
        <f t="shared" si="94"/>
        <v>#REF!</v>
      </c>
      <c r="LU72" s="37" t="e">
        <f t="shared" si="94"/>
        <v>#REF!</v>
      </c>
      <c r="LV72" s="37" t="e">
        <f t="shared" si="94"/>
        <v>#REF!</v>
      </c>
      <c r="LW72" s="37" t="e">
        <f t="shared" si="94"/>
        <v>#REF!</v>
      </c>
      <c r="LX72" s="37" t="e">
        <f t="shared" si="94"/>
        <v>#REF!</v>
      </c>
      <c r="LY72" s="37" t="e">
        <f t="shared" si="94"/>
        <v>#REF!</v>
      </c>
      <c r="LZ72" s="37" t="e">
        <f t="shared" si="94"/>
        <v>#REF!</v>
      </c>
      <c r="MA72" s="37" t="e">
        <f t="shared" si="94"/>
        <v>#REF!</v>
      </c>
      <c r="MB72" s="37" t="e">
        <f t="shared" si="94"/>
        <v>#REF!</v>
      </c>
      <c r="MC72" s="37" t="e">
        <f t="shared" si="94"/>
        <v>#REF!</v>
      </c>
      <c r="MD72" s="37" t="e">
        <f t="shared" si="94"/>
        <v>#REF!</v>
      </c>
      <c r="ME72" s="37" t="e">
        <f t="shared" si="94"/>
        <v>#REF!</v>
      </c>
      <c r="MF72" s="37" t="e">
        <f t="shared" si="94"/>
        <v>#REF!</v>
      </c>
      <c r="MG72" s="37" t="e">
        <f t="shared" si="94"/>
        <v>#REF!</v>
      </c>
      <c r="MH72" s="37" t="e">
        <f t="shared" si="94"/>
        <v>#REF!</v>
      </c>
      <c r="MI72" s="37" t="e">
        <f t="shared" si="94"/>
        <v>#REF!</v>
      </c>
      <c r="MJ72" s="37" t="e">
        <f t="shared" si="94"/>
        <v>#REF!</v>
      </c>
      <c r="MK72" s="37" t="e">
        <f t="shared" si="94"/>
        <v>#REF!</v>
      </c>
      <c r="ML72" s="37" t="e">
        <f t="shared" si="94"/>
        <v>#REF!</v>
      </c>
      <c r="MM72" s="37" t="e">
        <f t="shared" si="94"/>
        <v>#REF!</v>
      </c>
      <c r="MN72" s="37" t="e">
        <f t="shared" si="94"/>
        <v>#REF!</v>
      </c>
      <c r="MO72" s="37" t="e">
        <f t="shared" si="94"/>
        <v>#REF!</v>
      </c>
      <c r="MP72" s="37" t="e">
        <f t="shared" si="94"/>
        <v>#REF!</v>
      </c>
      <c r="MQ72" s="37" t="e">
        <f t="shared" si="94"/>
        <v>#REF!</v>
      </c>
      <c r="MR72" s="37" t="e">
        <f t="shared" si="94"/>
        <v>#REF!</v>
      </c>
      <c r="MS72" s="37" t="e">
        <f t="shared" si="94"/>
        <v>#REF!</v>
      </c>
      <c r="MT72" s="37" t="e">
        <f t="shared" si="94"/>
        <v>#REF!</v>
      </c>
      <c r="MU72" s="37" t="e">
        <f t="shared" si="94"/>
        <v>#REF!</v>
      </c>
      <c r="MV72" s="37" t="e">
        <f t="shared" si="94"/>
        <v>#REF!</v>
      </c>
      <c r="MW72" s="37" t="e">
        <f t="shared" si="94"/>
        <v>#REF!</v>
      </c>
      <c r="MX72" s="37" t="e">
        <f t="shared" si="94"/>
        <v>#REF!</v>
      </c>
    </row>
    <row r="73" spans="1:384" ht="14.25" customHeight="1" x14ac:dyDescent="0.55000000000000004">
      <c r="A73" s="8" t="s">
        <v>51</v>
      </c>
      <c r="B73" s="65" t="e">
        <f>#REF!</f>
        <v>#REF!</v>
      </c>
      <c r="C73" s="58" t="e">
        <f t="shared" ref="C73:IW73" si="95">XNPV($B73,D72:$KP72,D55:$KP55)/((1+$B73)^YEARFRAC(C55,D55,3))</f>
        <v>#REF!</v>
      </c>
      <c r="D73" s="58" t="e">
        <f t="shared" si="95"/>
        <v>#REF!</v>
      </c>
      <c r="E73" s="58" t="e">
        <f t="shared" si="95"/>
        <v>#REF!</v>
      </c>
      <c r="F73" s="58" t="e">
        <f t="shared" si="95"/>
        <v>#REF!</v>
      </c>
      <c r="G73" s="58" t="e">
        <f t="shared" si="95"/>
        <v>#REF!</v>
      </c>
      <c r="H73" s="58" t="e">
        <f t="shared" si="95"/>
        <v>#REF!</v>
      </c>
      <c r="I73" s="58" t="e">
        <f t="shared" si="95"/>
        <v>#REF!</v>
      </c>
      <c r="J73" s="58" t="e">
        <f t="shared" si="95"/>
        <v>#REF!</v>
      </c>
      <c r="K73" s="58" t="e">
        <f t="shared" si="95"/>
        <v>#REF!</v>
      </c>
      <c r="L73" s="58" t="e">
        <f t="shared" si="95"/>
        <v>#REF!</v>
      </c>
      <c r="M73" s="58" t="e">
        <f t="shared" si="95"/>
        <v>#REF!</v>
      </c>
      <c r="N73" s="58" t="e">
        <f t="shared" si="95"/>
        <v>#REF!</v>
      </c>
      <c r="O73" s="58" t="e">
        <f t="shared" si="95"/>
        <v>#REF!</v>
      </c>
      <c r="P73" s="58" t="e">
        <f t="shared" si="95"/>
        <v>#REF!</v>
      </c>
      <c r="Q73" s="58" t="e">
        <f t="shared" si="95"/>
        <v>#REF!</v>
      </c>
      <c r="R73" s="58" t="e">
        <f t="shared" si="95"/>
        <v>#REF!</v>
      </c>
      <c r="S73" s="58" t="e">
        <f t="shared" si="95"/>
        <v>#REF!</v>
      </c>
      <c r="T73" s="58" t="e">
        <f t="shared" si="95"/>
        <v>#REF!</v>
      </c>
      <c r="U73" s="58" t="e">
        <f t="shared" si="95"/>
        <v>#REF!</v>
      </c>
      <c r="V73" s="58" t="e">
        <f t="shared" si="95"/>
        <v>#REF!</v>
      </c>
      <c r="W73" s="58" t="e">
        <f t="shared" si="95"/>
        <v>#REF!</v>
      </c>
      <c r="X73" s="58" t="e">
        <f t="shared" si="95"/>
        <v>#REF!</v>
      </c>
      <c r="Y73" s="58" t="e">
        <f t="shared" si="95"/>
        <v>#REF!</v>
      </c>
      <c r="Z73" s="58" t="e">
        <f t="shared" si="95"/>
        <v>#REF!</v>
      </c>
      <c r="AA73" s="58" t="e">
        <f t="shared" si="95"/>
        <v>#REF!</v>
      </c>
      <c r="AB73" s="58" t="e">
        <f t="shared" si="95"/>
        <v>#REF!</v>
      </c>
      <c r="AC73" s="58" t="e">
        <f t="shared" si="95"/>
        <v>#REF!</v>
      </c>
      <c r="AD73" s="58" t="e">
        <f t="shared" si="95"/>
        <v>#REF!</v>
      </c>
      <c r="AE73" s="58" t="e">
        <f t="shared" si="95"/>
        <v>#REF!</v>
      </c>
      <c r="AF73" s="58" t="e">
        <f t="shared" si="95"/>
        <v>#REF!</v>
      </c>
      <c r="AG73" s="58" t="e">
        <f t="shared" si="95"/>
        <v>#REF!</v>
      </c>
      <c r="AH73" s="58" t="e">
        <f t="shared" si="95"/>
        <v>#REF!</v>
      </c>
      <c r="AI73" s="58" t="e">
        <f t="shared" si="95"/>
        <v>#REF!</v>
      </c>
      <c r="AJ73" s="58" t="e">
        <f t="shared" si="95"/>
        <v>#REF!</v>
      </c>
      <c r="AK73" s="58" t="e">
        <f t="shared" si="95"/>
        <v>#REF!</v>
      </c>
      <c r="AL73" s="58" t="e">
        <f t="shared" si="95"/>
        <v>#REF!</v>
      </c>
      <c r="AM73" s="58" t="e">
        <f t="shared" si="95"/>
        <v>#REF!</v>
      </c>
      <c r="AN73" s="58" t="e">
        <f t="shared" si="95"/>
        <v>#REF!</v>
      </c>
      <c r="AO73" s="58" t="e">
        <f t="shared" si="95"/>
        <v>#REF!</v>
      </c>
      <c r="AP73" s="58" t="e">
        <f t="shared" si="95"/>
        <v>#REF!</v>
      </c>
      <c r="AQ73" s="58" t="e">
        <f t="shared" si="95"/>
        <v>#REF!</v>
      </c>
      <c r="AR73" s="58" t="e">
        <f t="shared" si="95"/>
        <v>#REF!</v>
      </c>
      <c r="AS73" s="58" t="e">
        <f t="shared" si="95"/>
        <v>#REF!</v>
      </c>
      <c r="AT73" s="58" t="e">
        <f t="shared" si="95"/>
        <v>#REF!</v>
      </c>
      <c r="AU73" s="58" t="e">
        <f t="shared" si="95"/>
        <v>#REF!</v>
      </c>
      <c r="AV73" s="58" t="e">
        <f t="shared" si="95"/>
        <v>#REF!</v>
      </c>
      <c r="AW73" s="58" t="e">
        <f t="shared" si="95"/>
        <v>#REF!</v>
      </c>
      <c r="AX73" s="58" t="e">
        <f t="shared" si="95"/>
        <v>#REF!</v>
      </c>
      <c r="AY73" s="58" t="e">
        <f t="shared" si="95"/>
        <v>#REF!</v>
      </c>
      <c r="AZ73" s="58" t="e">
        <f t="shared" si="95"/>
        <v>#REF!</v>
      </c>
      <c r="BA73" s="58" t="e">
        <f t="shared" si="95"/>
        <v>#REF!</v>
      </c>
      <c r="BB73" s="58" t="e">
        <f t="shared" si="95"/>
        <v>#REF!</v>
      </c>
      <c r="BC73" s="58" t="e">
        <f t="shared" si="95"/>
        <v>#REF!</v>
      </c>
      <c r="BD73" s="58" t="e">
        <f t="shared" si="95"/>
        <v>#REF!</v>
      </c>
      <c r="BE73" s="58" t="e">
        <f t="shared" si="95"/>
        <v>#REF!</v>
      </c>
      <c r="BF73" s="58" t="e">
        <f t="shared" si="95"/>
        <v>#REF!</v>
      </c>
      <c r="BG73" s="58" t="e">
        <f t="shared" si="95"/>
        <v>#REF!</v>
      </c>
      <c r="BH73" s="58" t="e">
        <f t="shared" si="95"/>
        <v>#REF!</v>
      </c>
      <c r="BI73" s="58" t="e">
        <f t="shared" si="95"/>
        <v>#REF!</v>
      </c>
      <c r="BJ73" s="58" t="e">
        <f t="shared" si="95"/>
        <v>#REF!</v>
      </c>
      <c r="BK73" s="58" t="e">
        <f t="shared" si="95"/>
        <v>#REF!</v>
      </c>
      <c r="BL73" s="58" t="e">
        <f t="shared" si="95"/>
        <v>#REF!</v>
      </c>
      <c r="BM73" s="58" t="e">
        <f t="shared" si="95"/>
        <v>#REF!</v>
      </c>
      <c r="BN73" s="58" t="e">
        <f t="shared" si="95"/>
        <v>#REF!</v>
      </c>
      <c r="BO73" s="58" t="e">
        <f t="shared" si="95"/>
        <v>#REF!</v>
      </c>
      <c r="BP73" s="58" t="e">
        <f t="shared" si="95"/>
        <v>#REF!</v>
      </c>
      <c r="BQ73" s="58" t="e">
        <f t="shared" si="95"/>
        <v>#REF!</v>
      </c>
      <c r="BR73" s="58" t="e">
        <f t="shared" si="95"/>
        <v>#REF!</v>
      </c>
      <c r="BS73" s="58" t="e">
        <f t="shared" si="95"/>
        <v>#REF!</v>
      </c>
      <c r="BT73" s="58" t="e">
        <f t="shared" si="95"/>
        <v>#REF!</v>
      </c>
      <c r="BU73" s="58" t="e">
        <f t="shared" si="95"/>
        <v>#REF!</v>
      </c>
      <c r="BV73" s="58" t="e">
        <f t="shared" si="95"/>
        <v>#REF!</v>
      </c>
      <c r="BW73" s="58" t="e">
        <f t="shared" si="95"/>
        <v>#REF!</v>
      </c>
      <c r="BX73" s="58" t="e">
        <f t="shared" si="95"/>
        <v>#REF!</v>
      </c>
      <c r="BY73" s="58" t="e">
        <f t="shared" si="95"/>
        <v>#REF!</v>
      </c>
      <c r="BZ73" s="58" t="e">
        <f t="shared" si="95"/>
        <v>#REF!</v>
      </c>
      <c r="CA73" s="58" t="e">
        <f t="shared" si="95"/>
        <v>#REF!</v>
      </c>
      <c r="CB73" s="58" t="e">
        <f t="shared" si="95"/>
        <v>#REF!</v>
      </c>
      <c r="CC73" s="58" t="e">
        <f t="shared" si="95"/>
        <v>#REF!</v>
      </c>
      <c r="CD73" s="58" t="e">
        <f t="shared" si="95"/>
        <v>#REF!</v>
      </c>
      <c r="CE73" s="58" t="e">
        <f t="shared" si="95"/>
        <v>#REF!</v>
      </c>
      <c r="CF73" s="58" t="e">
        <f t="shared" si="95"/>
        <v>#REF!</v>
      </c>
      <c r="CG73" s="58" t="e">
        <f t="shared" si="95"/>
        <v>#REF!</v>
      </c>
      <c r="CH73" s="58" t="e">
        <f t="shared" si="95"/>
        <v>#REF!</v>
      </c>
      <c r="CI73" s="58" t="e">
        <f t="shared" si="95"/>
        <v>#REF!</v>
      </c>
      <c r="CJ73" s="58" t="e">
        <f t="shared" si="95"/>
        <v>#REF!</v>
      </c>
      <c r="CK73" s="58" t="e">
        <f t="shared" si="95"/>
        <v>#REF!</v>
      </c>
      <c r="CL73" s="58" t="e">
        <f t="shared" si="95"/>
        <v>#REF!</v>
      </c>
      <c r="CM73" s="58" t="e">
        <f t="shared" si="95"/>
        <v>#REF!</v>
      </c>
      <c r="CN73" s="58" t="e">
        <f t="shared" si="95"/>
        <v>#REF!</v>
      </c>
      <c r="CO73" s="58" t="e">
        <f t="shared" si="95"/>
        <v>#REF!</v>
      </c>
      <c r="CP73" s="58" t="e">
        <f t="shared" si="95"/>
        <v>#REF!</v>
      </c>
      <c r="CQ73" s="58" t="e">
        <f t="shared" si="95"/>
        <v>#REF!</v>
      </c>
      <c r="CR73" s="58" t="e">
        <f t="shared" si="95"/>
        <v>#REF!</v>
      </c>
      <c r="CS73" s="58" t="e">
        <f t="shared" si="95"/>
        <v>#REF!</v>
      </c>
      <c r="CT73" s="58" t="e">
        <f t="shared" si="95"/>
        <v>#REF!</v>
      </c>
      <c r="CU73" s="58" t="e">
        <f t="shared" si="95"/>
        <v>#REF!</v>
      </c>
      <c r="CV73" s="58" t="e">
        <f t="shared" si="95"/>
        <v>#REF!</v>
      </c>
      <c r="CW73" s="58" t="e">
        <f t="shared" si="95"/>
        <v>#REF!</v>
      </c>
      <c r="CX73" s="58" t="e">
        <f t="shared" si="95"/>
        <v>#REF!</v>
      </c>
      <c r="CY73" s="58" t="e">
        <f t="shared" si="95"/>
        <v>#REF!</v>
      </c>
      <c r="CZ73" s="58" t="e">
        <f t="shared" si="95"/>
        <v>#REF!</v>
      </c>
      <c r="DA73" s="58" t="e">
        <f t="shared" si="95"/>
        <v>#REF!</v>
      </c>
      <c r="DB73" s="58" t="e">
        <f t="shared" si="95"/>
        <v>#REF!</v>
      </c>
      <c r="DC73" s="58" t="e">
        <f t="shared" si="95"/>
        <v>#REF!</v>
      </c>
      <c r="DD73" s="58" t="e">
        <f t="shared" si="95"/>
        <v>#REF!</v>
      </c>
      <c r="DE73" s="58" t="e">
        <f t="shared" si="95"/>
        <v>#REF!</v>
      </c>
      <c r="DF73" s="58" t="e">
        <f t="shared" si="95"/>
        <v>#REF!</v>
      </c>
      <c r="DG73" s="58" t="e">
        <f t="shared" si="95"/>
        <v>#REF!</v>
      </c>
      <c r="DH73" s="58" t="e">
        <f t="shared" si="95"/>
        <v>#REF!</v>
      </c>
      <c r="DI73" s="58" t="e">
        <f t="shared" si="95"/>
        <v>#REF!</v>
      </c>
      <c r="DJ73" s="58" t="e">
        <f t="shared" si="95"/>
        <v>#REF!</v>
      </c>
      <c r="DK73" s="58" t="e">
        <f t="shared" si="95"/>
        <v>#REF!</v>
      </c>
      <c r="DL73" s="58" t="e">
        <f t="shared" si="95"/>
        <v>#REF!</v>
      </c>
      <c r="DM73" s="58" t="e">
        <f t="shared" si="95"/>
        <v>#REF!</v>
      </c>
      <c r="DN73" s="58" t="e">
        <f t="shared" si="95"/>
        <v>#REF!</v>
      </c>
      <c r="DO73" s="58" t="e">
        <f t="shared" si="95"/>
        <v>#REF!</v>
      </c>
      <c r="DP73" s="58" t="e">
        <f t="shared" si="95"/>
        <v>#REF!</v>
      </c>
      <c r="DQ73" s="58" t="e">
        <f t="shared" si="95"/>
        <v>#REF!</v>
      </c>
      <c r="DR73" s="58" t="e">
        <f t="shared" si="95"/>
        <v>#REF!</v>
      </c>
      <c r="DS73" s="58" t="e">
        <f t="shared" si="95"/>
        <v>#REF!</v>
      </c>
      <c r="DT73" s="58" t="e">
        <f t="shared" si="95"/>
        <v>#REF!</v>
      </c>
      <c r="DU73" s="58" t="e">
        <f t="shared" si="95"/>
        <v>#REF!</v>
      </c>
      <c r="DV73" s="58" t="e">
        <f t="shared" si="95"/>
        <v>#REF!</v>
      </c>
      <c r="DW73" s="58" t="e">
        <f t="shared" si="95"/>
        <v>#REF!</v>
      </c>
      <c r="DX73" s="58" t="e">
        <f t="shared" si="95"/>
        <v>#REF!</v>
      </c>
      <c r="DY73" s="58" t="e">
        <f t="shared" si="95"/>
        <v>#REF!</v>
      </c>
      <c r="DZ73" s="58" t="e">
        <f t="shared" si="95"/>
        <v>#REF!</v>
      </c>
      <c r="EA73" s="58" t="e">
        <f t="shared" si="95"/>
        <v>#REF!</v>
      </c>
      <c r="EB73" s="58" t="e">
        <f t="shared" si="95"/>
        <v>#REF!</v>
      </c>
      <c r="EC73" s="58" t="e">
        <f t="shared" si="95"/>
        <v>#REF!</v>
      </c>
      <c r="ED73" s="58" t="e">
        <f t="shared" si="95"/>
        <v>#REF!</v>
      </c>
      <c r="EE73" s="58" t="e">
        <f t="shared" si="95"/>
        <v>#REF!</v>
      </c>
      <c r="EF73" s="58" t="e">
        <f t="shared" si="95"/>
        <v>#REF!</v>
      </c>
      <c r="EG73" s="58" t="e">
        <f t="shared" si="95"/>
        <v>#REF!</v>
      </c>
      <c r="EH73" s="58" t="e">
        <f t="shared" si="95"/>
        <v>#REF!</v>
      </c>
      <c r="EI73" s="58" t="e">
        <f t="shared" si="95"/>
        <v>#REF!</v>
      </c>
      <c r="EJ73" s="58" t="e">
        <f t="shared" si="95"/>
        <v>#REF!</v>
      </c>
      <c r="EK73" s="58" t="e">
        <f t="shared" si="95"/>
        <v>#REF!</v>
      </c>
      <c r="EL73" s="58" t="e">
        <f t="shared" si="95"/>
        <v>#REF!</v>
      </c>
      <c r="EM73" s="58" t="e">
        <f t="shared" si="95"/>
        <v>#REF!</v>
      </c>
      <c r="EN73" s="58" t="e">
        <f t="shared" si="95"/>
        <v>#REF!</v>
      </c>
      <c r="EO73" s="58" t="e">
        <f t="shared" si="95"/>
        <v>#REF!</v>
      </c>
      <c r="EP73" s="58" t="e">
        <f t="shared" si="95"/>
        <v>#REF!</v>
      </c>
      <c r="EQ73" s="58" t="e">
        <f t="shared" si="95"/>
        <v>#REF!</v>
      </c>
      <c r="ER73" s="58" t="e">
        <f t="shared" si="95"/>
        <v>#REF!</v>
      </c>
      <c r="ES73" s="58" t="e">
        <f t="shared" si="95"/>
        <v>#REF!</v>
      </c>
      <c r="ET73" s="58" t="e">
        <f t="shared" si="95"/>
        <v>#REF!</v>
      </c>
      <c r="EU73" s="58" t="e">
        <f t="shared" si="95"/>
        <v>#REF!</v>
      </c>
      <c r="EV73" s="58" t="e">
        <f t="shared" si="95"/>
        <v>#REF!</v>
      </c>
      <c r="EW73" s="58" t="e">
        <f t="shared" si="95"/>
        <v>#REF!</v>
      </c>
      <c r="EX73" s="58" t="e">
        <f t="shared" si="95"/>
        <v>#REF!</v>
      </c>
      <c r="EY73" s="58" t="e">
        <f t="shared" si="95"/>
        <v>#REF!</v>
      </c>
      <c r="EZ73" s="58" t="e">
        <f t="shared" si="95"/>
        <v>#REF!</v>
      </c>
      <c r="FA73" s="58" t="e">
        <f t="shared" si="95"/>
        <v>#REF!</v>
      </c>
      <c r="FB73" s="58" t="e">
        <f t="shared" si="95"/>
        <v>#REF!</v>
      </c>
      <c r="FC73" s="58" t="e">
        <f t="shared" si="95"/>
        <v>#REF!</v>
      </c>
      <c r="FD73" s="58" t="e">
        <f t="shared" si="95"/>
        <v>#REF!</v>
      </c>
      <c r="FE73" s="58" t="e">
        <f t="shared" si="95"/>
        <v>#REF!</v>
      </c>
      <c r="FF73" s="58" t="e">
        <f t="shared" si="95"/>
        <v>#REF!</v>
      </c>
      <c r="FG73" s="58" t="e">
        <f t="shared" si="95"/>
        <v>#REF!</v>
      </c>
      <c r="FH73" s="58" t="e">
        <f t="shared" si="95"/>
        <v>#REF!</v>
      </c>
      <c r="FI73" s="58" t="e">
        <f t="shared" si="95"/>
        <v>#REF!</v>
      </c>
      <c r="FJ73" s="58" t="e">
        <f t="shared" si="95"/>
        <v>#REF!</v>
      </c>
      <c r="FK73" s="58" t="e">
        <f t="shared" si="95"/>
        <v>#REF!</v>
      </c>
      <c r="FL73" s="58" t="e">
        <f t="shared" si="95"/>
        <v>#REF!</v>
      </c>
      <c r="FM73" s="58" t="e">
        <f t="shared" si="95"/>
        <v>#REF!</v>
      </c>
      <c r="FN73" s="58" t="e">
        <f t="shared" si="95"/>
        <v>#REF!</v>
      </c>
      <c r="FO73" s="58" t="e">
        <f t="shared" si="95"/>
        <v>#REF!</v>
      </c>
      <c r="FP73" s="58" t="e">
        <f t="shared" si="95"/>
        <v>#REF!</v>
      </c>
      <c r="FQ73" s="58" t="e">
        <f t="shared" si="95"/>
        <v>#REF!</v>
      </c>
      <c r="FR73" s="58" t="e">
        <f t="shared" si="95"/>
        <v>#REF!</v>
      </c>
      <c r="FS73" s="58" t="e">
        <f t="shared" si="95"/>
        <v>#REF!</v>
      </c>
      <c r="FT73" s="58" t="e">
        <f t="shared" si="95"/>
        <v>#REF!</v>
      </c>
      <c r="FU73" s="58" t="e">
        <f t="shared" si="95"/>
        <v>#REF!</v>
      </c>
      <c r="FV73" s="58" t="e">
        <f t="shared" si="95"/>
        <v>#REF!</v>
      </c>
      <c r="FW73" s="58" t="e">
        <f t="shared" si="95"/>
        <v>#REF!</v>
      </c>
      <c r="FX73" s="58" t="e">
        <f t="shared" si="95"/>
        <v>#REF!</v>
      </c>
      <c r="FY73" s="58" t="e">
        <f t="shared" si="95"/>
        <v>#REF!</v>
      </c>
      <c r="FZ73" s="58" t="e">
        <f t="shared" si="95"/>
        <v>#REF!</v>
      </c>
      <c r="GA73" s="58" t="e">
        <f t="shared" si="95"/>
        <v>#REF!</v>
      </c>
      <c r="GB73" s="58" t="e">
        <f t="shared" si="95"/>
        <v>#REF!</v>
      </c>
      <c r="GC73" s="58" t="e">
        <f t="shared" si="95"/>
        <v>#REF!</v>
      </c>
      <c r="GD73" s="58" t="e">
        <f t="shared" si="95"/>
        <v>#REF!</v>
      </c>
      <c r="GE73" s="58" t="e">
        <f t="shared" si="95"/>
        <v>#REF!</v>
      </c>
      <c r="GF73" s="58" t="e">
        <f t="shared" si="95"/>
        <v>#REF!</v>
      </c>
      <c r="GG73" s="58" t="e">
        <f t="shared" si="95"/>
        <v>#REF!</v>
      </c>
      <c r="GH73" s="58" t="e">
        <f t="shared" si="95"/>
        <v>#REF!</v>
      </c>
      <c r="GI73" s="58" t="e">
        <f t="shared" si="95"/>
        <v>#REF!</v>
      </c>
      <c r="GJ73" s="58" t="e">
        <f t="shared" si="95"/>
        <v>#REF!</v>
      </c>
      <c r="GK73" s="58" t="e">
        <f t="shared" si="95"/>
        <v>#REF!</v>
      </c>
      <c r="GL73" s="58" t="e">
        <f t="shared" si="95"/>
        <v>#REF!</v>
      </c>
      <c r="GM73" s="58" t="e">
        <f t="shared" si="95"/>
        <v>#REF!</v>
      </c>
      <c r="GN73" s="58" t="e">
        <f t="shared" si="95"/>
        <v>#REF!</v>
      </c>
      <c r="GO73" s="58" t="e">
        <f t="shared" si="95"/>
        <v>#REF!</v>
      </c>
      <c r="GP73" s="58" t="e">
        <f t="shared" si="95"/>
        <v>#REF!</v>
      </c>
      <c r="GQ73" s="58" t="e">
        <f t="shared" si="95"/>
        <v>#REF!</v>
      </c>
      <c r="GR73" s="58" t="e">
        <f t="shared" si="95"/>
        <v>#REF!</v>
      </c>
      <c r="GS73" s="58" t="e">
        <f t="shared" si="95"/>
        <v>#REF!</v>
      </c>
      <c r="GT73" s="58" t="e">
        <f t="shared" si="95"/>
        <v>#REF!</v>
      </c>
      <c r="GU73" s="58" t="e">
        <f t="shared" si="95"/>
        <v>#REF!</v>
      </c>
      <c r="GV73" s="58" t="e">
        <f t="shared" si="95"/>
        <v>#REF!</v>
      </c>
      <c r="GW73" s="58" t="e">
        <f t="shared" si="95"/>
        <v>#REF!</v>
      </c>
      <c r="GX73" s="58" t="e">
        <f t="shared" si="95"/>
        <v>#REF!</v>
      </c>
      <c r="GY73" s="58" t="e">
        <f t="shared" si="95"/>
        <v>#REF!</v>
      </c>
      <c r="GZ73" s="58" t="e">
        <f t="shared" si="95"/>
        <v>#REF!</v>
      </c>
      <c r="HA73" s="58" t="e">
        <f t="shared" si="95"/>
        <v>#REF!</v>
      </c>
      <c r="HB73" s="58" t="e">
        <f t="shared" si="95"/>
        <v>#REF!</v>
      </c>
      <c r="HC73" s="58" t="e">
        <f t="shared" si="95"/>
        <v>#REF!</v>
      </c>
      <c r="HD73" s="58" t="e">
        <f t="shared" si="95"/>
        <v>#REF!</v>
      </c>
      <c r="HE73" s="58" t="e">
        <f t="shared" si="95"/>
        <v>#REF!</v>
      </c>
      <c r="HF73" s="58" t="e">
        <f t="shared" si="95"/>
        <v>#REF!</v>
      </c>
      <c r="HG73" s="58" t="e">
        <f t="shared" si="95"/>
        <v>#REF!</v>
      </c>
      <c r="HH73" s="58" t="e">
        <f t="shared" si="95"/>
        <v>#REF!</v>
      </c>
      <c r="HI73" s="58" t="e">
        <f t="shared" si="95"/>
        <v>#REF!</v>
      </c>
      <c r="HJ73" s="58" t="e">
        <f t="shared" si="95"/>
        <v>#REF!</v>
      </c>
      <c r="HK73" s="58" t="e">
        <f t="shared" si="95"/>
        <v>#REF!</v>
      </c>
      <c r="HL73" s="58" t="e">
        <f t="shared" si="95"/>
        <v>#REF!</v>
      </c>
      <c r="HM73" s="58" t="e">
        <f t="shared" si="95"/>
        <v>#REF!</v>
      </c>
      <c r="HN73" s="58" t="e">
        <f t="shared" si="95"/>
        <v>#REF!</v>
      </c>
      <c r="HO73" s="58" t="e">
        <f t="shared" si="95"/>
        <v>#REF!</v>
      </c>
      <c r="HP73" s="58" t="e">
        <f t="shared" si="95"/>
        <v>#REF!</v>
      </c>
      <c r="HQ73" s="58" t="e">
        <f t="shared" si="95"/>
        <v>#REF!</v>
      </c>
      <c r="HR73" s="58" t="e">
        <f t="shared" si="95"/>
        <v>#REF!</v>
      </c>
      <c r="HS73" s="58" t="e">
        <f t="shared" si="95"/>
        <v>#REF!</v>
      </c>
      <c r="HT73" s="58" t="e">
        <f t="shared" si="95"/>
        <v>#REF!</v>
      </c>
      <c r="HU73" s="58" t="e">
        <f t="shared" si="95"/>
        <v>#REF!</v>
      </c>
      <c r="HV73" s="58" t="e">
        <f t="shared" si="95"/>
        <v>#REF!</v>
      </c>
      <c r="HW73" s="58" t="e">
        <f t="shared" si="95"/>
        <v>#REF!</v>
      </c>
      <c r="HX73" s="58" t="e">
        <f t="shared" si="95"/>
        <v>#REF!</v>
      </c>
      <c r="HY73" s="58" t="e">
        <f t="shared" si="95"/>
        <v>#REF!</v>
      </c>
      <c r="HZ73" s="58" t="e">
        <f t="shared" si="95"/>
        <v>#REF!</v>
      </c>
      <c r="IA73" s="58" t="e">
        <f t="shared" si="95"/>
        <v>#REF!</v>
      </c>
      <c r="IB73" s="58" t="e">
        <f t="shared" si="95"/>
        <v>#REF!</v>
      </c>
      <c r="IC73" s="58" t="e">
        <f t="shared" si="95"/>
        <v>#REF!</v>
      </c>
      <c r="ID73" s="58" t="e">
        <f t="shared" si="95"/>
        <v>#REF!</v>
      </c>
      <c r="IE73" s="58" t="e">
        <f t="shared" si="95"/>
        <v>#REF!</v>
      </c>
      <c r="IF73" s="58" t="e">
        <f t="shared" si="95"/>
        <v>#REF!</v>
      </c>
      <c r="IG73" s="58" t="e">
        <f t="shared" si="95"/>
        <v>#REF!</v>
      </c>
      <c r="IH73" s="58" t="e">
        <f t="shared" si="95"/>
        <v>#REF!</v>
      </c>
      <c r="II73" s="58" t="e">
        <f t="shared" si="95"/>
        <v>#REF!</v>
      </c>
      <c r="IJ73" s="58" t="e">
        <f t="shared" si="95"/>
        <v>#REF!</v>
      </c>
      <c r="IK73" s="58" t="e">
        <f t="shared" si="95"/>
        <v>#REF!</v>
      </c>
      <c r="IL73" s="58" t="e">
        <f t="shared" si="95"/>
        <v>#REF!</v>
      </c>
      <c r="IM73" s="58" t="e">
        <f t="shared" si="95"/>
        <v>#REF!</v>
      </c>
      <c r="IN73" s="58" t="e">
        <f t="shared" si="95"/>
        <v>#REF!</v>
      </c>
      <c r="IO73" s="58" t="e">
        <f t="shared" si="95"/>
        <v>#REF!</v>
      </c>
      <c r="IP73" s="58" t="e">
        <f t="shared" si="95"/>
        <v>#REF!</v>
      </c>
      <c r="IQ73" s="58" t="e">
        <f t="shared" si="95"/>
        <v>#REF!</v>
      </c>
      <c r="IR73" s="58" t="e">
        <f t="shared" si="95"/>
        <v>#REF!</v>
      </c>
      <c r="IS73" s="58" t="e">
        <f t="shared" si="95"/>
        <v>#REF!</v>
      </c>
      <c r="IT73" s="58" t="e">
        <f t="shared" si="95"/>
        <v>#REF!</v>
      </c>
      <c r="IU73" s="58" t="e">
        <f t="shared" si="95"/>
        <v>#REF!</v>
      </c>
      <c r="IV73" s="58" t="e">
        <f t="shared" si="95"/>
        <v>#REF!</v>
      </c>
      <c r="IW73" s="58" t="e">
        <f t="shared" si="95"/>
        <v>#REF!</v>
      </c>
      <c r="IX73" s="58" t="e">
        <f t="shared" ref="IX73:MX73" si="96">XNPV($B73,IY72:$KP72,IY55:$KP55)/((1+$B73)^YEARFRAC(IX55,IY55,3))</f>
        <v>#REF!</v>
      </c>
      <c r="IY73" s="58" t="e">
        <f t="shared" si="96"/>
        <v>#REF!</v>
      </c>
      <c r="IZ73" s="58" t="e">
        <f t="shared" si="96"/>
        <v>#REF!</v>
      </c>
      <c r="JA73" s="58" t="e">
        <f t="shared" si="96"/>
        <v>#REF!</v>
      </c>
      <c r="JB73" s="58" t="e">
        <f t="shared" si="96"/>
        <v>#REF!</v>
      </c>
      <c r="JC73" s="58" t="e">
        <f t="shared" si="96"/>
        <v>#REF!</v>
      </c>
      <c r="JD73" s="58" t="e">
        <f t="shared" si="96"/>
        <v>#REF!</v>
      </c>
      <c r="JE73" s="58" t="e">
        <f t="shared" si="96"/>
        <v>#REF!</v>
      </c>
      <c r="JF73" s="58" t="e">
        <f t="shared" si="96"/>
        <v>#REF!</v>
      </c>
      <c r="JG73" s="58" t="e">
        <f t="shared" si="96"/>
        <v>#REF!</v>
      </c>
      <c r="JH73" s="58" t="e">
        <f t="shared" si="96"/>
        <v>#REF!</v>
      </c>
      <c r="JI73" s="58" t="e">
        <f t="shared" si="96"/>
        <v>#REF!</v>
      </c>
      <c r="JJ73" s="58" t="e">
        <f t="shared" si="96"/>
        <v>#REF!</v>
      </c>
      <c r="JK73" s="58" t="e">
        <f t="shared" si="96"/>
        <v>#REF!</v>
      </c>
      <c r="JL73" s="58" t="e">
        <f t="shared" si="96"/>
        <v>#REF!</v>
      </c>
      <c r="JM73" s="58" t="e">
        <f t="shared" si="96"/>
        <v>#REF!</v>
      </c>
      <c r="JN73" s="58" t="e">
        <f t="shared" si="96"/>
        <v>#REF!</v>
      </c>
      <c r="JO73" s="58" t="e">
        <f t="shared" si="96"/>
        <v>#REF!</v>
      </c>
      <c r="JP73" s="58" t="e">
        <f t="shared" si="96"/>
        <v>#REF!</v>
      </c>
      <c r="JQ73" s="58" t="e">
        <f t="shared" si="96"/>
        <v>#REF!</v>
      </c>
      <c r="JR73" s="58" t="e">
        <f t="shared" si="96"/>
        <v>#REF!</v>
      </c>
      <c r="JS73" s="58" t="e">
        <f t="shared" si="96"/>
        <v>#REF!</v>
      </c>
      <c r="JT73" s="58" t="e">
        <f t="shared" si="96"/>
        <v>#REF!</v>
      </c>
      <c r="JU73" s="58" t="e">
        <f t="shared" si="96"/>
        <v>#REF!</v>
      </c>
      <c r="JV73" s="58" t="e">
        <f t="shared" si="96"/>
        <v>#REF!</v>
      </c>
      <c r="JW73" s="58" t="e">
        <f t="shared" si="96"/>
        <v>#REF!</v>
      </c>
      <c r="JX73" s="58" t="e">
        <f t="shared" si="96"/>
        <v>#REF!</v>
      </c>
      <c r="JY73" s="58" t="e">
        <f t="shared" si="96"/>
        <v>#REF!</v>
      </c>
      <c r="JZ73" s="58" t="e">
        <f t="shared" si="96"/>
        <v>#REF!</v>
      </c>
      <c r="KA73" s="58" t="e">
        <f t="shared" si="96"/>
        <v>#REF!</v>
      </c>
      <c r="KB73" s="58" t="e">
        <f t="shared" si="96"/>
        <v>#REF!</v>
      </c>
      <c r="KC73" s="58" t="e">
        <f t="shared" si="96"/>
        <v>#REF!</v>
      </c>
      <c r="KD73" s="58" t="e">
        <f t="shared" si="96"/>
        <v>#REF!</v>
      </c>
      <c r="KE73" s="58" t="e">
        <f t="shared" si="96"/>
        <v>#REF!</v>
      </c>
      <c r="KF73" s="58" t="e">
        <f t="shared" si="96"/>
        <v>#REF!</v>
      </c>
      <c r="KG73" s="58" t="e">
        <f t="shared" si="96"/>
        <v>#REF!</v>
      </c>
      <c r="KH73" s="58" t="e">
        <f t="shared" si="96"/>
        <v>#REF!</v>
      </c>
      <c r="KI73" s="58" t="e">
        <f t="shared" si="96"/>
        <v>#REF!</v>
      </c>
      <c r="KJ73" s="58" t="e">
        <f t="shared" si="96"/>
        <v>#REF!</v>
      </c>
      <c r="KK73" s="58" t="e">
        <f t="shared" si="96"/>
        <v>#REF!</v>
      </c>
      <c r="KL73" s="58" t="e">
        <f t="shared" si="96"/>
        <v>#REF!</v>
      </c>
      <c r="KM73" s="58" t="e">
        <f t="shared" si="96"/>
        <v>#REF!</v>
      </c>
      <c r="KN73" s="58" t="e">
        <f t="shared" si="96"/>
        <v>#REF!</v>
      </c>
      <c r="KO73" s="58" t="e">
        <f t="shared" si="96"/>
        <v>#REF!</v>
      </c>
      <c r="KP73" s="58" t="e">
        <f t="shared" si="96"/>
        <v>#REF!</v>
      </c>
      <c r="KQ73" s="58" t="e">
        <f t="shared" si="96"/>
        <v>#REF!</v>
      </c>
      <c r="KR73" s="58" t="e">
        <f t="shared" si="96"/>
        <v>#REF!</v>
      </c>
      <c r="KS73" s="58" t="e">
        <f t="shared" si="96"/>
        <v>#REF!</v>
      </c>
      <c r="KT73" s="58" t="e">
        <f t="shared" si="96"/>
        <v>#REF!</v>
      </c>
      <c r="KU73" s="58" t="e">
        <f t="shared" si="96"/>
        <v>#REF!</v>
      </c>
      <c r="KV73" s="58" t="e">
        <f t="shared" si="96"/>
        <v>#REF!</v>
      </c>
      <c r="KW73" s="58" t="e">
        <f t="shared" si="96"/>
        <v>#REF!</v>
      </c>
      <c r="KX73" s="58" t="e">
        <f t="shared" si="96"/>
        <v>#REF!</v>
      </c>
      <c r="KY73" s="58" t="e">
        <f t="shared" si="96"/>
        <v>#REF!</v>
      </c>
      <c r="KZ73" s="58" t="e">
        <f t="shared" si="96"/>
        <v>#REF!</v>
      </c>
      <c r="LA73" s="58" t="e">
        <f t="shared" si="96"/>
        <v>#REF!</v>
      </c>
      <c r="LB73" s="58" t="e">
        <f t="shared" si="96"/>
        <v>#REF!</v>
      </c>
      <c r="LC73" s="58" t="e">
        <f t="shared" si="96"/>
        <v>#REF!</v>
      </c>
      <c r="LD73" s="58" t="e">
        <f t="shared" si="96"/>
        <v>#REF!</v>
      </c>
      <c r="LE73" s="58" t="e">
        <f t="shared" si="96"/>
        <v>#REF!</v>
      </c>
      <c r="LF73" s="58" t="e">
        <f t="shared" si="96"/>
        <v>#REF!</v>
      </c>
      <c r="LG73" s="58" t="e">
        <f t="shared" si="96"/>
        <v>#REF!</v>
      </c>
      <c r="LH73" s="58" t="e">
        <f t="shared" si="96"/>
        <v>#REF!</v>
      </c>
      <c r="LI73" s="58" t="e">
        <f t="shared" si="96"/>
        <v>#REF!</v>
      </c>
      <c r="LJ73" s="58" t="e">
        <f t="shared" si="96"/>
        <v>#REF!</v>
      </c>
      <c r="LK73" s="58" t="e">
        <f t="shared" si="96"/>
        <v>#REF!</v>
      </c>
      <c r="LL73" s="58" t="e">
        <f t="shared" si="96"/>
        <v>#REF!</v>
      </c>
      <c r="LM73" s="58" t="e">
        <f t="shared" si="96"/>
        <v>#REF!</v>
      </c>
      <c r="LN73" s="58" t="e">
        <f t="shared" si="96"/>
        <v>#REF!</v>
      </c>
      <c r="LO73" s="58" t="e">
        <f t="shared" si="96"/>
        <v>#REF!</v>
      </c>
      <c r="LP73" s="58" t="e">
        <f t="shared" si="96"/>
        <v>#REF!</v>
      </c>
      <c r="LQ73" s="58" t="e">
        <f t="shared" si="96"/>
        <v>#REF!</v>
      </c>
      <c r="LR73" s="58" t="e">
        <f t="shared" si="96"/>
        <v>#REF!</v>
      </c>
      <c r="LS73" s="58" t="e">
        <f t="shared" si="96"/>
        <v>#REF!</v>
      </c>
      <c r="LT73" s="58" t="e">
        <f t="shared" si="96"/>
        <v>#REF!</v>
      </c>
      <c r="LU73" s="58" t="e">
        <f t="shared" si="96"/>
        <v>#REF!</v>
      </c>
      <c r="LV73" s="58" t="e">
        <f t="shared" si="96"/>
        <v>#REF!</v>
      </c>
      <c r="LW73" s="58" t="e">
        <f t="shared" si="96"/>
        <v>#REF!</v>
      </c>
      <c r="LX73" s="58" t="e">
        <f t="shared" si="96"/>
        <v>#REF!</v>
      </c>
      <c r="LY73" s="58" t="e">
        <f t="shared" si="96"/>
        <v>#REF!</v>
      </c>
      <c r="LZ73" s="58" t="e">
        <f t="shared" si="96"/>
        <v>#REF!</v>
      </c>
      <c r="MA73" s="58" t="e">
        <f t="shared" si="96"/>
        <v>#REF!</v>
      </c>
      <c r="MB73" s="58" t="e">
        <f t="shared" si="96"/>
        <v>#REF!</v>
      </c>
      <c r="MC73" s="58" t="e">
        <f t="shared" si="96"/>
        <v>#REF!</v>
      </c>
      <c r="MD73" s="58" t="e">
        <f t="shared" si="96"/>
        <v>#REF!</v>
      </c>
      <c r="ME73" s="58" t="e">
        <f t="shared" si="96"/>
        <v>#REF!</v>
      </c>
      <c r="MF73" s="58" t="e">
        <f t="shared" si="96"/>
        <v>#REF!</v>
      </c>
      <c r="MG73" s="58" t="e">
        <f t="shared" si="96"/>
        <v>#REF!</v>
      </c>
      <c r="MH73" s="58" t="e">
        <f t="shared" si="96"/>
        <v>#REF!</v>
      </c>
      <c r="MI73" s="58" t="e">
        <f t="shared" si="96"/>
        <v>#REF!</v>
      </c>
      <c r="MJ73" s="58" t="e">
        <f t="shared" si="96"/>
        <v>#REF!</v>
      </c>
      <c r="MK73" s="58" t="e">
        <f t="shared" si="96"/>
        <v>#REF!</v>
      </c>
      <c r="ML73" s="58" t="e">
        <f t="shared" si="96"/>
        <v>#REF!</v>
      </c>
      <c r="MM73" s="58" t="e">
        <f t="shared" si="96"/>
        <v>#REF!</v>
      </c>
      <c r="MN73" s="58" t="e">
        <f t="shared" si="96"/>
        <v>#REF!</v>
      </c>
      <c r="MO73" s="58" t="e">
        <f t="shared" si="96"/>
        <v>#REF!</v>
      </c>
      <c r="MP73" s="58" t="e">
        <f t="shared" si="96"/>
        <v>#REF!</v>
      </c>
      <c r="MQ73" s="58" t="e">
        <f t="shared" si="96"/>
        <v>#REF!</v>
      </c>
      <c r="MR73" s="58" t="e">
        <f t="shared" si="96"/>
        <v>#REF!</v>
      </c>
      <c r="MS73" s="58" t="e">
        <f t="shared" si="96"/>
        <v>#REF!</v>
      </c>
      <c r="MT73" s="58" t="e">
        <f t="shared" si="96"/>
        <v>#REF!</v>
      </c>
      <c r="MU73" s="58" t="e">
        <f t="shared" si="96"/>
        <v>#REF!</v>
      </c>
      <c r="MV73" s="58" t="e">
        <f t="shared" si="96"/>
        <v>#REF!</v>
      </c>
      <c r="MW73" s="58" t="e">
        <f t="shared" si="96"/>
        <v>#REF!</v>
      </c>
      <c r="MX73" s="58" t="e">
        <f t="shared" si="96"/>
        <v>#REF!</v>
      </c>
    </row>
    <row r="74" spans="1:384" ht="14.25" customHeight="1" x14ac:dyDescent="0.55000000000000004">
      <c r="A74" s="8"/>
      <c r="B74" s="8"/>
      <c r="C74" s="58"/>
      <c r="D74" s="58"/>
      <c r="E74" s="58"/>
      <c r="F74" s="58"/>
      <c r="G74" s="58"/>
      <c r="H74" s="58"/>
      <c r="I74" s="58"/>
      <c r="J74" s="58" t="e">
        <f>SUM($C52:J52)+J53+J73</f>
        <v>#REF!</v>
      </c>
      <c r="L74" s="58"/>
      <c r="M74" s="58"/>
      <c r="N74" s="58"/>
      <c r="O74" s="58"/>
      <c r="P74" s="58"/>
      <c r="Q74" s="58"/>
      <c r="R74" s="58"/>
      <c r="S74" s="58"/>
      <c r="T74" s="58"/>
      <c r="U74" s="58"/>
      <c r="V74" s="58" t="e">
        <f>SUM($C52:V52)+V53+V73</f>
        <v>#REF!</v>
      </c>
      <c r="W74" s="58"/>
      <c r="X74" s="58"/>
      <c r="Y74" s="58"/>
      <c r="Z74" s="58"/>
      <c r="AA74" s="58"/>
      <c r="AB74" s="58"/>
      <c r="AC74" s="58"/>
      <c r="AD74" s="58"/>
      <c r="AE74" s="58"/>
      <c r="AF74" s="58"/>
      <c r="AG74" s="58"/>
      <c r="AH74" s="58" t="e">
        <f>SUM($C52:AH52)+AH53+AH73</f>
        <v>#REF!</v>
      </c>
      <c r="AI74" s="58"/>
      <c r="AJ74" s="58"/>
      <c r="AK74" s="58"/>
      <c r="AL74" s="58"/>
      <c r="AM74" s="58"/>
      <c r="AN74" s="58"/>
      <c r="AO74" s="58"/>
      <c r="AP74" s="58"/>
      <c r="AQ74" s="58"/>
      <c r="AR74" s="58"/>
      <c r="AS74" s="58"/>
      <c r="AT74" s="58"/>
      <c r="AU74" s="58"/>
      <c r="AV74" s="58"/>
      <c r="AW74" s="58"/>
      <c r="AX74" s="58"/>
      <c r="AY74" s="58"/>
      <c r="AZ74" s="58"/>
      <c r="BA74" s="58"/>
      <c r="BB74" s="58"/>
      <c r="BC74" s="58"/>
      <c r="BD74" s="58"/>
      <c r="BE74" s="58"/>
      <c r="BF74" s="58"/>
      <c r="BG74" s="58"/>
      <c r="BH74" s="58"/>
      <c r="BI74" s="58"/>
      <c r="BJ74" s="58"/>
      <c r="BK74" s="58"/>
      <c r="BL74" s="58"/>
      <c r="BM74" s="58"/>
      <c r="BN74" s="58"/>
      <c r="BO74" s="58"/>
      <c r="BP74" s="58"/>
      <c r="BQ74" s="58"/>
      <c r="BR74" s="58"/>
      <c r="BS74" s="58"/>
      <c r="BT74" s="58"/>
      <c r="BU74" s="58"/>
      <c r="BV74" s="58"/>
      <c r="BW74" s="58"/>
      <c r="BX74" s="58"/>
      <c r="BY74" s="58"/>
      <c r="BZ74" s="58"/>
      <c r="CA74" s="58"/>
      <c r="CB74" s="58"/>
      <c r="CC74" s="58"/>
      <c r="CD74" s="58"/>
      <c r="CE74" s="58"/>
      <c r="CF74" s="58"/>
      <c r="CG74" s="58"/>
      <c r="CH74" s="58"/>
      <c r="CI74" s="58"/>
      <c r="CJ74" s="58"/>
      <c r="CK74" s="58"/>
      <c r="CL74" s="58"/>
      <c r="CM74" s="58"/>
      <c r="CN74" s="58"/>
      <c r="CO74" s="58"/>
      <c r="CP74" s="58"/>
      <c r="CQ74" s="58"/>
      <c r="CR74" s="58"/>
      <c r="CS74" s="58"/>
      <c r="CT74" s="58"/>
      <c r="CU74" s="58"/>
      <c r="CV74" s="58"/>
      <c r="CW74" s="58"/>
      <c r="CX74" s="58"/>
      <c r="CY74" s="58"/>
      <c r="CZ74" s="58"/>
      <c r="DA74" s="58"/>
      <c r="DB74" s="58"/>
      <c r="DC74" s="58"/>
      <c r="DD74" s="58"/>
      <c r="DE74" s="58"/>
      <c r="DF74" s="58"/>
      <c r="DG74" s="58"/>
      <c r="DH74" s="58"/>
      <c r="DI74" s="58"/>
      <c r="DJ74" s="58"/>
      <c r="DK74" s="58"/>
      <c r="DL74" s="58"/>
      <c r="DM74" s="58"/>
      <c r="DN74" s="58"/>
      <c r="DO74" s="58"/>
      <c r="DP74" s="58"/>
      <c r="DQ74" s="58"/>
      <c r="DR74" s="58"/>
      <c r="DS74" s="58"/>
      <c r="DT74" s="58"/>
      <c r="DU74" s="58"/>
      <c r="DV74" s="58"/>
      <c r="DW74" s="58"/>
      <c r="DX74" s="58"/>
      <c r="DY74" s="58"/>
      <c r="DZ74" s="58"/>
      <c r="EA74" s="58"/>
      <c r="EB74" s="58"/>
      <c r="EC74" s="58"/>
      <c r="ED74" s="58"/>
      <c r="EE74" s="58"/>
      <c r="EF74" s="58"/>
      <c r="EG74" s="58"/>
      <c r="EH74" s="58"/>
      <c r="EI74" s="58"/>
      <c r="EJ74" s="58"/>
      <c r="EK74" s="58"/>
      <c r="EL74" s="58"/>
      <c r="EM74" s="58"/>
      <c r="EN74" s="58"/>
      <c r="EO74" s="58"/>
      <c r="EP74" s="58"/>
      <c r="EQ74" s="58"/>
      <c r="ER74" s="58"/>
      <c r="ES74" s="58"/>
      <c r="ET74" s="58"/>
      <c r="EU74" s="58"/>
      <c r="EV74" s="58"/>
      <c r="EW74" s="58"/>
      <c r="EX74" s="58"/>
      <c r="EY74" s="58"/>
      <c r="EZ74" s="58"/>
      <c r="FA74" s="58"/>
      <c r="FB74" s="58"/>
      <c r="FC74" s="58"/>
      <c r="FD74" s="58"/>
      <c r="FE74" s="58"/>
      <c r="FF74" s="58"/>
      <c r="FG74" s="58"/>
      <c r="FH74" s="58"/>
      <c r="FI74" s="58"/>
      <c r="FJ74" s="58"/>
      <c r="FK74" s="58"/>
      <c r="FL74" s="58"/>
      <c r="FM74" s="58"/>
      <c r="FN74" s="58"/>
      <c r="FO74" s="58"/>
      <c r="FP74" s="58"/>
      <c r="FQ74" s="58"/>
      <c r="FR74" s="58"/>
      <c r="FS74" s="58"/>
      <c r="FT74" s="58"/>
      <c r="FU74" s="58"/>
      <c r="FV74" s="58"/>
      <c r="FW74" s="58"/>
      <c r="FX74" s="58"/>
      <c r="FY74" s="58"/>
      <c r="FZ74" s="58"/>
      <c r="GA74" s="58"/>
      <c r="GB74" s="58"/>
      <c r="GC74" s="58"/>
      <c r="GD74" s="58"/>
      <c r="GE74" s="58"/>
      <c r="GF74" s="58"/>
      <c r="GG74" s="58"/>
      <c r="GH74" s="58"/>
      <c r="GI74" s="58"/>
      <c r="GJ74" s="58"/>
      <c r="GK74" s="58"/>
      <c r="GL74" s="58"/>
      <c r="GM74" s="58"/>
      <c r="GN74" s="58"/>
      <c r="GO74" s="58"/>
    </row>
    <row r="75" spans="1:384" ht="14.25" customHeight="1" x14ac:dyDescent="0.55000000000000004">
      <c r="A75" s="13" t="s">
        <v>54</v>
      </c>
      <c r="C75" s="66" t="s">
        <v>55</v>
      </c>
      <c r="D75" s="13" t="s">
        <v>56</v>
      </c>
      <c r="E75" s="13" t="s">
        <v>57</v>
      </c>
      <c r="F75" s="13" t="s">
        <v>58</v>
      </c>
      <c r="H75" s="13" t="s">
        <v>59</v>
      </c>
      <c r="I75" s="13" t="s">
        <v>60</v>
      </c>
      <c r="J75" s="13" t="s">
        <v>61</v>
      </c>
      <c r="N75" s="13" t="s">
        <v>62</v>
      </c>
      <c r="O75" s="13" t="s">
        <v>63</v>
      </c>
      <c r="P75" s="13" t="s">
        <v>64</v>
      </c>
      <c r="Q75" s="13" t="s">
        <v>65</v>
      </c>
      <c r="R75" s="13" t="s">
        <v>66</v>
      </c>
      <c r="S75" s="13" t="s">
        <v>67</v>
      </c>
      <c r="T75" s="13"/>
      <c r="U75" s="8"/>
      <c r="AG75" s="37" t="e">
        <f>SUM(C52:AH52)</f>
        <v>#REF!</v>
      </c>
      <c r="AH75" s="67" t="e">
        <f>AH53/(1.15^YEARFRAC($B$35,AH$35,3))</f>
        <v>#REF!</v>
      </c>
    </row>
    <row r="76" spans="1:384" ht="14.25" customHeight="1" x14ac:dyDescent="0.55000000000000004">
      <c r="A76" s="68" t="s">
        <v>54</v>
      </c>
      <c r="B76" s="68" t="s">
        <v>68</v>
      </c>
      <c r="C76" s="69" t="s">
        <v>69</v>
      </c>
      <c r="D76" s="70" t="s">
        <v>70</v>
      </c>
      <c r="E76" s="70" t="s">
        <v>71</v>
      </c>
      <c r="F76" s="70" t="s">
        <v>72</v>
      </c>
      <c r="G76" s="70" t="s">
        <v>73</v>
      </c>
      <c r="H76" s="70" t="s">
        <v>74</v>
      </c>
      <c r="I76" s="70" t="s">
        <v>75</v>
      </c>
      <c r="J76" s="71" t="s">
        <v>76</v>
      </c>
      <c r="K76" s="71" t="s">
        <v>77</v>
      </c>
      <c r="L76" s="71" t="s">
        <v>78</v>
      </c>
      <c r="M76" s="71" t="s">
        <v>79</v>
      </c>
      <c r="N76" s="71" t="s">
        <v>80</v>
      </c>
      <c r="O76" s="71" t="s">
        <v>81</v>
      </c>
      <c r="P76" s="71" t="s">
        <v>82</v>
      </c>
      <c r="Q76" s="71" t="s">
        <v>83</v>
      </c>
      <c r="R76" s="71" t="s">
        <v>84</v>
      </c>
      <c r="S76" s="71" t="s">
        <v>85</v>
      </c>
      <c r="T76" s="71" t="s">
        <v>86</v>
      </c>
    </row>
    <row r="77" spans="1:384" ht="14.25" customHeight="1" x14ac:dyDescent="0.55000000000000004">
      <c r="A77" s="72">
        <v>2023</v>
      </c>
      <c r="B77" s="73" t="s">
        <v>87</v>
      </c>
      <c r="C77" s="74">
        <v>44865</v>
      </c>
      <c r="D77" s="8">
        <v>0</v>
      </c>
      <c r="E77" s="8">
        <v>0</v>
      </c>
      <c r="F77" s="8">
        <v>0</v>
      </c>
      <c r="G77" s="8">
        <v>0</v>
      </c>
      <c r="H77" s="8">
        <v>0</v>
      </c>
      <c r="I77" s="8">
        <v>0</v>
      </c>
      <c r="J77" s="8">
        <v>0</v>
      </c>
      <c r="K77" s="8">
        <v>0</v>
      </c>
      <c r="L77" s="8">
        <v>0</v>
      </c>
      <c r="M77" s="8">
        <v>0</v>
      </c>
      <c r="N77" s="8">
        <v>0</v>
      </c>
      <c r="O77" s="8">
        <v>0</v>
      </c>
      <c r="P77" s="8">
        <v>0</v>
      </c>
      <c r="Q77" s="8">
        <v>0</v>
      </c>
      <c r="R77" s="8">
        <v>0</v>
      </c>
      <c r="S77" s="8">
        <v>0</v>
      </c>
      <c r="T77" s="8">
        <v>0</v>
      </c>
      <c r="U77" s="8"/>
    </row>
    <row r="78" spans="1:384" ht="14.25" customHeight="1" x14ac:dyDescent="0.55000000000000004">
      <c r="A78" s="7">
        <f t="shared" ref="A78:A332" si="97">A77</f>
        <v>2023</v>
      </c>
      <c r="B78" s="73" t="s">
        <v>87</v>
      </c>
      <c r="C78" s="75">
        <v>44895</v>
      </c>
      <c r="D78" s="8">
        <v>0</v>
      </c>
      <c r="E78" s="8">
        <v>0</v>
      </c>
      <c r="F78" s="8">
        <v>0</v>
      </c>
      <c r="G78" s="8">
        <v>0</v>
      </c>
      <c r="H78" s="8">
        <v>0</v>
      </c>
      <c r="I78" s="8">
        <v>0</v>
      </c>
      <c r="J78" s="8">
        <v>0</v>
      </c>
      <c r="K78" s="8">
        <v>0</v>
      </c>
      <c r="L78" s="8">
        <v>0</v>
      </c>
      <c r="M78" s="8">
        <v>0</v>
      </c>
      <c r="N78" s="8">
        <v>0</v>
      </c>
      <c r="O78" s="8">
        <v>0</v>
      </c>
      <c r="P78" s="8">
        <v>0</v>
      </c>
      <c r="Q78" s="8">
        <v>0</v>
      </c>
      <c r="R78" s="8">
        <v>0</v>
      </c>
      <c r="S78" s="8">
        <v>0</v>
      </c>
      <c r="T78" s="8">
        <v>0</v>
      </c>
      <c r="U78" s="8"/>
    </row>
    <row r="79" spans="1:384" ht="14.25" customHeight="1" x14ac:dyDescent="0.55000000000000004">
      <c r="A79" s="7">
        <f t="shared" si="97"/>
        <v>2023</v>
      </c>
      <c r="B79" s="73" t="s">
        <v>87</v>
      </c>
      <c r="C79" s="75">
        <v>44926</v>
      </c>
      <c r="D79" s="8">
        <v>0</v>
      </c>
      <c r="E79" s="8">
        <v>0</v>
      </c>
      <c r="F79" s="8">
        <v>0</v>
      </c>
      <c r="G79" s="8">
        <v>0</v>
      </c>
      <c r="H79" s="8">
        <v>0</v>
      </c>
      <c r="I79" s="8">
        <v>0</v>
      </c>
      <c r="J79" s="8">
        <v>0</v>
      </c>
      <c r="K79" s="8">
        <v>0</v>
      </c>
      <c r="L79" s="8">
        <v>0</v>
      </c>
      <c r="M79" s="8">
        <v>0</v>
      </c>
      <c r="N79" s="8">
        <v>0</v>
      </c>
      <c r="O79" s="8">
        <v>0</v>
      </c>
      <c r="P79" s="8">
        <v>0</v>
      </c>
      <c r="Q79" s="8">
        <v>0</v>
      </c>
      <c r="R79" s="8">
        <v>0</v>
      </c>
      <c r="S79" s="8">
        <v>0</v>
      </c>
      <c r="T79" s="8">
        <v>0</v>
      </c>
      <c r="U79" s="8"/>
    </row>
    <row r="80" spans="1:384" ht="14.25" customHeight="1" x14ac:dyDescent="0.55000000000000004">
      <c r="A80" s="7">
        <f t="shared" si="97"/>
        <v>2023</v>
      </c>
      <c r="B80" s="73" t="s">
        <v>87</v>
      </c>
      <c r="C80" s="75">
        <v>44957</v>
      </c>
      <c r="D80" s="8">
        <v>0</v>
      </c>
      <c r="E80" s="8">
        <v>0</v>
      </c>
      <c r="F80" s="8">
        <v>0</v>
      </c>
      <c r="G80" s="8">
        <v>0</v>
      </c>
      <c r="H80" s="8">
        <v>0</v>
      </c>
      <c r="I80" s="8">
        <v>0</v>
      </c>
      <c r="J80" s="8">
        <v>0</v>
      </c>
      <c r="K80" s="8">
        <v>0</v>
      </c>
      <c r="L80" s="8">
        <v>0</v>
      </c>
      <c r="M80" s="8">
        <v>0</v>
      </c>
      <c r="N80" s="8">
        <v>0</v>
      </c>
      <c r="O80" s="8">
        <v>0</v>
      </c>
      <c r="P80" s="8">
        <v>0</v>
      </c>
      <c r="Q80" s="8">
        <v>300222.53125</v>
      </c>
      <c r="R80" s="8">
        <v>0</v>
      </c>
      <c r="S80" s="8">
        <v>0</v>
      </c>
      <c r="T80" s="8">
        <v>0</v>
      </c>
      <c r="U80" s="8"/>
    </row>
    <row r="81" spans="1:21" ht="14.25" customHeight="1" x14ac:dyDescent="0.55000000000000004">
      <c r="A81" s="7">
        <f t="shared" si="97"/>
        <v>2023</v>
      </c>
      <c r="B81" s="73" t="s">
        <v>87</v>
      </c>
      <c r="C81" s="75"/>
      <c r="D81" s="8"/>
      <c r="E81" s="8"/>
      <c r="F81" s="8"/>
      <c r="G81" s="8"/>
      <c r="H81" s="8"/>
      <c r="I81" s="8"/>
      <c r="J81" s="8"/>
      <c r="K81" s="8"/>
      <c r="L81" s="8"/>
      <c r="M81" s="8"/>
      <c r="N81" s="8"/>
      <c r="O81" s="8"/>
      <c r="P81" s="8"/>
      <c r="Q81" s="8"/>
      <c r="R81" s="8"/>
      <c r="S81" s="8"/>
      <c r="T81" s="8"/>
      <c r="U81" s="8"/>
    </row>
    <row r="82" spans="1:21" ht="14.25" customHeight="1" x14ac:dyDescent="0.55000000000000004">
      <c r="A82" s="7">
        <f t="shared" si="97"/>
        <v>2023</v>
      </c>
      <c r="B82" s="73" t="s">
        <v>87</v>
      </c>
      <c r="C82" s="75"/>
      <c r="D82" s="8"/>
      <c r="E82" s="8"/>
      <c r="F82" s="8"/>
      <c r="G82" s="8"/>
      <c r="H82" s="8"/>
      <c r="I82" s="8"/>
      <c r="J82" s="8"/>
      <c r="K82" s="8"/>
      <c r="L82" s="8"/>
      <c r="M82" s="8"/>
      <c r="N82" s="8"/>
      <c r="O82" s="8"/>
      <c r="P82" s="8"/>
      <c r="Q82" s="8"/>
      <c r="R82" s="8"/>
      <c r="S82" s="8"/>
      <c r="T82" s="8"/>
      <c r="U82" s="8"/>
    </row>
    <row r="83" spans="1:21" ht="14.25" customHeight="1" x14ac:dyDescent="0.55000000000000004">
      <c r="A83" s="7">
        <f t="shared" si="97"/>
        <v>2023</v>
      </c>
      <c r="B83" s="73" t="s">
        <v>87</v>
      </c>
      <c r="C83" s="75"/>
      <c r="D83" s="8"/>
      <c r="E83" s="8"/>
      <c r="F83" s="8"/>
      <c r="G83" s="8"/>
      <c r="H83" s="8"/>
      <c r="I83" s="8"/>
      <c r="J83" s="8"/>
      <c r="K83" s="8"/>
      <c r="L83" s="8"/>
      <c r="M83" s="8"/>
      <c r="N83" s="8"/>
      <c r="O83" s="8"/>
      <c r="P83" s="8"/>
      <c r="Q83" s="8"/>
      <c r="R83" s="8"/>
      <c r="S83" s="8"/>
      <c r="T83" s="8"/>
      <c r="U83" s="8"/>
    </row>
    <row r="84" spans="1:21" ht="14.25" customHeight="1" x14ac:dyDescent="0.55000000000000004">
      <c r="A84" s="7">
        <f t="shared" si="97"/>
        <v>2023</v>
      </c>
      <c r="B84" s="73" t="s">
        <v>87</v>
      </c>
      <c r="C84" s="75"/>
      <c r="D84" s="8"/>
      <c r="E84" s="8"/>
      <c r="F84" s="8"/>
      <c r="G84" s="8"/>
      <c r="H84" s="8"/>
      <c r="I84" s="8"/>
      <c r="J84" s="8"/>
      <c r="K84" s="8"/>
      <c r="L84" s="8"/>
      <c r="M84" s="8"/>
      <c r="N84" s="8"/>
      <c r="O84" s="8"/>
      <c r="P84" s="8"/>
      <c r="Q84" s="8"/>
      <c r="R84" s="8"/>
      <c r="S84" s="8"/>
      <c r="T84" s="8"/>
      <c r="U84" s="8"/>
    </row>
    <row r="85" spans="1:21" ht="14.25" customHeight="1" x14ac:dyDescent="0.55000000000000004">
      <c r="A85" s="7">
        <f t="shared" si="97"/>
        <v>2023</v>
      </c>
      <c r="B85" s="73" t="s">
        <v>87</v>
      </c>
      <c r="C85" s="75"/>
      <c r="D85" s="8"/>
      <c r="E85" s="8"/>
      <c r="F85" s="8"/>
      <c r="G85" s="8"/>
      <c r="H85" s="8"/>
      <c r="I85" s="8"/>
      <c r="J85" s="8"/>
      <c r="K85" s="8"/>
      <c r="L85" s="8"/>
      <c r="M85" s="8"/>
      <c r="N85" s="8"/>
      <c r="O85" s="8"/>
      <c r="P85" s="8"/>
      <c r="Q85" s="8"/>
      <c r="R85" s="8"/>
      <c r="S85" s="8"/>
      <c r="T85" s="8"/>
      <c r="U85" s="8"/>
    </row>
    <row r="86" spans="1:21" ht="14.25" customHeight="1" x14ac:dyDescent="0.55000000000000004">
      <c r="A86" s="7">
        <f t="shared" si="97"/>
        <v>2023</v>
      </c>
      <c r="B86" s="73" t="s">
        <v>87</v>
      </c>
      <c r="C86" s="75"/>
      <c r="D86" s="8"/>
      <c r="E86" s="8"/>
      <c r="F86" s="8"/>
      <c r="G86" s="8"/>
      <c r="H86" s="8"/>
      <c r="I86" s="8"/>
      <c r="J86" s="8"/>
      <c r="K86" s="8"/>
      <c r="L86" s="8"/>
      <c r="M86" s="8"/>
      <c r="N86" s="8"/>
      <c r="O86" s="8"/>
      <c r="P86" s="8"/>
      <c r="Q86" s="8"/>
      <c r="R86" s="8"/>
      <c r="S86" s="8"/>
      <c r="T86" s="8"/>
      <c r="U86" s="8"/>
    </row>
    <row r="87" spans="1:21" ht="14.25" customHeight="1" x14ac:dyDescent="0.55000000000000004">
      <c r="A87" s="7">
        <f t="shared" si="97"/>
        <v>2023</v>
      </c>
      <c r="B87" s="73" t="s">
        <v>87</v>
      </c>
      <c r="C87" s="75"/>
      <c r="D87" s="8"/>
      <c r="E87" s="8"/>
      <c r="F87" s="8"/>
      <c r="G87" s="8"/>
      <c r="H87" s="8"/>
      <c r="I87" s="8"/>
      <c r="J87" s="8"/>
      <c r="K87" s="8"/>
      <c r="L87" s="8"/>
      <c r="M87" s="8"/>
      <c r="N87" s="8"/>
      <c r="O87" s="8"/>
      <c r="P87" s="8"/>
      <c r="Q87" s="8"/>
      <c r="R87" s="8"/>
      <c r="S87" s="8"/>
      <c r="T87" s="8"/>
      <c r="U87" s="8"/>
    </row>
    <row r="88" spans="1:21" ht="14.25" customHeight="1" x14ac:dyDescent="0.55000000000000004">
      <c r="A88" s="7">
        <f t="shared" si="97"/>
        <v>2023</v>
      </c>
      <c r="B88" s="73" t="s">
        <v>87</v>
      </c>
      <c r="C88" s="75"/>
      <c r="D88" s="8"/>
      <c r="E88" s="8"/>
      <c r="F88" s="8"/>
      <c r="G88" s="8"/>
      <c r="H88" s="8"/>
      <c r="I88" s="8"/>
      <c r="J88" s="8"/>
      <c r="K88" s="8"/>
      <c r="L88" s="8"/>
      <c r="M88" s="8"/>
      <c r="N88" s="8"/>
      <c r="O88" s="8"/>
      <c r="P88" s="8"/>
      <c r="Q88" s="8"/>
      <c r="R88" s="8"/>
      <c r="S88" s="8"/>
      <c r="T88" s="8"/>
      <c r="U88" s="8"/>
    </row>
    <row r="89" spans="1:21" ht="14.25" customHeight="1" x14ac:dyDescent="0.55000000000000004">
      <c r="A89" s="7">
        <f t="shared" si="97"/>
        <v>2023</v>
      </c>
      <c r="B89" s="73" t="s">
        <v>87</v>
      </c>
      <c r="C89" s="75"/>
      <c r="D89" s="8"/>
      <c r="E89" s="8"/>
      <c r="F89" s="8"/>
      <c r="G89" s="8"/>
      <c r="H89" s="8"/>
      <c r="I89" s="8"/>
      <c r="J89" s="8"/>
      <c r="K89" s="8"/>
      <c r="L89" s="8"/>
      <c r="M89" s="8"/>
      <c r="N89" s="8"/>
      <c r="O89" s="8"/>
      <c r="P89" s="8"/>
      <c r="Q89" s="8"/>
      <c r="R89" s="8"/>
      <c r="S89" s="8"/>
      <c r="T89" s="8"/>
      <c r="U89" s="8"/>
    </row>
    <row r="90" spans="1:21" ht="14.25" customHeight="1" x14ac:dyDescent="0.55000000000000004">
      <c r="A90" s="7">
        <f t="shared" si="97"/>
        <v>2023</v>
      </c>
      <c r="B90" s="73" t="s">
        <v>87</v>
      </c>
      <c r="C90" s="75"/>
      <c r="D90" s="8"/>
      <c r="E90" s="8"/>
      <c r="F90" s="8"/>
      <c r="G90" s="8"/>
      <c r="H90" s="8"/>
      <c r="I90" s="8"/>
      <c r="J90" s="8"/>
      <c r="K90" s="8"/>
      <c r="L90" s="8"/>
      <c r="M90" s="8"/>
      <c r="N90" s="8"/>
      <c r="O90" s="8"/>
      <c r="P90" s="8"/>
      <c r="Q90" s="8"/>
      <c r="R90" s="8"/>
      <c r="S90" s="8"/>
      <c r="T90" s="8"/>
      <c r="U90" s="8"/>
    </row>
    <row r="91" spans="1:21" ht="14.25" customHeight="1" x14ac:dyDescent="0.55000000000000004">
      <c r="A91" s="7">
        <f t="shared" si="97"/>
        <v>2023</v>
      </c>
      <c r="B91" s="73" t="s">
        <v>87</v>
      </c>
      <c r="C91" s="75"/>
      <c r="D91" s="8"/>
      <c r="E91" s="8"/>
      <c r="F91" s="8"/>
      <c r="G91" s="8"/>
      <c r="H91" s="8"/>
      <c r="I91" s="8"/>
      <c r="J91" s="8"/>
      <c r="K91" s="8"/>
      <c r="L91" s="8"/>
      <c r="M91" s="8"/>
      <c r="N91" s="8"/>
      <c r="O91" s="8"/>
      <c r="P91" s="8"/>
      <c r="Q91" s="8"/>
      <c r="R91" s="8"/>
      <c r="S91" s="8"/>
      <c r="T91" s="8"/>
      <c r="U91" s="8"/>
    </row>
    <row r="92" spans="1:21" ht="14.25" customHeight="1" x14ac:dyDescent="0.55000000000000004">
      <c r="A92" s="7">
        <f t="shared" si="97"/>
        <v>2023</v>
      </c>
      <c r="B92" s="73" t="s">
        <v>87</v>
      </c>
      <c r="C92" s="75"/>
      <c r="D92" s="8"/>
      <c r="E92" s="8"/>
      <c r="F92" s="8"/>
      <c r="G92" s="8"/>
      <c r="H92" s="8"/>
      <c r="I92" s="8"/>
      <c r="J92" s="8"/>
      <c r="K92" s="8"/>
      <c r="L92" s="8"/>
      <c r="M92" s="8"/>
      <c r="N92" s="8"/>
      <c r="O92" s="8"/>
      <c r="P92" s="8"/>
      <c r="Q92" s="8"/>
      <c r="R92" s="8"/>
      <c r="S92" s="8"/>
      <c r="T92" s="8"/>
      <c r="U92" s="8"/>
    </row>
    <row r="93" spans="1:21" ht="14.25" customHeight="1" x14ac:dyDescent="0.55000000000000004">
      <c r="A93" s="7">
        <f t="shared" si="97"/>
        <v>2023</v>
      </c>
      <c r="B93" s="73" t="s">
        <v>87</v>
      </c>
      <c r="C93" s="75"/>
      <c r="D93" s="8"/>
      <c r="E93" s="8"/>
      <c r="F93" s="8"/>
      <c r="G93" s="8"/>
      <c r="H93" s="8"/>
      <c r="I93" s="8"/>
      <c r="J93" s="8"/>
      <c r="K93" s="8"/>
      <c r="L93" s="8"/>
      <c r="M93" s="8"/>
      <c r="N93" s="8"/>
      <c r="O93" s="8"/>
      <c r="P93" s="8"/>
      <c r="Q93" s="8"/>
      <c r="R93" s="8"/>
      <c r="S93" s="8"/>
      <c r="T93" s="8"/>
      <c r="U93" s="8"/>
    </row>
    <row r="94" spans="1:21" ht="14.25" customHeight="1" x14ac:dyDescent="0.55000000000000004">
      <c r="A94" s="7">
        <f t="shared" si="97"/>
        <v>2023</v>
      </c>
      <c r="B94" s="73" t="s">
        <v>87</v>
      </c>
      <c r="C94" s="75"/>
      <c r="D94" s="8"/>
      <c r="E94" s="8"/>
      <c r="F94" s="8"/>
      <c r="G94" s="8"/>
      <c r="H94" s="8"/>
      <c r="I94" s="8"/>
      <c r="J94" s="8"/>
      <c r="K94" s="8"/>
      <c r="L94" s="8"/>
      <c r="M94" s="8"/>
      <c r="N94" s="8"/>
      <c r="O94" s="8"/>
      <c r="P94" s="8"/>
      <c r="Q94" s="8"/>
      <c r="R94" s="8"/>
      <c r="S94" s="8"/>
      <c r="T94" s="8"/>
      <c r="U94" s="8"/>
    </row>
    <row r="95" spans="1:21" ht="14.25" customHeight="1" x14ac:dyDescent="0.55000000000000004">
      <c r="A95" s="7">
        <f t="shared" si="97"/>
        <v>2023</v>
      </c>
      <c r="B95" s="73" t="s">
        <v>87</v>
      </c>
      <c r="C95" s="75"/>
      <c r="D95" s="8"/>
      <c r="E95" s="8"/>
      <c r="F95" s="8"/>
      <c r="G95" s="8"/>
      <c r="H95" s="8"/>
      <c r="I95" s="8"/>
      <c r="J95" s="8"/>
      <c r="K95" s="8"/>
      <c r="L95" s="8"/>
      <c r="M95" s="8"/>
      <c r="N95" s="8"/>
      <c r="O95" s="8"/>
      <c r="P95" s="8"/>
      <c r="Q95" s="8"/>
      <c r="R95" s="8"/>
      <c r="S95" s="8"/>
      <c r="T95" s="8"/>
      <c r="U95" s="8"/>
    </row>
    <row r="96" spans="1:21" ht="14.25" customHeight="1" x14ac:dyDescent="0.55000000000000004">
      <c r="A96" s="7">
        <f t="shared" si="97"/>
        <v>2023</v>
      </c>
      <c r="B96" s="73" t="s">
        <v>87</v>
      </c>
      <c r="C96" s="75"/>
      <c r="D96" s="8"/>
      <c r="E96" s="8"/>
      <c r="F96" s="8"/>
      <c r="G96" s="8"/>
      <c r="H96" s="8"/>
      <c r="I96" s="8"/>
      <c r="J96" s="8"/>
      <c r="K96" s="8"/>
      <c r="L96" s="8"/>
      <c r="M96" s="8"/>
      <c r="N96" s="8"/>
      <c r="O96" s="8"/>
      <c r="P96" s="8"/>
      <c r="Q96" s="8"/>
      <c r="R96" s="8"/>
      <c r="S96" s="8"/>
      <c r="T96" s="8"/>
      <c r="U96" s="8"/>
    </row>
    <row r="97" spans="1:21" ht="14.25" customHeight="1" x14ac:dyDescent="0.55000000000000004">
      <c r="A97" s="7">
        <f t="shared" si="97"/>
        <v>2023</v>
      </c>
      <c r="B97" s="73" t="s">
        <v>87</v>
      </c>
      <c r="C97" s="75"/>
      <c r="D97" s="8"/>
      <c r="E97" s="8"/>
      <c r="F97" s="8"/>
      <c r="G97" s="8"/>
      <c r="H97" s="8"/>
      <c r="I97" s="8"/>
      <c r="J97" s="8"/>
      <c r="K97" s="8"/>
      <c r="L97" s="8"/>
      <c r="M97" s="8"/>
      <c r="N97" s="8"/>
      <c r="O97" s="8"/>
      <c r="P97" s="8"/>
      <c r="Q97" s="8"/>
      <c r="R97" s="8"/>
      <c r="S97" s="8"/>
      <c r="T97" s="8"/>
      <c r="U97" s="8"/>
    </row>
    <row r="98" spans="1:21" ht="14.25" customHeight="1" x14ac:dyDescent="0.55000000000000004">
      <c r="A98" s="7">
        <f t="shared" si="97"/>
        <v>2023</v>
      </c>
      <c r="B98" s="73" t="s">
        <v>87</v>
      </c>
      <c r="C98" s="75"/>
      <c r="D98" s="8"/>
      <c r="E98" s="8"/>
      <c r="F98" s="8"/>
      <c r="G98" s="8"/>
      <c r="H98" s="8"/>
      <c r="I98" s="8"/>
      <c r="J98" s="8"/>
      <c r="K98" s="8"/>
      <c r="L98" s="8"/>
      <c r="M98" s="8"/>
      <c r="N98" s="8"/>
      <c r="O98" s="8"/>
      <c r="P98" s="8"/>
      <c r="Q98" s="8"/>
      <c r="R98" s="8"/>
      <c r="S98" s="8"/>
      <c r="T98" s="8"/>
      <c r="U98" s="8"/>
    </row>
    <row r="99" spans="1:21" ht="14.25" customHeight="1" x14ac:dyDescent="0.55000000000000004">
      <c r="A99" s="7">
        <f t="shared" si="97"/>
        <v>2023</v>
      </c>
      <c r="B99" s="73" t="s">
        <v>87</v>
      </c>
      <c r="C99" s="75"/>
      <c r="D99" s="8"/>
      <c r="E99" s="8"/>
      <c r="F99" s="8"/>
      <c r="G99" s="8"/>
      <c r="H99" s="8"/>
      <c r="I99" s="8"/>
      <c r="J99" s="8"/>
      <c r="K99" s="8"/>
      <c r="L99" s="8"/>
      <c r="M99" s="8"/>
      <c r="N99" s="8"/>
      <c r="O99" s="8"/>
      <c r="P99" s="8"/>
      <c r="Q99" s="8"/>
      <c r="R99" s="8"/>
      <c r="S99" s="8"/>
      <c r="T99" s="8"/>
      <c r="U99" s="8"/>
    </row>
    <row r="100" spans="1:21" ht="14.25" customHeight="1" x14ac:dyDescent="0.55000000000000004">
      <c r="A100" s="7">
        <f t="shared" si="97"/>
        <v>2023</v>
      </c>
      <c r="B100" s="73" t="s">
        <v>87</v>
      </c>
      <c r="C100" s="75"/>
      <c r="D100" s="8"/>
      <c r="E100" s="8"/>
      <c r="F100" s="8"/>
      <c r="G100" s="8"/>
      <c r="H100" s="8"/>
      <c r="I100" s="8"/>
      <c r="J100" s="8"/>
      <c r="K100" s="8"/>
      <c r="L100" s="8"/>
      <c r="M100" s="8"/>
      <c r="N100" s="8"/>
      <c r="O100" s="8"/>
      <c r="P100" s="8"/>
      <c r="Q100" s="8"/>
      <c r="R100" s="8"/>
      <c r="S100" s="8"/>
      <c r="T100" s="8"/>
      <c r="U100" s="8"/>
    </row>
    <row r="101" spans="1:21" ht="14.25" customHeight="1" x14ac:dyDescent="0.55000000000000004">
      <c r="A101" s="7">
        <f t="shared" si="97"/>
        <v>2023</v>
      </c>
      <c r="B101" s="73" t="s">
        <v>87</v>
      </c>
      <c r="C101" s="75"/>
      <c r="D101" s="8"/>
      <c r="E101" s="8"/>
      <c r="F101" s="8"/>
      <c r="G101" s="8"/>
      <c r="H101" s="8"/>
      <c r="I101" s="8"/>
      <c r="J101" s="8"/>
      <c r="K101" s="8"/>
      <c r="L101" s="8"/>
      <c r="M101" s="8"/>
      <c r="N101" s="8"/>
      <c r="O101" s="8"/>
      <c r="P101" s="8"/>
      <c r="Q101" s="8"/>
      <c r="R101" s="8"/>
      <c r="S101" s="8"/>
      <c r="T101" s="8"/>
      <c r="U101" s="8"/>
    </row>
    <row r="102" spans="1:21" ht="14.25" customHeight="1" x14ac:dyDescent="0.55000000000000004">
      <c r="A102" s="7">
        <f t="shared" si="97"/>
        <v>2023</v>
      </c>
      <c r="B102" s="73" t="s">
        <v>87</v>
      </c>
      <c r="C102" s="75"/>
      <c r="D102" s="8"/>
      <c r="E102" s="8"/>
      <c r="F102" s="8"/>
      <c r="G102" s="8"/>
      <c r="H102" s="8"/>
      <c r="I102" s="8"/>
      <c r="J102" s="8"/>
      <c r="K102" s="8"/>
      <c r="L102" s="8"/>
      <c r="M102" s="8"/>
      <c r="N102" s="8"/>
      <c r="O102" s="8"/>
      <c r="P102" s="8"/>
      <c r="Q102" s="8"/>
      <c r="R102" s="8"/>
      <c r="S102" s="8"/>
      <c r="T102" s="8"/>
      <c r="U102" s="8"/>
    </row>
    <row r="103" spans="1:21" ht="14.25" customHeight="1" x14ac:dyDescent="0.55000000000000004">
      <c r="A103" s="7">
        <f t="shared" si="97"/>
        <v>2023</v>
      </c>
      <c r="B103" s="73" t="s">
        <v>87</v>
      </c>
      <c r="C103" s="75"/>
      <c r="D103" s="8"/>
      <c r="E103" s="8"/>
      <c r="F103" s="8"/>
      <c r="G103" s="8"/>
      <c r="H103" s="8"/>
      <c r="I103" s="8"/>
      <c r="J103" s="8"/>
      <c r="K103" s="8"/>
      <c r="L103" s="8"/>
      <c r="M103" s="8"/>
      <c r="N103" s="8"/>
      <c r="O103" s="8"/>
      <c r="P103" s="8"/>
      <c r="Q103" s="8"/>
      <c r="R103" s="8"/>
      <c r="S103" s="8"/>
      <c r="T103" s="8"/>
      <c r="U103" s="8"/>
    </row>
    <row r="104" spans="1:21" ht="14.25" customHeight="1" x14ac:dyDescent="0.55000000000000004">
      <c r="A104" s="7">
        <f t="shared" si="97"/>
        <v>2023</v>
      </c>
      <c r="B104" s="73" t="s">
        <v>87</v>
      </c>
      <c r="C104" s="75"/>
      <c r="D104" s="8"/>
      <c r="E104" s="8"/>
      <c r="F104" s="8"/>
      <c r="G104" s="8"/>
      <c r="H104" s="8"/>
      <c r="I104" s="8"/>
      <c r="J104" s="8"/>
      <c r="K104" s="8"/>
      <c r="L104" s="8"/>
      <c r="M104" s="8"/>
      <c r="N104" s="8"/>
      <c r="O104" s="8"/>
      <c r="P104" s="8"/>
      <c r="Q104" s="8"/>
      <c r="R104" s="8"/>
      <c r="S104" s="8"/>
      <c r="T104" s="8"/>
      <c r="U104" s="8"/>
    </row>
    <row r="105" spans="1:21" ht="14.25" customHeight="1" x14ac:dyDescent="0.55000000000000004">
      <c r="A105" s="7">
        <f t="shared" si="97"/>
        <v>2023</v>
      </c>
      <c r="B105" s="73" t="s">
        <v>87</v>
      </c>
      <c r="C105" s="75"/>
      <c r="D105" s="8"/>
      <c r="E105" s="8"/>
      <c r="F105" s="8"/>
      <c r="G105" s="8"/>
      <c r="H105" s="8"/>
      <c r="I105" s="8"/>
      <c r="J105" s="8"/>
      <c r="K105" s="8"/>
      <c r="L105" s="8"/>
      <c r="M105" s="8"/>
      <c r="N105" s="8"/>
      <c r="O105" s="8"/>
      <c r="P105" s="8"/>
      <c r="Q105" s="8"/>
      <c r="R105" s="8"/>
      <c r="S105" s="8"/>
      <c r="T105" s="8"/>
      <c r="U105" s="8"/>
    </row>
    <row r="106" spans="1:21" ht="14.25" customHeight="1" x14ac:dyDescent="0.55000000000000004">
      <c r="A106" s="7">
        <f t="shared" si="97"/>
        <v>2023</v>
      </c>
      <c r="B106" s="73" t="s">
        <v>87</v>
      </c>
      <c r="C106" s="75"/>
      <c r="D106" s="8"/>
      <c r="E106" s="8"/>
      <c r="F106" s="8"/>
      <c r="G106" s="8"/>
      <c r="H106" s="8"/>
      <c r="I106" s="8"/>
      <c r="J106" s="8"/>
      <c r="K106" s="8"/>
      <c r="L106" s="8"/>
      <c r="M106" s="8"/>
      <c r="N106" s="8"/>
      <c r="O106" s="8"/>
      <c r="P106" s="8"/>
      <c r="Q106" s="8"/>
      <c r="R106" s="8"/>
      <c r="S106" s="8"/>
      <c r="T106" s="8"/>
      <c r="U106" s="8"/>
    </row>
    <row r="107" spans="1:21" ht="14.25" customHeight="1" x14ac:dyDescent="0.55000000000000004">
      <c r="A107" s="7">
        <f t="shared" si="97"/>
        <v>2023</v>
      </c>
      <c r="B107" s="73" t="s">
        <v>87</v>
      </c>
      <c r="C107" s="75"/>
      <c r="D107" s="8"/>
      <c r="E107" s="8"/>
      <c r="F107" s="8"/>
      <c r="G107" s="8"/>
      <c r="H107" s="8"/>
      <c r="I107" s="8"/>
      <c r="J107" s="8"/>
      <c r="K107" s="8"/>
      <c r="L107" s="8"/>
      <c r="M107" s="8"/>
      <c r="N107" s="8"/>
      <c r="O107" s="8"/>
      <c r="P107" s="8"/>
      <c r="Q107" s="8"/>
      <c r="R107" s="8"/>
      <c r="S107" s="8"/>
      <c r="T107" s="8"/>
      <c r="U107" s="8"/>
    </row>
    <row r="108" spans="1:21" ht="14.25" customHeight="1" x14ac:dyDescent="0.55000000000000004">
      <c r="A108" s="7">
        <f t="shared" si="97"/>
        <v>2023</v>
      </c>
      <c r="B108" s="73" t="s">
        <v>87</v>
      </c>
      <c r="C108" s="75"/>
      <c r="D108" s="8"/>
      <c r="E108" s="8"/>
      <c r="F108" s="8"/>
      <c r="G108" s="8"/>
      <c r="H108" s="8"/>
      <c r="I108" s="8"/>
      <c r="J108" s="8"/>
      <c r="K108" s="8"/>
      <c r="L108" s="8"/>
      <c r="M108" s="8"/>
      <c r="N108" s="8"/>
      <c r="O108" s="8"/>
      <c r="P108" s="8"/>
      <c r="Q108" s="8"/>
      <c r="R108" s="8"/>
      <c r="S108" s="8"/>
      <c r="T108" s="8"/>
      <c r="U108" s="8"/>
    </row>
    <row r="109" spans="1:21" ht="14.25" customHeight="1" x14ac:dyDescent="0.55000000000000004">
      <c r="A109" s="7">
        <f t="shared" si="97"/>
        <v>2023</v>
      </c>
      <c r="B109" s="73" t="s">
        <v>87</v>
      </c>
      <c r="C109" s="75"/>
      <c r="D109" s="8"/>
      <c r="E109" s="8"/>
      <c r="F109" s="8"/>
      <c r="G109" s="8"/>
      <c r="H109" s="8"/>
      <c r="I109" s="8"/>
      <c r="J109" s="8"/>
      <c r="K109" s="8"/>
      <c r="L109" s="8"/>
      <c r="M109" s="8"/>
      <c r="N109" s="8"/>
      <c r="O109" s="8"/>
      <c r="P109" s="8"/>
      <c r="Q109" s="8"/>
      <c r="R109" s="8"/>
      <c r="S109" s="8"/>
      <c r="T109" s="8"/>
      <c r="U109" s="8"/>
    </row>
    <row r="110" spans="1:21" ht="14.25" customHeight="1" x14ac:dyDescent="0.55000000000000004">
      <c r="A110" s="7">
        <f t="shared" si="97"/>
        <v>2023</v>
      </c>
      <c r="B110" s="73" t="s">
        <v>87</v>
      </c>
      <c r="C110" s="75"/>
      <c r="D110" s="8"/>
      <c r="E110" s="8"/>
      <c r="F110" s="8"/>
      <c r="G110" s="8"/>
      <c r="H110" s="8"/>
      <c r="I110" s="8"/>
      <c r="J110" s="8"/>
      <c r="K110" s="8"/>
      <c r="L110" s="8"/>
      <c r="M110" s="8"/>
      <c r="N110" s="8"/>
      <c r="O110" s="8"/>
      <c r="P110" s="8"/>
      <c r="Q110" s="8"/>
      <c r="R110" s="8"/>
      <c r="S110" s="8"/>
      <c r="T110" s="8"/>
      <c r="U110" s="8"/>
    </row>
    <row r="111" spans="1:21" ht="14.25" customHeight="1" x14ac:dyDescent="0.55000000000000004">
      <c r="A111" s="7">
        <f t="shared" si="97"/>
        <v>2023</v>
      </c>
      <c r="B111" s="73" t="s">
        <v>87</v>
      </c>
      <c r="C111" s="75"/>
      <c r="D111" s="8"/>
      <c r="E111" s="8"/>
      <c r="F111" s="8"/>
      <c r="G111" s="8"/>
      <c r="H111" s="8"/>
      <c r="I111" s="8"/>
      <c r="J111" s="8"/>
      <c r="K111" s="8"/>
      <c r="L111" s="8"/>
      <c r="M111" s="8"/>
      <c r="N111" s="8"/>
      <c r="O111" s="8"/>
      <c r="P111" s="8"/>
      <c r="Q111" s="8"/>
      <c r="R111" s="8"/>
      <c r="S111" s="8"/>
      <c r="T111" s="8"/>
      <c r="U111" s="8"/>
    </row>
    <row r="112" spans="1:21" ht="14.25" customHeight="1" x14ac:dyDescent="0.55000000000000004">
      <c r="A112" s="7">
        <f t="shared" si="97"/>
        <v>2023</v>
      </c>
      <c r="B112" s="73" t="s">
        <v>87</v>
      </c>
      <c r="C112" s="75"/>
      <c r="D112" s="8"/>
      <c r="E112" s="8"/>
      <c r="F112" s="8"/>
      <c r="G112" s="8"/>
      <c r="H112" s="8"/>
      <c r="I112" s="8"/>
      <c r="J112" s="8"/>
      <c r="K112" s="8"/>
      <c r="L112" s="8"/>
      <c r="M112" s="8"/>
      <c r="N112" s="8"/>
      <c r="O112" s="8"/>
      <c r="P112" s="8"/>
      <c r="Q112" s="8"/>
      <c r="R112" s="8"/>
      <c r="S112" s="8"/>
      <c r="T112" s="8"/>
      <c r="U112" s="8"/>
    </row>
    <row r="113" spans="1:21" ht="14.25" customHeight="1" x14ac:dyDescent="0.55000000000000004">
      <c r="A113" s="7">
        <f t="shared" si="97"/>
        <v>2023</v>
      </c>
      <c r="B113" s="73" t="s">
        <v>87</v>
      </c>
      <c r="C113" s="75"/>
      <c r="D113" s="8"/>
      <c r="E113" s="8"/>
      <c r="F113" s="8"/>
      <c r="G113" s="8"/>
      <c r="H113" s="8"/>
      <c r="I113" s="8"/>
      <c r="J113" s="8"/>
      <c r="K113" s="8"/>
      <c r="L113" s="8"/>
      <c r="M113" s="8"/>
      <c r="N113" s="8"/>
      <c r="O113" s="8"/>
      <c r="P113" s="8"/>
      <c r="Q113" s="8"/>
      <c r="R113" s="8"/>
      <c r="S113" s="8"/>
      <c r="T113" s="8"/>
      <c r="U113" s="8"/>
    </row>
    <row r="114" spans="1:21" ht="14.25" customHeight="1" x14ac:dyDescent="0.55000000000000004">
      <c r="A114" s="7">
        <f t="shared" si="97"/>
        <v>2023</v>
      </c>
      <c r="B114" s="73" t="s">
        <v>87</v>
      </c>
      <c r="C114" s="75"/>
      <c r="D114" s="8"/>
      <c r="E114" s="8"/>
      <c r="F114" s="8"/>
      <c r="G114" s="8"/>
      <c r="H114" s="8"/>
      <c r="I114" s="8"/>
      <c r="J114" s="8"/>
      <c r="K114" s="8"/>
      <c r="L114" s="8"/>
      <c r="M114" s="8"/>
      <c r="N114" s="8"/>
      <c r="O114" s="8"/>
      <c r="P114" s="8"/>
      <c r="Q114" s="8"/>
      <c r="R114" s="8"/>
      <c r="S114" s="8"/>
      <c r="T114" s="8"/>
      <c r="U114" s="8"/>
    </row>
    <row r="115" spans="1:21" ht="14.25" customHeight="1" x14ac:dyDescent="0.55000000000000004">
      <c r="A115" s="7">
        <f t="shared" si="97"/>
        <v>2023</v>
      </c>
      <c r="B115" s="73" t="s">
        <v>87</v>
      </c>
      <c r="C115" s="75"/>
      <c r="D115" s="8"/>
      <c r="E115" s="8"/>
      <c r="F115" s="8"/>
      <c r="G115" s="8"/>
      <c r="H115" s="8"/>
      <c r="I115" s="8"/>
      <c r="J115" s="8"/>
      <c r="K115" s="8"/>
      <c r="L115" s="8"/>
      <c r="M115" s="8"/>
      <c r="N115" s="8"/>
      <c r="O115" s="8"/>
      <c r="P115" s="8"/>
      <c r="Q115" s="8"/>
      <c r="R115" s="8"/>
      <c r="S115" s="8"/>
      <c r="T115" s="8"/>
      <c r="U115" s="8"/>
    </row>
    <row r="116" spans="1:21" ht="14.25" customHeight="1" x14ac:dyDescent="0.55000000000000004">
      <c r="A116" s="7">
        <f t="shared" si="97"/>
        <v>2023</v>
      </c>
      <c r="B116" s="73" t="s">
        <v>87</v>
      </c>
      <c r="C116" s="75"/>
      <c r="D116" s="8"/>
      <c r="E116" s="8"/>
      <c r="F116" s="8"/>
      <c r="G116" s="8"/>
      <c r="H116" s="8"/>
      <c r="I116" s="8"/>
      <c r="J116" s="8"/>
      <c r="K116" s="8"/>
      <c r="L116" s="8"/>
      <c r="M116" s="8"/>
      <c r="N116" s="8"/>
      <c r="O116" s="8"/>
      <c r="P116" s="8"/>
      <c r="Q116" s="8"/>
      <c r="R116" s="8"/>
      <c r="S116" s="8"/>
      <c r="T116" s="8"/>
      <c r="U116" s="8"/>
    </row>
    <row r="117" spans="1:21" ht="14.25" customHeight="1" x14ac:dyDescent="0.55000000000000004">
      <c r="A117" s="7">
        <f t="shared" si="97"/>
        <v>2023</v>
      </c>
      <c r="B117" s="73" t="s">
        <v>87</v>
      </c>
      <c r="C117" s="75"/>
      <c r="D117" s="8"/>
      <c r="E117" s="8"/>
      <c r="F117" s="8"/>
      <c r="G117" s="8"/>
      <c r="H117" s="8"/>
      <c r="I117" s="8"/>
      <c r="J117" s="8"/>
      <c r="K117" s="8"/>
      <c r="L117" s="8"/>
      <c r="M117" s="8"/>
      <c r="N117" s="8"/>
      <c r="O117" s="8"/>
      <c r="P117" s="8"/>
      <c r="Q117" s="8"/>
      <c r="R117" s="8"/>
      <c r="S117" s="8"/>
      <c r="T117" s="8"/>
      <c r="U117" s="8"/>
    </row>
    <row r="118" spans="1:21" ht="14.25" customHeight="1" x14ac:dyDescent="0.55000000000000004">
      <c r="A118" s="7">
        <f t="shared" si="97"/>
        <v>2023</v>
      </c>
      <c r="B118" s="73" t="s">
        <v>87</v>
      </c>
      <c r="C118" s="75"/>
      <c r="D118" s="8"/>
      <c r="E118" s="8"/>
      <c r="F118" s="8"/>
      <c r="G118" s="8"/>
      <c r="H118" s="8"/>
      <c r="I118" s="8"/>
      <c r="J118" s="8"/>
      <c r="K118" s="8"/>
      <c r="L118" s="8"/>
      <c r="M118" s="8"/>
      <c r="N118" s="8"/>
      <c r="O118" s="8"/>
      <c r="P118" s="8"/>
      <c r="Q118" s="8"/>
      <c r="R118" s="8"/>
      <c r="S118" s="8"/>
      <c r="T118" s="8"/>
      <c r="U118" s="8"/>
    </row>
    <row r="119" spans="1:21" ht="14.25" customHeight="1" x14ac:dyDescent="0.55000000000000004">
      <c r="A119" s="7">
        <f t="shared" si="97"/>
        <v>2023</v>
      </c>
      <c r="B119" s="73" t="s">
        <v>87</v>
      </c>
      <c r="C119" s="75"/>
      <c r="D119" s="8"/>
      <c r="E119" s="8"/>
      <c r="F119" s="8"/>
      <c r="G119" s="8"/>
      <c r="H119" s="8"/>
      <c r="I119" s="8"/>
      <c r="J119" s="8"/>
      <c r="K119" s="8"/>
      <c r="L119" s="8"/>
      <c r="M119" s="8"/>
      <c r="N119" s="8"/>
      <c r="O119" s="8"/>
      <c r="P119" s="8"/>
      <c r="Q119" s="8"/>
      <c r="R119" s="8"/>
      <c r="S119" s="8"/>
      <c r="T119" s="8"/>
      <c r="U119" s="8"/>
    </row>
    <row r="120" spans="1:21" ht="14.25" customHeight="1" x14ac:dyDescent="0.55000000000000004">
      <c r="A120" s="7">
        <f t="shared" si="97"/>
        <v>2023</v>
      </c>
      <c r="B120" s="73" t="s">
        <v>87</v>
      </c>
      <c r="C120" s="75"/>
      <c r="D120" s="8"/>
      <c r="E120" s="8"/>
      <c r="F120" s="8"/>
      <c r="G120" s="8"/>
      <c r="H120" s="8"/>
      <c r="I120" s="8"/>
      <c r="J120" s="8"/>
      <c r="K120" s="8"/>
      <c r="L120" s="8"/>
      <c r="M120" s="8"/>
      <c r="N120" s="8"/>
      <c r="O120" s="8"/>
      <c r="P120" s="8"/>
      <c r="Q120" s="8"/>
      <c r="R120" s="8"/>
      <c r="S120" s="8"/>
      <c r="T120" s="8"/>
      <c r="U120" s="8"/>
    </row>
    <row r="121" spans="1:21" ht="14.25" customHeight="1" x14ac:dyDescent="0.55000000000000004">
      <c r="A121" s="7">
        <f t="shared" si="97"/>
        <v>2023</v>
      </c>
      <c r="B121" s="73" t="s">
        <v>87</v>
      </c>
      <c r="C121" s="75"/>
      <c r="D121" s="8"/>
      <c r="E121" s="8"/>
      <c r="F121" s="8"/>
      <c r="G121" s="8"/>
      <c r="H121" s="8"/>
      <c r="I121" s="8"/>
      <c r="J121" s="8"/>
      <c r="K121" s="8"/>
      <c r="L121" s="8"/>
      <c r="M121" s="8"/>
      <c r="N121" s="8"/>
      <c r="O121" s="8"/>
      <c r="P121" s="8"/>
      <c r="Q121" s="8"/>
      <c r="R121" s="8"/>
      <c r="S121" s="8"/>
      <c r="T121" s="8"/>
      <c r="U121" s="8"/>
    </row>
    <row r="122" spans="1:21" ht="14.25" customHeight="1" x14ac:dyDescent="0.55000000000000004">
      <c r="A122" s="7">
        <f t="shared" si="97"/>
        <v>2023</v>
      </c>
      <c r="B122" s="73" t="s">
        <v>87</v>
      </c>
      <c r="C122" s="75"/>
      <c r="D122" s="8"/>
      <c r="E122" s="8"/>
      <c r="F122" s="8"/>
      <c r="G122" s="8"/>
      <c r="H122" s="8"/>
      <c r="I122" s="8"/>
      <c r="J122" s="8"/>
      <c r="K122" s="8"/>
      <c r="L122" s="8"/>
      <c r="M122" s="8"/>
      <c r="N122" s="8"/>
      <c r="O122" s="8"/>
      <c r="P122" s="8"/>
      <c r="Q122" s="8"/>
      <c r="R122" s="8"/>
      <c r="S122" s="8"/>
      <c r="T122" s="8"/>
      <c r="U122" s="8"/>
    </row>
    <row r="123" spans="1:21" ht="14.25" customHeight="1" x14ac:dyDescent="0.55000000000000004">
      <c r="A123" s="7">
        <f t="shared" si="97"/>
        <v>2023</v>
      </c>
      <c r="B123" s="73" t="s">
        <v>87</v>
      </c>
      <c r="C123" s="75"/>
      <c r="D123" s="8"/>
      <c r="E123" s="8"/>
      <c r="F123" s="8"/>
      <c r="G123" s="8"/>
      <c r="H123" s="8"/>
      <c r="I123" s="8"/>
      <c r="J123" s="8"/>
      <c r="K123" s="8"/>
      <c r="L123" s="8"/>
      <c r="M123" s="8"/>
      <c r="N123" s="8"/>
      <c r="O123" s="8"/>
      <c r="P123" s="8"/>
      <c r="Q123" s="8"/>
      <c r="R123" s="8"/>
      <c r="S123" s="8"/>
      <c r="T123" s="8"/>
      <c r="U123" s="8"/>
    </row>
    <row r="124" spans="1:21" ht="14.25" customHeight="1" x14ac:dyDescent="0.55000000000000004">
      <c r="A124" s="7">
        <f t="shared" si="97"/>
        <v>2023</v>
      </c>
      <c r="B124" s="73" t="s">
        <v>87</v>
      </c>
      <c r="C124" s="75"/>
      <c r="D124" s="8"/>
      <c r="E124" s="8"/>
      <c r="F124" s="8"/>
      <c r="G124" s="8"/>
      <c r="H124" s="8"/>
      <c r="I124" s="8"/>
      <c r="J124" s="8"/>
      <c r="K124" s="8"/>
      <c r="L124" s="8"/>
      <c r="M124" s="8"/>
      <c r="N124" s="8"/>
      <c r="O124" s="8"/>
      <c r="P124" s="8"/>
      <c r="Q124" s="8"/>
      <c r="R124" s="8"/>
      <c r="S124" s="8"/>
      <c r="T124" s="8"/>
      <c r="U124" s="8"/>
    </row>
    <row r="125" spans="1:21" ht="14.25" customHeight="1" x14ac:dyDescent="0.55000000000000004">
      <c r="A125" s="7">
        <f t="shared" si="97"/>
        <v>2023</v>
      </c>
      <c r="B125" s="73" t="s">
        <v>87</v>
      </c>
      <c r="C125" s="75"/>
      <c r="D125" s="8"/>
      <c r="E125" s="8"/>
      <c r="F125" s="8"/>
      <c r="G125" s="8"/>
      <c r="H125" s="8"/>
      <c r="I125" s="8"/>
      <c r="J125" s="8"/>
      <c r="K125" s="8"/>
      <c r="L125" s="8"/>
      <c r="M125" s="8"/>
      <c r="N125" s="8"/>
      <c r="O125" s="8"/>
      <c r="P125" s="8"/>
      <c r="Q125" s="8"/>
      <c r="R125" s="8"/>
      <c r="S125" s="8"/>
      <c r="T125" s="8"/>
      <c r="U125" s="8"/>
    </row>
    <row r="126" spans="1:21" ht="14.25" customHeight="1" x14ac:dyDescent="0.55000000000000004">
      <c r="A126" s="7">
        <f t="shared" si="97"/>
        <v>2023</v>
      </c>
      <c r="B126" s="73" t="s">
        <v>87</v>
      </c>
      <c r="C126" s="75"/>
      <c r="D126" s="8"/>
      <c r="E126" s="8"/>
      <c r="F126" s="8"/>
      <c r="G126" s="8"/>
      <c r="H126" s="8"/>
      <c r="I126" s="8"/>
      <c r="J126" s="8"/>
      <c r="K126" s="8"/>
      <c r="L126" s="8"/>
      <c r="M126" s="8"/>
      <c r="N126" s="8"/>
      <c r="O126" s="8"/>
      <c r="P126" s="8"/>
      <c r="Q126" s="8"/>
      <c r="R126" s="8"/>
      <c r="S126" s="8"/>
      <c r="T126" s="8"/>
      <c r="U126" s="8"/>
    </row>
    <row r="127" spans="1:21" ht="14.25" customHeight="1" x14ac:dyDescent="0.55000000000000004">
      <c r="A127" s="7">
        <f t="shared" si="97"/>
        <v>2023</v>
      </c>
      <c r="B127" s="73" t="s">
        <v>87</v>
      </c>
      <c r="C127" s="75"/>
      <c r="D127" s="8"/>
      <c r="E127" s="8"/>
      <c r="F127" s="8"/>
      <c r="G127" s="8"/>
      <c r="H127" s="8"/>
      <c r="I127" s="8"/>
      <c r="J127" s="8"/>
      <c r="K127" s="8"/>
      <c r="L127" s="8"/>
      <c r="M127" s="8"/>
      <c r="N127" s="8"/>
      <c r="O127" s="8"/>
      <c r="P127" s="8"/>
      <c r="Q127" s="8"/>
      <c r="R127" s="8"/>
      <c r="S127" s="8"/>
      <c r="T127" s="8"/>
      <c r="U127" s="8"/>
    </row>
    <row r="128" spans="1:21" ht="14.25" customHeight="1" x14ac:dyDescent="0.55000000000000004">
      <c r="A128" s="7">
        <f t="shared" si="97"/>
        <v>2023</v>
      </c>
      <c r="B128" s="73" t="s">
        <v>87</v>
      </c>
      <c r="C128" s="75"/>
      <c r="D128" s="8"/>
      <c r="E128" s="8"/>
      <c r="F128" s="8"/>
      <c r="G128" s="8"/>
      <c r="H128" s="8"/>
      <c r="I128" s="8"/>
      <c r="J128" s="8"/>
      <c r="K128" s="8"/>
      <c r="L128" s="8"/>
      <c r="M128" s="8"/>
      <c r="N128" s="8"/>
      <c r="O128" s="8"/>
      <c r="P128" s="8"/>
      <c r="Q128" s="8"/>
      <c r="R128" s="8"/>
      <c r="S128" s="8"/>
      <c r="T128" s="8"/>
      <c r="U128" s="8"/>
    </row>
    <row r="129" spans="1:21" ht="14.25" customHeight="1" x14ac:dyDescent="0.55000000000000004">
      <c r="A129" s="7">
        <f t="shared" si="97"/>
        <v>2023</v>
      </c>
      <c r="B129" s="73" t="s">
        <v>87</v>
      </c>
      <c r="C129" s="75"/>
      <c r="D129" s="8"/>
      <c r="E129" s="8"/>
      <c r="F129" s="8"/>
      <c r="G129" s="8"/>
      <c r="H129" s="8"/>
      <c r="I129" s="8"/>
      <c r="J129" s="8"/>
      <c r="K129" s="8"/>
      <c r="L129" s="8"/>
      <c r="M129" s="8"/>
      <c r="N129" s="8"/>
      <c r="O129" s="8"/>
      <c r="P129" s="8"/>
      <c r="Q129" s="8"/>
      <c r="R129" s="8"/>
      <c r="S129" s="8"/>
      <c r="T129" s="8"/>
      <c r="U129" s="8"/>
    </row>
    <row r="130" spans="1:21" ht="14.25" customHeight="1" x14ac:dyDescent="0.55000000000000004">
      <c r="A130" s="7">
        <f t="shared" si="97"/>
        <v>2023</v>
      </c>
      <c r="B130" s="73" t="s">
        <v>87</v>
      </c>
      <c r="C130" s="75"/>
      <c r="D130" s="8"/>
      <c r="E130" s="8"/>
      <c r="F130" s="8"/>
      <c r="G130" s="8"/>
      <c r="H130" s="8"/>
      <c r="I130" s="8"/>
      <c r="J130" s="8"/>
      <c r="K130" s="8"/>
      <c r="L130" s="8"/>
      <c r="M130" s="8"/>
      <c r="N130" s="8"/>
      <c r="O130" s="8"/>
      <c r="P130" s="8"/>
      <c r="Q130" s="8"/>
      <c r="R130" s="8"/>
      <c r="S130" s="8"/>
      <c r="T130" s="8"/>
      <c r="U130" s="8"/>
    </row>
    <row r="131" spans="1:21" ht="14.25" customHeight="1" x14ac:dyDescent="0.55000000000000004">
      <c r="A131" s="7">
        <f t="shared" si="97"/>
        <v>2023</v>
      </c>
      <c r="B131" s="73" t="s">
        <v>87</v>
      </c>
      <c r="C131" s="75"/>
      <c r="D131" s="8"/>
      <c r="E131" s="8"/>
      <c r="F131" s="8"/>
      <c r="G131" s="8"/>
      <c r="H131" s="8"/>
      <c r="I131" s="8"/>
      <c r="J131" s="8"/>
      <c r="K131" s="8"/>
      <c r="L131" s="8"/>
      <c r="M131" s="8"/>
      <c r="N131" s="8"/>
      <c r="O131" s="8"/>
      <c r="P131" s="8"/>
      <c r="Q131" s="8"/>
      <c r="R131" s="8"/>
      <c r="S131" s="8"/>
      <c r="T131" s="8"/>
      <c r="U131" s="8"/>
    </row>
    <row r="132" spans="1:21" ht="14.25" customHeight="1" x14ac:dyDescent="0.55000000000000004">
      <c r="A132" s="7">
        <f t="shared" si="97"/>
        <v>2023</v>
      </c>
      <c r="B132" s="73" t="s">
        <v>87</v>
      </c>
      <c r="C132" s="75"/>
      <c r="D132" s="8"/>
      <c r="E132" s="8"/>
      <c r="F132" s="8"/>
      <c r="G132" s="8"/>
      <c r="H132" s="8"/>
      <c r="I132" s="8"/>
      <c r="J132" s="8"/>
      <c r="K132" s="8"/>
      <c r="L132" s="8"/>
      <c r="M132" s="8"/>
      <c r="N132" s="8"/>
      <c r="O132" s="8"/>
      <c r="P132" s="8"/>
      <c r="Q132" s="8"/>
      <c r="R132" s="8"/>
      <c r="S132" s="8"/>
      <c r="T132" s="8"/>
      <c r="U132" s="8"/>
    </row>
    <row r="133" spans="1:21" ht="14.25" customHeight="1" x14ac:dyDescent="0.55000000000000004">
      <c r="A133" s="7">
        <f t="shared" si="97"/>
        <v>2023</v>
      </c>
      <c r="B133" s="73" t="s">
        <v>87</v>
      </c>
      <c r="C133" s="75"/>
      <c r="D133" s="8"/>
      <c r="E133" s="8"/>
      <c r="F133" s="8"/>
      <c r="G133" s="8"/>
      <c r="H133" s="8"/>
      <c r="I133" s="8"/>
      <c r="J133" s="8"/>
      <c r="K133" s="8"/>
      <c r="L133" s="8"/>
      <c r="M133" s="8"/>
      <c r="N133" s="8"/>
      <c r="O133" s="8"/>
      <c r="P133" s="8"/>
      <c r="Q133" s="8"/>
      <c r="R133" s="8"/>
      <c r="S133" s="8"/>
      <c r="T133" s="8"/>
      <c r="U133" s="8"/>
    </row>
    <row r="134" spans="1:21" ht="14.25" customHeight="1" x14ac:dyDescent="0.55000000000000004">
      <c r="A134" s="7">
        <f t="shared" si="97"/>
        <v>2023</v>
      </c>
      <c r="B134" s="73" t="s">
        <v>87</v>
      </c>
      <c r="C134" s="75"/>
      <c r="D134" s="8"/>
      <c r="E134" s="8"/>
      <c r="F134" s="8"/>
      <c r="G134" s="8"/>
      <c r="H134" s="8"/>
      <c r="I134" s="8"/>
      <c r="J134" s="8"/>
      <c r="K134" s="8"/>
      <c r="L134" s="8"/>
      <c r="M134" s="8"/>
      <c r="N134" s="8"/>
      <c r="O134" s="8"/>
      <c r="P134" s="8"/>
      <c r="Q134" s="8"/>
      <c r="R134" s="8"/>
      <c r="S134" s="8"/>
      <c r="T134" s="8"/>
      <c r="U134" s="8"/>
    </row>
    <row r="135" spans="1:21" ht="14.25" customHeight="1" x14ac:dyDescent="0.55000000000000004">
      <c r="A135" s="7">
        <f t="shared" si="97"/>
        <v>2023</v>
      </c>
      <c r="B135" s="73" t="s">
        <v>87</v>
      </c>
      <c r="C135" s="75"/>
      <c r="D135" s="8"/>
      <c r="E135" s="8"/>
      <c r="F135" s="8"/>
      <c r="G135" s="8"/>
      <c r="H135" s="8"/>
      <c r="I135" s="8"/>
      <c r="J135" s="8"/>
      <c r="K135" s="8"/>
      <c r="L135" s="8"/>
      <c r="M135" s="8"/>
      <c r="N135" s="8"/>
      <c r="O135" s="8"/>
      <c r="P135" s="8"/>
      <c r="Q135" s="8"/>
      <c r="R135" s="8"/>
      <c r="S135" s="8"/>
      <c r="T135" s="8"/>
      <c r="U135" s="8"/>
    </row>
    <row r="136" spans="1:21" ht="14.25" customHeight="1" x14ac:dyDescent="0.55000000000000004">
      <c r="A136" s="7">
        <f t="shared" si="97"/>
        <v>2023</v>
      </c>
      <c r="B136" s="73" t="s">
        <v>87</v>
      </c>
      <c r="C136" s="75"/>
      <c r="D136" s="8"/>
      <c r="E136" s="8"/>
      <c r="F136" s="8"/>
      <c r="G136" s="8"/>
      <c r="H136" s="8"/>
      <c r="I136" s="8"/>
      <c r="J136" s="8"/>
      <c r="K136" s="8"/>
      <c r="L136" s="8"/>
      <c r="M136" s="8"/>
      <c r="N136" s="8"/>
      <c r="O136" s="8"/>
      <c r="P136" s="8"/>
      <c r="Q136" s="8"/>
      <c r="R136" s="8"/>
      <c r="S136" s="8"/>
      <c r="T136" s="8"/>
      <c r="U136" s="8"/>
    </row>
    <row r="137" spans="1:21" ht="14.25" customHeight="1" x14ac:dyDescent="0.55000000000000004">
      <c r="A137" s="7">
        <f t="shared" si="97"/>
        <v>2023</v>
      </c>
      <c r="B137" s="73" t="s">
        <v>87</v>
      </c>
      <c r="C137" s="75"/>
      <c r="D137" s="8"/>
      <c r="E137" s="8"/>
      <c r="F137" s="8"/>
      <c r="G137" s="8"/>
      <c r="H137" s="8"/>
      <c r="I137" s="8"/>
      <c r="J137" s="8"/>
      <c r="K137" s="8"/>
      <c r="L137" s="8"/>
      <c r="M137" s="8"/>
      <c r="N137" s="8"/>
      <c r="O137" s="8"/>
      <c r="P137" s="8"/>
      <c r="Q137" s="8"/>
      <c r="R137" s="8"/>
      <c r="S137" s="8"/>
      <c r="T137" s="8"/>
      <c r="U137" s="8"/>
    </row>
    <row r="138" spans="1:21" ht="14.25" customHeight="1" x14ac:dyDescent="0.55000000000000004">
      <c r="A138" s="7">
        <f t="shared" si="97"/>
        <v>2023</v>
      </c>
      <c r="B138" s="73" t="s">
        <v>87</v>
      </c>
      <c r="C138" s="75"/>
      <c r="D138" s="8"/>
      <c r="E138" s="8"/>
      <c r="F138" s="8"/>
      <c r="G138" s="8"/>
      <c r="H138" s="8"/>
      <c r="I138" s="8"/>
      <c r="J138" s="8"/>
      <c r="K138" s="8"/>
      <c r="L138" s="8"/>
      <c r="M138" s="8"/>
      <c r="N138" s="8"/>
      <c r="O138" s="8"/>
      <c r="P138" s="8"/>
      <c r="Q138" s="8"/>
      <c r="R138" s="8"/>
      <c r="S138" s="8"/>
      <c r="T138" s="8"/>
      <c r="U138" s="8"/>
    </row>
    <row r="139" spans="1:21" ht="14.25" customHeight="1" x14ac:dyDescent="0.55000000000000004">
      <c r="A139" s="7">
        <f t="shared" si="97"/>
        <v>2023</v>
      </c>
      <c r="B139" s="73" t="s">
        <v>87</v>
      </c>
      <c r="C139" s="75"/>
      <c r="D139" s="8"/>
      <c r="E139" s="8"/>
      <c r="F139" s="8"/>
      <c r="G139" s="8"/>
      <c r="H139" s="8"/>
      <c r="I139" s="8"/>
      <c r="J139" s="8"/>
      <c r="K139" s="8"/>
      <c r="L139" s="8"/>
      <c r="M139" s="8"/>
      <c r="N139" s="8"/>
      <c r="O139" s="8"/>
      <c r="P139" s="8"/>
      <c r="Q139" s="8"/>
      <c r="R139" s="8"/>
      <c r="S139" s="8"/>
      <c r="T139" s="8"/>
      <c r="U139" s="8"/>
    </row>
    <row r="140" spans="1:21" ht="14.25" customHeight="1" x14ac:dyDescent="0.55000000000000004">
      <c r="A140" s="7">
        <f t="shared" si="97"/>
        <v>2023</v>
      </c>
      <c r="B140" s="73" t="s">
        <v>87</v>
      </c>
      <c r="C140" s="75"/>
      <c r="D140" s="8"/>
      <c r="E140" s="8"/>
      <c r="F140" s="8"/>
      <c r="G140" s="8"/>
      <c r="H140" s="8"/>
      <c r="I140" s="8"/>
      <c r="J140" s="8"/>
      <c r="K140" s="8"/>
      <c r="L140" s="8"/>
      <c r="M140" s="8"/>
      <c r="N140" s="8"/>
      <c r="O140" s="8"/>
      <c r="P140" s="8"/>
      <c r="Q140" s="8"/>
      <c r="R140" s="8"/>
      <c r="S140" s="8"/>
      <c r="T140" s="8"/>
      <c r="U140" s="8"/>
    </row>
    <row r="141" spans="1:21" ht="14.25" customHeight="1" x14ac:dyDescent="0.55000000000000004">
      <c r="A141" s="7">
        <f t="shared" si="97"/>
        <v>2023</v>
      </c>
      <c r="B141" s="73" t="s">
        <v>87</v>
      </c>
      <c r="C141" s="75"/>
      <c r="D141" s="8"/>
      <c r="E141" s="8"/>
      <c r="F141" s="8"/>
      <c r="G141" s="8"/>
      <c r="H141" s="8"/>
      <c r="I141" s="8"/>
      <c r="J141" s="8"/>
      <c r="K141" s="8"/>
      <c r="L141" s="8"/>
      <c r="M141" s="8"/>
      <c r="N141" s="8"/>
      <c r="O141" s="8"/>
      <c r="P141" s="8"/>
      <c r="Q141" s="8"/>
      <c r="R141" s="8"/>
      <c r="S141" s="8"/>
      <c r="T141" s="8"/>
      <c r="U141" s="8"/>
    </row>
    <row r="142" spans="1:21" ht="14.25" customHeight="1" x14ac:dyDescent="0.55000000000000004">
      <c r="A142" s="7">
        <f t="shared" si="97"/>
        <v>2023</v>
      </c>
      <c r="B142" s="73" t="s">
        <v>87</v>
      </c>
      <c r="C142" s="75"/>
      <c r="D142" s="8"/>
      <c r="E142" s="8"/>
      <c r="F142" s="8"/>
      <c r="G142" s="8"/>
      <c r="H142" s="8"/>
      <c r="I142" s="8"/>
      <c r="J142" s="8"/>
      <c r="K142" s="8"/>
      <c r="L142" s="8"/>
      <c r="M142" s="8"/>
      <c r="N142" s="8"/>
      <c r="O142" s="8"/>
      <c r="P142" s="8"/>
      <c r="Q142" s="8"/>
      <c r="R142" s="8"/>
      <c r="S142" s="8"/>
      <c r="T142" s="8"/>
      <c r="U142" s="8"/>
    </row>
    <row r="143" spans="1:21" ht="14.25" customHeight="1" x14ac:dyDescent="0.55000000000000004">
      <c r="A143" s="7">
        <f t="shared" si="97"/>
        <v>2023</v>
      </c>
      <c r="B143" s="73" t="s">
        <v>87</v>
      </c>
      <c r="C143" s="75"/>
      <c r="D143" s="8"/>
      <c r="E143" s="8"/>
      <c r="F143" s="8"/>
      <c r="G143" s="8"/>
      <c r="H143" s="8"/>
      <c r="I143" s="8"/>
      <c r="J143" s="8"/>
      <c r="K143" s="8"/>
      <c r="L143" s="8"/>
      <c r="M143" s="8"/>
      <c r="N143" s="8"/>
      <c r="O143" s="8"/>
      <c r="P143" s="8"/>
      <c r="Q143" s="8"/>
      <c r="R143" s="8"/>
      <c r="S143" s="8"/>
      <c r="T143" s="8"/>
      <c r="U143" s="8"/>
    </row>
    <row r="144" spans="1:21" ht="14.25" customHeight="1" x14ac:dyDescent="0.55000000000000004">
      <c r="A144" s="7">
        <f t="shared" si="97"/>
        <v>2023</v>
      </c>
      <c r="B144" s="73" t="s">
        <v>87</v>
      </c>
      <c r="C144" s="75"/>
      <c r="D144" s="8"/>
      <c r="E144" s="8"/>
      <c r="F144" s="8"/>
      <c r="G144" s="8"/>
      <c r="H144" s="8"/>
      <c r="I144" s="8"/>
      <c r="J144" s="8"/>
      <c r="K144" s="8"/>
      <c r="L144" s="8"/>
      <c r="M144" s="8"/>
      <c r="N144" s="8"/>
      <c r="O144" s="8"/>
      <c r="P144" s="8"/>
      <c r="Q144" s="8"/>
      <c r="R144" s="8"/>
      <c r="S144" s="8"/>
      <c r="T144" s="8"/>
      <c r="U144" s="8"/>
    </row>
    <row r="145" spans="1:21" ht="14.25" customHeight="1" x14ac:dyDescent="0.55000000000000004">
      <c r="A145" s="7">
        <f t="shared" si="97"/>
        <v>2023</v>
      </c>
      <c r="B145" s="73" t="s">
        <v>87</v>
      </c>
      <c r="C145" s="75"/>
      <c r="D145" s="8"/>
      <c r="E145" s="8"/>
      <c r="F145" s="8"/>
      <c r="G145" s="8"/>
      <c r="H145" s="8"/>
      <c r="I145" s="8"/>
      <c r="J145" s="8"/>
      <c r="K145" s="8"/>
      <c r="L145" s="8"/>
      <c r="M145" s="8"/>
      <c r="N145" s="8"/>
      <c r="O145" s="8"/>
      <c r="P145" s="8"/>
      <c r="Q145" s="8"/>
      <c r="R145" s="8"/>
      <c r="S145" s="8"/>
      <c r="T145" s="8"/>
      <c r="U145" s="8"/>
    </row>
    <row r="146" spans="1:21" ht="14.25" customHeight="1" x14ac:dyDescent="0.55000000000000004">
      <c r="A146" s="7">
        <f t="shared" si="97"/>
        <v>2023</v>
      </c>
      <c r="B146" s="73" t="s">
        <v>87</v>
      </c>
      <c r="C146" s="75"/>
      <c r="D146" s="8"/>
      <c r="E146" s="8"/>
      <c r="F146" s="8"/>
      <c r="G146" s="8"/>
      <c r="H146" s="8"/>
      <c r="I146" s="8"/>
      <c r="J146" s="8"/>
      <c r="K146" s="8"/>
      <c r="L146" s="8"/>
      <c r="M146" s="8"/>
      <c r="N146" s="8"/>
      <c r="O146" s="8"/>
      <c r="P146" s="8"/>
      <c r="Q146" s="8"/>
      <c r="R146" s="8"/>
      <c r="S146" s="8"/>
      <c r="T146" s="8"/>
      <c r="U146" s="8"/>
    </row>
    <row r="147" spans="1:21" ht="14.25" customHeight="1" x14ac:dyDescent="0.55000000000000004">
      <c r="A147" s="7">
        <f t="shared" si="97"/>
        <v>2023</v>
      </c>
      <c r="B147" s="73" t="s">
        <v>87</v>
      </c>
      <c r="C147" s="75"/>
      <c r="D147" s="8"/>
      <c r="E147" s="8"/>
      <c r="F147" s="8"/>
      <c r="G147" s="8"/>
      <c r="H147" s="8"/>
      <c r="I147" s="8"/>
      <c r="J147" s="8"/>
      <c r="K147" s="8"/>
      <c r="L147" s="8"/>
      <c r="M147" s="8"/>
      <c r="N147" s="8"/>
      <c r="O147" s="8"/>
      <c r="P147" s="8"/>
      <c r="Q147" s="8"/>
      <c r="R147" s="8"/>
      <c r="S147" s="8"/>
      <c r="T147" s="8"/>
      <c r="U147" s="8"/>
    </row>
    <row r="148" spans="1:21" ht="14.25" customHeight="1" x14ac:dyDescent="0.55000000000000004">
      <c r="A148" s="7">
        <f t="shared" si="97"/>
        <v>2023</v>
      </c>
      <c r="B148" s="73" t="s">
        <v>87</v>
      </c>
      <c r="C148" s="75"/>
      <c r="D148" s="8"/>
      <c r="E148" s="8"/>
      <c r="F148" s="8"/>
      <c r="G148" s="8"/>
      <c r="H148" s="8"/>
      <c r="I148" s="8"/>
      <c r="J148" s="8"/>
      <c r="K148" s="8"/>
      <c r="L148" s="8"/>
      <c r="M148" s="8"/>
      <c r="N148" s="8"/>
      <c r="O148" s="8"/>
      <c r="P148" s="8"/>
      <c r="Q148" s="8"/>
      <c r="R148" s="8"/>
      <c r="S148" s="8"/>
      <c r="T148" s="8"/>
      <c r="U148" s="8"/>
    </row>
    <row r="149" spans="1:21" ht="14.25" customHeight="1" x14ac:dyDescent="0.55000000000000004">
      <c r="A149" s="7">
        <f t="shared" si="97"/>
        <v>2023</v>
      </c>
      <c r="B149" s="73" t="s">
        <v>87</v>
      </c>
      <c r="C149" s="75"/>
      <c r="D149" s="8"/>
      <c r="E149" s="8"/>
      <c r="F149" s="8"/>
      <c r="G149" s="8"/>
      <c r="H149" s="8"/>
      <c r="I149" s="8"/>
      <c r="J149" s="8"/>
      <c r="K149" s="8"/>
      <c r="L149" s="8"/>
      <c r="M149" s="8"/>
      <c r="N149" s="8"/>
      <c r="O149" s="8"/>
      <c r="P149" s="8"/>
      <c r="Q149" s="8"/>
      <c r="R149" s="8"/>
      <c r="S149" s="8"/>
      <c r="T149" s="8"/>
      <c r="U149" s="8"/>
    </row>
    <row r="150" spans="1:21" ht="14.25" customHeight="1" x14ac:dyDescent="0.55000000000000004">
      <c r="A150" s="7">
        <f t="shared" si="97"/>
        <v>2023</v>
      </c>
      <c r="B150" s="73" t="s">
        <v>87</v>
      </c>
      <c r="C150" s="75"/>
      <c r="D150" s="8"/>
      <c r="E150" s="8"/>
      <c r="F150" s="8"/>
      <c r="G150" s="8"/>
      <c r="H150" s="8"/>
      <c r="I150" s="8"/>
      <c r="J150" s="8"/>
      <c r="K150" s="8"/>
      <c r="L150" s="8"/>
      <c r="M150" s="8"/>
      <c r="N150" s="8"/>
      <c r="O150" s="8"/>
      <c r="P150" s="8"/>
      <c r="Q150" s="8"/>
      <c r="R150" s="8"/>
      <c r="S150" s="8"/>
      <c r="T150" s="8"/>
      <c r="U150" s="8"/>
    </row>
    <row r="151" spans="1:21" ht="14.25" customHeight="1" x14ac:dyDescent="0.55000000000000004">
      <c r="A151" s="7">
        <f t="shared" si="97"/>
        <v>2023</v>
      </c>
      <c r="B151" s="73" t="s">
        <v>87</v>
      </c>
      <c r="C151" s="75"/>
      <c r="D151" s="8"/>
      <c r="E151" s="8"/>
      <c r="F151" s="8"/>
      <c r="G151" s="8"/>
      <c r="H151" s="8"/>
      <c r="I151" s="8"/>
      <c r="J151" s="8"/>
      <c r="K151" s="8"/>
      <c r="L151" s="8"/>
      <c r="M151" s="8"/>
      <c r="N151" s="8"/>
      <c r="O151" s="8"/>
      <c r="P151" s="8"/>
      <c r="Q151" s="8"/>
      <c r="R151" s="8"/>
      <c r="S151" s="8"/>
      <c r="T151" s="8"/>
      <c r="U151" s="8"/>
    </row>
    <row r="152" spans="1:21" ht="14.25" customHeight="1" x14ac:dyDescent="0.55000000000000004">
      <c r="A152" s="7">
        <f t="shared" si="97"/>
        <v>2023</v>
      </c>
      <c r="B152" s="73" t="s">
        <v>87</v>
      </c>
      <c r="C152" s="75"/>
      <c r="D152" s="8"/>
      <c r="E152" s="8"/>
      <c r="F152" s="8"/>
      <c r="G152" s="8"/>
      <c r="H152" s="8"/>
      <c r="I152" s="8"/>
      <c r="J152" s="8"/>
      <c r="K152" s="8"/>
      <c r="L152" s="8"/>
      <c r="M152" s="8"/>
      <c r="N152" s="8"/>
      <c r="O152" s="8"/>
      <c r="P152" s="8"/>
      <c r="Q152" s="8"/>
      <c r="R152" s="8"/>
      <c r="S152" s="8"/>
      <c r="T152" s="8"/>
      <c r="U152" s="8"/>
    </row>
    <row r="153" spans="1:21" ht="14.25" customHeight="1" x14ac:dyDescent="0.55000000000000004">
      <c r="A153" s="7">
        <f t="shared" si="97"/>
        <v>2023</v>
      </c>
      <c r="B153" s="73" t="s">
        <v>87</v>
      </c>
      <c r="C153" s="75"/>
      <c r="D153" s="8"/>
      <c r="E153" s="8"/>
      <c r="F153" s="8"/>
      <c r="G153" s="8"/>
      <c r="H153" s="8"/>
      <c r="I153" s="8"/>
      <c r="J153" s="8"/>
      <c r="K153" s="8"/>
      <c r="L153" s="8"/>
      <c r="M153" s="8"/>
      <c r="N153" s="8"/>
      <c r="O153" s="8"/>
      <c r="P153" s="8"/>
      <c r="Q153" s="8"/>
      <c r="R153" s="8"/>
      <c r="S153" s="8"/>
      <c r="T153" s="8"/>
      <c r="U153" s="8"/>
    </row>
    <row r="154" spans="1:21" ht="14.25" customHeight="1" x14ac:dyDescent="0.55000000000000004">
      <c r="A154" s="7">
        <f t="shared" si="97"/>
        <v>2023</v>
      </c>
      <c r="B154" s="73" t="s">
        <v>87</v>
      </c>
      <c r="C154" s="75"/>
      <c r="D154" s="8"/>
      <c r="E154" s="8"/>
      <c r="F154" s="8"/>
      <c r="G154" s="8"/>
      <c r="H154" s="8"/>
      <c r="I154" s="8"/>
      <c r="J154" s="8"/>
      <c r="K154" s="8"/>
      <c r="L154" s="8"/>
      <c r="M154" s="8"/>
      <c r="N154" s="8"/>
      <c r="O154" s="8"/>
      <c r="P154" s="8"/>
      <c r="Q154" s="8"/>
      <c r="R154" s="8"/>
      <c r="S154" s="8"/>
      <c r="T154" s="8"/>
      <c r="U154" s="8"/>
    </row>
    <row r="155" spans="1:21" ht="14.25" customHeight="1" x14ac:dyDescent="0.55000000000000004">
      <c r="A155" s="7">
        <f t="shared" si="97"/>
        <v>2023</v>
      </c>
      <c r="B155" s="73" t="s">
        <v>87</v>
      </c>
      <c r="C155" s="75"/>
      <c r="D155" s="8"/>
      <c r="E155" s="8"/>
      <c r="F155" s="8"/>
      <c r="G155" s="8"/>
      <c r="H155" s="8"/>
      <c r="I155" s="8"/>
      <c r="J155" s="8"/>
      <c r="K155" s="8"/>
      <c r="L155" s="8"/>
      <c r="M155" s="8"/>
      <c r="N155" s="8"/>
      <c r="O155" s="8"/>
      <c r="P155" s="8"/>
      <c r="Q155" s="8"/>
      <c r="R155" s="8"/>
      <c r="S155" s="8"/>
      <c r="T155" s="8"/>
      <c r="U155" s="8"/>
    </row>
    <row r="156" spans="1:21" ht="14.25" customHeight="1" x14ac:dyDescent="0.55000000000000004">
      <c r="A156" s="7">
        <f t="shared" si="97"/>
        <v>2023</v>
      </c>
      <c r="B156" s="73" t="s">
        <v>87</v>
      </c>
      <c r="C156" s="75"/>
      <c r="D156" s="8"/>
      <c r="E156" s="8"/>
      <c r="F156" s="8"/>
      <c r="G156" s="8"/>
      <c r="H156" s="8"/>
      <c r="I156" s="8"/>
      <c r="J156" s="8"/>
      <c r="K156" s="8"/>
      <c r="L156" s="8"/>
      <c r="M156" s="8"/>
      <c r="N156" s="8"/>
      <c r="O156" s="8"/>
      <c r="P156" s="8"/>
      <c r="Q156" s="8"/>
      <c r="R156" s="8"/>
      <c r="S156" s="8"/>
      <c r="T156" s="8"/>
      <c r="U156" s="8"/>
    </row>
    <row r="157" spans="1:21" ht="14.25" customHeight="1" x14ac:dyDescent="0.55000000000000004">
      <c r="A157" s="7">
        <f t="shared" si="97"/>
        <v>2023</v>
      </c>
      <c r="B157" s="73" t="s">
        <v>87</v>
      </c>
      <c r="C157" s="75"/>
      <c r="D157" s="8"/>
      <c r="E157" s="8"/>
      <c r="F157" s="8"/>
      <c r="G157" s="8"/>
      <c r="H157" s="8"/>
      <c r="I157" s="8"/>
      <c r="J157" s="8"/>
      <c r="K157" s="8"/>
      <c r="L157" s="8"/>
      <c r="M157" s="8"/>
      <c r="N157" s="8"/>
      <c r="O157" s="8"/>
      <c r="P157" s="8"/>
      <c r="Q157" s="8"/>
      <c r="R157" s="8"/>
      <c r="S157" s="8"/>
      <c r="T157" s="8"/>
      <c r="U157" s="8"/>
    </row>
    <row r="158" spans="1:21" ht="14.25" customHeight="1" x14ac:dyDescent="0.55000000000000004">
      <c r="A158" s="7">
        <f t="shared" si="97"/>
        <v>2023</v>
      </c>
      <c r="B158" s="73" t="s">
        <v>87</v>
      </c>
      <c r="C158" s="75"/>
      <c r="D158" s="8"/>
      <c r="E158" s="8"/>
      <c r="F158" s="8"/>
      <c r="G158" s="8"/>
      <c r="H158" s="8"/>
      <c r="I158" s="8"/>
      <c r="J158" s="8"/>
      <c r="K158" s="8"/>
      <c r="L158" s="8"/>
      <c r="M158" s="8"/>
      <c r="N158" s="8"/>
      <c r="O158" s="8"/>
      <c r="P158" s="8"/>
      <c r="Q158" s="8"/>
      <c r="R158" s="8"/>
      <c r="S158" s="8"/>
      <c r="T158" s="8"/>
      <c r="U158" s="8"/>
    </row>
    <row r="159" spans="1:21" ht="14.25" customHeight="1" x14ac:dyDescent="0.55000000000000004">
      <c r="A159" s="7">
        <f t="shared" si="97"/>
        <v>2023</v>
      </c>
      <c r="B159" s="73" t="s">
        <v>87</v>
      </c>
      <c r="C159" s="75"/>
      <c r="D159" s="8"/>
      <c r="E159" s="8"/>
      <c r="F159" s="8"/>
      <c r="G159" s="8"/>
      <c r="H159" s="8"/>
      <c r="I159" s="8"/>
      <c r="J159" s="8"/>
      <c r="K159" s="8"/>
      <c r="L159" s="8"/>
      <c r="M159" s="8"/>
      <c r="N159" s="8"/>
      <c r="O159" s="8"/>
      <c r="P159" s="8"/>
      <c r="Q159" s="8"/>
      <c r="R159" s="8"/>
      <c r="S159" s="8"/>
      <c r="T159" s="8"/>
      <c r="U159" s="8"/>
    </row>
    <row r="160" spans="1:21" ht="14.25" customHeight="1" x14ac:dyDescent="0.55000000000000004">
      <c r="A160" s="7">
        <f t="shared" si="97"/>
        <v>2023</v>
      </c>
      <c r="B160" s="73" t="s">
        <v>87</v>
      </c>
      <c r="C160" s="75"/>
      <c r="D160" s="8"/>
      <c r="E160" s="8"/>
      <c r="F160" s="8"/>
      <c r="G160" s="8"/>
      <c r="H160" s="8"/>
      <c r="I160" s="8"/>
      <c r="J160" s="8"/>
      <c r="K160" s="8"/>
      <c r="L160" s="8"/>
      <c r="M160" s="8"/>
      <c r="N160" s="8"/>
      <c r="O160" s="8"/>
      <c r="P160" s="8"/>
      <c r="Q160" s="8"/>
      <c r="R160" s="8"/>
      <c r="S160" s="8"/>
      <c r="T160" s="8"/>
      <c r="U160" s="8"/>
    </row>
    <row r="161" spans="1:21" ht="14.25" customHeight="1" x14ac:dyDescent="0.55000000000000004">
      <c r="A161" s="7">
        <f t="shared" si="97"/>
        <v>2023</v>
      </c>
      <c r="B161" s="73" t="s">
        <v>87</v>
      </c>
      <c r="C161" s="75"/>
      <c r="D161" s="8"/>
      <c r="E161" s="8"/>
      <c r="F161" s="8"/>
      <c r="G161" s="8"/>
      <c r="H161" s="8"/>
      <c r="I161" s="8"/>
      <c r="J161" s="8"/>
      <c r="K161" s="8"/>
      <c r="L161" s="8"/>
      <c r="M161" s="8"/>
      <c r="N161" s="8"/>
      <c r="O161" s="8"/>
      <c r="P161" s="8"/>
      <c r="Q161" s="8"/>
      <c r="R161" s="8"/>
      <c r="S161" s="8"/>
      <c r="T161" s="8"/>
      <c r="U161" s="8"/>
    </row>
    <row r="162" spans="1:21" ht="14.25" customHeight="1" x14ac:dyDescent="0.55000000000000004">
      <c r="A162" s="7">
        <f t="shared" si="97"/>
        <v>2023</v>
      </c>
      <c r="B162" s="73" t="s">
        <v>87</v>
      </c>
      <c r="C162" s="75"/>
      <c r="D162" s="8"/>
      <c r="E162" s="8"/>
      <c r="F162" s="8"/>
      <c r="G162" s="8"/>
      <c r="H162" s="8"/>
      <c r="I162" s="8"/>
      <c r="J162" s="8"/>
      <c r="K162" s="8"/>
      <c r="L162" s="8"/>
      <c r="M162" s="8"/>
      <c r="N162" s="8"/>
      <c r="O162" s="8"/>
      <c r="P162" s="8"/>
      <c r="Q162" s="8"/>
      <c r="R162" s="8"/>
      <c r="S162" s="8"/>
      <c r="T162" s="8"/>
      <c r="U162" s="8"/>
    </row>
    <row r="163" spans="1:21" ht="14.25" customHeight="1" x14ac:dyDescent="0.55000000000000004">
      <c r="A163" s="7">
        <f t="shared" si="97"/>
        <v>2023</v>
      </c>
      <c r="B163" s="73" t="s">
        <v>87</v>
      </c>
      <c r="C163" s="75"/>
      <c r="D163" s="8"/>
      <c r="E163" s="8"/>
      <c r="F163" s="8"/>
      <c r="G163" s="8"/>
      <c r="H163" s="8"/>
      <c r="I163" s="8"/>
      <c r="J163" s="8"/>
      <c r="K163" s="8"/>
      <c r="L163" s="8"/>
      <c r="M163" s="8"/>
      <c r="N163" s="8"/>
      <c r="O163" s="8"/>
      <c r="P163" s="8"/>
      <c r="Q163" s="8"/>
      <c r="R163" s="8"/>
      <c r="S163" s="8"/>
      <c r="T163" s="8"/>
      <c r="U163" s="8"/>
    </row>
    <row r="164" spans="1:21" ht="14.25" customHeight="1" x14ac:dyDescent="0.55000000000000004">
      <c r="A164" s="7">
        <f t="shared" si="97"/>
        <v>2023</v>
      </c>
      <c r="B164" s="73" t="s">
        <v>87</v>
      </c>
      <c r="C164" s="75"/>
      <c r="D164" s="8"/>
      <c r="E164" s="8"/>
      <c r="F164" s="8"/>
      <c r="G164" s="8"/>
      <c r="H164" s="8"/>
      <c r="I164" s="8"/>
      <c r="J164" s="8"/>
      <c r="K164" s="8"/>
      <c r="L164" s="8"/>
      <c r="M164" s="8"/>
      <c r="N164" s="8"/>
      <c r="O164" s="8"/>
      <c r="P164" s="8"/>
      <c r="Q164" s="8"/>
      <c r="R164" s="8"/>
      <c r="S164" s="8"/>
      <c r="T164" s="8"/>
      <c r="U164" s="8"/>
    </row>
    <row r="165" spans="1:21" ht="14.25" customHeight="1" x14ac:dyDescent="0.55000000000000004">
      <c r="A165" s="7">
        <f t="shared" si="97"/>
        <v>2023</v>
      </c>
      <c r="B165" s="73" t="s">
        <v>87</v>
      </c>
      <c r="C165" s="75"/>
      <c r="D165" s="8"/>
      <c r="E165" s="8"/>
      <c r="F165" s="8"/>
      <c r="G165" s="8"/>
      <c r="H165" s="8"/>
      <c r="I165" s="8"/>
      <c r="J165" s="8"/>
      <c r="K165" s="8"/>
      <c r="L165" s="8"/>
      <c r="M165" s="8"/>
      <c r="N165" s="8"/>
      <c r="O165" s="8"/>
      <c r="P165" s="8"/>
      <c r="Q165" s="8"/>
      <c r="R165" s="8"/>
      <c r="S165" s="8"/>
      <c r="T165" s="8"/>
      <c r="U165" s="8"/>
    </row>
    <row r="166" spans="1:21" ht="14.25" customHeight="1" x14ac:dyDescent="0.55000000000000004">
      <c r="A166" s="7">
        <f t="shared" si="97"/>
        <v>2023</v>
      </c>
      <c r="B166" s="73" t="s">
        <v>87</v>
      </c>
      <c r="C166" s="75"/>
      <c r="D166" s="8"/>
      <c r="E166" s="8"/>
      <c r="F166" s="8"/>
      <c r="G166" s="8"/>
      <c r="H166" s="8"/>
      <c r="I166" s="8"/>
      <c r="J166" s="8"/>
      <c r="K166" s="8"/>
      <c r="L166" s="8"/>
      <c r="M166" s="8"/>
      <c r="N166" s="8"/>
      <c r="O166" s="8"/>
      <c r="P166" s="8"/>
      <c r="Q166" s="8"/>
      <c r="R166" s="8"/>
      <c r="S166" s="8"/>
      <c r="T166" s="8"/>
      <c r="U166" s="8"/>
    </row>
    <row r="167" spans="1:21" ht="14.25" customHeight="1" x14ac:dyDescent="0.55000000000000004">
      <c r="A167" s="7">
        <f t="shared" si="97"/>
        <v>2023</v>
      </c>
      <c r="B167" s="73" t="s">
        <v>87</v>
      </c>
      <c r="C167" s="75"/>
      <c r="D167" s="8"/>
      <c r="E167" s="8"/>
      <c r="F167" s="8"/>
      <c r="G167" s="8"/>
      <c r="H167" s="8"/>
      <c r="I167" s="8"/>
      <c r="J167" s="8"/>
      <c r="K167" s="8"/>
      <c r="L167" s="8"/>
      <c r="M167" s="8"/>
      <c r="N167" s="8"/>
      <c r="O167" s="8"/>
      <c r="P167" s="8"/>
      <c r="Q167" s="8"/>
      <c r="R167" s="8"/>
      <c r="S167" s="8"/>
      <c r="T167" s="8"/>
      <c r="U167" s="8"/>
    </row>
    <row r="168" spans="1:21" ht="14.25" customHeight="1" x14ac:dyDescent="0.55000000000000004">
      <c r="A168" s="7">
        <f t="shared" si="97"/>
        <v>2023</v>
      </c>
      <c r="B168" s="73" t="s">
        <v>87</v>
      </c>
      <c r="C168" s="75"/>
      <c r="D168" s="8"/>
      <c r="E168" s="8"/>
      <c r="F168" s="8"/>
      <c r="G168" s="8"/>
      <c r="H168" s="8"/>
      <c r="I168" s="8"/>
      <c r="J168" s="8"/>
      <c r="K168" s="8"/>
      <c r="L168" s="8"/>
      <c r="M168" s="8"/>
      <c r="N168" s="8"/>
      <c r="O168" s="8"/>
      <c r="P168" s="8"/>
      <c r="Q168" s="8"/>
      <c r="R168" s="8"/>
      <c r="S168" s="8"/>
      <c r="T168" s="8"/>
      <c r="U168" s="8"/>
    </row>
    <row r="169" spans="1:21" ht="14.25" customHeight="1" x14ac:dyDescent="0.55000000000000004">
      <c r="A169" s="7">
        <f t="shared" si="97"/>
        <v>2023</v>
      </c>
      <c r="B169" s="73" t="s">
        <v>87</v>
      </c>
      <c r="C169" s="75"/>
      <c r="D169" s="8"/>
      <c r="E169" s="8"/>
      <c r="F169" s="8"/>
      <c r="G169" s="8"/>
      <c r="H169" s="8"/>
      <c r="I169" s="8"/>
      <c r="J169" s="8"/>
      <c r="K169" s="8"/>
      <c r="L169" s="8"/>
      <c r="M169" s="8"/>
      <c r="N169" s="8"/>
      <c r="O169" s="8"/>
      <c r="P169" s="8"/>
      <c r="Q169" s="8"/>
      <c r="R169" s="8"/>
      <c r="S169" s="8"/>
      <c r="T169" s="8"/>
      <c r="U169" s="8"/>
    </row>
    <row r="170" spans="1:21" ht="14.25" customHeight="1" x14ac:dyDescent="0.55000000000000004">
      <c r="A170" s="7">
        <f t="shared" si="97"/>
        <v>2023</v>
      </c>
      <c r="B170" s="73" t="s">
        <v>87</v>
      </c>
      <c r="C170" s="75"/>
      <c r="D170" s="8"/>
      <c r="E170" s="8"/>
      <c r="F170" s="8"/>
      <c r="G170" s="8"/>
      <c r="H170" s="8"/>
      <c r="I170" s="8"/>
      <c r="J170" s="8"/>
      <c r="K170" s="8"/>
      <c r="L170" s="8"/>
      <c r="M170" s="8"/>
      <c r="N170" s="8"/>
      <c r="O170" s="8"/>
      <c r="P170" s="8"/>
      <c r="Q170" s="8"/>
      <c r="R170" s="8"/>
      <c r="S170" s="8"/>
      <c r="T170" s="8"/>
      <c r="U170" s="8"/>
    </row>
    <row r="171" spans="1:21" ht="14.25" customHeight="1" x14ac:dyDescent="0.55000000000000004">
      <c r="A171" s="7">
        <f t="shared" si="97"/>
        <v>2023</v>
      </c>
      <c r="B171" s="73" t="s">
        <v>87</v>
      </c>
      <c r="C171" s="75"/>
      <c r="D171" s="8"/>
      <c r="E171" s="8"/>
      <c r="F171" s="8"/>
      <c r="G171" s="8"/>
      <c r="H171" s="8"/>
      <c r="I171" s="8"/>
      <c r="J171" s="8"/>
      <c r="K171" s="8"/>
      <c r="L171" s="8"/>
      <c r="M171" s="8"/>
      <c r="N171" s="8"/>
      <c r="O171" s="8"/>
      <c r="P171" s="8"/>
      <c r="Q171" s="8"/>
      <c r="R171" s="8"/>
      <c r="S171" s="8"/>
      <c r="T171" s="8"/>
      <c r="U171" s="8"/>
    </row>
    <row r="172" spans="1:21" ht="14.25" customHeight="1" x14ac:dyDescent="0.55000000000000004">
      <c r="A172" s="7">
        <f t="shared" si="97"/>
        <v>2023</v>
      </c>
      <c r="B172" s="73" t="s">
        <v>87</v>
      </c>
      <c r="C172" s="75"/>
      <c r="D172" s="8"/>
      <c r="E172" s="8"/>
      <c r="F172" s="8"/>
      <c r="G172" s="8"/>
      <c r="H172" s="8"/>
      <c r="I172" s="8"/>
      <c r="J172" s="8"/>
      <c r="K172" s="8"/>
      <c r="L172" s="8"/>
      <c r="M172" s="8"/>
      <c r="N172" s="8"/>
      <c r="O172" s="8"/>
      <c r="P172" s="8"/>
      <c r="Q172" s="8"/>
      <c r="R172" s="8"/>
      <c r="S172" s="8"/>
      <c r="T172" s="8"/>
      <c r="U172" s="8"/>
    </row>
    <row r="173" spans="1:21" ht="14.25" customHeight="1" x14ac:dyDescent="0.55000000000000004">
      <c r="A173" s="7">
        <f t="shared" si="97"/>
        <v>2023</v>
      </c>
      <c r="B173" s="73" t="s">
        <v>87</v>
      </c>
      <c r="C173" s="75"/>
      <c r="D173" s="8"/>
      <c r="E173" s="8"/>
      <c r="F173" s="8"/>
      <c r="G173" s="8"/>
      <c r="H173" s="8"/>
      <c r="I173" s="8"/>
      <c r="J173" s="8"/>
      <c r="K173" s="8"/>
      <c r="L173" s="8"/>
      <c r="M173" s="8"/>
      <c r="N173" s="8"/>
      <c r="O173" s="8"/>
      <c r="P173" s="8"/>
      <c r="Q173" s="8"/>
      <c r="R173" s="8"/>
      <c r="S173" s="8"/>
      <c r="T173" s="8"/>
      <c r="U173" s="8"/>
    </row>
    <row r="174" spans="1:21" ht="14.25" customHeight="1" x14ac:dyDescent="0.55000000000000004">
      <c r="A174" s="7">
        <f t="shared" si="97"/>
        <v>2023</v>
      </c>
      <c r="B174" s="73" t="s">
        <v>87</v>
      </c>
      <c r="C174" s="75"/>
      <c r="D174" s="8"/>
      <c r="E174" s="8"/>
      <c r="F174" s="8"/>
      <c r="G174" s="8"/>
      <c r="H174" s="8"/>
      <c r="I174" s="8"/>
      <c r="J174" s="8"/>
      <c r="K174" s="8"/>
      <c r="L174" s="8"/>
      <c r="M174" s="8"/>
      <c r="N174" s="8"/>
      <c r="O174" s="8"/>
      <c r="P174" s="8"/>
      <c r="Q174" s="8"/>
      <c r="R174" s="8"/>
      <c r="S174" s="8"/>
      <c r="T174" s="8"/>
      <c r="U174" s="8"/>
    </row>
    <row r="175" spans="1:21" ht="14.25" customHeight="1" x14ac:dyDescent="0.55000000000000004">
      <c r="A175" s="7">
        <f t="shared" si="97"/>
        <v>2023</v>
      </c>
      <c r="B175" s="73" t="s">
        <v>87</v>
      </c>
      <c r="C175" s="75"/>
      <c r="D175" s="8"/>
      <c r="E175" s="8"/>
      <c r="F175" s="8"/>
      <c r="G175" s="8"/>
      <c r="H175" s="8"/>
      <c r="I175" s="8"/>
      <c r="J175" s="8"/>
      <c r="K175" s="8"/>
      <c r="L175" s="8"/>
      <c r="M175" s="8"/>
      <c r="N175" s="8"/>
      <c r="O175" s="8"/>
      <c r="P175" s="8"/>
      <c r="Q175" s="8"/>
      <c r="R175" s="8"/>
      <c r="S175" s="8"/>
      <c r="T175" s="8"/>
      <c r="U175" s="8"/>
    </row>
    <row r="176" spans="1:21" ht="14.25" customHeight="1" x14ac:dyDescent="0.55000000000000004">
      <c r="A176" s="7">
        <f t="shared" si="97"/>
        <v>2023</v>
      </c>
      <c r="B176" s="73" t="s">
        <v>87</v>
      </c>
      <c r="C176" s="75"/>
      <c r="D176" s="8"/>
      <c r="E176" s="8"/>
      <c r="F176" s="8"/>
      <c r="G176" s="8"/>
      <c r="H176" s="8"/>
      <c r="I176" s="8"/>
      <c r="J176" s="8"/>
      <c r="K176" s="8"/>
      <c r="L176" s="8"/>
      <c r="M176" s="8"/>
      <c r="N176" s="8"/>
      <c r="O176" s="8"/>
      <c r="P176" s="8"/>
      <c r="Q176" s="8"/>
      <c r="R176" s="8"/>
      <c r="S176" s="8"/>
      <c r="T176" s="8"/>
      <c r="U176" s="8"/>
    </row>
    <row r="177" spans="1:21" ht="14.25" customHeight="1" x14ac:dyDescent="0.55000000000000004">
      <c r="A177" s="7">
        <f t="shared" si="97"/>
        <v>2023</v>
      </c>
      <c r="B177" s="73" t="s">
        <v>87</v>
      </c>
      <c r="C177" s="75"/>
      <c r="D177" s="8"/>
      <c r="E177" s="8"/>
      <c r="F177" s="8"/>
      <c r="G177" s="8"/>
      <c r="H177" s="8"/>
      <c r="I177" s="8"/>
      <c r="J177" s="8"/>
      <c r="K177" s="8"/>
      <c r="L177" s="8"/>
      <c r="M177" s="8"/>
      <c r="N177" s="8"/>
      <c r="O177" s="8"/>
      <c r="P177" s="8"/>
      <c r="Q177" s="8"/>
      <c r="R177" s="8"/>
      <c r="S177" s="8"/>
      <c r="T177" s="8"/>
      <c r="U177" s="8"/>
    </row>
    <row r="178" spans="1:21" ht="14.25" customHeight="1" x14ac:dyDescent="0.55000000000000004">
      <c r="A178" s="7">
        <f t="shared" si="97"/>
        <v>2023</v>
      </c>
      <c r="B178" s="73" t="s">
        <v>87</v>
      </c>
      <c r="C178" s="75"/>
      <c r="D178" s="8"/>
      <c r="E178" s="8"/>
      <c r="F178" s="8"/>
      <c r="G178" s="8"/>
      <c r="H178" s="8"/>
      <c r="I178" s="8"/>
      <c r="J178" s="8"/>
      <c r="K178" s="8"/>
      <c r="L178" s="8"/>
      <c r="M178" s="8"/>
      <c r="N178" s="8"/>
      <c r="O178" s="8"/>
      <c r="P178" s="8"/>
      <c r="Q178" s="8"/>
      <c r="R178" s="8"/>
      <c r="S178" s="8"/>
      <c r="T178" s="8"/>
      <c r="U178" s="8"/>
    </row>
    <row r="179" spans="1:21" ht="14.25" customHeight="1" x14ac:dyDescent="0.55000000000000004">
      <c r="A179" s="7">
        <f t="shared" si="97"/>
        <v>2023</v>
      </c>
      <c r="B179" s="73" t="s">
        <v>87</v>
      </c>
      <c r="C179" s="75"/>
      <c r="D179" s="8"/>
      <c r="E179" s="8"/>
      <c r="F179" s="8"/>
      <c r="G179" s="8"/>
      <c r="H179" s="8"/>
      <c r="I179" s="8"/>
      <c r="J179" s="8"/>
      <c r="K179" s="8"/>
      <c r="L179" s="8"/>
      <c r="M179" s="8"/>
      <c r="N179" s="8"/>
      <c r="O179" s="8"/>
      <c r="P179" s="8"/>
      <c r="Q179" s="8"/>
      <c r="R179" s="8"/>
      <c r="S179" s="8"/>
      <c r="T179" s="8"/>
      <c r="U179" s="8"/>
    </row>
    <row r="180" spans="1:21" ht="14.25" customHeight="1" x14ac:dyDescent="0.55000000000000004">
      <c r="A180" s="7">
        <f t="shared" si="97"/>
        <v>2023</v>
      </c>
      <c r="B180" s="73" t="s">
        <v>87</v>
      </c>
      <c r="C180" s="75"/>
      <c r="D180" s="8"/>
      <c r="E180" s="8"/>
      <c r="F180" s="8"/>
      <c r="G180" s="8"/>
      <c r="H180" s="8"/>
      <c r="I180" s="8"/>
      <c r="J180" s="8"/>
      <c r="K180" s="8"/>
      <c r="L180" s="8"/>
      <c r="M180" s="8"/>
      <c r="N180" s="8"/>
      <c r="O180" s="8"/>
      <c r="P180" s="8"/>
      <c r="Q180" s="8"/>
      <c r="R180" s="8"/>
      <c r="S180" s="8"/>
      <c r="T180" s="8"/>
      <c r="U180" s="8"/>
    </row>
    <row r="181" spans="1:21" ht="14.25" customHeight="1" x14ac:dyDescent="0.55000000000000004">
      <c r="A181" s="7">
        <f t="shared" si="97"/>
        <v>2023</v>
      </c>
      <c r="B181" s="73" t="s">
        <v>87</v>
      </c>
      <c r="C181" s="75"/>
      <c r="D181" s="8"/>
      <c r="E181" s="8"/>
      <c r="F181" s="8"/>
      <c r="G181" s="8"/>
      <c r="H181" s="8"/>
      <c r="I181" s="8"/>
      <c r="J181" s="8"/>
      <c r="K181" s="8"/>
      <c r="L181" s="8"/>
      <c r="M181" s="8"/>
      <c r="N181" s="8"/>
      <c r="O181" s="8"/>
      <c r="P181" s="8"/>
      <c r="Q181" s="8"/>
      <c r="R181" s="8"/>
      <c r="S181" s="8"/>
      <c r="T181" s="8"/>
      <c r="U181" s="8"/>
    </row>
    <row r="182" spans="1:21" ht="14.25" customHeight="1" x14ac:dyDescent="0.55000000000000004">
      <c r="A182" s="7">
        <f t="shared" si="97"/>
        <v>2023</v>
      </c>
      <c r="B182" s="73" t="s">
        <v>87</v>
      </c>
      <c r="C182" s="75"/>
      <c r="D182" s="8"/>
      <c r="E182" s="8"/>
      <c r="F182" s="8"/>
      <c r="G182" s="8"/>
      <c r="H182" s="8"/>
      <c r="I182" s="8"/>
      <c r="J182" s="8"/>
      <c r="K182" s="8"/>
      <c r="L182" s="8"/>
      <c r="M182" s="8"/>
      <c r="N182" s="8"/>
      <c r="O182" s="8"/>
      <c r="P182" s="8"/>
      <c r="Q182" s="8"/>
      <c r="R182" s="8"/>
      <c r="S182" s="8"/>
      <c r="T182" s="8"/>
      <c r="U182" s="8"/>
    </row>
    <row r="183" spans="1:21" ht="14.25" customHeight="1" x14ac:dyDescent="0.55000000000000004">
      <c r="A183" s="7">
        <f t="shared" si="97"/>
        <v>2023</v>
      </c>
      <c r="B183" s="73" t="s">
        <v>87</v>
      </c>
      <c r="C183" s="75"/>
      <c r="D183" s="8"/>
      <c r="E183" s="8"/>
      <c r="F183" s="8"/>
      <c r="G183" s="8"/>
      <c r="H183" s="8"/>
      <c r="I183" s="8"/>
      <c r="J183" s="8"/>
      <c r="K183" s="8"/>
      <c r="L183" s="8"/>
      <c r="M183" s="8"/>
      <c r="N183" s="8"/>
      <c r="O183" s="8"/>
      <c r="P183" s="8"/>
      <c r="Q183" s="8"/>
      <c r="R183" s="8"/>
      <c r="S183" s="8"/>
      <c r="T183" s="8"/>
      <c r="U183" s="8"/>
    </row>
    <row r="184" spans="1:21" ht="14.25" customHeight="1" x14ac:dyDescent="0.55000000000000004">
      <c r="A184" s="7">
        <f t="shared" si="97"/>
        <v>2023</v>
      </c>
      <c r="B184" s="73" t="s">
        <v>87</v>
      </c>
      <c r="C184" s="75"/>
      <c r="D184" s="8"/>
      <c r="E184" s="8"/>
      <c r="F184" s="8"/>
      <c r="G184" s="8"/>
      <c r="H184" s="8"/>
      <c r="I184" s="8"/>
      <c r="J184" s="8"/>
      <c r="K184" s="8"/>
      <c r="L184" s="8"/>
      <c r="M184" s="8"/>
      <c r="N184" s="8"/>
      <c r="O184" s="8"/>
      <c r="P184" s="8"/>
      <c r="Q184" s="8"/>
      <c r="R184" s="8"/>
      <c r="S184" s="8"/>
      <c r="T184" s="8"/>
      <c r="U184" s="8"/>
    </row>
    <row r="185" spans="1:21" ht="14.25" customHeight="1" x14ac:dyDescent="0.55000000000000004">
      <c r="A185" s="7">
        <f t="shared" si="97"/>
        <v>2023</v>
      </c>
      <c r="B185" s="73" t="s">
        <v>87</v>
      </c>
      <c r="C185" s="75"/>
      <c r="D185" s="8"/>
      <c r="E185" s="8"/>
      <c r="F185" s="8"/>
      <c r="G185" s="8"/>
      <c r="H185" s="8"/>
      <c r="I185" s="8"/>
      <c r="J185" s="8"/>
      <c r="K185" s="8"/>
      <c r="L185" s="8"/>
      <c r="M185" s="8"/>
      <c r="N185" s="8"/>
      <c r="O185" s="8"/>
      <c r="P185" s="8"/>
      <c r="Q185" s="8"/>
      <c r="R185" s="8"/>
      <c r="S185" s="8"/>
      <c r="T185" s="8"/>
      <c r="U185" s="8"/>
    </row>
    <row r="186" spans="1:21" ht="14.25" customHeight="1" x14ac:dyDescent="0.55000000000000004">
      <c r="A186" s="7">
        <f t="shared" si="97"/>
        <v>2023</v>
      </c>
      <c r="B186" s="73" t="s">
        <v>87</v>
      </c>
      <c r="C186" s="75"/>
      <c r="D186" s="8"/>
      <c r="E186" s="8"/>
      <c r="F186" s="8"/>
      <c r="G186" s="8"/>
      <c r="H186" s="8"/>
      <c r="I186" s="8"/>
      <c r="J186" s="8"/>
      <c r="K186" s="8"/>
      <c r="L186" s="8"/>
      <c r="M186" s="8"/>
      <c r="N186" s="8"/>
      <c r="O186" s="8"/>
      <c r="P186" s="8"/>
      <c r="Q186" s="8"/>
      <c r="R186" s="8"/>
      <c r="S186" s="8"/>
      <c r="T186" s="8"/>
      <c r="U186" s="8"/>
    </row>
    <row r="187" spans="1:21" ht="14.25" customHeight="1" x14ac:dyDescent="0.55000000000000004">
      <c r="A187" s="7">
        <f t="shared" si="97"/>
        <v>2023</v>
      </c>
      <c r="B187" s="73" t="s">
        <v>87</v>
      </c>
      <c r="C187" s="75"/>
      <c r="D187" s="8"/>
      <c r="E187" s="8"/>
      <c r="F187" s="8"/>
      <c r="G187" s="8"/>
      <c r="H187" s="8"/>
      <c r="I187" s="8"/>
      <c r="J187" s="8"/>
      <c r="K187" s="8"/>
      <c r="L187" s="8"/>
      <c r="M187" s="8"/>
      <c r="N187" s="8"/>
      <c r="O187" s="8"/>
      <c r="P187" s="8"/>
      <c r="Q187" s="8"/>
      <c r="R187" s="8"/>
      <c r="S187" s="8"/>
      <c r="T187" s="8"/>
      <c r="U187" s="8"/>
    </row>
    <row r="188" spans="1:21" ht="14.25" customHeight="1" x14ac:dyDescent="0.55000000000000004">
      <c r="A188" s="7">
        <f t="shared" si="97"/>
        <v>2023</v>
      </c>
      <c r="B188" s="73" t="s">
        <v>87</v>
      </c>
      <c r="C188" s="75"/>
      <c r="D188" s="8"/>
      <c r="E188" s="8"/>
      <c r="F188" s="8"/>
      <c r="G188" s="8"/>
      <c r="H188" s="8"/>
      <c r="I188" s="8"/>
      <c r="J188" s="8"/>
      <c r="K188" s="8"/>
      <c r="L188" s="8"/>
      <c r="M188" s="8"/>
      <c r="N188" s="8"/>
      <c r="O188" s="8"/>
      <c r="P188" s="8"/>
      <c r="Q188" s="8"/>
      <c r="R188" s="8"/>
      <c r="S188" s="8"/>
      <c r="T188" s="8"/>
      <c r="U188" s="8"/>
    </row>
    <row r="189" spans="1:21" ht="14.25" customHeight="1" x14ac:dyDescent="0.55000000000000004">
      <c r="A189" s="7">
        <f t="shared" si="97"/>
        <v>2023</v>
      </c>
      <c r="B189" s="73" t="s">
        <v>87</v>
      </c>
      <c r="C189" s="75"/>
      <c r="D189" s="8"/>
      <c r="E189" s="8"/>
      <c r="F189" s="8"/>
      <c r="G189" s="8"/>
      <c r="H189" s="8"/>
      <c r="I189" s="8"/>
      <c r="J189" s="8"/>
      <c r="K189" s="8"/>
      <c r="L189" s="8"/>
      <c r="M189" s="8"/>
      <c r="N189" s="8"/>
      <c r="O189" s="8"/>
      <c r="P189" s="8"/>
      <c r="Q189" s="8"/>
      <c r="R189" s="8"/>
      <c r="S189" s="8"/>
      <c r="T189" s="8"/>
      <c r="U189" s="8"/>
    </row>
    <row r="190" spans="1:21" ht="14.25" customHeight="1" x14ac:dyDescent="0.55000000000000004">
      <c r="A190" s="7">
        <f t="shared" si="97"/>
        <v>2023</v>
      </c>
      <c r="B190" s="73" t="s">
        <v>87</v>
      </c>
      <c r="C190" s="75"/>
      <c r="D190" s="8"/>
      <c r="E190" s="8"/>
      <c r="F190" s="8"/>
      <c r="G190" s="8"/>
      <c r="H190" s="8"/>
      <c r="I190" s="8"/>
      <c r="J190" s="8"/>
      <c r="K190" s="8"/>
      <c r="L190" s="8"/>
      <c r="M190" s="8"/>
      <c r="N190" s="8"/>
      <c r="O190" s="8"/>
      <c r="P190" s="8"/>
      <c r="Q190" s="8"/>
      <c r="R190" s="8"/>
      <c r="S190" s="8"/>
      <c r="T190" s="8"/>
      <c r="U190" s="8"/>
    </row>
    <row r="191" spans="1:21" ht="14.25" customHeight="1" x14ac:dyDescent="0.55000000000000004">
      <c r="A191" s="7">
        <f t="shared" si="97"/>
        <v>2023</v>
      </c>
      <c r="B191" s="73" t="s">
        <v>87</v>
      </c>
      <c r="C191" s="75"/>
      <c r="D191" s="8"/>
      <c r="E191" s="8"/>
      <c r="F191" s="8"/>
      <c r="G191" s="8"/>
      <c r="H191" s="8"/>
      <c r="I191" s="8"/>
      <c r="J191" s="8"/>
      <c r="K191" s="8"/>
      <c r="L191" s="8"/>
      <c r="M191" s="8"/>
      <c r="N191" s="8"/>
      <c r="O191" s="8"/>
      <c r="P191" s="8"/>
      <c r="Q191" s="8"/>
      <c r="R191" s="8"/>
      <c r="S191" s="8"/>
      <c r="T191" s="8"/>
      <c r="U191" s="8"/>
    </row>
    <row r="192" spans="1:21" ht="14.25" customHeight="1" x14ac:dyDescent="0.55000000000000004">
      <c r="A192" s="7">
        <f t="shared" si="97"/>
        <v>2023</v>
      </c>
      <c r="B192" s="73" t="s">
        <v>87</v>
      </c>
      <c r="C192" s="75"/>
      <c r="D192" s="8"/>
      <c r="E192" s="8"/>
      <c r="F192" s="8"/>
      <c r="G192" s="8"/>
      <c r="H192" s="8"/>
      <c r="I192" s="8"/>
      <c r="J192" s="8"/>
      <c r="K192" s="8"/>
      <c r="L192" s="8"/>
      <c r="M192" s="8"/>
      <c r="N192" s="8"/>
      <c r="O192" s="8"/>
      <c r="P192" s="8"/>
      <c r="Q192" s="8"/>
      <c r="R192" s="8"/>
      <c r="S192" s="8"/>
      <c r="T192" s="8"/>
      <c r="U192" s="8"/>
    </row>
    <row r="193" spans="1:21" ht="14.25" customHeight="1" x14ac:dyDescent="0.55000000000000004">
      <c r="A193" s="7">
        <f t="shared" si="97"/>
        <v>2023</v>
      </c>
      <c r="B193" s="73" t="s">
        <v>87</v>
      </c>
      <c r="C193" s="75"/>
      <c r="D193" s="8"/>
      <c r="E193" s="8"/>
      <c r="F193" s="8"/>
      <c r="G193" s="8"/>
      <c r="H193" s="8"/>
      <c r="I193" s="8"/>
      <c r="J193" s="8"/>
      <c r="K193" s="8"/>
      <c r="L193" s="8"/>
      <c r="M193" s="8"/>
      <c r="N193" s="8"/>
      <c r="O193" s="8"/>
      <c r="P193" s="8"/>
      <c r="Q193" s="8"/>
      <c r="R193" s="8"/>
      <c r="S193" s="8"/>
      <c r="T193" s="8"/>
      <c r="U193" s="8"/>
    </row>
    <row r="194" spans="1:21" ht="14.25" customHeight="1" x14ac:dyDescent="0.55000000000000004">
      <c r="A194" s="7">
        <f t="shared" si="97"/>
        <v>2023</v>
      </c>
      <c r="B194" s="73" t="s">
        <v>87</v>
      </c>
      <c r="C194" s="75"/>
      <c r="D194" s="8"/>
      <c r="E194" s="8"/>
      <c r="F194" s="8"/>
      <c r="G194" s="8"/>
      <c r="H194" s="8"/>
      <c r="I194" s="8"/>
      <c r="J194" s="8"/>
      <c r="K194" s="8"/>
      <c r="L194" s="8"/>
      <c r="M194" s="8"/>
      <c r="N194" s="8"/>
      <c r="O194" s="8"/>
      <c r="P194" s="8"/>
      <c r="Q194" s="8"/>
      <c r="R194" s="8"/>
      <c r="S194" s="8"/>
      <c r="T194" s="8"/>
      <c r="U194" s="8"/>
    </row>
    <row r="195" spans="1:21" ht="14.25" customHeight="1" x14ac:dyDescent="0.55000000000000004">
      <c r="A195" s="7">
        <f t="shared" si="97"/>
        <v>2023</v>
      </c>
      <c r="B195" s="73" t="s">
        <v>87</v>
      </c>
      <c r="C195" s="75"/>
      <c r="D195" s="8"/>
      <c r="E195" s="8"/>
      <c r="F195" s="8"/>
      <c r="G195" s="8"/>
      <c r="H195" s="8"/>
      <c r="I195" s="8"/>
      <c r="J195" s="8"/>
      <c r="K195" s="8"/>
      <c r="L195" s="8"/>
      <c r="M195" s="8"/>
      <c r="N195" s="8"/>
      <c r="O195" s="8"/>
      <c r="P195" s="8"/>
      <c r="Q195" s="8"/>
      <c r="R195" s="8"/>
      <c r="S195" s="8"/>
      <c r="T195" s="8"/>
      <c r="U195" s="8"/>
    </row>
    <row r="196" spans="1:21" ht="14.25" customHeight="1" x14ac:dyDescent="0.55000000000000004">
      <c r="A196" s="7">
        <f t="shared" si="97"/>
        <v>2023</v>
      </c>
      <c r="B196" s="73" t="s">
        <v>87</v>
      </c>
      <c r="C196" s="75"/>
      <c r="D196" s="8"/>
      <c r="E196" s="8"/>
      <c r="F196" s="8"/>
      <c r="G196" s="8"/>
      <c r="H196" s="8"/>
      <c r="I196" s="8"/>
      <c r="J196" s="8"/>
      <c r="K196" s="8"/>
      <c r="L196" s="8"/>
      <c r="M196" s="8"/>
      <c r="N196" s="8"/>
      <c r="O196" s="8"/>
      <c r="P196" s="8"/>
      <c r="Q196" s="8"/>
      <c r="R196" s="8"/>
      <c r="S196" s="8"/>
      <c r="T196" s="8"/>
      <c r="U196" s="8"/>
    </row>
    <row r="197" spans="1:21" ht="14.25" customHeight="1" x14ac:dyDescent="0.55000000000000004">
      <c r="A197" s="7">
        <f t="shared" si="97"/>
        <v>2023</v>
      </c>
      <c r="B197" s="73" t="s">
        <v>87</v>
      </c>
      <c r="C197" s="75"/>
      <c r="D197" s="8"/>
      <c r="E197" s="8"/>
      <c r="F197" s="8"/>
      <c r="G197" s="8"/>
      <c r="H197" s="8"/>
      <c r="I197" s="8"/>
      <c r="J197" s="8"/>
      <c r="K197" s="8"/>
      <c r="L197" s="8"/>
      <c r="M197" s="8"/>
      <c r="N197" s="8"/>
      <c r="O197" s="8"/>
      <c r="P197" s="8"/>
      <c r="Q197" s="8"/>
      <c r="R197" s="8"/>
      <c r="S197" s="8"/>
      <c r="T197" s="8"/>
      <c r="U197" s="8"/>
    </row>
    <row r="198" spans="1:21" ht="14.25" customHeight="1" x14ac:dyDescent="0.55000000000000004">
      <c r="A198" s="7">
        <f t="shared" si="97"/>
        <v>2023</v>
      </c>
      <c r="B198" s="73" t="s">
        <v>87</v>
      </c>
      <c r="C198" s="75"/>
      <c r="D198" s="8"/>
      <c r="E198" s="8"/>
      <c r="F198" s="8"/>
      <c r="G198" s="8"/>
      <c r="H198" s="8"/>
      <c r="I198" s="8"/>
      <c r="J198" s="8"/>
      <c r="K198" s="8"/>
      <c r="L198" s="8"/>
      <c r="M198" s="8"/>
      <c r="N198" s="8"/>
      <c r="O198" s="8"/>
      <c r="P198" s="8"/>
      <c r="Q198" s="8"/>
      <c r="R198" s="8"/>
      <c r="S198" s="8"/>
      <c r="T198" s="8"/>
      <c r="U198" s="8"/>
    </row>
    <row r="199" spans="1:21" ht="14.25" customHeight="1" x14ac:dyDescent="0.55000000000000004">
      <c r="A199" s="7">
        <f t="shared" si="97"/>
        <v>2023</v>
      </c>
      <c r="B199" s="73" t="s">
        <v>87</v>
      </c>
      <c r="C199" s="75"/>
      <c r="D199" s="8"/>
      <c r="E199" s="8"/>
      <c r="F199" s="8"/>
      <c r="G199" s="8"/>
      <c r="H199" s="8"/>
      <c r="I199" s="8"/>
      <c r="J199" s="8"/>
      <c r="K199" s="8"/>
      <c r="L199" s="8"/>
      <c r="M199" s="8"/>
      <c r="N199" s="8"/>
      <c r="O199" s="8"/>
      <c r="P199" s="8"/>
      <c r="Q199" s="8"/>
      <c r="R199" s="8"/>
      <c r="S199" s="8"/>
      <c r="T199" s="8"/>
      <c r="U199" s="8"/>
    </row>
    <row r="200" spans="1:21" ht="14.25" customHeight="1" x14ac:dyDescent="0.55000000000000004">
      <c r="A200" s="7">
        <f t="shared" si="97"/>
        <v>2023</v>
      </c>
      <c r="B200" s="73" t="s">
        <v>87</v>
      </c>
      <c r="C200" s="75"/>
      <c r="D200" s="8"/>
      <c r="E200" s="8"/>
      <c r="F200" s="8"/>
      <c r="G200" s="8"/>
      <c r="H200" s="8"/>
      <c r="I200" s="8"/>
      <c r="J200" s="8"/>
      <c r="K200" s="8"/>
      <c r="L200" s="8"/>
      <c r="M200" s="8"/>
      <c r="N200" s="8"/>
      <c r="O200" s="8"/>
      <c r="P200" s="8"/>
      <c r="Q200" s="8"/>
      <c r="R200" s="8"/>
      <c r="S200" s="8"/>
      <c r="T200" s="8"/>
      <c r="U200" s="8"/>
    </row>
    <row r="201" spans="1:21" ht="14.25" customHeight="1" x14ac:dyDescent="0.55000000000000004">
      <c r="A201" s="7">
        <f t="shared" si="97"/>
        <v>2023</v>
      </c>
      <c r="B201" s="73" t="s">
        <v>87</v>
      </c>
      <c r="C201" s="75"/>
      <c r="D201" s="8"/>
      <c r="E201" s="8"/>
      <c r="F201" s="8"/>
      <c r="G201" s="8"/>
      <c r="H201" s="8"/>
      <c r="I201" s="8"/>
      <c r="J201" s="8"/>
      <c r="K201" s="8"/>
      <c r="L201" s="8"/>
      <c r="M201" s="8"/>
      <c r="N201" s="8"/>
      <c r="O201" s="8"/>
      <c r="P201" s="8"/>
      <c r="Q201" s="8"/>
      <c r="R201" s="8"/>
      <c r="S201" s="8"/>
      <c r="T201" s="8"/>
      <c r="U201" s="8"/>
    </row>
    <row r="202" spans="1:21" ht="14.25" customHeight="1" x14ac:dyDescent="0.55000000000000004">
      <c r="A202" s="7">
        <f t="shared" si="97"/>
        <v>2023</v>
      </c>
      <c r="B202" s="73" t="s">
        <v>87</v>
      </c>
      <c r="C202" s="75"/>
      <c r="D202" s="8"/>
      <c r="E202" s="8"/>
      <c r="F202" s="8"/>
      <c r="G202" s="8"/>
      <c r="H202" s="8"/>
      <c r="I202" s="8"/>
      <c r="J202" s="8"/>
      <c r="K202" s="8"/>
      <c r="L202" s="8"/>
      <c r="M202" s="8"/>
      <c r="N202" s="8"/>
      <c r="O202" s="8"/>
      <c r="P202" s="8"/>
      <c r="Q202" s="8"/>
      <c r="R202" s="8"/>
      <c r="S202" s="8"/>
      <c r="T202" s="8"/>
      <c r="U202" s="8"/>
    </row>
    <row r="203" spans="1:21" ht="14.25" customHeight="1" x14ac:dyDescent="0.55000000000000004">
      <c r="A203" s="7">
        <f t="shared" si="97"/>
        <v>2023</v>
      </c>
      <c r="B203" s="73" t="s">
        <v>87</v>
      </c>
      <c r="C203" s="75"/>
      <c r="D203" s="8"/>
      <c r="E203" s="8"/>
      <c r="F203" s="8"/>
      <c r="G203" s="8"/>
      <c r="H203" s="8"/>
      <c r="I203" s="8"/>
      <c r="J203" s="8"/>
      <c r="K203" s="8"/>
      <c r="L203" s="8"/>
      <c r="M203" s="8"/>
      <c r="N203" s="8"/>
      <c r="O203" s="8"/>
      <c r="P203" s="8"/>
      <c r="Q203" s="8"/>
      <c r="R203" s="8"/>
      <c r="S203" s="8"/>
      <c r="T203" s="8"/>
      <c r="U203" s="8"/>
    </row>
    <row r="204" spans="1:21" ht="14.25" customHeight="1" x14ac:dyDescent="0.55000000000000004">
      <c r="A204" s="7">
        <f t="shared" si="97"/>
        <v>2023</v>
      </c>
      <c r="B204" s="73" t="s">
        <v>87</v>
      </c>
      <c r="C204" s="75"/>
      <c r="D204" s="8"/>
      <c r="E204" s="8"/>
      <c r="F204" s="8"/>
      <c r="G204" s="8"/>
      <c r="H204" s="8"/>
      <c r="I204" s="8"/>
      <c r="J204" s="8"/>
      <c r="K204" s="8"/>
      <c r="L204" s="8"/>
      <c r="M204" s="8"/>
      <c r="N204" s="8"/>
      <c r="O204" s="8"/>
      <c r="P204" s="8"/>
      <c r="Q204" s="8"/>
      <c r="R204" s="8"/>
      <c r="S204" s="8"/>
      <c r="T204" s="8"/>
      <c r="U204" s="8"/>
    </row>
    <row r="205" spans="1:21" ht="14.25" customHeight="1" x14ac:dyDescent="0.55000000000000004">
      <c r="A205" s="7">
        <f t="shared" si="97"/>
        <v>2023</v>
      </c>
      <c r="B205" s="73" t="s">
        <v>87</v>
      </c>
      <c r="C205" s="75"/>
      <c r="D205" s="8"/>
      <c r="E205" s="8"/>
      <c r="F205" s="8"/>
      <c r="G205" s="8"/>
      <c r="H205" s="8"/>
      <c r="I205" s="8"/>
      <c r="J205" s="8"/>
      <c r="K205" s="8"/>
      <c r="L205" s="8"/>
      <c r="M205" s="8"/>
      <c r="N205" s="8"/>
      <c r="O205" s="8"/>
      <c r="P205" s="8"/>
      <c r="Q205" s="8"/>
      <c r="R205" s="8"/>
      <c r="S205" s="8"/>
      <c r="T205" s="8"/>
      <c r="U205" s="8"/>
    </row>
    <row r="206" spans="1:21" ht="14.25" customHeight="1" x14ac:dyDescent="0.55000000000000004">
      <c r="A206" s="7">
        <f t="shared" si="97"/>
        <v>2023</v>
      </c>
      <c r="B206" s="73" t="s">
        <v>87</v>
      </c>
      <c r="C206" s="75"/>
      <c r="D206" s="8"/>
      <c r="E206" s="8"/>
      <c r="F206" s="8"/>
      <c r="G206" s="8"/>
      <c r="H206" s="8"/>
      <c r="I206" s="8"/>
      <c r="J206" s="8"/>
      <c r="K206" s="8"/>
      <c r="L206" s="8"/>
      <c r="M206" s="8"/>
      <c r="N206" s="8"/>
      <c r="O206" s="8"/>
      <c r="P206" s="8"/>
      <c r="Q206" s="8"/>
      <c r="R206" s="8"/>
      <c r="S206" s="8"/>
      <c r="T206" s="8"/>
      <c r="U206" s="8"/>
    </row>
    <row r="207" spans="1:21" ht="14.25" customHeight="1" x14ac:dyDescent="0.55000000000000004">
      <c r="A207" s="7">
        <f t="shared" si="97"/>
        <v>2023</v>
      </c>
      <c r="B207" s="73" t="s">
        <v>87</v>
      </c>
      <c r="C207" s="75"/>
      <c r="D207" s="8"/>
      <c r="E207" s="8"/>
      <c r="F207" s="8"/>
      <c r="G207" s="8"/>
      <c r="H207" s="8"/>
      <c r="I207" s="8"/>
      <c r="J207" s="8"/>
      <c r="K207" s="8"/>
      <c r="L207" s="8"/>
      <c r="M207" s="8"/>
      <c r="N207" s="8"/>
      <c r="O207" s="8"/>
      <c r="P207" s="8"/>
      <c r="Q207" s="8"/>
      <c r="R207" s="8"/>
      <c r="S207" s="8"/>
      <c r="T207" s="8"/>
      <c r="U207" s="8"/>
    </row>
    <row r="208" spans="1:21" ht="14.25" customHeight="1" x14ac:dyDescent="0.55000000000000004">
      <c r="A208" s="7">
        <f t="shared" si="97"/>
        <v>2023</v>
      </c>
      <c r="B208" s="73" t="s">
        <v>87</v>
      </c>
      <c r="C208" s="75"/>
      <c r="D208" s="8"/>
      <c r="E208" s="8"/>
      <c r="F208" s="8"/>
      <c r="G208" s="8"/>
      <c r="H208" s="8"/>
      <c r="I208" s="8"/>
      <c r="J208" s="8"/>
      <c r="K208" s="8"/>
      <c r="L208" s="8"/>
      <c r="M208" s="8"/>
      <c r="N208" s="8"/>
      <c r="O208" s="8"/>
      <c r="P208" s="8"/>
      <c r="Q208" s="8"/>
      <c r="R208" s="8"/>
      <c r="S208" s="8"/>
      <c r="T208" s="8"/>
      <c r="U208" s="8"/>
    </row>
    <row r="209" spans="1:21" ht="14.25" customHeight="1" x14ac:dyDescent="0.55000000000000004">
      <c r="A209" s="7">
        <f t="shared" si="97"/>
        <v>2023</v>
      </c>
      <c r="B209" s="73" t="s">
        <v>87</v>
      </c>
      <c r="C209" s="75"/>
      <c r="D209" s="8"/>
      <c r="E209" s="8"/>
      <c r="F209" s="8"/>
      <c r="G209" s="8"/>
      <c r="H209" s="8"/>
      <c r="I209" s="8"/>
      <c r="J209" s="8"/>
      <c r="K209" s="8"/>
      <c r="L209" s="8"/>
      <c r="M209" s="8"/>
      <c r="N209" s="8"/>
      <c r="O209" s="8"/>
      <c r="P209" s="8"/>
      <c r="Q209" s="8"/>
      <c r="R209" s="8"/>
      <c r="S209" s="8"/>
      <c r="T209" s="8"/>
      <c r="U209" s="8"/>
    </row>
    <row r="210" spans="1:21" ht="14.25" customHeight="1" x14ac:dyDescent="0.55000000000000004">
      <c r="A210" s="7">
        <f t="shared" si="97"/>
        <v>2023</v>
      </c>
      <c r="B210" s="73" t="s">
        <v>87</v>
      </c>
      <c r="C210" s="75"/>
      <c r="D210" s="8"/>
      <c r="E210" s="8"/>
      <c r="F210" s="8"/>
      <c r="G210" s="8"/>
      <c r="H210" s="8"/>
      <c r="I210" s="8"/>
      <c r="J210" s="8"/>
      <c r="K210" s="8"/>
      <c r="L210" s="8"/>
      <c r="M210" s="8"/>
      <c r="N210" s="8"/>
      <c r="O210" s="8"/>
      <c r="P210" s="8"/>
      <c r="Q210" s="8"/>
      <c r="R210" s="8"/>
      <c r="S210" s="8"/>
      <c r="T210" s="8"/>
      <c r="U210" s="8"/>
    </row>
    <row r="211" spans="1:21" ht="14.25" customHeight="1" x14ac:dyDescent="0.55000000000000004">
      <c r="A211" s="7">
        <f t="shared" si="97"/>
        <v>2023</v>
      </c>
      <c r="B211" s="73" t="s">
        <v>87</v>
      </c>
      <c r="C211" s="75"/>
      <c r="D211" s="8"/>
      <c r="E211" s="8"/>
      <c r="F211" s="8"/>
      <c r="G211" s="8"/>
      <c r="H211" s="8"/>
      <c r="I211" s="8"/>
      <c r="J211" s="8"/>
      <c r="K211" s="8"/>
      <c r="L211" s="8"/>
      <c r="M211" s="8"/>
      <c r="N211" s="8"/>
      <c r="O211" s="8"/>
      <c r="P211" s="8"/>
      <c r="Q211" s="8"/>
      <c r="R211" s="8"/>
      <c r="S211" s="8"/>
      <c r="T211" s="8"/>
      <c r="U211" s="8"/>
    </row>
    <row r="212" spans="1:21" ht="14.25" customHeight="1" x14ac:dyDescent="0.55000000000000004">
      <c r="A212" s="7">
        <f t="shared" si="97"/>
        <v>2023</v>
      </c>
      <c r="B212" s="73" t="s">
        <v>87</v>
      </c>
      <c r="C212" s="75"/>
      <c r="D212" s="8"/>
      <c r="E212" s="8"/>
      <c r="F212" s="8"/>
      <c r="G212" s="8"/>
      <c r="H212" s="8"/>
      <c r="I212" s="8"/>
      <c r="J212" s="8"/>
      <c r="K212" s="8"/>
      <c r="L212" s="8"/>
      <c r="M212" s="8"/>
      <c r="N212" s="8"/>
      <c r="O212" s="8"/>
      <c r="P212" s="8"/>
      <c r="Q212" s="8"/>
      <c r="R212" s="8"/>
      <c r="S212" s="8"/>
      <c r="T212" s="8"/>
      <c r="U212" s="8"/>
    </row>
    <row r="213" spans="1:21" ht="14.25" customHeight="1" x14ac:dyDescent="0.55000000000000004">
      <c r="A213" s="7">
        <f t="shared" si="97"/>
        <v>2023</v>
      </c>
      <c r="B213" s="73" t="s">
        <v>87</v>
      </c>
      <c r="C213" s="75"/>
      <c r="D213" s="8"/>
      <c r="E213" s="8"/>
      <c r="F213" s="8"/>
      <c r="G213" s="8"/>
      <c r="H213" s="8"/>
      <c r="I213" s="8"/>
      <c r="J213" s="8"/>
      <c r="K213" s="8"/>
      <c r="L213" s="8"/>
      <c r="M213" s="8"/>
      <c r="N213" s="8"/>
      <c r="O213" s="8"/>
      <c r="P213" s="8"/>
      <c r="Q213" s="8"/>
      <c r="R213" s="8"/>
      <c r="S213" s="8"/>
      <c r="T213" s="8"/>
      <c r="U213" s="8"/>
    </row>
    <row r="214" spans="1:21" ht="14.25" customHeight="1" x14ac:dyDescent="0.55000000000000004">
      <c r="A214" s="7">
        <f t="shared" si="97"/>
        <v>2023</v>
      </c>
      <c r="B214" s="73" t="s">
        <v>87</v>
      </c>
      <c r="C214" s="75"/>
      <c r="D214" s="8"/>
      <c r="E214" s="8"/>
      <c r="F214" s="8"/>
      <c r="G214" s="8"/>
      <c r="H214" s="8"/>
      <c r="I214" s="8"/>
      <c r="J214" s="8"/>
      <c r="K214" s="8"/>
      <c r="L214" s="8"/>
      <c r="M214" s="8"/>
      <c r="N214" s="8"/>
      <c r="O214" s="8"/>
      <c r="P214" s="8"/>
      <c r="Q214" s="8"/>
      <c r="R214" s="8"/>
      <c r="S214" s="8"/>
      <c r="T214" s="8"/>
      <c r="U214" s="8"/>
    </row>
    <row r="215" spans="1:21" ht="14.25" customHeight="1" x14ac:dyDescent="0.55000000000000004">
      <c r="A215" s="7">
        <f t="shared" si="97"/>
        <v>2023</v>
      </c>
      <c r="B215" s="73" t="s">
        <v>87</v>
      </c>
      <c r="C215" s="75"/>
      <c r="D215" s="8"/>
      <c r="E215" s="8"/>
      <c r="F215" s="8"/>
      <c r="G215" s="8"/>
      <c r="H215" s="8"/>
      <c r="I215" s="8"/>
      <c r="J215" s="8"/>
      <c r="K215" s="8"/>
      <c r="L215" s="8"/>
      <c r="M215" s="8"/>
      <c r="N215" s="8"/>
      <c r="O215" s="8"/>
      <c r="P215" s="8"/>
      <c r="Q215" s="8"/>
      <c r="R215" s="8"/>
      <c r="S215" s="8"/>
      <c r="T215" s="8"/>
      <c r="U215" s="8"/>
    </row>
    <row r="216" spans="1:21" ht="14.25" customHeight="1" x14ac:dyDescent="0.55000000000000004">
      <c r="A216" s="7">
        <f t="shared" si="97"/>
        <v>2023</v>
      </c>
      <c r="B216" s="73" t="s">
        <v>87</v>
      </c>
      <c r="C216" s="75"/>
      <c r="D216" s="8"/>
      <c r="E216" s="8"/>
      <c r="F216" s="8"/>
      <c r="G216" s="8"/>
      <c r="H216" s="8"/>
      <c r="I216" s="8"/>
      <c r="J216" s="8"/>
      <c r="K216" s="8"/>
      <c r="L216" s="8"/>
      <c r="M216" s="8"/>
      <c r="N216" s="8"/>
      <c r="O216" s="8"/>
      <c r="P216" s="8"/>
      <c r="Q216" s="8"/>
      <c r="R216" s="8"/>
      <c r="S216" s="8"/>
      <c r="T216" s="8"/>
      <c r="U216" s="8"/>
    </row>
    <row r="217" spans="1:21" ht="14.25" customHeight="1" x14ac:dyDescent="0.55000000000000004">
      <c r="A217" s="7">
        <f t="shared" si="97"/>
        <v>2023</v>
      </c>
      <c r="B217" s="73" t="s">
        <v>87</v>
      </c>
      <c r="C217" s="75"/>
      <c r="D217" s="8"/>
      <c r="E217" s="8"/>
      <c r="F217" s="8"/>
      <c r="G217" s="8"/>
      <c r="H217" s="8"/>
      <c r="I217" s="8"/>
      <c r="J217" s="8"/>
      <c r="K217" s="8"/>
      <c r="L217" s="8"/>
      <c r="M217" s="8"/>
      <c r="N217" s="8"/>
      <c r="O217" s="8"/>
      <c r="P217" s="8"/>
      <c r="Q217" s="8"/>
      <c r="R217" s="8"/>
      <c r="S217" s="8"/>
      <c r="T217" s="8"/>
      <c r="U217" s="8"/>
    </row>
    <row r="218" spans="1:21" ht="14.25" customHeight="1" x14ac:dyDescent="0.55000000000000004">
      <c r="A218" s="7">
        <f t="shared" si="97"/>
        <v>2023</v>
      </c>
      <c r="B218" s="73" t="s">
        <v>87</v>
      </c>
      <c r="C218" s="75"/>
      <c r="D218" s="8"/>
      <c r="E218" s="8"/>
      <c r="F218" s="8"/>
      <c r="G218" s="8"/>
      <c r="H218" s="8"/>
      <c r="I218" s="8"/>
      <c r="J218" s="8"/>
      <c r="K218" s="8"/>
      <c r="L218" s="8"/>
      <c r="M218" s="8"/>
      <c r="N218" s="8"/>
      <c r="O218" s="8"/>
      <c r="P218" s="8"/>
      <c r="Q218" s="8"/>
      <c r="R218" s="8"/>
      <c r="S218" s="8"/>
      <c r="T218" s="8"/>
      <c r="U218" s="8"/>
    </row>
    <row r="219" spans="1:21" ht="14.25" customHeight="1" x14ac:dyDescent="0.55000000000000004">
      <c r="A219" s="7">
        <f t="shared" si="97"/>
        <v>2023</v>
      </c>
      <c r="B219" s="73" t="s">
        <v>87</v>
      </c>
      <c r="C219" s="75"/>
      <c r="D219" s="8"/>
      <c r="E219" s="8"/>
      <c r="F219" s="8"/>
      <c r="G219" s="8"/>
      <c r="H219" s="8"/>
      <c r="I219" s="8"/>
      <c r="J219" s="8"/>
      <c r="K219" s="8"/>
      <c r="L219" s="8"/>
      <c r="M219" s="8"/>
      <c r="N219" s="8"/>
      <c r="O219" s="8"/>
      <c r="P219" s="8"/>
      <c r="Q219" s="8"/>
      <c r="R219" s="8"/>
      <c r="S219" s="8"/>
      <c r="T219" s="8"/>
      <c r="U219" s="8"/>
    </row>
    <row r="220" spans="1:21" ht="14.25" customHeight="1" x14ac:dyDescent="0.55000000000000004">
      <c r="A220" s="7">
        <f t="shared" si="97"/>
        <v>2023</v>
      </c>
      <c r="B220" s="73" t="s">
        <v>87</v>
      </c>
      <c r="C220" s="75"/>
      <c r="D220" s="8"/>
      <c r="E220" s="8"/>
      <c r="F220" s="8"/>
      <c r="G220" s="8"/>
      <c r="H220" s="8"/>
      <c r="I220" s="8"/>
      <c r="J220" s="8"/>
      <c r="K220" s="8"/>
      <c r="L220" s="8"/>
      <c r="M220" s="8"/>
      <c r="N220" s="8"/>
      <c r="O220" s="8"/>
      <c r="P220" s="8"/>
      <c r="Q220" s="8"/>
      <c r="R220" s="8"/>
      <c r="S220" s="8"/>
      <c r="T220" s="8"/>
      <c r="U220" s="8"/>
    </row>
    <row r="221" spans="1:21" ht="14.25" customHeight="1" x14ac:dyDescent="0.55000000000000004">
      <c r="A221" s="7">
        <f t="shared" si="97"/>
        <v>2023</v>
      </c>
      <c r="B221" s="73" t="s">
        <v>87</v>
      </c>
      <c r="C221" s="75"/>
      <c r="D221" s="8"/>
      <c r="E221" s="8"/>
      <c r="F221" s="8"/>
      <c r="G221" s="8"/>
      <c r="H221" s="8"/>
      <c r="I221" s="8"/>
      <c r="J221" s="8"/>
      <c r="K221" s="8"/>
      <c r="L221" s="8"/>
      <c r="M221" s="8"/>
      <c r="N221" s="8"/>
      <c r="O221" s="8"/>
      <c r="P221" s="8"/>
      <c r="Q221" s="8"/>
      <c r="R221" s="8"/>
      <c r="S221" s="8"/>
      <c r="T221" s="8"/>
      <c r="U221" s="8"/>
    </row>
    <row r="222" spans="1:21" ht="14.25" customHeight="1" x14ac:dyDescent="0.55000000000000004">
      <c r="A222" s="7">
        <f t="shared" si="97"/>
        <v>2023</v>
      </c>
      <c r="B222" s="73" t="s">
        <v>87</v>
      </c>
      <c r="C222" s="75"/>
      <c r="D222" s="8"/>
      <c r="E222" s="8"/>
      <c r="F222" s="8"/>
      <c r="G222" s="8"/>
      <c r="H222" s="8"/>
      <c r="I222" s="8"/>
      <c r="J222" s="8"/>
      <c r="K222" s="8"/>
      <c r="L222" s="8"/>
      <c r="M222" s="8"/>
      <c r="N222" s="8"/>
      <c r="O222" s="8"/>
      <c r="P222" s="8"/>
      <c r="Q222" s="8"/>
      <c r="R222" s="8"/>
      <c r="S222" s="8"/>
      <c r="T222" s="8"/>
      <c r="U222" s="8"/>
    </row>
    <row r="223" spans="1:21" ht="14.25" customHeight="1" x14ac:dyDescent="0.55000000000000004">
      <c r="A223" s="7">
        <f t="shared" si="97"/>
        <v>2023</v>
      </c>
      <c r="B223" s="73" t="s">
        <v>87</v>
      </c>
      <c r="C223" s="75"/>
      <c r="D223" s="8"/>
      <c r="E223" s="8"/>
      <c r="F223" s="8"/>
      <c r="G223" s="8"/>
      <c r="H223" s="8"/>
      <c r="I223" s="8"/>
      <c r="J223" s="8"/>
      <c r="K223" s="8"/>
      <c r="L223" s="8"/>
      <c r="M223" s="8"/>
      <c r="N223" s="8"/>
      <c r="O223" s="8"/>
      <c r="P223" s="8"/>
      <c r="Q223" s="8"/>
      <c r="R223" s="8"/>
      <c r="S223" s="8"/>
      <c r="T223" s="8"/>
      <c r="U223" s="8"/>
    </row>
    <row r="224" spans="1:21" ht="14.25" customHeight="1" x14ac:dyDescent="0.55000000000000004">
      <c r="A224" s="7">
        <f t="shared" si="97"/>
        <v>2023</v>
      </c>
      <c r="B224" s="73" t="s">
        <v>87</v>
      </c>
      <c r="C224" s="75"/>
      <c r="D224" s="8"/>
      <c r="E224" s="8"/>
      <c r="F224" s="8"/>
      <c r="G224" s="8"/>
      <c r="H224" s="8"/>
      <c r="I224" s="8"/>
      <c r="J224" s="8"/>
      <c r="K224" s="8"/>
      <c r="L224" s="8"/>
      <c r="M224" s="8"/>
      <c r="N224" s="8"/>
      <c r="O224" s="8"/>
      <c r="P224" s="8"/>
      <c r="Q224" s="8"/>
      <c r="R224" s="8"/>
      <c r="S224" s="8"/>
      <c r="T224" s="8"/>
      <c r="U224" s="8"/>
    </row>
    <row r="225" spans="1:21" ht="14.25" customHeight="1" x14ac:dyDescent="0.55000000000000004">
      <c r="A225" s="7">
        <f t="shared" si="97"/>
        <v>2023</v>
      </c>
      <c r="B225" s="73" t="s">
        <v>87</v>
      </c>
      <c r="C225" s="75"/>
      <c r="D225" s="8"/>
      <c r="E225" s="8"/>
      <c r="F225" s="8"/>
      <c r="G225" s="8"/>
      <c r="H225" s="8"/>
      <c r="I225" s="8"/>
      <c r="J225" s="8"/>
      <c r="K225" s="8"/>
      <c r="L225" s="8"/>
      <c r="M225" s="8"/>
      <c r="N225" s="8"/>
      <c r="O225" s="8"/>
      <c r="P225" s="8"/>
      <c r="Q225" s="8"/>
      <c r="R225" s="8"/>
      <c r="S225" s="8"/>
      <c r="T225" s="8"/>
      <c r="U225" s="8"/>
    </row>
    <row r="226" spans="1:21" ht="14.25" customHeight="1" x14ac:dyDescent="0.55000000000000004">
      <c r="A226" s="7">
        <f t="shared" si="97"/>
        <v>2023</v>
      </c>
      <c r="B226" s="73" t="s">
        <v>87</v>
      </c>
      <c r="C226" s="75"/>
      <c r="D226" s="8"/>
      <c r="E226" s="8"/>
      <c r="F226" s="8"/>
      <c r="G226" s="8"/>
      <c r="H226" s="8"/>
      <c r="I226" s="8"/>
      <c r="J226" s="8"/>
      <c r="K226" s="8"/>
      <c r="L226" s="8"/>
      <c r="M226" s="8"/>
      <c r="N226" s="8"/>
      <c r="O226" s="8"/>
      <c r="P226" s="8"/>
      <c r="Q226" s="8"/>
      <c r="R226" s="8"/>
      <c r="S226" s="8"/>
      <c r="T226" s="8"/>
      <c r="U226" s="8"/>
    </row>
    <row r="227" spans="1:21" ht="14.25" customHeight="1" x14ac:dyDescent="0.55000000000000004">
      <c r="A227" s="7">
        <f t="shared" si="97"/>
        <v>2023</v>
      </c>
      <c r="B227" s="73" t="s">
        <v>87</v>
      </c>
      <c r="C227" s="75"/>
      <c r="D227" s="8"/>
      <c r="E227" s="8"/>
      <c r="F227" s="8"/>
      <c r="G227" s="8"/>
      <c r="H227" s="8"/>
      <c r="I227" s="8"/>
      <c r="J227" s="8"/>
      <c r="K227" s="8"/>
      <c r="L227" s="8"/>
      <c r="M227" s="8"/>
      <c r="N227" s="8"/>
      <c r="O227" s="8"/>
      <c r="P227" s="8"/>
      <c r="Q227" s="8"/>
      <c r="R227" s="8"/>
      <c r="S227" s="8"/>
      <c r="T227" s="8"/>
      <c r="U227" s="8"/>
    </row>
    <row r="228" spans="1:21" ht="14.25" customHeight="1" x14ac:dyDescent="0.55000000000000004">
      <c r="A228" s="7">
        <f t="shared" si="97"/>
        <v>2023</v>
      </c>
      <c r="B228" s="73" t="s">
        <v>87</v>
      </c>
      <c r="C228" s="75"/>
      <c r="D228" s="8"/>
      <c r="E228" s="8"/>
      <c r="F228" s="8"/>
      <c r="G228" s="8"/>
      <c r="H228" s="8"/>
      <c r="I228" s="8"/>
      <c r="J228" s="8"/>
      <c r="K228" s="8"/>
      <c r="L228" s="8"/>
      <c r="M228" s="8"/>
      <c r="N228" s="8"/>
      <c r="O228" s="8"/>
      <c r="P228" s="8"/>
      <c r="Q228" s="8"/>
      <c r="R228" s="8"/>
      <c r="S228" s="8"/>
      <c r="T228" s="8"/>
      <c r="U228" s="8"/>
    </row>
    <row r="229" spans="1:21" ht="14.25" customHeight="1" x14ac:dyDescent="0.55000000000000004">
      <c r="A229" s="7">
        <f t="shared" si="97"/>
        <v>2023</v>
      </c>
      <c r="B229" s="73" t="s">
        <v>87</v>
      </c>
      <c r="C229" s="75"/>
      <c r="D229" s="8"/>
      <c r="E229" s="8"/>
      <c r="F229" s="8"/>
      <c r="G229" s="8"/>
      <c r="H229" s="8"/>
      <c r="I229" s="8"/>
      <c r="J229" s="8"/>
      <c r="K229" s="8"/>
      <c r="L229" s="8"/>
      <c r="M229" s="8"/>
      <c r="N229" s="8"/>
      <c r="O229" s="8"/>
      <c r="P229" s="8"/>
      <c r="Q229" s="8"/>
      <c r="R229" s="8"/>
      <c r="S229" s="8"/>
      <c r="T229" s="8"/>
      <c r="U229" s="8"/>
    </row>
    <row r="230" spans="1:21" ht="14.25" customHeight="1" x14ac:dyDescent="0.55000000000000004">
      <c r="A230" s="7">
        <f t="shared" si="97"/>
        <v>2023</v>
      </c>
      <c r="B230" s="73" t="s">
        <v>87</v>
      </c>
      <c r="C230" s="75"/>
      <c r="D230" s="8"/>
      <c r="E230" s="8"/>
      <c r="F230" s="8"/>
      <c r="G230" s="8"/>
      <c r="H230" s="8"/>
      <c r="I230" s="8"/>
      <c r="J230" s="8"/>
      <c r="K230" s="8"/>
      <c r="L230" s="8"/>
      <c r="M230" s="8"/>
      <c r="N230" s="8"/>
      <c r="O230" s="8"/>
      <c r="P230" s="8"/>
      <c r="Q230" s="8"/>
      <c r="R230" s="8"/>
      <c r="S230" s="8"/>
      <c r="T230" s="8"/>
      <c r="U230" s="8"/>
    </row>
    <row r="231" spans="1:21" ht="14.25" customHeight="1" x14ac:dyDescent="0.55000000000000004">
      <c r="A231" s="7">
        <f t="shared" si="97"/>
        <v>2023</v>
      </c>
      <c r="B231" s="73" t="s">
        <v>87</v>
      </c>
      <c r="C231" s="75"/>
      <c r="D231" s="8"/>
      <c r="E231" s="8"/>
      <c r="F231" s="8"/>
      <c r="G231" s="8"/>
      <c r="H231" s="8"/>
      <c r="I231" s="8"/>
      <c r="J231" s="8"/>
      <c r="K231" s="8"/>
      <c r="L231" s="8"/>
      <c r="M231" s="8"/>
      <c r="N231" s="8"/>
      <c r="O231" s="8"/>
      <c r="P231" s="8"/>
      <c r="Q231" s="8"/>
      <c r="R231" s="8"/>
      <c r="S231" s="8"/>
      <c r="T231" s="8"/>
      <c r="U231" s="8"/>
    </row>
    <row r="232" spans="1:21" ht="14.25" customHeight="1" x14ac:dyDescent="0.55000000000000004">
      <c r="A232" s="7">
        <f t="shared" si="97"/>
        <v>2023</v>
      </c>
      <c r="B232" s="73" t="s">
        <v>87</v>
      </c>
      <c r="C232" s="75"/>
      <c r="D232" s="8"/>
      <c r="E232" s="8"/>
      <c r="F232" s="8"/>
      <c r="G232" s="8"/>
      <c r="H232" s="8"/>
      <c r="I232" s="8"/>
      <c r="J232" s="8"/>
      <c r="K232" s="8"/>
      <c r="L232" s="8"/>
      <c r="M232" s="8"/>
      <c r="N232" s="8"/>
      <c r="O232" s="8"/>
      <c r="P232" s="8"/>
      <c r="Q232" s="8"/>
      <c r="R232" s="8"/>
      <c r="S232" s="8"/>
      <c r="T232" s="8"/>
      <c r="U232" s="8"/>
    </row>
    <row r="233" spans="1:21" ht="14.25" customHeight="1" x14ac:dyDescent="0.55000000000000004">
      <c r="A233" s="7">
        <f t="shared" si="97"/>
        <v>2023</v>
      </c>
      <c r="B233" s="73" t="s">
        <v>87</v>
      </c>
      <c r="C233" s="75"/>
      <c r="D233" s="8"/>
      <c r="E233" s="8"/>
      <c r="F233" s="8"/>
      <c r="G233" s="8"/>
      <c r="H233" s="8"/>
      <c r="I233" s="8"/>
      <c r="J233" s="8"/>
      <c r="K233" s="8"/>
      <c r="L233" s="8"/>
      <c r="M233" s="8"/>
      <c r="N233" s="8"/>
      <c r="O233" s="8"/>
      <c r="P233" s="8"/>
      <c r="Q233" s="8"/>
      <c r="R233" s="8"/>
      <c r="S233" s="8"/>
      <c r="T233" s="8"/>
      <c r="U233" s="8"/>
    </row>
    <row r="234" spans="1:21" ht="14.25" customHeight="1" x14ac:dyDescent="0.55000000000000004">
      <c r="A234" s="7">
        <f t="shared" si="97"/>
        <v>2023</v>
      </c>
      <c r="B234" s="73" t="s">
        <v>87</v>
      </c>
      <c r="C234" s="75"/>
      <c r="D234" s="8"/>
      <c r="E234" s="8"/>
      <c r="F234" s="8"/>
      <c r="G234" s="8"/>
      <c r="H234" s="8"/>
      <c r="I234" s="8"/>
      <c r="J234" s="8"/>
      <c r="K234" s="8"/>
      <c r="L234" s="8"/>
      <c r="M234" s="8"/>
      <c r="N234" s="8"/>
      <c r="O234" s="8"/>
      <c r="P234" s="8"/>
      <c r="Q234" s="8"/>
      <c r="R234" s="8"/>
      <c r="S234" s="8"/>
      <c r="T234" s="8"/>
      <c r="U234" s="8"/>
    </row>
    <row r="235" spans="1:21" ht="14.25" customHeight="1" x14ac:dyDescent="0.55000000000000004">
      <c r="A235" s="7">
        <f t="shared" si="97"/>
        <v>2023</v>
      </c>
      <c r="B235" s="73" t="s">
        <v>87</v>
      </c>
      <c r="C235" s="75"/>
      <c r="D235" s="8"/>
      <c r="E235" s="8"/>
      <c r="F235" s="8"/>
      <c r="G235" s="8"/>
      <c r="H235" s="8"/>
      <c r="I235" s="8"/>
      <c r="J235" s="8"/>
      <c r="K235" s="8"/>
      <c r="L235" s="8"/>
      <c r="M235" s="8"/>
      <c r="N235" s="8"/>
      <c r="O235" s="8"/>
      <c r="P235" s="8"/>
      <c r="Q235" s="8"/>
      <c r="R235" s="8"/>
      <c r="S235" s="8"/>
      <c r="T235" s="8"/>
      <c r="U235" s="8"/>
    </row>
    <row r="236" spans="1:21" ht="14.25" customHeight="1" x14ac:dyDescent="0.55000000000000004">
      <c r="A236" s="7">
        <f t="shared" si="97"/>
        <v>2023</v>
      </c>
      <c r="B236" s="73" t="s">
        <v>87</v>
      </c>
      <c r="C236" s="75"/>
      <c r="D236" s="8"/>
      <c r="E236" s="8"/>
      <c r="F236" s="8"/>
      <c r="G236" s="8"/>
      <c r="H236" s="8"/>
      <c r="I236" s="8"/>
      <c r="J236" s="8"/>
      <c r="K236" s="8"/>
      <c r="L236" s="8"/>
      <c r="M236" s="8"/>
      <c r="N236" s="8"/>
      <c r="O236" s="8"/>
      <c r="P236" s="8"/>
      <c r="Q236" s="8"/>
      <c r="R236" s="8"/>
      <c r="S236" s="8"/>
      <c r="T236" s="8"/>
      <c r="U236" s="8"/>
    </row>
    <row r="237" spans="1:21" ht="14.25" customHeight="1" x14ac:dyDescent="0.55000000000000004">
      <c r="A237" s="7">
        <f t="shared" si="97"/>
        <v>2023</v>
      </c>
      <c r="B237" s="73" t="s">
        <v>87</v>
      </c>
      <c r="C237" s="75"/>
      <c r="D237" s="8"/>
      <c r="E237" s="8"/>
      <c r="F237" s="8"/>
      <c r="G237" s="8"/>
      <c r="H237" s="8"/>
      <c r="I237" s="8"/>
      <c r="J237" s="8"/>
      <c r="K237" s="8"/>
      <c r="L237" s="8"/>
      <c r="M237" s="8"/>
      <c r="N237" s="8"/>
      <c r="O237" s="8"/>
      <c r="P237" s="8"/>
      <c r="Q237" s="8"/>
      <c r="R237" s="8"/>
      <c r="S237" s="8"/>
      <c r="T237" s="8"/>
      <c r="U237" s="8"/>
    </row>
    <row r="238" spans="1:21" ht="14.25" customHeight="1" x14ac:dyDescent="0.55000000000000004">
      <c r="A238" s="7">
        <f t="shared" si="97"/>
        <v>2023</v>
      </c>
      <c r="B238" s="73" t="s">
        <v>87</v>
      </c>
      <c r="C238" s="75"/>
      <c r="D238" s="8"/>
      <c r="E238" s="8"/>
      <c r="F238" s="8"/>
      <c r="G238" s="8"/>
      <c r="H238" s="8"/>
      <c r="I238" s="8"/>
      <c r="J238" s="8"/>
      <c r="K238" s="8"/>
      <c r="L238" s="8"/>
      <c r="M238" s="8"/>
      <c r="N238" s="8"/>
      <c r="O238" s="8"/>
      <c r="P238" s="8"/>
      <c r="Q238" s="8"/>
      <c r="R238" s="8"/>
      <c r="S238" s="8"/>
      <c r="T238" s="8"/>
      <c r="U238" s="8"/>
    </row>
    <row r="239" spans="1:21" ht="14.25" customHeight="1" x14ac:dyDescent="0.55000000000000004">
      <c r="A239" s="7">
        <f t="shared" si="97"/>
        <v>2023</v>
      </c>
      <c r="B239" s="73" t="s">
        <v>87</v>
      </c>
      <c r="C239" s="75"/>
      <c r="D239" s="8"/>
      <c r="E239" s="8"/>
      <c r="F239" s="8"/>
      <c r="G239" s="8"/>
      <c r="H239" s="8"/>
      <c r="I239" s="8"/>
      <c r="J239" s="8"/>
      <c r="K239" s="8"/>
      <c r="L239" s="8"/>
      <c r="M239" s="8"/>
      <c r="N239" s="8"/>
      <c r="O239" s="8"/>
      <c r="P239" s="8"/>
      <c r="Q239" s="8"/>
      <c r="R239" s="8"/>
      <c r="S239" s="8"/>
      <c r="T239" s="8"/>
      <c r="U239" s="8"/>
    </row>
    <row r="240" spans="1:21" ht="14.25" customHeight="1" x14ac:dyDescent="0.55000000000000004">
      <c r="A240" s="7">
        <f t="shared" si="97"/>
        <v>2023</v>
      </c>
      <c r="B240" s="73" t="s">
        <v>87</v>
      </c>
      <c r="C240" s="75"/>
      <c r="D240" s="8"/>
      <c r="E240" s="8"/>
      <c r="F240" s="8"/>
      <c r="G240" s="8"/>
      <c r="H240" s="8"/>
      <c r="I240" s="8"/>
      <c r="J240" s="8"/>
      <c r="K240" s="8"/>
      <c r="L240" s="8"/>
      <c r="M240" s="8"/>
      <c r="N240" s="8"/>
      <c r="O240" s="8"/>
      <c r="P240" s="8"/>
      <c r="Q240" s="8"/>
      <c r="R240" s="8"/>
      <c r="S240" s="8"/>
      <c r="T240" s="8"/>
      <c r="U240" s="8"/>
    </row>
    <row r="241" spans="1:21" ht="14.25" customHeight="1" x14ac:dyDescent="0.55000000000000004">
      <c r="A241" s="7">
        <f t="shared" si="97"/>
        <v>2023</v>
      </c>
      <c r="B241" s="73" t="s">
        <v>87</v>
      </c>
      <c r="C241" s="75"/>
      <c r="D241" s="8"/>
      <c r="E241" s="8"/>
      <c r="F241" s="8"/>
      <c r="G241" s="8"/>
      <c r="H241" s="8"/>
      <c r="I241" s="8"/>
      <c r="J241" s="8"/>
      <c r="K241" s="8"/>
      <c r="L241" s="8"/>
      <c r="M241" s="8"/>
      <c r="N241" s="8"/>
      <c r="O241" s="8"/>
      <c r="P241" s="8"/>
      <c r="Q241" s="8"/>
      <c r="R241" s="8"/>
      <c r="S241" s="8"/>
      <c r="T241" s="8"/>
      <c r="U241" s="8"/>
    </row>
    <row r="242" spans="1:21" ht="14.25" customHeight="1" x14ac:dyDescent="0.55000000000000004">
      <c r="A242" s="7">
        <f t="shared" si="97"/>
        <v>2023</v>
      </c>
      <c r="B242" s="73" t="s">
        <v>87</v>
      </c>
      <c r="C242" s="75"/>
      <c r="D242" s="8"/>
      <c r="E242" s="8"/>
      <c r="F242" s="8"/>
      <c r="G242" s="8"/>
      <c r="H242" s="8"/>
      <c r="I242" s="8"/>
      <c r="J242" s="8"/>
      <c r="K242" s="8"/>
      <c r="L242" s="8"/>
      <c r="M242" s="8"/>
      <c r="N242" s="8"/>
      <c r="O242" s="8"/>
      <c r="P242" s="8"/>
      <c r="Q242" s="8"/>
      <c r="R242" s="8"/>
      <c r="S242" s="8"/>
      <c r="T242" s="8"/>
      <c r="U242" s="8"/>
    </row>
    <row r="243" spans="1:21" ht="14.25" customHeight="1" x14ac:dyDescent="0.55000000000000004">
      <c r="A243" s="7">
        <f t="shared" si="97"/>
        <v>2023</v>
      </c>
      <c r="B243" s="73" t="s">
        <v>87</v>
      </c>
      <c r="C243" s="75"/>
      <c r="D243" s="8"/>
      <c r="E243" s="8"/>
      <c r="F243" s="8"/>
      <c r="G243" s="8"/>
      <c r="H243" s="8"/>
      <c r="I243" s="8"/>
      <c r="J243" s="8"/>
      <c r="K243" s="8"/>
      <c r="L243" s="8"/>
      <c r="M243" s="8"/>
      <c r="N243" s="8"/>
      <c r="O243" s="8"/>
      <c r="P243" s="8"/>
      <c r="Q243" s="8"/>
      <c r="R243" s="8"/>
      <c r="S243" s="8"/>
      <c r="T243" s="8"/>
      <c r="U243" s="8"/>
    </row>
    <row r="244" spans="1:21" ht="14.25" customHeight="1" x14ac:dyDescent="0.55000000000000004">
      <c r="A244" s="7">
        <f t="shared" si="97"/>
        <v>2023</v>
      </c>
      <c r="B244" s="73" t="s">
        <v>87</v>
      </c>
      <c r="C244" s="75"/>
      <c r="D244" s="8"/>
      <c r="E244" s="8"/>
      <c r="F244" s="8"/>
      <c r="G244" s="8"/>
      <c r="H244" s="8"/>
      <c r="I244" s="8"/>
      <c r="J244" s="8"/>
      <c r="K244" s="8"/>
      <c r="L244" s="8"/>
      <c r="M244" s="8"/>
      <c r="N244" s="8"/>
      <c r="O244" s="8"/>
      <c r="P244" s="8"/>
      <c r="Q244" s="8"/>
      <c r="R244" s="8"/>
      <c r="S244" s="8"/>
      <c r="T244" s="8"/>
      <c r="U244" s="8"/>
    </row>
    <row r="245" spans="1:21" ht="14.25" customHeight="1" x14ac:dyDescent="0.55000000000000004">
      <c r="A245" s="7">
        <f t="shared" si="97"/>
        <v>2023</v>
      </c>
      <c r="B245" s="73" t="s">
        <v>87</v>
      </c>
      <c r="C245" s="75"/>
      <c r="D245" s="8"/>
      <c r="E245" s="8"/>
      <c r="F245" s="8"/>
      <c r="G245" s="8"/>
      <c r="H245" s="8"/>
      <c r="I245" s="8"/>
      <c r="J245" s="8"/>
      <c r="K245" s="8"/>
      <c r="L245" s="8"/>
      <c r="M245" s="8"/>
      <c r="N245" s="8"/>
      <c r="O245" s="8"/>
      <c r="P245" s="8"/>
      <c r="Q245" s="8"/>
      <c r="R245" s="8"/>
      <c r="S245" s="8"/>
      <c r="T245" s="8"/>
      <c r="U245" s="8"/>
    </row>
    <row r="246" spans="1:21" ht="14.25" customHeight="1" x14ac:dyDescent="0.55000000000000004">
      <c r="A246" s="7">
        <f t="shared" si="97"/>
        <v>2023</v>
      </c>
      <c r="B246" s="73" t="s">
        <v>87</v>
      </c>
      <c r="C246" s="75"/>
      <c r="D246" s="8"/>
      <c r="E246" s="8"/>
      <c r="F246" s="8"/>
      <c r="G246" s="8"/>
      <c r="H246" s="8"/>
      <c r="I246" s="8"/>
      <c r="J246" s="8"/>
      <c r="K246" s="8"/>
      <c r="L246" s="8"/>
      <c r="M246" s="8"/>
      <c r="N246" s="8"/>
      <c r="O246" s="8"/>
      <c r="P246" s="8"/>
      <c r="Q246" s="8"/>
      <c r="R246" s="8"/>
      <c r="S246" s="8"/>
      <c r="T246" s="8"/>
      <c r="U246" s="8"/>
    </row>
    <row r="247" spans="1:21" ht="14.25" customHeight="1" x14ac:dyDescent="0.55000000000000004">
      <c r="A247" s="7">
        <f t="shared" si="97"/>
        <v>2023</v>
      </c>
      <c r="B247" s="73" t="s">
        <v>87</v>
      </c>
      <c r="C247" s="75"/>
      <c r="D247" s="8"/>
      <c r="E247" s="8"/>
      <c r="F247" s="8"/>
      <c r="G247" s="8"/>
      <c r="H247" s="8"/>
      <c r="I247" s="8"/>
      <c r="J247" s="8"/>
      <c r="K247" s="8"/>
      <c r="L247" s="8"/>
      <c r="M247" s="8"/>
      <c r="N247" s="8"/>
      <c r="O247" s="8"/>
      <c r="P247" s="8"/>
      <c r="Q247" s="8"/>
      <c r="R247" s="8"/>
      <c r="S247" s="8"/>
      <c r="T247" s="8"/>
      <c r="U247" s="8"/>
    </row>
    <row r="248" spans="1:21" ht="14.25" customHeight="1" x14ac:dyDescent="0.55000000000000004">
      <c r="A248" s="7">
        <f t="shared" si="97"/>
        <v>2023</v>
      </c>
      <c r="B248" s="73" t="s">
        <v>87</v>
      </c>
      <c r="C248" s="75"/>
      <c r="D248" s="8"/>
      <c r="E248" s="8"/>
      <c r="F248" s="8"/>
      <c r="G248" s="8"/>
      <c r="H248" s="8"/>
      <c r="I248" s="8"/>
      <c r="J248" s="8"/>
      <c r="K248" s="8"/>
      <c r="L248" s="8"/>
      <c r="M248" s="8"/>
      <c r="N248" s="8"/>
      <c r="O248" s="8"/>
      <c r="P248" s="8"/>
      <c r="Q248" s="8"/>
      <c r="R248" s="8"/>
      <c r="S248" s="8"/>
      <c r="T248" s="8"/>
      <c r="U248" s="8"/>
    </row>
    <row r="249" spans="1:21" ht="14.25" customHeight="1" x14ac:dyDescent="0.55000000000000004">
      <c r="A249" s="7">
        <f t="shared" si="97"/>
        <v>2023</v>
      </c>
      <c r="B249" s="73" t="s">
        <v>87</v>
      </c>
      <c r="C249" s="75"/>
      <c r="D249" s="8"/>
      <c r="E249" s="8"/>
      <c r="F249" s="8"/>
      <c r="G249" s="8"/>
      <c r="H249" s="8"/>
      <c r="I249" s="8"/>
      <c r="J249" s="8"/>
      <c r="K249" s="8"/>
      <c r="L249" s="8"/>
      <c r="M249" s="8"/>
      <c r="N249" s="8"/>
      <c r="O249" s="8"/>
      <c r="P249" s="8"/>
      <c r="Q249" s="8"/>
      <c r="R249" s="8"/>
      <c r="S249" s="8"/>
      <c r="T249" s="8"/>
      <c r="U249" s="8"/>
    </row>
    <row r="250" spans="1:21" ht="14.25" customHeight="1" x14ac:dyDescent="0.55000000000000004">
      <c r="A250" s="7">
        <f t="shared" si="97"/>
        <v>2023</v>
      </c>
      <c r="B250" s="73" t="s">
        <v>87</v>
      </c>
      <c r="C250" s="75"/>
      <c r="D250" s="8"/>
      <c r="E250" s="8"/>
      <c r="F250" s="8"/>
      <c r="G250" s="8"/>
      <c r="H250" s="8"/>
      <c r="I250" s="8"/>
      <c r="J250" s="8"/>
      <c r="K250" s="8"/>
      <c r="L250" s="8"/>
      <c r="M250" s="8"/>
      <c r="N250" s="8"/>
      <c r="O250" s="8"/>
      <c r="P250" s="8"/>
      <c r="Q250" s="8"/>
      <c r="R250" s="8"/>
      <c r="S250" s="8"/>
      <c r="T250" s="8"/>
      <c r="U250" s="8"/>
    </row>
    <row r="251" spans="1:21" ht="14.25" customHeight="1" x14ac:dyDescent="0.55000000000000004">
      <c r="A251" s="7">
        <f t="shared" si="97"/>
        <v>2023</v>
      </c>
      <c r="B251" s="73" t="s">
        <v>87</v>
      </c>
      <c r="C251" s="75"/>
      <c r="D251" s="8"/>
      <c r="E251" s="8"/>
      <c r="F251" s="8"/>
      <c r="G251" s="8"/>
      <c r="H251" s="8"/>
      <c r="I251" s="8"/>
      <c r="J251" s="8"/>
      <c r="K251" s="8"/>
      <c r="L251" s="8"/>
      <c r="M251" s="8"/>
      <c r="N251" s="8"/>
      <c r="O251" s="8"/>
      <c r="P251" s="8"/>
      <c r="Q251" s="8"/>
      <c r="R251" s="8"/>
      <c r="S251" s="8"/>
      <c r="T251" s="8"/>
      <c r="U251" s="8"/>
    </row>
    <row r="252" spans="1:21" ht="14.25" customHeight="1" x14ac:dyDescent="0.55000000000000004">
      <c r="A252" s="7">
        <f t="shared" si="97"/>
        <v>2023</v>
      </c>
      <c r="B252" s="73" t="s">
        <v>87</v>
      </c>
      <c r="C252" s="75"/>
      <c r="D252" s="8"/>
      <c r="E252" s="8"/>
      <c r="F252" s="8"/>
      <c r="G252" s="8"/>
      <c r="H252" s="8"/>
      <c r="I252" s="8"/>
      <c r="J252" s="8"/>
      <c r="K252" s="8"/>
      <c r="L252" s="8"/>
      <c r="M252" s="8"/>
      <c r="N252" s="8"/>
      <c r="O252" s="8"/>
      <c r="P252" s="8"/>
      <c r="Q252" s="8"/>
      <c r="R252" s="8"/>
      <c r="S252" s="8"/>
      <c r="T252" s="8"/>
      <c r="U252" s="8"/>
    </row>
    <row r="253" spans="1:21" ht="14.25" customHeight="1" x14ac:dyDescent="0.55000000000000004">
      <c r="A253" s="7">
        <f t="shared" si="97"/>
        <v>2023</v>
      </c>
      <c r="B253" s="73" t="s">
        <v>87</v>
      </c>
      <c r="C253" s="75"/>
      <c r="D253" s="8"/>
      <c r="E253" s="8"/>
      <c r="F253" s="8"/>
      <c r="G253" s="8"/>
      <c r="H253" s="8"/>
      <c r="I253" s="8"/>
      <c r="J253" s="8"/>
      <c r="K253" s="8"/>
      <c r="L253" s="8"/>
      <c r="M253" s="8"/>
      <c r="N253" s="8"/>
      <c r="O253" s="8"/>
      <c r="P253" s="8"/>
      <c r="Q253" s="8"/>
      <c r="R253" s="8"/>
      <c r="S253" s="8"/>
      <c r="T253" s="8"/>
      <c r="U253" s="8"/>
    </row>
    <row r="254" spans="1:21" ht="14.25" customHeight="1" x14ac:dyDescent="0.55000000000000004">
      <c r="A254" s="7">
        <f t="shared" si="97"/>
        <v>2023</v>
      </c>
      <c r="B254" s="73" t="s">
        <v>87</v>
      </c>
      <c r="C254" s="75"/>
      <c r="D254" s="8"/>
      <c r="E254" s="8"/>
      <c r="F254" s="8"/>
      <c r="G254" s="8"/>
      <c r="H254" s="8"/>
      <c r="I254" s="8"/>
      <c r="J254" s="8"/>
      <c r="K254" s="8"/>
      <c r="L254" s="8"/>
      <c r="M254" s="8"/>
      <c r="N254" s="8"/>
      <c r="O254" s="8"/>
      <c r="P254" s="8"/>
      <c r="Q254" s="8"/>
      <c r="R254" s="8"/>
      <c r="S254" s="8"/>
      <c r="T254" s="8"/>
      <c r="U254" s="8"/>
    </row>
    <row r="255" spans="1:21" ht="14.25" customHeight="1" x14ac:dyDescent="0.55000000000000004">
      <c r="A255" s="7">
        <f t="shared" si="97"/>
        <v>2023</v>
      </c>
      <c r="B255" s="73" t="s">
        <v>87</v>
      </c>
      <c r="C255" s="75"/>
      <c r="D255" s="8"/>
      <c r="E255" s="8"/>
      <c r="F255" s="8"/>
      <c r="G255" s="8"/>
      <c r="H255" s="8"/>
      <c r="I255" s="8"/>
      <c r="J255" s="8"/>
      <c r="K255" s="8"/>
      <c r="L255" s="8"/>
      <c r="M255" s="8"/>
      <c r="N255" s="8"/>
      <c r="O255" s="8"/>
      <c r="P255" s="8"/>
      <c r="Q255" s="8"/>
      <c r="R255" s="8"/>
      <c r="S255" s="8"/>
      <c r="T255" s="8"/>
      <c r="U255" s="8"/>
    </row>
    <row r="256" spans="1:21" ht="14.25" customHeight="1" x14ac:dyDescent="0.55000000000000004">
      <c r="A256" s="7">
        <f t="shared" si="97"/>
        <v>2023</v>
      </c>
      <c r="B256" s="73" t="s">
        <v>87</v>
      </c>
      <c r="C256" s="75"/>
      <c r="D256" s="8"/>
      <c r="E256" s="8"/>
      <c r="F256" s="8"/>
      <c r="G256" s="8"/>
      <c r="H256" s="8"/>
      <c r="I256" s="8"/>
      <c r="J256" s="8"/>
      <c r="K256" s="8"/>
      <c r="L256" s="8"/>
      <c r="M256" s="8"/>
      <c r="N256" s="8"/>
      <c r="O256" s="8"/>
      <c r="P256" s="8"/>
      <c r="Q256" s="8"/>
      <c r="R256" s="8"/>
      <c r="S256" s="8"/>
      <c r="T256" s="8"/>
      <c r="U256" s="8"/>
    </row>
    <row r="257" spans="1:21" ht="14.25" customHeight="1" x14ac:dyDescent="0.55000000000000004">
      <c r="A257" s="7">
        <f t="shared" si="97"/>
        <v>2023</v>
      </c>
      <c r="B257" s="73" t="s">
        <v>87</v>
      </c>
      <c r="C257" s="75"/>
      <c r="D257" s="8"/>
      <c r="E257" s="8"/>
      <c r="F257" s="8"/>
      <c r="G257" s="8"/>
      <c r="H257" s="8"/>
      <c r="I257" s="8"/>
      <c r="J257" s="8"/>
      <c r="K257" s="8"/>
      <c r="L257" s="8"/>
      <c r="M257" s="8"/>
      <c r="N257" s="8"/>
      <c r="O257" s="8"/>
      <c r="P257" s="8"/>
      <c r="Q257" s="8"/>
      <c r="R257" s="8"/>
      <c r="S257" s="8"/>
      <c r="T257" s="8"/>
      <c r="U257" s="8"/>
    </row>
    <row r="258" spans="1:21" ht="14.25" customHeight="1" x14ac:dyDescent="0.55000000000000004">
      <c r="A258" s="7">
        <f t="shared" si="97"/>
        <v>2023</v>
      </c>
      <c r="B258" s="73" t="s">
        <v>87</v>
      </c>
      <c r="C258" s="75"/>
      <c r="D258" s="8"/>
      <c r="E258" s="8"/>
      <c r="F258" s="8"/>
      <c r="G258" s="8"/>
      <c r="H258" s="8"/>
      <c r="I258" s="8"/>
      <c r="J258" s="8"/>
      <c r="K258" s="8"/>
      <c r="L258" s="8"/>
      <c r="M258" s="8"/>
      <c r="N258" s="8"/>
      <c r="O258" s="8"/>
      <c r="P258" s="8"/>
      <c r="Q258" s="8"/>
      <c r="R258" s="8"/>
      <c r="S258" s="8"/>
      <c r="T258" s="8"/>
      <c r="U258" s="8"/>
    </row>
    <row r="259" spans="1:21" ht="14.25" customHeight="1" x14ac:dyDescent="0.55000000000000004">
      <c r="A259" s="7">
        <f t="shared" si="97"/>
        <v>2023</v>
      </c>
      <c r="B259" s="73" t="s">
        <v>87</v>
      </c>
      <c r="C259" s="75"/>
      <c r="D259" s="8"/>
      <c r="E259" s="8"/>
      <c r="F259" s="8"/>
      <c r="G259" s="8"/>
      <c r="H259" s="8"/>
      <c r="I259" s="8"/>
      <c r="J259" s="8"/>
      <c r="K259" s="8"/>
      <c r="L259" s="8"/>
      <c r="M259" s="8"/>
      <c r="N259" s="8"/>
      <c r="O259" s="8"/>
      <c r="P259" s="8"/>
      <c r="Q259" s="8"/>
      <c r="R259" s="8"/>
      <c r="S259" s="8"/>
      <c r="T259" s="8"/>
      <c r="U259" s="8"/>
    </row>
    <row r="260" spans="1:21" ht="14.25" customHeight="1" x14ac:dyDescent="0.55000000000000004">
      <c r="A260" s="7">
        <f t="shared" si="97"/>
        <v>2023</v>
      </c>
      <c r="B260" s="73" t="s">
        <v>87</v>
      </c>
      <c r="C260" s="75"/>
      <c r="D260" s="8"/>
      <c r="E260" s="8"/>
      <c r="F260" s="8"/>
      <c r="G260" s="8"/>
      <c r="H260" s="8"/>
      <c r="I260" s="8"/>
      <c r="J260" s="8"/>
      <c r="K260" s="8"/>
      <c r="L260" s="8"/>
      <c r="M260" s="8"/>
      <c r="N260" s="8"/>
      <c r="O260" s="8"/>
      <c r="P260" s="8"/>
      <c r="Q260" s="8"/>
      <c r="R260" s="8"/>
      <c r="S260" s="8"/>
      <c r="T260" s="8"/>
      <c r="U260" s="8"/>
    </row>
    <row r="261" spans="1:21" ht="14.25" customHeight="1" x14ac:dyDescent="0.55000000000000004">
      <c r="A261" s="7">
        <f t="shared" si="97"/>
        <v>2023</v>
      </c>
      <c r="B261" s="73" t="s">
        <v>87</v>
      </c>
      <c r="C261" s="75"/>
      <c r="D261" s="8"/>
      <c r="E261" s="8"/>
      <c r="F261" s="8"/>
      <c r="G261" s="8"/>
      <c r="H261" s="8"/>
      <c r="I261" s="8"/>
      <c r="J261" s="8"/>
      <c r="K261" s="8"/>
      <c r="L261" s="8"/>
      <c r="M261" s="8"/>
      <c r="N261" s="8"/>
      <c r="O261" s="8"/>
      <c r="P261" s="8"/>
      <c r="Q261" s="8"/>
      <c r="R261" s="8"/>
      <c r="S261" s="8"/>
      <c r="T261" s="8"/>
      <c r="U261" s="8"/>
    </row>
    <row r="262" spans="1:21" ht="14.25" customHeight="1" x14ac:dyDescent="0.55000000000000004">
      <c r="A262" s="7">
        <f t="shared" si="97"/>
        <v>2023</v>
      </c>
      <c r="B262" s="73" t="s">
        <v>87</v>
      </c>
      <c r="C262" s="75"/>
      <c r="D262" s="8"/>
      <c r="E262" s="8"/>
      <c r="F262" s="8"/>
      <c r="G262" s="8"/>
      <c r="H262" s="8"/>
      <c r="I262" s="8"/>
      <c r="J262" s="8"/>
      <c r="K262" s="8"/>
      <c r="L262" s="8"/>
      <c r="M262" s="8"/>
      <c r="N262" s="8"/>
      <c r="O262" s="8"/>
      <c r="P262" s="8"/>
      <c r="Q262" s="8"/>
      <c r="R262" s="8"/>
      <c r="S262" s="8"/>
      <c r="T262" s="8"/>
      <c r="U262" s="8"/>
    </row>
    <row r="263" spans="1:21" ht="14.25" customHeight="1" x14ac:dyDescent="0.55000000000000004">
      <c r="A263" s="7">
        <f t="shared" si="97"/>
        <v>2023</v>
      </c>
      <c r="B263" s="73" t="s">
        <v>87</v>
      </c>
      <c r="C263" s="75"/>
      <c r="D263" s="8"/>
      <c r="E263" s="8"/>
      <c r="F263" s="8"/>
      <c r="G263" s="8"/>
      <c r="H263" s="8"/>
      <c r="I263" s="8"/>
      <c r="J263" s="8"/>
      <c r="K263" s="8"/>
      <c r="L263" s="8"/>
      <c r="M263" s="8"/>
      <c r="N263" s="8"/>
      <c r="O263" s="8"/>
      <c r="P263" s="8"/>
      <c r="Q263" s="8"/>
      <c r="R263" s="8"/>
      <c r="S263" s="8"/>
      <c r="T263" s="8"/>
      <c r="U263" s="8"/>
    </row>
    <row r="264" spans="1:21" ht="14.25" customHeight="1" x14ac:dyDescent="0.55000000000000004">
      <c r="A264" s="7">
        <f t="shared" si="97"/>
        <v>2023</v>
      </c>
      <c r="B264" s="73" t="s">
        <v>87</v>
      </c>
      <c r="C264" s="75"/>
      <c r="D264" s="8"/>
      <c r="E264" s="8"/>
      <c r="F264" s="8"/>
      <c r="G264" s="8"/>
      <c r="H264" s="8"/>
      <c r="I264" s="8"/>
      <c r="J264" s="8"/>
      <c r="K264" s="8"/>
      <c r="L264" s="8"/>
      <c r="M264" s="8"/>
      <c r="N264" s="8"/>
      <c r="O264" s="8"/>
      <c r="P264" s="8"/>
      <c r="Q264" s="8"/>
      <c r="R264" s="8"/>
      <c r="S264" s="8"/>
      <c r="T264" s="8"/>
      <c r="U264" s="8"/>
    </row>
    <row r="265" spans="1:21" ht="14.25" customHeight="1" x14ac:dyDescent="0.55000000000000004">
      <c r="A265" s="7">
        <f t="shared" si="97"/>
        <v>2023</v>
      </c>
      <c r="B265" s="73" t="s">
        <v>87</v>
      </c>
      <c r="C265" s="75"/>
      <c r="D265" s="8"/>
      <c r="E265" s="8"/>
      <c r="F265" s="8"/>
      <c r="G265" s="8"/>
      <c r="H265" s="8"/>
      <c r="I265" s="8"/>
      <c r="J265" s="8"/>
      <c r="K265" s="8"/>
      <c r="L265" s="8"/>
      <c r="M265" s="8"/>
      <c r="N265" s="8"/>
      <c r="O265" s="8"/>
      <c r="P265" s="8"/>
      <c r="Q265" s="8"/>
      <c r="R265" s="8"/>
      <c r="S265" s="8"/>
      <c r="T265" s="8"/>
      <c r="U265" s="8"/>
    </row>
    <row r="266" spans="1:21" ht="14.25" customHeight="1" x14ac:dyDescent="0.55000000000000004">
      <c r="A266" s="7">
        <f t="shared" si="97"/>
        <v>2023</v>
      </c>
      <c r="B266" s="73" t="s">
        <v>87</v>
      </c>
      <c r="C266" s="75"/>
      <c r="D266" s="8"/>
      <c r="E266" s="8"/>
      <c r="F266" s="8"/>
      <c r="G266" s="8"/>
      <c r="H266" s="8"/>
      <c r="I266" s="8"/>
      <c r="J266" s="8"/>
      <c r="K266" s="8"/>
      <c r="L266" s="8"/>
      <c r="M266" s="8"/>
      <c r="N266" s="8"/>
      <c r="O266" s="8"/>
      <c r="P266" s="8"/>
      <c r="Q266" s="8"/>
      <c r="R266" s="8"/>
      <c r="S266" s="8"/>
      <c r="T266" s="8"/>
      <c r="U266" s="8"/>
    </row>
    <row r="267" spans="1:21" ht="14.25" customHeight="1" x14ac:dyDescent="0.55000000000000004">
      <c r="A267" s="7">
        <f t="shared" si="97"/>
        <v>2023</v>
      </c>
      <c r="B267" s="73" t="s">
        <v>87</v>
      </c>
      <c r="C267" s="75"/>
      <c r="D267" s="8"/>
      <c r="E267" s="8"/>
      <c r="F267" s="8"/>
      <c r="G267" s="8"/>
      <c r="H267" s="8"/>
      <c r="I267" s="8"/>
      <c r="J267" s="8"/>
      <c r="K267" s="8"/>
      <c r="L267" s="8"/>
      <c r="M267" s="8"/>
      <c r="N267" s="8"/>
      <c r="O267" s="8"/>
      <c r="P267" s="8"/>
      <c r="Q267" s="8"/>
      <c r="R267" s="8"/>
      <c r="S267" s="8"/>
      <c r="T267" s="8"/>
      <c r="U267" s="8"/>
    </row>
    <row r="268" spans="1:21" ht="14.25" customHeight="1" x14ac:dyDescent="0.55000000000000004">
      <c r="A268" s="7">
        <f t="shared" si="97"/>
        <v>2023</v>
      </c>
      <c r="B268" s="73" t="s">
        <v>87</v>
      </c>
      <c r="C268" s="75"/>
      <c r="D268" s="8"/>
      <c r="E268" s="8"/>
      <c r="F268" s="8"/>
      <c r="G268" s="8"/>
      <c r="H268" s="8"/>
      <c r="I268" s="8"/>
      <c r="J268" s="8"/>
      <c r="K268" s="8"/>
      <c r="L268" s="8"/>
      <c r="M268" s="8"/>
      <c r="N268" s="8"/>
      <c r="O268" s="8"/>
      <c r="P268" s="8"/>
      <c r="Q268" s="8"/>
      <c r="R268" s="8"/>
      <c r="S268" s="8"/>
      <c r="T268" s="8"/>
      <c r="U268" s="8"/>
    </row>
    <row r="269" spans="1:21" ht="14.25" customHeight="1" x14ac:dyDescent="0.55000000000000004">
      <c r="A269" s="7">
        <f t="shared" si="97"/>
        <v>2023</v>
      </c>
      <c r="B269" s="73" t="s">
        <v>87</v>
      </c>
      <c r="C269" s="75"/>
      <c r="D269" s="8"/>
      <c r="E269" s="8"/>
      <c r="F269" s="8"/>
      <c r="G269" s="8"/>
      <c r="H269" s="8"/>
      <c r="I269" s="8"/>
      <c r="J269" s="8"/>
      <c r="K269" s="8"/>
      <c r="L269" s="8"/>
      <c r="M269" s="8"/>
      <c r="N269" s="8"/>
      <c r="O269" s="8"/>
      <c r="P269" s="8"/>
      <c r="Q269" s="8"/>
      <c r="R269" s="8"/>
      <c r="S269" s="8"/>
      <c r="T269" s="8"/>
      <c r="U269" s="8"/>
    </row>
    <row r="270" spans="1:21" ht="14.25" customHeight="1" x14ac:dyDescent="0.55000000000000004">
      <c r="A270" s="7">
        <f t="shared" si="97"/>
        <v>2023</v>
      </c>
      <c r="B270" s="73" t="s">
        <v>87</v>
      </c>
      <c r="C270" s="75"/>
      <c r="D270" s="8"/>
      <c r="E270" s="8"/>
      <c r="F270" s="8"/>
      <c r="G270" s="8"/>
      <c r="H270" s="8"/>
      <c r="I270" s="8"/>
      <c r="J270" s="8"/>
      <c r="K270" s="8"/>
      <c r="L270" s="8"/>
      <c r="M270" s="8"/>
      <c r="N270" s="8"/>
      <c r="O270" s="8"/>
      <c r="P270" s="8"/>
      <c r="Q270" s="8"/>
      <c r="R270" s="8"/>
      <c r="S270" s="8"/>
      <c r="T270" s="8"/>
      <c r="U270" s="8"/>
    </row>
    <row r="271" spans="1:21" ht="14.25" customHeight="1" x14ac:dyDescent="0.55000000000000004">
      <c r="A271" s="7">
        <f t="shared" si="97"/>
        <v>2023</v>
      </c>
      <c r="B271" s="73" t="s">
        <v>87</v>
      </c>
      <c r="C271" s="75"/>
      <c r="D271" s="8"/>
      <c r="E271" s="8"/>
      <c r="F271" s="8"/>
      <c r="G271" s="8"/>
      <c r="H271" s="8"/>
      <c r="I271" s="8"/>
      <c r="J271" s="8"/>
      <c r="K271" s="8"/>
      <c r="L271" s="8"/>
      <c r="M271" s="8"/>
      <c r="N271" s="8"/>
      <c r="O271" s="8"/>
      <c r="P271" s="8"/>
      <c r="Q271" s="8"/>
      <c r="R271" s="8"/>
      <c r="S271" s="8"/>
      <c r="T271" s="8"/>
      <c r="U271" s="8"/>
    </row>
    <row r="272" spans="1:21" ht="14.25" customHeight="1" x14ac:dyDescent="0.55000000000000004">
      <c r="A272" s="7">
        <f t="shared" si="97"/>
        <v>2023</v>
      </c>
      <c r="B272" s="73" t="s">
        <v>87</v>
      </c>
      <c r="C272" s="75"/>
      <c r="D272" s="8"/>
      <c r="E272" s="8"/>
      <c r="F272" s="8"/>
      <c r="G272" s="8"/>
      <c r="H272" s="8"/>
      <c r="I272" s="8"/>
      <c r="J272" s="8"/>
      <c r="K272" s="8"/>
      <c r="L272" s="8"/>
      <c r="M272" s="8"/>
      <c r="N272" s="8"/>
      <c r="O272" s="8"/>
      <c r="P272" s="8"/>
      <c r="Q272" s="8"/>
      <c r="R272" s="8"/>
      <c r="S272" s="8"/>
      <c r="T272" s="8"/>
      <c r="U272" s="8"/>
    </row>
    <row r="273" spans="1:21" ht="14.25" customHeight="1" x14ac:dyDescent="0.55000000000000004">
      <c r="A273" s="7">
        <f t="shared" si="97"/>
        <v>2023</v>
      </c>
      <c r="B273" s="73" t="s">
        <v>87</v>
      </c>
      <c r="C273" s="75"/>
      <c r="D273" s="8"/>
      <c r="E273" s="8"/>
      <c r="F273" s="8"/>
      <c r="G273" s="8"/>
      <c r="H273" s="8"/>
      <c r="I273" s="8"/>
      <c r="J273" s="8"/>
      <c r="K273" s="8"/>
      <c r="L273" s="8"/>
      <c r="M273" s="8"/>
      <c r="N273" s="8"/>
      <c r="O273" s="8"/>
      <c r="P273" s="8"/>
      <c r="Q273" s="8"/>
      <c r="R273" s="8"/>
      <c r="S273" s="8"/>
      <c r="T273" s="8"/>
      <c r="U273" s="8"/>
    </row>
    <row r="274" spans="1:21" ht="14.25" customHeight="1" x14ac:dyDescent="0.55000000000000004">
      <c r="A274" s="7">
        <f t="shared" si="97"/>
        <v>2023</v>
      </c>
      <c r="B274" s="73" t="s">
        <v>87</v>
      </c>
      <c r="C274" s="75"/>
      <c r="D274" s="8"/>
      <c r="E274" s="8"/>
      <c r="F274" s="8"/>
      <c r="G274" s="8"/>
      <c r="H274" s="8"/>
      <c r="I274" s="8"/>
      <c r="J274" s="8"/>
      <c r="K274" s="8"/>
      <c r="L274" s="8"/>
      <c r="M274" s="8"/>
      <c r="N274" s="8"/>
      <c r="O274" s="8"/>
      <c r="P274" s="8"/>
      <c r="Q274" s="8"/>
      <c r="R274" s="8"/>
      <c r="S274" s="8"/>
      <c r="T274" s="8"/>
      <c r="U274" s="8"/>
    </row>
    <row r="275" spans="1:21" ht="14.25" customHeight="1" x14ac:dyDescent="0.55000000000000004">
      <c r="A275" s="7">
        <f t="shared" si="97"/>
        <v>2023</v>
      </c>
      <c r="B275" s="73" t="s">
        <v>87</v>
      </c>
      <c r="C275" s="75"/>
      <c r="D275" s="8"/>
      <c r="E275" s="8"/>
      <c r="F275" s="8"/>
      <c r="G275" s="8"/>
      <c r="H275" s="8"/>
      <c r="I275" s="8"/>
      <c r="J275" s="8"/>
      <c r="K275" s="8"/>
      <c r="L275" s="8"/>
      <c r="M275" s="8"/>
      <c r="N275" s="8"/>
      <c r="O275" s="8"/>
      <c r="P275" s="8"/>
      <c r="Q275" s="8"/>
      <c r="R275" s="8"/>
      <c r="S275" s="8"/>
      <c r="T275" s="8"/>
      <c r="U275" s="8"/>
    </row>
    <row r="276" spans="1:21" ht="14.25" customHeight="1" x14ac:dyDescent="0.55000000000000004">
      <c r="A276" s="7">
        <f t="shared" si="97"/>
        <v>2023</v>
      </c>
      <c r="B276" s="73" t="s">
        <v>87</v>
      </c>
      <c r="C276" s="75"/>
      <c r="D276" s="8"/>
      <c r="E276" s="8"/>
      <c r="F276" s="8"/>
      <c r="G276" s="8"/>
      <c r="H276" s="8"/>
      <c r="I276" s="8"/>
      <c r="J276" s="8"/>
      <c r="K276" s="8"/>
      <c r="L276" s="8"/>
      <c r="M276" s="8"/>
      <c r="N276" s="8"/>
      <c r="O276" s="8"/>
      <c r="P276" s="8"/>
      <c r="Q276" s="8"/>
      <c r="R276" s="8"/>
      <c r="S276" s="8"/>
      <c r="T276" s="8"/>
      <c r="U276" s="8"/>
    </row>
    <row r="277" spans="1:21" ht="14.25" customHeight="1" x14ac:dyDescent="0.55000000000000004">
      <c r="A277" s="7">
        <f t="shared" si="97"/>
        <v>2023</v>
      </c>
      <c r="B277" s="73" t="s">
        <v>87</v>
      </c>
      <c r="C277" s="75"/>
      <c r="D277" s="8"/>
      <c r="E277" s="8"/>
      <c r="F277" s="8"/>
      <c r="G277" s="8"/>
      <c r="H277" s="8"/>
      <c r="I277" s="8"/>
      <c r="J277" s="8"/>
      <c r="K277" s="8"/>
      <c r="L277" s="8"/>
      <c r="M277" s="8"/>
      <c r="N277" s="8"/>
      <c r="O277" s="8"/>
      <c r="P277" s="8"/>
      <c r="Q277" s="8"/>
      <c r="R277" s="8"/>
      <c r="S277" s="8"/>
      <c r="T277" s="8"/>
      <c r="U277" s="8"/>
    </row>
    <row r="278" spans="1:21" ht="14.25" customHeight="1" x14ac:dyDescent="0.55000000000000004">
      <c r="A278" s="7">
        <f t="shared" si="97"/>
        <v>2023</v>
      </c>
      <c r="B278" s="73" t="s">
        <v>87</v>
      </c>
      <c r="C278" s="75"/>
      <c r="D278" s="8"/>
      <c r="E278" s="8"/>
      <c r="F278" s="8"/>
      <c r="G278" s="8"/>
      <c r="H278" s="8"/>
      <c r="I278" s="8"/>
      <c r="J278" s="8"/>
      <c r="K278" s="8"/>
      <c r="L278" s="8"/>
      <c r="M278" s="8"/>
      <c r="N278" s="8"/>
      <c r="O278" s="8"/>
      <c r="P278" s="8"/>
      <c r="Q278" s="8"/>
      <c r="R278" s="8"/>
      <c r="S278" s="8"/>
      <c r="T278" s="8"/>
      <c r="U278" s="8"/>
    </row>
    <row r="279" spans="1:21" ht="14.25" customHeight="1" x14ac:dyDescent="0.55000000000000004">
      <c r="A279" s="7">
        <f t="shared" si="97"/>
        <v>2023</v>
      </c>
      <c r="B279" s="73" t="s">
        <v>87</v>
      </c>
      <c r="C279" s="75"/>
      <c r="D279" s="8"/>
      <c r="E279" s="8"/>
      <c r="F279" s="8"/>
      <c r="G279" s="8"/>
      <c r="H279" s="8"/>
      <c r="I279" s="8"/>
      <c r="J279" s="8"/>
      <c r="K279" s="8"/>
      <c r="L279" s="8"/>
      <c r="M279" s="8"/>
      <c r="N279" s="8"/>
      <c r="O279" s="8"/>
      <c r="P279" s="8"/>
      <c r="Q279" s="8"/>
      <c r="R279" s="8"/>
      <c r="S279" s="8"/>
      <c r="T279" s="8"/>
      <c r="U279" s="8"/>
    </row>
    <row r="280" spans="1:21" ht="14.25" customHeight="1" x14ac:dyDescent="0.55000000000000004">
      <c r="A280" s="7">
        <f t="shared" si="97"/>
        <v>2023</v>
      </c>
      <c r="B280" s="73" t="s">
        <v>87</v>
      </c>
      <c r="C280" s="75"/>
      <c r="D280" s="8"/>
      <c r="E280" s="8"/>
      <c r="F280" s="8"/>
      <c r="G280" s="8"/>
      <c r="H280" s="8"/>
      <c r="I280" s="8"/>
      <c r="J280" s="8"/>
      <c r="K280" s="8"/>
      <c r="L280" s="8"/>
      <c r="M280" s="8"/>
      <c r="N280" s="8"/>
      <c r="O280" s="8"/>
      <c r="P280" s="8"/>
      <c r="Q280" s="8"/>
      <c r="R280" s="8"/>
      <c r="S280" s="8"/>
      <c r="T280" s="8"/>
      <c r="U280" s="8"/>
    </row>
    <row r="281" spans="1:21" ht="14.25" customHeight="1" x14ac:dyDescent="0.55000000000000004">
      <c r="A281" s="7">
        <f t="shared" si="97"/>
        <v>2023</v>
      </c>
      <c r="B281" s="73" t="s">
        <v>87</v>
      </c>
      <c r="C281" s="75"/>
      <c r="D281" s="8"/>
      <c r="E281" s="8"/>
      <c r="F281" s="8"/>
      <c r="G281" s="8"/>
      <c r="H281" s="8"/>
      <c r="I281" s="8"/>
      <c r="J281" s="8"/>
      <c r="K281" s="8"/>
      <c r="L281" s="8"/>
      <c r="M281" s="8"/>
      <c r="N281" s="8"/>
      <c r="O281" s="8"/>
      <c r="P281" s="8"/>
      <c r="Q281" s="8"/>
      <c r="R281" s="8"/>
      <c r="S281" s="8"/>
      <c r="T281" s="8"/>
      <c r="U281" s="8"/>
    </row>
    <row r="282" spans="1:21" ht="14.25" customHeight="1" x14ac:dyDescent="0.55000000000000004">
      <c r="A282" s="7">
        <f t="shared" si="97"/>
        <v>2023</v>
      </c>
      <c r="B282" s="73" t="s">
        <v>87</v>
      </c>
      <c r="C282" s="75"/>
      <c r="D282" s="8"/>
      <c r="E282" s="8"/>
      <c r="F282" s="8"/>
      <c r="G282" s="8"/>
      <c r="H282" s="8"/>
      <c r="I282" s="8"/>
      <c r="J282" s="8"/>
      <c r="K282" s="8"/>
      <c r="L282" s="8"/>
      <c r="M282" s="8"/>
      <c r="N282" s="8"/>
      <c r="O282" s="8"/>
      <c r="P282" s="8"/>
      <c r="Q282" s="8"/>
      <c r="R282" s="8"/>
      <c r="S282" s="8"/>
      <c r="T282" s="8"/>
      <c r="U282" s="8"/>
    </row>
    <row r="283" spans="1:21" ht="14.25" customHeight="1" x14ac:dyDescent="0.55000000000000004">
      <c r="A283" s="7">
        <f t="shared" si="97"/>
        <v>2023</v>
      </c>
      <c r="B283" s="73" t="s">
        <v>87</v>
      </c>
      <c r="C283" s="75"/>
      <c r="D283" s="8"/>
      <c r="E283" s="8"/>
      <c r="F283" s="8"/>
      <c r="G283" s="8"/>
      <c r="H283" s="8"/>
      <c r="I283" s="8"/>
      <c r="J283" s="8"/>
      <c r="K283" s="8"/>
      <c r="L283" s="8"/>
      <c r="M283" s="8"/>
      <c r="N283" s="8"/>
      <c r="O283" s="8"/>
      <c r="P283" s="8"/>
      <c r="Q283" s="8"/>
      <c r="R283" s="8"/>
      <c r="S283" s="8"/>
      <c r="T283" s="8"/>
      <c r="U283" s="8"/>
    </row>
    <row r="284" spans="1:21" ht="14.25" customHeight="1" x14ac:dyDescent="0.55000000000000004">
      <c r="A284" s="7">
        <f t="shared" si="97"/>
        <v>2023</v>
      </c>
      <c r="B284" s="73" t="s">
        <v>87</v>
      </c>
      <c r="C284" s="75"/>
      <c r="D284" s="8"/>
      <c r="E284" s="8"/>
      <c r="F284" s="8"/>
      <c r="G284" s="8"/>
      <c r="H284" s="8"/>
      <c r="I284" s="8"/>
      <c r="J284" s="8"/>
      <c r="K284" s="8"/>
      <c r="L284" s="8"/>
      <c r="M284" s="8"/>
      <c r="N284" s="8"/>
      <c r="O284" s="8"/>
      <c r="P284" s="8"/>
      <c r="Q284" s="8"/>
      <c r="R284" s="8"/>
      <c r="S284" s="8"/>
      <c r="T284" s="8"/>
      <c r="U284" s="8"/>
    </row>
    <row r="285" spans="1:21" ht="14.25" customHeight="1" x14ac:dyDescent="0.55000000000000004">
      <c r="A285" s="7">
        <f t="shared" si="97"/>
        <v>2023</v>
      </c>
      <c r="B285" s="73" t="s">
        <v>87</v>
      </c>
      <c r="C285" s="75"/>
      <c r="D285" s="8"/>
      <c r="E285" s="8"/>
      <c r="F285" s="8"/>
      <c r="G285" s="8"/>
      <c r="H285" s="8"/>
      <c r="I285" s="8"/>
      <c r="J285" s="8"/>
      <c r="K285" s="8"/>
      <c r="L285" s="8"/>
      <c r="M285" s="8"/>
      <c r="N285" s="8"/>
      <c r="O285" s="8"/>
      <c r="P285" s="8"/>
      <c r="Q285" s="8"/>
      <c r="R285" s="8"/>
      <c r="S285" s="8"/>
      <c r="T285" s="8"/>
      <c r="U285" s="8"/>
    </row>
    <row r="286" spans="1:21" ht="14.25" customHeight="1" x14ac:dyDescent="0.55000000000000004">
      <c r="A286" s="7">
        <f t="shared" si="97"/>
        <v>2023</v>
      </c>
      <c r="B286" s="73" t="s">
        <v>87</v>
      </c>
      <c r="C286" s="75"/>
      <c r="D286" s="8"/>
      <c r="E286" s="8"/>
      <c r="F286" s="8"/>
      <c r="G286" s="8"/>
      <c r="H286" s="8"/>
      <c r="I286" s="8"/>
      <c r="J286" s="8"/>
      <c r="K286" s="8"/>
      <c r="L286" s="8"/>
      <c r="M286" s="8"/>
      <c r="N286" s="8"/>
      <c r="O286" s="8"/>
      <c r="P286" s="8"/>
      <c r="Q286" s="8"/>
      <c r="R286" s="8"/>
      <c r="S286" s="8"/>
      <c r="T286" s="8"/>
      <c r="U286" s="8"/>
    </row>
    <row r="287" spans="1:21" ht="14.25" customHeight="1" x14ac:dyDescent="0.55000000000000004">
      <c r="A287" s="7">
        <f t="shared" si="97"/>
        <v>2023</v>
      </c>
      <c r="B287" s="73" t="s">
        <v>87</v>
      </c>
      <c r="C287" s="75"/>
      <c r="D287" s="8"/>
      <c r="E287" s="8"/>
      <c r="F287" s="8"/>
      <c r="G287" s="8"/>
      <c r="H287" s="8"/>
      <c r="I287" s="8"/>
      <c r="J287" s="8"/>
      <c r="K287" s="8"/>
      <c r="L287" s="8"/>
      <c r="M287" s="8"/>
      <c r="N287" s="8"/>
      <c r="O287" s="8"/>
      <c r="P287" s="8"/>
      <c r="Q287" s="8"/>
      <c r="R287" s="8"/>
      <c r="S287" s="8"/>
      <c r="T287" s="8"/>
      <c r="U287" s="8"/>
    </row>
    <row r="288" spans="1:21" ht="14.25" customHeight="1" x14ac:dyDescent="0.55000000000000004">
      <c r="A288" s="7">
        <f t="shared" si="97"/>
        <v>2023</v>
      </c>
      <c r="B288" s="73" t="s">
        <v>87</v>
      </c>
      <c r="C288" s="75"/>
      <c r="D288" s="8"/>
      <c r="E288" s="8"/>
      <c r="F288" s="8"/>
      <c r="G288" s="8"/>
      <c r="H288" s="8"/>
      <c r="I288" s="8"/>
      <c r="J288" s="8"/>
      <c r="K288" s="8"/>
      <c r="L288" s="8"/>
      <c r="M288" s="8"/>
      <c r="N288" s="8"/>
      <c r="O288" s="8"/>
      <c r="P288" s="8"/>
      <c r="Q288" s="8"/>
      <c r="R288" s="8"/>
      <c r="S288" s="8"/>
      <c r="T288" s="8"/>
      <c r="U288" s="8"/>
    </row>
    <row r="289" spans="1:21" ht="14.25" customHeight="1" x14ac:dyDescent="0.55000000000000004">
      <c r="A289" s="7">
        <f t="shared" si="97"/>
        <v>2023</v>
      </c>
      <c r="B289" s="73" t="s">
        <v>87</v>
      </c>
      <c r="C289" s="75"/>
      <c r="D289" s="8"/>
      <c r="E289" s="8"/>
      <c r="F289" s="8"/>
      <c r="G289" s="8"/>
      <c r="H289" s="8"/>
      <c r="I289" s="8"/>
      <c r="J289" s="8"/>
      <c r="K289" s="8"/>
      <c r="L289" s="8"/>
      <c r="M289" s="8"/>
      <c r="N289" s="8"/>
      <c r="O289" s="8"/>
      <c r="P289" s="8"/>
      <c r="Q289" s="8"/>
      <c r="R289" s="8"/>
      <c r="S289" s="8"/>
      <c r="T289" s="8"/>
      <c r="U289" s="8"/>
    </row>
    <row r="290" spans="1:21" ht="14.25" customHeight="1" x14ac:dyDescent="0.55000000000000004">
      <c r="A290" s="7">
        <f t="shared" si="97"/>
        <v>2023</v>
      </c>
      <c r="B290" s="73" t="s">
        <v>87</v>
      </c>
      <c r="C290" s="75"/>
      <c r="D290" s="8"/>
      <c r="E290" s="8"/>
      <c r="F290" s="8"/>
      <c r="G290" s="8"/>
      <c r="H290" s="8"/>
      <c r="I290" s="8"/>
      <c r="J290" s="8"/>
      <c r="K290" s="8"/>
      <c r="L290" s="8"/>
      <c r="M290" s="8"/>
      <c r="N290" s="8"/>
      <c r="O290" s="8"/>
      <c r="P290" s="8"/>
      <c r="Q290" s="8"/>
      <c r="R290" s="8"/>
      <c r="S290" s="8"/>
      <c r="T290" s="8"/>
      <c r="U290" s="8"/>
    </row>
    <row r="291" spans="1:21" ht="14.25" customHeight="1" x14ac:dyDescent="0.55000000000000004">
      <c r="A291" s="7">
        <f t="shared" si="97"/>
        <v>2023</v>
      </c>
      <c r="B291" s="73" t="s">
        <v>87</v>
      </c>
      <c r="C291" s="75"/>
      <c r="D291" s="8"/>
      <c r="E291" s="8"/>
      <c r="F291" s="8"/>
      <c r="G291" s="8"/>
      <c r="H291" s="8"/>
      <c r="I291" s="8"/>
      <c r="J291" s="8"/>
      <c r="K291" s="8"/>
      <c r="L291" s="8"/>
      <c r="M291" s="8"/>
      <c r="N291" s="8"/>
      <c r="O291" s="8"/>
      <c r="P291" s="8"/>
      <c r="Q291" s="8"/>
      <c r="R291" s="8"/>
      <c r="S291" s="8"/>
      <c r="T291" s="8"/>
      <c r="U291" s="8"/>
    </row>
    <row r="292" spans="1:21" ht="14.25" customHeight="1" x14ac:dyDescent="0.55000000000000004">
      <c r="A292" s="7">
        <f t="shared" si="97"/>
        <v>2023</v>
      </c>
      <c r="B292" s="73" t="s">
        <v>87</v>
      </c>
      <c r="C292" s="75"/>
      <c r="D292" s="8"/>
      <c r="E292" s="8"/>
      <c r="F292" s="8"/>
      <c r="G292" s="8"/>
      <c r="H292" s="8"/>
      <c r="I292" s="8"/>
      <c r="J292" s="8"/>
      <c r="K292" s="8"/>
      <c r="L292" s="8"/>
      <c r="M292" s="8"/>
      <c r="N292" s="8"/>
      <c r="O292" s="8"/>
      <c r="P292" s="8"/>
      <c r="Q292" s="8"/>
      <c r="R292" s="8"/>
      <c r="S292" s="8"/>
      <c r="T292" s="8"/>
      <c r="U292" s="8"/>
    </row>
    <row r="293" spans="1:21" ht="14.25" customHeight="1" x14ac:dyDescent="0.55000000000000004">
      <c r="A293" s="7">
        <f t="shared" si="97"/>
        <v>2023</v>
      </c>
      <c r="B293" s="73" t="s">
        <v>87</v>
      </c>
      <c r="C293" s="75"/>
      <c r="D293" s="8"/>
      <c r="E293" s="8"/>
      <c r="F293" s="8"/>
      <c r="G293" s="8"/>
      <c r="H293" s="8"/>
      <c r="I293" s="8"/>
      <c r="J293" s="8"/>
      <c r="K293" s="8"/>
      <c r="L293" s="8"/>
      <c r="M293" s="8"/>
      <c r="N293" s="8"/>
      <c r="O293" s="8"/>
      <c r="P293" s="8"/>
      <c r="Q293" s="8"/>
      <c r="R293" s="8"/>
      <c r="S293" s="8"/>
      <c r="T293" s="8"/>
      <c r="U293" s="8"/>
    </row>
    <row r="294" spans="1:21" ht="14.25" customHeight="1" x14ac:dyDescent="0.55000000000000004">
      <c r="A294" s="7">
        <f t="shared" si="97"/>
        <v>2023</v>
      </c>
      <c r="B294" s="73" t="s">
        <v>87</v>
      </c>
      <c r="C294" s="75"/>
      <c r="D294" s="8"/>
      <c r="E294" s="8"/>
      <c r="F294" s="8"/>
      <c r="G294" s="8"/>
      <c r="H294" s="8"/>
      <c r="I294" s="8"/>
      <c r="J294" s="8"/>
      <c r="K294" s="8"/>
      <c r="L294" s="8"/>
      <c r="M294" s="8"/>
      <c r="N294" s="8"/>
      <c r="O294" s="8"/>
      <c r="P294" s="8"/>
      <c r="Q294" s="8"/>
      <c r="R294" s="8"/>
      <c r="S294" s="8"/>
      <c r="T294" s="8"/>
      <c r="U294" s="8"/>
    </row>
    <row r="295" spans="1:21" ht="14.25" customHeight="1" x14ac:dyDescent="0.55000000000000004">
      <c r="A295" s="7">
        <f t="shared" si="97"/>
        <v>2023</v>
      </c>
      <c r="B295" s="73" t="s">
        <v>87</v>
      </c>
      <c r="C295" s="75"/>
      <c r="D295" s="8"/>
      <c r="E295" s="8"/>
      <c r="F295" s="8"/>
      <c r="G295" s="8"/>
      <c r="H295" s="8"/>
      <c r="I295" s="8"/>
      <c r="J295" s="8"/>
      <c r="K295" s="8"/>
      <c r="L295" s="8"/>
      <c r="M295" s="8"/>
      <c r="N295" s="8"/>
      <c r="O295" s="8"/>
      <c r="P295" s="8"/>
      <c r="Q295" s="8"/>
      <c r="R295" s="8"/>
      <c r="S295" s="8"/>
      <c r="T295" s="8"/>
      <c r="U295" s="8"/>
    </row>
    <row r="296" spans="1:21" ht="14.25" customHeight="1" x14ac:dyDescent="0.55000000000000004">
      <c r="A296" s="7">
        <f t="shared" si="97"/>
        <v>2023</v>
      </c>
      <c r="B296" s="73" t="s">
        <v>87</v>
      </c>
      <c r="C296" s="75"/>
      <c r="D296" s="8"/>
      <c r="E296" s="8"/>
      <c r="F296" s="8"/>
      <c r="G296" s="8"/>
      <c r="H296" s="8"/>
      <c r="I296" s="8"/>
      <c r="J296" s="8"/>
      <c r="K296" s="8"/>
      <c r="L296" s="8"/>
      <c r="M296" s="8"/>
      <c r="N296" s="8"/>
      <c r="O296" s="8"/>
      <c r="P296" s="8"/>
      <c r="Q296" s="8"/>
      <c r="R296" s="8"/>
      <c r="S296" s="8"/>
      <c r="T296" s="8"/>
      <c r="U296" s="8"/>
    </row>
    <row r="297" spans="1:21" ht="14.25" customHeight="1" x14ac:dyDescent="0.55000000000000004">
      <c r="A297" s="7">
        <f t="shared" si="97"/>
        <v>2023</v>
      </c>
      <c r="B297" s="73" t="s">
        <v>87</v>
      </c>
      <c r="C297" s="75"/>
      <c r="D297" s="8"/>
      <c r="E297" s="8"/>
      <c r="F297" s="8"/>
      <c r="G297" s="8"/>
      <c r="H297" s="8"/>
      <c r="I297" s="8"/>
      <c r="J297" s="8"/>
      <c r="K297" s="8"/>
      <c r="L297" s="8"/>
      <c r="M297" s="8"/>
      <c r="N297" s="8"/>
      <c r="O297" s="8"/>
      <c r="P297" s="8"/>
      <c r="Q297" s="8"/>
      <c r="R297" s="8"/>
      <c r="S297" s="8"/>
      <c r="T297" s="8"/>
      <c r="U297" s="8"/>
    </row>
    <row r="298" spans="1:21" ht="14.25" customHeight="1" x14ac:dyDescent="0.55000000000000004">
      <c r="A298" s="7">
        <f t="shared" si="97"/>
        <v>2023</v>
      </c>
      <c r="B298" s="73" t="s">
        <v>87</v>
      </c>
      <c r="C298" s="75"/>
      <c r="D298" s="8"/>
      <c r="E298" s="8"/>
      <c r="F298" s="8"/>
      <c r="G298" s="8"/>
      <c r="H298" s="8"/>
      <c r="I298" s="8"/>
      <c r="J298" s="8"/>
      <c r="K298" s="8"/>
      <c r="L298" s="8"/>
      <c r="M298" s="8"/>
      <c r="N298" s="8"/>
      <c r="O298" s="8"/>
      <c r="P298" s="8"/>
      <c r="Q298" s="8"/>
      <c r="R298" s="8"/>
      <c r="S298" s="8"/>
      <c r="T298" s="8"/>
      <c r="U298" s="8"/>
    </row>
    <row r="299" spans="1:21" ht="14.25" customHeight="1" x14ac:dyDescent="0.55000000000000004">
      <c r="A299" s="7">
        <f t="shared" si="97"/>
        <v>2023</v>
      </c>
      <c r="B299" s="73" t="s">
        <v>87</v>
      </c>
      <c r="C299" s="75"/>
      <c r="D299" s="8"/>
      <c r="E299" s="8"/>
      <c r="F299" s="8"/>
      <c r="G299" s="8"/>
      <c r="H299" s="8"/>
      <c r="I299" s="8"/>
      <c r="J299" s="8"/>
      <c r="K299" s="8"/>
      <c r="L299" s="8"/>
      <c r="M299" s="8"/>
      <c r="N299" s="8"/>
      <c r="O299" s="8"/>
      <c r="P299" s="8"/>
      <c r="Q299" s="8"/>
      <c r="R299" s="8"/>
      <c r="S299" s="8"/>
      <c r="T299" s="8"/>
      <c r="U299" s="8"/>
    </row>
    <row r="300" spans="1:21" ht="14.25" customHeight="1" x14ac:dyDescent="0.55000000000000004">
      <c r="A300" s="7">
        <f t="shared" si="97"/>
        <v>2023</v>
      </c>
      <c r="B300" s="73" t="s">
        <v>87</v>
      </c>
      <c r="C300" s="75"/>
      <c r="D300" s="8"/>
      <c r="E300" s="8"/>
      <c r="F300" s="8"/>
      <c r="G300" s="8"/>
      <c r="H300" s="8"/>
      <c r="I300" s="8"/>
      <c r="J300" s="8"/>
      <c r="K300" s="8"/>
      <c r="L300" s="8"/>
      <c r="M300" s="8"/>
      <c r="N300" s="8"/>
      <c r="O300" s="8"/>
      <c r="P300" s="8"/>
      <c r="Q300" s="8"/>
      <c r="R300" s="8"/>
      <c r="S300" s="8"/>
      <c r="T300" s="8"/>
      <c r="U300" s="8"/>
    </row>
    <row r="301" spans="1:21" ht="14.25" customHeight="1" x14ac:dyDescent="0.55000000000000004">
      <c r="A301" s="7">
        <f t="shared" si="97"/>
        <v>2023</v>
      </c>
      <c r="B301" s="73" t="s">
        <v>87</v>
      </c>
      <c r="C301" s="75"/>
      <c r="D301" s="8"/>
      <c r="E301" s="8"/>
      <c r="F301" s="8"/>
      <c r="G301" s="8"/>
      <c r="H301" s="8"/>
      <c r="I301" s="8"/>
      <c r="J301" s="8"/>
      <c r="K301" s="8"/>
      <c r="L301" s="8"/>
      <c r="M301" s="8"/>
      <c r="N301" s="8"/>
      <c r="O301" s="8"/>
      <c r="P301" s="8"/>
      <c r="Q301" s="8"/>
      <c r="R301" s="8"/>
      <c r="S301" s="8"/>
      <c r="T301" s="8"/>
      <c r="U301" s="8"/>
    </row>
    <row r="302" spans="1:21" ht="14.25" customHeight="1" x14ac:dyDescent="0.55000000000000004">
      <c r="A302" s="7">
        <f t="shared" si="97"/>
        <v>2023</v>
      </c>
      <c r="B302" s="73" t="s">
        <v>87</v>
      </c>
      <c r="C302" s="75"/>
      <c r="D302" s="8"/>
      <c r="E302" s="8"/>
      <c r="F302" s="8"/>
      <c r="G302" s="8"/>
      <c r="H302" s="8"/>
      <c r="I302" s="8"/>
      <c r="J302" s="8"/>
      <c r="K302" s="8"/>
      <c r="L302" s="8"/>
      <c r="M302" s="8"/>
      <c r="N302" s="8"/>
      <c r="O302" s="8"/>
      <c r="P302" s="8"/>
      <c r="Q302" s="8"/>
      <c r="R302" s="8"/>
      <c r="S302" s="8"/>
      <c r="T302" s="8"/>
      <c r="U302" s="8"/>
    </row>
    <row r="303" spans="1:21" ht="14.25" customHeight="1" x14ac:dyDescent="0.55000000000000004">
      <c r="A303" s="7">
        <f t="shared" si="97"/>
        <v>2023</v>
      </c>
      <c r="B303" s="73" t="s">
        <v>87</v>
      </c>
      <c r="C303" s="75"/>
      <c r="D303" s="8"/>
      <c r="E303" s="8"/>
      <c r="F303" s="8"/>
      <c r="G303" s="8"/>
      <c r="H303" s="8"/>
      <c r="I303" s="8"/>
      <c r="J303" s="8"/>
      <c r="K303" s="8"/>
      <c r="L303" s="8"/>
      <c r="M303" s="8"/>
      <c r="N303" s="8"/>
      <c r="O303" s="8"/>
      <c r="P303" s="8"/>
      <c r="Q303" s="8"/>
      <c r="R303" s="8"/>
      <c r="S303" s="8"/>
      <c r="T303" s="8"/>
      <c r="U303" s="8"/>
    </row>
    <row r="304" spans="1:21" ht="14.25" customHeight="1" x14ac:dyDescent="0.55000000000000004">
      <c r="A304" s="7">
        <f t="shared" si="97"/>
        <v>2023</v>
      </c>
      <c r="B304" s="73" t="s">
        <v>87</v>
      </c>
      <c r="C304" s="75"/>
      <c r="D304" s="8"/>
      <c r="E304" s="8"/>
      <c r="F304" s="8"/>
      <c r="G304" s="8"/>
      <c r="H304" s="8"/>
      <c r="I304" s="8"/>
      <c r="J304" s="8"/>
      <c r="K304" s="8"/>
      <c r="L304" s="8"/>
      <c r="M304" s="8"/>
      <c r="N304" s="8"/>
      <c r="O304" s="8"/>
      <c r="P304" s="8"/>
      <c r="Q304" s="8"/>
      <c r="R304" s="8"/>
      <c r="S304" s="8"/>
      <c r="T304" s="8"/>
      <c r="U304" s="8"/>
    </row>
    <row r="305" spans="1:21" ht="14.25" customHeight="1" x14ac:dyDescent="0.55000000000000004">
      <c r="A305" s="7">
        <f t="shared" si="97"/>
        <v>2023</v>
      </c>
      <c r="B305" s="73" t="s">
        <v>87</v>
      </c>
      <c r="C305" s="75"/>
      <c r="D305" s="8"/>
      <c r="E305" s="8"/>
      <c r="F305" s="8"/>
      <c r="G305" s="8"/>
      <c r="H305" s="8"/>
      <c r="I305" s="8"/>
      <c r="J305" s="8"/>
      <c r="K305" s="8"/>
      <c r="L305" s="8"/>
      <c r="M305" s="8"/>
      <c r="N305" s="8"/>
      <c r="O305" s="8"/>
      <c r="P305" s="8"/>
      <c r="Q305" s="8"/>
      <c r="R305" s="8"/>
      <c r="S305" s="8"/>
      <c r="T305" s="8"/>
      <c r="U305" s="8"/>
    </row>
    <row r="306" spans="1:21" ht="14.25" customHeight="1" x14ac:dyDescent="0.55000000000000004">
      <c r="A306" s="7">
        <f t="shared" si="97"/>
        <v>2023</v>
      </c>
      <c r="B306" s="73" t="s">
        <v>87</v>
      </c>
      <c r="C306" s="75"/>
      <c r="D306" s="8"/>
      <c r="E306" s="8"/>
      <c r="F306" s="8"/>
      <c r="G306" s="8"/>
      <c r="H306" s="8"/>
      <c r="I306" s="8"/>
      <c r="J306" s="8"/>
      <c r="K306" s="8"/>
      <c r="L306" s="8"/>
      <c r="M306" s="8"/>
      <c r="N306" s="8"/>
      <c r="O306" s="8"/>
      <c r="P306" s="8"/>
      <c r="Q306" s="8"/>
      <c r="R306" s="8"/>
      <c r="S306" s="8"/>
      <c r="T306" s="8"/>
      <c r="U306" s="8"/>
    </row>
    <row r="307" spans="1:21" ht="14.25" customHeight="1" x14ac:dyDescent="0.55000000000000004">
      <c r="A307" s="7">
        <f t="shared" si="97"/>
        <v>2023</v>
      </c>
      <c r="B307" s="73" t="s">
        <v>87</v>
      </c>
      <c r="C307" s="75"/>
      <c r="D307" s="8"/>
      <c r="E307" s="8"/>
      <c r="F307" s="8"/>
      <c r="G307" s="8"/>
      <c r="H307" s="8"/>
      <c r="I307" s="8"/>
      <c r="J307" s="8"/>
      <c r="K307" s="8"/>
      <c r="L307" s="8"/>
      <c r="M307" s="8"/>
      <c r="N307" s="8"/>
      <c r="O307" s="8"/>
      <c r="P307" s="8"/>
      <c r="Q307" s="8"/>
      <c r="R307" s="8"/>
      <c r="S307" s="8"/>
      <c r="T307" s="8"/>
      <c r="U307" s="8"/>
    </row>
    <row r="308" spans="1:21" ht="14.25" customHeight="1" x14ac:dyDescent="0.55000000000000004">
      <c r="A308" s="7">
        <f t="shared" si="97"/>
        <v>2023</v>
      </c>
      <c r="B308" s="73" t="s">
        <v>87</v>
      </c>
      <c r="C308" s="75"/>
      <c r="D308" s="8"/>
      <c r="E308" s="8"/>
      <c r="F308" s="8"/>
      <c r="G308" s="8"/>
      <c r="H308" s="8"/>
      <c r="I308" s="8"/>
      <c r="J308" s="8"/>
      <c r="K308" s="8"/>
      <c r="L308" s="8"/>
      <c r="M308" s="8"/>
      <c r="N308" s="8"/>
      <c r="O308" s="8"/>
      <c r="P308" s="8"/>
      <c r="Q308" s="8"/>
      <c r="R308" s="8"/>
      <c r="S308" s="8"/>
      <c r="T308" s="8"/>
      <c r="U308" s="8"/>
    </row>
    <row r="309" spans="1:21" ht="14.25" customHeight="1" x14ac:dyDescent="0.55000000000000004">
      <c r="A309" s="7">
        <f t="shared" si="97"/>
        <v>2023</v>
      </c>
      <c r="B309" s="73" t="s">
        <v>87</v>
      </c>
      <c r="C309" s="75"/>
      <c r="D309" s="8"/>
      <c r="E309" s="8"/>
      <c r="F309" s="8"/>
      <c r="G309" s="8"/>
      <c r="H309" s="8"/>
      <c r="I309" s="8"/>
      <c r="J309" s="8"/>
      <c r="K309" s="8"/>
      <c r="L309" s="8"/>
      <c r="M309" s="8"/>
      <c r="N309" s="8"/>
      <c r="O309" s="8"/>
      <c r="P309" s="8"/>
      <c r="Q309" s="8"/>
      <c r="R309" s="8"/>
      <c r="S309" s="8"/>
      <c r="T309" s="8"/>
      <c r="U309" s="8"/>
    </row>
    <row r="310" spans="1:21" ht="14.25" customHeight="1" x14ac:dyDescent="0.55000000000000004">
      <c r="A310" s="7">
        <f t="shared" si="97"/>
        <v>2023</v>
      </c>
      <c r="B310" s="73" t="s">
        <v>87</v>
      </c>
      <c r="C310" s="75"/>
      <c r="D310" s="8"/>
      <c r="E310" s="8"/>
      <c r="F310" s="8"/>
      <c r="G310" s="8"/>
      <c r="H310" s="8"/>
      <c r="I310" s="8"/>
      <c r="J310" s="8"/>
      <c r="K310" s="8"/>
      <c r="L310" s="8"/>
      <c r="M310" s="8"/>
      <c r="N310" s="8"/>
      <c r="O310" s="8"/>
      <c r="P310" s="8"/>
      <c r="Q310" s="8"/>
      <c r="R310" s="8"/>
      <c r="S310" s="8"/>
      <c r="T310" s="8"/>
      <c r="U310" s="8"/>
    </row>
    <row r="311" spans="1:21" ht="14.25" customHeight="1" x14ac:dyDescent="0.55000000000000004">
      <c r="A311" s="7">
        <f t="shared" si="97"/>
        <v>2023</v>
      </c>
      <c r="B311" s="73" t="s">
        <v>87</v>
      </c>
      <c r="C311" s="75"/>
      <c r="D311" s="8"/>
      <c r="E311" s="8"/>
      <c r="F311" s="8"/>
      <c r="G311" s="8"/>
      <c r="H311" s="8"/>
      <c r="I311" s="8"/>
      <c r="J311" s="8"/>
      <c r="K311" s="8"/>
      <c r="L311" s="8"/>
      <c r="M311" s="8"/>
      <c r="N311" s="8"/>
      <c r="O311" s="8"/>
      <c r="P311" s="8"/>
      <c r="Q311" s="8"/>
      <c r="R311" s="8"/>
      <c r="S311" s="8"/>
      <c r="T311" s="8"/>
      <c r="U311" s="8"/>
    </row>
    <row r="312" spans="1:21" ht="14.25" customHeight="1" x14ac:dyDescent="0.55000000000000004">
      <c r="A312" s="7">
        <f t="shared" si="97"/>
        <v>2023</v>
      </c>
      <c r="B312" s="73" t="s">
        <v>87</v>
      </c>
      <c r="C312" s="75"/>
      <c r="D312" s="8"/>
      <c r="E312" s="8"/>
      <c r="F312" s="8"/>
      <c r="G312" s="8"/>
      <c r="H312" s="8"/>
      <c r="I312" s="8"/>
      <c r="J312" s="8"/>
      <c r="K312" s="8"/>
      <c r="L312" s="8"/>
      <c r="M312" s="8"/>
      <c r="N312" s="8"/>
      <c r="O312" s="8"/>
      <c r="P312" s="8"/>
      <c r="Q312" s="8"/>
      <c r="R312" s="8"/>
      <c r="S312" s="8"/>
      <c r="T312" s="8"/>
      <c r="U312" s="8"/>
    </row>
    <row r="313" spans="1:21" ht="14.25" customHeight="1" x14ac:dyDescent="0.55000000000000004">
      <c r="A313" s="7">
        <f t="shared" si="97"/>
        <v>2023</v>
      </c>
      <c r="B313" s="73" t="s">
        <v>87</v>
      </c>
      <c r="C313" s="75"/>
      <c r="D313" s="8"/>
      <c r="E313" s="8"/>
      <c r="F313" s="8"/>
      <c r="G313" s="8"/>
      <c r="H313" s="8"/>
      <c r="I313" s="8"/>
      <c r="J313" s="8"/>
      <c r="K313" s="8"/>
      <c r="L313" s="8"/>
      <c r="M313" s="8"/>
      <c r="N313" s="8"/>
      <c r="O313" s="8"/>
      <c r="P313" s="8"/>
      <c r="Q313" s="8"/>
      <c r="R313" s="8"/>
      <c r="S313" s="8"/>
      <c r="T313" s="8"/>
      <c r="U313" s="8"/>
    </row>
    <row r="314" spans="1:21" ht="14.25" customHeight="1" x14ac:dyDescent="0.55000000000000004">
      <c r="A314" s="7">
        <f t="shared" si="97"/>
        <v>2023</v>
      </c>
      <c r="B314" s="73" t="s">
        <v>87</v>
      </c>
      <c r="C314" s="75"/>
      <c r="D314" s="8"/>
      <c r="E314" s="8"/>
      <c r="F314" s="8"/>
      <c r="G314" s="8"/>
      <c r="H314" s="8"/>
      <c r="I314" s="8"/>
      <c r="J314" s="8"/>
      <c r="K314" s="8"/>
      <c r="L314" s="8"/>
      <c r="M314" s="8"/>
      <c r="N314" s="8"/>
      <c r="O314" s="8"/>
      <c r="P314" s="8"/>
      <c r="Q314" s="8"/>
      <c r="R314" s="8"/>
      <c r="S314" s="8"/>
      <c r="T314" s="8"/>
      <c r="U314" s="8"/>
    </row>
    <row r="315" spans="1:21" ht="14.25" customHeight="1" x14ac:dyDescent="0.55000000000000004">
      <c r="A315" s="7">
        <f t="shared" si="97"/>
        <v>2023</v>
      </c>
      <c r="B315" s="73" t="s">
        <v>87</v>
      </c>
      <c r="C315" s="75"/>
      <c r="D315" s="8"/>
      <c r="E315" s="8"/>
      <c r="F315" s="8"/>
      <c r="G315" s="8"/>
      <c r="H315" s="8"/>
      <c r="I315" s="8"/>
      <c r="J315" s="8"/>
      <c r="K315" s="8"/>
      <c r="L315" s="8"/>
      <c r="M315" s="8"/>
      <c r="N315" s="8"/>
      <c r="O315" s="8"/>
      <c r="P315" s="8"/>
      <c r="Q315" s="8"/>
      <c r="R315" s="8"/>
      <c r="S315" s="8"/>
      <c r="T315" s="8"/>
      <c r="U315" s="8"/>
    </row>
    <row r="316" spans="1:21" ht="14.25" customHeight="1" x14ac:dyDescent="0.55000000000000004">
      <c r="A316" s="7">
        <f t="shared" si="97"/>
        <v>2023</v>
      </c>
      <c r="B316" s="73" t="s">
        <v>87</v>
      </c>
      <c r="C316" s="75"/>
      <c r="D316" s="8"/>
      <c r="E316" s="8"/>
      <c r="F316" s="8"/>
      <c r="G316" s="8"/>
      <c r="H316" s="8"/>
      <c r="I316" s="8"/>
      <c r="J316" s="8"/>
      <c r="K316" s="8"/>
      <c r="L316" s="8"/>
      <c r="M316" s="8"/>
      <c r="N316" s="8"/>
      <c r="O316" s="8"/>
      <c r="P316" s="8"/>
      <c r="Q316" s="8"/>
      <c r="R316" s="8"/>
      <c r="S316" s="8"/>
      <c r="T316" s="8"/>
      <c r="U316" s="8"/>
    </row>
    <row r="317" spans="1:21" ht="14.25" customHeight="1" x14ac:dyDescent="0.55000000000000004">
      <c r="A317" s="7">
        <f t="shared" si="97"/>
        <v>2023</v>
      </c>
      <c r="B317" s="73" t="s">
        <v>87</v>
      </c>
      <c r="C317" s="75"/>
      <c r="D317" s="8"/>
      <c r="E317" s="8"/>
      <c r="F317" s="8"/>
      <c r="G317" s="8"/>
      <c r="H317" s="8"/>
      <c r="I317" s="8"/>
      <c r="J317" s="8"/>
      <c r="K317" s="8"/>
      <c r="L317" s="8"/>
      <c r="M317" s="8"/>
      <c r="N317" s="8"/>
      <c r="O317" s="8"/>
      <c r="P317" s="8"/>
      <c r="Q317" s="8"/>
      <c r="R317" s="8"/>
      <c r="S317" s="8"/>
      <c r="T317" s="8"/>
      <c r="U317" s="8"/>
    </row>
    <row r="318" spans="1:21" ht="14.25" customHeight="1" x14ac:dyDescent="0.55000000000000004">
      <c r="A318" s="7">
        <f t="shared" si="97"/>
        <v>2023</v>
      </c>
      <c r="B318" s="73" t="s">
        <v>87</v>
      </c>
      <c r="C318" s="75"/>
      <c r="D318" s="8"/>
      <c r="E318" s="8"/>
      <c r="F318" s="8"/>
      <c r="G318" s="8"/>
      <c r="H318" s="8"/>
      <c r="I318" s="8"/>
      <c r="J318" s="8"/>
      <c r="K318" s="8"/>
      <c r="L318" s="8"/>
      <c r="M318" s="8"/>
      <c r="N318" s="8"/>
      <c r="O318" s="8"/>
      <c r="P318" s="8"/>
      <c r="Q318" s="8"/>
      <c r="R318" s="8"/>
      <c r="S318" s="8"/>
      <c r="T318" s="8"/>
      <c r="U318" s="8"/>
    </row>
    <row r="319" spans="1:21" ht="14.25" customHeight="1" x14ac:dyDescent="0.55000000000000004">
      <c r="A319" s="7">
        <f t="shared" si="97"/>
        <v>2023</v>
      </c>
      <c r="B319" s="73" t="s">
        <v>87</v>
      </c>
      <c r="C319" s="75"/>
      <c r="D319" s="8"/>
      <c r="E319" s="8"/>
      <c r="F319" s="8"/>
      <c r="G319" s="8"/>
      <c r="H319" s="8"/>
      <c r="I319" s="8"/>
      <c r="J319" s="8"/>
      <c r="K319" s="8"/>
      <c r="L319" s="8"/>
      <c r="M319" s="8"/>
      <c r="N319" s="8"/>
      <c r="O319" s="8"/>
      <c r="P319" s="8"/>
      <c r="Q319" s="8"/>
      <c r="R319" s="8"/>
      <c r="S319" s="8"/>
      <c r="T319" s="8"/>
      <c r="U319" s="8"/>
    </row>
    <row r="320" spans="1:21" ht="14.25" customHeight="1" x14ac:dyDescent="0.55000000000000004">
      <c r="A320" s="7">
        <f t="shared" si="97"/>
        <v>2023</v>
      </c>
      <c r="B320" s="73" t="s">
        <v>87</v>
      </c>
      <c r="C320" s="75"/>
      <c r="D320" s="8"/>
      <c r="E320" s="8"/>
      <c r="F320" s="8"/>
      <c r="G320" s="8"/>
      <c r="H320" s="8"/>
      <c r="I320" s="8"/>
      <c r="J320" s="8"/>
      <c r="K320" s="8"/>
      <c r="L320" s="8"/>
      <c r="M320" s="8"/>
      <c r="N320" s="8"/>
      <c r="O320" s="8"/>
      <c r="P320" s="8"/>
      <c r="Q320" s="8"/>
      <c r="R320" s="8"/>
      <c r="S320" s="8"/>
      <c r="T320" s="8"/>
      <c r="U320" s="8"/>
    </row>
    <row r="321" spans="1:21" ht="14.25" customHeight="1" x14ac:dyDescent="0.55000000000000004">
      <c r="A321" s="7">
        <f t="shared" si="97"/>
        <v>2023</v>
      </c>
      <c r="B321" s="73" t="s">
        <v>87</v>
      </c>
      <c r="C321" s="75"/>
      <c r="D321" s="8"/>
      <c r="E321" s="8"/>
      <c r="F321" s="8"/>
      <c r="G321" s="8"/>
      <c r="H321" s="8"/>
      <c r="I321" s="8"/>
      <c r="J321" s="8"/>
      <c r="K321" s="8"/>
      <c r="L321" s="8"/>
      <c r="M321" s="8"/>
      <c r="N321" s="8"/>
      <c r="O321" s="8"/>
      <c r="P321" s="8"/>
      <c r="Q321" s="8"/>
      <c r="R321" s="8"/>
      <c r="S321" s="8"/>
      <c r="T321" s="8"/>
      <c r="U321" s="8"/>
    </row>
    <row r="322" spans="1:21" ht="14.25" customHeight="1" x14ac:dyDescent="0.55000000000000004">
      <c r="A322" s="7">
        <f t="shared" si="97"/>
        <v>2023</v>
      </c>
      <c r="B322" s="73" t="s">
        <v>87</v>
      </c>
      <c r="C322" s="75"/>
      <c r="D322" s="8"/>
      <c r="E322" s="8"/>
      <c r="F322" s="8"/>
      <c r="G322" s="8"/>
      <c r="H322" s="8"/>
      <c r="I322" s="8"/>
      <c r="J322" s="8"/>
      <c r="K322" s="8"/>
      <c r="L322" s="8"/>
      <c r="M322" s="8"/>
      <c r="N322" s="8"/>
      <c r="O322" s="8"/>
      <c r="P322" s="8"/>
      <c r="Q322" s="8"/>
      <c r="R322" s="8"/>
      <c r="S322" s="8"/>
      <c r="T322" s="8"/>
      <c r="U322" s="8"/>
    </row>
    <row r="323" spans="1:21" ht="14.25" customHeight="1" x14ac:dyDescent="0.55000000000000004">
      <c r="A323" s="7">
        <f t="shared" si="97"/>
        <v>2023</v>
      </c>
      <c r="B323" s="73" t="s">
        <v>87</v>
      </c>
      <c r="C323" s="75"/>
      <c r="D323" s="8"/>
      <c r="E323" s="8"/>
      <c r="F323" s="8"/>
      <c r="G323" s="8"/>
      <c r="H323" s="8"/>
      <c r="I323" s="8"/>
      <c r="J323" s="8"/>
      <c r="K323" s="8"/>
      <c r="L323" s="8"/>
      <c r="M323" s="8"/>
      <c r="N323" s="8"/>
      <c r="O323" s="8"/>
      <c r="P323" s="8"/>
      <c r="Q323" s="8"/>
      <c r="R323" s="8"/>
      <c r="S323" s="8"/>
      <c r="T323" s="8"/>
      <c r="U323" s="8"/>
    </row>
    <row r="324" spans="1:21" ht="14.25" customHeight="1" x14ac:dyDescent="0.55000000000000004">
      <c r="A324" s="7">
        <f t="shared" si="97"/>
        <v>2023</v>
      </c>
      <c r="B324" s="73" t="s">
        <v>87</v>
      </c>
      <c r="C324" s="75"/>
      <c r="D324" s="8"/>
      <c r="E324" s="8"/>
      <c r="F324" s="8"/>
      <c r="G324" s="8"/>
      <c r="H324" s="8"/>
      <c r="I324" s="8"/>
      <c r="J324" s="8"/>
      <c r="K324" s="8"/>
      <c r="L324" s="8"/>
      <c r="M324" s="8"/>
      <c r="N324" s="8"/>
      <c r="O324" s="8"/>
      <c r="P324" s="8"/>
      <c r="Q324" s="8"/>
      <c r="R324" s="8"/>
      <c r="S324" s="8"/>
      <c r="T324" s="8"/>
      <c r="U324" s="8"/>
    </row>
    <row r="325" spans="1:21" ht="14.25" customHeight="1" x14ac:dyDescent="0.55000000000000004">
      <c r="A325" s="7">
        <f t="shared" si="97"/>
        <v>2023</v>
      </c>
      <c r="B325" s="73" t="s">
        <v>87</v>
      </c>
      <c r="C325" s="75"/>
      <c r="D325" s="8"/>
      <c r="E325" s="8"/>
      <c r="F325" s="8"/>
      <c r="G325" s="8"/>
      <c r="H325" s="8"/>
      <c r="I325" s="8"/>
      <c r="J325" s="8"/>
      <c r="K325" s="8"/>
      <c r="L325" s="8"/>
      <c r="M325" s="8"/>
      <c r="N325" s="8"/>
      <c r="O325" s="8"/>
      <c r="P325" s="8"/>
      <c r="Q325" s="8"/>
      <c r="R325" s="8"/>
      <c r="S325" s="8"/>
      <c r="T325" s="8"/>
      <c r="U325" s="8"/>
    </row>
    <row r="326" spans="1:21" ht="14.25" customHeight="1" x14ac:dyDescent="0.55000000000000004">
      <c r="A326" s="7">
        <f t="shared" si="97"/>
        <v>2023</v>
      </c>
      <c r="B326" s="73" t="s">
        <v>87</v>
      </c>
      <c r="C326" s="75"/>
      <c r="D326" s="8"/>
      <c r="E326" s="8"/>
      <c r="F326" s="8"/>
      <c r="G326" s="8"/>
      <c r="H326" s="8"/>
      <c r="I326" s="8"/>
      <c r="J326" s="8"/>
      <c r="K326" s="8"/>
      <c r="L326" s="8"/>
      <c r="M326" s="8"/>
      <c r="N326" s="8"/>
      <c r="O326" s="8"/>
      <c r="P326" s="8"/>
      <c r="Q326" s="8"/>
      <c r="R326" s="8"/>
      <c r="S326" s="8"/>
      <c r="T326" s="8"/>
      <c r="U326" s="8"/>
    </row>
    <row r="327" spans="1:21" ht="14.25" customHeight="1" x14ac:dyDescent="0.55000000000000004">
      <c r="A327" s="7">
        <f t="shared" si="97"/>
        <v>2023</v>
      </c>
      <c r="B327" s="73" t="s">
        <v>87</v>
      </c>
      <c r="C327" s="75"/>
      <c r="D327" s="8"/>
      <c r="E327" s="8"/>
      <c r="F327" s="8"/>
      <c r="G327" s="8"/>
      <c r="H327" s="8"/>
      <c r="I327" s="8"/>
      <c r="J327" s="8"/>
      <c r="K327" s="8"/>
      <c r="L327" s="8"/>
      <c r="M327" s="8"/>
      <c r="N327" s="8"/>
      <c r="O327" s="8"/>
      <c r="P327" s="8"/>
      <c r="Q327" s="8"/>
      <c r="R327" s="8"/>
      <c r="S327" s="8"/>
      <c r="T327" s="8"/>
      <c r="U327" s="8"/>
    </row>
    <row r="328" spans="1:21" ht="14.25" customHeight="1" x14ac:dyDescent="0.55000000000000004">
      <c r="A328" s="7">
        <f t="shared" si="97"/>
        <v>2023</v>
      </c>
      <c r="B328" s="73" t="s">
        <v>87</v>
      </c>
      <c r="C328" s="75"/>
      <c r="D328" s="8"/>
      <c r="E328" s="8"/>
      <c r="F328" s="8"/>
      <c r="G328" s="8"/>
      <c r="H328" s="8"/>
      <c r="I328" s="8"/>
      <c r="J328" s="8"/>
      <c r="K328" s="8"/>
      <c r="L328" s="8"/>
      <c r="M328" s="8"/>
      <c r="N328" s="8"/>
      <c r="O328" s="8"/>
      <c r="P328" s="8"/>
      <c r="Q328" s="8"/>
      <c r="R328" s="8"/>
      <c r="S328" s="8"/>
      <c r="T328" s="8"/>
      <c r="U328" s="8"/>
    </row>
    <row r="329" spans="1:21" ht="14.25" customHeight="1" x14ac:dyDescent="0.55000000000000004">
      <c r="A329" s="7">
        <f t="shared" si="97"/>
        <v>2023</v>
      </c>
      <c r="B329" s="73" t="s">
        <v>87</v>
      </c>
      <c r="C329" s="75"/>
      <c r="D329" s="8"/>
      <c r="E329" s="8"/>
      <c r="F329" s="8"/>
      <c r="G329" s="8"/>
      <c r="H329" s="8"/>
      <c r="I329" s="8"/>
      <c r="J329" s="8"/>
      <c r="K329" s="8"/>
      <c r="L329" s="8"/>
      <c r="M329" s="8"/>
      <c r="N329" s="8"/>
      <c r="O329" s="8"/>
      <c r="P329" s="8"/>
      <c r="Q329" s="8"/>
      <c r="R329" s="8"/>
      <c r="S329" s="8"/>
      <c r="T329" s="8"/>
      <c r="U329" s="8"/>
    </row>
    <row r="330" spans="1:21" ht="14.25" customHeight="1" x14ac:dyDescent="0.55000000000000004">
      <c r="A330" s="7">
        <f t="shared" si="97"/>
        <v>2023</v>
      </c>
      <c r="B330" s="73" t="s">
        <v>87</v>
      </c>
      <c r="C330" s="75"/>
      <c r="D330" s="8"/>
      <c r="E330" s="8"/>
      <c r="F330" s="8"/>
      <c r="G330" s="8"/>
      <c r="H330" s="8"/>
      <c r="I330" s="8"/>
      <c r="J330" s="8"/>
      <c r="K330" s="8"/>
      <c r="L330" s="8"/>
      <c r="M330" s="8"/>
      <c r="N330" s="8"/>
      <c r="O330" s="8"/>
      <c r="P330" s="8"/>
      <c r="Q330" s="8"/>
      <c r="R330" s="8"/>
      <c r="S330" s="8"/>
      <c r="T330" s="8"/>
      <c r="U330" s="8"/>
    </row>
    <row r="331" spans="1:21" ht="14.25" customHeight="1" x14ac:dyDescent="0.55000000000000004">
      <c r="A331" s="7">
        <f t="shared" si="97"/>
        <v>2023</v>
      </c>
      <c r="B331" s="73" t="s">
        <v>87</v>
      </c>
      <c r="C331" s="75"/>
      <c r="D331" s="8"/>
      <c r="E331" s="8"/>
      <c r="F331" s="8"/>
      <c r="G331" s="8"/>
      <c r="H331" s="8"/>
      <c r="I331" s="8"/>
      <c r="J331" s="8"/>
      <c r="K331" s="8"/>
      <c r="L331" s="8"/>
      <c r="M331" s="8"/>
      <c r="N331" s="8"/>
      <c r="O331" s="8"/>
      <c r="P331" s="8"/>
      <c r="Q331" s="8"/>
      <c r="R331" s="8"/>
      <c r="S331" s="8"/>
      <c r="T331" s="8"/>
      <c r="U331" s="8"/>
    </row>
    <row r="332" spans="1:21" ht="14.25" customHeight="1" x14ac:dyDescent="0.55000000000000004">
      <c r="A332" s="7">
        <f t="shared" si="97"/>
        <v>2023</v>
      </c>
      <c r="B332" s="73" t="s">
        <v>87</v>
      </c>
      <c r="C332" s="75"/>
      <c r="D332" s="8"/>
      <c r="E332" s="8"/>
      <c r="F332" s="8"/>
      <c r="G332" s="8"/>
      <c r="H332" s="8"/>
      <c r="I332" s="8"/>
      <c r="J332" s="8"/>
      <c r="K332" s="8"/>
      <c r="L332" s="8"/>
      <c r="M332" s="8"/>
      <c r="N332" s="8"/>
      <c r="O332" s="8"/>
      <c r="P332" s="8"/>
      <c r="Q332" s="8"/>
      <c r="R332" s="8"/>
      <c r="S332" s="8"/>
      <c r="T332" s="8"/>
      <c r="U332" s="8"/>
    </row>
    <row r="333" spans="1:21" ht="14.25" customHeight="1" x14ac:dyDescent="0.55000000000000004">
      <c r="A333" s="7">
        <f t="shared" ref="A333:A436" si="98">A332</f>
        <v>2023</v>
      </c>
      <c r="B333" s="73" t="s">
        <v>87</v>
      </c>
      <c r="C333" s="75"/>
      <c r="D333" s="8"/>
      <c r="E333" s="8"/>
      <c r="F333" s="8"/>
      <c r="G333" s="8"/>
      <c r="H333" s="8"/>
      <c r="I333" s="8"/>
      <c r="J333" s="8"/>
      <c r="K333" s="8"/>
      <c r="L333" s="8"/>
      <c r="M333" s="8"/>
      <c r="N333" s="8"/>
      <c r="O333" s="8"/>
      <c r="P333" s="8"/>
      <c r="Q333" s="8"/>
      <c r="R333" s="8"/>
      <c r="S333" s="8"/>
      <c r="T333" s="8"/>
      <c r="U333" s="8"/>
    </row>
    <row r="334" spans="1:21" ht="14.25" customHeight="1" x14ac:dyDescent="0.55000000000000004">
      <c r="A334" s="7">
        <f t="shared" si="98"/>
        <v>2023</v>
      </c>
      <c r="B334" s="73" t="s">
        <v>87</v>
      </c>
      <c r="C334" s="75"/>
      <c r="D334" s="8"/>
      <c r="E334" s="8"/>
      <c r="F334" s="8"/>
      <c r="G334" s="8"/>
      <c r="H334" s="8"/>
      <c r="I334" s="8"/>
      <c r="J334" s="8"/>
      <c r="K334" s="8"/>
      <c r="L334" s="8"/>
      <c r="M334" s="8"/>
      <c r="N334" s="8"/>
      <c r="O334" s="8"/>
      <c r="P334" s="8"/>
      <c r="Q334" s="8"/>
      <c r="R334" s="8"/>
      <c r="S334" s="8"/>
      <c r="T334" s="8"/>
      <c r="U334" s="8"/>
    </row>
    <row r="335" spans="1:21" ht="14.25" customHeight="1" x14ac:dyDescent="0.55000000000000004">
      <c r="A335" s="7">
        <f t="shared" si="98"/>
        <v>2023</v>
      </c>
      <c r="B335" s="73" t="s">
        <v>87</v>
      </c>
      <c r="C335" s="75"/>
      <c r="D335" s="8"/>
      <c r="E335" s="8"/>
      <c r="F335" s="8"/>
      <c r="G335" s="8"/>
      <c r="H335" s="8"/>
      <c r="I335" s="8"/>
      <c r="J335" s="8"/>
      <c r="K335" s="8"/>
      <c r="L335" s="8"/>
      <c r="M335" s="8"/>
      <c r="N335" s="8"/>
      <c r="O335" s="8"/>
      <c r="P335" s="8"/>
      <c r="Q335" s="8"/>
      <c r="R335" s="8"/>
      <c r="S335" s="8"/>
      <c r="T335" s="8"/>
      <c r="U335" s="8"/>
    </row>
    <row r="336" spans="1:21" ht="14.25" customHeight="1" x14ac:dyDescent="0.55000000000000004">
      <c r="A336" s="7">
        <f t="shared" si="98"/>
        <v>2023</v>
      </c>
      <c r="B336" s="73" t="s">
        <v>87</v>
      </c>
      <c r="C336" s="75"/>
      <c r="D336" s="8"/>
      <c r="E336" s="8"/>
      <c r="F336" s="8"/>
      <c r="G336" s="8"/>
      <c r="H336" s="8"/>
      <c r="I336" s="8"/>
      <c r="J336" s="8"/>
      <c r="K336" s="8"/>
      <c r="L336" s="8"/>
      <c r="M336" s="8"/>
      <c r="N336" s="8"/>
      <c r="O336" s="8"/>
      <c r="P336" s="8"/>
      <c r="Q336" s="8"/>
      <c r="R336" s="8"/>
      <c r="S336" s="8"/>
      <c r="T336" s="8"/>
      <c r="U336" s="8"/>
    </row>
    <row r="337" spans="1:21" ht="14.25" customHeight="1" x14ac:dyDescent="0.55000000000000004">
      <c r="A337" s="7">
        <f t="shared" si="98"/>
        <v>2023</v>
      </c>
      <c r="B337" s="73" t="s">
        <v>87</v>
      </c>
      <c r="C337" s="75"/>
      <c r="D337" s="8"/>
      <c r="E337" s="8"/>
      <c r="F337" s="8"/>
      <c r="G337" s="8"/>
      <c r="H337" s="8"/>
      <c r="I337" s="8"/>
      <c r="J337" s="8"/>
      <c r="K337" s="8"/>
      <c r="L337" s="8"/>
      <c r="M337" s="8"/>
      <c r="N337" s="8"/>
      <c r="O337" s="8"/>
      <c r="P337" s="8"/>
      <c r="Q337" s="8"/>
      <c r="R337" s="8"/>
      <c r="S337" s="8"/>
      <c r="T337" s="8"/>
      <c r="U337" s="8"/>
    </row>
    <row r="338" spans="1:21" ht="14.25" customHeight="1" x14ac:dyDescent="0.55000000000000004">
      <c r="A338" s="7">
        <f t="shared" si="98"/>
        <v>2023</v>
      </c>
      <c r="B338" s="73" t="s">
        <v>87</v>
      </c>
      <c r="C338" s="75"/>
      <c r="D338" s="8"/>
      <c r="E338" s="8"/>
      <c r="F338" s="8"/>
      <c r="G338" s="8"/>
      <c r="H338" s="8"/>
      <c r="I338" s="8"/>
      <c r="J338" s="8"/>
      <c r="K338" s="8"/>
      <c r="L338" s="8"/>
      <c r="M338" s="8"/>
      <c r="N338" s="8"/>
      <c r="O338" s="8"/>
      <c r="P338" s="8"/>
      <c r="Q338" s="8"/>
      <c r="R338" s="8"/>
      <c r="S338" s="8"/>
      <c r="T338" s="8"/>
      <c r="U338" s="8"/>
    </row>
    <row r="339" spans="1:21" ht="14.25" customHeight="1" x14ac:dyDescent="0.55000000000000004">
      <c r="A339" s="7">
        <f t="shared" si="98"/>
        <v>2023</v>
      </c>
      <c r="B339" s="73" t="s">
        <v>87</v>
      </c>
      <c r="C339" s="75"/>
      <c r="D339" s="8"/>
      <c r="E339" s="8"/>
      <c r="F339" s="8"/>
      <c r="G339" s="8"/>
      <c r="H339" s="8"/>
      <c r="I339" s="8"/>
      <c r="J339" s="8"/>
      <c r="K339" s="8"/>
      <c r="L339" s="8"/>
      <c r="M339" s="8"/>
      <c r="N339" s="8"/>
      <c r="O339" s="8"/>
      <c r="P339" s="8"/>
      <c r="Q339" s="8"/>
      <c r="R339" s="8"/>
      <c r="S339" s="8"/>
      <c r="T339" s="8"/>
      <c r="U339" s="8"/>
    </row>
    <row r="340" spans="1:21" ht="14.25" customHeight="1" x14ac:dyDescent="0.55000000000000004">
      <c r="A340" s="7">
        <f t="shared" si="98"/>
        <v>2023</v>
      </c>
      <c r="B340" s="73" t="s">
        <v>87</v>
      </c>
      <c r="C340" s="75"/>
      <c r="D340" s="8"/>
      <c r="E340" s="8"/>
      <c r="F340" s="8"/>
      <c r="G340" s="8"/>
      <c r="H340" s="8"/>
      <c r="I340" s="8"/>
      <c r="J340" s="8"/>
      <c r="K340" s="8"/>
      <c r="L340" s="8"/>
      <c r="M340" s="8"/>
      <c r="N340" s="8"/>
      <c r="O340" s="8"/>
      <c r="P340" s="8"/>
      <c r="Q340" s="8"/>
      <c r="R340" s="8"/>
      <c r="S340" s="8"/>
      <c r="T340" s="8"/>
      <c r="U340" s="8"/>
    </row>
    <row r="341" spans="1:21" ht="14.25" customHeight="1" x14ac:dyDescent="0.55000000000000004">
      <c r="A341" s="7">
        <f t="shared" si="98"/>
        <v>2023</v>
      </c>
      <c r="B341" s="73" t="s">
        <v>87</v>
      </c>
      <c r="C341" s="75"/>
      <c r="D341" s="8"/>
      <c r="E341" s="8"/>
      <c r="F341" s="8"/>
      <c r="G341" s="8"/>
      <c r="H341" s="8"/>
      <c r="I341" s="8"/>
      <c r="J341" s="8"/>
      <c r="K341" s="8"/>
      <c r="L341" s="8"/>
      <c r="M341" s="8"/>
      <c r="N341" s="8"/>
      <c r="O341" s="8"/>
      <c r="P341" s="8"/>
      <c r="Q341" s="8"/>
      <c r="R341" s="8"/>
      <c r="S341" s="8"/>
      <c r="T341" s="8"/>
      <c r="U341" s="8"/>
    </row>
    <row r="342" spans="1:21" ht="14.25" customHeight="1" x14ac:dyDescent="0.55000000000000004">
      <c r="A342" s="7">
        <f t="shared" si="98"/>
        <v>2023</v>
      </c>
      <c r="B342" s="73" t="s">
        <v>87</v>
      </c>
      <c r="C342" s="75"/>
      <c r="D342" s="8"/>
      <c r="E342" s="8"/>
      <c r="F342" s="8"/>
      <c r="G342" s="8"/>
      <c r="H342" s="8"/>
      <c r="I342" s="8"/>
      <c r="J342" s="8"/>
      <c r="K342" s="8"/>
      <c r="L342" s="8"/>
      <c r="M342" s="8"/>
      <c r="N342" s="8"/>
      <c r="O342" s="8"/>
      <c r="P342" s="8"/>
      <c r="Q342" s="8"/>
      <c r="R342" s="8"/>
      <c r="S342" s="8"/>
      <c r="T342" s="8"/>
      <c r="U342" s="8"/>
    </row>
    <row r="343" spans="1:21" ht="14.25" customHeight="1" x14ac:dyDescent="0.55000000000000004">
      <c r="A343" s="7">
        <f t="shared" si="98"/>
        <v>2023</v>
      </c>
      <c r="B343" s="73" t="s">
        <v>87</v>
      </c>
      <c r="C343" s="75"/>
      <c r="D343" s="8"/>
      <c r="E343" s="8"/>
      <c r="F343" s="8"/>
      <c r="G343" s="8"/>
      <c r="H343" s="8"/>
      <c r="I343" s="8"/>
      <c r="J343" s="8"/>
      <c r="K343" s="8"/>
      <c r="L343" s="8"/>
      <c r="M343" s="8"/>
      <c r="N343" s="8"/>
      <c r="O343" s="8"/>
      <c r="P343" s="8"/>
      <c r="Q343" s="8"/>
      <c r="R343" s="8"/>
      <c r="S343" s="8"/>
      <c r="T343" s="8"/>
      <c r="U343" s="8"/>
    </row>
    <row r="344" spans="1:21" ht="14.25" customHeight="1" x14ac:dyDescent="0.55000000000000004">
      <c r="A344" s="7">
        <f t="shared" si="98"/>
        <v>2023</v>
      </c>
      <c r="B344" s="73" t="s">
        <v>87</v>
      </c>
      <c r="C344" s="75"/>
      <c r="D344" s="8"/>
      <c r="E344" s="8"/>
      <c r="F344" s="8"/>
      <c r="G344" s="8"/>
      <c r="H344" s="8"/>
      <c r="I344" s="8"/>
      <c r="J344" s="8"/>
      <c r="K344" s="8"/>
      <c r="L344" s="8"/>
      <c r="M344" s="8"/>
      <c r="N344" s="8"/>
      <c r="O344" s="8"/>
      <c r="P344" s="8"/>
      <c r="Q344" s="8"/>
      <c r="R344" s="8"/>
      <c r="S344" s="8"/>
      <c r="T344" s="8"/>
      <c r="U344" s="8"/>
    </row>
    <row r="345" spans="1:21" ht="14.25" customHeight="1" x14ac:dyDescent="0.55000000000000004">
      <c r="A345" s="7">
        <f t="shared" si="98"/>
        <v>2023</v>
      </c>
      <c r="B345" s="73" t="s">
        <v>87</v>
      </c>
      <c r="C345" s="75"/>
      <c r="D345" s="8"/>
      <c r="E345" s="8"/>
      <c r="F345" s="8"/>
      <c r="G345" s="8"/>
      <c r="H345" s="8"/>
      <c r="I345" s="8"/>
      <c r="J345" s="8"/>
      <c r="K345" s="8"/>
      <c r="L345" s="8"/>
      <c r="M345" s="8"/>
      <c r="N345" s="8"/>
      <c r="O345" s="8"/>
      <c r="P345" s="8"/>
      <c r="Q345" s="8"/>
      <c r="R345" s="8"/>
      <c r="S345" s="8"/>
      <c r="T345" s="8"/>
      <c r="U345" s="8"/>
    </row>
    <row r="346" spans="1:21" ht="14.25" customHeight="1" x14ac:dyDescent="0.55000000000000004">
      <c r="A346" s="7">
        <f t="shared" si="98"/>
        <v>2023</v>
      </c>
      <c r="B346" s="73" t="s">
        <v>87</v>
      </c>
      <c r="C346" s="75"/>
      <c r="D346" s="8"/>
      <c r="E346" s="8"/>
      <c r="F346" s="8"/>
      <c r="G346" s="8"/>
      <c r="H346" s="8"/>
      <c r="I346" s="8"/>
      <c r="J346" s="8"/>
      <c r="K346" s="8"/>
      <c r="L346" s="8"/>
      <c r="M346" s="8"/>
      <c r="N346" s="8"/>
      <c r="O346" s="8"/>
      <c r="P346" s="8"/>
      <c r="Q346" s="8"/>
      <c r="R346" s="8"/>
      <c r="S346" s="8"/>
      <c r="T346" s="8"/>
      <c r="U346" s="8"/>
    </row>
    <row r="347" spans="1:21" ht="14.25" customHeight="1" x14ac:dyDescent="0.55000000000000004">
      <c r="A347" s="7">
        <f t="shared" si="98"/>
        <v>2023</v>
      </c>
      <c r="B347" s="73" t="s">
        <v>87</v>
      </c>
      <c r="C347" s="75"/>
      <c r="D347" s="8"/>
      <c r="E347" s="8"/>
      <c r="F347" s="8"/>
      <c r="G347" s="8"/>
      <c r="H347" s="8"/>
      <c r="I347" s="8"/>
      <c r="J347" s="8"/>
      <c r="K347" s="8"/>
      <c r="L347" s="8"/>
      <c r="M347" s="8"/>
      <c r="N347" s="8"/>
      <c r="O347" s="8"/>
      <c r="P347" s="8"/>
      <c r="Q347" s="8"/>
      <c r="R347" s="8"/>
      <c r="S347" s="8"/>
      <c r="T347" s="8"/>
      <c r="U347" s="8"/>
    </row>
    <row r="348" spans="1:21" ht="14.25" customHeight="1" x14ac:dyDescent="0.55000000000000004">
      <c r="A348" s="7">
        <f t="shared" si="98"/>
        <v>2023</v>
      </c>
      <c r="B348" s="73" t="s">
        <v>87</v>
      </c>
      <c r="C348" s="75"/>
      <c r="D348" s="8"/>
      <c r="E348" s="8"/>
      <c r="F348" s="8"/>
      <c r="G348" s="8"/>
      <c r="H348" s="8"/>
      <c r="I348" s="8"/>
      <c r="J348" s="8"/>
      <c r="K348" s="8"/>
      <c r="L348" s="8"/>
      <c r="M348" s="8"/>
      <c r="N348" s="8"/>
      <c r="O348" s="8"/>
      <c r="P348" s="8"/>
      <c r="Q348" s="8"/>
      <c r="R348" s="8"/>
      <c r="S348" s="8"/>
      <c r="T348" s="8"/>
      <c r="U348" s="8"/>
    </row>
    <row r="349" spans="1:21" ht="14.25" customHeight="1" x14ac:dyDescent="0.55000000000000004">
      <c r="A349" s="7">
        <f t="shared" si="98"/>
        <v>2023</v>
      </c>
      <c r="B349" s="73" t="s">
        <v>87</v>
      </c>
      <c r="C349" s="75"/>
      <c r="D349" s="8"/>
      <c r="E349" s="8"/>
      <c r="F349" s="8"/>
      <c r="G349" s="8"/>
      <c r="H349" s="8"/>
      <c r="I349" s="8"/>
      <c r="J349" s="8"/>
      <c r="K349" s="8"/>
      <c r="L349" s="8"/>
      <c r="M349" s="8"/>
      <c r="N349" s="8"/>
      <c r="O349" s="8"/>
      <c r="P349" s="8"/>
      <c r="Q349" s="8"/>
      <c r="R349" s="8"/>
      <c r="S349" s="8"/>
      <c r="T349" s="8"/>
      <c r="U349" s="8"/>
    </row>
    <row r="350" spans="1:21" ht="14.25" customHeight="1" x14ac:dyDescent="0.55000000000000004">
      <c r="A350" s="7">
        <f t="shared" si="98"/>
        <v>2023</v>
      </c>
      <c r="B350" s="73" t="s">
        <v>87</v>
      </c>
      <c r="C350" s="75"/>
      <c r="D350" s="8"/>
      <c r="E350" s="8"/>
      <c r="F350" s="8"/>
      <c r="G350" s="8"/>
      <c r="H350" s="8"/>
      <c r="I350" s="8"/>
      <c r="J350" s="8"/>
      <c r="K350" s="8"/>
      <c r="L350" s="8"/>
      <c r="M350" s="8"/>
      <c r="N350" s="8"/>
      <c r="O350" s="8"/>
      <c r="P350" s="8"/>
      <c r="Q350" s="8"/>
      <c r="R350" s="8"/>
      <c r="S350" s="8"/>
      <c r="T350" s="8"/>
      <c r="U350" s="8"/>
    </row>
    <row r="351" spans="1:21" ht="14.25" customHeight="1" x14ac:dyDescent="0.55000000000000004">
      <c r="A351" s="7">
        <f t="shared" si="98"/>
        <v>2023</v>
      </c>
      <c r="B351" s="73" t="s">
        <v>87</v>
      </c>
      <c r="C351" s="75"/>
      <c r="D351" s="8"/>
      <c r="E351" s="8"/>
      <c r="F351" s="8"/>
      <c r="G351" s="8"/>
      <c r="H351" s="8"/>
      <c r="I351" s="8"/>
      <c r="J351" s="8"/>
      <c r="K351" s="8"/>
      <c r="L351" s="8"/>
      <c r="M351" s="8"/>
      <c r="N351" s="8"/>
      <c r="O351" s="8"/>
      <c r="P351" s="8"/>
      <c r="Q351" s="8"/>
      <c r="R351" s="8"/>
      <c r="S351" s="8"/>
      <c r="T351" s="8"/>
      <c r="U351" s="8"/>
    </row>
    <row r="352" spans="1:21" ht="14.25" customHeight="1" x14ac:dyDescent="0.55000000000000004">
      <c r="A352" s="7">
        <f t="shared" si="98"/>
        <v>2023</v>
      </c>
      <c r="B352" s="73" t="s">
        <v>87</v>
      </c>
      <c r="C352" s="75"/>
      <c r="D352" s="8"/>
      <c r="E352" s="8"/>
      <c r="F352" s="8"/>
      <c r="G352" s="8"/>
      <c r="H352" s="8"/>
      <c r="I352" s="8"/>
      <c r="J352" s="8"/>
      <c r="K352" s="8"/>
      <c r="L352" s="8"/>
      <c r="M352" s="8"/>
      <c r="N352" s="8"/>
      <c r="O352" s="8"/>
      <c r="P352" s="8"/>
      <c r="Q352" s="8"/>
      <c r="R352" s="8"/>
      <c r="S352" s="8"/>
      <c r="T352" s="8"/>
      <c r="U352" s="8"/>
    </row>
    <row r="353" spans="1:21" ht="14.25" customHeight="1" x14ac:dyDescent="0.55000000000000004">
      <c r="A353" s="7">
        <f t="shared" si="98"/>
        <v>2023</v>
      </c>
      <c r="B353" s="73" t="s">
        <v>87</v>
      </c>
      <c r="C353" s="75"/>
      <c r="D353" s="8"/>
      <c r="E353" s="8"/>
      <c r="F353" s="8"/>
      <c r="G353" s="8"/>
      <c r="H353" s="8"/>
      <c r="I353" s="8"/>
      <c r="J353" s="8"/>
      <c r="K353" s="8"/>
      <c r="L353" s="8"/>
      <c r="M353" s="8"/>
      <c r="N353" s="8"/>
      <c r="O353" s="8"/>
      <c r="P353" s="8"/>
      <c r="Q353" s="8"/>
      <c r="R353" s="8"/>
      <c r="S353" s="8"/>
      <c r="T353" s="8"/>
      <c r="U353" s="8"/>
    </row>
    <row r="354" spans="1:21" ht="14.25" customHeight="1" x14ac:dyDescent="0.55000000000000004">
      <c r="A354" s="7">
        <f t="shared" si="98"/>
        <v>2023</v>
      </c>
      <c r="B354" s="73" t="s">
        <v>87</v>
      </c>
      <c r="C354" s="75"/>
      <c r="D354" s="8"/>
      <c r="E354" s="8"/>
      <c r="F354" s="8"/>
      <c r="G354" s="8"/>
      <c r="H354" s="8"/>
      <c r="I354" s="8"/>
      <c r="J354" s="8"/>
      <c r="K354" s="8"/>
      <c r="L354" s="8"/>
      <c r="M354" s="8"/>
      <c r="N354" s="8"/>
      <c r="O354" s="8"/>
      <c r="P354" s="8"/>
      <c r="Q354" s="8"/>
      <c r="R354" s="8"/>
      <c r="S354" s="8"/>
      <c r="T354" s="8"/>
      <c r="U354" s="8"/>
    </row>
    <row r="355" spans="1:21" ht="14.25" customHeight="1" x14ac:dyDescent="0.55000000000000004">
      <c r="A355" s="7">
        <f t="shared" si="98"/>
        <v>2023</v>
      </c>
      <c r="B355" s="73" t="s">
        <v>87</v>
      </c>
      <c r="C355" s="75"/>
      <c r="D355" s="8"/>
      <c r="E355" s="8"/>
      <c r="F355" s="8"/>
      <c r="G355" s="8"/>
      <c r="H355" s="8"/>
      <c r="I355" s="8"/>
      <c r="J355" s="8"/>
      <c r="K355" s="8"/>
      <c r="L355" s="8"/>
      <c r="M355" s="8"/>
      <c r="N355" s="8"/>
      <c r="O355" s="8"/>
      <c r="P355" s="8"/>
      <c r="Q355" s="8"/>
      <c r="R355" s="8"/>
      <c r="S355" s="8"/>
      <c r="T355" s="8"/>
      <c r="U355" s="8"/>
    </row>
    <row r="356" spans="1:21" ht="14.25" customHeight="1" x14ac:dyDescent="0.55000000000000004">
      <c r="A356" s="7">
        <f t="shared" si="98"/>
        <v>2023</v>
      </c>
      <c r="B356" s="73" t="s">
        <v>87</v>
      </c>
      <c r="C356" s="75"/>
      <c r="D356" s="8"/>
      <c r="E356" s="8"/>
      <c r="F356" s="8"/>
      <c r="G356" s="8"/>
      <c r="H356" s="8"/>
      <c r="I356" s="8"/>
      <c r="J356" s="8"/>
      <c r="K356" s="8"/>
      <c r="L356" s="8"/>
      <c r="M356" s="8"/>
      <c r="N356" s="8"/>
      <c r="O356" s="8"/>
      <c r="P356" s="8"/>
      <c r="Q356" s="8"/>
      <c r="R356" s="8"/>
      <c r="S356" s="8"/>
      <c r="T356" s="8"/>
      <c r="U356" s="8"/>
    </row>
    <row r="357" spans="1:21" ht="14.25" customHeight="1" x14ac:dyDescent="0.55000000000000004">
      <c r="A357" s="7">
        <f t="shared" si="98"/>
        <v>2023</v>
      </c>
      <c r="B357" s="73" t="s">
        <v>87</v>
      </c>
      <c r="C357" s="75"/>
      <c r="D357" s="8"/>
      <c r="E357" s="8"/>
      <c r="F357" s="8"/>
      <c r="G357" s="8"/>
      <c r="H357" s="8"/>
      <c r="I357" s="8"/>
      <c r="J357" s="8"/>
      <c r="K357" s="8"/>
      <c r="L357" s="8"/>
      <c r="M357" s="8"/>
      <c r="N357" s="8"/>
      <c r="O357" s="8"/>
      <c r="P357" s="8"/>
      <c r="Q357" s="8"/>
      <c r="R357" s="8"/>
      <c r="S357" s="8"/>
      <c r="T357" s="8"/>
      <c r="U357" s="8"/>
    </row>
    <row r="358" spans="1:21" ht="14.25" customHeight="1" x14ac:dyDescent="0.55000000000000004">
      <c r="A358" s="7">
        <f t="shared" si="98"/>
        <v>2023</v>
      </c>
      <c r="B358" s="73" t="s">
        <v>87</v>
      </c>
      <c r="C358" s="75"/>
      <c r="D358" s="8"/>
      <c r="E358" s="8"/>
      <c r="F358" s="8"/>
      <c r="G358" s="8"/>
      <c r="H358" s="8"/>
      <c r="I358" s="8"/>
      <c r="J358" s="8"/>
      <c r="K358" s="8"/>
      <c r="L358" s="8"/>
      <c r="M358" s="8"/>
      <c r="N358" s="8"/>
      <c r="O358" s="8"/>
      <c r="P358" s="8"/>
      <c r="Q358" s="8"/>
      <c r="R358" s="8"/>
      <c r="S358" s="8"/>
      <c r="T358" s="8"/>
      <c r="U358" s="8"/>
    </row>
    <row r="359" spans="1:21" ht="14.25" customHeight="1" x14ac:dyDescent="0.55000000000000004">
      <c r="A359" s="7">
        <f t="shared" si="98"/>
        <v>2023</v>
      </c>
      <c r="B359" s="73" t="s">
        <v>87</v>
      </c>
      <c r="C359" s="75"/>
      <c r="D359" s="8"/>
      <c r="E359" s="8"/>
      <c r="F359" s="8"/>
      <c r="G359" s="8"/>
      <c r="H359" s="8"/>
      <c r="I359" s="8"/>
      <c r="J359" s="8"/>
      <c r="K359" s="8"/>
      <c r="L359" s="8"/>
      <c r="M359" s="8"/>
      <c r="N359" s="8"/>
      <c r="O359" s="8"/>
      <c r="P359" s="8"/>
      <c r="Q359" s="8"/>
      <c r="R359" s="8"/>
      <c r="S359" s="8"/>
      <c r="T359" s="8"/>
      <c r="U359" s="8"/>
    </row>
    <row r="360" spans="1:21" ht="14.25" customHeight="1" x14ac:dyDescent="0.55000000000000004">
      <c r="A360" s="7">
        <f t="shared" si="98"/>
        <v>2023</v>
      </c>
      <c r="B360" s="73" t="s">
        <v>87</v>
      </c>
      <c r="C360" s="75"/>
      <c r="D360" s="8"/>
      <c r="E360" s="8"/>
      <c r="F360" s="8"/>
      <c r="G360" s="8"/>
      <c r="H360" s="8"/>
      <c r="I360" s="8"/>
      <c r="J360" s="8"/>
      <c r="K360" s="8"/>
      <c r="L360" s="8"/>
      <c r="M360" s="8"/>
      <c r="N360" s="8"/>
      <c r="O360" s="8"/>
      <c r="P360" s="8"/>
      <c r="Q360" s="8"/>
      <c r="R360" s="8"/>
      <c r="S360" s="8"/>
      <c r="T360" s="8"/>
      <c r="U360" s="8"/>
    </row>
    <row r="361" spans="1:21" ht="14.25" customHeight="1" x14ac:dyDescent="0.55000000000000004">
      <c r="A361" s="7">
        <f t="shared" si="98"/>
        <v>2023</v>
      </c>
      <c r="B361" s="73" t="s">
        <v>87</v>
      </c>
      <c r="C361" s="75"/>
      <c r="D361" s="8"/>
      <c r="E361" s="8"/>
      <c r="F361" s="8"/>
      <c r="G361" s="8"/>
      <c r="H361" s="8"/>
      <c r="I361" s="8"/>
      <c r="J361" s="8"/>
      <c r="K361" s="8"/>
      <c r="L361" s="8"/>
      <c r="M361" s="8"/>
      <c r="N361" s="8"/>
      <c r="O361" s="8"/>
      <c r="P361" s="8"/>
      <c r="Q361" s="8"/>
      <c r="R361" s="8"/>
      <c r="S361" s="8"/>
      <c r="T361" s="8"/>
      <c r="U361" s="8"/>
    </row>
    <row r="362" spans="1:21" ht="14.25" customHeight="1" x14ac:dyDescent="0.55000000000000004">
      <c r="A362" s="7">
        <f t="shared" si="98"/>
        <v>2023</v>
      </c>
      <c r="B362" s="73" t="s">
        <v>87</v>
      </c>
      <c r="C362" s="75"/>
      <c r="D362" s="8"/>
      <c r="E362" s="8"/>
      <c r="F362" s="8"/>
      <c r="G362" s="8"/>
      <c r="H362" s="8"/>
      <c r="I362" s="8"/>
      <c r="J362" s="8"/>
      <c r="K362" s="8"/>
      <c r="L362" s="8"/>
      <c r="M362" s="8"/>
      <c r="N362" s="8"/>
      <c r="O362" s="8"/>
      <c r="P362" s="8"/>
      <c r="Q362" s="8"/>
      <c r="R362" s="8"/>
      <c r="S362" s="8"/>
      <c r="T362" s="8"/>
      <c r="U362" s="8"/>
    </row>
    <row r="363" spans="1:21" ht="14.25" customHeight="1" x14ac:dyDescent="0.55000000000000004">
      <c r="A363" s="7">
        <f t="shared" si="98"/>
        <v>2023</v>
      </c>
      <c r="B363" s="73" t="s">
        <v>87</v>
      </c>
      <c r="C363" s="75"/>
      <c r="D363" s="8"/>
      <c r="E363" s="8"/>
      <c r="F363" s="8"/>
      <c r="G363" s="8"/>
      <c r="H363" s="8"/>
      <c r="I363" s="8"/>
      <c r="J363" s="8"/>
      <c r="K363" s="8"/>
      <c r="L363" s="8"/>
      <c r="M363" s="8"/>
      <c r="N363" s="8"/>
      <c r="O363" s="8"/>
      <c r="P363" s="8"/>
      <c r="Q363" s="8"/>
      <c r="R363" s="8"/>
      <c r="S363" s="8"/>
      <c r="T363" s="8"/>
      <c r="U363" s="8"/>
    </row>
    <row r="364" spans="1:21" ht="14.25" customHeight="1" x14ac:dyDescent="0.55000000000000004">
      <c r="A364" s="7">
        <f t="shared" si="98"/>
        <v>2023</v>
      </c>
      <c r="B364" s="73" t="s">
        <v>87</v>
      </c>
      <c r="C364" s="75"/>
      <c r="D364" s="8"/>
      <c r="E364" s="8"/>
      <c r="F364" s="8"/>
      <c r="G364" s="8"/>
      <c r="H364" s="8"/>
      <c r="I364" s="8"/>
      <c r="J364" s="8"/>
      <c r="K364" s="8"/>
      <c r="L364" s="8"/>
      <c r="M364" s="8"/>
      <c r="N364" s="8"/>
      <c r="O364" s="8"/>
      <c r="P364" s="8"/>
      <c r="Q364" s="8"/>
      <c r="R364" s="8"/>
      <c r="S364" s="8"/>
      <c r="T364" s="8"/>
      <c r="U364" s="8"/>
    </row>
    <row r="365" spans="1:21" ht="14.25" customHeight="1" x14ac:dyDescent="0.55000000000000004">
      <c r="A365" s="7">
        <f t="shared" si="98"/>
        <v>2023</v>
      </c>
      <c r="B365" s="73" t="s">
        <v>87</v>
      </c>
      <c r="C365" s="75"/>
      <c r="D365" s="8"/>
      <c r="E365" s="8"/>
      <c r="F365" s="8"/>
      <c r="G365" s="8"/>
      <c r="H365" s="8"/>
      <c r="I365" s="8"/>
      <c r="J365" s="8"/>
      <c r="K365" s="8"/>
      <c r="L365" s="8"/>
      <c r="M365" s="8"/>
      <c r="N365" s="8"/>
      <c r="O365" s="8"/>
      <c r="P365" s="8"/>
      <c r="Q365" s="8"/>
      <c r="R365" s="8"/>
      <c r="S365" s="8"/>
      <c r="T365" s="8"/>
      <c r="U365" s="8"/>
    </row>
    <row r="366" spans="1:21" ht="14.25" customHeight="1" x14ac:dyDescent="0.55000000000000004">
      <c r="A366" s="7">
        <f t="shared" si="98"/>
        <v>2023</v>
      </c>
      <c r="B366" s="73" t="s">
        <v>87</v>
      </c>
      <c r="C366" s="75"/>
      <c r="D366" s="8"/>
      <c r="E366" s="8"/>
      <c r="F366" s="8"/>
      <c r="G366" s="8"/>
      <c r="H366" s="8"/>
      <c r="I366" s="8"/>
      <c r="J366" s="8"/>
      <c r="K366" s="8"/>
      <c r="L366" s="8"/>
      <c r="M366" s="8"/>
      <c r="N366" s="8"/>
      <c r="O366" s="8"/>
      <c r="P366" s="8"/>
      <c r="Q366" s="8"/>
      <c r="R366" s="8"/>
      <c r="S366" s="8"/>
      <c r="T366" s="8"/>
      <c r="U366" s="8"/>
    </row>
    <row r="367" spans="1:21" ht="14.25" customHeight="1" x14ac:dyDescent="0.55000000000000004">
      <c r="A367" s="7">
        <f t="shared" si="98"/>
        <v>2023</v>
      </c>
      <c r="B367" s="73" t="s">
        <v>87</v>
      </c>
      <c r="C367" s="75"/>
      <c r="D367" s="8"/>
      <c r="E367" s="8"/>
      <c r="F367" s="8"/>
      <c r="G367" s="8"/>
      <c r="H367" s="8"/>
      <c r="I367" s="8"/>
      <c r="J367" s="8"/>
      <c r="K367" s="8"/>
      <c r="L367" s="8"/>
      <c r="M367" s="8"/>
      <c r="N367" s="8"/>
      <c r="O367" s="8"/>
      <c r="P367" s="8"/>
      <c r="Q367" s="8"/>
      <c r="R367" s="8"/>
      <c r="S367" s="8"/>
      <c r="T367" s="8"/>
      <c r="U367" s="8"/>
    </row>
    <row r="368" spans="1:21" ht="14.25" customHeight="1" x14ac:dyDescent="0.55000000000000004">
      <c r="A368" s="7">
        <f t="shared" si="98"/>
        <v>2023</v>
      </c>
      <c r="B368" s="73" t="s">
        <v>87</v>
      </c>
      <c r="C368" s="75"/>
      <c r="D368" s="8"/>
      <c r="E368" s="8"/>
      <c r="F368" s="8"/>
      <c r="G368" s="8"/>
      <c r="H368" s="8"/>
      <c r="I368" s="8"/>
      <c r="J368" s="8"/>
      <c r="K368" s="8"/>
      <c r="L368" s="8"/>
      <c r="M368" s="8"/>
      <c r="N368" s="8"/>
      <c r="O368" s="8"/>
      <c r="P368" s="8"/>
      <c r="Q368" s="8"/>
      <c r="R368" s="8"/>
      <c r="S368" s="8"/>
      <c r="T368" s="8"/>
      <c r="U368" s="8"/>
    </row>
    <row r="369" spans="1:21" ht="14.25" customHeight="1" x14ac:dyDescent="0.55000000000000004">
      <c r="A369" s="7">
        <f t="shared" si="98"/>
        <v>2023</v>
      </c>
      <c r="B369" s="73" t="s">
        <v>87</v>
      </c>
      <c r="C369" s="75"/>
      <c r="D369" s="8"/>
      <c r="E369" s="8"/>
      <c r="F369" s="8"/>
      <c r="G369" s="8"/>
      <c r="H369" s="8"/>
      <c r="I369" s="8"/>
      <c r="J369" s="8"/>
      <c r="K369" s="8"/>
      <c r="L369" s="8"/>
      <c r="M369" s="8"/>
      <c r="N369" s="8"/>
      <c r="O369" s="8"/>
      <c r="P369" s="8"/>
      <c r="Q369" s="8"/>
      <c r="R369" s="8"/>
      <c r="S369" s="8"/>
      <c r="T369" s="8"/>
      <c r="U369" s="8"/>
    </row>
    <row r="370" spans="1:21" ht="14.25" customHeight="1" x14ac:dyDescent="0.55000000000000004">
      <c r="A370" s="7">
        <f t="shared" si="98"/>
        <v>2023</v>
      </c>
      <c r="B370" s="73" t="s">
        <v>87</v>
      </c>
      <c r="C370" s="75"/>
      <c r="D370" s="8"/>
      <c r="E370" s="8"/>
      <c r="F370" s="8"/>
      <c r="G370" s="8"/>
      <c r="H370" s="8"/>
      <c r="I370" s="8"/>
      <c r="J370" s="8"/>
      <c r="K370" s="8"/>
      <c r="L370" s="8"/>
      <c r="M370" s="8"/>
      <c r="N370" s="8"/>
      <c r="O370" s="8"/>
      <c r="P370" s="8"/>
      <c r="Q370" s="8"/>
      <c r="R370" s="8"/>
      <c r="S370" s="8"/>
      <c r="T370" s="8"/>
      <c r="U370" s="8"/>
    </row>
    <row r="371" spans="1:21" ht="14.25" customHeight="1" x14ac:dyDescent="0.55000000000000004">
      <c r="A371" s="7">
        <f t="shared" si="98"/>
        <v>2023</v>
      </c>
      <c r="B371" s="73" t="s">
        <v>87</v>
      </c>
      <c r="C371" s="75"/>
      <c r="D371" s="8"/>
      <c r="E371" s="8"/>
      <c r="F371" s="8"/>
      <c r="G371" s="8"/>
      <c r="H371" s="8"/>
      <c r="I371" s="8"/>
      <c r="J371" s="8"/>
      <c r="K371" s="8"/>
      <c r="L371" s="8"/>
      <c r="M371" s="8"/>
      <c r="N371" s="8"/>
      <c r="O371" s="8"/>
      <c r="P371" s="8"/>
      <c r="Q371" s="8"/>
      <c r="R371" s="8"/>
      <c r="S371" s="8"/>
      <c r="T371" s="8"/>
      <c r="U371" s="8"/>
    </row>
    <row r="372" spans="1:21" ht="14.25" customHeight="1" x14ac:dyDescent="0.55000000000000004">
      <c r="A372" s="7">
        <f t="shared" si="98"/>
        <v>2023</v>
      </c>
      <c r="B372" s="73" t="s">
        <v>87</v>
      </c>
      <c r="C372" s="75"/>
      <c r="D372" s="8"/>
      <c r="E372" s="8"/>
      <c r="F372" s="8"/>
      <c r="G372" s="8"/>
      <c r="H372" s="8"/>
      <c r="I372" s="8"/>
      <c r="J372" s="8"/>
      <c r="K372" s="8"/>
      <c r="L372" s="8"/>
      <c r="M372" s="8"/>
      <c r="N372" s="8"/>
      <c r="O372" s="8"/>
      <c r="P372" s="8"/>
      <c r="Q372" s="8"/>
      <c r="R372" s="8"/>
      <c r="S372" s="8"/>
      <c r="T372" s="8"/>
      <c r="U372" s="8"/>
    </row>
    <row r="373" spans="1:21" ht="14.25" customHeight="1" x14ac:dyDescent="0.55000000000000004">
      <c r="A373" s="7">
        <f t="shared" si="98"/>
        <v>2023</v>
      </c>
      <c r="B373" s="73" t="s">
        <v>87</v>
      </c>
      <c r="C373" s="75"/>
      <c r="D373" s="8"/>
      <c r="E373" s="8"/>
      <c r="F373" s="8"/>
      <c r="G373" s="8"/>
      <c r="H373" s="8"/>
      <c r="I373" s="8"/>
      <c r="J373" s="8"/>
      <c r="K373" s="8"/>
      <c r="L373" s="8"/>
      <c r="M373" s="8"/>
      <c r="N373" s="8"/>
      <c r="O373" s="8"/>
      <c r="P373" s="8"/>
      <c r="Q373" s="8"/>
      <c r="R373" s="8"/>
      <c r="S373" s="8"/>
      <c r="T373" s="8"/>
      <c r="U373" s="8"/>
    </row>
    <row r="374" spans="1:21" ht="14.25" customHeight="1" x14ac:dyDescent="0.55000000000000004">
      <c r="A374" s="7">
        <f t="shared" si="98"/>
        <v>2023</v>
      </c>
      <c r="B374" s="73" t="s">
        <v>87</v>
      </c>
      <c r="C374" s="75"/>
      <c r="D374" s="8"/>
      <c r="E374" s="8"/>
      <c r="F374" s="8"/>
      <c r="G374" s="8"/>
      <c r="H374" s="8"/>
      <c r="I374" s="8"/>
      <c r="J374" s="8"/>
      <c r="K374" s="8"/>
      <c r="L374" s="8"/>
      <c r="M374" s="8"/>
      <c r="N374" s="8"/>
      <c r="O374" s="8"/>
      <c r="P374" s="8"/>
      <c r="Q374" s="8"/>
      <c r="R374" s="8"/>
      <c r="S374" s="8"/>
      <c r="T374" s="8"/>
      <c r="U374" s="8"/>
    </row>
    <row r="375" spans="1:21" ht="14.25" customHeight="1" x14ac:dyDescent="0.55000000000000004">
      <c r="A375" s="7">
        <f t="shared" si="98"/>
        <v>2023</v>
      </c>
      <c r="B375" s="73" t="s">
        <v>87</v>
      </c>
      <c r="C375" s="75"/>
      <c r="D375" s="8"/>
      <c r="E375" s="8"/>
      <c r="F375" s="8"/>
      <c r="G375" s="8"/>
      <c r="H375" s="8"/>
      <c r="I375" s="8"/>
      <c r="J375" s="8"/>
      <c r="K375" s="8"/>
      <c r="L375" s="8"/>
      <c r="M375" s="8"/>
      <c r="N375" s="8"/>
      <c r="O375" s="8"/>
      <c r="P375" s="8"/>
      <c r="Q375" s="8"/>
      <c r="R375" s="8"/>
      <c r="S375" s="8"/>
      <c r="T375" s="8"/>
      <c r="U375" s="8"/>
    </row>
    <row r="376" spans="1:21" ht="14.25" customHeight="1" x14ac:dyDescent="0.55000000000000004">
      <c r="A376" s="7">
        <f t="shared" si="98"/>
        <v>2023</v>
      </c>
      <c r="B376" s="73" t="s">
        <v>87</v>
      </c>
      <c r="C376" s="75"/>
      <c r="D376" s="8"/>
      <c r="E376" s="8"/>
      <c r="F376" s="8"/>
      <c r="G376" s="8"/>
      <c r="H376" s="8"/>
      <c r="I376" s="8"/>
      <c r="J376" s="8"/>
      <c r="K376" s="8"/>
      <c r="L376" s="8"/>
      <c r="M376" s="8"/>
      <c r="N376" s="8"/>
      <c r="O376" s="8"/>
      <c r="P376" s="8"/>
      <c r="Q376" s="8"/>
      <c r="R376" s="8"/>
      <c r="S376" s="8"/>
      <c r="T376" s="8"/>
      <c r="U376" s="8"/>
    </row>
    <row r="377" spans="1:21" ht="14.25" customHeight="1" x14ac:dyDescent="0.55000000000000004">
      <c r="A377" s="7">
        <f t="shared" si="98"/>
        <v>2023</v>
      </c>
      <c r="B377" s="73" t="s">
        <v>87</v>
      </c>
      <c r="C377" s="75"/>
      <c r="D377" s="8"/>
      <c r="E377" s="8"/>
      <c r="F377" s="8"/>
      <c r="G377" s="8"/>
      <c r="H377" s="8"/>
      <c r="I377" s="8"/>
      <c r="J377" s="8"/>
      <c r="K377" s="8"/>
      <c r="L377" s="8"/>
      <c r="M377" s="8"/>
      <c r="N377" s="8"/>
      <c r="O377" s="8"/>
      <c r="P377" s="8"/>
      <c r="Q377" s="8"/>
      <c r="R377" s="8"/>
      <c r="S377" s="8"/>
      <c r="T377" s="8"/>
      <c r="U377" s="8"/>
    </row>
    <row r="378" spans="1:21" ht="14.25" customHeight="1" x14ac:dyDescent="0.55000000000000004">
      <c r="A378" s="7">
        <f t="shared" si="98"/>
        <v>2023</v>
      </c>
      <c r="B378" s="73" t="s">
        <v>87</v>
      </c>
      <c r="C378" s="75"/>
      <c r="D378" s="8"/>
      <c r="E378" s="8"/>
      <c r="F378" s="8"/>
      <c r="G378" s="8"/>
      <c r="H378" s="8"/>
      <c r="I378" s="8"/>
      <c r="J378" s="8"/>
      <c r="K378" s="8"/>
      <c r="L378" s="8"/>
      <c r="M378" s="8"/>
      <c r="N378" s="8"/>
      <c r="O378" s="8"/>
      <c r="P378" s="8"/>
      <c r="Q378" s="8"/>
      <c r="R378" s="8"/>
      <c r="S378" s="8"/>
      <c r="T378" s="8"/>
      <c r="U378" s="8"/>
    </row>
    <row r="379" spans="1:21" ht="14.25" customHeight="1" x14ac:dyDescent="0.55000000000000004">
      <c r="A379" s="7">
        <f t="shared" si="98"/>
        <v>2023</v>
      </c>
      <c r="B379" s="73" t="s">
        <v>87</v>
      </c>
      <c r="C379" s="75"/>
      <c r="D379" s="8"/>
      <c r="E379" s="8"/>
      <c r="F379" s="8"/>
      <c r="G379" s="8"/>
      <c r="H379" s="8"/>
      <c r="I379" s="8"/>
      <c r="J379" s="8"/>
      <c r="K379" s="8"/>
      <c r="L379" s="8"/>
      <c r="M379" s="8"/>
      <c r="N379" s="8"/>
      <c r="O379" s="8"/>
      <c r="P379" s="8"/>
      <c r="Q379" s="8"/>
      <c r="R379" s="8"/>
      <c r="S379" s="8"/>
      <c r="T379" s="8"/>
      <c r="U379" s="8"/>
    </row>
    <row r="380" spans="1:21" ht="14.25" customHeight="1" x14ac:dyDescent="0.55000000000000004">
      <c r="A380" s="7">
        <f t="shared" si="98"/>
        <v>2023</v>
      </c>
      <c r="B380" s="73" t="s">
        <v>87</v>
      </c>
      <c r="C380" s="75"/>
      <c r="D380" s="8"/>
      <c r="E380" s="8"/>
      <c r="F380" s="8"/>
      <c r="G380" s="8"/>
      <c r="H380" s="8"/>
      <c r="I380" s="8"/>
      <c r="J380" s="8"/>
      <c r="K380" s="8"/>
      <c r="L380" s="8"/>
      <c r="M380" s="8"/>
      <c r="N380" s="8"/>
      <c r="O380" s="8"/>
      <c r="P380" s="8"/>
      <c r="Q380" s="8"/>
      <c r="R380" s="8"/>
      <c r="S380" s="8"/>
      <c r="T380" s="8"/>
      <c r="U380" s="8"/>
    </row>
    <row r="381" spans="1:21" ht="14.25" customHeight="1" x14ac:dyDescent="0.55000000000000004">
      <c r="A381" s="7">
        <f t="shared" si="98"/>
        <v>2023</v>
      </c>
      <c r="B381" s="73" t="s">
        <v>87</v>
      </c>
      <c r="C381" s="75"/>
      <c r="D381" s="8"/>
      <c r="E381" s="8"/>
      <c r="F381" s="8"/>
      <c r="G381" s="8"/>
      <c r="H381" s="8"/>
      <c r="I381" s="8"/>
      <c r="J381" s="8"/>
      <c r="K381" s="8"/>
      <c r="L381" s="8"/>
      <c r="M381" s="8"/>
      <c r="N381" s="8"/>
      <c r="O381" s="8"/>
      <c r="P381" s="8"/>
      <c r="Q381" s="8"/>
      <c r="R381" s="8"/>
      <c r="S381" s="8"/>
      <c r="T381" s="8"/>
      <c r="U381" s="8"/>
    </row>
    <row r="382" spans="1:21" ht="14.25" customHeight="1" x14ac:dyDescent="0.55000000000000004">
      <c r="A382" s="7">
        <f t="shared" si="98"/>
        <v>2023</v>
      </c>
      <c r="B382" s="73" t="s">
        <v>87</v>
      </c>
      <c r="C382" s="75"/>
      <c r="D382" s="8"/>
      <c r="E382" s="8"/>
      <c r="F382" s="8"/>
      <c r="G382" s="8"/>
      <c r="H382" s="8"/>
      <c r="I382" s="8"/>
      <c r="J382" s="8"/>
      <c r="K382" s="8"/>
      <c r="L382" s="8"/>
      <c r="M382" s="8"/>
      <c r="N382" s="8"/>
      <c r="O382" s="8"/>
      <c r="P382" s="8"/>
      <c r="Q382" s="8"/>
      <c r="R382" s="8"/>
      <c r="S382" s="8"/>
      <c r="T382" s="8"/>
      <c r="U382" s="8"/>
    </row>
    <row r="383" spans="1:21" ht="14.25" customHeight="1" x14ac:dyDescent="0.55000000000000004">
      <c r="A383" s="7">
        <f t="shared" si="98"/>
        <v>2023</v>
      </c>
      <c r="B383" s="73" t="s">
        <v>87</v>
      </c>
      <c r="C383" s="75"/>
      <c r="D383" s="8"/>
      <c r="E383" s="8"/>
      <c r="F383" s="8"/>
      <c r="G383" s="8"/>
      <c r="H383" s="8"/>
      <c r="I383" s="8"/>
      <c r="J383" s="8"/>
      <c r="K383" s="8"/>
      <c r="L383" s="8"/>
      <c r="M383" s="8"/>
      <c r="N383" s="8"/>
      <c r="O383" s="8"/>
      <c r="P383" s="8"/>
      <c r="Q383" s="8"/>
      <c r="R383" s="8"/>
      <c r="S383" s="8"/>
      <c r="T383" s="8"/>
      <c r="U383" s="8"/>
    </row>
    <row r="384" spans="1:21" ht="14.25" customHeight="1" x14ac:dyDescent="0.55000000000000004">
      <c r="A384" s="7">
        <f t="shared" si="98"/>
        <v>2023</v>
      </c>
      <c r="B384" s="73" t="s">
        <v>87</v>
      </c>
      <c r="C384" s="75"/>
      <c r="D384" s="8"/>
      <c r="E384" s="8"/>
      <c r="F384" s="8"/>
      <c r="G384" s="8"/>
      <c r="H384" s="8"/>
      <c r="I384" s="8"/>
      <c r="J384" s="8"/>
      <c r="K384" s="8"/>
      <c r="L384" s="8"/>
      <c r="M384" s="8"/>
      <c r="N384" s="8"/>
      <c r="O384" s="8"/>
      <c r="P384" s="8"/>
      <c r="Q384" s="8"/>
      <c r="R384" s="8"/>
      <c r="S384" s="8"/>
      <c r="T384" s="8"/>
      <c r="U384" s="8"/>
    </row>
    <row r="385" spans="1:21" ht="14.25" customHeight="1" x14ac:dyDescent="0.55000000000000004">
      <c r="A385" s="7">
        <f t="shared" si="98"/>
        <v>2023</v>
      </c>
      <c r="B385" s="73" t="s">
        <v>87</v>
      </c>
      <c r="C385" s="75"/>
      <c r="D385" s="8"/>
      <c r="E385" s="8"/>
      <c r="F385" s="8"/>
      <c r="G385" s="8"/>
      <c r="H385" s="8"/>
      <c r="I385" s="8"/>
      <c r="J385" s="8"/>
      <c r="K385" s="8"/>
      <c r="L385" s="8"/>
      <c r="M385" s="8"/>
      <c r="N385" s="8"/>
      <c r="O385" s="8"/>
      <c r="P385" s="8"/>
      <c r="Q385" s="8"/>
      <c r="R385" s="8"/>
      <c r="S385" s="8"/>
      <c r="T385" s="8"/>
      <c r="U385" s="8"/>
    </row>
    <row r="386" spans="1:21" ht="14.25" customHeight="1" x14ac:dyDescent="0.55000000000000004">
      <c r="A386" s="7">
        <f t="shared" si="98"/>
        <v>2023</v>
      </c>
      <c r="B386" s="73" t="s">
        <v>87</v>
      </c>
      <c r="C386" s="75"/>
      <c r="D386" s="8"/>
      <c r="E386" s="8"/>
      <c r="F386" s="8"/>
      <c r="G386" s="8"/>
      <c r="H386" s="8"/>
      <c r="I386" s="8"/>
      <c r="J386" s="8"/>
      <c r="K386" s="8"/>
      <c r="L386" s="8"/>
      <c r="M386" s="8"/>
      <c r="N386" s="8"/>
      <c r="O386" s="8"/>
      <c r="P386" s="8"/>
      <c r="Q386" s="8"/>
      <c r="R386" s="8"/>
      <c r="S386" s="8"/>
      <c r="T386" s="8"/>
      <c r="U386" s="8"/>
    </row>
    <row r="387" spans="1:21" ht="14.25" customHeight="1" x14ac:dyDescent="0.55000000000000004">
      <c r="A387" s="7">
        <f t="shared" si="98"/>
        <v>2023</v>
      </c>
      <c r="B387" s="73" t="s">
        <v>87</v>
      </c>
      <c r="C387" s="75"/>
      <c r="D387" s="8"/>
      <c r="E387" s="8"/>
      <c r="F387" s="8"/>
      <c r="G387" s="8"/>
      <c r="H387" s="8"/>
      <c r="I387" s="8"/>
      <c r="J387" s="8"/>
      <c r="K387" s="8"/>
      <c r="L387" s="8"/>
      <c r="M387" s="8"/>
      <c r="N387" s="8"/>
      <c r="O387" s="8"/>
      <c r="P387" s="8"/>
      <c r="Q387" s="8"/>
      <c r="R387" s="8"/>
      <c r="S387" s="8"/>
      <c r="T387" s="8"/>
      <c r="U387" s="8"/>
    </row>
    <row r="388" spans="1:21" ht="14.25" customHeight="1" x14ac:dyDescent="0.55000000000000004">
      <c r="A388" s="7">
        <f t="shared" si="98"/>
        <v>2023</v>
      </c>
      <c r="B388" s="73" t="s">
        <v>87</v>
      </c>
      <c r="C388" s="75"/>
      <c r="D388" s="8"/>
      <c r="E388" s="8"/>
      <c r="F388" s="8"/>
      <c r="G388" s="8"/>
      <c r="H388" s="8"/>
      <c r="I388" s="8"/>
      <c r="J388" s="8"/>
      <c r="K388" s="8"/>
      <c r="L388" s="8"/>
      <c r="M388" s="8"/>
      <c r="N388" s="8"/>
      <c r="O388" s="8"/>
      <c r="P388" s="8"/>
      <c r="Q388" s="8"/>
      <c r="R388" s="8"/>
      <c r="S388" s="8"/>
      <c r="T388" s="8"/>
      <c r="U388" s="8"/>
    </row>
    <row r="389" spans="1:21" ht="14.25" customHeight="1" x14ac:dyDescent="0.55000000000000004">
      <c r="A389" s="7">
        <f t="shared" si="98"/>
        <v>2023</v>
      </c>
      <c r="B389" s="73" t="s">
        <v>87</v>
      </c>
      <c r="C389" s="75"/>
      <c r="D389" s="8"/>
      <c r="E389" s="8"/>
      <c r="F389" s="8"/>
      <c r="G389" s="8"/>
      <c r="H389" s="8"/>
      <c r="I389" s="8"/>
      <c r="J389" s="8"/>
      <c r="K389" s="8"/>
      <c r="L389" s="8"/>
      <c r="M389" s="8"/>
      <c r="N389" s="8"/>
      <c r="O389" s="8"/>
      <c r="P389" s="8"/>
      <c r="Q389" s="8"/>
      <c r="R389" s="8"/>
      <c r="S389" s="8"/>
      <c r="T389" s="8"/>
      <c r="U389" s="8"/>
    </row>
    <row r="390" spans="1:21" ht="14.25" customHeight="1" x14ac:dyDescent="0.55000000000000004">
      <c r="A390" s="7">
        <f t="shared" si="98"/>
        <v>2023</v>
      </c>
      <c r="B390" s="73" t="s">
        <v>87</v>
      </c>
      <c r="C390" s="75"/>
      <c r="D390" s="8"/>
      <c r="E390" s="8"/>
      <c r="F390" s="8"/>
      <c r="G390" s="8"/>
      <c r="H390" s="8"/>
      <c r="I390" s="8"/>
      <c r="J390" s="8"/>
      <c r="K390" s="8"/>
      <c r="L390" s="8"/>
      <c r="M390" s="8"/>
      <c r="N390" s="8"/>
      <c r="O390" s="8"/>
      <c r="P390" s="8"/>
      <c r="Q390" s="8"/>
      <c r="R390" s="8"/>
      <c r="S390" s="8"/>
      <c r="T390" s="8"/>
      <c r="U390" s="8"/>
    </row>
    <row r="391" spans="1:21" ht="14.25" customHeight="1" x14ac:dyDescent="0.55000000000000004">
      <c r="A391" s="7">
        <f t="shared" si="98"/>
        <v>2023</v>
      </c>
      <c r="B391" s="73" t="s">
        <v>87</v>
      </c>
      <c r="C391" s="75"/>
      <c r="D391" s="8"/>
      <c r="E391" s="8"/>
      <c r="F391" s="8"/>
      <c r="G391" s="8"/>
      <c r="H391" s="8"/>
      <c r="I391" s="8"/>
      <c r="J391" s="8"/>
      <c r="K391" s="8"/>
      <c r="L391" s="8"/>
      <c r="M391" s="8"/>
      <c r="N391" s="8"/>
      <c r="O391" s="8"/>
      <c r="P391" s="8"/>
      <c r="Q391" s="8"/>
      <c r="R391" s="8"/>
      <c r="S391" s="8"/>
      <c r="T391" s="8"/>
      <c r="U391" s="8"/>
    </row>
    <row r="392" spans="1:21" ht="14.25" customHeight="1" x14ac:dyDescent="0.55000000000000004">
      <c r="A392" s="7">
        <f t="shared" si="98"/>
        <v>2023</v>
      </c>
      <c r="B392" s="73" t="s">
        <v>87</v>
      </c>
      <c r="C392" s="75"/>
      <c r="D392" s="8"/>
      <c r="E392" s="8"/>
      <c r="F392" s="8"/>
      <c r="G392" s="8"/>
      <c r="H392" s="8"/>
      <c r="I392" s="8"/>
      <c r="J392" s="8"/>
      <c r="K392" s="8"/>
      <c r="L392" s="8"/>
      <c r="M392" s="8"/>
      <c r="N392" s="8"/>
      <c r="O392" s="8"/>
      <c r="P392" s="8"/>
      <c r="Q392" s="8"/>
      <c r="R392" s="8"/>
      <c r="S392" s="8"/>
      <c r="T392" s="8"/>
      <c r="U392" s="8"/>
    </row>
    <row r="393" spans="1:21" ht="14.25" customHeight="1" x14ac:dyDescent="0.55000000000000004">
      <c r="A393" s="7">
        <f t="shared" si="98"/>
        <v>2023</v>
      </c>
      <c r="B393" s="73" t="s">
        <v>87</v>
      </c>
      <c r="C393" s="75"/>
      <c r="D393" s="8"/>
      <c r="E393" s="8"/>
      <c r="F393" s="8"/>
      <c r="G393" s="8"/>
      <c r="H393" s="8"/>
      <c r="I393" s="8"/>
      <c r="J393" s="8"/>
      <c r="K393" s="8"/>
      <c r="L393" s="8"/>
      <c r="M393" s="8"/>
      <c r="N393" s="8"/>
      <c r="O393" s="8"/>
      <c r="P393" s="8"/>
      <c r="Q393" s="8"/>
      <c r="R393" s="8"/>
      <c r="S393" s="8"/>
      <c r="T393" s="8"/>
      <c r="U393" s="8"/>
    </row>
    <row r="394" spans="1:21" ht="14.25" customHeight="1" x14ac:dyDescent="0.55000000000000004">
      <c r="A394" s="7">
        <f t="shared" si="98"/>
        <v>2023</v>
      </c>
      <c r="B394" s="73" t="s">
        <v>87</v>
      </c>
      <c r="C394" s="75"/>
      <c r="D394" s="8"/>
      <c r="E394" s="8"/>
      <c r="F394" s="8"/>
      <c r="G394" s="8"/>
      <c r="H394" s="8"/>
      <c r="I394" s="8"/>
      <c r="J394" s="8"/>
      <c r="K394" s="8"/>
      <c r="L394" s="8"/>
      <c r="M394" s="8"/>
      <c r="N394" s="8"/>
      <c r="O394" s="8"/>
      <c r="P394" s="8"/>
      <c r="Q394" s="8"/>
      <c r="R394" s="8"/>
      <c r="S394" s="8"/>
      <c r="T394" s="8"/>
      <c r="U394" s="8"/>
    </row>
    <row r="395" spans="1:21" ht="14.25" customHeight="1" x14ac:dyDescent="0.55000000000000004">
      <c r="A395" s="7">
        <f t="shared" si="98"/>
        <v>2023</v>
      </c>
      <c r="B395" s="73" t="s">
        <v>87</v>
      </c>
      <c r="C395" s="75"/>
      <c r="D395" s="8"/>
      <c r="E395" s="8"/>
      <c r="F395" s="8"/>
      <c r="G395" s="8"/>
      <c r="H395" s="8"/>
      <c r="I395" s="8"/>
      <c r="J395" s="8"/>
      <c r="K395" s="8"/>
      <c r="L395" s="8"/>
      <c r="M395" s="8"/>
      <c r="N395" s="8"/>
      <c r="O395" s="8"/>
      <c r="P395" s="8"/>
      <c r="Q395" s="8"/>
      <c r="R395" s="8"/>
      <c r="S395" s="8"/>
      <c r="T395" s="8"/>
      <c r="U395" s="8"/>
    </row>
    <row r="396" spans="1:21" ht="14.25" customHeight="1" x14ac:dyDescent="0.55000000000000004">
      <c r="A396" s="7">
        <f t="shared" si="98"/>
        <v>2023</v>
      </c>
      <c r="B396" s="73" t="s">
        <v>87</v>
      </c>
      <c r="C396" s="75"/>
      <c r="D396" s="8"/>
      <c r="E396" s="8"/>
      <c r="F396" s="8"/>
      <c r="G396" s="8"/>
      <c r="H396" s="8"/>
      <c r="I396" s="8"/>
      <c r="J396" s="8"/>
      <c r="K396" s="8"/>
      <c r="L396" s="8"/>
      <c r="M396" s="8"/>
      <c r="N396" s="8"/>
      <c r="O396" s="8"/>
      <c r="P396" s="8"/>
      <c r="Q396" s="8"/>
      <c r="R396" s="8"/>
      <c r="S396" s="8"/>
      <c r="T396" s="8"/>
      <c r="U396" s="8"/>
    </row>
    <row r="397" spans="1:21" ht="14.25" customHeight="1" x14ac:dyDescent="0.55000000000000004">
      <c r="A397" s="7">
        <f t="shared" si="98"/>
        <v>2023</v>
      </c>
      <c r="B397" s="73" t="s">
        <v>87</v>
      </c>
      <c r="C397" s="75"/>
      <c r="D397" s="8"/>
      <c r="E397" s="8"/>
      <c r="F397" s="8"/>
      <c r="G397" s="8"/>
      <c r="H397" s="8"/>
      <c r="I397" s="8"/>
      <c r="J397" s="8"/>
      <c r="K397" s="8"/>
      <c r="L397" s="8"/>
      <c r="M397" s="8"/>
      <c r="N397" s="8"/>
      <c r="O397" s="8"/>
      <c r="P397" s="8"/>
      <c r="Q397" s="8"/>
      <c r="R397" s="8"/>
      <c r="S397" s="8"/>
      <c r="T397" s="8"/>
      <c r="U397" s="8"/>
    </row>
    <row r="398" spans="1:21" ht="14.25" customHeight="1" x14ac:dyDescent="0.55000000000000004">
      <c r="A398" s="7">
        <f t="shared" si="98"/>
        <v>2023</v>
      </c>
      <c r="B398" s="73" t="s">
        <v>87</v>
      </c>
      <c r="C398" s="75"/>
      <c r="D398" s="8"/>
      <c r="E398" s="8"/>
      <c r="F398" s="8"/>
      <c r="G398" s="8"/>
      <c r="H398" s="8"/>
      <c r="I398" s="8"/>
      <c r="J398" s="8"/>
      <c r="K398" s="8"/>
      <c r="L398" s="8"/>
      <c r="M398" s="8"/>
      <c r="N398" s="8"/>
      <c r="O398" s="8"/>
      <c r="P398" s="8"/>
      <c r="Q398" s="8"/>
      <c r="R398" s="8"/>
      <c r="S398" s="8"/>
      <c r="T398" s="8"/>
      <c r="U398" s="8"/>
    </row>
    <row r="399" spans="1:21" ht="14.25" customHeight="1" x14ac:dyDescent="0.55000000000000004">
      <c r="A399" s="7">
        <f t="shared" si="98"/>
        <v>2023</v>
      </c>
      <c r="B399" s="73" t="s">
        <v>87</v>
      </c>
      <c r="C399" s="75"/>
      <c r="D399" s="8"/>
      <c r="E399" s="8"/>
      <c r="F399" s="8"/>
      <c r="G399" s="8"/>
      <c r="H399" s="8"/>
      <c r="I399" s="8"/>
      <c r="J399" s="8"/>
      <c r="K399" s="8"/>
      <c r="L399" s="8"/>
      <c r="M399" s="8"/>
      <c r="N399" s="8"/>
      <c r="O399" s="8"/>
      <c r="P399" s="8"/>
      <c r="Q399" s="8"/>
      <c r="R399" s="8"/>
      <c r="S399" s="8"/>
      <c r="T399" s="8"/>
      <c r="U399" s="8"/>
    </row>
    <row r="400" spans="1:21" ht="14.25" customHeight="1" x14ac:dyDescent="0.55000000000000004">
      <c r="A400" s="7">
        <f t="shared" si="98"/>
        <v>2023</v>
      </c>
      <c r="B400" s="73" t="s">
        <v>87</v>
      </c>
      <c r="C400" s="75"/>
      <c r="D400" s="8"/>
      <c r="E400" s="8"/>
      <c r="F400" s="8"/>
      <c r="G400" s="8"/>
      <c r="H400" s="8"/>
      <c r="I400" s="8"/>
      <c r="J400" s="8"/>
      <c r="K400" s="8"/>
      <c r="L400" s="8"/>
      <c r="M400" s="8"/>
      <c r="N400" s="8"/>
      <c r="O400" s="8"/>
      <c r="P400" s="8"/>
      <c r="Q400" s="8"/>
      <c r="R400" s="8"/>
      <c r="S400" s="8"/>
      <c r="T400" s="8"/>
      <c r="U400" s="8"/>
    </row>
    <row r="401" spans="1:21" ht="14.25" customHeight="1" x14ac:dyDescent="0.55000000000000004">
      <c r="A401" s="7">
        <f t="shared" si="98"/>
        <v>2023</v>
      </c>
      <c r="B401" s="73" t="s">
        <v>87</v>
      </c>
      <c r="C401" s="75"/>
      <c r="D401" s="8"/>
      <c r="E401" s="8"/>
      <c r="F401" s="8"/>
      <c r="G401" s="8"/>
      <c r="H401" s="8"/>
      <c r="I401" s="8"/>
      <c r="J401" s="8"/>
      <c r="K401" s="8"/>
      <c r="L401" s="8"/>
      <c r="M401" s="8"/>
      <c r="N401" s="8"/>
      <c r="O401" s="8"/>
      <c r="P401" s="8"/>
      <c r="Q401" s="8"/>
      <c r="R401" s="8"/>
      <c r="S401" s="8"/>
      <c r="T401" s="8"/>
      <c r="U401" s="8"/>
    </row>
    <row r="402" spans="1:21" ht="14.25" customHeight="1" x14ac:dyDescent="0.55000000000000004">
      <c r="A402" s="7">
        <f t="shared" si="98"/>
        <v>2023</v>
      </c>
      <c r="B402" s="73" t="s">
        <v>87</v>
      </c>
      <c r="C402" s="75"/>
      <c r="D402" s="8"/>
      <c r="E402" s="8"/>
      <c r="F402" s="8"/>
      <c r="G402" s="8"/>
      <c r="H402" s="8"/>
      <c r="I402" s="8"/>
      <c r="J402" s="8"/>
      <c r="K402" s="8"/>
      <c r="L402" s="8"/>
      <c r="M402" s="8"/>
      <c r="N402" s="8"/>
      <c r="O402" s="8"/>
      <c r="P402" s="8"/>
      <c r="Q402" s="8"/>
      <c r="R402" s="8"/>
      <c r="S402" s="8"/>
      <c r="T402" s="8"/>
      <c r="U402" s="8"/>
    </row>
    <row r="403" spans="1:21" ht="14.25" customHeight="1" x14ac:dyDescent="0.55000000000000004">
      <c r="A403" s="7">
        <f t="shared" si="98"/>
        <v>2023</v>
      </c>
      <c r="B403" s="73" t="s">
        <v>87</v>
      </c>
      <c r="C403" s="75"/>
      <c r="D403" s="8"/>
      <c r="E403" s="8"/>
      <c r="F403" s="8"/>
      <c r="G403" s="8"/>
      <c r="H403" s="8"/>
      <c r="I403" s="8"/>
      <c r="J403" s="8"/>
      <c r="K403" s="8"/>
      <c r="L403" s="8"/>
      <c r="M403" s="8"/>
      <c r="N403" s="8"/>
      <c r="O403" s="8"/>
      <c r="P403" s="8"/>
      <c r="Q403" s="8"/>
      <c r="R403" s="8"/>
      <c r="S403" s="8"/>
      <c r="T403" s="8"/>
      <c r="U403" s="8"/>
    </row>
    <row r="404" spans="1:21" ht="14.25" customHeight="1" x14ac:dyDescent="0.55000000000000004">
      <c r="A404" s="7">
        <f t="shared" si="98"/>
        <v>2023</v>
      </c>
      <c r="B404" s="73" t="s">
        <v>87</v>
      </c>
      <c r="C404" s="75"/>
      <c r="D404" s="8"/>
      <c r="E404" s="8"/>
      <c r="F404" s="8"/>
      <c r="G404" s="8"/>
      <c r="H404" s="8"/>
      <c r="I404" s="8"/>
      <c r="J404" s="8"/>
      <c r="K404" s="8"/>
      <c r="L404" s="8"/>
      <c r="M404" s="8"/>
      <c r="N404" s="8"/>
      <c r="O404" s="8"/>
      <c r="P404" s="8"/>
      <c r="Q404" s="8"/>
      <c r="R404" s="8"/>
      <c r="S404" s="8"/>
      <c r="T404" s="8"/>
      <c r="U404" s="8"/>
    </row>
    <row r="405" spans="1:21" ht="14.25" customHeight="1" x14ac:dyDescent="0.55000000000000004">
      <c r="A405" s="7">
        <f t="shared" si="98"/>
        <v>2023</v>
      </c>
      <c r="B405" s="73" t="s">
        <v>87</v>
      </c>
      <c r="C405" s="75"/>
      <c r="D405" s="8"/>
      <c r="E405" s="8"/>
      <c r="F405" s="8"/>
      <c r="G405" s="8"/>
      <c r="H405" s="8"/>
      <c r="I405" s="8"/>
      <c r="J405" s="8"/>
      <c r="K405" s="8"/>
      <c r="L405" s="8"/>
      <c r="M405" s="8"/>
      <c r="N405" s="8"/>
      <c r="O405" s="8"/>
      <c r="P405" s="8"/>
      <c r="Q405" s="8"/>
      <c r="R405" s="8"/>
      <c r="S405" s="8"/>
      <c r="T405" s="8"/>
      <c r="U405" s="8"/>
    </row>
    <row r="406" spans="1:21" ht="14.25" customHeight="1" x14ac:dyDescent="0.55000000000000004">
      <c r="A406" s="7">
        <f t="shared" si="98"/>
        <v>2023</v>
      </c>
      <c r="B406" s="73" t="s">
        <v>87</v>
      </c>
      <c r="C406" s="75"/>
      <c r="D406" s="8"/>
      <c r="E406" s="8"/>
      <c r="F406" s="8"/>
      <c r="G406" s="8"/>
      <c r="H406" s="8"/>
      <c r="I406" s="8"/>
      <c r="J406" s="8"/>
      <c r="K406" s="8"/>
      <c r="L406" s="8"/>
      <c r="M406" s="8"/>
      <c r="N406" s="8"/>
      <c r="O406" s="8"/>
      <c r="P406" s="8"/>
      <c r="Q406" s="8"/>
      <c r="R406" s="8"/>
      <c r="S406" s="8"/>
      <c r="T406" s="8"/>
      <c r="U406" s="8"/>
    </row>
    <row r="407" spans="1:21" ht="14.25" customHeight="1" x14ac:dyDescent="0.55000000000000004">
      <c r="A407" s="7">
        <f t="shared" si="98"/>
        <v>2023</v>
      </c>
      <c r="B407" s="73" t="s">
        <v>87</v>
      </c>
      <c r="C407" s="75"/>
      <c r="D407" s="8"/>
      <c r="E407" s="8"/>
      <c r="F407" s="8"/>
      <c r="G407" s="8"/>
      <c r="H407" s="8"/>
      <c r="I407" s="8"/>
      <c r="J407" s="8"/>
      <c r="K407" s="8"/>
      <c r="L407" s="8"/>
      <c r="M407" s="8"/>
      <c r="N407" s="8"/>
      <c r="O407" s="8"/>
      <c r="P407" s="8"/>
      <c r="Q407" s="8"/>
      <c r="R407" s="8"/>
      <c r="S407" s="8"/>
      <c r="T407" s="8"/>
      <c r="U407" s="8"/>
    </row>
    <row r="408" spans="1:21" ht="14.25" customHeight="1" x14ac:dyDescent="0.55000000000000004">
      <c r="A408" s="7">
        <f t="shared" si="98"/>
        <v>2023</v>
      </c>
      <c r="B408" s="73" t="s">
        <v>87</v>
      </c>
      <c r="C408" s="75"/>
      <c r="D408" s="8"/>
      <c r="E408" s="8"/>
      <c r="F408" s="8"/>
      <c r="G408" s="8"/>
      <c r="H408" s="8"/>
      <c r="I408" s="8"/>
      <c r="J408" s="8"/>
      <c r="K408" s="8"/>
      <c r="L408" s="8"/>
      <c r="M408" s="8"/>
      <c r="N408" s="8"/>
      <c r="O408" s="8"/>
      <c r="P408" s="8"/>
      <c r="Q408" s="8"/>
      <c r="R408" s="8"/>
      <c r="S408" s="8"/>
      <c r="T408" s="8"/>
      <c r="U408" s="8"/>
    </row>
    <row r="409" spans="1:21" ht="14.25" customHeight="1" x14ac:dyDescent="0.55000000000000004">
      <c r="A409" s="7">
        <f t="shared" si="98"/>
        <v>2023</v>
      </c>
      <c r="B409" s="73" t="s">
        <v>87</v>
      </c>
      <c r="C409" s="75"/>
      <c r="D409" s="8"/>
      <c r="E409" s="8"/>
      <c r="F409" s="8"/>
      <c r="G409" s="8"/>
      <c r="H409" s="8"/>
      <c r="I409" s="8"/>
      <c r="J409" s="8"/>
      <c r="K409" s="8"/>
      <c r="L409" s="8"/>
      <c r="M409" s="8"/>
      <c r="N409" s="8"/>
      <c r="O409" s="8"/>
      <c r="P409" s="8"/>
      <c r="Q409" s="8"/>
      <c r="R409" s="8"/>
      <c r="S409" s="8"/>
      <c r="T409" s="8"/>
      <c r="U409" s="8"/>
    </row>
    <row r="410" spans="1:21" ht="14.25" customHeight="1" x14ac:dyDescent="0.55000000000000004">
      <c r="A410" s="7">
        <f t="shared" si="98"/>
        <v>2023</v>
      </c>
      <c r="B410" s="73" t="s">
        <v>87</v>
      </c>
      <c r="C410" s="75"/>
      <c r="D410" s="8"/>
      <c r="E410" s="8"/>
      <c r="F410" s="8"/>
      <c r="G410" s="8"/>
      <c r="H410" s="8"/>
      <c r="I410" s="8"/>
      <c r="J410" s="8"/>
      <c r="K410" s="8"/>
      <c r="L410" s="8"/>
      <c r="M410" s="8"/>
      <c r="N410" s="8"/>
      <c r="O410" s="8"/>
      <c r="P410" s="8"/>
      <c r="Q410" s="8"/>
      <c r="R410" s="8"/>
      <c r="S410" s="8"/>
      <c r="T410" s="8"/>
      <c r="U410" s="8"/>
    </row>
    <row r="411" spans="1:21" ht="14.25" customHeight="1" x14ac:dyDescent="0.55000000000000004">
      <c r="A411" s="7">
        <f t="shared" si="98"/>
        <v>2023</v>
      </c>
      <c r="B411" s="73" t="s">
        <v>87</v>
      </c>
      <c r="C411" s="75"/>
      <c r="D411" s="8"/>
      <c r="E411" s="8"/>
      <c r="F411" s="8"/>
      <c r="G411" s="8"/>
      <c r="H411" s="8"/>
      <c r="I411" s="8"/>
      <c r="J411" s="8"/>
      <c r="K411" s="8"/>
      <c r="L411" s="8"/>
      <c r="M411" s="8"/>
      <c r="N411" s="8"/>
      <c r="O411" s="8"/>
      <c r="P411" s="8"/>
      <c r="Q411" s="8"/>
      <c r="R411" s="8"/>
      <c r="S411" s="8"/>
      <c r="T411" s="8"/>
      <c r="U411" s="8"/>
    </row>
    <row r="412" spans="1:21" ht="14.25" customHeight="1" x14ac:dyDescent="0.55000000000000004">
      <c r="A412" s="7">
        <f t="shared" si="98"/>
        <v>2023</v>
      </c>
      <c r="B412" s="73" t="s">
        <v>87</v>
      </c>
      <c r="C412" s="75"/>
      <c r="D412" s="8"/>
      <c r="E412" s="8"/>
      <c r="F412" s="8"/>
      <c r="G412" s="8"/>
      <c r="H412" s="8"/>
      <c r="I412" s="8"/>
      <c r="J412" s="8"/>
      <c r="K412" s="8"/>
      <c r="L412" s="8"/>
      <c r="M412" s="8"/>
      <c r="N412" s="8"/>
      <c r="O412" s="8"/>
      <c r="P412" s="8"/>
      <c r="Q412" s="8"/>
      <c r="R412" s="8"/>
      <c r="S412" s="8"/>
      <c r="T412" s="8"/>
      <c r="U412" s="8"/>
    </row>
    <row r="413" spans="1:21" ht="14.25" customHeight="1" x14ac:dyDescent="0.55000000000000004">
      <c r="A413" s="7">
        <f t="shared" si="98"/>
        <v>2023</v>
      </c>
      <c r="B413" s="73" t="s">
        <v>87</v>
      </c>
      <c r="C413" s="75"/>
      <c r="D413" s="8"/>
      <c r="E413" s="8"/>
      <c r="F413" s="8"/>
      <c r="G413" s="8"/>
      <c r="H413" s="8"/>
      <c r="I413" s="8"/>
      <c r="J413" s="8"/>
      <c r="K413" s="8"/>
      <c r="L413" s="8"/>
      <c r="M413" s="8"/>
      <c r="N413" s="8"/>
      <c r="O413" s="8"/>
      <c r="P413" s="8"/>
      <c r="Q413" s="8"/>
      <c r="R413" s="8"/>
      <c r="S413" s="8"/>
      <c r="T413" s="8"/>
      <c r="U413" s="8"/>
    </row>
    <row r="414" spans="1:21" ht="14.25" customHeight="1" x14ac:dyDescent="0.55000000000000004">
      <c r="A414" s="7">
        <f t="shared" si="98"/>
        <v>2023</v>
      </c>
      <c r="B414" s="73" t="s">
        <v>87</v>
      </c>
      <c r="C414" s="75"/>
      <c r="D414" s="8"/>
      <c r="E414" s="8"/>
      <c r="F414" s="8"/>
      <c r="G414" s="8"/>
      <c r="H414" s="8"/>
      <c r="I414" s="8"/>
      <c r="J414" s="8"/>
      <c r="K414" s="8"/>
      <c r="L414" s="8"/>
      <c r="M414" s="8"/>
      <c r="N414" s="8"/>
      <c r="O414" s="8"/>
      <c r="P414" s="8"/>
      <c r="Q414" s="8"/>
      <c r="R414" s="8"/>
      <c r="S414" s="8"/>
      <c r="T414" s="8"/>
      <c r="U414" s="8"/>
    </row>
    <row r="415" spans="1:21" ht="14.25" customHeight="1" x14ac:dyDescent="0.55000000000000004">
      <c r="A415" s="7">
        <f t="shared" si="98"/>
        <v>2023</v>
      </c>
      <c r="B415" s="73" t="s">
        <v>87</v>
      </c>
      <c r="C415" s="75"/>
      <c r="D415" s="8"/>
      <c r="E415" s="8"/>
      <c r="F415" s="8"/>
      <c r="G415" s="8"/>
      <c r="H415" s="8"/>
      <c r="I415" s="8"/>
      <c r="J415" s="8"/>
      <c r="K415" s="8"/>
      <c r="L415" s="8"/>
      <c r="M415" s="8"/>
      <c r="N415" s="8"/>
      <c r="O415" s="8"/>
      <c r="P415" s="8"/>
      <c r="Q415" s="8"/>
      <c r="R415" s="8"/>
      <c r="S415" s="8"/>
      <c r="T415" s="8"/>
      <c r="U415" s="8"/>
    </row>
    <row r="416" spans="1:21" ht="14.25" customHeight="1" x14ac:dyDescent="0.55000000000000004">
      <c r="A416" s="7">
        <f t="shared" si="98"/>
        <v>2023</v>
      </c>
      <c r="B416" s="73" t="s">
        <v>87</v>
      </c>
      <c r="C416" s="75"/>
      <c r="D416" s="8"/>
      <c r="E416" s="8"/>
      <c r="F416" s="8"/>
      <c r="G416" s="8"/>
      <c r="H416" s="8"/>
      <c r="I416" s="8"/>
      <c r="J416" s="8"/>
      <c r="K416" s="8"/>
      <c r="L416" s="8"/>
      <c r="M416" s="8"/>
      <c r="N416" s="8"/>
      <c r="O416" s="8"/>
      <c r="P416" s="8"/>
      <c r="Q416" s="8"/>
      <c r="R416" s="8"/>
      <c r="S416" s="8"/>
      <c r="T416" s="8"/>
      <c r="U416" s="8"/>
    </row>
    <row r="417" spans="1:21" ht="14.25" customHeight="1" x14ac:dyDescent="0.55000000000000004">
      <c r="A417" s="7">
        <f t="shared" si="98"/>
        <v>2023</v>
      </c>
      <c r="B417" s="73" t="s">
        <v>87</v>
      </c>
      <c r="C417" s="75"/>
      <c r="D417" s="8"/>
      <c r="E417" s="8"/>
      <c r="F417" s="8"/>
      <c r="G417" s="8"/>
      <c r="H417" s="8"/>
      <c r="I417" s="8"/>
      <c r="J417" s="8"/>
      <c r="K417" s="8"/>
      <c r="L417" s="8"/>
      <c r="M417" s="8"/>
      <c r="N417" s="8"/>
      <c r="O417" s="8"/>
      <c r="P417" s="8"/>
      <c r="Q417" s="8"/>
      <c r="R417" s="8"/>
      <c r="S417" s="8"/>
      <c r="T417" s="8"/>
      <c r="U417" s="8"/>
    </row>
    <row r="418" spans="1:21" ht="14.25" customHeight="1" x14ac:dyDescent="0.55000000000000004">
      <c r="A418" s="7">
        <f t="shared" si="98"/>
        <v>2023</v>
      </c>
      <c r="B418" s="73" t="s">
        <v>87</v>
      </c>
      <c r="C418" s="75"/>
      <c r="D418" s="8"/>
      <c r="E418" s="8"/>
      <c r="F418" s="8"/>
      <c r="G418" s="8"/>
      <c r="H418" s="8"/>
      <c r="I418" s="8"/>
      <c r="J418" s="8"/>
      <c r="K418" s="8"/>
      <c r="L418" s="8"/>
      <c r="M418" s="8"/>
      <c r="N418" s="8"/>
      <c r="O418" s="8"/>
      <c r="P418" s="8"/>
      <c r="Q418" s="8"/>
      <c r="R418" s="8"/>
      <c r="S418" s="8"/>
      <c r="T418" s="8"/>
      <c r="U418" s="8"/>
    </row>
    <row r="419" spans="1:21" ht="14.25" customHeight="1" x14ac:dyDescent="0.55000000000000004">
      <c r="A419" s="7">
        <f t="shared" si="98"/>
        <v>2023</v>
      </c>
      <c r="B419" s="73" t="s">
        <v>87</v>
      </c>
      <c r="C419" s="75"/>
      <c r="D419" s="8"/>
      <c r="E419" s="8"/>
      <c r="F419" s="8"/>
      <c r="G419" s="8"/>
      <c r="H419" s="8"/>
      <c r="I419" s="8"/>
      <c r="J419" s="8"/>
      <c r="K419" s="8"/>
      <c r="L419" s="8"/>
      <c r="M419" s="8"/>
      <c r="N419" s="8"/>
      <c r="O419" s="8"/>
      <c r="P419" s="8"/>
      <c r="Q419" s="8"/>
      <c r="R419" s="8"/>
      <c r="S419" s="8"/>
      <c r="T419" s="8"/>
      <c r="U419" s="8"/>
    </row>
    <row r="420" spans="1:21" ht="14.25" customHeight="1" x14ac:dyDescent="0.55000000000000004">
      <c r="A420" s="7">
        <f t="shared" si="98"/>
        <v>2023</v>
      </c>
      <c r="B420" s="73" t="s">
        <v>87</v>
      </c>
      <c r="C420" s="75"/>
      <c r="D420" s="8"/>
      <c r="E420" s="8"/>
      <c r="F420" s="8"/>
      <c r="G420" s="8"/>
      <c r="H420" s="8"/>
      <c r="I420" s="8"/>
      <c r="J420" s="8"/>
      <c r="K420" s="8"/>
      <c r="L420" s="8"/>
      <c r="M420" s="8"/>
      <c r="N420" s="8"/>
      <c r="O420" s="8"/>
      <c r="P420" s="8"/>
      <c r="Q420" s="8"/>
      <c r="R420" s="8"/>
      <c r="S420" s="8"/>
      <c r="T420" s="8"/>
      <c r="U420" s="8"/>
    </row>
    <row r="421" spans="1:21" ht="14.25" customHeight="1" x14ac:dyDescent="0.55000000000000004">
      <c r="A421" s="7">
        <f t="shared" si="98"/>
        <v>2023</v>
      </c>
      <c r="B421" s="73" t="s">
        <v>87</v>
      </c>
      <c r="C421" s="75"/>
      <c r="D421" s="8"/>
      <c r="E421" s="8"/>
      <c r="F421" s="8"/>
      <c r="G421" s="8"/>
      <c r="H421" s="8"/>
      <c r="I421" s="8"/>
      <c r="J421" s="8"/>
      <c r="K421" s="8"/>
      <c r="L421" s="8"/>
      <c r="M421" s="8"/>
      <c r="N421" s="8"/>
      <c r="O421" s="8"/>
      <c r="P421" s="8"/>
      <c r="Q421" s="8"/>
      <c r="R421" s="8"/>
      <c r="S421" s="8"/>
      <c r="T421" s="8"/>
      <c r="U421" s="8"/>
    </row>
    <row r="422" spans="1:21" ht="14.25" customHeight="1" x14ac:dyDescent="0.55000000000000004">
      <c r="A422" s="7">
        <f t="shared" si="98"/>
        <v>2023</v>
      </c>
      <c r="B422" s="73" t="s">
        <v>87</v>
      </c>
      <c r="C422" s="75"/>
      <c r="D422" s="8"/>
      <c r="E422" s="8"/>
      <c r="F422" s="8"/>
      <c r="G422" s="8"/>
      <c r="H422" s="8"/>
      <c r="I422" s="8"/>
      <c r="J422" s="8"/>
      <c r="K422" s="8"/>
      <c r="L422" s="8"/>
      <c r="M422" s="8"/>
      <c r="N422" s="8"/>
      <c r="O422" s="8"/>
      <c r="P422" s="8"/>
      <c r="Q422" s="8"/>
      <c r="R422" s="8"/>
      <c r="S422" s="8"/>
      <c r="T422" s="8"/>
      <c r="U422" s="8"/>
    </row>
    <row r="423" spans="1:21" ht="14.25" customHeight="1" x14ac:dyDescent="0.55000000000000004">
      <c r="A423" s="7">
        <f t="shared" si="98"/>
        <v>2023</v>
      </c>
      <c r="B423" s="73" t="s">
        <v>87</v>
      </c>
      <c r="C423" s="75"/>
      <c r="D423" s="8"/>
      <c r="E423" s="8"/>
      <c r="F423" s="8"/>
      <c r="G423" s="8"/>
      <c r="H423" s="8"/>
      <c r="I423" s="8"/>
      <c r="J423" s="8"/>
      <c r="K423" s="8"/>
      <c r="L423" s="8"/>
      <c r="M423" s="8"/>
      <c r="N423" s="8"/>
      <c r="O423" s="8"/>
      <c r="P423" s="8"/>
      <c r="Q423" s="8"/>
      <c r="R423" s="8"/>
      <c r="S423" s="8"/>
      <c r="T423" s="8"/>
      <c r="U423" s="8"/>
    </row>
    <row r="424" spans="1:21" ht="14.25" customHeight="1" x14ac:dyDescent="0.55000000000000004">
      <c r="A424" s="7">
        <f t="shared" si="98"/>
        <v>2023</v>
      </c>
      <c r="B424" s="73" t="s">
        <v>87</v>
      </c>
      <c r="C424" s="75"/>
      <c r="D424" s="8"/>
      <c r="E424" s="8"/>
      <c r="F424" s="8"/>
      <c r="G424" s="8"/>
      <c r="H424" s="8"/>
      <c r="I424" s="8"/>
      <c r="J424" s="8"/>
      <c r="K424" s="8"/>
      <c r="L424" s="8"/>
      <c r="M424" s="8"/>
      <c r="N424" s="8"/>
      <c r="O424" s="8"/>
      <c r="P424" s="8"/>
      <c r="Q424" s="8"/>
      <c r="R424" s="8"/>
      <c r="S424" s="8"/>
      <c r="T424" s="8"/>
      <c r="U424" s="8"/>
    </row>
    <row r="425" spans="1:21" ht="14.25" customHeight="1" x14ac:dyDescent="0.55000000000000004">
      <c r="A425" s="7">
        <f t="shared" si="98"/>
        <v>2023</v>
      </c>
      <c r="B425" s="73" t="s">
        <v>87</v>
      </c>
      <c r="C425" s="75"/>
      <c r="D425" s="8"/>
      <c r="E425" s="8"/>
      <c r="F425" s="8"/>
      <c r="G425" s="8"/>
      <c r="H425" s="8"/>
      <c r="I425" s="8"/>
      <c r="J425" s="8"/>
      <c r="K425" s="8"/>
      <c r="L425" s="8"/>
      <c r="M425" s="8"/>
      <c r="N425" s="8"/>
      <c r="O425" s="8"/>
      <c r="P425" s="8"/>
      <c r="Q425" s="8"/>
      <c r="R425" s="8"/>
      <c r="S425" s="8"/>
      <c r="T425" s="8"/>
      <c r="U425" s="8"/>
    </row>
    <row r="426" spans="1:21" ht="14.25" customHeight="1" x14ac:dyDescent="0.55000000000000004">
      <c r="A426" s="7">
        <f t="shared" si="98"/>
        <v>2023</v>
      </c>
      <c r="B426" s="73" t="s">
        <v>87</v>
      </c>
      <c r="C426" s="75"/>
      <c r="D426" s="8"/>
      <c r="E426" s="8"/>
      <c r="F426" s="8"/>
      <c r="G426" s="8"/>
      <c r="H426" s="8"/>
      <c r="I426" s="8"/>
      <c r="J426" s="8"/>
      <c r="K426" s="8"/>
      <c r="L426" s="8"/>
      <c r="M426" s="8"/>
      <c r="N426" s="8"/>
      <c r="O426" s="8"/>
      <c r="P426" s="8"/>
      <c r="Q426" s="8"/>
      <c r="R426" s="8"/>
      <c r="S426" s="8"/>
      <c r="T426" s="8"/>
      <c r="U426" s="8"/>
    </row>
    <row r="427" spans="1:21" ht="14.25" customHeight="1" x14ac:dyDescent="0.55000000000000004">
      <c r="A427" s="7">
        <f t="shared" si="98"/>
        <v>2023</v>
      </c>
      <c r="B427" s="73" t="s">
        <v>87</v>
      </c>
      <c r="C427" s="75"/>
      <c r="D427" s="8"/>
      <c r="E427" s="8"/>
      <c r="F427" s="8"/>
      <c r="G427" s="8"/>
      <c r="H427" s="8"/>
      <c r="I427" s="8"/>
      <c r="J427" s="8"/>
      <c r="K427" s="8"/>
      <c r="L427" s="8"/>
      <c r="M427" s="8"/>
      <c r="N427" s="8"/>
      <c r="O427" s="8"/>
      <c r="P427" s="8"/>
      <c r="Q427" s="8"/>
      <c r="R427" s="8"/>
      <c r="S427" s="8"/>
      <c r="T427" s="8"/>
      <c r="U427" s="8"/>
    </row>
    <row r="428" spans="1:21" ht="14.25" customHeight="1" x14ac:dyDescent="0.55000000000000004">
      <c r="A428" s="7">
        <f t="shared" si="98"/>
        <v>2023</v>
      </c>
      <c r="B428" s="73" t="s">
        <v>87</v>
      </c>
      <c r="C428" s="75"/>
      <c r="D428" s="8"/>
      <c r="E428" s="8"/>
      <c r="F428" s="8"/>
      <c r="G428" s="8"/>
      <c r="H428" s="8"/>
      <c r="I428" s="8"/>
      <c r="J428" s="8"/>
      <c r="K428" s="8"/>
      <c r="L428" s="8"/>
      <c r="M428" s="8"/>
      <c r="N428" s="8"/>
      <c r="O428" s="8"/>
      <c r="P428" s="8"/>
      <c r="Q428" s="8"/>
      <c r="R428" s="8"/>
      <c r="S428" s="8"/>
      <c r="T428" s="8"/>
      <c r="U428" s="8"/>
    </row>
    <row r="429" spans="1:21" ht="14.25" customHeight="1" x14ac:dyDescent="0.55000000000000004">
      <c r="A429" s="7">
        <f t="shared" si="98"/>
        <v>2023</v>
      </c>
      <c r="B429" s="73" t="s">
        <v>87</v>
      </c>
      <c r="C429" s="75"/>
      <c r="D429" s="8"/>
      <c r="E429" s="8"/>
      <c r="F429" s="8"/>
      <c r="G429" s="8"/>
      <c r="H429" s="8"/>
      <c r="I429" s="8"/>
      <c r="J429" s="8"/>
      <c r="K429" s="8"/>
      <c r="L429" s="8"/>
      <c r="M429" s="8"/>
      <c r="N429" s="8"/>
      <c r="O429" s="8"/>
      <c r="P429" s="8"/>
      <c r="Q429" s="8"/>
      <c r="R429" s="8"/>
      <c r="S429" s="8"/>
      <c r="T429" s="8"/>
      <c r="U429" s="8"/>
    </row>
    <row r="430" spans="1:21" ht="14.25" customHeight="1" x14ac:dyDescent="0.55000000000000004">
      <c r="A430" s="7">
        <f t="shared" si="98"/>
        <v>2023</v>
      </c>
      <c r="B430" s="73" t="s">
        <v>87</v>
      </c>
      <c r="C430" s="75"/>
      <c r="D430" s="8"/>
      <c r="E430" s="8"/>
      <c r="F430" s="8"/>
      <c r="G430" s="8"/>
      <c r="H430" s="8"/>
      <c r="I430" s="8"/>
      <c r="J430" s="8"/>
      <c r="K430" s="8"/>
      <c r="L430" s="8"/>
      <c r="M430" s="8"/>
      <c r="N430" s="8"/>
      <c r="O430" s="8"/>
      <c r="P430" s="8"/>
      <c r="Q430" s="8"/>
      <c r="R430" s="8"/>
      <c r="S430" s="8"/>
      <c r="T430" s="8"/>
      <c r="U430" s="8"/>
    </row>
    <row r="431" spans="1:21" ht="14.25" customHeight="1" x14ac:dyDescent="0.55000000000000004">
      <c r="A431" s="7">
        <f t="shared" si="98"/>
        <v>2023</v>
      </c>
      <c r="B431" s="73" t="s">
        <v>87</v>
      </c>
      <c r="C431" s="75"/>
      <c r="D431" s="8"/>
      <c r="E431" s="8"/>
      <c r="F431" s="8"/>
      <c r="G431" s="8"/>
      <c r="H431" s="8"/>
      <c r="I431" s="8"/>
      <c r="J431" s="8"/>
      <c r="K431" s="8"/>
      <c r="L431" s="8"/>
      <c r="M431" s="8"/>
      <c r="N431" s="8"/>
      <c r="O431" s="8"/>
      <c r="P431" s="8"/>
      <c r="Q431" s="8"/>
      <c r="R431" s="8"/>
      <c r="S431" s="8"/>
      <c r="T431" s="8"/>
      <c r="U431" s="8"/>
    </row>
    <row r="432" spans="1:21" ht="14.25" customHeight="1" x14ac:dyDescent="0.55000000000000004">
      <c r="A432" s="7">
        <f t="shared" si="98"/>
        <v>2023</v>
      </c>
      <c r="B432" s="73" t="s">
        <v>87</v>
      </c>
      <c r="C432" s="75"/>
      <c r="D432" s="8"/>
      <c r="E432" s="8"/>
      <c r="F432" s="8"/>
      <c r="G432" s="8"/>
      <c r="H432" s="8"/>
      <c r="I432" s="8"/>
      <c r="J432" s="8"/>
      <c r="K432" s="8"/>
      <c r="L432" s="8"/>
      <c r="M432" s="8"/>
      <c r="N432" s="8"/>
      <c r="O432" s="8"/>
      <c r="P432" s="8"/>
      <c r="Q432" s="8"/>
      <c r="R432" s="8"/>
      <c r="S432" s="8"/>
      <c r="T432" s="8"/>
      <c r="U432" s="8"/>
    </row>
    <row r="433" spans="1:21" ht="14.25" customHeight="1" x14ac:dyDescent="0.55000000000000004">
      <c r="A433" s="7">
        <f t="shared" si="98"/>
        <v>2023</v>
      </c>
      <c r="B433" s="73" t="s">
        <v>87</v>
      </c>
      <c r="C433" s="75"/>
      <c r="D433" s="8"/>
      <c r="E433" s="8"/>
      <c r="F433" s="8"/>
      <c r="G433" s="8"/>
      <c r="H433" s="8"/>
      <c r="I433" s="8"/>
      <c r="J433" s="8"/>
      <c r="K433" s="8"/>
      <c r="L433" s="8"/>
      <c r="M433" s="8"/>
      <c r="N433" s="8"/>
      <c r="O433" s="8"/>
      <c r="P433" s="8"/>
      <c r="Q433" s="8"/>
      <c r="R433" s="8"/>
      <c r="S433" s="8"/>
      <c r="T433" s="8"/>
      <c r="U433" s="8"/>
    </row>
    <row r="434" spans="1:21" ht="14.25" customHeight="1" x14ac:dyDescent="0.55000000000000004">
      <c r="A434" s="7">
        <f t="shared" si="98"/>
        <v>2023</v>
      </c>
      <c r="B434" s="73" t="s">
        <v>87</v>
      </c>
      <c r="C434" s="75"/>
      <c r="D434" s="8"/>
      <c r="E434" s="8"/>
      <c r="F434" s="8"/>
      <c r="G434" s="8"/>
      <c r="H434" s="8"/>
      <c r="I434" s="8"/>
      <c r="J434" s="8"/>
      <c r="K434" s="8"/>
      <c r="L434" s="8"/>
      <c r="M434" s="8"/>
      <c r="N434" s="8"/>
      <c r="O434" s="8"/>
      <c r="P434" s="8"/>
      <c r="Q434" s="8"/>
      <c r="R434" s="8"/>
      <c r="S434" s="8"/>
      <c r="T434" s="8"/>
      <c r="U434" s="8"/>
    </row>
    <row r="435" spans="1:21" ht="14.25" customHeight="1" x14ac:dyDescent="0.55000000000000004">
      <c r="A435" s="7">
        <f t="shared" si="98"/>
        <v>2023</v>
      </c>
      <c r="B435" s="73" t="s">
        <v>87</v>
      </c>
      <c r="C435" s="75"/>
      <c r="D435" s="8"/>
      <c r="E435" s="8"/>
      <c r="F435" s="8"/>
      <c r="G435" s="8"/>
      <c r="H435" s="8"/>
      <c r="I435" s="8"/>
      <c r="J435" s="8"/>
      <c r="K435" s="8"/>
      <c r="L435" s="8"/>
      <c r="M435" s="8"/>
      <c r="N435" s="8"/>
      <c r="O435" s="8"/>
      <c r="P435" s="8"/>
      <c r="Q435" s="8"/>
      <c r="R435" s="8"/>
      <c r="S435" s="8"/>
      <c r="T435" s="8"/>
      <c r="U435" s="8"/>
    </row>
    <row r="436" spans="1:21" ht="14.25" customHeight="1" x14ac:dyDescent="0.55000000000000004">
      <c r="A436" s="7">
        <f t="shared" si="98"/>
        <v>2023</v>
      </c>
      <c r="B436" s="73" t="s">
        <v>87</v>
      </c>
      <c r="C436" s="75"/>
      <c r="D436" s="8"/>
      <c r="E436" s="8"/>
      <c r="F436" s="8"/>
      <c r="G436" s="8"/>
      <c r="H436" s="8"/>
      <c r="I436" s="8"/>
      <c r="J436" s="8"/>
      <c r="K436" s="8"/>
      <c r="L436" s="8"/>
      <c r="M436" s="8"/>
      <c r="N436" s="8"/>
      <c r="O436" s="8"/>
      <c r="P436" s="8"/>
      <c r="Q436" s="8"/>
      <c r="R436" s="8"/>
      <c r="S436" s="8"/>
      <c r="T436" s="8"/>
      <c r="U436" s="8"/>
    </row>
    <row r="437" spans="1:21" ht="14.25" customHeight="1" x14ac:dyDescent="0.55000000000000004">
      <c r="B437" s="73"/>
      <c r="C437" s="75"/>
      <c r="D437" s="8"/>
      <c r="E437" s="8"/>
      <c r="F437" s="8"/>
      <c r="G437" s="8"/>
      <c r="H437" s="8"/>
      <c r="I437" s="8"/>
      <c r="J437" s="8"/>
      <c r="K437" s="8"/>
      <c r="L437" s="8"/>
      <c r="M437" s="8"/>
      <c r="N437" s="8"/>
      <c r="O437" s="8"/>
      <c r="P437" s="8"/>
      <c r="Q437" s="8"/>
      <c r="R437" s="8"/>
      <c r="S437" s="8"/>
      <c r="T437" s="8"/>
      <c r="U437" s="8"/>
    </row>
    <row r="438" spans="1:21" ht="14.25" customHeight="1" x14ac:dyDescent="0.55000000000000004">
      <c r="B438" s="73"/>
      <c r="C438" s="75"/>
      <c r="D438" s="8"/>
      <c r="E438" s="8"/>
      <c r="F438" s="8"/>
      <c r="G438" s="8"/>
      <c r="H438" s="8"/>
      <c r="I438" s="8"/>
      <c r="J438" s="8"/>
      <c r="K438" s="8"/>
      <c r="L438" s="8"/>
      <c r="M438" s="8"/>
      <c r="N438" s="8"/>
      <c r="O438" s="8"/>
      <c r="P438" s="8"/>
      <c r="Q438" s="8"/>
      <c r="R438" s="8"/>
      <c r="S438" s="8"/>
      <c r="T438" s="8"/>
      <c r="U438" s="8"/>
    </row>
    <row r="439" spans="1:21" ht="14.25" customHeight="1" x14ac:dyDescent="0.55000000000000004">
      <c r="B439" s="73"/>
      <c r="C439" s="75"/>
      <c r="D439" s="8"/>
      <c r="E439" s="8"/>
      <c r="F439" s="8"/>
      <c r="G439" s="8"/>
      <c r="H439" s="8"/>
      <c r="I439" s="8"/>
      <c r="J439" s="8"/>
      <c r="K439" s="8"/>
      <c r="L439" s="8"/>
      <c r="M439" s="8"/>
      <c r="N439" s="8"/>
      <c r="O439" s="8"/>
      <c r="P439" s="8"/>
      <c r="Q439" s="8"/>
      <c r="R439" s="8"/>
      <c r="S439" s="8"/>
      <c r="T439" s="8"/>
      <c r="U439" s="8"/>
    </row>
    <row r="440" spans="1:21" ht="14.25" customHeight="1" x14ac:dyDescent="0.55000000000000004">
      <c r="B440" s="73"/>
      <c r="C440" s="75"/>
      <c r="D440" s="8"/>
      <c r="E440" s="8"/>
      <c r="F440" s="8"/>
      <c r="G440" s="8"/>
      <c r="H440" s="8"/>
      <c r="I440" s="8"/>
      <c r="J440" s="8"/>
      <c r="K440" s="8"/>
      <c r="L440" s="8"/>
      <c r="M440" s="8"/>
      <c r="N440" s="8"/>
      <c r="O440" s="8"/>
      <c r="P440" s="8"/>
      <c r="Q440" s="8"/>
      <c r="R440" s="8"/>
      <c r="S440" s="8"/>
      <c r="T440" s="8"/>
      <c r="U440" s="8"/>
    </row>
    <row r="441" spans="1:21" ht="14.25" customHeight="1" x14ac:dyDescent="0.55000000000000004">
      <c r="B441" s="73"/>
      <c r="C441" s="75"/>
      <c r="D441" s="8"/>
      <c r="E441" s="8"/>
      <c r="F441" s="8"/>
      <c r="G441" s="8"/>
      <c r="H441" s="8"/>
      <c r="I441" s="8"/>
      <c r="J441" s="8"/>
      <c r="K441" s="8"/>
      <c r="L441" s="8"/>
      <c r="M441" s="8"/>
      <c r="N441" s="8"/>
      <c r="O441" s="8"/>
      <c r="P441" s="8"/>
      <c r="Q441" s="8"/>
      <c r="R441" s="8"/>
      <c r="S441" s="8"/>
      <c r="T441" s="8"/>
      <c r="U441" s="8"/>
    </row>
    <row r="442" spans="1:21" ht="14.25" customHeight="1" x14ac:dyDescent="0.55000000000000004">
      <c r="B442" s="73"/>
      <c r="C442" s="75"/>
      <c r="D442" s="8"/>
      <c r="E442" s="8"/>
      <c r="F442" s="8"/>
      <c r="G442" s="8"/>
      <c r="H442" s="8"/>
      <c r="I442" s="8"/>
      <c r="J442" s="8"/>
      <c r="K442" s="8"/>
      <c r="L442" s="8"/>
      <c r="M442" s="8"/>
      <c r="N442" s="8"/>
      <c r="O442" s="8"/>
      <c r="P442" s="8"/>
      <c r="Q442" s="8"/>
      <c r="R442" s="8"/>
      <c r="S442" s="8"/>
      <c r="T442" s="8"/>
      <c r="U442" s="8"/>
    </row>
    <row r="443" spans="1:21" ht="14.25" customHeight="1" x14ac:dyDescent="0.55000000000000004">
      <c r="B443" s="73"/>
      <c r="C443" s="75"/>
      <c r="D443" s="8"/>
      <c r="E443" s="8"/>
      <c r="F443" s="8"/>
      <c r="G443" s="8"/>
      <c r="H443" s="8"/>
      <c r="I443" s="8"/>
      <c r="J443" s="8"/>
      <c r="K443" s="8"/>
      <c r="L443" s="8"/>
      <c r="M443" s="8"/>
      <c r="N443" s="8"/>
      <c r="O443" s="8"/>
      <c r="P443" s="8"/>
      <c r="Q443" s="8"/>
      <c r="R443" s="8"/>
      <c r="S443" s="8"/>
      <c r="T443" s="8"/>
      <c r="U443" s="8"/>
    </row>
    <row r="444" spans="1:21" ht="14.25" customHeight="1" x14ac:dyDescent="0.55000000000000004">
      <c r="B444" s="73"/>
      <c r="C444" s="75"/>
      <c r="D444" s="8"/>
      <c r="E444" s="8"/>
      <c r="F444" s="8"/>
      <c r="G444" s="8"/>
      <c r="H444" s="8"/>
      <c r="I444" s="8"/>
      <c r="J444" s="8"/>
      <c r="K444" s="8"/>
      <c r="L444" s="8"/>
      <c r="M444" s="8"/>
      <c r="N444" s="8"/>
      <c r="O444" s="8"/>
      <c r="P444" s="8"/>
      <c r="Q444" s="8"/>
      <c r="R444" s="8"/>
      <c r="S444" s="8"/>
      <c r="T444" s="8"/>
      <c r="U444" s="8"/>
    </row>
    <row r="445" spans="1:21" ht="14.25" customHeight="1" x14ac:dyDescent="0.55000000000000004">
      <c r="B445" s="73"/>
      <c r="C445" s="75"/>
      <c r="D445" s="8"/>
      <c r="E445" s="8"/>
      <c r="F445" s="8"/>
      <c r="G445" s="8"/>
      <c r="H445" s="8"/>
      <c r="I445" s="8"/>
      <c r="J445" s="8"/>
      <c r="K445" s="8"/>
      <c r="L445" s="8"/>
      <c r="M445" s="8"/>
      <c r="N445" s="8"/>
      <c r="O445" s="8"/>
      <c r="P445" s="8"/>
      <c r="Q445" s="8"/>
      <c r="R445" s="8"/>
      <c r="S445" s="8"/>
      <c r="T445" s="8"/>
      <c r="U445" s="8"/>
    </row>
    <row r="446" spans="1:21" ht="14.25" customHeight="1" x14ac:dyDescent="0.55000000000000004">
      <c r="B446" s="73"/>
      <c r="C446" s="75"/>
      <c r="D446" s="8"/>
      <c r="E446" s="8"/>
      <c r="F446" s="8"/>
      <c r="G446" s="8"/>
      <c r="H446" s="8"/>
      <c r="I446" s="8"/>
      <c r="J446" s="8"/>
      <c r="K446" s="8"/>
      <c r="L446" s="8"/>
      <c r="M446" s="8"/>
      <c r="N446" s="8"/>
      <c r="O446" s="8"/>
      <c r="P446" s="8"/>
      <c r="Q446" s="8"/>
      <c r="R446" s="8"/>
      <c r="S446" s="8"/>
      <c r="T446" s="8"/>
      <c r="U446" s="8"/>
    </row>
    <row r="447" spans="1:21" ht="14.25" customHeight="1" x14ac:dyDescent="0.55000000000000004">
      <c r="A447" s="72">
        <v>2024</v>
      </c>
      <c r="B447" s="73" t="s">
        <v>87</v>
      </c>
      <c r="C447" s="74">
        <v>44865</v>
      </c>
      <c r="D447" s="8">
        <v>0</v>
      </c>
      <c r="E447" s="8">
        <v>0</v>
      </c>
      <c r="F447" s="8">
        <v>0</v>
      </c>
      <c r="G447" s="8">
        <v>0</v>
      </c>
      <c r="H447" s="8">
        <v>0</v>
      </c>
      <c r="I447" s="8">
        <v>0</v>
      </c>
      <c r="J447" s="8">
        <v>0</v>
      </c>
      <c r="K447" s="8">
        <v>0</v>
      </c>
      <c r="L447" s="8">
        <v>0</v>
      </c>
      <c r="M447" s="8">
        <v>0</v>
      </c>
      <c r="N447" s="8">
        <v>0</v>
      </c>
      <c r="O447" s="8">
        <v>0</v>
      </c>
      <c r="P447" s="8">
        <v>0</v>
      </c>
      <c r="Q447" s="8">
        <v>0</v>
      </c>
      <c r="R447" s="8">
        <v>0</v>
      </c>
      <c r="S447" s="8">
        <v>0</v>
      </c>
      <c r="T447" s="8">
        <v>0</v>
      </c>
      <c r="U447" s="8"/>
    </row>
    <row r="448" spans="1:21" ht="14.25" customHeight="1" x14ac:dyDescent="0.55000000000000004">
      <c r="A448" s="7">
        <f t="shared" ref="A448:A702" si="99">A447</f>
        <v>2024</v>
      </c>
      <c r="B448" s="73" t="s">
        <v>87</v>
      </c>
      <c r="C448" s="75">
        <v>44895</v>
      </c>
      <c r="D448" s="8">
        <v>0</v>
      </c>
      <c r="E448" s="8">
        <v>0</v>
      </c>
      <c r="F448" s="8">
        <v>0</v>
      </c>
      <c r="G448" s="8">
        <v>0</v>
      </c>
      <c r="H448" s="8">
        <v>0</v>
      </c>
      <c r="I448" s="8">
        <v>0</v>
      </c>
      <c r="J448" s="8">
        <v>0</v>
      </c>
      <c r="K448" s="8">
        <v>0</v>
      </c>
      <c r="L448" s="8">
        <v>0</v>
      </c>
      <c r="M448" s="8">
        <v>0</v>
      </c>
      <c r="N448" s="8">
        <v>0</v>
      </c>
      <c r="O448" s="8">
        <v>0</v>
      </c>
      <c r="P448" s="8">
        <v>0</v>
      </c>
      <c r="Q448" s="8">
        <v>0</v>
      </c>
      <c r="R448" s="8">
        <v>0</v>
      </c>
      <c r="S448" s="8">
        <v>0</v>
      </c>
      <c r="T448" s="8">
        <v>0</v>
      </c>
      <c r="U448" s="8"/>
    </row>
    <row r="449" spans="1:21" ht="14.25" customHeight="1" x14ac:dyDescent="0.55000000000000004">
      <c r="A449" s="7">
        <f t="shared" si="99"/>
        <v>2024</v>
      </c>
      <c r="B449" s="73" t="s">
        <v>87</v>
      </c>
      <c r="C449" s="75">
        <v>44926</v>
      </c>
      <c r="D449" s="8">
        <v>0</v>
      </c>
      <c r="E449" s="8">
        <v>0</v>
      </c>
      <c r="F449" s="8">
        <v>0</v>
      </c>
      <c r="G449" s="8">
        <v>0</v>
      </c>
      <c r="H449" s="8">
        <v>0</v>
      </c>
      <c r="I449" s="8">
        <v>0</v>
      </c>
      <c r="J449" s="8">
        <v>0</v>
      </c>
      <c r="K449" s="8">
        <v>0</v>
      </c>
      <c r="L449" s="8">
        <v>0</v>
      </c>
      <c r="M449" s="8">
        <v>0</v>
      </c>
      <c r="N449" s="8">
        <v>0</v>
      </c>
      <c r="O449" s="8">
        <v>0</v>
      </c>
      <c r="P449" s="8">
        <v>0</v>
      </c>
      <c r="Q449" s="8">
        <v>0</v>
      </c>
      <c r="R449" s="8">
        <v>0</v>
      </c>
      <c r="S449" s="8">
        <v>0</v>
      </c>
      <c r="T449" s="8">
        <v>0</v>
      </c>
      <c r="U449" s="8"/>
    </row>
    <row r="450" spans="1:21" ht="14.25" customHeight="1" x14ac:dyDescent="0.55000000000000004">
      <c r="A450" s="7">
        <f t="shared" si="99"/>
        <v>2024</v>
      </c>
      <c r="B450" s="73" t="s">
        <v>87</v>
      </c>
      <c r="C450" s="75">
        <v>44957</v>
      </c>
      <c r="D450" s="8">
        <v>0</v>
      </c>
      <c r="E450" s="8">
        <v>0</v>
      </c>
      <c r="F450" s="8">
        <v>0</v>
      </c>
      <c r="G450" s="8">
        <v>0</v>
      </c>
      <c r="H450" s="8">
        <v>0</v>
      </c>
      <c r="I450" s="8">
        <v>0</v>
      </c>
      <c r="J450" s="8">
        <v>0</v>
      </c>
      <c r="K450" s="8">
        <v>0</v>
      </c>
      <c r="L450" s="8">
        <v>0</v>
      </c>
      <c r="M450" s="8">
        <v>0</v>
      </c>
      <c r="N450" s="8">
        <v>0</v>
      </c>
      <c r="O450" s="8">
        <v>0</v>
      </c>
      <c r="P450" s="8">
        <v>0</v>
      </c>
      <c r="Q450" s="8">
        <v>0</v>
      </c>
      <c r="R450" s="8">
        <v>0</v>
      </c>
      <c r="S450" s="8">
        <v>0</v>
      </c>
      <c r="T450" s="8">
        <v>0</v>
      </c>
      <c r="U450" s="8"/>
    </row>
    <row r="451" spans="1:21" ht="14.25" customHeight="1" x14ac:dyDescent="0.55000000000000004">
      <c r="A451" s="7">
        <f t="shared" si="99"/>
        <v>2024</v>
      </c>
      <c r="B451" s="73" t="s">
        <v>87</v>
      </c>
      <c r="C451" s="75">
        <v>44985</v>
      </c>
      <c r="D451" s="8">
        <v>0</v>
      </c>
      <c r="E451" s="8">
        <v>0</v>
      </c>
      <c r="F451" s="8">
        <v>0</v>
      </c>
      <c r="G451" s="8">
        <v>0</v>
      </c>
      <c r="H451" s="8">
        <v>0</v>
      </c>
      <c r="I451" s="8">
        <v>0</v>
      </c>
      <c r="J451" s="8">
        <v>0</v>
      </c>
      <c r="K451" s="8">
        <v>0</v>
      </c>
      <c r="L451" s="8">
        <v>0</v>
      </c>
      <c r="M451" s="8">
        <v>0</v>
      </c>
      <c r="N451" s="8">
        <v>0</v>
      </c>
      <c r="O451" s="8">
        <v>0</v>
      </c>
      <c r="P451" s="8">
        <v>0</v>
      </c>
      <c r="Q451" s="8">
        <v>0</v>
      </c>
      <c r="R451" s="8">
        <v>0</v>
      </c>
      <c r="S451" s="8">
        <v>0</v>
      </c>
      <c r="T451" s="8">
        <v>0</v>
      </c>
      <c r="U451" s="8"/>
    </row>
    <row r="452" spans="1:21" ht="14.25" customHeight="1" x14ac:dyDescent="0.55000000000000004">
      <c r="A452" s="7">
        <f t="shared" si="99"/>
        <v>2024</v>
      </c>
      <c r="B452" s="73" t="s">
        <v>87</v>
      </c>
      <c r="C452" s="75">
        <v>45016</v>
      </c>
      <c r="D452" s="8">
        <v>0</v>
      </c>
      <c r="E452" s="8">
        <v>0</v>
      </c>
      <c r="F452" s="8">
        <v>0</v>
      </c>
      <c r="G452" s="8">
        <v>0</v>
      </c>
      <c r="H452" s="8">
        <v>0</v>
      </c>
      <c r="I452" s="8">
        <v>0</v>
      </c>
      <c r="J452" s="8">
        <v>0</v>
      </c>
      <c r="K452" s="8">
        <v>0</v>
      </c>
      <c r="L452" s="8">
        <v>0</v>
      </c>
      <c r="M452" s="8">
        <v>0</v>
      </c>
      <c r="N452" s="8">
        <v>0</v>
      </c>
      <c r="O452" s="8">
        <v>0</v>
      </c>
      <c r="P452" s="8">
        <v>0</v>
      </c>
      <c r="Q452" s="8">
        <v>0</v>
      </c>
      <c r="R452" s="8">
        <v>0</v>
      </c>
      <c r="S452" s="8">
        <v>0</v>
      </c>
      <c r="T452" s="8">
        <v>0</v>
      </c>
      <c r="U452" s="8"/>
    </row>
    <row r="453" spans="1:21" ht="14.25" customHeight="1" x14ac:dyDescent="0.55000000000000004">
      <c r="A453" s="7">
        <f t="shared" si="99"/>
        <v>2024</v>
      </c>
      <c r="B453" s="73" t="s">
        <v>87</v>
      </c>
      <c r="C453" s="75">
        <v>45046</v>
      </c>
      <c r="D453" s="8">
        <v>0</v>
      </c>
      <c r="E453" s="8">
        <v>0</v>
      </c>
      <c r="F453" s="8">
        <v>0</v>
      </c>
      <c r="G453" s="8">
        <v>0</v>
      </c>
      <c r="H453" s="8">
        <v>0</v>
      </c>
      <c r="I453" s="8">
        <v>0</v>
      </c>
      <c r="J453" s="8">
        <v>0</v>
      </c>
      <c r="K453" s="8">
        <v>0</v>
      </c>
      <c r="L453" s="8">
        <v>0</v>
      </c>
      <c r="M453" s="8">
        <v>0</v>
      </c>
      <c r="N453" s="8">
        <v>0</v>
      </c>
      <c r="O453" s="8">
        <v>0</v>
      </c>
      <c r="P453" s="8">
        <v>0</v>
      </c>
      <c r="Q453" s="8">
        <v>0</v>
      </c>
      <c r="R453" s="8">
        <v>0</v>
      </c>
      <c r="S453" s="8">
        <v>0</v>
      </c>
      <c r="T453" s="8">
        <v>0</v>
      </c>
      <c r="U453" s="8"/>
    </row>
    <row r="454" spans="1:21" ht="14.25" customHeight="1" x14ac:dyDescent="0.55000000000000004">
      <c r="A454" s="7">
        <f t="shared" si="99"/>
        <v>2024</v>
      </c>
      <c r="B454" s="73" t="s">
        <v>87</v>
      </c>
      <c r="C454" s="75">
        <v>45077</v>
      </c>
      <c r="D454" s="8">
        <v>0</v>
      </c>
      <c r="E454" s="8">
        <v>0</v>
      </c>
      <c r="F454" s="8">
        <v>0</v>
      </c>
      <c r="G454" s="8">
        <v>0</v>
      </c>
      <c r="H454" s="8">
        <v>0</v>
      </c>
      <c r="I454" s="8">
        <v>0</v>
      </c>
      <c r="J454" s="8">
        <v>0</v>
      </c>
      <c r="K454" s="8">
        <v>0</v>
      </c>
      <c r="L454" s="8">
        <v>0</v>
      </c>
      <c r="M454" s="8">
        <v>0</v>
      </c>
      <c r="N454" s="8">
        <v>0</v>
      </c>
      <c r="O454" s="8">
        <v>0</v>
      </c>
      <c r="P454" s="8">
        <v>0</v>
      </c>
      <c r="Q454" s="8">
        <v>0</v>
      </c>
      <c r="R454" s="8">
        <v>0</v>
      </c>
      <c r="S454" s="8">
        <v>0</v>
      </c>
      <c r="T454" s="8">
        <v>0</v>
      </c>
      <c r="U454" s="8"/>
    </row>
    <row r="455" spans="1:21" ht="14.25" customHeight="1" x14ac:dyDescent="0.55000000000000004">
      <c r="A455" s="7">
        <f t="shared" si="99"/>
        <v>2024</v>
      </c>
      <c r="B455" s="73" t="s">
        <v>87</v>
      </c>
      <c r="C455" s="75">
        <v>45107</v>
      </c>
      <c r="D455" s="8">
        <v>0</v>
      </c>
      <c r="E455" s="8">
        <v>0</v>
      </c>
      <c r="F455" s="8">
        <v>0</v>
      </c>
      <c r="G455" s="8">
        <v>0</v>
      </c>
      <c r="H455" s="8">
        <v>0</v>
      </c>
      <c r="I455" s="8">
        <v>0</v>
      </c>
      <c r="J455" s="8">
        <v>0</v>
      </c>
      <c r="K455" s="8">
        <v>0</v>
      </c>
      <c r="L455" s="8">
        <v>0</v>
      </c>
      <c r="M455" s="8">
        <v>0</v>
      </c>
      <c r="N455" s="8">
        <v>0</v>
      </c>
      <c r="O455" s="8">
        <v>0</v>
      </c>
      <c r="P455" s="8">
        <v>0</v>
      </c>
      <c r="Q455" s="8">
        <v>0</v>
      </c>
      <c r="R455" s="8">
        <v>0</v>
      </c>
      <c r="S455" s="8">
        <v>0</v>
      </c>
      <c r="T455" s="8">
        <v>0</v>
      </c>
      <c r="U455" s="8"/>
    </row>
    <row r="456" spans="1:21" ht="14.25" customHeight="1" x14ac:dyDescent="0.55000000000000004">
      <c r="A456" s="7">
        <f t="shared" si="99"/>
        <v>2024</v>
      </c>
      <c r="B456" s="73" t="s">
        <v>87</v>
      </c>
      <c r="C456" s="75">
        <v>45138</v>
      </c>
      <c r="D456" s="8">
        <v>0</v>
      </c>
      <c r="E456" s="8">
        <v>0</v>
      </c>
      <c r="F456" s="8">
        <v>0</v>
      </c>
      <c r="G456" s="8">
        <v>0</v>
      </c>
      <c r="H456" s="8">
        <v>0</v>
      </c>
      <c r="I456" s="8">
        <v>0</v>
      </c>
      <c r="J456" s="8">
        <v>0</v>
      </c>
      <c r="K456" s="8">
        <v>0</v>
      </c>
      <c r="L456" s="8">
        <v>0</v>
      </c>
      <c r="M456" s="8">
        <v>0</v>
      </c>
      <c r="N456" s="8">
        <v>0</v>
      </c>
      <c r="O456" s="8">
        <v>0</v>
      </c>
      <c r="P456" s="8">
        <v>0</v>
      </c>
      <c r="Q456" s="8">
        <v>0</v>
      </c>
      <c r="R456" s="8">
        <v>0</v>
      </c>
      <c r="S456" s="8">
        <v>0</v>
      </c>
      <c r="T456" s="8">
        <v>0</v>
      </c>
      <c r="U456" s="8"/>
    </row>
    <row r="457" spans="1:21" ht="14.25" customHeight="1" x14ac:dyDescent="0.55000000000000004">
      <c r="A457" s="7">
        <f t="shared" si="99"/>
        <v>2024</v>
      </c>
      <c r="B457" s="73" t="s">
        <v>87</v>
      </c>
      <c r="C457" s="75">
        <v>45169</v>
      </c>
      <c r="D457" s="8">
        <v>0</v>
      </c>
      <c r="E457" s="8">
        <v>0</v>
      </c>
      <c r="F457" s="8">
        <v>0</v>
      </c>
      <c r="G457" s="8">
        <v>0</v>
      </c>
      <c r="H457" s="8">
        <v>0</v>
      </c>
      <c r="I457" s="8">
        <v>0</v>
      </c>
      <c r="J457" s="8">
        <v>0</v>
      </c>
      <c r="K457" s="8">
        <v>0</v>
      </c>
      <c r="L457" s="8">
        <v>0</v>
      </c>
      <c r="M457" s="8">
        <v>0</v>
      </c>
      <c r="N457" s="8">
        <v>0</v>
      </c>
      <c r="O457" s="8">
        <v>0</v>
      </c>
      <c r="P457" s="8">
        <v>0</v>
      </c>
      <c r="Q457" s="8">
        <v>0</v>
      </c>
      <c r="R457" s="8">
        <v>0</v>
      </c>
      <c r="S457" s="8">
        <v>0</v>
      </c>
      <c r="T457" s="8">
        <v>0</v>
      </c>
      <c r="U457" s="8"/>
    </row>
    <row r="458" spans="1:21" ht="14.25" customHeight="1" x14ac:dyDescent="0.55000000000000004">
      <c r="A458" s="7">
        <f t="shared" si="99"/>
        <v>2024</v>
      </c>
      <c r="B458" s="73" t="s">
        <v>87</v>
      </c>
      <c r="C458" s="75">
        <v>45199</v>
      </c>
      <c r="D458" s="8">
        <v>0</v>
      </c>
      <c r="E458" s="8">
        <v>0</v>
      </c>
      <c r="F458" s="8">
        <v>0</v>
      </c>
      <c r="G458" s="8">
        <v>0</v>
      </c>
      <c r="H458" s="8">
        <v>0</v>
      </c>
      <c r="I458" s="8">
        <v>0</v>
      </c>
      <c r="J458" s="8">
        <v>0</v>
      </c>
      <c r="K458" s="8">
        <v>0</v>
      </c>
      <c r="L458" s="8">
        <v>0</v>
      </c>
      <c r="M458" s="8">
        <v>0</v>
      </c>
      <c r="N458" s="8">
        <v>0</v>
      </c>
      <c r="O458" s="8">
        <v>0</v>
      </c>
      <c r="P458" s="8">
        <v>0</v>
      </c>
      <c r="Q458" s="8">
        <v>0</v>
      </c>
      <c r="R458" s="8">
        <v>0</v>
      </c>
      <c r="S458" s="8">
        <v>0</v>
      </c>
      <c r="T458" s="8">
        <v>0</v>
      </c>
      <c r="U458" s="8"/>
    </row>
    <row r="459" spans="1:21" ht="14.25" customHeight="1" x14ac:dyDescent="0.55000000000000004">
      <c r="A459" s="7">
        <f t="shared" si="99"/>
        <v>2024</v>
      </c>
      <c r="B459" s="73" t="s">
        <v>87</v>
      </c>
      <c r="C459" s="75">
        <v>45230</v>
      </c>
      <c r="D459" s="8">
        <v>0</v>
      </c>
      <c r="E459" s="8">
        <v>0</v>
      </c>
      <c r="F459" s="8">
        <v>0</v>
      </c>
      <c r="G459" s="8">
        <v>0</v>
      </c>
      <c r="H459" s="8">
        <v>0</v>
      </c>
      <c r="I459" s="8">
        <v>0</v>
      </c>
      <c r="J459" s="8">
        <v>0</v>
      </c>
      <c r="K459" s="8">
        <v>0</v>
      </c>
      <c r="L459" s="8">
        <v>0</v>
      </c>
      <c r="M459" s="8">
        <v>0</v>
      </c>
      <c r="N459" s="8">
        <v>0</v>
      </c>
      <c r="O459" s="8">
        <v>0</v>
      </c>
      <c r="P459" s="8">
        <v>0</v>
      </c>
      <c r="Q459" s="8">
        <v>0</v>
      </c>
      <c r="R459" s="8">
        <v>0</v>
      </c>
      <c r="S459" s="8">
        <v>0</v>
      </c>
      <c r="T459" s="8">
        <v>0</v>
      </c>
      <c r="U459" s="8"/>
    </row>
    <row r="460" spans="1:21" ht="14.25" customHeight="1" x14ac:dyDescent="0.55000000000000004">
      <c r="A460" s="7">
        <f t="shared" si="99"/>
        <v>2024</v>
      </c>
      <c r="B460" s="73" t="s">
        <v>87</v>
      </c>
      <c r="C460" s="75">
        <v>45260</v>
      </c>
      <c r="D460" s="8">
        <v>0</v>
      </c>
      <c r="E460" s="8">
        <v>0</v>
      </c>
      <c r="F460" s="8">
        <v>0</v>
      </c>
      <c r="G460" s="8">
        <v>0</v>
      </c>
      <c r="H460" s="8">
        <v>0</v>
      </c>
      <c r="I460" s="8">
        <v>0</v>
      </c>
      <c r="J460" s="8">
        <v>0</v>
      </c>
      <c r="K460" s="8">
        <v>0</v>
      </c>
      <c r="L460" s="8">
        <v>0</v>
      </c>
      <c r="M460" s="8">
        <v>0</v>
      </c>
      <c r="N460" s="8">
        <v>0</v>
      </c>
      <c r="O460" s="8">
        <v>0</v>
      </c>
      <c r="P460" s="8">
        <v>0</v>
      </c>
      <c r="Q460" s="8">
        <v>0</v>
      </c>
      <c r="R460" s="8">
        <v>0</v>
      </c>
      <c r="S460" s="8">
        <v>0</v>
      </c>
      <c r="T460" s="8">
        <v>0</v>
      </c>
      <c r="U460" s="8"/>
    </row>
    <row r="461" spans="1:21" ht="14.25" customHeight="1" x14ac:dyDescent="0.55000000000000004">
      <c r="A461" s="7">
        <f t="shared" si="99"/>
        <v>2024</v>
      </c>
      <c r="B461" s="73" t="s">
        <v>87</v>
      </c>
      <c r="C461" s="75">
        <v>45291</v>
      </c>
      <c r="D461" s="8">
        <v>0</v>
      </c>
      <c r="E461" s="8">
        <v>0</v>
      </c>
      <c r="F461" s="8">
        <v>0</v>
      </c>
      <c r="G461" s="8">
        <v>0</v>
      </c>
      <c r="H461" s="8">
        <v>0</v>
      </c>
      <c r="I461" s="8">
        <v>0</v>
      </c>
      <c r="J461" s="8">
        <v>0</v>
      </c>
      <c r="K461" s="8">
        <v>0</v>
      </c>
      <c r="L461" s="8">
        <v>0</v>
      </c>
      <c r="M461" s="8">
        <v>0</v>
      </c>
      <c r="N461" s="8">
        <v>0</v>
      </c>
      <c r="O461" s="8">
        <v>0</v>
      </c>
      <c r="P461" s="8">
        <v>0</v>
      </c>
      <c r="Q461" s="8">
        <v>0</v>
      </c>
      <c r="R461" s="8">
        <v>0</v>
      </c>
      <c r="S461" s="8">
        <v>0</v>
      </c>
      <c r="T461" s="8">
        <v>0</v>
      </c>
      <c r="U461" s="8"/>
    </row>
    <row r="462" spans="1:21" ht="14.25" customHeight="1" x14ac:dyDescent="0.55000000000000004">
      <c r="A462" s="7">
        <f t="shared" si="99"/>
        <v>2024</v>
      </c>
      <c r="B462" s="73" t="s">
        <v>87</v>
      </c>
      <c r="C462" s="75">
        <v>45322</v>
      </c>
      <c r="D462" s="8">
        <v>0</v>
      </c>
      <c r="E462" s="8">
        <v>0</v>
      </c>
      <c r="F462" s="8">
        <v>0</v>
      </c>
      <c r="G462" s="8">
        <v>0</v>
      </c>
      <c r="H462" s="8">
        <v>0</v>
      </c>
      <c r="I462" s="8">
        <v>0</v>
      </c>
      <c r="J462" s="8">
        <v>0</v>
      </c>
      <c r="K462" s="8">
        <v>0</v>
      </c>
      <c r="L462" s="8">
        <v>0</v>
      </c>
      <c r="M462" s="8">
        <v>0</v>
      </c>
      <c r="N462" s="8">
        <v>0</v>
      </c>
      <c r="O462" s="8">
        <v>0</v>
      </c>
      <c r="P462" s="8">
        <v>0</v>
      </c>
      <c r="Q462" s="8">
        <v>18494242.5625</v>
      </c>
      <c r="R462" s="8">
        <v>0</v>
      </c>
      <c r="S462" s="8">
        <v>0</v>
      </c>
      <c r="T462" s="8">
        <v>0</v>
      </c>
      <c r="U462" s="8"/>
    </row>
    <row r="463" spans="1:21" ht="14.25" customHeight="1" x14ac:dyDescent="0.55000000000000004">
      <c r="A463" s="7">
        <f t="shared" si="99"/>
        <v>2024</v>
      </c>
      <c r="B463" s="73" t="s">
        <v>87</v>
      </c>
      <c r="C463" s="75">
        <v>45351</v>
      </c>
      <c r="D463" s="8">
        <v>0</v>
      </c>
      <c r="E463" s="8">
        <v>0</v>
      </c>
      <c r="F463" s="8">
        <v>0</v>
      </c>
      <c r="G463" s="8">
        <v>0</v>
      </c>
      <c r="H463" s="8">
        <v>0</v>
      </c>
      <c r="I463" s="8">
        <v>0</v>
      </c>
      <c r="J463" s="8">
        <v>0</v>
      </c>
      <c r="K463" s="8">
        <v>0</v>
      </c>
      <c r="L463" s="8">
        <v>0</v>
      </c>
      <c r="M463" s="8">
        <v>0</v>
      </c>
      <c r="N463" s="8">
        <v>0</v>
      </c>
      <c r="O463" s="8">
        <v>0</v>
      </c>
      <c r="P463" s="8">
        <v>0</v>
      </c>
      <c r="Q463" s="8">
        <v>912683.5</v>
      </c>
      <c r="R463" s="8">
        <v>0</v>
      </c>
      <c r="S463" s="8">
        <v>0</v>
      </c>
      <c r="T463" s="8">
        <v>0</v>
      </c>
      <c r="U463" s="8"/>
    </row>
    <row r="464" spans="1:21" ht="14.25" customHeight="1" x14ac:dyDescent="0.55000000000000004">
      <c r="A464" s="7">
        <f t="shared" si="99"/>
        <v>2024</v>
      </c>
      <c r="B464" s="73" t="s">
        <v>87</v>
      </c>
      <c r="C464" s="75">
        <v>45382</v>
      </c>
      <c r="D464" s="8">
        <v>416809.4765625</v>
      </c>
      <c r="E464" s="8">
        <v>1236757.40625</v>
      </c>
      <c r="F464" s="8">
        <v>163251.9736328125</v>
      </c>
      <c r="G464" s="8">
        <v>46742.645263671919</v>
      </c>
      <c r="H464" s="8">
        <v>83587.630126953125</v>
      </c>
      <c r="I464" s="8">
        <v>18389.277160644535</v>
      </c>
      <c r="J464" s="8">
        <v>3962448.671875</v>
      </c>
      <c r="K464" s="8">
        <v>152688.3564453125</v>
      </c>
      <c r="L464" s="8">
        <v>84188.76025390625</v>
      </c>
      <c r="M464" s="8">
        <v>286083.4306640625</v>
      </c>
      <c r="N464" s="8">
        <v>3439488.171875</v>
      </c>
      <c r="O464" s="8">
        <v>2993156.890625</v>
      </c>
      <c r="P464" s="8">
        <v>0</v>
      </c>
      <c r="Q464" s="8">
        <v>1369025.3125</v>
      </c>
      <c r="R464" s="8">
        <v>3357056.84375</v>
      </c>
      <c r="S464" s="8">
        <v>323484.138671875</v>
      </c>
      <c r="T464" s="8">
        <v>281907.6181640625</v>
      </c>
      <c r="U464" s="8"/>
    </row>
    <row r="465" spans="1:21" ht="14.25" customHeight="1" x14ac:dyDescent="0.55000000000000004">
      <c r="A465" s="7">
        <f t="shared" si="99"/>
        <v>2024</v>
      </c>
      <c r="B465" s="73" t="s">
        <v>87</v>
      </c>
      <c r="C465" s="75">
        <v>45412</v>
      </c>
      <c r="D465" s="8">
        <v>783639.607421875</v>
      </c>
      <c r="E465" s="8">
        <v>2220709.3203125</v>
      </c>
      <c r="F465" s="8">
        <v>293133.625</v>
      </c>
      <c r="G465" s="8">
        <v>64855.40234375</v>
      </c>
      <c r="H465" s="8">
        <v>118584.92724609375</v>
      </c>
      <c r="I465" s="8">
        <v>26088.683227539081</v>
      </c>
      <c r="J465" s="8">
        <v>5380193.828125</v>
      </c>
      <c r="K465" s="8">
        <v>204690.6669921875</v>
      </c>
      <c r="L465" s="8">
        <v>114324.3154296875</v>
      </c>
      <c r="M465" s="8">
        <v>387865.2314453125</v>
      </c>
      <c r="N465" s="8">
        <v>4673313.53125</v>
      </c>
      <c r="O465" s="8">
        <v>4034699.328125</v>
      </c>
      <c r="P465" s="8">
        <v>0</v>
      </c>
      <c r="Q465" s="8">
        <v>1042050.578125</v>
      </c>
      <c r="R465" s="8">
        <v>4626135.90625</v>
      </c>
      <c r="S465" s="8">
        <v>374728.375</v>
      </c>
      <c r="T465" s="8">
        <v>379329.486328125</v>
      </c>
      <c r="U465" s="8"/>
    </row>
    <row r="466" spans="1:21" ht="14.25" customHeight="1" x14ac:dyDescent="0.55000000000000004">
      <c r="A466" s="7">
        <f t="shared" si="99"/>
        <v>2024</v>
      </c>
      <c r="B466" s="73" t="s">
        <v>87</v>
      </c>
      <c r="C466" s="75">
        <v>45443</v>
      </c>
      <c r="D466" s="8">
        <v>724806.193359375</v>
      </c>
      <c r="E466" s="8">
        <v>2135119.9609375</v>
      </c>
      <c r="F466" s="8">
        <v>281835.8369140625</v>
      </c>
      <c r="G466" s="8">
        <v>52142.970214843779</v>
      </c>
      <c r="H466" s="8">
        <v>102901.56103515625</v>
      </c>
      <c r="I466" s="8">
        <v>22638.342956542972</v>
      </c>
      <c r="J466" s="8">
        <v>4333965.59375</v>
      </c>
      <c r="K466" s="8">
        <v>172408.130859375</v>
      </c>
      <c r="L466" s="8">
        <v>92086.933105468765</v>
      </c>
      <c r="M466" s="8">
        <v>312701.7822265625</v>
      </c>
      <c r="N466" s="8">
        <v>3756768.578125</v>
      </c>
      <c r="O466" s="8">
        <v>3217742.6875</v>
      </c>
      <c r="P466" s="8">
        <v>0</v>
      </c>
      <c r="Q466" s="8">
        <v>1563075.8203125</v>
      </c>
      <c r="R466" s="8">
        <v>3695893.5625</v>
      </c>
      <c r="S466" s="8">
        <v>317965.8154296875</v>
      </c>
      <c r="T466" s="8">
        <v>320106.16015625</v>
      </c>
      <c r="U466" s="8"/>
    </row>
    <row r="467" spans="1:21" ht="14.25" customHeight="1" x14ac:dyDescent="0.55000000000000004">
      <c r="A467" s="7">
        <f t="shared" si="99"/>
        <v>2024</v>
      </c>
      <c r="B467" s="73" t="s">
        <v>87</v>
      </c>
      <c r="C467" s="75">
        <v>45473</v>
      </c>
      <c r="D467" s="8">
        <v>1096195.509765625</v>
      </c>
      <c r="E467" s="8">
        <v>3226474.5859375</v>
      </c>
      <c r="F467" s="8">
        <v>425894.6396484375</v>
      </c>
      <c r="G467" s="8">
        <v>48329.935791015632</v>
      </c>
      <c r="H467" s="8">
        <v>98702.141418457031</v>
      </c>
      <c r="I467" s="8">
        <v>21714.469375610362</v>
      </c>
      <c r="J467" s="8">
        <v>4019422.578125</v>
      </c>
      <c r="K467" s="8">
        <v>166666.64965820313</v>
      </c>
      <c r="L467" s="8">
        <v>85399.169372558594</v>
      </c>
      <c r="M467" s="8">
        <v>290200.98657226563</v>
      </c>
      <c r="N467" s="8">
        <v>3477155.833984375</v>
      </c>
      <c r="O467" s="8">
        <v>2954688.00390625</v>
      </c>
      <c r="P467" s="8">
        <v>0</v>
      </c>
      <c r="Q467" s="8">
        <v>0</v>
      </c>
      <c r="R467" s="8">
        <v>3404843.875</v>
      </c>
      <c r="S467" s="8">
        <v>309924.73486328125</v>
      </c>
      <c r="T467" s="8">
        <v>304654.02172851563</v>
      </c>
      <c r="U467" s="8"/>
    </row>
    <row r="468" spans="1:21" ht="14.25" customHeight="1" x14ac:dyDescent="0.55000000000000004">
      <c r="A468" s="7">
        <f t="shared" si="99"/>
        <v>2024</v>
      </c>
      <c r="B468" s="73" t="s">
        <v>87</v>
      </c>
      <c r="C468" s="75">
        <v>45504</v>
      </c>
      <c r="D468" s="8">
        <v>1128142.39453125</v>
      </c>
      <c r="E468" s="8">
        <v>3445206.39453125</v>
      </c>
      <c r="F468" s="8">
        <v>454767.2353515625</v>
      </c>
      <c r="G468" s="8">
        <v>43219.837005615249</v>
      </c>
      <c r="H468" s="8">
        <v>91341.010986328154</v>
      </c>
      <c r="I468" s="8">
        <v>20095.021438598636</v>
      </c>
      <c r="J468" s="8">
        <v>3599290.30859375</v>
      </c>
      <c r="K468" s="8">
        <v>153411.6904296875</v>
      </c>
      <c r="L468" s="8">
        <v>76468.104614257842</v>
      </c>
      <c r="M468" s="8">
        <v>260071.52954101563</v>
      </c>
      <c r="N468" s="8">
        <v>3109339.08203125</v>
      </c>
      <c r="O468" s="8">
        <v>2621236.22265625</v>
      </c>
      <c r="P468" s="8">
        <v>0</v>
      </c>
      <c r="Q468" s="8">
        <v>0</v>
      </c>
      <c r="R468" s="8">
        <v>3024956.296875</v>
      </c>
      <c r="S468" s="8">
        <v>293204.66918945313</v>
      </c>
      <c r="T468" s="8">
        <v>281129.34985351563</v>
      </c>
      <c r="U468" s="8"/>
    </row>
    <row r="469" spans="1:21" ht="14.25" customHeight="1" x14ac:dyDescent="0.55000000000000004">
      <c r="A469" s="7">
        <f t="shared" si="99"/>
        <v>2024</v>
      </c>
      <c r="B469" s="73" t="s">
        <v>87</v>
      </c>
      <c r="C469" s="75">
        <v>45535</v>
      </c>
      <c r="D469" s="8">
        <v>884713.056640625</v>
      </c>
      <c r="E469" s="8">
        <v>2922035.67578125</v>
      </c>
      <c r="F469" s="8">
        <v>385708.70751953125</v>
      </c>
      <c r="G469" s="8">
        <v>36128.387817382827</v>
      </c>
      <c r="H469" s="8">
        <v>80334.933654785185</v>
      </c>
      <c r="I469" s="8">
        <v>17673.683990478548</v>
      </c>
      <c r="J469" s="8">
        <v>3020092.779296875</v>
      </c>
      <c r="K469" s="8">
        <v>135475.56494140625</v>
      </c>
      <c r="L469" s="8">
        <v>64157.909484863289</v>
      </c>
      <c r="M469" s="8">
        <v>218437.16345214844</v>
      </c>
      <c r="N469" s="8">
        <v>2602022.138671875</v>
      </c>
      <c r="O469" s="8">
        <v>2176204.365234375</v>
      </c>
      <c r="P469" s="8">
        <v>0</v>
      </c>
      <c r="Q469" s="8">
        <v>0</v>
      </c>
      <c r="R469" s="8">
        <v>2512729.513671875</v>
      </c>
      <c r="S469" s="8">
        <v>260285.18579101563</v>
      </c>
      <c r="T469" s="8">
        <v>247078.0986328125</v>
      </c>
      <c r="U469" s="8"/>
    </row>
    <row r="470" spans="1:21" ht="14.25" customHeight="1" x14ac:dyDescent="0.55000000000000004">
      <c r="A470" s="7">
        <f t="shared" si="99"/>
        <v>2024</v>
      </c>
      <c r="B470" s="73" t="s">
        <v>87</v>
      </c>
      <c r="C470" s="75">
        <v>45565</v>
      </c>
      <c r="D470" s="8">
        <v>738012.6494140625</v>
      </c>
      <c r="E470" s="8">
        <v>2557410.078125</v>
      </c>
      <c r="F470" s="8">
        <v>337578.12890625</v>
      </c>
      <c r="G470" s="8">
        <v>31323.585601806652</v>
      </c>
      <c r="H470" s="8">
        <v>72081.660766601592</v>
      </c>
      <c r="I470" s="8">
        <v>15857.964828491211</v>
      </c>
      <c r="J470" s="8">
        <v>2620076.123046875</v>
      </c>
      <c r="K470" s="8">
        <v>123298.05169677734</v>
      </c>
      <c r="L470" s="8">
        <v>55657.253967285171</v>
      </c>
      <c r="M470" s="8">
        <v>189628.14697265625</v>
      </c>
      <c r="N470" s="8">
        <v>2251492.642578125</v>
      </c>
      <c r="O470" s="8">
        <v>1868141.8076171875</v>
      </c>
      <c r="P470" s="8">
        <v>0</v>
      </c>
      <c r="Q470" s="8">
        <v>0</v>
      </c>
      <c r="R470" s="8">
        <v>2165399.392578125</v>
      </c>
      <c r="S470" s="8">
        <v>232823.78369140625</v>
      </c>
      <c r="T470" s="8">
        <v>221852.92224121094</v>
      </c>
      <c r="U470" s="8"/>
    </row>
    <row r="471" spans="1:21" ht="14.25" customHeight="1" x14ac:dyDescent="0.55000000000000004">
      <c r="A471" s="7">
        <f t="shared" si="99"/>
        <v>2024</v>
      </c>
      <c r="B471" s="73" t="s">
        <v>87</v>
      </c>
      <c r="C471" s="75">
        <v>45596</v>
      </c>
      <c r="D471" s="8">
        <v>637774.8544921875</v>
      </c>
      <c r="E471" s="8">
        <v>2285569.34375</v>
      </c>
      <c r="F471" s="8">
        <v>301695.15234375</v>
      </c>
      <c r="G471" s="8">
        <v>27783.997955322269</v>
      </c>
      <c r="H471" s="8">
        <v>65601.648376464873</v>
      </c>
      <c r="I471" s="8">
        <v>14432.361968994126</v>
      </c>
      <c r="J471" s="8">
        <v>2328922.162109375</v>
      </c>
      <c r="K471" s="8">
        <v>114316.91119384766</v>
      </c>
      <c r="L471" s="8">
        <v>49469.483764648452</v>
      </c>
      <c r="M471" s="8">
        <v>168682.51416015625</v>
      </c>
      <c r="N471" s="8">
        <v>1996453.244140625</v>
      </c>
      <c r="O471" s="8">
        <v>1643421.8388671875</v>
      </c>
      <c r="P471" s="8">
        <v>0</v>
      </c>
      <c r="Q471" s="8">
        <v>0</v>
      </c>
      <c r="R471" s="8">
        <v>1909871.9560546875</v>
      </c>
      <c r="S471" s="8">
        <v>217141.46362304688</v>
      </c>
      <c r="T471" s="8">
        <v>201908.74182128906</v>
      </c>
      <c r="U471" s="8"/>
    </row>
    <row r="472" spans="1:21" ht="14.25" customHeight="1" x14ac:dyDescent="0.55000000000000004">
      <c r="A472" s="7">
        <f t="shared" si="99"/>
        <v>2024</v>
      </c>
      <c r="B472" s="73" t="s">
        <v>87</v>
      </c>
      <c r="C472" s="75">
        <v>45626</v>
      </c>
      <c r="D472" s="8">
        <v>564108.76171875</v>
      </c>
      <c r="E472" s="8">
        <v>2073543.61328125</v>
      </c>
      <c r="F472" s="8">
        <v>273707.755859375</v>
      </c>
      <c r="G472" s="8">
        <v>25042.518646240271</v>
      </c>
      <c r="H472" s="8">
        <v>60348.572143554717</v>
      </c>
      <c r="I472" s="8">
        <v>13276.685607910158</v>
      </c>
      <c r="J472" s="8">
        <v>2116788.06640625</v>
      </c>
      <c r="K472" s="8">
        <v>107355.81439208986</v>
      </c>
      <c r="L472" s="8">
        <v>44959.135559082053</v>
      </c>
      <c r="M472" s="8">
        <v>153506.86303710938</v>
      </c>
      <c r="N472" s="8">
        <v>1810966.2255859375</v>
      </c>
      <c r="O472" s="8">
        <v>1478941.095703125</v>
      </c>
      <c r="P472" s="8">
        <v>0</v>
      </c>
      <c r="Q472" s="8">
        <v>0</v>
      </c>
      <c r="R472" s="8">
        <v>1713659.57421875</v>
      </c>
      <c r="S472" s="8">
        <v>217254.87451171875</v>
      </c>
      <c r="T472" s="8">
        <v>185873.59887695313</v>
      </c>
      <c r="U472" s="8"/>
    </row>
    <row r="473" spans="1:21" ht="14.25" customHeight="1" x14ac:dyDescent="0.55000000000000004">
      <c r="A473" s="7">
        <f t="shared" si="99"/>
        <v>2024</v>
      </c>
      <c r="B473" s="73" t="s">
        <v>87</v>
      </c>
      <c r="C473" s="75">
        <v>45657</v>
      </c>
      <c r="D473" s="8">
        <v>507297.099609375</v>
      </c>
      <c r="E473" s="8">
        <v>1902693.2578125</v>
      </c>
      <c r="F473" s="8">
        <v>251155.51318359375</v>
      </c>
      <c r="G473" s="8">
        <v>22844.790878295917</v>
      </c>
      <c r="H473" s="8">
        <v>55987.126373291037</v>
      </c>
      <c r="I473" s="8">
        <v>12317.167304992676</v>
      </c>
      <c r="J473" s="8">
        <v>1950125.970703125</v>
      </c>
      <c r="K473" s="8">
        <v>101772.64349365237</v>
      </c>
      <c r="L473" s="8">
        <v>41414.867645263694</v>
      </c>
      <c r="M473" s="8">
        <v>141616.29138183594</v>
      </c>
      <c r="N473" s="8">
        <v>1665322.1201171875</v>
      </c>
      <c r="O473" s="8">
        <v>1349240.5830078125</v>
      </c>
      <c r="P473" s="8">
        <v>0</v>
      </c>
      <c r="Q473" s="8">
        <v>1026699.8203125</v>
      </c>
      <c r="R473" s="8">
        <v>1555730.234375</v>
      </c>
      <c r="S473" s="8">
        <v>221709.03259277344</v>
      </c>
      <c r="T473" s="8">
        <v>172686.68859863281</v>
      </c>
      <c r="U473" s="8"/>
    </row>
    <row r="474" spans="1:21" ht="14.25" customHeight="1" x14ac:dyDescent="0.55000000000000004">
      <c r="A474" s="7">
        <f t="shared" si="99"/>
        <v>2024</v>
      </c>
      <c r="B474" s="73" t="s">
        <v>87</v>
      </c>
      <c r="C474" s="75">
        <v>45688</v>
      </c>
      <c r="D474" s="8">
        <v>461944.6259765625</v>
      </c>
      <c r="E474" s="8">
        <v>1761573.48046875</v>
      </c>
      <c r="F474" s="8">
        <v>232527.69580078125</v>
      </c>
      <c r="G474" s="8">
        <v>21037.361282348633</v>
      </c>
      <c r="H474" s="8">
        <v>52297.636230468786</v>
      </c>
      <c r="I474" s="8">
        <v>11505.479347229004</v>
      </c>
      <c r="J474" s="8">
        <v>1801242.9443359375</v>
      </c>
      <c r="K474" s="8">
        <v>97179.351074218765</v>
      </c>
      <c r="L474" s="8">
        <v>38250.559692382834</v>
      </c>
      <c r="M474" s="8">
        <v>130912.7412109375</v>
      </c>
      <c r="N474" s="8">
        <v>1534900.32421875</v>
      </c>
      <c r="O474" s="8">
        <v>1233735.1103515625</v>
      </c>
      <c r="P474" s="8">
        <v>0</v>
      </c>
      <c r="Q474" s="8">
        <v>1540049.703125</v>
      </c>
      <c r="R474" s="8">
        <v>1424229.2890625</v>
      </c>
      <c r="S474" s="8">
        <v>216512.23181152344</v>
      </c>
      <c r="T474" s="8">
        <v>160501.44616699219</v>
      </c>
      <c r="U474" s="8"/>
    </row>
    <row r="475" spans="1:21" ht="14.25" customHeight="1" x14ac:dyDescent="0.55000000000000004">
      <c r="A475" s="7">
        <f t="shared" si="99"/>
        <v>2024</v>
      </c>
      <c r="B475" s="73" t="s">
        <v>87</v>
      </c>
      <c r="C475" s="75">
        <v>45716</v>
      </c>
      <c r="D475" s="8">
        <v>620645.521484375</v>
      </c>
      <c r="E475" s="8">
        <v>2362255.65234375</v>
      </c>
      <c r="F475" s="8">
        <v>311817.7431640625</v>
      </c>
      <c r="G475" s="8">
        <v>25142.27546691896</v>
      </c>
      <c r="H475" s="8">
        <v>61519.523956298872</v>
      </c>
      <c r="I475" s="8">
        <v>13534.294235229492</v>
      </c>
      <c r="J475" s="8">
        <v>2125594.6865234375</v>
      </c>
      <c r="K475" s="8">
        <v>114034.08081054689</v>
      </c>
      <c r="L475" s="8">
        <v>45140.740325927763</v>
      </c>
      <c r="M475" s="8">
        <v>154383.162109375</v>
      </c>
      <c r="N475" s="8">
        <v>1812036.740234375</v>
      </c>
      <c r="O475" s="8">
        <v>1444971.7734375</v>
      </c>
      <c r="P475" s="8">
        <v>0</v>
      </c>
      <c r="Q475" s="8">
        <v>0</v>
      </c>
      <c r="R475" s="8">
        <v>1692829.466796875</v>
      </c>
      <c r="S475" s="8">
        <v>244232.5107421875</v>
      </c>
      <c r="T475" s="8">
        <v>188532.72045898438</v>
      </c>
      <c r="U475" s="8"/>
    </row>
    <row r="476" spans="1:21" ht="14.25" customHeight="1" x14ac:dyDescent="0.55000000000000004">
      <c r="A476" s="7">
        <f t="shared" si="99"/>
        <v>2024</v>
      </c>
      <c r="B476" s="73" t="s">
        <v>87</v>
      </c>
      <c r="C476" s="75">
        <v>45747</v>
      </c>
      <c r="D476" s="8">
        <v>619244.80322265625</v>
      </c>
      <c r="E476" s="8">
        <v>2431305.36328125</v>
      </c>
      <c r="F476" s="8">
        <v>320932.30908203125</v>
      </c>
      <c r="G476" s="8">
        <v>24701.367248535182</v>
      </c>
      <c r="H476" s="8">
        <v>61704.358795166067</v>
      </c>
      <c r="I476" s="8">
        <v>13574.958419799805</v>
      </c>
      <c r="J476" s="8">
        <v>2061770.888671875</v>
      </c>
      <c r="K476" s="8">
        <v>112967.30004882813</v>
      </c>
      <c r="L476" s="8">
        <v>43787.714233398481</v>
      </c>
      <c r="M476" s="8">
        <v>149643.47192382813</v>
      </c>
      <c r="N476" s="8">
        <v>1755372.4033203125</v>
      </c>
      <c r="O476" s="8">
        <v>1388712.07421875</v>
      </c>
      <c r="P476" s="8">
        <v>0</v>
      </c>
      <c r="Q476" s="8">
        <v>0</v>
      </c>
      <c r="R476" s="8">
        <v>1654250.6005859375</v>
      </c>
      <c r="S476" s="8">
        <v>223986.81701660156</v>
      </c>
      <c r="T476" s="8">
        <v>183533.44616699219</v>
      </c>
      <c r="U476" s="8"/>
    </row>
    <row r="477" spans="1:21" ht="14.25" customHeight="1" x14ac:dyDescent="0.55000000000000004">
      <c r="A477" s="7">
        <f t="shared" si="99"/>
        <v>2024</v>
      </c>
      <c r="B477" s="73" t="s">
        <v>87</v>
      </c>
      <c r="C477" s="75">
        <v>45777</v>
      </c>
      <c r="D477" s="8">
        <v>536261.3291015625</v>
      </c>
      <c r="E477" s="8">
        <v>2190542.919921875</v>
      </c>
      <c r="F477" s="8">
        <v>289151.6611328125</v>
      </c>
      <c r="G477" s="8">
        <v>21961.456771850615</v>
      </c>
      <c r="H477" s="8">
        <v>56654.981964111357</v>
      </c>
      <c r="I477" s="8">
        <v>12464.095329284668</v>
      </c>
      <c r="J477" s="8">
        <v>1798738.9755859375</v>
      </c>
      <c r="K477" s="8">
        <v>105896.99676513672</v>
      </c>
      <c r="L477" s="8">
        <v>38205.417175292983</v>
      </c>
      <c r="M477" s="8">
        <v>130380.02935791016</v>
      </c>
      <c r="N477" s="8">
        <v>1524256.5146484375</v>
      </c>
      <c r="O477" s="8">
        <v>1196331.7075195313</v>
      </c>
      <c r="P477" s="8">
        <v>0</v>
      </c>
      <c r="Q477" s="8">
        <v>0</v>
      </c>
      <c r="R477" s="8">
        <v>1463511.4736328125</v>
      </c>
      <c r="S477" s="8">
        <v>175063.89068603516</v>
      </c>
      <c r="T477" s="8">
        <v>160163.63073730469</v>
      </c>
      <c r="U477" s="8"/>
    </row>
    <row r="478" spans="1:21" ht="14.25" customHeight="1" x14ac:dyDescent="0.55000000000000004">
      <c r="A478" s="7">
        <f t="shared" si="99"/>
        <v>2024</v>
      </c>
      <c r="B478" s="73" t="s">
        <v>87</v>
      </c>
      <c r="C478" s="75">
        <v>45808</v>
      </c>
      <c r="D478" s="8">
        <v>481034.458984375</v>
      </c>
      <c r="E478" s="8">
        <v>2010043.0390625</v>
      </c>
      <c r="F478" s="8">
        <v>265325.67822265625</v>
      </c>
      <c r="G478" s="8">
        <v>20054.681564331058</v>
      </c>
      <c r="H478" s="8">
        <v>52729.920440673843</v>
      </c>
      <c r="I478" s="8">
        <v>11600.581886291506</v>
      </c>
      <c r="J478" s="8">
        <v>1634552.5693359375</v>
      </c>
      <c r="K478" s="8">
        <v>100988.78997802737</v>
      </c>
      <c r="L478" s="8">
        <v>34718.137908935591</v>
      </c>
      <c r="M478" s="8">
        <v>118476.5390625</v>
      </c>
      <c r="N478" s="8">
        <v>1380369.0322265625</v>
      </c>
      <c r="O478" s="8">
        <v>1074829.013671875</v>
      </c>
      <c r="P478" s="8">
        <v>0</v>
      </c>
      <c r="Q478" s="8">
        <v>0</v>
      </c>
      <c r="R478" s="8">
        <v>1330227.0727539063</v>
      </c>
      <c r="S478" s="8">
        <v>160826.25408935547</v>
      </c>
      <c r="T478" s="8">
        <v>143499.20623779297</v>
      </c>
      <c r="U478" s="8"/>
    </row>
    <row r="479" spans="1:21" ht="14.25" customHeight="1" x14ac:dyDescent="0.55000000000000004">
      <c r="A479" s="7">
        <f t="shared" si="99"/>
        <v>2024</v>
      </c>
      <c r="B479" s="73" t="s">
        <v>87</v>
      </c>
      <c r="C479" s="75">
        <v>45838</v>
      </c>
      <c r="D479" s="8">
        <v>439905.40087890625</v>
      </c>
      <c r="E479" s="8">
        <v>1866636.7578125</v>
      </c>
      <c r="F479" s="8">
        <v>246396.05029296878</v>
      </c>
      <c r="G479" s="8">
        <v>18583.982406616222</v>
      </c>
      <c r="H479" s="8">
        <v>49518.407775878928</v>
      </c>
      <c r="I479" s="8">
        <v>10894.048931121828</v>
      </c>
      <c r="J479" s="8">
        <v>1514096.78125</v>
      </c>
      <c r="K479" s="8">
        <v>97209.616455078125</v>
      </c>
      <c r="L479" s="8">
        <v>32158.684020996116</v>
      </c>
      <c r="M479" s="8">
        <v>109787.35473632814</v>
      </c>
      <c r="N479" s="8">
        <v>1274941.1264648438</v>
      </c>
      <c r="O479" s="8">
        <v>984883.6259765625</v>
      </c>
      <c r="P479" s="8">
        <v>0</v>
      </c>
      <c r="Q479" s="8">
        <v>0</v>
      </c>
      <c r="R479" s="8">
        <v>1227286.2158203125</v>
      </c>
      <c r="S479" s="8">
        <v>154992.60815429688</v>
      </c>
      <c r="T479" s="8">
        <v>131817.99658203125</v>
      </c>
      <c r="U479" s="8"/>
    </row>
    <row r="480" spans="1:21" ht="14.25" customHeight="1" x14ac:dyDescent="0.55000000000000004">
      <c r="A480" s="7">
        <f t="shared" si="99"/>
        <v>2024</v>
      </c>
      <c r="B480" s="73" t="s">
        <v>87</v>
      </c>
      <c r="C480" s="75">
        <v>45869</v>
      </c>
      <c r="D480" s="8">
        <v>407307.22314453125</v>
      </c>
      <c r="E480" s="8">
        <v>1748351.9609375</v>
      </c>
      <c r="F480" s="8">
        <v>230782.455078125</v>
      </c>
      <c r="G480" s="8">
        <v>17385.325828552246</v>
      </c>
      <c r="H480" s="8">
        <v>46804.435302734426</v>
      </c>
      <c r="I480" s="8">
        <v>10296.975193023682</v>
      </c>
      <c r="J480" s="8">
        <v>1416757.3544921875</v>
      </c>
      <c r="K480" s="8">
        <v>94133.291076660171</v>
      </c>
      <c r="L480" s="8">
        <v>30090.074386596694</v>
      </c>
      <c r="M480" s="8">
        <v>102780.21826171875</v>
      </c>
      <c r="N480" s="8">
        <v>1189753.7744140625</v>
      </c>
      <c r="O480" s="8">
        <v>911806.06005859375</v>
      </c>
      <c r="P480" s="8">
        <v>0</v>
      </c>
      <c r="Q480" s="8">
        <v>0</v>
      </c>
      <c r="R480" s="8">
        <v>1142389.7348632813</v>
      </c>
      <c r="S480" s="8">
        <v>149774.19519042969</v>
      </c>
      <c r="T480" s="8">
        <v>124593.40563964844</v>
      </c>
      <c r="U480" s="8"/>
    </row>
    <row r="481" spans="1:21" ht="14.25" customHeight="1" x14ac:dyDescent="0.55000000000000004">
      <c r="A481" s="7">
        <f t="shared" si="99"/>
        <v>2024</v>
      </c>
      <c r="B481" s="73" t="s">
        <v>87</v>
      </c>
      <c r="C481" s="75">
        <v>45900</v>
      </c>
      <c r="D481" s="8">
        <v>380442.46533203125</v>
      </c>
      <c r="E481" s="8">
        <v>1648210.25390625</v>
      </c>
      <c r="F481" s="8">
        <v>217563.7529296875</v>
      </c>
      <c r="G481" s="8">
        <v>16374.840698242191</v>
      </c>
      <c r="H481" s="8">
        <v>44459.594680786147</v>
      </c>
      <c r="I481" s="8">
        <v>9781.110084533695</v>
      </c>
      <c r="J481" s="8">
        <v>1333034.3388671875</v>
      </c>
      <c r="K481" s="8">
        <v>91542.268615722656</v>
      </c>
      <c r="L481" s="8">
        <v>28311.166564941395</v>
      </c>
      <c r="M481" s="8">
        <v>96738.760253906279</v>
      </c>
      <c r="N481" s="8">
        <v>1116442.1337890625</v>
      </c>
      <c r="O481" s="8">
        <v>848852.49365234375</v>
      </c>
      <c r="P481" s="8">
        <v>0</v>
      </c>
      <c r="Q481" s="8">
        <v>0</v>
      </c>
      <c r="R481" s="8">
        <v>1071078.3876953125</v>
      </c>
      <c r="S481" s="8">
        <v>143604.501953125</v>
      </c>
      <c r="T481" s="8">
        <v>118351.43420410158</v>
      </c>
      <c r="U481" s="8"/>
    </row>
    <row r="482" spans="1:21" ht="14.25" customHeight="1" x14ac:dyDescent="0.55000000000000004">
      <c r="A482" s="7">
        <f t="shared" si="99"/>
        <v>2024</v>
      </c>
      <c r="B482" s="73" t="s">
        <v>87</v>
      </c>
      <c r="C482" s="75">
        <v>45930</v>
      </c>
      <c r="D482" s="8">
        <v>357705.779296875</v>
      </c>
      <c r="E482" s="8">
        <v>1561785.89453125</v>
      </c>
      <c r="F482" s="8">
        <v>206155.73754882815</v>
      </c>
      <c r="G482" s="8">
        <v>15503.441398620604</v>
      </c>
      <c r="H482" s="8">
        <v>42400.741424560576</v>
      </c>
      <c r="I482" s="8">
        <v>9328.1626663208062</v>
      </c>
      <c r="J482" s="8">
        <v>1258561.3125</v>
      </c>
      <c r="K482" s="8">
        <v>89309.423095703125</v>
      </c>
      <c r="L482" s="8">
        <v>26729.176086425792</v>
      </c>
      <c r="M482" s="8">
        <v>91348.301330566421</v>
      </c>
      <c r="N482" s="8">
        <v>1051174.4111328125</v>
      </c>
      <c r="O482" s="8">
        <v>792905.43115234375</v>
      </c>
      <c r="P482" s="8">
        <v>0</v>
      </c>
      <c r="Q482" s="8">
        <v>0</v>
      </c>
      <c r="R482" s="8">
        <v>1009584.1396484375</v>
      </c>
      <c r="S482" s="8">
        <v>136106.38940429688</v>
      </c>
      <c r="T482" s="8">
        <v>112870.77117919922</v>
      </c>
      <c r="U482" s="8"/>
    </row>
    <row r="483" spans="1:21" ht="14.25" customHeight="1" x14ac:dyDescent="0.55000000000000004">
      <c r="A483" s="7">
        <f t="shared" si="99"/>
        <v>2024</v>
      </c>
      <c r="B483" s="73" t="s">
        <v>87</v>
      </c>
      <c r="C483" s="75">
        <v>45961</v>
      </c>
      <c r="D483" s="8">
        <v>338087.66650390625</v>
      </c>
      <c r="E483" s="8">
        <v>1486092.154296875</v>
      </c>
      <c r="F483" s="8">
        <v>196164.1647949219</v>
      </c>
      <c r="G483" s="8">
        <v>14739.613555908203</v>
      </c>
      <c r="H483" s="8">
        <v>40570.583526611343</v>
      </c>
      <c r="I483" s="8">
        <v>8925.5279731750506</v>
      </c>
      <c r="J483" s="8">
        <v>1197340.072265625</v>
      </c>
      <c r="K483" s="8">
        <v>87353.265991210938</v>
      </c>
      <c r="L483" s="8">
        <v>25428.069046020501</v>
      </c>
      <c r="M483" s="8">
        <v>86943.955261230498</v>
      </c>
      <c r="N483" s="8">
        <v>997614.755859375</v>
      </c>
      <c r="O483" s="8">
        <v>746552.05078125</v>
      </c>
      <c r="P483" s="8">
        <v>0</v>
      </c>
      <c r="Q483" s="8">
        <v>0</v>
      </c>
      <c r="R483" s="8">
        <v>955863.919921875</v>
      </c>
      <c r="S483" s="8">
        <v>133477.23022460938</v>
      </c>
      <c r="T483" s="8">
        <v>107998.89331054688</v>
      </c>
      <c r="U483" s="8"/>
    </row>
    <row r="484" spans="1:21" ht="14.25" customHeight="1" x14ac:dyDescent="0.55000000000000004">
      <c r="A484" s="7">
        <f t="shared" si="99"/>
        <v>2024</v>
      </c>
      <c r="B484" s="73" t="s">
        <v>87</v>
      </c>
      <c r="C484" s="75">
        <v>45991</v>
      </c>
      <c r="D484" s="8">
        <v>320909.80322265625</v>
      </c>
      <c r="E484" s="8">
        <v>1419015.794921875</v>
      </c>
      <c r="F484" s="8">
        <v>187310.08154296878</v>
      </c>
      <c r="G484" s="8">
        <v>14061.737777709961</v>
      </c>
      <c r="H484" s="8">
        <v>38927.745468139685</v>
      </c>
      <c r="I484" s="8">
        <v>8564.103431701662</v>
      </c>
      <c r="J484" s="8">
        <v>1150564.0922851563</v>
      </c>
      <c r="K484" s="8">
        <v>85617.975158691421</v>
      </c>
      <c r="L484" s="8">
        <v>24432.627517700214</v>
      </c>
      <c r="M484" s="8">
        <v>83637.076751708999</v>
      </c>
      <c r="N484" s="8">
        <v>956876.431640625</v>
      </c>
      <c r="O484" s="8">
        <v>710401.19482421875</v>
      </c>
      <c r="P484" s="8">
        <v>0</v>
      </c>
      <c r="Q484" s="8">
        <v>0</v>
      </c>
      <c r="R484" s="8">
        <v>907966.400390625</v>
      </c>
      <c r="S484" s="8">
        <v>138972.04766845703</v>
      </c>
      <c r="T484" s="8">
        <v>103625.65386962894</v>
      </c>
      <c r="U484" s="8"/>
    </row>
    <row r="485" spans="1:21" ht="14.25" customHeight="1" x14ac:dyDescent="0.55000000000000004">
      <c r="A485" s="7">
        <f t="shared" si="99"/>
        <v>2024</v>
      </c>
      <c r="B485" s="73" t="s">
        <v>87</v>
      </c>
      <c r="C485" s="75">
        <v>46022</v>
      </c>
      <c r="D485" s="8">
        <v>305693.10302734375</v>
      </c>
      <c r="E485" s="8">
        <v>1359005.0390625</v>
      </c>
      <c r="F485" s="8">
        <v>179388.66552734381</v>
      </c>
      <c r="G485" s="8">
        <v>13454.235000610357</v>
      </c>
      <c r="H485" s="8">
        <v>37441.249008178718</v>
      </c>
      <c r="I485" s="8">
        <v>8237.0743904113788</v>
      </c>
      <c r="J485" s="8">
        <v>1111574.8413085938</v>
      </c>
      <c r="K485" s="8">
        <v>84063.367248535185</v>
      </c>
      <c r="L485" s="8">
        <v>23602.403015136733</v>
      </c>
      <c r="M485" s="8">
        <v>80902.199951171904</v>
      </c>
      <c r="N485" s="8">
        <v>923006.9169921875</v>
      </c>
      <c r="O485" s="8">
        <v>679834.78271484375</v>
      </c>
      <c r="P485" s="8">
        <v>0</v>
      </c>
      <c r="Q485" s="8">
        <v>0</v>
      </c>
      <c r="R485" s="8">
        <v>865510.96826171875</v>
      </c>
      <c r="S485" s="8">
        <v>146395.28656005859</v>
      </c>
      <c r="T485" s="8">
        <v>99668.603271484404</v>
      </c>
      <c r="U485" s="8"/>
    </row>
    <row r="486" spans="1:21" ht="14.25" customHeight="1" x14ac:dyDescent="0.55000000000000004">
      <c r="A486" s="7">
        <f t="shared" si="99"/>
        <v>2024</v>
      </c>
      <c r="B486" s="73" t="s">
        <v>87</v>
      </c>
      <c r="C486" s="75">
        <v>46053</v>
      </c>
      <c r="D486" s="8">
        <v>292085.861328125</v>
      </c>
      <c r="E486" s="8">
        <v>1304886.06640625</v>
      </c>
      <c r="F486" s="8">
        <v>172244.96093750006</v>
      </c>
      <c r="G486" s="8">
        <v>12905.448066711433</v>
      </c>
      <c r="H486" s="8">
        <v>36087.219528198286</v>
      </c>
      <c r="I486" s="8">
        <v>7939.187931060791</v>
      </c>
      <c r="J486" s="8">
        <v>1069970.4633789063</v>
      </c>
      <c r="K486" s="8">
        <v>82659.412445068403</v>
      </c>
      <c r="L486" s="8">
        <v>22717.608520507798</v>
      </c>
      <c r="M486" s="8">
        <v>77935.089691162153</v>
      </c>
      <c r="N486" s="8">
        <v>886658.3701171875</v>
      </c>
      <c r="O486" s="8">
        <v>647896.09326171875</v>
      </c>
      <c r="P486" s="8">
        <v>0</v>
      </c>
      <c r="Q486" s="8">
        <v>0</v>
      </c>
      <c r="R486" s="8">
        <v>825948.67626953125</v>
      </c>
      <c r="S486" s="8">
        <v>147957.6123046875</v>
      </c>
      <c r="T486" s="8">
        <v>96064.176208496123</v>
      </c>
      <c r="U486" s="8"/>
    </row>
    <row r="487" spans="1:21" ht="14.25" customHeight="1" x14ac:dyDescent="0.55000000000000004">
      <c r="A487" s="7">
        <f t="shared" si="99"/>
        <v>2024</v>
      </c>
      <c r="B487" s="73" t="s">
        <v>87</v>
      </c>
      <c r="C487" s="75">
        <v>46081</v>
      </c>
      <c r="D487" s="8">
        <v>279821.90234375</v>
      </c>
      <c r="E487" s="8">
        <v>1255749.19140625</v>
      </c>
      <c r="F487" s="8">
        <v>165758.8913574219</v>
      </c>
      <c r="G487" s="8">
        <v>12406.394203186037</v>
      </c>
      <c r="H487" s="8">
        <v>34846.831268310561</v>
      </c>
      <c r="I487" s="8">
        <v>7666.3026466369656</v>
      </c>
      <c r="J487" s="8">
        <v>1020641.6513671875</v>
      </c>
      <c r="K487" s="8">
        <v>81382.991638183623</v>
      </c>
      <c r="L487" s="8">
        <v>21670.923355102546</v>
      </c>
      <c r="M487" s="8">
        <v>74313.065460205093</v>
      </c>
      <c r="N487" s="8">
        <v>843274.6728515625</v>
      </c>
      <c r="O487" s="8">
        <v>611320.17016601563</v>
      </c>
      <c r="P487" s="8">
        <v>0</v>
      </c>
      <c r="Q487" s="8">
        <v>0</v>
      </c>
      <c r="R487" s="8">
        <v>791279.8134765625</v>
      </c>
      <c r="S487" s="8">
        <v>136599.57415771484</v>
      </c>
      <c r="T487" s="8">
        <v>92762.26348876956</v>
      </c>
      <c r="U487" s="8"/>
    </row>
    <row r="488" spans="1:21" ht="14.25" customHeight="1" x14ac:dyDescent="0.55000000000000004">
      <c r="A488" s="7">
        <f t="shared" si="99"/>
        <v>2024</v>
      </c>
      <c r="B488" s="73" t="s">
        <v>87</v>
      </c>
      <c r="C488" s="75">
        <v>46112</v>
      </c>
      <c r="D488" s="8">
        <v>268694.71630859375</v>
      </c>
      <c r="E488" s="8">
        <v>1210874.84765625</v>
      </c>
      <c r="F488" s="8">
        <v>159835.47949218756</v>
      </c>
      <c r="G488" s="8">
        <v>11949.986701965332</v>
      </c>
      <c r="H488" s="8">
        <v>33704.946212768598</v>
      </c>
      <c r="I488" s="8">
        <v>7415.0877532958984</v>
      </c>
      <c r="J488" s="8">
        <v>968992.90234375</v>
      </c>
      <c r="K488" s="8">
        <v>63448.882049560598</v>
      </c>
      <c r="L488" s="8">
        <v>20575.783683776859</v>
      </c>
      <c r="M488" s="8">
        <v>70487.016418457031</v>
      </c>
      <c r="N488" s="8">
        <v>814481.2373046875</v>
      </c>
      <c r="O488" s="8">
        <v>585775.69189453125</v>
      </c>
      <c r="P488" s="8">
        <v>0</v>
      </c>
      <c r="Q488" s="8">
        <v>0</v>
      </c>
      <c r="R488" s="8">
        <v>758943.6904296875</v>
      </c>
      <c r="S488" s="8">
        <v>120326.65625</v>
      </c>
      <c r="T488" s="8">
        <v>89722.566009521484</v>
      </c>
      <c r="U488" s="8"/>
    </row>
    <row r="489" spans="1:21" ht="14.25" customHeight="1" x14ac:dyDescent="0.55000000000000004">
      <c r="A489" s="7">
        <f t="shared" si="99"/>
        <v>2024</v>
      </c>
      <c r="B489" s="73" t="s">
        <v>87</v>
      </c>
      <c r="C489" s="75">
        <v>46142</v>
      </c>
      <c r="D489" s="8">
        <v>258540.78515625</v>
      </c>
      <c r="E489" s="8">
        <v>1169684.373046875</v>
      </c>
      <c r="F489" s="8">
        <v>154398.33544921884</v>
      </c>
      <c r="G489" s="8">
        <v>11530.529838562012</v>
      </c>
      <c r="H489" s="8">
        <v>32649.208724975615</v>
      </c>
      <c r="I489" s="8">
        <v>7182.8254203796396</v>
      </c>
      <c r="J489" s="8">
        <v>915049.3935546875</v>
      </c>
      <c r="K489" s="8">
        <v>59683.642822265654</v>
      </c>
      <c r="L489" s="8">
        <v>19432.836067199707</v>
      </c>
      <c r="M489" s="8">
        <v>66453.858764648452</v>
      </c>
      <c r="N489" s="8">
        <v>769479.05615234375</v>
      </c>
      <c r="O489" s="8">
        <v>549032.0390625</v>
      </c>
      <c r="P489" s="8">
        <v>0</v>
      </c>
      <c r="Q489" s="8">
        <v>0</v>
      </c>
      <c r="R489" s="8">
        <v>729536.58203125</v>
      </c>
      <c r="S489" s="8">
        <v>98600.618286132842</v>
      </c>
      <c r="T489" s="8">
        <v>86912.190093994155</v>
      </c>
      <c r="U489" s="8"/>
    </row>
    <row r="490" spans="1:21" ht="14.25" customHeight="1" x14ac:dyDescent="0.55000000000000004">
      <c r="A490" s="7">
        <f t="shared" si="99"/>
        <v>2024</v>
      </c>
      <c r="B490" s="73" t="s">
        <v>87</v>
      </c>
      <c r="C490" s="75">
        <v>46173</v>
      </c>
      <c r="D490" s="8">
        <v>249228.3935546875</v>
      </c>
      <c r="E490" s="8">
        <v>1131705.326171875</v>
      </c>
      <c r="F490" s="8">
        <v>149385.10180664068</v>
      </c>
      <c r="G490" s="8">
        <v>11143.366329193115</v>
      </c>
      <c r="H490" s="8">
        <v>31669.388229370117</v>
      </c>
      <c r="I490" s="8">
        <v>6967.2648735046387</v>
      </c>
      <c r="J490" s="8">
        <v>880358.88916015625</v>
      </c>
      <c r="K490" s="8">
        <v>58693.915954589873</v>
      </c>
      <c r="L490" s="8">
        <v>18696.01583099366</v>
      </c>
      <c r="M490" s="8">
        <v>63938.906005859411</v>
      </c>
      <c r="N490" s="8">
        <v>739030.01806640625</v>
      </c>
      <c r="O490" s="8">
        <v>523134.76391601563</v>
      </c>
      <c r="P490" s="8">
        <v>0</v>
      </c>
      <c r="Q490" s="8">
        <v>0</v>
      </c>
      <c r="R490" s="8">
        <v>701363.50390625</v>
      </c>
      <c r="S490" s="8">
        <v>94691.471923828154</v>
      </c>
      <c r="T490" s="8">
        <v>84303.906951904311</v>
      </c>
      <c r="U490" s="8"/>
    </row>
    <row r="491" spans="1:21" ht="14.25" customHeight="1" x14ac:dyDescent="0.55000000000000004">
      <c r="A491" s="7">
        <f t="shared" si="99"/>
        <v>2024</v>
      </c>
      <c r="B491" s="73" t="s">
        <v>87</v>
      </c>
      <c r="C491" s="75">
        <v>46203</v>
      </c>
      <c r="D491" s="8">
        <v>240649.9130859375</v>
      </c>
      <c r="E491" s="8">
        <v>1096547.33984375</v>
      </c>
      <c r="F491" s="8">
        <v>144744.24804687509</v>
      </c>
      <c r="G491" s="8">
        <v>10784.642585754398</v>
      </c>
      <c r="H491" s="8">
        <v>30756.914962768587</v>
      </c>
      <c r="I491" s="8">
        <v>6766.5212173461932</v>
      </c>
      <c r="J491" s="8">
        <v>852080.34912109375</v>
      </c>
      <c r="K491" s="8">
        <v>55415.41040039064</v>
      </c>
      <c r="L491" s="8">
        <v>18094.936180114779</v>
      </c>
      <c r="M491" s="8">
        <v>61908.4180297852</v>
      </c>
      <c r="N491" s="8">
        <v>716661.58251953125</v>
      </c>
      <c r="O491" s="8">
        <v>503287.607421875</v>
      </c>
      <c r="P491" s="8">
        <v>0</v>
      </c>
      <c r="Q491" s="8">
        <v>0</v>
      </c>
      <c r="R491" s="8">
        <v>676089.26708984375</v>
      </c>
      <c r="S491" s="8">
        <v>94116.166381835967</v>
      </c>
      <c r="T491" s="8">
        <v>81874.909759521499</v>
      </c>
      <c r="U491" s="8"/>
    </row>
    <row r="492" spans="1:21" ht="14.25" customHeight="1" x14ac:dyDescent="0.55000000000000004">
      <c r="A492" s="7">
        <f t="shared" si="99"/>
        <v>2024</v>
      </c>
      <c r="B492" s="73" t="s">
        <v>87</v>
      </c>
      <c r="C492" s="75">
        <v>46234</v>
      </c>
      <c r="D492" s="8">
        <v>232716.2673339844</v>
      </c>
      <c r="E492" s="8">
        <v>1063884.08984375</v>
      </c>
      <c r="F492" s="8">
        <v>140432.69848632818</v>
      </c>
      <c r="G492" s="8">
        <v>10451.12915420532</v>
      </c>
      <c r="H492" s="8">
        <v>29904.546539306677</v>
      </c>
      <c r="I492" s="8">
        <v>6578.9998130798367</v>
      </c>
      <c r="J492" s="8">
        <v>825462.14599609375</v>
      </c>
      <c r="K492" s="8">
        <v>54563.036437988332</v>
      </c>
      <c r="L492" s="8">
        <v>17529.138275146503</v>
      </c>
      <c r="M492" s="8">
        <v>59997.525909423843</v>
      </c>
      <c r="N492" s="8">
        <v>693372.4404296875</v>
      </c>
      <c r="O492" s="8">
        <v>483080.25366210938</v>
      </c>
      <c r="P492" s="8">
        <v>0</v>
      </c>
      <c r="Q492" s="8">
        <v>0</v>
      </c>
      <c r="R492" s="8">
        <v>652255.00708007813</v>
      </c>
      <c r="S492" s="8">
        <v>93601.22778320314</v>
      </c>
      <c r="T492" s="8">
        <v>79605.899658203154</v>
      </c>
      <c r="U492" s="8"/>
    </row>
    <row r="493" spans="1:21" ht="14.25" customHeight="1" x14ac:dyDescent="0.55000000000000004">
      <c r="A493" s="7">
        <f t="shared" si="99"/>
        <v>2024</v>
      </c>
      <c r="B493" s="73" t="s">
        <v>87</v>
      </c>
      <c r="C493" s="75">
        <v>46265</v>
      </c>
      <c r="D493" s="8">
        <v>225352.9528808594</v>
      </c>
      <c r="E493" s="8">
        <v>1033440.34765625</v>
      </c>
      <c r="F493" s="8">
        <v>136414.12280273446</v>
      </c>
      <c r="G493" s="8">
        <v>10140.094856262211</v>
      </c>
      <c r="H493" s="8">
        <v>29106.09599304201</v>
      </c>
      <c r="I493" s="8">
        <v>6403.3407249450674</v>
      </c>
      <c r="J493" s="8">
        <v>799865.3759765625</v>
      </c>
      <c r="K493" s="8">
        <v>53768.196105957075</v>
      </c>
      <c r="L493" s="8">
        <v>16985.261741638184</v>
      </c>
      <c r="M493" s="8">
        <v>58150.827728271492</v>
      </c>
      <c r="N493" s="8">
        <v>670961.07446289063</v>
      </c>
      <c r="O493" s="8">
        <v>463767.82788085938</v>
      </c>
      <c r="P493" s="8">
        <v>0</v>
      </c>
      <c r="Q493" s="8">
        <v>0</v>
      </c>
      <c r="R493" s="8">
        <v>630409.67919921875</v>
      </c>
      <c r="S493" s="8">
        <v>91975.266784667983</v>
      </c>
      <c r="T493" s="8">
        <v>77480.426483154311</v>
      </c>
      <c r="U493" s="8"/>
    </row>
    <row r="494" spans="1:21" ht="14.25" customHeight="1" x14ac:dyDescent="0.55000000000000004">
      <c r="A494" s="7">
        <f t="shared" si="99"/>
        <v>2024</v>
      </c>
      <c r="B494" s="73" t="s">
        <v>87</v>
      </c>
      <c r="C494" s="75">
        <v>46295</v>
      </c>
      <c r="D494" s="8">
        <v>218497.03784179693</v>
      </c>
      <c r="E494" s="8">
        <v>1004981.810546875</v>
      </c>
      <c r="F494" s="8">
        <v>132657.59887695324</v>
      </c>
      <c r="G494" s="8">
        <v>9849.2094726562518</v>
      </c>
      <c r="H494" s="8">
        <v>28356.247085571296</v>
      </c>
      <c r="I494" s="8">
        <v>6238.3742065429715</v>
      </c>
      <c r="J494" s="8">
        <v>774976.99365234375</v>
      </c>
      <c r="K494" s="8">
        <v>53024.907135009766</v>
      </c>
      <c r="L494" s="8">
        <v>16456.687683105472</v>
      </c>
      <c r="M494" s="8">
        <v>56344.313507080107</v>
      </c>
      <c r="N494" s="8">
        <v>649151.09326171875</v>
      </c>
      <c r="O494" s="8">
        <v>445143.17797851563</v>
      </c>
      <c r="P494" s="8">
        <v>0</v>
      </c>
      <c r="Q494" s="8">
        <v>0</v>
      </c>
      <c r="R494" s="8">
        <v>610454.041015625</v>
      </c>
      <c r="S494" s="8">
        <v>89038.620208740263</v>
      </c>
      <c r="T494" s="8">
        <v>75484.331054687529</v>
      </c>
      <c r="U494" s="8"/>
    </row>
    <row r="495" spans="1:21" ht="14.25" customHeight="1" x14ac:dyDescent="0.55000000000000004">
      <c r="A495" s="7">
        <f t="shared" si="99"/>
        <v>2024</v>
      </c>
      <c r="B495" s="73" t="s">
        <v>87</v>
      </c>
      <c r="C495" s="75">
        <v>46326</v>
      </c>
      <c r="D495" s="8">
        <v>212094.92626953128</v>
      </c>
      <c r="E495" s="8">
        <v>978307.578125</v>
      </c>
      <c r="F495" s="8">
        <v>129136.59936523445</v>
      </c>
      <c r="G495" s="8">
        <v>9576.4678459167499</v>
      </c>
      <c r="H495" s="8">
        <v>27650.393371582071</v>
      </c>
      <c r="I495" s="8">
        <v>6083.0861129760733</v>
      </c>
      <c r="J495" s="8">
        <v>754284.552734375</v>
      </c>
      <c r="K495" s="8">
        <v>52328.03848266603</v>
      </c>
      <c r="L495" s="8">
        <v>16016.847717285165</v>
      </c>
      <c r="M495" s="8">
        <v>54858.863189697258</v>
      </c>
      <c r="N495" s="8">
        <v>631080.81225585938</v>
      </c>
      <c r="O495" s="8">
        <v>429328.30126953125</v>
      </c>
      <c r="P495" s="8">
        <v>0</v>
      </c>
      <c r="Q495" s="8">
        <v>0</v>
      </c>
      <c r="R495" s="8">
        <v>591921.45581054688</v>
      </c>
      <c r="S495" s="8">
        <v>88757.770935058608</v>
      </c>
      <c r="T495" s="8">
        <v>73605.343475341841</v>
      </c>
      <c r="U495" s="8"/>
    </row>
    <row r="496" spans="1:21" ht="14.25" customHeight="1" x14ac:dyDescent="0.55000000000000004">
      <c r="A496" s="7">
        <f t="shared" si="99"/>
        <v>2024</v>
      </c>
      <c r="B496" s="73" t="s">
        <v>87</v>
      </c>
      <c r="C496" s="75">
        <v>46356</v>
      </c>
      <c r="D496" s="8">
        <v>206100.61523437506</v>
      </c>
      <c r="E496" s="8">
        <v>953244.189453125</v>
      </c>
      <c r="F496" s="8">
        <v>125828.23217773449</v>
      </c>
      <c r="G496" s="8">
        <v>9320.1348152160681</v>
      </c>
      <c r="H496" s="8">
        <v>26984.521682739269</v>
      </c>
      <c r="I496" s="8">
        <v>5936.5943183898926</v>
      </c>
      <c r="J496" s="8">
        <v>739849.478515625</v>
      </c>
      <c r="K496" s="8">
        <v>51673.138488769546</v>
      </c>
      <c r="L496" s="8">
        <v>15709.011192321788</v>
      </c>
      <c r="M496" s="8">
        <v>53866.401275634802</v>
      </c>
      <c r="N496" s="8">
        <v>618600.9287109375</v>
      </c>
      <c r="O496" s="8">
        <v>417508.88623046875</v>
      </c>
      <c r="P496" s="8">
        <v>0</v>
      </c>
      <c r="Q496" s="8">
        <v>0</v>
      </c>
      <c r="R496" s="8">
        <v>573840.6953125</v>
      </c>
      <c r="S496" s="8">
        <v>94175.981994628935</v>
      </c>
      <c r="T496" s="8">
        <v>71832.793701171904</v>
      </c>
      <c r="U496" s="8"/>
    </row>
    <row r="497" spans="1:21" ht="14.25" customHeight="1" x14ac:dyDescent="0.55000000000000004">
      <c r="A497" s="7">
        <f t="shared" si="99"/>
        <v>2024</v>
      </c>
      <c r="B497" s="73" t="s">
        <v>87</v>
      </c>
      <c r="C497" s="75">
        <v>46387</v>
      </c>
      <c r="D497" s="8">
        <v>200474.37109375006</v>
      </c>
      <c r="E497" s="8">
        <v>929640.8828125</v>
      </c>
      <c r="F497" s="8">
        <v>122712.59643554696</v>
      </c>
      <c r="G497" s="8">
        <v>9078.6986198425275</v>
      </c>
      <c r="H497" s="8">
        <v>26355.114242553725</v>
      </c>
      <c r="I497" s="8">
        <v>5798.1248168945331</v>
      </c>
      <c r="J497" s="8">
        <v>728965.81201171875</v>
      </c>
      <c r="K497" s="8">
        <v>51056.339080810554</v>
      </c>
      <c r="L497" s="8">
        <v>15476.35306549073</v>
      </c>
      <c r="M497" s="8">
        <v>53142.4853515625</v>
      </c>
      <c r="N497" s="8">
        <v>609290.6416015625</v>
      </c>
      <c r="O497" s="8">
        <v>407971.9052734375</v>
      </c>
      <c r="P497" s="8">
        <v>0</v>
      </c>
      <c r="Q497" s="8">
        <v>0</v>
      </c>
      <c r="R497" s="8">
        <v>557341.3017578125</v>
      </c>
      <c r="S497" s="8">
        <v>101467.19262695315</v>
      </c>
      <c r="T497" s="8">
        <v>70157.313140869213</v>
      </c>
      <c r="U497" s="8"/>
    </row>
    <row r="498" spans="1:21" ht="14.25" customHeight="1" x14ac:dyDescent="0.55000000000000004">
      <c r="A498" s="7">
        <f t="shared" si="99"/>
        <v>2024</v>
      </c>
      <c r="B498" s="73" t="s">
        <v>87</v>
      </c>
      <c r="C498" s="75">
        <v>46418</v>
      </c>
      <c r="D498" s="8">
        <v>195181.63525390631</v>
      </c>
      <c r="E498" s="8">
        <v>907365.931640625</v>
      </c>
      <c r="F498" s="8">
        <v>119772.30200195321</v>
      </c>
      <c r="G498" s="8">
        <v>8850.8340454101544</v>
      </c>
      <c r="H498" s="8">
        <v>25759.074020385749</v>
      </c>
      <c r="I498" s="8">
        <v>5666.9957408905047</v>
      </c>
      <c r="J498" s="8">
        <v>713865.8125</v>
      </c>
      <c r="K498" s="8">
        <v>50474.245208740227</v>
      </c>
      <c r="L498" s="8">
        <v>15154.882438659675</v>
      </c>
      <c r="M498" s="8">
        <v>52080.503814697295</v>
      </c>
      <c r="N498" s="8">
        <v>596156.17919921875</v>
      </c>
      <c r="O498" s="8">
        <v>396019.34790039063</v>
      </c>
      <c r="P498" s="8">
        <v>0</v>
      </c>
      <c r="Q498" s="8">
        <v>0</v>
      </c>
      <c r="R498" s="8">
        <v>541228.513671875</v>
      </c>
      <c r="S498" s="8">
        <v>104066.65814208986</v>
      </c>
      <c r="T498" s="8">
        <v>68570.651031494199</v>
      </c>
      <c r="U498" s="8"/>
    </row>
    <row r="499" spans="1:21" ht="14.25" customHeight="1" x14ac:dyDescent="0.55000000000000004">
      <c r="A499" s="7">
        <f t="shared" si="99"/>
        <v>2024</v>
      </c>
      <c r="B499" s="73" t="s">
        <v>87</v>
      </c>
      <c r="C499" s="75">
        <v>46446</v>
      </c>
      <c r="D499" s="8">
        <v>190192.20092773443</v>
      </c>
      <c r="E499" s="8">
        <v>886303.580078125</v>
      </c>
      <c r="F499" s="8">
        <v>116992.07104492193</v>
      </c>
      <c r="G499" s="8">
        <v>8635.3747940063513</v>
      </c>
      <c r="H499" s="8">
        <v>25193.655075073242</v>
      </c>
      <c r="I499" s="8">
        <v>5542.6037311553946</v>
      </c>
      <c r="J499" s="8">
        <v>690286.54833984375</v>
      </c>
      <c r="K499" s="8">
        <v>46894.468048095703</v>
      </c>
      <c r="L499" s="8">
        <v>14654.771667480469</v>
      </c>
      <c r="M499" s="8">
        <v>50340.11871337895</v>
      </c>
      <c r="N499" s="8">
        <v>578397.16528320313</v>
      </c>
      <c r="O499" s="8">
        <v>381182.65380859375</v>
      </c>
      <c r="P499" s="8">
        <v>0</v>
      </c>
      <c r="Q499" s="8">
        <v>0</v>
      </c>
      <c r="R499" s="8">
        <v>525721.58813476563</v>
      </c>
      <c r="S499" s="8">
        <v>97499.449279785185</v>
      </c>
      <c r="T499" s="8">
        <v>67065.508087158232</v>
      </c>
      <c r="U499" s="8"/>
    </row>
    <row r="500" spans="1:21" ht="14.25" customHeight="1" x14ac:dyDescent="0.55000000000000004">
      <c r="A500" s="7">
        <f t="shared" si="99"/>
        <v>2024</v>
      </c>
      <c r="B500" s="73" t="s">
        <v>87</v>
      </c>
      <c r="C500" s="75">
        <v>46477</v>
      </c>
      <c r="D500" s="8">
        <v>185479.52856445315</v>
      </c>
      <c r="E500" s="8">
        <v>866351.6826171875</v>
      </c>
      <c r="F500" s="8">
        <v>114358.42138671881</v>
      </c>
      <c r="G500" s="8">
        <v>8431.2891540527344</v>
      </c>
      <c r="H500" s="8">
        <v>24656.421920776396</v>
      </c>
      <c r="I500" s="8">
        <v>5424.4125480651874</v>
      </c>
      <c r="J500" s="8">
        <v>663945.92236328125</v>
      </c>
      <c r="K500" s="8">
        <v>43578.670257568381</v>
      </c>
      <c r="L500" s="8">
        <v>14096.653892517092</v>
      </c>
      <c r="M500" s="8">
        <v>48371.48306274417</v>
      </c>
      <c r="N500" s="8">
        <v>557899.12817382813</v>
      </c>
      <c r="O500" s="8">
        <v>364765.06567382813</v>
      </c>
      <c r="P500" s="8">
        <v>0</v>
      </c>
      <c r="Q500" s="8">
        <v>0</v>
      </c>
      <c r="R500" s="8">
        <v>511273.37036132813</v>
      </c>
      <c r="S500" s="8">
        <v>87037.168243408232</v>
      </c>
      <c r="T500" s="8">
        <v>65635.394256591797</v>
      </c>
      <c r="U500" s="8"/>
    </row>
    <row r="501" spans="1:21" ht="14.25" customHeight="1" x14ac:dyDescent="0.55000000000000004">
      <c r="A501" s="7">
        <f t="shared" si="99"/>
        <v>2024</v>
      </c>
      <c r="B501" s="73" t="s">
        <v>87</v>
      </c>
      <c r="C501" s="75">
        <v>46507</v>
      </c>
      <c r="D501" s="8">
        <v>181020.17602539068</v>
      </c>
      <c r="E501" s="8">
        <v>847419.6865234375</v>
      </c>
      <c r="F501" s="8">
        <v>111859.3977050782</v>
      </c>
      <c r="G501" s="8">
        <v>8237.6600036621094</v>
      </c>
      <c r="H501" s="8">
        <v>24145.196487426787</v>
      </c>
      <c r="I501" s="8">
        <v>5311.9431190490704</v>
      </c>
      <c r="J501" s="8">
        <v>633946.6171875</v>
      </c>
      <c r="K501" s="8">
        <v>42635.303924560561</v>
      </c>
      <c r="L501" s="8">
        <v>13461.577430725103</v>
      </c>
      <c r="M501" s="8">
        <v>46104.746124267629</v>
      </c>
      <c r="N501" s="8">
        <v>531744.96435546875</v>
      </c>
      <c r="O501" s="8">
        <v>344914.5908203125</v>
      </c>
      <c r="P501" s="8">
        <v>0</v>
      </c>
      <c r="Q501" s="8">
        <v>0</v>
      </c>
      <c r="R501" s="8">
        <v>497719.39624023438</v>
      </c>
      <c r="S501" s="8">
        <v>71952.692535400449</v>
      </c>
      <c r="T501" s="8">
        <v>64274.514495849617</v>
      </c>
      <c r="U501" s="8"/>
    </row>
    <row r="502" spans="1:21" ht="14.25" customHeight="1" x14ac:dyDescent="0.55000000000000004">
      <c r="A502" s="7">
        <f t="shared" si="99"/>
        <v>2024</v>
      </c>
      <c r="B502" s="73" t="s">
        <v>87</v>
      </c>
      <c r="C502" s="75">
        <v>46538</v>
      </c>
      <c r="D502" s="8">
        <v>176793.36450195318</v>
      </c>
      <c r="E502" s="8">
        <v>829426.9453125</v>
      </c>
      <c r="F502" s="8">
        <v>109484.35534667979</v>
      </c>
      <c r="G502" s="8">
        <v>8053.669361114501</v>
      </c>
      <c r="H502" s="8">
        <v>23658.031997680657</v>
      </c>
      <c r="I502" s="8">
        <v>5204.766849517825</v>
      </c>
      <c r="J502" s="8">
        <v>617841.3955078125</v>
      </c>
      <c r="K502" s="8">
        <v>42165.376312255867</v>
      </c>
      <c r="L502" s="8">
        <v>13119.590072631843</v>
      </c>
      <c r="M502" s="8">
        <v>44933.490997314482</v>
      </c>
      <c r="N502" s="8">
        <v>517622.94262695313</v>
      </c>
      <c r="O502" s="8">
        <v>333098.21154785156</v>
      </c>
      <c r="P502" s="8">
        <v>0</v>
      </c>
      <c r="Q502" s="8">
        <v>0</v>
      </c>
      <c r="R502" s="8">
        <v>485072.52319335938</v>
      </c>
      <c r="S502" s="8">
        <v>69791.194519042998</v>
      </c>
      <c r="T502" s="8">
        <v>62977.680267334013</v>
      </c>
      <c r="U502" s="8"/>
    </row>
    <row r="503" spans="1:21" ht="14.25" customHeight="1" x14ac:dyDescent="0.55000000000000004">
      <c r="A503" s="7">
        <f t="shared" si="99"/>
        <v>2024</v>
      </c>
      <c r="B503" s="73" t="s">
        <v>87</v>
      </c>
      <c r="C503" s="75">
        <v>46568</v>
      </c>
      <c r="D503" s="8">
        <v>172780.59765625006</v>
      </c>
      <c r="E503" s="8">
        <v>812301.3984375</v>
      </c>
      <c r="F503" s="8">
        <v>107223.78369140635</v>
      </c>
      <c r="G503" s="8">
        <v>7878.5856246948224</v>
      </c>
      <c r="H503" s="8">
        <v>23193.174087524403</v>
      </c>
      <c r="I503" s="8">
        <v>5102.4981479644775</v>
      </c>
      <c r="J503" s="8">
        <v>604888.22680664063</v>
      </c>
      <c r="K503" s="8">
        <v>41324.613891601577</v>
      </c>
      <c r="L503" s="8">
        <v>12844.140129089357</v>
      </c>
      <c r="M503" s="8">
        <v>44008.706604003921</v>
      </c>
      <c r="N503" s="8">
        <v>506710.771484375</v>
      </c>
      <c r="O503" s="8">
        <v>323496.45629882813</v>
      </c>
      <c r="P503" s="8">
        <v>0</v>
      </c>
      <c r="Q503" s="8">
        <v>0</v>
      </c>
      <c r="R503" s="8">
        <v>472872.68334960938</v>
      </c>
      <c r="S503" s="8">
        <v>70275.316680908232</v>
      </c>
      <c r="T503" s="8">
        <v>61740.229064941435</v>
      </c>
      <c r="U503" s="8"/>
    </row>
    <row r="504" spans="1:21" ht="14.25" customHeight="1" x14ac:dyDescent="0.55000000000000004">
      <c r="A504" s="7">
        <f t="shared" si="99"/>
        <v>2024</v>
      </c>
      <c r="B504" s="73" t="s">
        <v>87</v>
      </c>
      <c r="C504" s="75">
        <v>46599</v>
      </c>
      <c r="D504" s="8">
        <v>168965.33422851568</v>
      </c>
      <c r="E504" s="8">
        <v>795978.4296875</v>
      </c>
      <c r="F504" s="8">
        <v>105069.1513671876</v>
      </c>
      <c r="G504" s="8">
        <v>7711.7502746582104</v>
      </c>
      <c r="H504" s="8">
        <v>22749.042266845707</v>
      </c>
      <c r="I504" s="8">
        <v>5004.7891464233417</v>
      </c>
      <c r="J504" s="8">
        <v>592393.03540039063</v>
      </c>
      <c r="K504" s="8">
        <v>40898.532470703147</v>
      </c>
      <c r="L504" s="8">
        <v>12578.425346374515</v>
      </c>
      <c r="M504" s="8">
        <v>43116.779388427763</v>
      </c>
      <c r="N504" s="8">
        <v>495799.29443359375</v>
      </c>
      <c r="O504" s="8">
        <v>314026.21862792969</v>
      </c>
      <c r="P504" s="8">
        <v>0</v>
      </c>
      <c r="Q504" s="8">
        <v>0</v>
      </c>
      <c r="R504" s="8">
        <v>461085.5625</v>
      </c>
      <c r="S504" s="8">
        <v>70749.519683837934</v>
      </c>
      <c r="T504" s="8">
        <v>60557.951629638694</v>
      </c>
      <c r="U504" s="8"/>
    </row>
    <row r="505" spans="1:21" ht="14.25" customHeight="1" x14ac:dyDescent="0.55000000000000004">
      <c r="A505" s="7">
        <f t="shared" si="99"/>
        <v>2024</v>
      </c>
      <c r="B505" s="73" t="s">
        <v>87</v>
      </c>
      <c r="C505" s="75">
        <v>46630</v>
      </c>
      <c r="D505" s="8">
        <v>165332.75561523443</v>
      </c>
      <c r="E505" s="8">
        <v>780399.896484375</v>
      </c>
      <c r="F505" s="8">
        <v>103012.78686523446</v>
      </c>
      <c r="G505" s="8">
        <v>7552.5712242126465</v>
      </c>
      <c r="H505" s="8">
        <v>22324.208679199237</v>
      </c>
      <c r="I505" s="8">
        <v>4911.3258285522461</v>
      </c>
      <c r="J505" s="8">
        <v>579582.7646484375</v>
      </c>
      <c r="K505" s="8">
        <v>40492.01602172853</v>
      </c>
      <c r="L505" s="8">
        <v>12306.215599060059</v>
      </c>
      <c r="M505" s="8">
        <v>42193.380218505874</v>
      </c>
      <c r="N505" s="8">
        <v>484591.13623046875</v>
      </c>
      <c r="O505" s="8">
        <v>304499.14196777344</v>
      </c>
      <c r="P505" s="8">
        <v>0</v>
      </c>
      <c r="Q505" s="8">
        <v>0</v>
      </c>
      <c r="R505" s="8">
        <v>450057.69165039063</v>
      </c>
      <c r="S505" s="8">
        <v>70098.018066406279</v>
      </c>
      <c r="T505" s="8">
        <v>59427.044342041037</v>
      </c>
      <c r="U505" s="8"/>
    </row>
    <row r="506" spans="1:21" ht="14.25" customHeight="1" x14ac:dyDescent="0.55000000000000004">
      <c r="A506" s="7">
        <f t="shared" si="99"/>
        <v>2024</v>
      </c>
      <c r="B506" s="73" t="s">
        <v>87</v>
      </c>
      <c r="C506" s="75">
        <v>46660</v>
      </c>
      <c r="D506" s="8">
        <v>161869.51562500006</v>
      </c>
      <c r="E506" s="8">
        <v>765513.3359375</v>
      </c>
      <c r="F506" s="8">
        <v>101047.75854492193</v>
      </c>
      <c r="G506" s="8">
        <v>7400.5121765136673</v>
      </c>
      <c r="H506" s="8">
        <v>21917.374794006362</v>
      </c>
      <c r="I506" s="8">
        <v>4821.8221893310556</v>
      </c>
      <c r="J506" s="8">
        <v>566683.85083007813</v>
      </c>
      <c r="K506" s="8">
        <v>40103.697692871116</v>
      </c>
      <c r="L506" s="8">
        <v>12032.275863647461</v>
      </c>
      <c r="M506" s="8">
        <v>41256.920257568367</v>
      </c>
      <c r="N506" s="8">
        <v>473290.95727539063</v>
      </c>
      <c r="O506" s="8">
        <v>295045.78869628906</v>
      </c>
      <c r="P506" s="8">
        <v>0</v>
      </c>
      <c r="Q506" s="8">
        <v>0</v>
      </c>
      <c r="R506" s="8">
        <v>439738.42138671875</v>
      </c>
      <c r="S506" s="8">
        <v>68601.379119873076</v>
      </c>
      <c r="T506" s="8">
        <v>58344.049926757834</v>
      </c>
      <c r="U506" s="8"/>
    </row>
    <row r="507" spans="1:21" ht="14.25" customHeight="1" x14ac:dyDescent="0.55000000000000004">
      <c r="A507" s="7">
        <f t="shared" si="99"/>
        <v>2024</v>
      </c>
      <c r="B507" s="73" t="s">
        <v>87</v>
      </c>
      <c r="C507" s="75">
        <v>46691</v>
      </c>
      <c r="D507" s="8">
        <v>158563.58227539068</v>
      </c>
      <c r="E507" s="8">
        <v>751271.228515625</v>
      </c>
      <c r="F507" s="8">
        <v>99167.801147461054</v>
      </c>
      <c r="G507" s="8">
        <v>7255.0881309509277</v>
      </c>
      <c r="H507" s="8">
        <v>21527.36269378665</v>
      </c>
      <c r="I507" s="8">
        <v>4736.0195789337149</v>
      </c>
      <c r="J507" s="8">
        <v>556417.7236328125</v>
      </c>
      <c r="K507" s="8">
        <v>39732.331542968757</v>
      </c>
      <c r="L507" s="8">
        <v>11813.95418548584</v>
      </c>
      <c r="M507" s="8">
        <v>40524.491134643562</v>
      </c>
      <c r="N507" s="8">
        <v>464346.939453125</v>
      </c>
      <c r="O507" s="8">
        <v>287180.15209960938</v>
      </c>
      <c r="P507" s="8">
        <v>0</v>
      </c>
      <c r="Q507" s="8">
        <v>0</v>
      </c>
      <c r="R507" s="8">
        <v>430009.04736328125</v>
      </c>
      <c r="S507" s="8">
        <v>69102.84063720706</v>
      </c>
      <c r="T507" s="8">
        <v>57305.837585449248</v>
      </c>
      <c r="U507" s="8"/>
    </row>
    <row r="508" spans="1:21" ht="14.25" customHeight="1" x14ac:dyDescent="0.55000000000000004">
      <c r="A508" s="7">
        <f t="shared" si="99"/>
        <v>2024</v>
      </c>
      <c r="B508" s="73" t="s">
        <v>87</v>
      </c>
      <c r="C508" s="75">
        <v>46721</v>
      </c>
      <c r="D508" s="8">
        <v>155404.05737304693</v>
      </c>
      <c r="E508" s="8">
        <v>737630.4453125</v>
      </c>
      <c r="F508" s="8">
        <v>97367.219116211025</v>
      </c>
      <c r="G508" s="8">
        <v>7115.857154846195</v>
      </c>
      <c r="H508" s="8">
        <v>21153.096359252926</v>
      </c>
      <c r="I508" s="8">
        <v>4653.6811141967773</v>
      </c>
      <c r="J508" s="8">
        <v>551317.55517578125</v>
      </c>
      <c r="K508" s="8">
        <v>39376.789276123083</v>
      </c>
      <c r="L508" s="8">
        <v>11704.633384704592</v>
      </c>
      <c r="M508" s="8">
        <v>40198.149063110366</v>
      </c>
      <c r="N508" s="8">
        <v>460037.98291015625</v>
      </c>
      <c r="O508" s="8">
        <v>282264.42993164063</v>
      </c>
      <c r="P508" s="8">
        <v>0</v>
      </c>
      <c r="Q508" s="8">
        <v>0</v>
      </c>
      <c r="R508" s="8">
        <v>420760.64501953125</v>
      </c>
      <c r="S508" s="8">
        <v>74247.367218017622</v>
      </c>
      <c r="T508" s="8">
        <v>56309.542816162138</v>
      </c>
      <c r="U508" s="8"/>
    </row>
    <row r="509" spans="1:21" ht="14.25" customHeight="1" x14ac:dyDescent="0.55000000000000004">
      <c r="A509" s="7">
        <f t="shared" si="99"/>
        <v>2024</v>
      </c>
      <c r="B509" s="73" t="s">
        <v>87</v>
      </c>
      <c r="C509" s="75">
        <v>46752</v>
      </c>
      <c r="D509" s="8">
        <v>152381.05468750003</v>
      </c>
      <c r="E509" s="8">
        <v>724551.765625</v>
      </c>
      <c r="F509" s="8">
        <v>95640.832763671948</v>
      </c>
      <c r="G509" s="8">
        <v>6982.4172782897977</v>
      </c>
      <c r="H509" s="8">
        <v>20793.592880249034</v>
      </c>
      <c r="I509" s="8">
        <v>4574.5900878906232</v>
      </c>
      <c r="J509" s="8">
        <v>548203.7529296875</v>
      </c>
      <c r="K509" s="8">
        <v>39036.043975830064</v>
      </c>
      <c r="L509" s="8">
        <v>11637.317802429203</v>
      </c>
      <c r="M509" s="8">
        <v>40023.915756225586</v>
      </c>
      <c r="N509" s="8">
        <v>457506.486328125</v>
      </c>
      <c r="O509" s="8">
        <v>278490.46008300781</v>
      </c>
      <c r="P509" s="8">
        <v>0</v>
      </c>
      <c r="Q509" s="8">
        <v>0</v>
      </c>
      <c r="R509" s="8">
        <v>412172.08032226563</v>
      </c>
      <c r="S509" s="8">
        <v>80679.137634277387</v>
      </c>
      <c r="T509" s="8">
        <v>55352.541076660156</v>
      </c>
      <c r="U509" s="8"/>
    </row>
    <row r="510" spans="1:21" ht="14.25" customHeight="1" x14ac:dyDescent="0.55000000000000004">
      <c r="A510" s="7">
        <f t="shared" si="99"/>
        <v>2024</v>
      </c>
      <c r="B510" s="73" t="s">
        <v>87</v>
      </c>
      <c r="C510" s="75">
        <v>46783</v>
      </c>
      <c r="D510" s="8">
        <v>149485.58325195318</v>
      </c>
      <c r="E510" s="8">
        <v>711999.3857421875</v>
      </c>
      <c r="F510" s="8">
        <v>93983.917968750044</v>
      </c>
      <c r="G510" s="8">
        <v>6854.4013786315954</v>
      </c>
      <c r="H510" s="8">
        <v>20447.952148437496</v>
      </c>
      <c r="I510" s="8">
        <v>4498.5491008758563</v>
      </c>
      <c r="J510" s="8">
        <v>540831.49755859375</v>
      </c>
      <c r="K510" s="8">
        <v>38709.157684326201</v>
      </c>
      <c r="L510" s="8">
        <v>11480.146072387697</v>
      </c>
      <c r="M510" s="8">
        <v>39515.023864746123</v>
      </c>
      <c r="N510" s="8">
        <v>451127.16235351563</v>
      </c>
      <c r="O510" s="8">
        <v>272434.83825683594</v>
      </c>
      <c r="P510" s="8">
        <v>0</v>
      </c>
      <c r="Q510" s="8">
        <v>0</v>
      </c>
      <c r="R510" s="8">
        <v>403175.89038085938</v>
      </c>
      <c r="S510" s="8">
        <v>83223.158660888701</v>
      </c>
      <c r="T510" s="8">
        <v>54432.446136474646</v>
      </c>
      <c r="U510" s="8"/>
    </row>
    <row r="511" spans="1:21" ht="14.25" customHeight="1" x14ac:dyDescent="0.55000000000000004">
      <c r="A511" s="7">
        <f t="shared" si="99"/>
        <v>2024</v>
      </c>
      <c r="B511" s="73" t="s">
        <v>87</v>
      </c>
      <c r="C511" s="75">
        <v>46812</v>
      </c>
      <c r="D511" s="8">
        <v>146709.43481445318</v>
      </c>
      <c r="E511" s="8">
        <v>699940.58203125</v>
      </c>
      <c r="F511" s="8">
        <v>92392.15588378915</v>
      </c>
      <c r="G511" s="8">
        <v>6731.4732398986789</v>
      </c>
      <c r="H511" s="8">
        <v>20115.348152160655</v>
      </c>
      <c r="I511" s="8">
        <v>4425.3761997222919</v>
      </c>
      <c r="J511" s="8">
        <v>525921.95727539063</v>
      </c>
      <c r="K511" s="8">
        <v>37890.368133544936</v>
      </c>
      <c r="L511" s="8">
        <v>11163.987525939945</v>
      </c>
      <c r="M511" s="8">
        <v>38411.549560546875</v>
      </c>
      <c r="N511" s="8">
        <v>438456.03881835938</v>
      </c>
      <c r="O511" s="8">
        <v>262688.05432128906</v>
      </c>
      <c r="P511" s="8">
        <v>0</v>
      </c>
      <c r="Q511" s="8">
        <v>0</v>
      </c>
      <c r="R511" s="8">
        <v>393723.88916015625</v>
      </c>
      <c r="S511" s="8">
        <v>78651.011749267593</v>
      </c>
      <c r="T511" s="8">
        <v>53547.052947998091</v>
      </c>
      <c r="U511" s="8"/>
    </row>
    <row r="512" spans="1:21" ht="14.25" customHeight="1" x14ac:dyDescent="0.55000000000000004">
      <c r="A512" s="7">
        <f t="shared" si="99"/>
        <v>2024</v>
      </c>
      <c r="B512" s="73" t="s">
        <v>87</v>
      </c>
      <c r="C512" s="75">
        <v>46843</v>
      </c>
      <c r="D512" s="8">
        <v>144045.11157226565</v>
      </c>
      <c r="E512" s="8">
        <v>688345.353515625</v>
      </c>
      <c r="F512" s="8">
        <v>90861.585327148481</v>
      </c>
      <c r="G512" s="8">
        <v>6613.3243331909216</v>
      </c>
      <c r="H512" s="8">
        <v>19795.020080566417</v>
      </c>
      <c r="I512" s="8">
        <v>4354.9042358398428</v>
      </c>
      <c r="J512" s="8">
        <v>508588.2587890625</v>
      </c>
      <c r="K512" s="8">
        <v>37588.68997192385</v>
      </c>
      <c r="L512" s="8">
        <v>10796.870216369629</v>
      </c>
      <c r="M512" s="8">
        <v>37109.173339843794</v>
      </c>
      <c r="N512" s="8">
        <v>423093.52587890625</v>
      </c>
      <c r="O512" s="8">
        <v>251478.71459960938</v>
      </c>
      <c r="P512" s="8">
        <v>0</v>
      </c>
      <c r="Q512" s="8">
        <v>0</v>
      </c>
      <c r="R512" s="8">
        <v>385027.73999023438</v>
      </c>
      <c r="S512" s="8">
        <v>70866.173919677763</v>
      </c>
      <c r="T512" s="8">
        <v>52694.343353271521</v>
      </c>
      <c r="U512" s="8"/>
    </row>
    <row r="513" spans="1:21" ht="14.25" customHeight="1" x14ac:dyDescent="0.55000000000000004">
      <c r="A513" s="7">
        <f t="shared" si="99"/>
        <v>2024</v>
      </c>
      <c r="B513" s="73" t="s">
        <v>87</v>
      </c>
      <c r="C513" s="75">
        <v>46873</v>
      </c>
      <c r="D513" s="8">
        <v>141485.75244140637</v>
      </c>
      <c r="E513" s="8">
        <v>677186.15625</v>
      </c>
      <c r="F513" s="8">
        <v>89388.572143554775</v>
      </c>
      <c r="G513" s="8">
        <v>6499.6722908019983</v>
      </c>
      <c r="H513" s="8">
        <v>19486.268966674812</v>
      </c>
      <c r="I513" s="8">
        <v>4286.9789657592783</v>
      </c>
      <c r="J513" s="8">
        <v>488936.52514648438</v>
      </c>
      <c r="K513" s="8">
        <v>37298.498046875036</v>
      </c>
      <c r="L513" s="8">
        <v>10381.137897491459</v>
      </c>
      <c r="M513" s="8">
        <v>35611.695983886733</v>
      </c>
      <c r="N513" s="8">
        <v>405645.18969726563</v>
      </c>
      <c r="O513" s="8">
        <v>239200.35461425781</v>
      </c>
      <c r="P513" s="8">
        <v>0</v>
      </c>
      <c r="Q513" s="8">
        <v>0</v>
      </c>
      <c r="R513" s="8">
        <v>377630.95458984375</v>
      </c>
      <c r="S513" s="8">
        <v>59433.1181945801</v>
      </c>
      <c r="T513" s="8">
        <v>51872.446990966826</v>
      </c>
      <c r="U513" s="8"/>
    </row>
    <row r="514" spans="1:21" ht="14.25" customHeight="1" x14ac:dyDescent="0.55000000000000004">
      <c r="A514" s="7">
        <f t="shared" si="99"/>
        <v>2024</v>
      </c>
      <c r="B514" s="73" t="s">
        <v>87</v>
      </c>
      <c r="C514" s="75">
        <v>46904</v>
      </c>
      <c r="D514" s="8">
        <v>139025.04199218762</v>
      </c>
      <c r="E514" s="8">
        <v>666437.626953125</v>
      </c>
      <c r="F514" s="8">
        <v>87969.765747070371</v>
      </c>
      <c r="G514" s="8">
        <v>6390.255195617674</v>
      </c>
      <c r="H514" s="8">
        <v>19188.446258544936</v>
      </c>
      <c r="I514" s="8">
        <v>4221.4579162597702</v>
      </c>
      <c r="J514" s="8">
        <v>479472.20385742188</v>
      </c>
      <c r="K514" s="8">
        <v>37019.124450683623</v>
      </c>
      <c r="L514" s="8">
        <v>10180.139568328859</v>
      </c>
      <c r="M514" s="8">
        <v>34924.584060668989</v>
      </c>
      <c r="N514" s="8">
        <v>397348.34619140625</v>
      </c>
      <c r="O514" s="8">
        <v>232454.24499511719</v>
      </c>
      <c r="P514" s="8">
        <v>0</v>
      </c>
      <c r="Q514" s="8">
        <v>0</v>
      </c>
      <c r="R514" s="8">
        <v>370059.68212890625</v>
      </c>
      <c r="S514" s="8">
        <v>58332.879913330085</v>
      </c>
      <c r="T514" s="8">
        <v>51079.641845703161</v>
      </c>
      <c r="U514" s="8"/>
    </row>
    <row r="515" spans="1:21" ht="14.25" customHeight="1" x14ac:dyDescent="0.55000000000000004">
      <c r="A515" s="7">
        <f t="shared" si="99"/>
        <v>2024</v>
      </c>
      <c r="B515" s="73" t="s">
        <v>87</v>
      </c>
      <c r="C515" s="75">
        <v>46934</v>
      </c>
      <c r="D515" s="8">
        <v>136657.18359375012</v>
      </c>
      <c r="E515" s="8">
        <v>656076.4482421875</v>
      </c>
      <c r="F515" s="8">
        <v>86602.090087890683</v>
      </c>
      <c r="G515" s="8">
        <v>6284.8326187133771</v>
      </c>
      <c r="H515" s="8">
        <v>18900.955520629897</v>
      </c>
      <c r="I515" s="8">
        <v>4158.2099189758328</v>
      </c>
      <c r="J515" s="8">
        <v>472422.9443359375</v>
      </c>
      <c r="K515" s="8">
        <v>36749.954437255881</v>
      </c>
      <c r="L515" s="8">
        <v>10030.181743621828</v>
      </c>
      <c r="M515" s="8">
        <v>34423.711578369148</v>
      </c>
      <c r="N515" s="8">
        <v>391219.095703125</v>
      </c>
      <c r="O515" s="8">
        <v>227057.9609375</v>
      </c>
      <c r="P515" s="8">
        <v>0</v>
      </c>
      <c r="Q515" s="8">
        <v>0</v>
      </c>
      <c r="R515" s="8">
        <v>363137.62316894531</v>
      </c>
      <c r="S515" s="8">
        <v>58970.983612060576</v>
      </c>
      <c r="T515" s="8">
        <v>50314.341857910171</v>
      </c>
      <c r="U515" s="8"/>
    </row>
    <row r="516" spans="1:21" ht="14.25" customHeight="1" x14ac:dyDescent="0.55000000000000004">
      <c r="A516" s="7">
        <f t="shared" si="99"/>
        <v>2024</v>
      </c>
      <c r="B516" s="73" t="s">
        <v>87</v>
      </c>
      <c r="C516" s="75">
        <v>46965</v>
      </c>
      <c r="D516" s="8">
        <v>134376.83593750009</v>
      </c>
      <c r="E516" s="8">
        <v>646081.01171875</v>
      </c>
      <c r="F516" s="8">
        <v>85282.693725585996</v>
      </c>
      <c r="G516" s="8">
        <v>6183.1821899414044</v>
      </c>
      <c r="H516" s="8">
        <v>18623.240959167513</v>
      </c>
      <c r="I516" s="8">
        <v>4097.1128654479999</v>
      </c>
      <c r="J516" s="8">
        <v>465629.89135742188</v>
      </c>
      <c r="K516" s="8">
        <v>36490.421356201179</v>
      </c>
      <c r="L516" s="8">
        <v>9885.672878265379</v>
      </c>
      <c r="M516" s="8">
        <v>33941.102172851606</v>
      </c>
      <c r="N516" s="8">
        <v>385312.712890625</v>
      </c>
      <c r="O516" s="8">
        <v>221860.83312988281</v>
      </c>
      <c r="P516" s="8">
        <v>0</v>
      </c>
      <c r="Q516" s="8">
        <v>0</v>
      </c>
      <c r="R516" s="8">
        <v>356460.46142578125</v>
      </c>
      <c r="S516" s="8">
        <v>59594.372406005881</v>
      </c>
      <c r="T516" s="8">
        <v>49575.066955566414</v>
      </c>
      <c r="U516" s="8"/>
    </row>
    <row r="517" spans="1:21" ht="14.25" customHeight="1" x14ac:dyDescent="0.55000000000000004">
      <c r="A517" s="7">
        <f t="shared" si="99"/>
        <v>2024</v>
      </c>
      <c r="B517" s="73" t="s">
        <v>87</v>
      </c>
      <c r="C517" s="75">
        <v>46996</v>
      </c>
      <c r="D517" s="8">
        <v>132179.06787109384</v>
      </c>
      <c r="E517" s="8">
        <v>636431.349609375</v>
      </c>
      <c r="F517" s="8">
        <v>84008.937988281337</v>
      </c>
      <c r="G517" s="8">
        <v>6085.0987663269025</v>
      </c>
      <c r="H517" s="8">
        <v>18354.78937530519</v>
      </c>
      <c r="I517" s="8">
        <v>4038.0536346435556</v>
      </c>
      <c r="J517" s="8">
        <v>457734.35522460938</v>
      </c>
      <c r="K517" s="8">
        <v>36239.998657226584</v>
      </c>
      <c r="L517" s="8">
        <v>9717.9187469482458</v>
      </c>
      <c r="M517" s="8">
        <v>33371.050231933586</v>
      </c>
      <c r="N517" s="8">
        <v>378405.37817382813</v>
      </c>
      <c r="O517" s="8">
        <v>216159.95336914063</v>
      </c>
      <c r="P517" s="8">
        <v>0</v>
      </c>
      <c r="Q517" s="8">
        <v>0</v>
      </c>
      <c r="R517" s="8">
        <v>349771.47802734375</v>
      </c>
      <c r="S517" s="8">
        <v>59102.42178344728</v>
      </c>
      <c r="T517" s="8">
        <v>48860.450164794936</v>
      </c>
      <c r="U517" s="8"/>
    </row>
    <row r="518" spans="1:21" ht="14.25" customHeight="1" x14ac:dyDescent="0.55000000000000004">
      <c r="A518" s="7">
        <f t="shared" si="99"/>
        <v>2024</v>
      </c>
      <c r="B518" s="73" t="s">
        <v>87</v>
      </c>
      <c r="C518" s="75">
        <v>47026</v>
      </c>
      <c r="D518" s="8">
        <v>130059.31445312504</v>
      </c>
      <c r="E518" s="8">
        <v>627108.998046875</v>
      </c>
      <c r="F518" s="8">
        <v>82778.388427734491</v>
      </c>
      <c r="G518" s="8">
        <v>5990.3905830383328</v>
      </c>
      <c r="H518" s="8">
        <v>18095.124443054188</v>
      </c>
      <c r="I518" s="8">
        <v>3980.9273071289099</v>
      </c>
      <c r="J518" s="8">
        <v>450105.48559570313</v>
      </c>
      <c r="K518" s="8">
        <v>35998.196777343786</v>
      </c>
      <c r="L518" s="8">
        <v>9555.8659172058124</v>
      </c>
      <c r="M518" s="8">
        <v>32818.718246459961</v>
      </c>
      <c r="N518" s="8">
        <v>371732.6943359375</v>
      </c>
      <c r="O518" s="8">
        <v>210668.35656738281</v>
      </c>
      <c r="P518" s="8">
        <v>0</v>
      </c>
      <c r="Q518" s="8">
        <v>0</v>
      </c>
      <c r="R518" s="8">
        <v>343488.99658203125</v>
      </c>
      <c r="S518" s="8">
        <v>58447.255706787124</v>
      </c>
      <c r="T518" s="8">
        <v>48169.222198486365</v>
      </c>
      <c r="U518" s="8"/>
    </row>
    <row r="519" spans="1:21" ht="14.25" customHeight="1" x14ac:dyDescent="0.55000000000000004">
      <c r="A519" s="7">
        <f t="shared" si="99"/>
        <v>2024</v>
      </c>
      <c r="B519" s="73" t="s">
        <v>87</v>
      </c>
      <c r="C519" s="75">
        <v>47057</v>
      </c>
      <c r="D519" s="8">
        <v>128013.34838867199</v>
      </c>
      <c r="E519" s="8">
        <v>618096.77734375</v>
      </c>
      <c r="F519" s="8">
        <v>81588.773925781265</v>
      </c>
      <c r="G519" s="8">
        <v>5898.8807144165066</v>
      </c>
      <c r="H519" s="8">
        <v>17843.800064086925</v>
      </c>
      <c r="I519" s="8">
        <v>3925.6357994079585</v>
      </c>
      <c r="J519" s="8">
        <v>443505.7744140625</v>
      </c>
      <c r="K519" s="8">
        <v>35764.563415527351</v>
      </c>
      <c r="L519" s="8">
        <v>9415.4933013916052</v>
      </c>
      <c r="M519" s="8">
        <v>32348.829833984382</v>
      </c>
      <c r="N519" s="8">
        <v>365976.88745117188</v>
      </c>
      <c r="O519" s="8">
        <v>205765.603515625</v>
      </c>
      <c r="P519" s="8">
        <v>0</v>
      </c>
      <c r="Q519" s="8">
        <v>0</v>
      </c>
      <c r="R519" s="8">
        <v>337121.03820800781</v>
      </c>
      <c r="S519" s="8">
        <v>58884.539978027366</v>
      </c>
      <c r="T519" s="8">
        <v>47500.19473266603</v>
      </c>
      <c r="U519" s="8"/>
    </row>
    <row r="520" spans="1:21" ht="14.25" customHeight="1" x14ac:dyDescent="0.55000000000000004">
      <c r="A520" s="7">
        <f t="shared" si="99"/>
        <v>2024</v>
      </c>
      <c r="B520" s="73" t="s">
        <v>87</v>
      </c>
      <c r="C520" s="75">
        <v>47087</v>
      </c>
      <c r="D520" s="8">
        <v>126037.2558593751</v>
      </c>
      <c r="E520" s="8">
        <v>609378.734375</v>
      </c>
      <c r="F520" s="8">
        <v>80437.99255371101</v>
      </c>
      <c r="G520" s="8">
        <v>5810.4045143127423</v>
      </c>
      <c r="H520" s="8">
        <v>17600.401496887207</v>
      </c>
      <c r="I520" s="8">
        <v>3872.0881423950218</v>
      </c>
      <c r="J520" s="8">
        <v>440938.55102539063</v>
      </c>
      <c r="K520" s="8">
        <v>35538.679122924863</v>
      </c>
      <c r="L520" s="8">
        <v>9360.1954078674353</v>
      </c>
      <c r="M520" s="8">
        <v>32196.367691040079</v>
      </c>
      <c r="N520" s="8">
        <v>363843.3056640625</v>
      </c>
      <c r="O520" s="8">
        <v>202947.6962890625</v>
      </c>
      <c r="P520" s="8">
        <v>0</v>
      </c>
      <c r="Q520" s="8">
        <v>0</v>
      </c>
      <c r="R520" s="8">
        <v>331076.84704589844</v>
      </c>
      <c r="S520" s="8">
        <v>63009.43997192385</v>
      </c>
      <c r="T520" s="8">
        <v>46852.267944335967</v>
      </c>
      <c r="U520" s="8"/>
    </row>
    <row r="521" spans="1:21" ht="14.25" customHeight="1" x14ac:dyDescent="0.55000000000000004">
      <c r="A521" s="7">
        <f t="shared" si="99"/>
        <v>2024</v>
      </c>
      <c r="B521" s="73" t="s">
        <v>87</v>
      </c>
      <c r="C521" s="75">
        <v>47118</v>
      </c>
      <c r="D521" s="8">
        <v>124127.39379882823</v>
      </c>
      <c r="E521" s="8">
        <v>600940.0146484375</v>
      </c>
      <c r="F521" s="8">
        <v>79324.082519531366</v>
      </c>
      <c r="G521" s="8">
        <v>5724.8086051940918</v>
      </c>
      <c r="H521" s="8">
        <v>17364.543617248535</v>
      </c>
      <c r="I521" s="8">
        <v>3820.1994895935063</v>
      </c>
      <c r="J521" s="8">
        <v>439981.5869140625</v>
      </c>
      <c r="K521" s="8">
        <v>35320.149902343786</v>
      </c>
      <c r="L521" s="8">
        <v>9338.9046287536657</v>
      </c>
      <c r="M521" s="8">
        <v>32169.141098022501</v>
      </c>
      <c r="N521" s="8">
        <v>363153.3955078125</v>
      </c>
      <c r="O521" s="8">
        <v>200960.37829589844</v>
      </c>
      <c r="P521" s="8">
        <v>0</v>
      </c>
      <c r="Q521" s="8">
        <v>0</v>
      </c>
      <c r="R521" s="8">
        <v>325340.87866210938</v>
      </c>
      <c r="S521" s="8">
        <v>68416.298034667983</v>
      </c>
      <c r="T521" s="8">
        <v>46224.414703369177</v>
      </c>
      <c r="U521" s="8"/>
    </row>
    <row r="522" spans="1:21" ht="14.25" customHeight="1" x14ac:dyDescent="0.55000000000000004">
      <c r="A522" s="7">
        <f t="shared" si="99"/>
        <v>2024</v>
      </c>
      <c r="B522" s="73" t="s">
        <v>87</v>
      </c>
      <c r="C522" s="75">
        <v>47149</v>
      </c>
      <c r="D522" s="8">
        <v>122280.37426757821</v>
      </c>
      <c r="E522" s="8">
        <v>592766.7900390625</v>
      </c>
      <c r="F522" s="8">
        <v>78245.216064453212</v>
      </c>
      <c r="G522" s="8">
        <v>5641.949962615965</v>
      </c>
      <c r="H522" s="8">
        <v>17135.864555358887</v>
      </c>
      <c r="I522" s="8">
        <v>3769.8901653289827</v>
      </c>
      <c r="J522" s="8">
        <v>435890.42163085938</v>
      </c>
      <c r="K522" s="8">
        <v>35108.612670898438</v>
      </c>
      <c r="L522" s="8">
        <v>9251.5192794799823</v>
      </c>
      <c r="M522" s="8">
        <v>31893.91731262211</v>
      </c>
      <c r="N522" s="8">
        <v>359636.36743164063</v>
      </c>
      <c r="O522" s="8">
        <v>197439.72900390625</v>
      </c>
      <c r="P522" s="8">
        <v>0</v>
      </c>
      <c r="Q522" s="8">
        <v>0</v>
      </c>
      <c r="R522" s="8">
        <v>319503.63098144531</v>
      </c>
      <c r="S522" s="8">
        <v>70771.121582031279</v>
      </c>
      <c r="T522" s="8">
        <v>45615.672912597678</v>
      </c>
      <c r="U522" s="8"/>
    </row>
    <row r="523" spans="1:21" ht="14.25" customHeight="1" x14ac:dyDescent="0.55000000000000004">
      <c r="A523" s="7">
        <f t="shared" si="99"/>
        <v>2024</v>
      </c>
      <c r="B523" s="73" t="s">
        <v>87</v>
      </c>
      <c r="C523" s="75">
        <v>47177</v>
      </c>
      <c r="D523" s="8">
        <v>120493.04187011723</v>
      </c>
      <c r="E523" s="8">
        <v>584846.1240234375</v>
      </c>
      <c r="F523" s="8">
        <v>77199.687744140654</v>
      </c>
      <c r="G523" s="8">
        <v>5561.6947879791305</v>
      </c>
      <c r="H523" s="8">
        <v>16914.025825500477</v>
      </c>
      <c r="I523" s="8">
        <v>3721.0855522155753</v>
      </c>
      <c r="J523" s="8">
        <v>426636.62866210938</v>
      </c>
      <c r="K523" s="8">
        <v>34903.723403930679</v>
      </c>
      <c r="L523" s="8">
        <v>9055.3858833312988</v>
      </c>
      <c r="M523" s="8">
        <v>31204.889297485384</v>
      </c>
      <c r="N523" s="8">
        <v>351472.61645507813</v>
      </c>
      <c r="O523" s="8">
        <v>191431.34814453125</v>
      </c>
      <c r="P523" s="8">
        <v>0</v>
      </c>
      <c r="Q523" s="8">
        <v>0</v>
      </c>
      <c r="R523" s="8">
        <v>314124.521484375</v>
      </c>
      <c r="S523" s="8">
        <v>67486.962799072295</v>
      </c>
      <c r="T523" s="8">
        <v>45025.136886596716</v>
      </c>
      <c r="U523" s="8"/>
    </row>
    <row r="524" spans="1:21" ht="14.25" customHeight="1" x14ac:dyDescent="0.55000000000000004">
      <c r="A524" s="7">
        <f t="shared" si="99"/>
        <v>2024</v>
      </c>
      <c r="B524" s="73" t="s">
        <v>87</v>
      </c>
      <c r="C524" s="75">
        <v>47208</v>
      </c>
      <c r="D524" s="8">
        <v>118762.4523925782</v>
      </c>
      <c r="E524" s="8">
        <v>577165.9619140625</v>
      </c>
      <c r="F524" s="8">
        <v>76185.905883789106</v>
      </c>
      <c r="G524" s="8">
        <v>5483.9183216095007</v>
      </c>
      <c r="H524" s="8">
        <v>16698.712272644032</v>
      </c>
      <c r="I524" s="8">
        <v>3673.7163944244376</v>
      </c>
      <c r="J524" s="8">
        <v>414759.98022460938</v>
      </c>
      <c r="K524" s="8">
        <v>34705.164962768598</v>
      </c>
      <c r="L524" s="8">
        <v>8803.9480400085486</v>
      </c>
      <c r="M524" s="8">
        <v>30308.08018493656</v>
      </c>
      <c r="N524" s="8">
        <v>340942.78833007813</v>
      </c>
      <c r="O524" s="8">
        <v>184227.18017578125</v>
      </c>
      <c r="P524" s="8">
        <v>0</v>
      </c>
      <c r="Q524" s="8">
        <v>0</v>
      </c>
      <c r="R524" s="8">
        <v>308689.77233886719</v>
      </c>
      <c r="S524" s="8">
        <v>61618.244567871123</v>
      </c>
      <c r="T524" s="8">
        <v>44451.969741821318</v>
      </c>
      <c r="U524" s="8"/>
    </row>
    <row r="525" spans="1:21" ht="14.25" customHeight="1" x14ac:dyDescent="0.55000000000000004">
      <c r="A525" s="7">
        <f t="shared" si="99"/>
        <v>2024</v>
      </c>
      <c r="B525" s="73" t="s">
        <v>87</v>
      </c>
      <c r="C525" s="75">
        <v>47238</v>
      </c>
      <c r="D525" s="8">
        <v>117085.85559082039</v>
      </c>
      <c r="E525" s="8">
        <v>569714.998046875</v>
      </c>
      <c r="F525" s="8">
        <v>75202.379882812529</v>
      </c>
      <c r="G525" s="8">
        <v>5408.5037975311297</v>
      </c>
      <c r="H525" s="8">
        <v>16489.625602722157</v>
      </c>
      <c r="I525" s="8">
        <v>3627.7174701690683</v>
      </c>
      <c r="J525" s="8">
        <v>399257.404296875</v>
      </c>
      <c r="K525" s="8">
        <v>34512.638778686523</v>
      </c>
      <c r="L525" s="8">
        <v>8476.0685386657733</v>
      </c>
      <c r="M525" s="8">
        <v>29123.372375488299</v>
      </c>
      <c r="N525" s="8">
        <v>327145.32141113281</v>
      </c>
      <c r="O525" s="8">
        <v>175373.31787109375</v>
      </c>
      <c r="P525" s="8">
        <v>0</v>
      </c>
      <c r="Q525" s="8">
        <v>0</v>
      </c>
      <c r="R525" s="8">
        <v>303254.80261230469</v>
      </c>
      <c r="S525" s="8">
        <v>52107.218536376997</v>
      </c>
      <c r="T525" s="8">
        <v>43895.383071899421</v>
      </c>
      <c r="U525" s="8"/>
    </row>
    <row r="526" spans="1:21" ht="14.25" customHeight="1" x14ac:dyDescent="0.55000000000000004">
      <c r="A526" s="7">
        <f t="shared" si="99"/>
        <v>2024</v>
      </c>
      <c r="B526" s="73" t="s">
        <v>87</v>
      </c>
      <c r="C526" s="75">
        <v>47269</v>
      </c>
      <c r="D526" s="8">
        <v>115460.68347167975</v>
      </c>
      <c r="E526" s="8">
        <v>562482.6552734375</v>
      </c>
      <c r="F526" s="8">
        <v>74247.710693359433</v>
      </c>
      <c r="G526" s="8">
        <v>5335.3418712615994</v>
      </c>
      <c r="H526" s="8">
        <v>16286.487625122058</v>
      </c>
      <c r="I526" s="8">
        <v>3583.0270652770996</v>
      </c>
      <c r="J526" s="8">
        <v>392902.67456054688</v>
      </c>
      <c r="K526" s="8">
        <v>34325.864807128914</v>
      </c>
      <c r="L526" s="8">
        <v>8341.1251640319861</v>
      </c>
      <c r="M526" s="8">
        <v>28661.385299682617</v>
      </c>
      <c r="N526" s="8">
        <v>321574.30883789063</v>
      </c>
      <c r="O526" s="8">
        <v>171023.08056640625</v>
      </c>
      <c r="P526" s="8">
        <v>0</v>
      </c>
      <c r="Q526" s="8">
        <v>0</v>
      </c>
      <c r="R526" s="8">
        <v>298245.61608886719</v>
      </c>
      <c r="S526" s="8">
        <v>51302.434295654341</v>
      </c>
      <c r="T526" s="8">
        <v>43354.629119873054</v>
      </c>
      <c r="U526" s="8"/>
    </row>
    <row r="527" spans="1:21" ht="14.25" customHeight="1" x14ac:dyDescent="0.55000000000000004">
      <c r="A527" s="7">
        <f t="shared" si="99"/>
        <v>2024</v>
      </c>
      <c r="B527" s="73" t="s">
        <v>87</v>
      </c>
      <c r="C527" s="75">
        <v>47299</v>
      </c>
      <c r="D527" s="8">
        <v>113884.52209472669</v>
      </c>
      <c r="E527" s="8">
        <v>555459</v>
      </c>
      <c r="F527" s="8">
        <v>73320.587402343794</v>
      </c>
      <c r="G527" s="8">
        <v>5264.329559326171</v>
      </c>
      <c r="H527" s="8">
        <v>16089.036926269557</v>
      </c>
      <c r="I527" s="8">
        <v>3539.5878887176514</v>
      </c>
      <c r="J527" s="8">
        <v>387858.86547851563</v>
      </c>
      <c r="K527" s="8">
        <v>34144.579925537124</v>
      </c>
      <c r="L527" s="8">
        <v>8233.8151321411151</v>
      </c>
      <c r="M527" s="8">
        <v>28303.598022460934</v>
      </c>
      <c r="N527" s="8">
        <v>317176.875</v>
      </c>
      <c r="O527" s="8">
        <v>167349.92553710938</v>
      </c>
      <c r="P527" s="8">
        <v>0</v>
      </c>
      <c r="Q527" s="8">
        <v>0</v>
      </c>
      <c r="R527" s="8">
        <v>293223.15686035156</v>
      </c>
      <c r="S527" s="8">
        <v>51806.699035644575</v>
      </c>
      <c r="T527" s="8">
        <v>42829.014694213874</v>
      </c>
      <c r="U527" s="8"/>
    </row>
    <row r="528" spans="1:21" ht="14.25" customHeight="1" x14ac:dyDescent="0.55000000000000004">
      <c r="A528" s="7">
        <f t="shared" si="99"/>
        <v>2024</v>
      </c>
      <c r="B528" s="73" t="s">
        <v>87</v>
      </c>
      <c r="C528" s="75">
        <v>47330</v>
      </c>
      <c r="D528" s="8">
        <v>112355.11889648443</v>
      </c>
      <c r="E528" s="8">
        <v>548634.7236328125</v>
      </c>
      <c r="F528" s="8">
        <v>72419.783691406294</v>
      </c>
      <c r="G528" s="8">
        <v>5195.3704929351807</v>
      </c>
      <c r="H528" s="8">
        <v>15897.027061462402</v>
      </c>
      <c r="I528" s="8">
        <v>3497.3457069396982</v>
      </c>
      <c r="J528" s="8">
        <v>383014.11694335938</v>
      </c>
      <c r="K528" s="8">
        <v>33968.538757324211</v>
      </c>
      <c r="L528" s="8">
        <v>8130.7393188476563</v>
      </c>
      <c r="M528" s="8">
        <v>27959.962326049823</v>
      </c>
      <c r="N528" s="8">
        <v>312954.86376953125</v>
      </c>
      <c r="O528" s="8">
        <v>163816.001953125</v>
      </c>
      <c r="P528" s="8">
        <v>0</v>
      </c>
      <c r="Q528" s="8">
        <v>0</v>
      </c>
      <c r="R528" s="8">
        <v>288395.00549316406</v>
      </c>
      <c r="S528" s="8">
        <v>52301.222564697317</v>
      </c>
      <c r="T528" s="8">
        <v>42317.883850097671</v>
      </c>
      <c r="U528" s="8"/>
    </row>
    <row r="529" spans="1:21" ht="14.25" customHeight="1" x14ac:dyDescent="0.55000000000000004">
      <c r="A529" s="7">
        <f t="shared" si="99"/>
        <v>2024</v>
      </c>
      <c r="B529" s="73" t="s">
        <v>87</v>
      </c>
      <c r="C529" s="75">
        <v>47361</v>
      </c>
      <c r="D529" s="8">
        <v>110870.35314941414</v>
      </c>
      <c r="E529" s="8">
        <v>542001.068359375</v>
      </c>
      <c r="F529" s="8">
        <v>71544.139038085967</v>
      </c>
      <c r="G529" s="8">
        <v>5128.374143600463</v>
      </c>
      <c r="H529" s="8">
        <v>15710.225173950183</v>
      </c>
      <c r="I529" s="8">
        <v>3456.2493724823003</v>
      </c>
      <c r="J529" s="8">
        <v>378090.50122070313</v>
      </c>
      <c r="K529" s="8">
        <v>33797.509521484419</v>
      </c>
      <c r="L529" s="8">
        <v>8026.1076583862332</v>
      </c>
      <c r="M529" s="8">
        <v>27605.433776855498</v>
      </c>
      <c r="N529" s="8">
        <v>308661.45385742188</v>
      </c>
      <c r="O529" s="8">
        <v>160290.44464111328</v>
      </c>
      <c r="P529" s="8">
        <v>0</v>
      </c>
      <c r="Q529" s="8">
        <v>0</v>
      </c>
      <c r="R529" s="8">
        <v>284111.93688964844</v>
      </c>
      <c r="S529" s="8">
        <v>52157.94683837895</v>
      </c>
      <c r="T529" s="8">
        <v>41820.619110107451</v>
      </c>
      <c r="U529" s="8"/>
    </row>
    <row r="530" spans="1:21" ht="14.25" customHeight="1" x14ac:dyDescent="0.55000000000000004">
      <c r="A530" s="7">
        <f t="shared" si="99"/>
        <v>2024</v>
      </c>
      <c r="B530" s="73" t="s">
        <v>87</v>
      </c>
      <c r="C530" s="75">
        <v>47391</v>
      </c>
      <c r="D530" s="8">
        <v>109428.23706054702</v>
      </c>
      <c r="E530" s="8">
        <v>535549.7861328125</v>
      </c>
      <c r="F530" s="8">
        <v>70692.571289062558</v>
      </c>
      <c r="G530" s="8">
        <v>5063.2552738189706</v>
      </c>
      <c r="H530" s="8">
        <v>15528.413925170886</v>
      </c>
      <c r="I530" s="8">
        <v>3416.2508678436307</v>
      </c>
      <c r="J530" s="8">
        <v>372740.49389648438</v>
      </c>
      <c r="K530" s="8">
        <v>33631.274490356489</v>
      </c>
      <c r="L530" s="8">
        <v>7912.4601631164542</v>
      </c>
      <c r="M530" s="8">
        <v>27218.193557739291</v>
      </c>
      <c r="N530" s="8">
        <v>303978.57470703125</v>
      </c>
      <c r="O530" s="8">
        <v>156609.75024414063</v>
      </c>
      <c r="P530" s="8">
        <v>0</v>
      </c>
      <c r="Q530" s="8">
        <v>0</v>
      </c>
      <c r="R530" s="8">
        <v>279694.23327636719</v>
      </c>
      <c r="S530" s="8">
        <v>51709.621307373061</v>
      </c>
      <c r="T530" s="8">
        <v>41336.63653564456</v>
      </c>
      <c r="U530" s="8"/>
    </row>
    <row r="531" spans="1:21" ht="14.25" customHeight="1" x14ac:dyDescent="0.55000000000000004">
      <c r="A531" s="7">
        <f t="shared" si="99"/>
        <v>2024</v>
      </c>
      <c r="B531" s="73" t="s">
        <v>87</v>
      </c>
      <c r="C531" s="75">
        <v>47422</v>
      </c>
      <c r="D531" s="8">
        <v>108026.8953857422</v>
      </c>
      <c r="E531" s="8">
        <v>529273.109375</v>
      </c>
      <c r="F531" s="8">
        <v>69864.049194336025</v>
      </c>
      <c r="G531" s="8">
        <v>4999.9331417083768</v>
      </c>
      <c r="H531" s="8">
        <v>15351.386054992676</v>
      </c>
      <c r="I531" s="8">
        <v>3377.3046321868887</v>
      </c>
      <c r="J531" s="8">
        <v>368406.40844726563</v>
      </c>
      <c r="K531" s="8">
        <v>33469.627960205115</v>
      </c>
      <c r="L531" s="8">
        <v>7820.2436866760254</v>
      </c>
      <c r="M531" s="8">
        <v>26911.025100708033</v>
      </c>
      <c r="N531" s="8">
        <v>300205.51867675781</v>
      </c>
      <c r="O531" s="8">
        <v>153442.30090332031</v>
      </c>
      <c r="P531" s="8">
        <v>0</v>
      </c>
      <c r="Q531" s="8">
        <v>0</v>
      </c>
      <c r="R531" s="8">
        <v>275346.31530761719</v>
      </c>
      <c r="S531" s="8">
        <v>52194.71078491216</v>
      </c>
      <c r="T531" s="8">
        <v>40865.387084960974</v>
      </c>
      <c r="U531" s="8"/>
    </row>
    <row r="532" spans="1:21" ht="14.25" customHeight="1" x14ac:dyDescent="0.55000000000000004">
      <c r="A532" s="7">
        <f t="shared" si="99"/>
        <v>2024</v>
      </c>
      <c r="B532" s="73" t="s">
        <v>87</v>
      </c>
      <c r="C532" s="75">
        <v>47452</v>
      </c>
      <c r="D532" s="8">
        <v>106664.57214355475</v>
      </c>
      <c r="E532" s="8">
        <v>523163.7421875</v>
      </c>
      <c r="F532" s="8">
        <v>69057.612792968881</v>
      </c>
      <c r="G532" s="8">
        <v>4938.3324699401865</v>
      </c>
      <c r="H532" s="8">
        <v>15178.946800231934</v>
      </c>
      <c r="I532" s="8">
        <v>3339.3681049346933</v>
      </c>
      <c r="J532" s="8">
        <v>367778.04296875</v>
      </c>
      <c r="K532" s="8">
        <v>33312.376052856453</v>
      </c>
      <c r="L532" s="8">
        <v>7806.2209091186578</v>
      </c>
      <c r="M532" s="8">
        <v>26895.004592895526</v>
      </c>
      <c r="N532" s="8">
        <v>299764.43933105469</v>
      </c>
      <c r="O532" s="8">
        <v>152004.75360107422</v>
      </c>
      <c r="P532" s="8">
        <v>0</v>
      </c>
      <c r="Q532" s="8">
        <v>0</v>
      </c>
      <c r="R532" s="8">
        <v>271361.37329101563</v>
      </c>
      <c r="S532" s="8">
        <v>56010.310882568403</v>
      </c>
      <c r="T532" s="8">
        <v>40406.354965209975</v>
      </c>
      <c r="U532" s="8"/>
    </row>
    <row r="533" spans="1:21" ht="14.25" customHeight="1" x14ac:dyDescent="0.55000000000000004">
      <c r="A533" s="7">
        <f t="shared" si="99"/>
        <v>2024</v>
      </c>
      <c r="B533" s="73" t="s">
        <v>87</v>
      </c>
      <c r="C533" s="75">
        <v>47483</v>
      </c>
      <c r="D533" s="8">
        <v>105339.60559082037</v>
      </c>
      <c r="E533" s="8">
        <v>517214.7724609375</v>
      </c>
      <c r="F533" s="8">
        <v>68272.350952148568</v>
      </c>
      <c r="G533" s="8">
        <v>4878.381689071658</v>
      </c>
      <c r="H533" s="8">
        <v>15010.912719726577</v>
      </c>
      <c r="I533" s="8">
        <v>3302.4007301330544</v>
      </c>
      <c r="J533" s="8">
        <v>368287.46923828125</v>
      </c>
      <c r="K533" s="8">
        <v>33159.337310791016</v>
      </c>
      <c r="L533" s="8">
        <v>7816.1862564086932</v>
      </c>
      <c r="M533" s="8">
        <v>26969.26071166994</v>
      </c>
      <c r="N533" s="8">
        <v>300342.67578125</v>
      </c>
      <c r="O533" s="8">
        <v>151093.11865234375</v>
      </c>
      <c r="P533" s="8">
        <v>0</v>
      </c>
      <c r="Q533" s="8">
        <v>0</v>
      </c>
      <c r="R533" s="8">
        <v>267384.1044921875</v>
      </c>
      <c r="S533" s="8">
        <v>60944.311889648467</v>
      </c>
      <c r="T533" s="8">
        <v>39959.050109863325</v>
      </c>
      <c r="U533" s="8"/>
    </row>
    <row r="534" spans="1:21" ht="14.25" customHeight="1" x14ac:dyDescent="0.55000000000000004">
      <c r="A534" s="7">
        <f t="shared" si="99"/>
        <v>2024</v>
      </c>
      <c r="B534" s="73" t="s">
        <v>87</v>
      </c>
      <c r="C534" s="75">
        <v>47514</v>
      </c>
      <c r="D534" s="8">
        <v>104050.42919921887</v>
      </c>
      <c r="E534" s="8">
        <v>511419.6806640625</v>
      </c>
      <c r="F534" s="8">
        <v>67507.397216797006</v>
      </c>
      <c r="G534" s="8">
        <v>4820.0131340026837</v>
      </c>
      <c r="H534" s="8">
        <v>14847.109146118151</v>
      </c>
      <c r="I534" s="8">
        <v>3266.3637981414772</v>
      </c>
      <c r="J534" s="8">
        <v>366185.41870117188</v>
      </c>
      <c r="K534" s="8">
        <v>33010.339508056662</v>
      </c>
      <c r="L534" s="8">
        <v>7771.0986137390164</v>
      </c>
      <c r="M534" s="8">
        <v>26836.105346679698</v>
      </c>
      <c r="N534" s="8">
        <v>298567.86901855469</v>
      </c>
      <c r="O534" s="8">
        <v>149012.02789306641</v>
      </c>
      <c r="P534" s="8">
        <v>0</v>
      </c>
      <c r="Q534" s="8">
        <v>0</v>
      </c>
      <c r="R534" s="8">
        <v>263413.72912597656</v>
      </c>
      <c r="S534" s="8">
        <v>63248.68939208988</v>
      </c>
      <c r="T534" s="8">
        <v>39523.003311157248</v>
      </c>
      <c r="U534" s="8"/>
    </row>
    <row r="535" spans="1:21" ht="14.25" customHeight="1" x14ac:dyDescent="0.55000000000000004">
      <c r="A535" s="7">
        <f t="shared" si="99"/>
        <v>2024</v>
      </c>
      <c r="B535" s="73" t="s">
        <v>87</v>
      </c>
      <c r="C535" s="75">
        <v>47542</v>
      </c>
      <c r="D535" s="8">
        <v>102795.56726074226</v>
      </c>
      <c r="E535" s="8">
        <v>505772.294921875</v>
      </c>
      <c r="F535" s="8">
        <v>66761.942871093823</v>
      </c>
      <c r="G535" s="8">
        <v>4763.1631736755344</v>
      </c>
      <c r="H535" s="8">
        <v>14687.370903015137</v>
      </c>
      <c r="I535" s="8">
        <v>3231.2215766906743</v>
      </c>
      <c r="J535" s="8">
        <v>359349.015625</v>
      </c>
      <c r="K535" s="8">
        <v>32865.218963623076</v>
      </c>
      <c r="L535" s="8">
        <v>7626.2315864562997</v>
      </c>
      <c r="M535" s="8">
        <v>26325.776733398445</v>
      </c>
      <c r="N535" s="8">
        <v>292531.79431152344</v>
      </c>
      <c r="O535" s="8">
        <v>144844.48278808594</v>
      </c>
      <c r="P535" s="8">
        <v>0</v>
      </c>
      <c r="Q535" s="8">
        <v>0</v>
      </c>
      <c r="R535" s="8">
        <v>259592.39611816406</v>
      </c>
      <c r="S535" s="8">
        <v>60658.842437744162</v>
      </c>
      <c r="T535" s="8">
        <v>39097.782333374067</v>
      </c>
      <c r="U535" s="8"/>
    </row>
    <row r="536" spans="1:21" ht="14.25" customHeight="1" x14ac:dyDescent="0.55000000000000004">
      <c r="A536" s="7">
        <f t="shared" si="99"/>
        <v>2024</v>
      </c>
      <c r="B536" s="73" t="s">
        <v>87</v>
      </c>
      <c r="C536" s="75">
        <v>47573</v>
      </c>
      <c r="D536" s="8">
        <v>101573.62011718753</v>
      </c>
      <c r="E536" s="8">
        <v>500266.79296875</v>
      </c>
      <c r="F536" s="8">
        <v>66035.216064453125</v>
      </c>
      <c r="G536" s="8">
        <v>4707.7710113525418</v>
      </c>
      <c r="H536" s="8">
        <v>14531.542320251467</v>
      </c>
      <c r="I536" s="8">
        <v>3196.9391613006601</v>
      </c>
      <c r="J536" s="8">
        <v>351026.85009765625</v>
      </c>
      <c r="K536" s="8">
        <v>32723.820297241215</v>
      </c>
      <c r="L536" s="8">
        <v>7450.0790786743164</v>
      </c>
      <c r="M536" s="8">
        <v>25695.859039306648</v>
      </c>
      <c r="N536" s="8">
        <v>285157.09338378906</v>
      </c>
      <c r="O536" s="8">
        <v>140075.97900390625</v>
      </c>
      <c r="P536" s="8">
        <v>0</v>
      </c>
      <c r="Q536" s="8">
        <v>0</v>
      </c>
      <c r="R536" s="8">
        <v>255961.5048828125</v>
      </c>
      <c r="S536" s="8">
        <v>56382.383300781272</v>
      </c>
      <c r="T536" s="8">
        <v>38682.964675903335</v>
      </c>
      <c r="U536" s="8"/>
    </row>
    <row r="537" spans="1:21" ht="14.25" customHeight="1" x14ac:dyDescent="0.55000000000000004">
      <c r="A537" s="7">
        <f t="shared" si="99"/>
        <v>2024</v>
      </c>
      <c r="B537" s="73" t="s">
        <v>87</v>
      </c>
      <c r="C537" s="75">
        <v>47603</v>
      </c>
      <c r="D537" s="8">
        <v>100383.2747802735</v>
      </c>
      <c r="E537" s="8">
        <v>494897.6484375</v>
      </c>
      <c r="F537" s="8">
        <v>65326.488891601679</v>
      </c>
      <c r="G537" s="8">
        <v>4653.7801265716544</v>
      </c>
      <c r="H537" s="8">
        <v>14379.474754333511</v>
      </c>
      <c r="I537" s="8">
        <v>3163.4842014312753</v>
      </c>
      <c r="J537" s="8">
        <v>339305.99597167969</v>
      </c>
      <c r="K537" s="8">
        <v>32585.999359130899</v>
      </c>
      <c r="L537" s="8">
        <v>7202.266918182374</v>
      </c>
      <c r="M537" s="8">
        <v>24796.503204345725</v>
      </c>
      <c r="N537" s="8">
        <v>274721.22351074219</v>
      </c>
      <c r="O537" s="8">
        <v>133882.03588867188</v>
      </c>
      <c r="P537" s="8">
        <v>0</v>
      </c>
      <c r="Q537" s="8">
        <v>0</v>
      </c>
      <c r="R537" s="8">
        <v>252281.41284179688</v>
      </c>
      <c r="S537" s="8">
        <v>48746.421569824248</v>
      </c>
      <c r="T537" s="8">
        <v>38278.160049438484</v>
      </c>
      <c r="U537" s="8"/>
    </row>
    <row r="538" spans="1:21" ht="14.25" customHeight="1" x14ac:dyDescent="0.55000000000000004">
      <c r="A538" s="7">
        <f t="shared" si="99"/>
        <v>2024</v>
      </c>
      <c r="B538" s="73" t="s">
        <v>87</v>
      </c>
      <c r="C538" s="75">
        <v>47634</v>
      </c>
      <c r="D538" s="8">
        <v>99223.277343750102</v>
      </c>
      <c r="E538" s="8">
        <v>489659.6455078125</v>
      </c>
      <c r="F538" s="8">
        <v>64635.072998046904</v>
      </c>
      <c r="G538" s="8">
        <v>4601.1359844207791</v>
      </c>
      <c r="H538" s="8">
        <v>14231.027755737305</v>
      </c>
      <c r="I538" s="8">
        <v>3130.8259944915781</v>
      </c>
      <c r="J538" s="8">
        <v>334671.01049804688</v>
      </c>
      <c r="K538" s="8">
        <v>32451.617950439449</v>
      </c>
      <c r="L538" s="8">
        <v>7103.8811874389658</v>
      </c>
      <c r="M538" s="8">
        <v>24457.826538085948</v>
      </c>
      <c r="N538" s="8">
        <v>270657.67651367188</v>
      </c>
      <c r="O538" s="8">
        <v>130858.23388671875</v>
      </c>
      <c r="P538" s="8">
        <v>0</v>
      </c>
      <c r="Q538" s="8">
        <v>0</v>
      </c>
      <c r="R538" s="8">
        <v>248829.44470214844</v>
      </c>
      <c r="S538" s="8">
        <v>47958.565917968801</v>
      </c>
      <c r="T538" s="8">
        <v>37882.996185302771</v>
      </c>
      <c r="U538" s="8"/>
    </row>
    <row r="539" spans="1:21" ht="14.25" customHeight="1" x14ac:dyDescent="0.55000000000000004">
      <c r="A539" s="7">
        <f t="shared" si="99"/>
        <v>2024</v>
      </c>
      <c r="B539" s="73" t="s">
        <v>87</v>
      </c>
      <c r="C539" s="75">
        <v>47664</v>
      </c>
      <c r="D539" s="8">
        <v>98092.446289062485</v>
      </c>
      <c r="E539" s="8">
        <v>484547.80859375</v>
      </c>
      <c r="F539" s="8">
        <v>63960.311157226577</v>
      </c>
      <c r="G539" s="8">
        <v>4549.7872924804688</v>
      </c>
      <c r="H539" s="8">
        <v>14086.068244934097</v>
      </c>
      <c r="I539" s="8">
        <v>3098.9348812103262</v>
      </c>
      <c r="J539" s="8">
        <v>331364.35778808594</v>
      </c>
      <c r="K539" s="8">
        <v>32320.543197631854</v>
      </c>
      <c r="L539" s="8">
        <v>7033.5332832336444</v>
      </c>
      <c r="M539" s="8">
        <v>24223.137664794936</v>
      </c>
      <c r="N539" s="8">
        <v>267787.13427734375</v>
      </c>
      <c r="O539" s="8">
        <v>128446.130859375</v>
      </c>
      <c r="P539" s="8">
        <v>0</v>
      </c>
      <c r="Q539" s="8">
        <v>0</v>
      </c>
      <c r="R539" s="8">
        <v>245552.02673339844</v>
      </c>
      <c r="S539" s="8">
        <v>48315.215057373054</v>
      </c>
      <c r="T539" s="8">
        <v>37497.113525390661</v>
      </c>
      <c r="U539" s="8"/>
    </row>
    <row r="540" spans="1:21" ht="14.25" customHeight="1" x14ac:dyDescent="0.55000000000000004">
      <c r="A540" s="7">
        <f t="shared" si="99"/>
        <v>2024</v>
      </c>
      <c r="B540" s="73" t="s">
        <v>87</v>
      </c>
      <c r="C540" s="75">
        <v>47695</v>
      </c>
      <c r="D540" s="8">
        <v>96989.660034179731</v>
      </c>
      <c r="E540" s="8">
        <v>479557.435546875</v>
      </c>
      <c r="F540" s="8">
        <v>63301.58129882819</v>
      </c>
      <c r="G540" s="8">
        <v>4499.6853370666495</v>
      </c>
      <c r="H540" s="8">
        <v>13944.46878814696</v>
      </c>
      <c r="I540" s="8">
        <v>3067.7829742431641</v>
      </c>
      <c r="J540" s="8">
        <v>328188.88562011719</v>
      </c>
      <c r="K540" s="8">
        <v>32192.652053833008</v>
      </c>
      <c r="L540" s="8">
        <v>6965.9487380981482</v>
      </c>
      <c r="M540" s="8">
        <v>23998.961334228519</v>
      </c>
      <c r="N540" s="8">
        <v>265031.3212890625</v>
      </c>
      <c r="O540" s="8">
        <v>126118.59539794922</v>
      </c>
      <c r="P540" s="8">
        <v>0</v>
      </c>
      <c r="Q540" s="8">
        <v>0</v>
      </c>
      <c r="R540" s="8">
        <v>242263.06188964844</v>
      </c>
      <c r="S540" s="8">
        <v>48805.644622802734</v>
      </c>
      <c r="T540" s="8">
        <v>37120.175064086943</v>
      </c>
      <c r="U540" s="8"/>
    </row>
    <row r="541" spans="1:21" ht="14.25" customHeight="1" x14ac:dyDescent="0.55000000000000004">
      <c r="A541" s="7">
        <f t="shared" si="99"/>
        <v>2024</v>
      </c>
      <c r="B541" s="73" t="s">
        <v>87</v>
      </c>
      <c r="C541" s="75">
        <v>47726</v>
      </c>
      <c r="D541" s="8">
        <v>95913.854614257871</v>
      </c>
      <c r="E541" s="8">
        <v>474684.044921875</v>
      </c>
      <c r="F541" s="8">
        <v>62658.293945312536</v>
      </c>
      <c r="G541" s="8">
        <v>4450.7839736938504</v>
      </c>
      <c r="H541" s="8">
        <v>13806.108238220197</v>
      </c>
      <c r="I541" s="8">
        <v>3037.3437576293959</v>
      </c>
      <c r="J541" s="8">
        <v>324721.60083007813</v>
      </c>
      <c r="K541" s="8">
        <v>32067.827026367202</v>
      </c>
      <c r="L541" s="8">
        <v>6892.2360267639124</v>
      </c>
      <c r="M541" s="8">
        <v>23750.578277587902</v>
      </c>
      <c r="N541" s="8">
        <v>262010.9609375</v>
      </c>
      <c r="O541" s="8">
        <v>123694.95672607422</v>
      </c>
      <c r="P541" s="8">
        <v>0</v>
      </c>
      <c r="Q541" s="8">
        <v>0</v>
      </c>
      <c r="R541" s="8">
        <v>239096.12097167969</v>
      </c>
      <c r="S541" s="8">
        <v>48873.626159667998</v>
      </c>
      <c r="T541" s="8">
        <v>36751.86079406739</v>
      </c>
      <c r="U541" s="8"/>
    </row>
    <row r="542" spans="1:21" ht="14.25" customHeight="1" x14ac:dyDescent="0.55000000000000004">
      <c r="A542" s="7">
        <f t="shared" si="99"/>
        <v>2024</v>
      </c>
      <c r="B542" s="73" t="s">
        <v>87</v>
      </c>
      <c r="C542" s="75">
        <v>47756</v>
      </c>
      <c r="D542" s="8">
        <v>94864.021118164135</v>
      </c>
      <c r="E542" s="8">
        <v>469923.4072265625</v>
      </c>
      <c r="F542" s="8">
        <v>62029.889404296919</v>
      </c>
      <c r="G542" s="8">
        <v>4403.0389099121066</v>
      </c>
      <c r="H542" s="8">
        <v>13670.873291015643</v>
      </c>
      <c r="I542" s="8">
        <v>3007.5920352935814</v>
      </c>
      <c r="J542" s="8">
        <v>321063.05859375</v>
      </c>
      <c r="K542" s="8">
        <v>31945.953262329152</v>
      </c>
      <c r="L542" s="8">
        <v>6814.5054321289099</v>
      </c>
      <c r="M542" s="8">
        <v>23486.382324218772</v>
      </c>
      <c r="N542" s="8">
        <v>258816.21765136719</v>
      </c>
      <c r="O542" s="8">
        <v>121220.09844970703</v>
      </c>
      <c r="P542" s="8">
        <v>0</v>
      </c>
      <c r="Q542" s="8">
        <v>0</v>
      </c>
      <c r="R542" s="8">
        <v>236002.87780761719</v>
      </c>
      <c r="S542" s="8">
        <v>48668.311340332039</v>
      </c>
      <c r="T542" s="8">
        <v>36391.86505126956</v>
      </c>
      <c r="U542" s="8"/>
    </row>
    <row r="543" spans="1:21" ht="14.25" customHeight="1" x14ac:dyDescent="0.55000000000000004">
      <c r="A543" s="7">
        <f t="shared" si="99"/>
        <v>2024</v>
      </c>
      <c r="B543" s="73" t="s">
        <v>87</v>
      </c>
      <c r="C543" s="75">
        <v>47787</v>
      </c>
      <c r="D543" s="8">
        <v>93839.202026367275</v>
      </c>
      <c r="E543" s="8">
        <v>465271.4541015625</v>
      </c>
      <c r="F543" s="8">
        <v>61415.83142089851</v>
      </c>
      <c r="G543" s="8">
        <v>4356.4085311889639</v>
      </c>
      <c r="H543" s="8">
        <v>13538.653076171875</v>
      </c>
      <c r="I543" s="8">
        <v>2978.5035972595219</v>
      </c>
      <c r="J543" s="8">
        <v>317759.76745605469</v>
      </c>
      <c r="K543" s="8">
        <v>31826.925689697302</v>
      </c>
      <c r="L543" s="8">
        <v>6744.2781639099103</v>
      </c>
      <c r="M543" s="8">
        <v>23249.789337158225</v>
      </c>
      <c r="N543" s="8">
        <v>255938.78540039063</v>
      </c>
      <c r="O543" s="8">
        <v>118924.09393310547</v>
      </c>
      <c r="P543" s="8">
        <v>0</v>
      </c>
      <c r="Q543" s="8">
        <v>0</v>
      </c>
      <c r="R543" s="8">
        <v>232980.72692871094</v>
      </c>
      <c r="S543" s="8">
        <v>48739.152770996123</v>
      </c>
      <c r="T543" s="8">
        <v>36039.894729614287</v>
      </c>
      <c r="U543" s="8"/>
    </row>
    <row r="544" spans="1:21" ht="14.25" customHeight="1" x14ac:dyDescent="0.55000000000000004">
      <c r="A544" s="7">
        <f t="shared" si="99"/>
        <v>2024</v>
      </c>
      <c r="B544" s="73" t="s">
        <v>87</v>
      </c>
      <c r="C544" s="75">
        <v>47817</v>
      </c>
      <c r="D544" s="8">
        <v>92838.483398437529</v>
      </c>
      <c r="E544" s="8">
        <v>460724.3701171875</v>
      </c>
      <c r="F544" s="8">
        <v>60815.61645507819</v>
      </c>
      <c r="G544" s="8">
        <v>4310.8530330657986</v>
      </c>
      <c r="H544" s="8">
        <v>13409.344467163088</v>
      </c>
      <c r="I544" s="8">
        <v>2950.0556316375705</v>
      </c>
      <c r="J544" s="8">
        <v>318110.212890625</v>
      </c>
      <c r="K544" s="8">
        <v>31710.642578124996</v>
      </c>
      <c r="L544" s="8">
        <v>6751.0826568603543</v>
      </c>
      <c r="M544" s="8">
        <v>23303.087188720714</v>
      </c>
      <c r="N544" s="8">
        <v>256345.40014648438</v>
      </c>
      <c r="O544" s="8">
        <v>118170.72039794922</v>
      </c>
      <c r="P544" s="8">
        <v>0</v>
      </c>
      <c r="Q544" s="8">
        <v>0</v>
      </c>
      <c r="R544" s="8">
        <v>229984.00085449219</v>
      </c>
      <c r="S544" s="8">
        <v>52430.537567138708</v>
      </c>
      <c r="T544" s="8">
        <v>35695.674240112312</v>
      </c>
      <c r="U544" s="8"/>
    </row>
    <row r="545" spans="1:21" ht="14.25" customHeight="1" x14ac:dyDescent="0.55000000000000004">
      <c r="A545" s="7">
        <f t="shared" si="99"/>
        <v>2024</v>
      </c>
      <c r="B545" s="73" t="s">
        <v>87</v>
      </c>
      <c r="C545" s="75">
        <v>47848</v>
      </c>
      <c r="D545" s="8">
        <v>91861.001098632871</v>
      </c>
      <c r="E545" s="8">
        <v>456278.4677734375</v>
      </c>
      <c r="F545" s="8">
        <v>60228.75756835944</v>
      </c>
      <c r="G545" s="8">
        <v>4266.3346099853561</v>
      </c>
      <c r="H545" s="8">
        <v>13282.847366333008</v>
      </c>
      <c r="I545" s="8">
        <v>2922.226353645327</v>
      </c>
      <c r="J545" s="8">
        <v>318561.89099121094</v>
      </c>
      <c r="K545" s="8">
        <v>31597.007812500047</v>
      </c>
      <c r="L545" s="8">
        <v>6760.0012397766131</v>
      </c>
      <c r="M545" s="8">
        <v>23365.302139282227</v>
      </c>
      <c r="N545" s="8">
        <v>256839.57849121094</v>
      </c>
      <c r="O545" s="8">
        <v>117461.874206543</v>
      </c>
      <c r="P545" s="8">
        <v>0</v>
      </c>
      <c r="Q545" s="8">
        <v>0</v>
      </c>
      <c r="R545" s="8">
        <v>226883.67761230469</v>
      </c>
      <c r="S545" s="8">
        <v>56319.269897460967</v>
      </c>
      <c r="T545" s="8">
        <v>35358.940567016609</v>
      </c>
      <c r="U545" s="8"/>
    </row>
    <row r="546" spans="1:21" ht="14.25" customHeight="1" x14ac:dyDescent="0.55000000000000004">
      <c r="A546" s="7">
        <f t="shared" si="99"/>
        <v>2024</v>
      </c>
      <c r="B546" s="73" t="s">
        <v>87</v>
      </c>
      <c r="C546" s="75">
        <v>47879</v>
      </c>
      <c r="D546" s="8">
        <v>90905.925903320371</v>
      </c>
      <c r="E546" s="8">
        <v>451930.267578125</v>
      </c>
      <c r="F546" s="8">
        <v>59654.795532226599</v>
      </c>
      <c r="G546" s="8">
        <v>4222.8170242309543</v>
      </c>
      <c r="H546" s="8">
        <v>13159.067962646484</v>
      </c>
      <c r="I546" s="8">
        <v>2894.9948892593361</v>
      </c>
      <c r="J546" s="8">
        <v>317198.24304199219</v>
      </c>
      <c r="K546" s="8">
        <v>31485.927444458026</v>
      </c>
      <c r="L546" s="8">
        <v>6730.7698898315448</v>
      </c>
      <c r="M546" s="8">
        <v>23278.135803222689</v>
      </c>
      <c r="N546" s="8">
        <v>255703.40454101563</v>
      </c>
      <c r="O546" s="8">
        <v>116017.12536621094</v>
      </c>
      <c r="P546" s="8">
        <v>0</v>
      </c>
      <c r="Q546" s="8">
        <v>0</v>
      </c>
      <c r="R546" s="8">
        <v>224400.4912109375</v>
      </c>
      <c r="S546" s="8">
        <v>57768.313842773459</v>
      </c>
      <c r="T546" s="8">
        <v>35029.438812255896</v>
      </c>
      <c r="U546" s="8"/>
    </row>
    <row r="547" spans="1:21" ht="14.25" customHeight="1" x14ac:dyDescent="0.55000000000000004">
      <c r="A547" s="7">
        <f t="shared" si="99"/>
        <v>2024</v>
      </c>
      <c r="B547" s="73" t="s">
        <v>87</v>
      </c>
      <c r="C547" s="75">
        <v>47907</v>
      </c>
      <c r="D547" s="8">
        <v>89972.474243164092</v>
      </c>
      <c r="E547" s="8">
        <v>447676.443359375</v>
      </c>
      <c r="F547" s="8">
        <v>59093.289306640618</v>
      </c>
      <c r="G547" s="8">
        <v>4180.2657699584979</v>
      </c>
      <c r="H547" s="8">
        <v>13037.914772033691</v>
      </c>
      <c r="I547" s="8">
        <v>2868.3410787582384</v>
      </c>
      <c r="J547" s="8">
        <v>312277.2685546875</v>
      </c>
      <c r="K547" s="8">
        <v>31377.314270019575</v>
      </c>
      <c r="L547" s="8">
        <v>6626.4894371032706</v>
      </c>
      <c r="M547" s="8">
        <v>22910.895385742213</v>
      </c>
      <c r="N547" s="8">
        <v>251362.56823730469</v>
      </c>
      <c r="O547" s="8">
        <v>113145.37408447266</v>
      </c>
      <c r="P547" s="8">
        <v>0</v>
      </c>
      <c r="Q547" s="8">
        <v>0</v>
      </c>
      <c r="R547" s="8">
        <v>221637.69128417969</v>
      </c>
      <c r="S547" s="8">
        <v>55932.653289794951</v>
      </c>
      <c r="T547" s="8">
        <v>34706.928741455107</v>
      </c>
      <c r="U547" s="8"/>
    </row>
    <row r="548" spans="1:21" ht="14.25" customHeight="1" x14ac:dyDescent="0.55000000000000004">
      <c r="A548" s="7">
        <f t="shared" si="99"/>
        <v>2024</v>
      </c>
      <c r="B548" s="73" t="s">
        <v>87</v>
      </c>
      <c r="C548" s="75">
        <v>47938</v>
      </c>
      <c r="D548" s="8">
        <v>89059.897460937558</v>
      </c>
      <c r="E548" s="8">
        <v>443513.8212890625</v>
      </c>
      <c r="F548" s="8">
        <v>58543.82446289061</v>
      </c>
      <c r="G548" s="8">
        <v>4138.6481914520291</v>
      </c>
      <c r="H548" s="8">
        <v>12919.302398681642</v>
      </c>
      <c r="I548" s="8">
        <v>2842.2464103698721</v>
      </c>
      <c r="J548" s="8">
        <v>306852.978515625</v>
      </c>
      <c r="K548" s="8">
        <v>31271.084686279297</v>
      </c>
      <c r="L548" s="8">
        <v>6511.6180038452148</v>
      </c>
      <c r="M548" s="8">
        <v>22502.83164978027</v>
      </c>
      <c r="N548" s="8">
        <v>246567.4462890625</v>
      </c>
      <c r="O548" s="8">
        <v>110108.92742919925</v>
      </c>
      <c r="P548" s="8">
        <v>0</v>
      </c>
      <c r="Q548" s="8">
        <v>0</v>
      </c>
      <c r="R548" s="8">
        <v>218975.87609863281</v>
      </c>
      <c r="S548" s="8">
        <v>53485.91595458988</v>
      </c>
      <c r="T548" s="8">
        <v>34391.183319091841</v>
      </c>
      <c r="U548" s="8"/>
    </row>
    <row r="549" spans="1:21" ht="14.25" customHeight="1" x14ac:dyDescent="0.55000000000000004">
      <c r="A549" s="7">
        <f t="shared" si="99"/>
        <v>2024</v>
      </c>
      <c r="B549" s="73" t="s">
        <v>87</v>
      </c>
      <c r="C549" s="75">
        <v>47968</v>
      </c>
      <c r="D549" s="8">
        <v>88167.483520507871</v>
      </c>
      <c r="E549" s="8">
        <v>439439.35546875</v>
      </c>
      <c r="F549" s="8">
        <v>58005.99438476564</v>
      </c>
      <c r="G549" s="8">
        <v>4097.9330043792725</v>
      </c>
      <c r="H549" s="8">
        <v>12803.146781921387</v>
      </c>
      <c r="I549" s="8">
        <v>2816.6921138763432</v>
      </c>
      <c r="J549" s="8">
        <v>297143.33874511719</v>
      </c>
      <c r="K549" s="8">
        <v>31167.159530639681</v>
      </c>
      <c r="L549" s="8">
        <v>6306.4067001342783</v>
      </c>
      <c r="M549" s="8">
        <v>21754.377807617213</v>
      </c>
      <c r="N549" s="8">
        <v>237915.39086914063</v>
      </c>
      <c r="O549" s="8">
        <v>105404.69128417972</v>
      </c>
      <c r="P549" s="8">
        <v>0</v>
      </c>
      <c r="Q549" s="8">
        <v>0</v>
      </c>
      <c r="R549" s="8">
        <v>216329.88220214844</v>
      </c>
      <c r="S549" s="8">
        <v>46731.483856201216</v>
      </c>
      <c r="T549" s="8">
        <v>34081.975265502908</v>
      </c>
      <c r="U549" s="8"/>
    </row>
    <row r="550" spans="1:21" ht="14.25" customHeight="1" x14ac:dyDescent="0.55000000000000004">
      <c r="A550" s="7">
        <f t="shared" si="99"/>
        <v>2024</v>
      </c>
      <c r="B550" s="73" t="s">
        <v>87</v>
      </c>
      <c r="C550" s="75">
        <v>47999</v>
      </c>
      <c r="D550" s="8">
        <v>87294.543823242275</v>
      </c>
      <c r="E550" s="8">
        <v>435450.1591796875</v>
      </c>
      <c r="F550" s="8">
        <v>57479.420288086003</v>
      </c>
      <c r="G550" s="8">
        <v>4058.0900249481201</v>
      </c>
      <c r="H550" s="8">
        <v>12689.370452880859</v>
      </c>
      <c r="I550" s="8">
        <v>2791.6613388061537</v>
      </c>
      <c r="J550" s="8">
        <v>293662.27136230469</v>
      </c>
      <c r="K550" s="8">
        <v>31065.460617065481</v>
      </c>
      <c r="L550" s="8">
        <v>6232.5316925048865</v>
      </c>
      <c r="M550" s="8">
        <v>21499.30778503422</v>
      </c>
      <c r="N550" s="8">
        <v>234864.98071289063</v>
      </c>
      <c r="O550" s="8">
        <v>103230.08386230472</v>
      </c>
      <c r="P550" s="8">
        <v>0</v>
      </c>
      <c r="Q550" s="8">
        <v>0</v>
      </c>
      <c r="R550" s="8">
        <v>213820.7607421875</v>
      </c>
      <c r="S550" s="8">
        <v>46062.413711547895</v>
      </c>
      <c r="T550" s="8">
        <v>33779.103195190444</v>
      </c>
      <c r="U550" s="8"/>
    </row>
    <row r="551" spans="1:21" ht="14.25" customHeight="1" x14ac:dyDescent="0.55000000000000004">
      <c r="A551" s="7">
        <f t="shared" si="99"/>
        <v>2024</v>
      </c>
      <c r="B551" s="73" t="s">
        <v>87</v>
      </c>
      <c r="C551" s="75">
        <v>48029</v>
      </c>
      <c r="D551" s="8">
        <v>86440.434448242246</v>
      </c>
      <c r="E551" s="8">
        <v>431543.4765625</v>
      </c>
      <c r="F551" s="8">
        <v>56963.738281250058</v>
      </c>
      <c r="G551" s="8">
        <v>4019.0908756256076</v>
      </c>
      <c r="H551" s="8">
        <v>12577.897270202637</v>
      </c>
      <c r="I551" s="8">
        <v>2767.1372575759883</v>
      </c>
      <c r="J551" s="8">
        <v>290926.84301757813</v>
      </c>
      <c r="K551" s="8">
        <v>30965.915679931648</v>
      </c>
      <c r="L551" s="8">
        <v>6174.370174407959</v>
      </c>
      <c r="M551" s="8">
        <v>21303.679916381869</v>
      </c>
      <c r="N551" s="8">
        <v>232482.87939453125</v>
      </c>
      <c r="O551" s="8">
        <v>101374.69879150391</v>
      </c>
      <c r="P551" s="8">
        <v>0</v>
      </c>
      <c r="Q551" s="8">
        <v>0</v>
      </c>
      <c r="R551" s="8">
        <v>211283.6025390625</v>
      </c>
      <c r="S551" s="8">
        <v>46160.880905151374</v>
      </c>
      <c r="T551" s="8">
        <v>33482.3613891602</v>
      </c>
      <c r="U551" s="8"/>
    </row>
    <row r="552" spans="1:21" ht="14.25" customHeight="1" x14ac:dyDescent="0.55000000000000004">
      <c r="A552" s="7">
        <f t="shared" si="99"/>
        <v>2024</v>
      </c>
      <c r="B552" s="73" t="s">
        <v>87</v>
      </c>
      <c r="C552" s="75">
        <v>48060</v>
      </c>
      <c r="D552" s="8">
        <v>85604.529541015669</v>
      </c>
      <c r="E552" s="8">
        <v>427716.6484375</v>
      </c>
      <c r="F552" s="8">
        <v>56458.597534179724</v>
      </c>
      <c r="G552" s="8">
        <v>3980.9080371856708</v>
      </c>
      <c r="H552" s="8">
        <v>12468.655006408691</v>
      </c>
      <c r="I552" s="8">
        <v>2743.1040143966679</v>
      </c>
      <c r="J552" s="8">
        <v>288288.71362304688</v>
      </c>
      <c r="K552" s="8">
        <v>30868.45556640625</v>
      </c>
      <c r="L552" s="8">
        <v>6118.2773056030273</v>
      </c>
      <c r="M552" s="8">
        <v>21114.997329711932</v>
      </c>
      <c r="N552" s="8">
        <v>230186.96838378906</v>
      </c>
      <c r="O552" s="8">
        <v>99579.505249023438</v>
      </c>
      <c r="P552" s="8">
        <v>0</v>
      </c>
      <c r="Q552" s="8">
        <v>0</v>
      </c>
      <c r="R552" s="8">
        <v>208838.43237304688</v>
      </c>
      <c r="S552" s="8">
        <v>46258.713775634809</v>
      </c>
      <c r="T552" s="8">
        <v>33191.559692382827</v>
      </c>
      <c r="U552" s="8"/>
    </row>
    <row r="553" spans="1:21" ht="14.25" customHeight="1" x14ac:dyDescent="0.55000000000000004">
      <c r="A553" s="7">
        <f t="shared" si="99"/>
        <v>2024</v>
      </c>
      <c r="B553" s="73" t="s">
        <v>87</v>
      </c>
      <c r="C553" s="75">
        <v>48091</v>
      </c>
      <c r="D553" s="8">
        <v>84786.236694336025</v>
      </c>
      <c r="E553" s="8">
        <v>423967.142578125</v>
      </c>
      <c r="F553" s="8">
        <v>55963.662231445349</v>
      </c>
      <c r="G553" s="8">
        <v>3943.5155029296884</v>
      </c>
      <c r="H553" s="8">
        <v>12361.574241638185</v>
      </c>
      <c r="I553" s="8">
        <v>2719.5462779998779</v>
      </c>
      <c r="J553" s="8">
        <v>285705.4521484375</v>
      </c>
      <c r="K553" s="8">
        <v>30773.012084960941</v>
      </c>
      <c r="L553" s="8">
        <v>6063.3516426086444</v>
      </c>
      <c r="M553" s="8">
        <v>20930.246826171882</v>
      </c>
      <c r="N553" s="8">
        <v>227938.83728027344</v>
      </c>
      <c r="O553" s="8">
        <v>97826.871459960952</v>
      </c>
      <c r="P553" s="8">
        <v>0</v>
      </c>
      <c r="Q553" s="8">
        <v>0</v>
      </c>
      <c r="R553" s="8">
        <v>206443.03271484375</v>
      </c>
      <c r="S553" s="8">
        <v>46355.906234741247</v>
      </c>
      <c r="T553" s="8">
        <v>32906.511489868179</v>
      </c>
      <c r="U553" s="8"/>
    </row>
    <row r="554" spans="1:21" ht="14.25" customHeight="1" x14ac:dyDescent="0.55000000000000004">
      <c r="A554" s="7">
        <f t="shared" si="99"/>
        <v>2024</v>
      </c>
      <c r="B554" s="73" t="s">
        <v>87</v>
      </c>
      <c r="C554" s="75">
        <v>48121</v>
      </c>
      <c r="D554" s="8">
        <v>83984.991455078227</v>
      </c>
      <c r="E554" s="8">
        <v>420292.54248046875</v>
      </c>
      <c r="F554" s="8">
        <v>55478.615112304768</v>
      </c>
      <c r="G554" s="8">
        <v>3906.8881855010977</v>
      </c>
      <c r="H554" s="8">
        <v>12256.58910369873</v>
      </c>
      <c r="I554" s="8">
        <v>2696.44945716858</v>
      </c>
      <c r="J554" s="8">
        <v>282768.58081054688</v>
      </c>
      <c r="K554" s="8">
        <v>30679.523269653346</v>
      </c>
      <c r="L554" s="8">
        <v>6000.9729537963876</v>
      </c>
      <c r="M554" s="8">
        <v>20717.342628479011</v>
      </c>
      <c r="N554" s="8">
        <v>225370.74621582031</v>
      </c>
      <c r="O554" s="8">
        <v>95959.505187988281</v>
      </c>
      <c r="P554" s="8">
        <v>0</v>
      </c>
      <c r="Q554" s="8">
        <v>0</v>
      </c>
      <c r="R554" s="8">
        <v>204056.76867675781</v>
      </c>
      <c r="S554" s="8">
        <v>46084.774780273452</v>
      </c>
      <c r="T554" s="8">
        <v>32627.040222167987</v>
      </c>
      <c r="U554" s="8"/>
    </row>
    <row r="555" spans="1:21" ht="14.25" customHeight="1" x14ac:dyDescent="0.55000000000000004">
      <c r="A555" s="7">
        <f t="shared" si="99"/>
        <v>2024</v>
      </c>
      <c r="B555" s="73" t="s">
        <v>87</v>
      </c>
      <c r="C555" s="75">
        <v>48152</v>
      </c>
      <c r="D555" s="8">
        <v>83200.243774414077</v>
      </c>
      <c r="E555" s="8">
        <v>416690.5302734375</v>
      </c>
      <c r="F555" s="8">
        <v>55003.149169921919</v>
      </c>
      <c r="G555" s="8">
        <v>3871.0020999908479</v>
      </c>
      <c r="H555" s="8">
        <v>12153.636085510254</v>
      </c>
      <c r="I555" s="8">
        <v>2673.7997007369986</v>
      </c>
      <c r="J555" s="8">
        <v>280658.02954101563</v>
      </c>
      <c r="K555" s="8">
        <v>30587.925643920902</v>
      </c>
      <c r="L555" s="8">
        <v>5956.0312080383337</v>
      </c>
      <c r="M555" s="8">
        <v>20569.315864563014</v>
      </c>
      <c r="N555" s="8">
        <v>223544.76000976563</v>
      </c>
      <c r="O555" s="8">
        <v>94429.036071777358</v>
      </c>
      <c r="P555" s="8">
        <v>0</v>
      </c>
      <c r="Q555" s="8">
        <v>0</v>
      </c>
      <c r="R555" s="8">
        <v>201756.62219238281</v>
      </c>
      <c r="S555" s="8">
        <v>46548.427597045898</v>
      </c>
      <c r="T555" s="8">
        <v>32352.977005004926</v>
      </c>
      <c r="U555" s="8"/>
    </row>
    <row r="556" spans="1:21" ht="14.25" customHeight="1" x14ac:dyDescent="0.55000000000000004">
      <c r="A556" s="7">
        <f t="shared" si="99"/>
        <v>2024</v>
      </c>
      <c r="B556" s="73" t="s">
        <v>87</v>
      </c>
      <c r="C556" s="75">
        <v>48182</v>
      </c>
      <c r="D556" s="8">
        <v>82431.476806640654</v>
      </c>
      <c r="E556" s="8">
        <v>413158.87158203125</v>
      </c>
      <c r="F556" s="8">
        <v>54536.970336914092</v>
      </c>
      <c r="G556" s="8">
        <v>3835.8342437744154</v>
      </c>
      <c r="H556" s="8">
        <v>12052.653274536135</v>
      </c>
      <c r="I556" s="8">
        <v>2651.5835695266719</v>
      </c>
      <c r="J556" s="8">
        <v>281604.39318847656</v>
      </c>
      <c r="K556" s="8">
        <v>30498.162002563506</v>
      </c>
      <c r="L556" s="8">
        <v>5975.543254852294</v>
      </c>
      <c r="M556" s="8">
        <v>20663.624389648427</v>
      </c>
      <c r="N556" s="8">
        <v>224467.06262207031</v>
      </c>
      <c r="O556" s="8">
        <v>94068.515991210952</v>
      </c>
      <c r="P556" s="8">
        <v>0</v>
      </c>
      <c r="Q556" s="8">
        <v>0</v>
      </c>
      <c r="R556" s="8">
        <v>199501.73120117188</v>
      </c>
      <c r="S556" s="8">
        <v>50018.506958007827</v>
      </c>
      <c r="T556" s="8">
        <v>32084.162246704134</v>
      </c>
      <c r="U556" s="8"/>
    </row>
    <row r="557" spans="1:21" ht="14.25" customHeight="1" x14ac:dyDescent="0.55000000000000004">
      <c r="A557" s="7">
        <f t="shared" si="99"/>
        <v>2024</v>
      </c>
      <c r="B557" s="73" t="s">
        <v>87</v>
      </c>
      <c r="C557" s="75">
        <v>48213</v>
      </c>
      <c r="D557" s="8">
        <v>81678.191406250058</v>
      </c>
      <c r="E557" s="8">
        <v>409695.4404296875</v>
      </c>
      <c r="F557" s="8">
        <v>54079.798339843786</v>
      </c>
      <c r="G557" s="8">
        <v>3801.3625640869159</v>
      </c>
      <c r="H557" s="8">
        <v>11953.582244873047</v>
      </c>
      <c r="I557" s="8">
        <v>2629.7880487442012</v>
      </c>
      <c r="J557" s="8">
        <v>282744.71862792969</v>
      </c>
      <c r="K557" s="8">
        <v>30410.175704956091</v>
      </c>
      <c r="L557" s="8">
        <v>5999.145381927493</v>
      </c>
      <c r="M557" s="8">
        <v>20773.283210754395</v>
      </c>
      <c r="N557" s="8">
        <v>225562.11401367188</v>
      </c>
      <c r="O557" s="8">
        <v>93779.613647460952</v>
      </c>
      <c r="P557" s="8">
        <v>0</v>
      </c>
      <c r="Q557" s="8">
        <v>0</v>
      </c>
      <c r="R557" s="8">
        <v>197252.70080566406</v>
      </c>
      <c r="S557" s="8">
        <v>53671.58181762696</v>
      </c>
      <c r="T557" s="8">
        <v>31820.435775756872</v>
      </c>
      <c r="U557" s="8"/>
    </row>
    <row r="558" spans="1:21" ht="14.25" customHeight="1" x14ac:dyDescent="0.55000000000000004">
      <c r="A558" s="7">
        <f t="shared" si="99"/>
        <v>2024</v>
      </c>
      <c r="B558" s="73" t="s">
        <v>87</v>
      </c>
      <c r="C558" s="75">
        <v>48244</v>
      </c>
      <c r="D558" s="8">
        <v>80939.911987304746</v>
      </c>
      <c r="E558" s="8">
        <v>406298.189453125</v>
      </c>
      <c r="F558" s="8">
        <v>53631.361083984462</v>
      </c>
      <c r="G558" s="8">
        <v>3767.5661449432391</v>
      </c>
      <c r="H558" s="8">
        <v>11856.368186950682</v>
      </c>
      <c r="I558" s="8">
        <v>2608.4008750915532</v>
      </c>
      <c r="J558" s="8">
        <v>282166.16821289063</v>
      </c>
      <c r="K558" s="8">
        <v>30323.913345336954</v>
      </c>
      <c r="L558" s="8">
        <v>5986.5558395385751</v>
      </c>
      <c r="M558" s="8">
        <v>20744.494277954109</v>
      </c>
      <c r="N558" s="8">
        <v>225111.20666503906</v>
      </c>
      <c r="O558" s="8">
        <v>92851.729248046875</v>
      </c>
      <c r="P558" s="8">
        <v>0</v>
      </c>
      <c r="Q558" s="8">
        <v>0</v>
      </c>
      <c r="R558" s="8">
        <v>195235.27697753906</v>
      </c>
      <c r="S558" s="8">
        <v>55369.240112304724</v>
      </c>
      <c r="T558" s="8">
        <v>31561.651641845732</v>
      </c>
      <c r="U558" s="8"/>
    </row>
    <row r="559" spans="1:21" ht="14.25" customHeight="1" x14ac:dyDescent="0.55000000000000004">
      <c r="A559" s="7">
        <f t="shared" si="99"/>
        <v>2024</v>
      </c>
      <c r="B559" s="73" t="s">
        <v>87</v>
      </c>
      <c r="C559" s="75">
        <v>48273</v>
      </c>
      <c r="D559" s="8">
        <v>80216.177734375029</v>
      </c>
      <c r="E559" s="8">
        <v>402965.16064453125</v>
      </c>
      <c r="F559" s="8">
        <v>53191.400512695363</v>
      </c>
      <c r="G559" s="8">
        <v>3734.4246006011967</v>
      </c>
      <c r="H559" s="8">
        <v>11760.95559692383</v>
      </c>
      <c r="I559" s="8">
        <v>2587.4100713729849</v>
      </c>
      <c r="J559" s="8">
        <v>278113.82275390625</v>
      </c>
      <c r="K559" s="8">
        <v>30239.322845459028</v>
      </c>
      <c r="L559" s="8">
        <v>5900.7474708557156</v>
      </c>
      <c r="M559" s="8">
        <v>20439.239585876461</v>
      </c>
      <c r="N559" s="8">
        <v>221534.51147460938</v>
      </c>
      <c r="O559" s="8">
        <v>90653.563537597685</v>
      </c>
      <c r="P559" s="8">
        <v>0</v>
      </c>
      <c r="Q559" s="8">
        <v>0</v>
      </c>
      <c r="R559" s="8">
        <v>193293.81188964844</v>
      </c>
      <c r="S559" s="8">
        <v>53512.349853515647</v>
      </c>
      <c r="T559" s="8">
        <v>31307.663208007849</v>
      </c>
      <c r="U559" s="8"/>
    </row>
    <row r="560" spans="1:21" ht="14.25" customHeight="1" x14ac:dyDescent="0.55000000000000004">
      <c r="A560" s="7">
        <f t="shared" si="99"/>
        <v>2024</v>
      </c>
      <c r="B560" s="73" t="s">
        <v>87</v>
      </c>
      <c r="C560" s="75">
        <v>48304</v>
      </c>
      <c r="D560" s="8">
        <v>79506.552978515654</v>
      </c>
      <c r="E560" s="8">
        <v>399694.4658203125</v>
      </c>
      <c r="F560" s="8">
        <v>52759.669799804709</v>
      </c>
      <c r="G560" s="8">
        <v>3701.9185714721671</v>
      </c>
      <c r="H560" s="8">
        <v>11667.2938079834</v>
      </c>
      <c r="I560" s="8">
        <v>2566.8045043945317</v>
      </c>
      <c r="J560" s="8">
        <v>273200.26049804688</v>
      </c>
      <c r="K560" s="8">
        <v>30156.355499267589</v>
      </c>
      <c r="L560" s="8">
        <v>5796.7902565002441</v>
      </c>
      <c r="M560" s="8">
        <v>20065.29209899902</v>
      </c>
      <c r="N560" s="8">
        <v>217181.82153320313</v>
      </c>
      <c r="O560" s="8">
        <v>88169.336914062515</v>
      </c>
      <c r="P560" s="8">
        <v>0</v>
      </c>
      <c r="Q560" s="8">
        <v>0</v>
      </c>
      <c r="R560" s="8">
        <v>191389.19116210938</v>
      </c>
      <c r="S560" s="8">
        <v>50752.732391357473</v>
      </c>
      <c r="T560" s="8">
        <v>31058.33528137211</v>
      </c>
      <c r="U560" s="8"/>
    </row>
    <row r="561" spans="1:21" ht="14.25" customHeight="1" x14ac:dyDescent="0.55000000000000004">
      <c r="A561" s="7">
        <f t="shared" si="99"/>
        <v>2024</v>
      </c>
      <c r="B561" s="73" t="s">
        <v>87</v>
      </c>
      <c r="C561" s="75">
        <v>48334</v>
      </c>
      <c r="D561" s="8">
        <v>78810.616333007842</v>
      </c>
      <c r="E561" s="8">
        <v>396484.2978515625</v>
      </c>
      <c r="F561" s="8">
        <v>52335.927490234455</v>
      </c>
      <c r="G561" s="8">
        <v>3670.0293502807617</v>
      </c>
      <c r="H561" s="8">
        <v>11575.332386016846</v>
      </c>
      <c r="I561" s="8">
        <v>2546.5729923248264</v>
      </c>
      <c r="J561" s="8">
        <v>265051.33740234375</v>
      </c>
      <c r="K561" s="8">
        <v>30074.961486816395</v>
      </c>
      <c r="L561" s="8">
        <v>5624.6403198242178</v>
      </c>
      <c r="M561" s="8">
        <v>19433.841621398926</v>
      </c>
      <c r="N561" s="8">
        <v>209917.89501953125</v>
      </c>
      <c r="O561" s="8">
        <v>84546.212890625029</v>
      </c>
      <c r="P561" s="8">
        <v>0</v>
      </c>
      <c r="Q561" s="8">
        <v>0</v>
      </c>
      <c r="R561" s="8">
        <v>189557.02172851563</v>
      </c>
      <c r="S561" s="8">
        <v>44680.781738281279</v>
      </c>
      <c r="T561" s="8">
        <v>30813.53385925297</v>
      </c>
      <c r="U561" s="8"/>
    </row>
    <row r="562" spans="1:21" ht="14.25" customHeight="1" x14ac:dyDescent="0.55000000000000004">
      <c r="A562" s="7">
        <f t="shared" si="99"/>
        <v>2024</v>
      </c>
      <c r="B562" s="73" t="s">
        <v>87</v>
      </c>
      <c r="C562" s="75">
        <v>48365</v>
      </c>
      <c r="D562" s="8">
        <v>78127.958984375058</v>
      </c>
      <c r="E562" s="8">
        <v>393332.9150390625</v>
      </c>
      <c r="F562" s="8">
        <v>51919.945129394553</v>
      </c>
      <c r="G562" s="8">
        <v>3638.7388877868652</v>
      </c>
      <c r="H562" s="8">
        <v>11485.023578643801</v>
      </c>
      <c r="I562" s="8">
        <v>2526.7050676345816</v>
      </c>
      <c r="J562" s="8">
        <v>262361.77465820313</v>
      </c>
      <c r="K562" s="8">
        <v>29995.096435546919</v>
      </c>
      <c r="L562" s="8">
        <v>5567.5754356384259</v>
      </c>
      <c r="M562" s="8">
        <v>19236.193283081073</v>
      </c>
      <c r="N562" s="8">
        <v>207562.90490722656</v>
      </c>
      <c r="O562" s="8">
        <v>82936.377990722656</v>
      </c>
      <c r="P562" s="8">
        <v>0</v>
      </c>
      <c r="Q562" s="8">
        <v>0</v>
      </c>
      <c r="R562" s="8">
        <v>187686.15539550781</v>
      </c>
      <c r="S562" s="8">
        <v>44102.488632202156</v>
      </c>
      <c r="T562" s="8">
        <v>30573.132293701172</v>
      </c>
      <c r="U562" s="8"/>
    </row>
    <row r="563" spans="1:21" ht="14.25" customHeight="1" x14ac:dyDescent="0.55000000000000004">
      <c r="A563" s="7">
        <f t="shared" si="99"/>
        <v>2024</v>
      </c>
      <c r="B563" s="73" t="s">
        <v>87</v>
      </c>
      <c r="C563" s="75">
        <v>48395</v>
      </c>
      <c r="D563" s="8">
        <v>77458.196044921919</v>
      </c>
      <c r="E563" s="8">
        <v>390238.65576171875</v>
      </c>
      <c r="F563" s="8">
        <v>51511.502502441443</v>
      </c>
      <c r="G563" s="8">
        <v>3608.030218124391</v>
      </c>
      <c r="H563" s="8">
        <v>11396.320804595947</v>
      </c>
      <c r="I563" s="8">
        <v>2507.1905355453473</v>
      </c>
      <c r="J563" s="8">
        <v>260254.32543945313</v>
      </c>
      <c r="K563" s="8">
        <v>29916.716522216793</v>
      </c>
      <c r="L563" s="8">
        <v>5522.7823371887225</v>
      </c>
      <c r="M563" s="8">
        <v>19084.777984619173</v>
      </c>
      <c r="N563" s="8">
        <v>205730.05139160156</v>
      </c>
      <c r="O563" s="8">
        <v>81553.700012207046</v>
      </c>
      <c r="P563" s="8">
        <v>0</v>
      </c>
      <c r="Q563" s="8">
        <v>0</v>
      </c>
      <c r="R563" s="8">
        <v>185813.5556640625</v>
      </c>
      <c r="S563" s="8">
        <v>44103.762420654297</v>
      </c>
      <c r="T563" s="8">
        <v>30337.006454467781</v>
      </c>
      <c r="U563" s="8"/>
    </row>
    <row r="564" spans="1:21" ht="14.25" customHeight="1" x14ac:dyDescent="0.55000000000000004">
      <c r="A564" s="7">
        <f t="shared" si="99"/>
        <v>2024</v>
      </c>
      <c r="B564" s="73" t="s">
        <v>87</v>
      </c>
      <c r="C564" s="75">
        <v>48426</v>
      </c>
      <c r="D564" s="8">
        <v>76800.955200195371</v>
      </c>
      <c r="E564" s="8">
        <v>387199.900390625</v>
      </c>
      <c r="F564" s="8">
        <v>51110.386901855534</v>
      </c>
      <c r="G564" s="8">
        <v>3577.8866062164307</v>
      </c>
      <c r="H564" s="8">
        <v>11309.180416107178</v>
      </c>
      <c r="I564" s="8">
        <v>2488.0196409225473</v>
      </c>
      <c r="J564" s="8">
        <v>258227.31005859375</v>
      </c>
      <c r="K564" s="8">
        <v>29839.778488159231</v>
      </c>
      <c r="L564" s="8">
        <v>5479.677467346195</v>
      </c>
      <c r="M564" s="8">
        <v>18940.069763183626</v>
      </c>
      <c r="N564" s="8">
        <v>203967.7900390625</v>
      </c>
      <c r="O564" s="8">
        <v>80215.467895507827</v>
      </c>
      <c r="P564" s="8">
        <v>0</v>
      </c>
      <c r="Q564" s="8">
        <v>0</v>
      </c>
      <c r="R564" s="8">
        <v>183903.37878417969</v>
      </c>
      <c r="S564" s="8">
        <v>44218.897109985373</v>
      </c>
      <c r="T564" s="8">
        <v>30105.038330078136</v>
      </c>
      <c r="U564" s="8"/>
    </row>
    <row r="565" spans="1:21" ht="14.25" customHeight="1" x14ac:dyDescent="0.55000000000000004">
      <c r="A565" s="7">
        <f t="shared" si="99"/>
        <v>2024</v>
      </c>
      <c r="B565" s="73" t="s">
        <v>87</v>
      </c>
      <c r="C565" s="75">
        <v>48457</v>
      </c>
      <c r="D565" s="8">
        <v>76155.874755859404</v>
      </c>
      <c r="E565" s="8">
        <v>384215.1240234375</v>
      </c>
      <c r="F565" s="8">
        <v>50716.395812988361</v>
      </c>
      <c r="G565" s="8">
        <v>3548.2921447753884</v>
      </c>
      <c r="H565" s="8">
        <v>11223.559692382814</v>
      </c>
      <c r="I565" s="8">
        <v>2469.1829919815059</v>
      </c>
      <c r="J565" s="8">
        <v>256273.05261230469</v>
      </c>
      <c r="K565" s="8">
        <v>29764.243774414081</v>
      </c>
      <c r="L565" s="8">
        <v>5438.1200294494638</v>
      </c>
      <c r="M565" s="8">
        <v>18800.545166015654</v>
      </c>
      <c r="N565" s="8">
        <v>202270.13696289063</v>
      </c>
      <c r="O565" s="8">
        <v>78918.517852783232</v>
      </c>
      <c r="P565" s="8">
        <v>0</v>
      </c>
      <c r="Q565" s="8">
        <v>0</v>
      </c>
      <c r="R565" s="8">
        <v>182062.87725830078</v>
      </c>
      <c r="S565" s="8">
        <v>44333.061965942419</v>
      </c>
      <c r="T565" s="8">
        <v>29877.114440918012</v>
      </c>
      <c r="U565" s="8"/>
    </row>
    <row r="566" spans="1:21" ht="14.25" customHeight="1" x14ac:dyDescent="0.55000000000000004">
      <c r="A566" s="7">
        <f t="shared" si="99"/>
        <v>2024</v>
      </c>
      <c r="B566" s="73" t="s">
        <v>87</v>
      </c>
      <c r="C566" s="75">
        <v>48487</v>
      </c>
      <c r="D566" s="8">
        <v>75522.614013671948</v>
      </c>
      <c r="E566" s="8">
        <v>381282.81982421875</v>
      </c>
      <c r="F566" s="8">
        <v>50329.33148193363</v>
      </c>
      <c r="G566" s="8">
        <v>3519.2314910888676</v>
      </c>
      <c r="H566" s="8">
        <v>11139.417461395265</v>
      </c>
      <c r="I566" s="8">
        <v>2450.6717443466173</v>
      </c>
      <c r="J566" s="8">
        <v>254061.27368164063</v>
      </c>
      <c r="K566" s="8">
        <v>29690.070587158243</v>
      </c>
      <c r="L566" s="8">
        <v>5391.1262168884277</v>
      </c>
      <c r="M566" s="8">
        <v>18640.894821167007</v>
      </c>
      <c r="N566" s="8">
        <v>200339.17993164063</v>
      </c>
      <c r="O566" s="8">
        <v>77546.756011962905</v>
      </c>
      <c r="P566" s="8">
        <v>0</v>
      </c>
      <c r="Q566" s="8">
        <v>0</v>
      </c>
      <c r="R566" s="8">
        <v>180184.65496826172</v>
      </c>
      <c r="S566" s="8">
        <v>44223.487365722678</v>
      </c>
      <c r="T566" s="8">
        <v>29653.129409790054</v>
      </c>
      <c r="U566" s="8"/>
    </row>
    <row r="567" spans="1:21" ht="14.25" customHeight="1" x14ac:dyDescent="0.55000000000000004">
      <c r="A567" s="7">
        <f t="shared" si="99"/>
        <v>2024</v>
      </c>
      <c r="B567" s="73" t="s">
        <v>87</v>
      </c>
      <c r="C567" s="75">
        <v>48518</v>
      </c>
      <c r="D567" s="8">
        <v>74900.838867187602</v>
      </c>
      <c r="E567" s="8">
        <v>378401.55810546875</v>
      </c>
      <c r="F567" s="8">
        <v>49949.004882812529</v>
      </c>
      <c r="G567" s="8">
        <v>3490.6899585723904</v>
      </c>
      <c r="H567" s="8">
        <v>11056.713703155519</v>
      </c>
      <c r="I567" s="8">
        <v>2432.4768781662024</v>
      </c>
      <c r="J567" s="8">
        <v>252179.56042480469</v>
      </c>
      <c r="K567" s="8">
        <v>29617.222930908229</v>
      </c>
      <c r="L567" s="8">
        <v>5351.1108856201181</v>
      </c>
      <c r="M567" s="8">
        <v>18506.579063415556</v>
      </c>
      <c r="N567" s="8">
        <v>198704.64392089844</v>
      </c>
      <c r="O567" s="8">
        <v>76305.593505859375</v>
      </c>
      <c r="P567" s="8">
        <v>0</v>
      </c>
      <c r="Q567" s="8">
        <v>0</v>
      </c>
      <c r="R567" s="8">
        <v>178409.16320800781</v>
      </c>
      <c r="S567" s="8">
        <v>44337.424468994177</v>
      </c>
      <c r="T567" s="8">
        <v>29432.97097778324</v>
      </c>
      <c r="U567" s="8"/>
    </row>
    <row r="568" spans="1:21" ht="14.25" customHeight="1" x14ac:dyDescent="0.55000000000000004">
      <c r="A568" s="7">
        <f t="shared" si="99"/>
        <v>2024</v>
      </c>
      <c r="B568" s="73" t="s">
        <v>87</v>
      </c>
      <c r="C568" s="75">
        <v>48548</v>
      </c>
      <c r="D568" s="8">
        <v>74290.228515625073</v>
      </c>
      <c r="E568" s="8">
        <v>375569.96142578125</v>
      </c>
      <c r="F568" s="8">
        <v>49575.234130859448</v>
      </c>
      <c r="G568" s="8">
        <v>3462.653226852417</v>
      </c>
      <c r="H568" s="8">
        <v>10975.410121917725</v>
      </c>
      <c r="I568" s="8">
        <v>2414.5900535583487</v>
      </c>
      <c r="J568" s="8">
        <v>250955.41186523438</v>
      </c>
      <c r="K568" s="8">
        <v>29545.663711547888</v>
      </c>
      <c r="L568" s="8">
        <v>5324.9574775695819</v>
      </c>
      <c r="M568" s="8">
        <v>18424.50471496582</v>
      </c>
      <c r="N568" s="8">
        <v>197660.28601074219</v>
      </c>
      <c r="O568" s="8">
        <v>75304.060180664063</v>
      </c>
      <c r="P568" s="8">
        <v>0</v>
      </c>
      <c r="Q568" s="8">
        <v>0</v>
      </c>
      <c r="R568" s="8">
        <v>176629.93792724609</v>
      </c>
      <c r="S568" s="8">
        <v>45108.932418823249</v>
      </c>
      <c r="T568" s="8">
        <v>29216.540451049801</v>
      </c>
      <c r="U568" s="8"/>
    </row>
    <row r="569" spans="1:21" ht="14.25" customHeight="1" x14ac:dyDescent="0.55000000000000004">
      <c r="A569" s="7">
        <f t="shared" si="99"/>
        <v>2024</v>
      </c>
      <c r="B569" s="73" t="s">
        <v>87</v>
      </c>
      <c r="C569" s="75">
        <v>48579</v>
      </c>
      <c r="D569" s="8">
        <v>73690.477661132871</v>
      </c>
      <c r="E569" s="8">
        <v>372786.70751953125</v>
      </c>
      <c r="F569" s="8">
        <v>49207.845092773423</v>
      </c>
      <c r="G569" s="8">
        <v>3435.1077556610098</v>
      </c>
      <c r="H569" s="8">
        <v>10895.470836639404</v>
      </c>
      <c r="I569" s="8">
        <v>2397.0034389495881</v>
      </c>
      <c r="J569" s="8">
        <v>250878.91015625</v>
      </c>
      <c r="K569" s="8">
        <v>29475.358596801769</v>
      </c>
      <c r="L569" s="8">
        <v>5323.0107116699246</v>
      </c>
      <c r="M569" s="8">
        <v>18433.001770019524</v>
      </c>
      <c r="N569" s="8">
        <v>197647.53198242188</v>
      </c>
      <c r="O569" s="8">
        <v>74703.501983642593</v>
      </c>
      <c r="P569" s="8">
        <v>0</v>
      </c>
      <c r="Q569" s="8">
        <v>0</v>
      </c>
      <c r="R569" s="8">
        <v>174915.67950439453</v>
      </c>
      <c r="S569" s="8">
        <v>46959.483489990256</v>
      </c>
      <c r="T569" s="8">
        <v>29003.742904663119</v>
      </c>
      <c r="U569" s="8"/>
    </row>
    <row r="570" spans="1:21" ht="14.25" customHeight="1" x14ac:dyDescent="0.55000000000000004">
      <c r="A570" s="7">
        <f t="shared" si="99"/>
        <v>2024</v>
      </c>
      <c r="B570" s="73" t="s">
        <v>87</v>
      </c>
      <c r="C570" s="75">
        <v>48610</v>
      </c>
      <c r="D570" s="8">
        <v>73101.290405273554</v>
      </c>
      <c r="E570" s="8">
        <v>370050.50341796875</v>
      </c>
      <c r="F570" s="8">
        <v>48846.666625976628</v>
      </c>
      <c r="G570" s="8">
        <v>3408.0403461456294</v>
      </c>
      <c r="H570" s="8">
        <v>10816.859443664551</v>
      </c>
      <c r="I570" s="8">
        <v>2379.7089166641213</v>
      </c>
      <c r="J570" s="8">
        <v>250336.52221679688</v>
      </c>
      <c r="K570" s="8">
        <v>29406.273925781254</v>
      </c>
      <c r="L570" s="8">
        <v>5311.2616653442392</v>
      </c>
      <c r="M570" s="8">
        <v>18403.678573608409</v>
      </c>
      <c r="N570" s="8">
        <v>197215.30676269531</v>
      </c>
      <c r="O570" s="8">
        <v>73950.444671630859</v>
      </c>
      <c r="P570" s="8">
        <v>0</v>
      </c>
      <c r="Q570" s="8">
        <v>0</v>
      </c>
      <c r="R570" s="8">
        <v>173298.84851074219</v>
      </c>
      <c r="S570" s="8">
        <v>48243.193237304695</v>
      </c>
      <c r="T570" s="8">
        <v>28794.479248046871</v>
      </c>
      <c r="U570" s="8"/>
    </row>
    <row r="571" spans="1:21" ht="14.25" customHeight="1" x14ac:dyDescent="0.55000000000000004">
      <c r="A571" s="7">
        <f t="shared" si="99"/>
        <v>2024</v>
      </c>
      <c r="B571" s="73" t="s">
        <v>87</v>
      </c>
      <c r="C571" s="75">
        <v>48638</v>
      </c>
      <c r="D571" s="8">
        <v>72522.382080078198</v>
      </c>
      <c r="E571" s="8">
        <v>367360.11865234375</v>
      </c>
      <c r="F571" s="8">
        <v>48491.535888671955</v>
      </c>
      <c r="G571" s="8">
        <v>3381.4380931854271</v>
      </c>
      <c r="H571" s="8">
        <v>10739.541637420654</v>
      </c>
      <c r="I571" s="8">
        <v>2362.6990880966177</v>
      </c>
      <c r="J571" s="8">
        <v>247800.6767578125</v>
      </c>
      <c r="K571" s="8">
        <v>29338.376586914066</v>
      </c>
      <c r="L571" s="8">
        <v>5257.4989013671875</v>
      </c>
      <c r="M571" s="8">
        <v>18215.556213378906</v>
      </c>
      <c r="N571" s="8">
        <v>194989.25183105469</v>
      </c>
      <c r="O571" s="8">
        <v>72537.310852050796</v>
      </c>
      <c r="P571" s="8">
        <v>0</v>
      </c>
      <c r="Q571" s="8">
        <v>0</v>
      </c>
      <c r="R571" s="8">
        <v>171743.24176025391</v>
      </c>
      <c r="S571" s="8">
        <v>47468.774810791023</v>
      </c>
      <c r="T571" s="8">
        <v>28588.660232543974</v>
      </c>
      <c r="U571" s="8"/>
    </row>
    <row r="572" spans="1:21" ht="14.25" customHeight="1" x14ac:dyDescent="0.55000000000000004">
      <c r="A572" s="7">
        <f t="shared" si="99"/>
        <v>2024</v>
      </c>
      <c r="B572" s="73" t="s">
        <v>87</v>
      </c>
      <c r="C572" s="75">
        <v>48669</v>
      </c>
      <c r="D572" s="8">
        <v>71953.474731445298</v>
      </c>
      <c r="E572" s="8">
        <v>364714.37255859375</v>
      </c>
      <c r="F572" s="8">
        <v>48142.296936035149</v>
      </c>
      <c r="G572" s="8">
        <v>3355.2888755798344</v>
      </c>
      <c r="H572" s="8">
        <v>10663.48558044434</v>
      </c>
      <c r="I572" s="8">
        <v>2345.9666643142718</v>
      </c>
      <c r="J572" s="8">
        <v>244974.21948242188</v>
      </c>
      <c r="K572" s="8">
        <v>29271.635803222714</v>
      </c>
      <c r="L572" s="8">
        <v>5197.6537094116211</v>
      </c>
      <c r="M572" s="8">
        <v>18002.423965454102</v>
      </c>
      <c r="N572" s="8">
        <v>192502.50415039063</v>
      </c>
      <c r="O572" s="8">
        <v>71045.69952392581</v>
      </c>
      <c r="P572" s="8">
        <v>0</v>
      </c>
      <c r="Q572" s="8">
        <v>0</v>
      </c>
      <c r="R572" s="8">
        <v>170415.12725830078</v>
      </c>
      <c r="S572" s="8">
        <v>46172.892227172881</v>
      </c>
      <c r="T572" s="8">
        <v>28386.197418212902</v>
      </c>
      <c r="U572" s="8"/>
    </row>
    <row r="573" spans="1:21" ht="14.25" customHeight="1" x14ac:dyDescent="0.55000000000000004">
      <c r="A573" s="7">
        <f t="shared" si="99"/>
        <v>2024</v>
      </c>
      <c r="B573" s="73" t="s">
        <v>87</v>
      </c>
      <c r="C573" s="75">
        <v>48699</v>
      </c>
      <c r="D573" s="8">
        <v>71394.306884765727</v>
      </c>
      <c r="E573" s="8">
        <v>362112.0986328125</v>
      </c>
      <c r="F573" s="8">
        <v>47798.797058105534</v>
      </c>
      <c r="G573" s="8">
        <v>3329.5810604095464</v>
      </c>
      <c r="H573" s="8">
        <v>10588.657535552979</v>
      </c>
      <c r="I573" s="8">
        <v>2329.504611968996</v>
      </c>
      <c r="J573" s="8">
        <v>239651.05773925781</v>
      </c>
      <c r="K573" s="8">
        <v>29206.02159118656</v>
      </c>
      <c r="L573" s="8">
        <v>5085.1780529022217</v>
      </c>
      <c r="M573" s="8">
        <v>17590.863845825206</v>
      </c>
      <c r="N573" s="8">
        <v>187768.99243164063</v>
      </c>
      <c r="O573" s="8">
        <v>68750.500366210952</v>
      </c>
      <c r="P573" s="8">
        <v>0</v>
      </c>
      <c r="Q573" s="8">
        <v>0</v>
      </c>
      <c r="R573" s="8">
        <v>169109.4228515625</v>
      </c>
      <c r="S573" s="8">
        <v>42354.630142211958</v>
      </c>
      <c r="T573" s="8">
        <v>28187.006118774447</v>
      </c>
      <c r="U573" s="8"/>
    </row>
    <row r="574" spans="1:21" ht="14.25" customHeight="1" x14ac:dyDescent="0.55000000000000004">
      <c r="A574" s="7">
        <f t="shared" si="99"/>
        <v>2024</v>
      </c>
      <c r="B574" s="73" t="s">
        <v>87</v>
      </c>
      <c r="C574" s="75">
        <v>48730</v>
      </c>
      <c r="D574" s="8">
        <v>70844.622924804746</v>
      </c>
      <c r="E574" s="8">
        <v>359552.19091796875</v>
      </c>
      <c r="F574" s="8">
        <v>47460.888732910178</v>
      </c>
      <c r="G574" s="8">
        <v>3304.3028564453098</v>
      </c>
      <c r="H574" s="8">
        <v>10515.027786254883</v>
      </c>
      <c r="I574" s="8">
        <v>2313.3059997558621</v>
      </c>
      <c r="J574" s="8">
        <v>237561.21325683594</v>
      </c>
      <c r="K574" s="8">
        <v>29141.504241943378</v>
      </c>
      <c r="L574" s="8">
        <v>5040.8704910278339</v>
      </c>
      <c r="M574" s="8">
        <v>17435.84291076662</v>
      </c>
      <c r="N574" s="8">
        <v>185942.98913574219</v>
      </c>
      <c r="O574" s="8">
        <v>67543.323669433623</v>
      </c>
      <c r="P574" s="8">
        <v>0</v>
      </c>
      <c r="Q574" s="8">
        <v>0</v>
      </c>
      <c r="R574" s="8">
        <v>167825.54315185547</v>
      </c>
      <c r="S574" s="8">
        <v>41744.661071777373</v>
      </c>
      <c r="T574" s="8">
        <v>27991.003402709965</v>
      </c>
      <c r="U574" s="8"/>
    </row>
    <row r="575" spans="1:21" ht="14.25" customHeight="1" x14ac:dyDescent="0.55000000000000004">
      <c r="A575" s="7">
        <f t="shared" si="99"/>
        <v>2024</v>
      </c>
      <c r="B575" s="73" t="s">
        <v>87</v>
      </c>
      <c r="C575" s="75">
        <v>48760</v>
      </c>
      <c r="D575" s="8">
        <v>70304.172729492217</v>
      </c>
      <c r="E575" s="8">
        <v>357033.5908203125</v>
      </c>
      <c r="F575" s="8">
        <v>47128.433166503979</v>
      </c>
      <c r="G575" s="8">
        <v>3279.443471908573</v>
      </c>
      <c r="H575" s="8">
        <v>10442.566673278809</v>
      </c>
      <c r="I575" s="8">
        <v>2297.364548683166</v>
      </c>
      <c r="J575" s="8">
        <v>236235.73937988281</v>
      </c>
      <c r="K575" s="8">
        <v>29078.055999755874</v>
      </c>
      <c r="L575" s="8">
        <v>5012.6816387176505</v>
      </c>
      <c r="M575" s="8">
        <v>17341.33233642577</v>
      </c>
      <c r="N575" s="8">
        <v>184803.66735839844</v>
      </c>
      <c r="O575" s="8">
        <v>66598.4052734375</v>
      </c>
      <c r="P575" s="8">
        <v>0</v>
      </c>
      <c r="Q575" s="8">
        <v>0</v>
      </c>
      <c r="R575" s="8">
        <v>166562.93426513672</v>
      </c>
      <c r="S575" s="8">
        <v>41874.694732666023</v>
      </c>
      <c r="T575" s="8">
        <v>27798.111938476577</v>
      </c>
      <c r="U575" s="8"/>
    </row>
    <row r="576" spans="1:21" ht="14.25" customHeight="1" x14ac:dyDescent="0.55000000000000004">
      <c r="A576" s="7">
        <f t="shared" si="99"/>
        <v>2024</v>
      </c>
      <c r="B576" s="73" t="s">
        <v>87</v>
      </c>
      <c r="C576" s="75">
        <v>48791</v>
      </c>
      <c r="D576" s="8">
        <v>69772.722534179746</v>
      </c>
      <c r="E576" s="8">
        <v>354555.25048828125</v>
      </c>
      <c r="F576" s="8">
        <v>46801.292785644531</v>
      </c>
      <c r="G576" s="8">
        <v>3254.9922485351599</v>
      </c>
      <c r="H576" s="8">
        <v>10371.244750976563</v>
      </c>
      <c r="I576" s="8">
        <v>2281.6737728118896</v>
      </c>
      <c r="J576" s="8">
        <v>234932.85180664063</v>
      </c>
      <c r="K576" s="8">
        <v>29015.649414062533</v>
      </c>
      <c r="L576" s="8">
        <v>4984.9727516174326</v>
      </c>
      <c r="M576" s="8">
        <v>17248.43948364256</v>
      </c>
      <c r="N576" s="8">
        <v>183683.80004882813</v>
      </c>
      <c r="O576" s="8">
        <v>65671.160247802749</v>
      </c>
      <c r="P576" s="8">
        <v>0</v>
      </c>
      <c r="Q576" s="8">
        <v>0</v>
      </c>
      <c r="R576" s="8">
        <v>165321.0595703125</v>
      </c>
      <c r="S576" s="8">
        <v>42003.542785644539</v>
      </c>
      <c r="T576" s="8">
        <v>27608.253128051751</v>
      </c>
      <c r="U576" s="8"/>
    </row>
    <row r="577" spans="1:21" ht="14.25" customHeight="1" x14ac:dyDescent="0.55000000000000004">
      <c r="A577" s="7">
        <f t="shared" si="99"/>
        <v>2024</v>
      </c>
      <c r="B577" s="73" t="s">
        <v>87</v>
      </c>
      <c r="C577" s="75">
        <v>48822</v>
      </c>
      <c r="D577" s="8">
        <v>69250.038940429775</v>
      </c>
      <c r="E577" s="8">
        <v>352116.1708984375</v>
      </c>
      <c r="F577" s="8">
        <v>46479.334228515669</v>
      </c>
      <c r="G577" s="8">
        <v>3230.9388198852535</v>
      </c>
      <c r="H577" s="8">
        <v>10301.034526824953</v>
      </c>
      <c r="I577" s="8">
        <v>2266.2274618148808</v>
      </c>
      <c r="J577" s="8">
        <v>233651.96948242188</v>
      </c>
      <c r="K577" s="8">
        <v>28954.258331298835</v>
      </c>
      <c r="L577" s="8">
        <v>4957.7317447662363</v>
      </c>
      <c r="M577" s="8">
        <v>17157.1218109131</v>
      </c>
      <c r="N577" s="8">
        <v>182582.86108398438</v>
      </c>
      <c r="O577" s="8">
        <v>64761.13406372071</v>
      </c>
      <c r="P577" s="8">
        <v>0</v>
      </c>
      <c r="Q577" s="8">
        <v>0</v>
      </c>
      <c r="R577" s="8">
        <v>164099.38616943359</v>
      </c>
      <c r="S577" s="8">
        <v>42131.23318481446</v>
      </c>
      <c r="T577" s="8">
        <v>27421.353027343757</v>
      </c>
      <c r="U577" s="8"/>
    </row>
    <row r="578" spans="1:21" ht="14.25" customHeight="1" x14ac:dyDescent="0.55000000000000004">
      <c r="A578" s="7">
        <f t="shared" si="99"/>
        <v>2024</v>
      </c>
      <c r="B578" s="73" t="s">
        <v>87</v>
      </c>
      <c r="C578" s="75">
        <v>48852</v>
      </c>
      <c r="D578" s="8">
        <v>68735.902709960996</v>
      </c>
      <c r="E578" s="8">
        <v>349715.392578125</v>
      </c>
      <c r="F578" s="8">
        <v>46162.431152343794</v>
      </c>
      <c r="G578" s="8">
        <v>3207.2733554840097</v>
      </c>
      <c r="H578" s="8">
        <v>10231.909206390381</v>
      </c>
      <c r="I578" s="8">
        <v>2251.0199422836322</v>
      </c>
      <c r="J578" s="8">
        <v>232085.59130859375</v>
      </c>
      <c r="K578" s="8">
        <v>28893.857574462931</v>
      </c>
      <c r="L578" s="8">
        <v>4924.475631713869</v>
      </c>
      <c r="M578" s="8">
        <v>17042.967628479029</v>
      </c>
      <c r="N578" s="8">
        <v>181224.28918457031</v>
      </c>
      <c r="O578" s="8">
        <v>63770.738769531265</v>
      </c>
      <c r="P578" s="8">
        <v>0</v>
      </c>
      <c r="Q578" s="8">
        <v>0</v>
      </c>
      <c r="R578" s="8">
        <v>162897.41387939453</v>
      </c>
      <c r="S578" s="8">
        <v>41950.831146240278</v>
      </c>
      <c r="T578" s="8">
        <v>27237.342346191439</v>
      </c>
      <c r="U578" s="8"/>
    </row>
    <row r="579" spans="1:21" ht="14.25" customHeight="1" x14ac:dyDescent="0.55000000000000004">
      <c r="A579" s="7">
        <f t="shared" si="99"/>
        <v>2024</v>
      </c>
      <c r="B579" s="73" t="s">
        <v>87</v>
      </c>
      <c r="C579" s="75">
        <v>48883</v>
      </c>
      <c r="D579" s="8">
        <v>68230.099609375058</v>
      </c>
      <c r="E579" s="8">
        <v>347351.97314453125</v>
      </c>
      <c r="F579" s="8">
        <v>45850.460266113267</v>
      </c>
      <c r="G579" s="8">
        <v>3183.9862689971933</v>
      </c>
      <c r="H579" s="8">
        <v>10163.842575073244</v>
      </c>
      <c r="I579" s="8">
        <v>2236.045328140257</v>
      </c>
      <c r="J579" s="8">
        <v>230950.75842285156</v>
      </c>
      <c r="K579" s="8">
        <v>28834.422790527384</v>
      </c>
      <c r="L579" s="8">
        <v>4900.3211822509738</v>
      </c>
      <c r="M579" s="8">
        <v>16962.915847778331</v>
      </c>
      <c r="N579" s="8">
        <v>180253.09350585938</v>
      </c>
      <c r="O579" s="8">
        <v>62927.197814941443</v>
      </c>
      <c r="P579" s="8">
        <v>0</v>
      </c>
      <c r="Q579" s="8">
        <v>0</v>
      </c>
      <c r="R579" s="8">
        <v>161714.66552734375</v>
      </c>
      <c r="S579" s="8">
        <v>42179.942932128906</v>
      </c>
      <c r="T579" s="8">
        <v>27056.149307250969</v>
      </c>
      <c r="U579" s="8"/>
    </row>
    <row r="580" spans="1:21" ht="14.25" customHeight="1" x14ac:dyDescent="0.55000000000000004">
      <c r="A580" s="7">
        <f t="shared" si="99"/>
        <v>2024</v>
      </c>
      <c r="B580" s="73" t="s">
        <v>87</v>
      </c>
      <c r="C580" s="75">
        <v>48913</v>
      </c>
      <c r="D580" s="8">
        <v>67732.420043945342</v>
      </c>
      <c r="E580" s="8">
        <v>345025.017578125</v>
      </c>
      <c r="F580" s="8">
        <v>45543.3018188477</v>
      </c>
      <c r="G580" s="8">
        <v>3161.0682315826416</v>
      </c>
      <c r="H580" s="8">
        <v>10096.809631347658</v>
      </c>
      <c r="I580" s="8">
        <v>2221.2980413436876</v>
      </c>
      <c r="J580" s="8">
        <v>230339.81005859375</v>
      </c>
      <c r="K580" s="8">
        <v>28775.92910766603</v>
      </c>
      <c r="L580" s="8">
        <v>4887.2146167755145</v>
      </c>
      <c r="M580" s="8">
        <v>16924.300109863292</v>
      </c>
      <c r="N580" s="8">
        <v>179752.35815429688</v>
      </c>
      <c r="O580" s="8">
        <v>62255.952453613303</v>
      </c>
      <c r="P580" s="8">
        <v>0</v>
      </c>
      <c r="Q580" s="8">
        <v>0</v>
      </c>
      <c r="R580" s="8">
        <v>160550.65985107422</v>
      </c>
      <c r="S580" s="8">
        <v>42911.440689086921</v>
      </c>
      <c r="T580" s="8">
        <v>26877.707382202138</v>
      </c>
      <c r="U580" s="8"/>
    </row>
    <row r="581" spans="1:21" ht="14.25" customHeight="1" x14ac:dyDescent="0.55000000000000004">
      <c r="A581" s="7">
        <f t="shared" si="99"/>
        <v>2024</v>
      </c>
      <c r="B581" s="73" t="s">
        <v>87</v>
      </c>
      <c r="C581" s="75">
        <v>48944</v>
      </c>
      <c r="D581" s="8">
        <v>67242.666381836025</v>
      </c>
      <c r="E581" s="8">
        <v>342733.65380859375</v>
      </c>
      <c r="F581" s="8">
        <v>45240.84228515625</v>
      </c>
      <c r="G581" s="8">
        <v>3138.5101928710965</v>
      </c>
      <c r="H581" s="8">
        <v>10030.78621673584</v>
      </c>
      <c r="I581" s="8">
        <v>2206.7728195190416</v>
      </c>
      <c r="J581" s="8">
        <v>230743.88720703125</v>
      </c>
      <c r="K581" s="8">
        <v>28718.35580444337</v>
      </c>
      <c r="L581" s="8">
        <v>4895.5103302001926</v>
      </c>
      <c r="M581" s="8">
        <v>16966.122642517104</v>
      </c>
      <c r="N581" s="8">
        <v>180163.89526367188</v>
      </c>
      <c r="O581" s="8">
        <v>61904.847106933637</v>
      </c>
      <c r="P581" s="8">
        <v>0</v>
      </c>
      <c r="Q581" s="8">
        <v>0</v>
      </c>
      <c r="R581" s="8">
        <v>159404.93609619141</v>
      </c>
      <c r="S581" s="8">
        <v>44636.99647521977</v>
      </c>
      <c r="T581" s="8">
        <v>26701.951599121123</v>
      </c>
      <c r="U581" s="8"/>
    </row>
    <row r="582" spans="1:21" ht="14.25" customHeight="1" x14ac:dyDescent="0.55000000000000004">
      <c r="A582" s="7">
        <f t="shared" si="99"/>
        <v>2024</v>
      </c>
      <c r="B582" s="73" t="s">
        <v>87</v>
      </c>
      <c r="C582" s="75">
        <v>48975</v>
      </c>
      <c r="D582" s="8">
        <v>66760.644165039121</v>
      </c>
      <c r="E582" s="8">
        <v>340477.01904296875</v>
      </c>
      <c r="F582" s="8">
        <v>44942.966613769575</v>
      </c>
      <c r="G582" s="8">
        <v>3116.3037948608412</v>
      </c>
      <c r="H582" s="8">
        <v>9965.7475700378418</v>
      </c>
      <c r="I582" s="8">
        <v>2192.464343070983</v>
      </c>
      <c r="J582" s="8">
        <v>230648.33654785156</v>
      </c>
      <c r="K582" s="8">
        <v>28661.679229736368</v>
      </c>
      <c r="L582" s="8">
        <v>4893.276412963869</v>
      </c>
      <c r="M582" s="8">
        <v>16968.121910095218</v>
      </c>
      <c r="N582" s="8">
        <v>180125.25561523438</v>
      </c>
      <c r="O582" s="8">
        <v>61401.94119262699</v>
      </c>
      <c r="P582" s="8">
        <v>0</v>
      </c>
      <c r="Q582" s="8">
        <v>0</v>
      </c>
      <c r="R582" s="8">
        <v>158277.07379150391</v>
      </c>
      <c r="S582" s="8">
        <v>45842.442962646499</v>
      </c>
      <c r="T582" s="8">
        <v>26528.819137573253</v>
      </c>
      <c r="U582" s="8"/>
    </row>
    <row r="583" spans="1:21" ht="14.25" customHeight="1" x14ac:dyDescent="0.55000000000000004">
      <c r="A583" s="7">
        <f t="shared" si="99"/>
        <v>2024</v>
      </c>
      <c r="B583" s="73" t="s">
        <v>87</v>
      </c>
      <c r="C583" s="75">
        <v>49003</v>
      </c>
      <c r="D583" s="8">
        <v>66286.167846679746</v>
      </c>
      <c r="E583" s="8">
        <v>338254.3115234375</v>
      </c>
      <c r="F583" s="8">
        <v>44649.568908691421</v>
      </c>
      <c r="G583" s="8">
        <v>3094.4403514862065</v>
      </c>
      <c r="H583" s="8">
        <v>9901.6717491149921</v>
      </c>
      <c r="I583" s="8">
        <v>2178.3675880432102</v>
      </c>
      <c r="J583" s="8">
        <v>228676.50354003906</v>
      </c>
      <c r="K583" s="8">
        <v>28605.878128051769</v>
      </c>
      <c r="L583" s="8">
        <v>4851.4907016754178</v>
      </c>
      <c r="M583" s="8">
        <v>16820.998085021976</v>
      </c>
      <c r="N583" s="8">
        <v>178398.13842773438</v>
      </c>
      <c r="O583" s="8">
        <v>60332.097106933608</v>
      </c>
      <c r="P583" s="8">
        <v>0</v>
      </c>
      <c r="Q583" s="8">
        <v>0</v>
      </c>
      <c r="R583" s="8">
        <v>157166.62860107422</v>
      </c>
      <c r="S583" s="8">
        <v>45151.627609252952</v>
      </c>
      <c r="T583" s="8">
        <v>26358.248809814457</v>
      </c>
      <c r="U583" s="8"/>
    </row>
    <row r="584" spans="1:21" ht="14.25" customHeight="1" x14ac:dyDescent="0.55000000000000004">
      <c r="A584" s="7">
        <f t="shared" si="99"/>
        <v>2024</v>
      </c>
      <c r="B584" s="73" t="s">
        <v>87</v>
      </c>
      <c r="C584" s="75">
        <v>49034</v>
      </c>
      <c r="D584" s="8">
        <v>65819.052612304746</v>
      </c>
      <c r="E584" s="8">
        <v>336064.73291015625</v>
      </c>
      <c r="F584" s="8">
        <v>44360.544555664106</v>
      </c>
      <c r="G584" s="8">
        <v>3072.9116516113259</v>
      </c>
      <c r="H584" s="8">
        <v>9838.5364151000977</v>
      </c>
      <c r="I584" s="8">
        <v>2164.4779167175288</v>
      </c>
      <c r="J584" s="8">
        <v>226340.02124023438</v>
      </c>
      <c r="K584" s="8">
        <v>28550.932342529337</v>
      </c>
      <c r="L584" s="8">
        <v>4802.020729064945</v>
      </c>
      <c r="M584" s="8">
        <v>16644.774864196814</v>
      </c>
      <c r="N584" s="8">
        <v>176342.28747558594</v>
      </c>
      <c r="O584" s="8">
        <v>59165.040435791052</v>
      </c>
      <c r="P584" s="8">
        <v>0</v>
      </c>
      <c r="Q584" s="8">
        <v>0</v>
      </c>
      <c r="R584" s="8">
        <v>156073.18731689453</v>
      </c>
      <c r="S584" s="8">
        <v>44076.64796447759</v>
      </c>
      <c r="T584" s="8">
        <v>26190.183486938513</v>
      </c>
      <c r="U584" s="8"/>
    </row>
    <row r="585" spans="1:21" ht="14.25" customHeight="1" x14ac:dyDescent="0.55000000000000004">
      <c r="A585" s="7">
        <f t="shared" si="99"/>
        <v>2024</v>
      </c>
      <c r="B585" s="73" t="s">
        <v>87</v>
      </c>
      <c r="C585" s="75">
        <v>49064</v>
      </c>
      <c r="D585" s="8">
        <v>65359.125244140654</v>
      </c>
      <c r="E585" s="8">
        <v>333907.52099609375</v>
      </c>
      <c r="F585" s="8">
        <v>44075.793212890632</v>
      </c>
      <c r="G585" s="8">
        <v>3051.7101440429697</v>
      </c>
      <c r="H585" s="8">
        <v>9776.3204460144061</v>
      </c>
      <c r="I585" s="8">
        <v>2150.7904520034795</v>
      </c>
      <c r="J585" s="8">
        <v>221592.64916992188</v>
      </c>
      <c r="K585" s="8">
        <v>28496.820983886751</v>
      </c>
      <c r="L585" s="8">
        <v>4701.728229522706</v>
      </c>
      <c r="M585" s="8">
        <v>16276.987510681171</v>
      </c>
      <c r="N585" s="8">
        <v>172117.10632324219</v>
      </c>
      <c r="O585" s="8">
        <v>57290.596282958984</v>
      </c>
      <c r="P585" s="8">
        <v>0</v>
      </c>
      <c r="Q585" s="8">
        <v>0</v>
      </c>
      <c r="R585" s="8">
        <v>154996.35717773438</v>
      </c>
      <c r="S585" s="8">
        <v>40571.725799560576</v>
      </c>
      <c r="T585" s="8">
        <v>26024.565063476573</v>
      </c>
      <c r="U585" s="8"/>
    </row>
    <row r="586" spans="1:21" ht="14.25" customHeight="1" x14ac:dyDescent="0.55000000000000004">
      <c r="A586" s="7">
        <f t="shared" si="99"/>
        <v>2024</v>
      </c>
      <c r="B586" s="73" t="s">
        <v>87</v>
      </c>
      <c r="C586" s="75">
        <v>49095</v>
      </c>
      <c r="D586" s="8">
        <v>64906.216064453198</v>
      </c>
      <c r="E586" s="8">
        <v>331781.92626953125</v>
      </c>
      <c r="F586" s="8">
        <v>43795.214599609375</v>
      </c>
      <c r="G586" s="8">
        <v>3030.8279151916477</v>
      </c>
      <c r="H586" s="8">
        <v>9715.0031433105469</v>
      </c>
      <c r="I586" s="8">
        <v>2137.3006324768085</v>
      </c>
      <c r="J586" s="8">
        <v>219920.05517578125</v>
      </c>
      <c r="K586" s="8">
        <v>28443.524154663119</v>
      </c>
      <c r="L586" s="8">
        <v>4666.2606868743887</v>
      </c>
      <c r="M586" s="8">
        <v>16153.198448181163</v>
      </c>
      <c r="N586" s="8">
        <v>170657.06921386719</v>
      </c>
      <c r="O586" s="8">
        <v>56355.229003906286</v>
      </c>
      <c r="P586" s="8">
        <v>0</v>
      </c>
      <c r="Q586" s="8">
        <v>0</v>
      </c>
      <c r="R586" s="8">
        <v>153935.75201416016</v>
      </c>
      <c r="S586" s="8">
        <v>40122.963455200195</v>
      </c>
      <c r="T586" s="8">
        <v>25861.338241577148</v>
      </c>
      <c r="U586" s="8"/>
    </row>
    <row r="587" spans="1:21" ht="14.25" customHeight="1" x14ac:dyDescent="0.55000000000000004">
      <c r="A587" s="7">
        <f t="shared" si="99"/>
        <v>2024</v>
      </c>
      <c r="B587" s="73" t="s">
        <v>87</v>
      </c>
      <c r="C587" s="75">
        <v>49125</v>
      </c>
      <c r="D587" s="8">
        <v>64460.162353515683</v>
      </c>
      <c r="E587" s="8">
        <v>329687.23583984375</v>
      </c>
      <c r="F587" s="8">
        <v>43518.71447753907</v>
      </c>
      <c r="G587" s="8">
        <v>3010.2578639984145</v>
      </c>
      <c r="H587" s="8">
        <v>9654.5636901855469</v>
      </c>
      <c r="I587" s="8">
        <v>2124.0039186477675</v>
      </c>
      <c r="J587" s="8">
        <v>218754.42846679688</v>
      </c>
      <c r="K587" s="8">
        <v>28391.024887084972</v>
      </c>
      <c r="L587" s="8">
        <v>4641.4839630126953</v>
      </c>
      <c r="M587" s="8">
        <v>16069.52814483642</v>
      </c>
      <c r="N587" s="8">
        <v>169652.3916015625</v>
      </c>
      <c r="O587" s="8">
        <v>55580.252166748047</v>
      </c>
      <c r="P587" s="8">
        <v>0</v>
      </c>
      <c r="Q587" s="8">
        <v>0</v>
      </c>
      <c r="R587" s="8">
        <v>152890.99780273438</v>
      </c>
      <c r="S587" s="8">
        <v>40162.983535766638</v>
      </c>
      <c r="T587" s="8">
        <v>25700.447921752959</v>
      </c>
      <c r="U587" s="8"/>
    </row>
    <row r="588" spans="1:21" ht="14.25" customHeight="1" x14ac:dyDescent="0.55000000000000004">
      <c r="A588" s="7">
        <f t="shared" si="99"/>
        <v>2024</v>
      </c>
      <c r="B588" s="73" t="s">
        <v>87</v>
      </c>
      <c r="C588" s="75">
        <v>49156</v>
      </c>
      <c r="D588" s="8">
        <v>64020.801452636733</v>
      </c>
      <c r="E588" s="8">
        <v>327622.73828125</v>
      </c>
      <c r="F588" s="8">
        <v>43246.2012329102</v>
      </c>
      <c r="G588" s="8">
        <v>2989.9926395416255</v>
      </c>
      <c r="H588" s="8">
        <v>9594.982307434082</v>
      </c>
      <c r="I588" s="8">
        <v>2110.8961019515978</v>
      </c>
      <c r="J588" s="8">
        <v>217702.49291992188</v>
      </c>
      <c r="K588" s="8">
        <v>28339.303649902391</v>
      </c>
      <c r="L588" s="8">
        <v>4619.1070117950439</v>
      </c>
      <c r="M588" s="8">
        <v>15994.752960205084</v>
      </c>
      <c r="N588" s="8">
        <v>168749.33013916016</v>
      </c>
      <c r="O588" s="8">
        <v>54847.041076660185</v>
      </c>
      <c r="P588" s="8">
        <v>0</v>
      </c>
      <c r="Q588" s="8">
        <v>0</v>
      </c>
      <c r="R588" s="8">
        <v>151861.72955322266</v>
      </c>
      <c r="S588" s="8">
        <v>40298.923187255881</v>
      </c>
      <c r="T588" s="8">
        <v>25541.843582153346</v>
      </c>
      <c r="U588" s="8"/>
    </row>
    <row r="589" spans="1:21" ht="14.25" customHeight="1" x14ac:dyDescent="0.55000000000000004">
      <c r="A589" s="7">
        <f t="shared" si="99"/>
        <v>2024</v>
      </c>
      <c r="B589" s="73" t="s">
        <v>87</v>
      </c>
      <c r="C589" s="75">
        <v>49187</v>
      </c>
      <c r="D589" s="8">
        <v>63587.982849121086</v>
      </c>
      <c r="E589" s="8">
        <v>325587.25390625</v>
      </c>
      <c r="F589" s="8">
        <v>42977.517211914077</v>
      </c>
      <c r="G589" s="8">
        <v>2970.0253448486328</v>
      </c>
      <c r="H589" s="8">
        <v>9536.2069358825702</v>
      </c>
      <c r="I589" s="8">
        <v>2097.9654064178485</v>
      </c>
      <c r="J589" s="8">
        <v>216666.48583984375</v>
      </c>
      <c r="K589" s="8">
        <v>28288.34265136718</v>
      </c>
      <c r="L589" s="8">
        <v>4597.0686531066876</v>
      </c>
      <c r="M589" s="8">
        <v>15921.114593505878</v>
      </c>
      <c r="N589" s="8">
        <v>167859.95684814453</v>
      </c>
      <c r="O589" s="8">
        <v>54126.365447998061</v>
      </c>
      <c r="P589" s="8">
        <v>0</v>
      </c>
      <c r="Q589" s="8">
        <v>0</v>
      </c>
      <c r="R589" s="8">
        <v>150847.587890625</v>
      </c>
      <c r="S589" s="8">
        <v>40433.51477050782</v>
      </c>
      <c r="T589" s="8">
        <v>25385.38253784179</v>
      </c>
      <c r="U589" s="8"/>
    </row>
    <row r="590" spans="1:21" ht="14.25" customHeight="1" x14ac:dyDescent="0.55000000000000004">
      <c r="A590" s="7">
        <f t="shared" si="99"/>
        <v>2024</v>
      </c>
      <c r="B590" s="73" t="s">
        <v>87</v>
      </c>
      <c r="C590" s="75">
        <v>49217</v>
      </c>
      <c r="D590" s="8">
        <v>63161.554809570313</v>
      </c>
      <c r="E590" s="8">
        <v>323577.3359375</v>
      </c>
      <c r="F590" s="8">
        <v>42712.208251953125</v>
      </c>
      <c r="G590" s="8">
        <v>2950.349311828616</v>
      </c>
      <c r="H590" s="8">
        <v>9478.0283393859845</v>
      </c>
      <c r="I590" s="8">
        <v>2085.1661596298204</v>
      </c>
      <c r="J590" s="8">
        <v>215455.16052246094</v>
      </c>
      <c r="K590" s="8">
        <v>28238.125137329142</v>
      </c>
      <c r="L590" s="8">
        <v>4571.337308883667</v>
      </c>
      <c r="M590" s="8">
        <v>15833.429382324226</v>
      </c>
      <c r="N590" s="8">
        <v>166812.26641845703</v>
      </c>
      <c r="O590" s="8">
        <v>53363.011535644546</v>
      </c>
      <c r="P590" s="8">
        <v>0</v>
      </c>
      <c r="Q590" s="8">
        <v>0</v>
      </c>
      <c r="R590" s="8">
        <v>149848.24499511719</v>
      </c>
      <c r="S590" s="8">
        <v>40376.402465820363</v>
      </c>
      <c r="T590" s="8">
        <v>25230.51118469239</v>
      </c>
      <c r="U590" s="8"/>
    </row>
    <row r="591" spans="1:21" ht="14.25" customHeight="1" x14ac:dyDescent="0.55000000000000004">
      <c r="A591" s="7">
        <f t="shared" si="99"/>
        <v>2024</v>
      </c>
      <c r="B591" s="73" t="s">
        <v>87</v>
      </c>
      <c r="C591" s="75">
        <v>49248</v>
      </c>
      <c r="D591" s="8">
        <v>62741.373657226577</v>
      </c>
      <c r="E591" s="8">
        <v>321590.7109375</v>
      </c>
      <c r="F591" s="8">
        <v>42449.97375488282</v>
      </c>
      <c r="G591" s="8">
        <v>2930.9579372406006</v>
      </c>
      <c r="H591" s="8">
        <v>9420.3333702087421</v>
      </c>
      <c r="I591" s="8">
        <v>2072.4733552932748</v>
      </c>
      <c r="J591" s="8">
        <v>214447.72290039063</v>
      </c>
      <c r="K591" s="8">
        <v>28188.634460449215</v>
      </c>
      <c r="L591" s="8">
        <v>4549.9069328308124</v>
      </c>
      <c r="M591" s="8">
        <v>15761.810157775884</v>
      </c>
      <c r="N591" s="8">
        <v>165947.36676025391</v>
      </c>
      <c r="O591" s="8">
        <v>52666.364776611343</v>
      </c>
      <c r="P591" s="8">
        <v>0</v>
      </c>
      <c r="Q591" s="8">
        <v>0</v>
      </c>
      <c r="R591" s="8">
        <v>148863.35650634766</v>
      </c>
      <c r="S591" s="8">
        <v>40507.43452453614</v>
      </c>
      <c r="T591" s="8">
        <v>25076.928192138679</v>
      </c>
      <c r="U591" s="8"/>
    </row>
    <row r="592" spans="1:21" ht="14.25" customHeight="1" x14ac:dyDescent="0.55000000000000004">
      <c r="A592" s="7">
        <f t="shared" si="99"/>
        <v>2024</v>
      </c>
      <c r="B592" s="73" t="s">
        <v>87</v>
      </c>
      <c r="C592" s="75">
        <v>49278</v>
      </c>
      <c r="D592" s="8">
        <v>62327.296813964902</v>
      </c>
      <c r="E592" s="8">
        <v>319625.220703125</v>
      </c>
      <c r="F592" s="8">
        <v>42190.528686523452</v>
      </c>
      <c r="G592" s="8">
        <v>2911.8449268341051</v>
      </c>
      <c r="H592" s="8">
        <v>9363.0954895019549</v>
      </c>
      <c r="I592" s="8">
        <v>2059.8808803558359</v>
      </c>
      <c r="J592" s="8">
        <v>213827.52893066406</v>
      </c>
      <c r="K592" s="8">
        <v>28139.8542480469</v>
      </c>
      <c r="L592" s="8">
        <v>4536.6433601379385</v>
      </c>
      <c r="M592" s="8">
        <v>15720.817741394045</v>
      </c>
      <c r="N592" s="8">
        <v>165430.21142578125</v>
      </c>
      <c r="O592" s="8">
        <v>52086.885681152358</v>
      </c>
      <c r="P592" s="8">
        <v>0</v>
      </c>
      <c r="Q592" s="8">
        <v>0</v>
      </c>
      <c r="R592" s="8">
        <v>147892.60986328125</v>
      </c>
      <c r="S592" s="8">
        <v>41010.358673095732</v>
      </c>
      <c r="T592" s="8">
        <v>24924.559158325199</v>
      </c>
      <c r="U592" s="8"/>
    </row>
    <row r="593" spans="1:21" ht="14.25" customHeight="1" x14ac:dyDescent="0.55000000000000004">
      <c r="A593" s="7">
        <f t="shared" si="99"/>
        <v>2024</v>
      </c>
      <c r="B593" s="73" t="s">
        <v>87</v>
      </c>
      <c r="C593" s="75">
        <v>49309</v>
      </c>
      <c r="D593" s="8">
        <v>61919.191528320451</v>
      </c>
      <c r="E593" s="8">
        <v>317676.92919921875</v>
      </c>
      <c r="F593" s="8">
        <v>41933.354614257871</v>
      </c>
      <c r="G593" s="8">
        <v>2893.0042285919194</v>
      </c>
      <c r="H593" s="8">
        <v>9306.2763824462872</v>
      </c>
      <c r="I593" s="8">
        <v>2047.3807439804066</v>
      </c>
      <c r="J593" s="8">
        <v>213866.42456054688</v>
      </c>
      <c r="K593" s="8">
        <v>28091.768844604496</v>
      </c>
      <c r="L593" s="8">
        <v>4537.2771453857431</v>
      </c>
      <c r="M593" s="8">
        <v>15732.04090881348</v>
      </c>
      <c r="N593" s="8">
        <v>165505.34191894531</v>
      </c>
      <c r="O593" s="8">
        <v>51698.292205810569</v>
      </c>
      <c r="P593" s="8">
        <v>0</v>
      </c>
      <c r="Q593" s="8">
        <v>0</v>
      </c>
      <c r="R593" s="8">
        <v>146935.68902587891</v>
      </c>
      <c r="S593" s="8">
        <v>42157.429412841833</v>
      </c>
      <c r="T593" s="8">
        <v>24773.30783081058</v>
      </c>
      <c r="U593" s="8"/>
    </row>
    <row r="594" spans="1:21" ht="14.25" customHeight="1" x14ac:dyDescent="0.55000000000000004">
      <c r="A594" s="7">
        <f t="shared" si="99"/>
        <v>2024</v>
      </c>
      <c r="B594" s="73" t="s">
        <v>87</v>
      </c>
      <c r="C594" s="75">
        <v>49340</v>
      </c>
      <c r="D594" s="8">
        <v>61516.922180175781</v>
      </c>
      <c r="E594" s="8">
        <v>315743.5126953125</v>
      </c>
      <c r="F594" s="8">
        <v>41678.142822265683</v>
      </c>
      <c r="G594" s="8">
        <v>2874.4297132492056</v>
      </c>
      <c r="H594" s="8">
        <v>9249.8550415039063</v>
      </c>
      <c r="I594" s="8">
        <v>2034.9680318832393</v>
      </c>
      <c r="J594" s="8">
        <v>212517.24047851563</v>
      </c>
      <c r="K594" s="8">
        <v>28044.363357543978</v>
      </c>
      <c r="L594" s="8">
        <v>4508.6502838134757</v>
      </c>
      <c r="M594" s="8">
        <v>15632.934448242193</v>
      </c>
      <c r="N594" s="8">
        <v>164331.28894042969</v>
      </c>
      <c r="O594" s="8">
        <v>50925.47064208988</v>
      </c>
      <c r="P594" s="8">
        <v>0</v>
      </c>
      <c r="Q594" s="8">
        <v>0</v>
      </c>
      <c r="R594" s="8">
        <v>145992.28399658203</v>
      </c>
      <c r="S594" s="8">
        <v>41901.840606689475</v>
      </c>
      <c r="T594" s="8">
        <v>24623.113952636748</v>
      </c>
      <c r="U594" s="8"/>
    </row>
    <row r="595" spans="1:21" ht="14.25" customHeight="1" x14ac:dyDescent="0.55000000000000004">
      <c r="A595" s="7">
        <f t="shared" si="99"/>
        <v>2024</v>
      </c>
      <c r="B595" s="73" t="s">
        <v>87</v>
      </c>
      <c r="C595" s="75">
        <v>49368</v>
      </c>
      <c r="D595" s="8">
        <v>61120.36480712903</v>
      </c>
      <c r="E595" s="8">
        <v>313824.9580078125</v>
      </c>
      <c r="F595" s="8">
        <v>41424.894104003928</v>
      </c>
      <c r="G595" s="8">
        <v>2856.115902900694</v>
      </c>
      <c r="H595" s="8">
        <v>9193.8296775817889</v>
      </c>
      <c r="I595" s="8">
        <v>2022.6424274444569</v>
      </c>
      <c r="J595" s="8">
        <v>211184.15209960938</v>
      </c>
      <c r="K595" s="8">
        <v>27997.622848510739</v>
      </c>
      <c r="L595" s="8">
        <v>4480.3652896881113</v>
      </c>
      <c r="M595" s="8">
        <v>15534.993164062505</v>
      </c>
      <c r="N595" s="8">
        <v>163171.16644287109</v>
      </c>
      <c r="O595" s="8">
        <v>50165.924194335967</v>
      </c>
      <c r="P595" s="8">
        <v>0</v>
      </c>
      <c r="Q595" s="8">
        <v>0</v>
      </c>
      <c r="R595" s="8">
        <v>145062.12963867188</v>
      </c>
      <c r="S595" s="8">
        <v>41648.04624938967</v>
      </c>
      <c r="T595" s="8">
        <v>24473.97434997559</v>
      </c>
      <c r="U595" s="8"/>
    </row>
    <row r="596" spans="1:21" ht="14.25" customHeight="1" x14ac:dyDescent="0.55000000000000004">
      <c r="A596" s="7">
        <f t="shared" si="99"/>
        <v>2024</v>
      </c>
      <c r="B596" s="73" t="s">
        <v>87</v>
      </c>
      <c r="C596" s="75">
        <v>49399</v>
      </c>
      <c r="D596" s="8">
        <v>60729.390686035229</v>
      </c>
      <c r="E596" s="8">
        <v>311921.07958984375</v>
      </c>
      <c r="F596" s="8">
        <v>41173.582580566457</v>
      </c>
      <c r="G596" s="8">
        <v>2838.0569276809683</v>
      </c>
      <c r="H596" s="8">
        <v>9138.1948013305682</v>
      </c>
      <c r="I596" s="8">
        <v>2010.4028186798105</v>
      </c>
      <c r="J596" s="8">
        <v>209866.81176757813</v>
      </c>
      <c r="K596" s="8">
        <v>27951.532806396488</v>
      </c>
      <c r="L596" s="8">
        <v>4452.4149265289325</v>
      </c>
      <c r="M596" s="8">
        <v>15438.19235229492</v>
      </c>
      <c r="N596" s="8">
        <v>162024.66497802734</v>
      </c>
      <c r="O596" s="8">
        <v>49419.36318969728</v>
      </c>
      <c r="P596" s="8">
        <v>0</v>
      </c>
      <c r="Q596" s="8">
        <v>0</v>
      </c>
      <c r="R596" s="8">
        <v>144144.91326904297</v>
      </c>
      <c r="S596" s="8">
        <v>41396.020355224624</v>
      </c>
      <c r="T596" s="8">
        <v>24325.874740600579</v>
      </c>
      <c r="U596" s="8"/>
    </row>
    <row r="597" spans="1:21" ht="14.25" customHeight="1" x14ac:dyDescent="0.55000000000000004">
      <c r="A597" s="7">
        <f t="shared" si="99"/>
        <v>2024</v>
      </c>
      <c r="B597" s="73" t="s">
        <v>87</v>
      </c>
      <c r="C597" s="75">
        <v>49429</v>
      </c>
      <c r="D597" s="8">
        <v>60343.881225585938</v>
      </c>
      <c r="E597" s="8">
        <v>310031.70166015625</v>
      </c>
      <c r="F597" s="8">
        <v>40924.185058593772</v>
      </c>
      <c r="G597" s="8">
        <v>2820.2473707199119</v>
      </c>
      <c r="H597" s="8">
        <v>9082.9483871459979</v>
      </c>
      <c r="I597" s="8">
        <v>1998.2485008239757</v>
      </c>
      <c r="J597" s="8">
        <v>208564.93322753906</v>
      </c>
      <c r="K597" s="8">
        <v>27906.079360961914</v>
      </c>
      <c r="L597" s="8">
        <v>4424.7930641174326</v>
      </c>
      <c r="M597" s="8">
        <v>15342.511596679688</v>
      </c>
      <c r="N597" s="8">
        <v>160891.54602050781</v>
      </c>
      <c r="O597" s="8">
        <v>48685.521820068388</v>
      </c>
      <c r="P597" s="8">
        <v>0</v>
      </c>
      <c r="Q597" s="8">
        <v>0</v>
      </c>
      <c r="R597" s="8">
        <v>143240.36682128906</v>
      </c>
      <c r="S597" s="8">
        <v>41145.754180908203</v>
      </c>
      <c r="T597" s="8">
        <v>24178.808013916045</v>
      </c>
      <c r="U597" s="8"/>
    </row>
    <row r="598" spans="1:21" ht="14.25" customHeight="1" x14ac:dyDescent="0.55000000000000004">
      <c r="A598" s="7">
        <f t="shared" si="99"/>
        <v>2024</v>
      </c>
      <c r="B598" s="73" t="s">
        <v>87</v>
      </c>
      <c r="C598" s="75">
        <v>49460</v>
      </c>
      <c r="D598" s="8">
        <v>59963.719055175818</v>
      </c>
      <c r="E598" s="8">
        <v>308156.6455078125</v>
      </c>
      <c r="F598" s="8">
        <v>40676.676879882849</v>
      </c>
      <c r="G598" s="8">
        <v>2802.6819963455191</v>
      </c>
      <c r="H598" s="8">
        <v>9028.0846366882324</v>
      </c>
      <c r="I598" s="8">
        <v>1986.1785926818864</v>
      </c>
      <c r="J598" s="8">
        <v>207278.20666503906</v>
      </c>
      <c r="K598" s="8">
        <v>27861.249465942426</v>
      </c>
      <c r="L598" s="8">
        <v>4397.4930477142343</v>
      </c>
      <c r="M598" s="8">
        <v>15247.929367065428</v>
      </c>
      <c r="N598" s="8">
        <v>159771.53033447266</v>
      </c>
      <c r="O598" s="8">
        <v>47964.134887695334</v>
      </c>
      <c r="P598" s="8">
        <v>0</v>
      </c>
      <c r="Q598" s="8">
        <v>0</v>
      </c>
      <c r="R598" s="8">
        <v>142348.22131347656</v>
      </c>
      <c r="S598" s="8">
        <v>40897.220672607451</v>
      </c>
      <c r="T598" s="8">
        <v>24032.761672973622</v>
      </c>
      <c r="U598" s="8"/>
    </row>
    <row r="599" spans="1:21" ht="14.25" customHeight="1" x14ac:dyDescent="0.55000000000000004">
      <c r="A599" s="7">
        <f t="shared" si="99"/>
        <v>2024</v>
      </c>
      <c r="B599" s="73" t="s">
        <v>87</v>
      </c>
      <c r="C599" s="75">
        <v>49490</v>
      </c>
      <c r="D599" s="8">
        <v>59588.790283203212</v>
      </c>
      <c r="E599" s="8">
        <v>306295.759765625</v>
      </c>
      <c r="F599" s="8">
        <v>40431.04040527351</v>
      </c>
      <c r="G599" s="8">
        <v>2785.3556613922124</v>
      </c>
      <c r="H599" s="8">
        <v>8973.6015701293964</v>
      </c>
      <c r="I599" s="8">
        <v>1974.1922149658224</v>
      </c>
      <c r="J599" s="8">
        <v>206006.35534667969</v>
      </c>
      <c r="K599" s="8">
        <v>27817.029525756843</v>
      </c>
      <c r="L599" s="8">
        <v>4370.5089359283465</v>
      </c>
      <c r="M599" s="8">
        <v>15154.424736022951</v>
      </c>
      <c r="N599" s="8">
        <v>158664.39312744141</v>
      </c>
      <c r="O599" s="8">
        <v>47254.952972412153</v>
      </c>
      <c r="P599" s="8">
        <v>0</v>
      </c>
      <c r="Q599" s="8">
        <v>0</v>
      </c>
      <c r="R599" s="8">
        <v>141468.21783447266</v>
      </c>
      <c r="S599" s="8">
        <v>40650.412368774436</v>
      </c>
      <c r="T599" s="8">
        <v>23887.726455688506</v>
      </c>
      <c r="U599" s="8"/>
    </row>
    <row r="600" spans="1:21" ht="14.25" customHeight="1" x14ac:dyDescent="0.55000000000000004">
      <c r="A600" s="7">
        <f t="shared" si="99"/>
        <v>2024</v>
      </c>
      <c r="B600" s="73" t="s">
        <v>87</v>
      </c>
      <c r="C600" s="75">
        <v>49521</v>
      </c>
      <c r="D600" s="8">
        <v>59218.984924316472</v>
      </c>
      <c r="E600" s="8">
        <v>304448.48193359375</v>
      </c>
      <c r="F600" s="8">
        <v>40187.199584960959</v>
      </c>
      <c r="G600" s="8">
        <v>2768.263421058653</v>
      </c>
      <c r="H600" s="8">
        <v>8919.4881362915075</v>
      </c>
      <c r="I600" s="8">
        <v>1962.2873086929303</v>
      </c>
      <c r="J600" s="8">
        <v>204749.0576171875</v>
      </c>
      <c r="K600" s="8">
        <v>27773.407882690466</v>
      </c>
      <c r="L600" s="8">
        <v>4343.8340187072754</v>
      </c>
      <c r="M600" s="8">
        <v>15061.974212646492</v>
      </c>
      <c r="N600" s="8">
        <v>157569.84545898438</v>
      </c>
      <c r="O600" s="8">
        <v>46557.701629638657</v>
      </c>
      <c r="P600" s="8">
        <v>0</v>
      </c>
      <c r="Q600" s="8">
        <v>0</v>
      </c>
      <c r="R600" s="8">
        <v>140600.1025390625</v>
      </c>
      <c r="S600" s="8">
        <v>40405.27847290042</v>
      </c>
      <c r="T600" s="8">
        <v>23743.67723083499</v>
      </c>
      <c r="U600" s="8"/>
    </row>
    <row r="601" spans="1:21" ht="14.25" customHeight="1" x14ac:dyDescent="0.55000000000000004">
      <c r="A601" s="7">
        <f t="shared" si="99"/>
        <v>2024</v>
      </c>
      <c r="B601" s="73" t="s">
        <v>87</v>
      </c>
      <c r="C601" s="75">
        <v>49552</v>
      </c>
      <c r="D601" s="8">
        <v>58854.048645019662</v>
      </c>
      <c r="E601" s="8">
        <v>302612.8701171875</v>
      </c>
      <c r="F601" s="8">
        <v>39944.89855957032</v>
      </c>
      <c r="G601" s="8">
        <v>2751.383985519411</v>
      </c>
      <c r="H601" s="8">
        <v>8865.7098808288574</v>
      </c>
      <c r="I601" s="8">
        <v>1950.4560708999641</v>
      </c>
      <c r="J601" s="8">
        <v>203504.97155761719</v>
      </c>
      <c r="K601" s="8">
        <v>27730.328002929702</v>
      </c>
      <c r="L601" s="8">
        <v>4317.439773559573</v>
      </c>
      <c r="M601" s="8">
        <v>14970.480758666994</v>
      </c>
      <c r="N601" s="8">
        <v>156486.73205566406</v>
      </c>
      <c r="O601" s="8">
        <v>45871.885620117217</v>
      </c>
      <c r="P601" s="8">
        <v>0</v>
      </c>
      <c r="Q601" s="8">
        <v>0</v>
      </c>
      <c r="R601" s="8">
        <v>139742.79339599609</v>
      </c>
      <c r="S601" s="8">
        <v>40161.663528442419</v>
      </c>
      <c r="T601" s="8">
        <v>23600.519195556626</v>
      </c>
      <c r="U601" s="8"/>
    </row>
    <row r="602" spans="1:21" ht="14.25" customHeight="1" x14ac:dyDescent="0.55000000000000004">
      <c r="A602" s="7">
        <f t="shared" si="99"/>
        <v>2024</v>
      </c>
      <c r="B602" s="73" t="s">
        <v>87</v>
      </c>
      <c r="C602" s="75">
        <v>49582</v>
      </c>
      <c r="D602" s="8">
        <v>58493.315490722685</v>
      </c>
      <c r="E602" s="8">
        <v>300788.32373046875</v>
      </c>
      <c r="F602" s="8">
        <v>39704.05792236331</v>
      </c>
      <c r="G602" s="8">
        <v>2734.6562118530273</v>
      </c>
      <c r="H602" s="8">
        <v>8812.2554359436053</v>
      </c>
      <c r="I602" s="8">
        <v>1938.6960592269909</v>
      </c>
      <c r="J602" s="8">
        <v>202270.93078613281</v>
      </c>
      <c r="K602" s="8">
        <v>27687.636444091826</v>
      </c>
      <c r="L602" s="8">
        <v>4291.2583312988281</v>
      </c>
      <c r="M602" s="8">
        <v>14879.719680786129</v>
      </c>
      <c r="N602" s="8">
        <v>155412.31219482422</v>
      </c>
      <c r="O602" s="8">
        <v>45196.526733398445</v>
      </c>
      <c r="P602" s="8">
        <v>0</v>
      </c>
      <c r="Q602" s="8">
        <v>0</v>
      </c>
      <c r="R602" s="8">
        <v>138893.19232177734</v>
      </c>
      <c r="S602" s="8">
        <v>39919.513961792007</v>
      </c>
      <c r="T602" s="8">
        <v>23458.223159790032</v>
      </c>
      <c r="U602" s="8"/>
    </row>
    <row r="603" spans="1:21" ht="14.25" customHeight="1" x14ac:dyDescent="0.55000000000000004">
      <c r="A603" s="7">
        <f t="shared" si="99"/>
        <v>2024</v>
      </c>
      <c r="B603" s="73" t="s">
        <v>87</v>
      </c>
      <c r="C603" s="75">
        <v>49613</v>
      </c>
      <c r="D603" s="8">
        <v>58136.282470703234</v>
      </c>
      <c r="E603" s="8">
        <v>298974.77783203125</v>
      </c>
      <c r="F603" s="8">
        <v>39464.670593261697</v>
      </c>
      <c r="G603" s="8">
        <v>2718.0576114654536</v>
      </c>
      <c r="H603" s="8">
        <v>8759.1239776611328</v>
      </c>
      <c r="I603" s="8">
        <v>1927.0071468353253</v>
      </c>
      <c r="J603" s="8">
        <v>201045.76428222656</v>
      </c>
      <c r="K603" s="8">
        <v>27645.27372741701</v>
      </c>
      <c r="L603" s="8">
        <v>4265.2657527923593</v>
      </c>
      <c r="M603" s="8">
        <v>14789.606834411625</v>
      </c>
      <c r="N603" s="8">
        <v>154345.61926269531</v>
      </c>
      <c r="O603" s="8">
        <v>44531.220458984404</v>
      </c>
      <c r="P603" s="8">
        <v>0</v>
      </c>
      <c r="Q603" s="8">
        <v>0</v>
      </c>
      <c r="R603" s="8">
        <v>138050.14880371094</v>
      </c>
      <c r="S603" s="8">
        <v>39678.829132080107</v>
      </c>
      <c r="T603" s="8">
        <v>23316.787254333532</v>
      </c>
      <c r="U603" s="8"/>
    </row>
    <row r="604" spans="1:21" ht="14.25" customHeight="1" x14ac:dyDescent="0.55000000000000004">
      <c r="A604" s="7">
        <f t="shared" si="99"/>
        <v>2024</v>
      </c>
      <c r="B604" s="73" t="s">
        <v>87</v>
      </c>
      <c r="C604" s="75">
        <v>49643</v>
      </c>
      <c r="D604" s="8">
        <v>57782.630737304782</v>
      </c>
      <c r="E604" s="8">
        <v>297172.166015625</v>
      </c>
      <c r="F604" s="8">
        <v>39226.725280761697</v>
      </c>
      <c r="G604" s="8">
        <v>2701.5820579528831</v>
      </c>
      <c r="H604" s="8">
        <v>8706.3121147155762</v>
      </c>
      <c r="I604" s="8">
        <v>1915.3885478973391</v>
      </c>
      <c r="J604" s="8">
        <v>199829.146484375</v>
      </c>
      <c r="K604" s="8">
        <v>27603.225036621116</v>
      </c>
      <c r="L604" s="8">
        <v>4239.454370498659</v>
      </c>
      <c r="M604" s="8">
        <v>14700.120559692388</v>
      </c>
      <c r="N604" s="8">
        <v>153286.35131835938</v>
      </c>
      <c r="O604" s="8">
        <v>43875.73184204103</v>
      </c>
      <c r="P604" s="8">
        <v>0</v>
      </c>
      <c r="Q604" s="8">
        <v>0</v>
      </c>
      <c r="R604" s="8">
        <v>137213.35455322266</v>
      </c>
      <c r="S604" s="8">
        <v>39439.590835571318</v>
      </c>
      <c r="T604" s="8">
        <v>23176.202255249027</v>
      </c>
      <c r="U604" s="8"/>
    </row>
    <row r="605" spans="1:21" ht="14.25" customHeight="1" x14ac:dyDescent="0.55000000000000004">
      <c r="A605" s="7">
        <f t="shared" si="99"/>
        <v>2024</v>
      </c>
      <c r="B605" s="73" t="s">
        <v>87</v>
      </c>
      <c r="C605" s="75">
        <v>49674</v>
      </c>
      <c r="D605" s="8">
        <v>57431.677001953249</v>
      </c>
      <c r="E605" s="8">
        <v>295380.42626953125</v>
      </c>
      <c r="F605" s="8">
        <v>38990.215881347649</v>
      </c>
      <c r="G605" s="8">
        <v>2685.2197809219397</v>
      </c>
      <c r="H605" s="8">
        <v>8653.8191184997595</v>
      </c>
      <c r="I605" s="8">
        <v>1903.8401041030891</v>
      </c>
      <c r="J605" s="8">
        <v>198620.57641601563</v>
      </c>
      <c r="K605" s="8">
        <v>27561.465896606445</v>
      </c>
      <c r="L605" s="8">
        <v>4213.8138103485098</v>
      </c>
      <c r="M605" s="8">
        <v>14611.224617004402</v>
      </c>
      <c r="N605" s="8">
        <v>152234.0693359375</v>
      </c>
      <c r="O605" s="8">
        <v>43229.81265258792</v>
      </c>
      <c r="P605" s="8">
        <v>0</v>
      </c>
      <c r="Q605" s="8">
        <v>0</v>
      </c>
      <c r="R605" s="8">
        <v>136382.31384277344</v>
      </c>
      <c r="S605" s="8">
        <v>39201.798095703169</v>
      </c>
      <c r="T605" s="8">
        <v>23036.465660095215</v>
      </c>
      <c r="U605" s="8"/>
    </row>
    <row r="606" spans="1:21" ht="14.25" customHeight="1" x14ac:dyDescent="0.55000000000000004">
      <c r="A606" s="7">
        <f t="shared" si="99"/>
        <v>2024</v>
      </c>
      <c r="B606" s="73" t="s">
        <v>87</v>
      </c>
      <c r="C606" s="75">
        <v>49705</v>
      </c>
      <c r="D606" s="8">
        <v>57083.246215820349</v>
      </c>
      <c r="E606" s="8">
        <v>293599.48828125</v>
      </c>
      <c r="F606" s="8">
        <v>38755.132141113274</v>
      </c>
      <c r="G606" s="8">
        <v>2668.9678554534926</v>
      </c>
      <c r="H606" s="8">
        <v>8601.6427574157751</v>
      </c>
      <c r="I606" s="8">
        <v>1892.3613166809084</v>
      </c>
      <c r="J606" s="8">
        <v>197419.88903808594</v>
      </c>
      <c r="K606" s="8">
        <v>27519.988632202138</v>
      </c>
      <c r="L606" s="8">
        <v>4188.3407287597665</v>
      </c>
      <c r="M606" s="8">
        <v>14522.906074523937</v>
      </c>
      <c r="N606" s="8">
        <v>151188.65661621094</v>
      </c>
      <c r="O606" s="8">
        <v>42593.302459716833</v>
      </c>
      <c r="P606" s="8">
        <v>0</v>
      </c>
      <c r="Q606" s="8">
        <v>0</v>
      </c>
      <c r="R606" s="8">
        <v>135556.87908935547</v>
      </c>
      <c r="S606" s="8">
        <v>38965.43988037113</v>
      </c>
      <c r="T606" s="8">
        <v>22897.572525024447</v>
      </c>
      <c r="U606" s="8"/>
    </row>
    <row r="607" spans="1:21" ht="14.25" customHeight="1" x14ac:dyDescent="0.55000000000000004">
      <c r="A607" s="7">
        <f t="shared" si="99"/>
        <v>2024</v>
      </c>
      <c r="B607" s="73" t="s">
        <v>87</v>
      </c>
      <c r="C607" s="75">
        <v>49734</v>
      </c>
      <c r="D607" s="8">
        <v>56737.310913085952</v>
      </c>
      <c r="E607" s="8">
        <v>291829.2880859375</v>
      </c>
      <c r="F607" s="8">
        <v>38521.465942382798</v>
      </c>
      <c r="G607" s="8">
        <v>2652.8251962661766</v>
      </c>
      <c r="H607" s="8">
        <v>8549.7808609008771</v>
      </c>
      <c r="I607" s="8">
        <v>1880.9516706466693</v>
      </c>
      <c r="J607" s="8">
        <v>196227.01770019531</v>
      </c>
      <c r="K607" s="8">
        <v>27478.791442871083</v>
      </c>
      <c r="L607" s="8">
        <v>4163.0332031249982</v>
      </c>
      <c r="M607" s="8">
        <v>14435.160362243651</v>
      </c>
      <c r="N607" s="8">
        <v>150150.03143310547</v>
      </c>
      <c r="O607" s="8">
        <v>41966.053436279333</v>
      </c>
      <c r="P607" s="8">
        <v>0</v>
      </c>
      <c r="Q607" s="8">
        <v>0</v>
      </c>
      <c r="R607" s="8">
        <v>134736.99322509766</v>
      </c>
      <c r="S607" s="8">
        <v>38730.504516601584</v>
      </c>
      <c r="T607" s="8">
        <v>22759.515640258778</v>
      </c>
      <c r="U607" s="8"/>
    </row>
    <row r="608" spans="1:21" ht="14.25" customHeight="1" x14ac:dyDescent="0.55000000000000004">
      <c r="A608" s="7">
        <f t="shared" si="99"/>
        <v>2024</v>
      </c>
      <c r="B608" s="73" t="s">
        <v>87</v>
      </c>
      <c r="C608" s="75">
        <v>49765</v>
      </c>
      <c r="D608" s="8">
        <v>56393.845275878928</v>
      </c>
      <c r="E608" s="8">
        <v>290069.7607421875</v>
      </c>
      <c r="F608" s="8">
        <v>38289.208251953125</v>
      </c>
      <c r="G608" s="8">
        <v>2636.7909946441659</v>
      </c>
      <c r="H608" s="8">
        <v>8498.2313766479529</v>
      </c>
      <c r="I608" s="8">
        <v>1869.6108465194734</v>
      </c>
      <c r="J608" s="8">
        <v>195041.89343261719</v>
      </c>
      <c r="K608" s="8">
        <v>27437.870269775427</v>
      </c>
      <c r="L608" s="8">
        <v>4137.8901710510254</v>
      </c>
      <c r="M608" s="8">
        <v>14347.984031677246</v>
      </c>
      <c r="N608" s="8">
        <v>149118.14929199219</v>
      </c>
      <c r="O608" s="8">
        <v>41347.934417724653</v>
      </c>
      <c r="P608" s="8">
        <v>0</v>
      </c>
      <c r="Q608" s="8">
        <v>0</v>
      </c>
      <c r="R608" s="8">
        <v>133922.61834716797</v>
      </c>
      <c r="S608" s="8">
        <v>38496.985565185576</v>
      </c>
      <c r="T608" s="8">
        <v>22622.291717529304</v>
      </c>
      <c r="U608" s="8"/>
    </row>
    <row r="609" spans="1:21" ht="14.25" customHeight="1" x14ac:dyDescent="0.55000000000000004">
      <c r="A609" s="7">
        <f t="shared" si="99"/>
        <v>2024</v>
      </c>
      <c r="B609" s="73" t="s">
        <v>87</v>
      </c>
      <c r="C609" s="75">
        <v>49795</v>
      </c>
      <c r="D609" s="8">
        <v>56052.824951171911</v>
      </c>
      <c r="E609" s="8">
        <v>288320.83984375</v>
      </c>
      <c r="F609" s="8">
        <v>38058.350524902344</v>
      </c>
      <c r="G609" s="8">
        <v>2620.8641433715848</v>
      </c>
      <c r="H609" s="8">
        <v>8446.9931335449237</v>
      </c>
      <c r="I609" s="8">
        <v>1858.3383836746225</v>
      </c>
      <c r="J609" s="8">
        <v>193864.4638671875</v>
      </c>
      <c r="K609" s="8">
        <v>27397.225509643591</v>
      </c>
      <c r="L609" s="8">
        <v>4112.9106369018573</v>
      </c>
      <c r="M609" s="8">
        <v>14261.371620178224</v>
      </c>
      <c r="N609" s="8">
        <v>148092.96081542969</v>
      </c>
      <c r="O609" s="8">
        <v>40738.810485839866</v>
      </c>
      <c r="P609" s="8">
        <v>0</v>
      </c>
      <c r="Q609" s="8">
        <v>0</v>
      </c>
      <c r="R609" s="8">
        <v>133113.693359375</v>
      </c>
      <c r="S609" s="8">
        <v>38264.876525878928</v>
      </c>
      <c r="T609" s="8">
        <v>22485.895278930668</v>
      </c>
      <c r="U609" s="8"/>
    </row>
    <row r="610" spans="1:21" ht="14.25" customHeight="1" x14ac:dyDescent="0.55000000000000004">
      <c r="A610" s="7">
        <f t="shared" si="99"/>
        <v>2024</v>
      </c>
      <c r="B610" s="73" t="s">
        <v>87</v>
      </c>
      <c r="C610" s="75">
        <v>49826</v>
      </c>
      <c r="D610" s="8">
        <v>55714.223327636784</v>
      </c>
      <c r="E610" s="8">
        <v>286582.46484375</v>
      </c>
      <c r="F610" s="8">
        <v>37828.88525390625</v>
      </c>
      <c r="G610" s="8">
        <v>2605.0436897277837</v>
      </c>
      <c r="H610" s="8">
        <v>8396.0639877319336</v>
      </c>
      <c r="I610" s="8">
        <v>1847.1338729858412</v>
      </c>
      <c r="J610" s="8">
        <v>192694.65747070313</v>
      </c>
      <c r="K610" s="8">
        <v>27356.852066040035</v>
      </c>
      <c r="L610" s="8">
        <v>4088.0924777984646</v>
      </c>
      <c r="M610" s="8">
        <v>14175.319519042969</v>
      </c>
      <c r="N610" s="8">
        <v>147074.39166259766</v>
      </c>
      <c r="O610" s="8">
        <v>40138.541458129905</v>
      </c>
      <c r="P610" s="8">
        <v>0</v>
      </c>
      <c r="Q610" s="8">
        <v>0</v>
      </c>
      <c r="R610" s="8">
        <v>132310.17041015625</v>
      </c>
      <c r="S610" s="8">
        <v>38034.167541503935</v>
      </c>
      <c r="T610" s="8">
        <v>22350.320442199718</v>
      </c>
      <c r="U610" s="8"/>
    </row>
    <row r="611" spans="1:21" ht="14.25" customHeight="1" x14ac:dyDescent="0.55000000000000004">
      <c r="A611" s="7">
        <f t="shared" si="99"/>
        <v>2024</v>
      </c>
      <c r="B611" s="73" t="s">
        <v>87</v>
      </c>
      <c r="C611" s="75">
        <v>49856</v>
      </c>
      <c r="D611" s="8">
        <v>55378.018249511813</v>
      </c>
      <c r="E611" s="8">
        <v>284854.56640625</v>
      </c>
      <c r="F611" s="8">
        <v>37600.802673339844</v>
      </c>
      <c r="G611" s="8">
        <v>2589.3288946151724</v>
      </c>
      <c r="H611" s="8">
        <v>8345.4413299560547</v>
      </c>
      <c r="I611" s="8">
        <v>1835.9969806671138</v>
      </c>
      <c r="J611" s="8">
        <v>191532.42736816406</v>
      </c>
      <c r="K611" s="8">
        <v>27316.74848937989</v>
      </c>
      <c r="L611" s="8">
        <v>4063.4352893829346</v>
      </c>
      <c r="M611" s="8">
        <v>14089.822372436533</v>
      </c>
      <c r="N611" s="8">
        <v>146062.41845703125</v>
      </c>
      <c r="O611" s="8">
        <v>39547.007583618179</v>
      </c>
      <c r="P611" s="8">
        <v>0</v>
      </c>
      <c r="Q611" s="8">
        <v>0</v>
      </c>
      <c r="R611" s="8">
        <v>131512.01617431641</v>
      </c>
      <c r="S611" s="8">
        <v>37804.846252441428</v>
      </c>
      <c r="T611" s="8">
        <v>22215.564056396495</v>
      </c>
      <c r="U611" s="8"/>
    </row>
    <row r="612" spans="1:21" ht="14.25" customHeight="1" x14ac:dyDescent="0.55000000000000004">
      <c r="A612" s="7">
        <f t="shared" si="99"/>
        <v>2024</v>
      </c>
      <c r="B612" s="73" t="s">
        <v>87</v>
      </c>
      <c r="C612" s="75">
        <v>49887</v>
      </c>
      <c r="D612" s="8">
        <v>55044.098693847642</v>
      </c>
      <c r="E612" s="8">
        <v>283137.0927734375</v>
      </c>
      <c r="F612" s="8">
        <v>37374.096130371094</v>
      </c>
      <c r="G612" s="8">
        <v>2573.7162475585924</v>
      </c>
      <c r="H612" s="8">
        <v>8295.12401199341</v>
      </c>
      <c r="I612" s="8">
        <v>1824.9271974563608</v>
      </c>
      <c r="J612" s="8">
        <v>190377.57592773438</v>
      </c>
      <c r="K612" s="8">
        <v>27276.906158447302</v>
      </c>
      <c r="L612" s="8">
        <v>4038.9347763061546</v>
      </c>
      <c r="M612" s="8">
        <v>14004.867240905776</v>
      </c>
      <c r="N612" s="8">
        <v>145056.86853027344</v>
      </c>
      <c r="O612" s="8">
        <v>38964.046157836929</v>
      </c>
      <c r="P612" s="8">
        <v>0</v>
      </c>
      <c r="Q612" s="8">
        <v>0</v>
      </c>
      <c r="R612" s="8">
        <v>130719.04846191406</v>
      </c>
      <c r="S612" s="8">
        <v>37576.909698486357</v>
      </c>
      <c r="T612" s="8">
        <v>22081.619918823242</v>
      </c>
      <c r="U612" s="8"/>
    </row>
    <row r="613" spans="1:21" ht="14.25" customHeight="1" x14ac:dyDescent="0.55000000000000004">
      <c r="A613" s="7">
        <f t="shared" si="99"/>
        <v>2024</v>
      </c>
      <c r="B613" s="73" t="s">
        <v>87</v>
      </c>
      <c r="C613" s="75">
        <v>49918</v>
      </c>
      <c r="D613" s="8">
        <v>54712.221801757914</v>
      </c>
      <c r="E613" s="8">
        <v>281429.970703125</v>
      </c>
      <c r="F613" s="8">
        <v>37148.756103515625</v>
      </c>
      <c r="G613" s="8">
        <v>2558.1985530853281</v>
      </c>
      <c r="H613" s="8">
        <v>8245.1099624633807</v>
      </c>
      <c r="I613" s="8">
        <v>1813.9241523742699</v>
      </c>
      <c r="J613" s="8">
        <v>189229.73315429688</v>
      </c>
      <c r="K613" s="8">
        <v>27237.306640625025</v>
      </c>
      <c r="L613" s="8">
        <v>4014.5828304290812</v>
      </c>
      <c r="M613" s="8">
        <v>13920.428001403816</v>
      </c>
      <c r="N613" s="8">
        <v>144057.41723632813</v>
      </c>
      <c r="O613" s="8">
        <v>38389.460006713918</v>
      </c>
      <c r="P613" s="8">
        <v>0</v>
      </c>
      <c r="Q613" s="8">
        <v>0</v>
      </c>
      <c r="R613" s="8">
        <v>129930.90765380859</v>
      </c>
      <c r="S613" s="8">
        <v>37350.346481323257</v>
      </c>
      <c r="T613" s="8">
        <v>21948.482986450214</v>
      </c>
      <c r="U613" s="8"/>
    </row>
    <row r="614" spans="1:21" ht="14.25" customHeight="1" x14ac:dyDescent="0.55000000000000004">
      <c r="A614" s="7">
        <f t="shared" si="99"/>
        <v>2024</v>
      </c>
      <c r="B614" s="73" t="s">
        <v>87</v>
      </c>
      <c r="C614" s="75">
        <v>49948</v>
      </c>
      <c r="D614" s="8">
        <v>54382.344604492209</v>
      </c>
      <c r="E614" s="8">
        <v>279733.13916015625</v>
      </c>
      <c r="F614" s="8">
        <v>36924.774230957031</v>
      </c>
      <c r="G614" s="8">
        <v>2542.7742881774884</v>
      </c>
      <c r="H614" s="8">
        <v>8195.3975181579626</v>
      </c>
      <c r="I614" s="8">
        <v>1802.9873886108387</v>
      </c>
      <c r="J614" s="8">
        <v>188088.8046875</v>
      </c>
      <c r="K614" s="8">
        <v>27197.945404052734</v>
      </c>
      <c r="L614" s="8">
        <v>3990.3775577545175</v>
      </c>
      <c r="M614" s="8">
        <v>13836.496833801275</v>
      </c>
      <c r="N614" s="8">
        <v>143063.98455810547</v>
      </c>
      <c r="O614" s="8">
        <v>37823.116409301772</v>
      </c>
      <c r="P614" s="8">
        <v>0</v>
      </c>
      <c r="Q614" s="8">
        <v>0</v>
      </c>
      <c r="R614" s="8">
        <v>129147.50872802734</v>
      </c>
      <c r="S614" s="8">
        <v>37125.148864746108</v>
      </c>
      <c r="T614" s="8">
        <v>21816.147941589345</v>
      </c>
      <c r="U614" s="8"/>
    </row>
    <row r="615" spans="1:21" ht="14.25" customHeight="1" x14ac:dyDescent="0.55000000000000004">
      <c r="A615" s="7">
        <f t="shared" si="99"/>
        <v>2024</v>
      </c>
      <c r="B615" s="73" t="s">
        <v>87</v>
      </c>
      <c r="C615" s="75">
        <v>49979</v>
      </c>
      <c r="D615" s="8">
        <v>54054.455993652373</v>
      </c>
      <c r="E615" s="8">
        <v>278046.54248046875</v>
      </c>
      <c r="F615" s="8">
        <v>36702.143493652344</v>
      </c>
      <c r="G615" s="8">
        <v>2527.4431247711173</v>
      </c>
      <c r="H615" s="8">
        <v>8145.9850730896032</v>
      </c>
      <c r="I615" s="8">
        <v>1792.1165761947625</v>
      </c>
      <c r="J615" s="8">
        <v>186954.76208496094</v>
      </c>
      <c r="K615" s="8">
        <v>27158.821044921897</v>
      </c>
      <c r="L615" s="8">
        <v>3966.3183193206805</v>
      </c>
      <c r="M615" s="8">
        <v>13753.072814941412</v>
      </c>
      <c r="N615" s="8">
        <v>142076.54736328125</v>
      </c>
      <c r="O615" s="8">
        <v>37264.901763916045</v>
      </c>
      <c r="P615" s="8">
        <v>0</v>
      </c>
      <c r="Q615" s="8">
        <v>0</v>
      </c>
      <c r="R615" s="8">
        <v>128368.84045410156</v>
      </c>
      <c r="S615" s="8">
        <v>36901.310165405281</v>
      </c>
      <c r="T615" s="8">
        <v>21684.611305236846</v>
      </c>
      <c r="U615" s="8"/>
    </row>
    <row r="616" spans="1:21" ht="14.25" customHeight="1" x14ac:dyDescent="0.55000000000000004">
      <c r="A616" s="7">
        <f t="shared" si="99"/>
        <v>2024</v>
      </c>
      <c r="B616" s="73" t="s">
        <v>87</v>
      </c>
      <c r="C616" s="75">
        <v>50009</v>
      </c>
      <c r="D616" s="8">
        <v>53728.544372558623</v>
      </c>
      <c r="E616" s="8">
        <v>276370.1162109375</v>
      </c>
      <c r="F616" s="8">
        <v>36480.855041503906</v>
      </c>
      <c r="G616" s="8">
        <v>2512.2043743133527</v>
      </c>
      <c r="H616" s="8">
        <v>8096.8704109191895</v>
      </c>
      <c r="I616" s="8">
        <v>1781.3113689422621</v>
      </c>
      <c r="J616" s="8">
        <v>185827.55334472656</v>
      </c>
      <c r="K616" s="8">
        <v>27119.933517456062</v>
      </c>
      <c r="L616" s="8">
        <v>3942.4042072296143</v>
      </c>
      <c r="M616" s="8">
        <v>13670.15087890625</v>
      </c>
      <c r="N616" s="8">
        <v>141095.06335449219</v>
      </c>
      <c r="O616" s="8">
        <v>36714.701049804717</v>
      </c>
      <c r="P616" s="8">
        <v>0</v>
      </c>
      <c r="Q616" s="8">
        <v>0</v>
      </c>
      <c r="R616" s="8">
        <v>127594.86303710938</v>
      </c>
      <c r="S616" s="8">
        <v>36678.820541381858</v>
      </c>
      <c r="T616" s="8">
        <v>21553.868377685554</v>
      </c>
      <c r="U616" s="8"/>
    </row>
    <row r="617" spans="1:21" ht="14.25" customHeight="1" x14ac:dyDescent="0.55000000000000004">
      <c r="A617" s="7">
        <f t="shared" si="99"/>
        <v>2024</v>
      </c>
      <c r="B617" s="73" t="s">
        <v>87</v>
      </c>
      <c r="C617" s="75">
        <v>50040</v>
      </c>
      <c r="D617" s="8">
        <v>53404.598388671919</v>
      </c>
      <c r="E617" s="8">
        <v>274703.79541015625</v>
      </c>
      <c r="F617" s="8">
        <v>36260.901000976563</v>
      </c>
      <c r="G617" s="8">
        <v>2497.0574769973787</v>
      </c>
      <c r="H617" s="8">
        <v>8048.0516204833966</v>
      </c>
      <c r="I617" s="8">
        <v>1770.5713119506834</v>
      </c>
      <c r="J617" s="8">
        <v>184707.13793945313</v>
      </c>
      <c r="K617" s="8">
        <v>27081.279830932635</v>
      </c>
      <c r="L617" s="8">
        <v>3918.6341800689688</v>
      </c>
      <c r="M617" s="8">
        <v>13587.729568481445</v>
      </c>
      <c r="N617" s="8">
        <v>140119.49963378906</v>
      </c>
      <c r="O617" s="8">
        <v>36172.405456542991</v>
      </c>
      <c r="P617" s="8">
        <v>0</v>
      </c>
      <c r="Q617" s="8">
        <v>0</v>
      </c>
      <c r="R617" s="8">
        <v>126825.55151367188</v>
      </c>
      <c r="S617" s="8">
        <v>36457.671615600593</v>
      </c>
      <c r="T617" s="8">
        <v>21423.913597106963</v>
      </c>
      <c r="U617" s="8"/>
    </row>
    <row r="618" spans="1:21" ht="14.25" customHeight="1" x14ac:dyDescent="0.55000000000000004">
      <c r="A618" s="7">
        <f t="shared" si="99"/>
        <v>2024</v>
      </c>
      <c r="B618" s="73" t="s">
        <v>87</v>
      </c>
      <c r="C618" s="75">
        <v>50071</v>
      </c>
      <c r="D618" s="8">
        <v>53082.605468750044</v>
      </c>
      <c r="E618" s="8">
        <v>273047.52294921875</v>
      </c>
      <c r="F618" s="8">
        <v>36042.272644042969</v>
      </c>
      <c r="G618" s="8">
        <v>2482.0019826889029</v>
      </c>
      <c r="H618" s="8">
        <v>7999.527446746828</v>
      </c>
      <c r="I618" s="8">
        <v>1759.8959522247321</v>
      </c>
      <c r="J618" s="8">
        <v>183593.48254394531</v>
      </c>
      <c r="K618" s="8">
        <v>27042.859771728552</v>
      </c>
      <c r="L618" s="8">
        <v>3895.0075016021747</v>
      </c>
      <c r="M618" s="8">
        <v>13505.804664611818</v>
      </c>
      <c r="N618" s="8">
        <v>139149.80975341797</v>
      </c>
      <c r="O618" s="8">
        <v>35637.892227172866</v>
      </c>
      <c r="P618" s="8">
        <v>0</v>
      </c>
      <c r="Q618" s="8">
        <v>0</v>
      </c>
      <c r="R618" s="8">
        <v>126060.884765625</v>
      </c>
      <c r="S618" s="8">
        <v>36237.857543945334</v>
      </c>
      <c r="T618" s="8">
        <v>21294.741668701176</v>
      </c>
      <c r="U618" s="8"/>
    </row>
    <row r="619" spans="1:21" ht="14.25" customHeight="1" x14ac:dyDescent="0.55000000000000004">
      <c r="A619" s="7">
        <f t="shared" si="99"/>
        <v>2024</v>
      </c>
      <c r="B619" s="73" t="s">
        <v>87</v>
      </c>
      <c r="C619" s="75">
        <v>50099</v>
      </c>
      <c r="D619" s="8">
        <v>52762.554077148467</v>
      </c>
      <c r="E619" s="8">
        <v>271401.23388671875</v>
      </c>
      <c r="F619" s="8">
        <v>35824.962829589844</v>
      </c>
      <c r="G619" s="8">
        <v>2467.0372581481906</v>
      </c>
      <c r="H619" s="8">
        <v>7951.2961006164569</v>
      </c>
      <c r="I619" s="8">
        <v>1749.2850418090809</v>
      </c>
      <c r="J619" s="8">
        <v>182486.54565429688</v>
      </c>
      <c r="K619" s="8">
        <v>27004.670745849653</v>
      </c>
      <c r="L619" s="8">
        <v>3871.5234413146959</v>
      </c>
      <c r="M619" s="8">
        <v>13424.373893737788</v>
      </c>
      <c r="N619" s="8">
        <v>138185.97503662109</v>
      </c>
      <c r="O619" s="8">
        <v>35111.061859130903</v>
      </c>
      <c r="P619" s="8">
        <v>0</v>
      </c>
      <c r="Q619" s="8">
        <v>0</v>
      </c>
      <c r="R619" s="8">
        <v>125300.82489013675</v>
      </c>
      <c r="S619" s="8">
        <v>36019.368820190466</v>
      </c>
      <c r="T619" s="8">
        <v>21166.34957885744</v>
      </c>
      <c r="U619" s="8"/>
    </row>
    <row r="620" spans="1:21" ht="14.25" customHeight="1" x14ac:dyDescent="0.55000000000000004">
      <c r="A620" s="7">
        <f t="shared" si="99"/>
        <v>2024</v>
      </c>
      <c r="B620" s="73" t="s">
        <v>87</v>
      </c>
      <c r="C620" s="75">
        <v>50130</v>
      </c>
      <c r="D620" s="8">
        <v>52444.432861328161</v>
      </c>
      <c r="E620" s="8">
        <v>269764.87646484375</v>
      </c>
      <c r="F620" s="8">
        <v>35608.963623046875</v>
      </c>
      <c r="G620" s="8">
        <v>2452.1627101898193</v>
      </c>
      <c r="H620" s="8">
        <v>7903.3553466796866</v>
      </c>
      <c r="I620" s="8">
        <v>1738.7380990982058</v>
      </c>
      <c r="J620" s="8">
        <v>181386.27014160156</v>
      </c>
      <c r="K620" s="8">
        <v>26966.711959838867</v>
      </c>
      <c r="L620" s="8">
        <v>3848.1808261871338</v>
      </c>
      <c r="M620" s="8">
        <v>13343.434562683115</v>
      </c>
      <c r="N620" s="8">
        <v>137227.94982910156</v>
      </c>
      <c r="O620" s="8">
        <v>34591.803024292007</v>
      </c>
      <c r="P620" s="8">
        <v>0</v>
      </c>
      <c r="Q620" s="8">
        <v>0</v>
      </c>
      <c r="R620" s="8">
        <v>124545.3450317383</v>
      </c>
      <c r="S620" s="8">
        <v>35802.197174072266</v>
      </c>
      <c r="T620" s="8">
        <v>21038.731407165556</v>
      </c>
      <c r="U620" s="8"/>
    </row>
    <row r="621" spans="1:21" ht="14.25" customHeight="1" x14ac:dyDescent="0.55000000000000004">
      <c r="A621" s="7">
        <f t="shared" si="99"/>
        <v>2024</v>
      </c>
      <c r="B621" s="73" t="s">
        <v>87</v>
      </c>
      <c r="C621" s="75">
        <v>50160</v>
      </c>
      <c r="D621" s="8">
        <v>52128.229309082024</v>
      </c>
      <c r="E621" s="8">
        <v>268138.37939453125</v>
      </c>
      <c r="F621" s="8">
        <v>35394.265869140625</v>
      </c>
      <c r="G621" s="8">
        <v>2437.3779134750398</v>
      </c>
      <c r="H621" s="8">
        <v>7855.70361328125</v>
      </c>
      <c r="I621" s="8">
        <v>1728.2546672821054</v>
      </c>
      <c r="J621" s="8">
        <v>180292.64868164063</v>
      </c>
      <c r="K621" s="8">
        <v>26928.982437133815</v>
      </c>
      <c r="L621" s="8">
        <v>3824.979009628295</v>
      </c>
      <c r="M621" s="8">
        <v>13262.983169555662</v>
      </c>
      <c r="N621" s="8">
        <v>136275.69934082031</v>
      </c>
      <c r="O621" s="8">
        <v>34080.003707885779</v>
      </c>
      <c r="P621" s="8">
        <v>0</v>
      </c>
      <c r="Q621" s="8">
        <v>0</v>
      </c>
      <c r="R621" s="8">
        <v>123794.42687988283</v>
      </c>
      <c r="S621" s="8">
        <v>35586.335296630852</v>
      </c>
      <c r="T621" s="8">
        <v>20911.882003784165</v>
      </c>
      <c r="U621" s="8"/>
    </row>
    <row r="622" spans="1:21" ht="14.25" customHeight="1" x14ac:dyDescent="0.55000000000000004">
      <c r="A622" s="7">
        <f t="shared" si="99"/>
        <v>2024</v>
      </c>
      <c r="B622" s="73" t="s">
        <v>87</v>
      </c>
      <c r="C622" s="75">
        <v>50191</v>
      </c>
      <c r="D622" s="8">
        <v>51813.93212890625</v>
      </c>
      <c r="E622" s="8">
        <v>266521.6904296875</v>
      </c>
      <c r="F622" s="8">
        <v>35180.862609863281</v>
      </c>
      <c r="G622" s="8">
        <v>2422.6822185516353</v>
      </c>
      <c r="H622" s="8">
        <v>7808.338756561282</v>
      </c>
      <c r="I622" s="8">
        <v>1717.8344926834118</v>
      </c>
      <c r="J622" s="8">
        <v>179205.60400390625</v>
      </c>
      <c r="K622" s="8">
        <v>26891.480285644549</v>
      </c>
      <c r="L622" s="8">
        <v>3801.9168872833252</v>
      </c>
      <c r="M622" s="8">
        <v>13183.016372680668</v>
      </c>
      <c r="N622" s="8">
        <v>135329.18817138672</v>
      </c>
      <c r="O622" s="8">
        <v>33575.564987182661</v>
      </c>
      <c r="P622" s="8">
        <v>0</v>
      </c>
      <c r="Q622" s="8">
        <v>0</v>
      </c>
      <c r="R622" s="8">
        <v>123048.03204345706</v>
      </c>
      <c r="S622" s="8">
        <v>35371.7725219727</v>
      </c>
      <c r="T622" s="8">
        <v>20785.797767639171</v>
      </c>
      <c r="U622" s="8"/>
    </row>
    <row r="623" spans="1:21" ht="14.25" customHeight="1" x14ac:dyDescent="0.55000000000000004">
      <c r="A623" s="7">
        <f t="shared" si="99"/>
        <v>2024</v>
      </c>
      <c r="B623" s="73" t="s">
        <v>87</v>
      </c>
      <c r="C623" s="75">
        <v>50221</v>
      </c>
      <c r="D623" s="8">
        <v>51501.529602050883</v>
      </c>
      <c r="E623" s="8">
        <v>264914.75048828125</v>
      </c>
      <c r="F623" s="8">
        <v>34968.746765136726</v>
      </c>
      <c r="G623" s="8">
        <v>2408.0750780105595</v>
      </c>
      <c r="H623" s="8">
        <v>7761.2599372863788</v>
      </c>
      <c r="I623" s="8">
        <v>1707.4771232604969</v>
      </c>
      <c r="J623" s="8">
        <v>178125.11865234375</v>
      </c>
      <c r="K623" s="8">
        <v>26854.204483032263</v>
      </c>
      <c r="L623" s="8">
        <v>3778.9939270019549</v>
      </c>
      <c r="M623" s="8">
        <v>13103.531990051271</v>
      </c>
      <c r="N623" s="8">
        <v>134388.38146972656</v>
      </c>
      <c r="O623" s="8">
        <v>33078.374511718765</v>
      </c>
      <c r="P623" s="8">
        <v>0</v>
      </c>
      <c r="Q623" s="8">
        <v>0</v>
      </c>
      <c r="R623" s="8">
        <v>122306.13635253909</v>
      </c>
      <c r="S623" s="8">
        <v>35158.505233764692</v>
      </c>
      <c r="T623" s="8">
        <v>20660.474014282219</v>
      </c>
      <c r="U623" s="8"/>
    </row>
    <row r="624" spans="1:21" ht="14.25" customHeight="1" x14ac:dyDescent="0.55000000000000004">
      <c r="A624" s="7">
        <f t="shared" si="99"/>
        <v>2024</v>
      </c>
      <c r="B624" s="73" t="s">
        <v>87</v>
      </c>
      <c r="C624" s="75">
        <v>50252</v>
      </c>
      <c r="D624" s="8">
        <v>51191.011291503972</v>
      </c>
      <c r="E624" s="8">
        <v>263317.49755859375</v>
      </c>
      <c r="F624" s="8">
        <v>34757.909118652351</v>
      </c>
      <c r="G624" s="8">
        <v>2393.5561161041251</v>
      </c>
      <c r="H624" s="8">
        <v>7714.4650192260751</v>
      </c>
      <c r="I624" s="8">
        <v>1697.1822137832635</v>
      </c>
      <c r="J624" s="8">
        <v>177051.14782714844</v>
      </c>
      <c r="K624" s="8">
        <v>26817.152877807624</v>
      </c>
      <c r="L624" s="8">
        <v>3756.2092742919949</v>
      </c>
      <c r="M624" s="8">
        <v>13024.527038574219</v>
      </c>
      <c r="N624" s="8">
        <v>133453.25598144531</v>
      </c>
      <c r="O624" s="8">
        <v>32588.339462280324</v>
      </c>
      <c r="P624" s="8">
        <v>0</v>
      </c>
      <c r="Q624" s="8">
        <v>0</v>
      </c>
      <c r="R624" s="8">
        <v>121568.71697998048</v>
      </c>
      <c r="S624" s="8">
        <v>34946.524703979514</v>
      </c>
      <c r="T624" s="8">
        <v>20535.905380249038</v>
      </c>
      <c r="U624" s="8"/>
    </row>
    <row r="625" spans="1:21" ht="14.25" customHeight="1" x14ac:dyDescent="0.55000000000000004">
      <c r="A625" s="7">
        <f t="shared" si="99"/>
        <v>2024</v>
      </c>
      <c r="B625" s="73" t="s">
        <v>87</v>
      </c>
      <c r="C625" s="75">
        <v>50283</v>
      </c>
      <c r="D625" s="8">
        <v>50882.36499023439</v>
      </c>
      <c r="E625" s="8">
        <v>261729.87353515625</v>
      </c>
      <c r="F625" s="8">
        <v>34548.342956542969</v>
      </c>
      <c r="G625" s="8">
        <v>2379.1246633529686</v>
      </c>
      <c r="H625" s="8">
        <v>7667.9520378112793</v>
      </c>
      <c r="I625" s="8">
        <v>1686.9494085311874</v>
      </c>
      <c r="J625" s="8">
        <v>175983.65441894531</v>
      </c>
      <c r="K625" s="8">
        <v>26780.325103759766</v>
      </c>
      <c r="L625" s="8">
        <v>3733.562183380127</v>
      </c>
      <c r="M625" s="8">
        <v>12945.998245239258</v>
      </c>
      <c r="N625" s="8">
        <v>132523.77368164063</v>
      </c>
      <c r="O625" s="8">
        <v>32105.355133056648</v>
      </c>
      <c r="P625" s="8">
        <v>0</v>
      </c>
      <c r="Q625" s="8">
        <v>0</v>
      </c>
      <c r="R625" s="8">
        <v>120835.7443237305</v>
      </c>
      <c r="S625" s="8">
        <v>34735.821517944372</v>
      </c>
      <c r="T625" s="8">
        <v>20412.088394165043</v>
      </c>
      <c r="U625" s="8"/>
    </row>
    <row r="626" spans="1:21" ht="14.25" customHeight="1" x14ac:dyDescent="0.55000000000000004">
      <c r="A626" s="7">
        <f t="shared" si="99"/>
        <v>2024</v>
      </c>
      <c r="B626" s="73" t="s">
        <v>87</v>
      </c>
      <c r="C626" s="75">
        <v>50313</v>
      </c>
      <c r="D626" s="8">
        <v>50575.579162597758</v>
      </c>
      <c r="E626" s="8">
        <v>260151.822265625</v>
      </c>
      <c r="F626" s="8">
        <v>34340.040161132813</v>
      </c>
      <c r="G626" s="8">
        <v>2364.7801580429064</v>
      </c>
      <c r="H626" s="8">
        <v>7621.7195892333975</v>
      </c>
      <c r="I626" s="8">
        <v>1676.7782459259029</v>
      </c>
      <c r="J626" s="8">
        <v>174922.59265136719</v>
      </c>
      <c r="K626" s="8">
        <v>26743.719421386748</v>
      </c>
      <c r="L626" s="8">
        <v>3711.0512294769314</v>
      </c>
      <c r="M626" s="8">
        <v>12867.942771911621</v>
      </c>
      <c r="N626" s="8">
        <v>131599.87976074219</v>
      </c>
      <c r="O626" s="8">
        <v>31629.314743041992</v>
      </c>
      <c r="P626" s="8">
        <v>0</v>
      </c>
      <c r="Q626" s="8">
        <v>0</v>
      </c>
      <c r="R626" s="8">
        <v>120107.18658447266</v>
      </c>
      <c r="S626" s="8">
        <v>34526.387542724653</v>
      </c>
      <c r="T626" s="8">
        <v>20289.017395019539</v>
      </c>
      <c r="U626" s="8"/>
    </row>
    <row r="627" spans="1:21" ht="14.25" customHeight="1" x14ac:dyDescent="0.55000000000000004">
      <c r="A627" s="7">
        <f t="shared" si="99"/>
        <v>2024</v>
      </c>
      <c r="B627" s="73" t="s">
        <v>87</v>
      </c>
      <c r="C627" s="75">
        <v>50344</v>
      </c>
      <c r="D627" s="8">
        <v>50270.643615722736</v>
      </c>
      <c r="E627" s="8">
        <v>258583.28515625</v>
      </c>
      <c r="F627" s="8">
        <v>34132.993469238281</v>
      </c>
      <c r="G627" s="8">
        <v>2350.52211856842</v>
      </c>
      <c r="H627" s="8">
        <v>7575.765796661377</v>
      </c>
      <c r="I627" s="8">
        <v>1666.6684198379521</v>
      </c>
      <c r="J627" s="8">
        <v>173867.92651367188</v>
      </c>
      <c r="K627" s="8">
        <v>26707.333923339873</v>
      </c>
      <c r="L627" s="8">
        <v>3688.6760673522967</v>
      </c>
      <c r="M627" s="8">
        <v>12790.357872009277</v>
      </c>
      <c r="N627" s="8">
        <v>130681.55847167969</v>
      </c>
      <c r="O627" s="8">
        <v>31160.124877929713</v>
      </c>
      <c r="P627" s="8">
        <v>0</v>
      </c>
      <c r="Q627" s="8">
        <v>0</v>
      </c>
      <c r="R627" s="8">
        <v>119383.02154541017</v>
      </c>
      <c r="S627" s="8">
        <v>34318.217468261733</v>
      </c>
      <c r="T627" s="8">
        <v>20166.688262939457</v>
      </c>
      <c r="U627" s="8"/>
    </row>
    <row r="628" spans="1:21" ht="14.25" customHeight="1" x14ac:dyDescent="0.55000000000000004">
      <c r="A628" s="7">
        <f t="shared" si="99"/>
        <v>2024</v>
      </c>
      <c r="B628" s="73" t="s">
        <v>87</v>
      </c>
      <c r="C628" s="75">
        <v>50374</v>
      </c>
      <c r="D628" s="8">
        <v>49967.545898437529</v>
      </c>
      <c r="E628" s="8">
        <v>257024.20947265625</v>
      </c>
      <c r="F628" s="8">
        <v>33927.195129394531</v>
      </c>
      <c r="G628" s="8">
        <v>2336.3501033782968</v>
      </c>
      <c r="H628" s="8">
        <v>7530.0894165039081</v>
      </c>
      <c r="I628" s="8">
        <v>1656.6195487976067</v>
      </c>
      <c r="J628" s="8">
        <v>172819.62377929688</v>
      </c>
      <c r="K628" s="8">
        <v>26671.168136596727</v>
      </c>
      <c r="L628" s="8">
        <v>3666.4359321594252</v>
      </c>
      <c r="M628" s="8">
        <v>12713.240760803224</v>
      </c>
      <c r="N628" s="8">
        <v>129768.77935791016</v>
      </c>
      <c r="O628" s="8">
        <v>30697.691253662113</v>
      </c>
      <c r="P628" s="8">
        <v>0</v>
      </c>
      <c r="Q628" s="8">
        <v>0</v>
      </c>
      <c r="R628" s="8">
        <v>118663.22412109378</v>
      </c>
      <c r="S628" s="8">
        <v>34111.303741455115</v>
      </c>
      <c r="T628" s="8">
        <v>20045.097480773951</v>
      </c>
      <c r="U628" s="8"/>
    </row>
    <row r="629" spans="1:21" ht="14.25" customHeight="1" x14ac:dyDescent="0.55000000000000004">
      <c r="A629" s="7">
        <f t="shared" si="99"/>
        <v>2024</v>
      </c>
      <c r="B629" s="73" t="s">
        <v>87</v>
      </c>
      <c r="C629" s="75">
        <v>50405</v>
      </c>
      <c r="D629" s="8">
        <v>49666.276123046948</v>
      </c>
      <c r="E629" s="8">
        <v>255474.53271484375</v>
      </c>
      <c r="F629" s="8">
        <v>33722.637939453125</v>
      </c>
      <c r="G629" s="8">
        <v>2322.263558387755</v>
      </c>
      <c r="H629" s="8">
        <v>7484.6878852844266</v>
      </c>
      <c r="I629" s="8">
        <v>1646.6312942504896</v>
      </c>
      <c r="J629" s="8">
        <v>171777.6396484375</v>
      </c>
      <c r="K629" s="8">
        <v>26635.220901489287</v>
      </c>
      <c r="L629" s="8">
        <v>3644.3298606872559</v>
      </c>
      <c r="M629" s="8">
        <v>12636.588081359863</v>
      </c>
      <c r="N629" s="8">
        <v>128861.50537109375</v>
      </c>
      <c r="O629" s="8">
        <v>30241.91676330566</v>
      </c>
      <c r="P629" s="8">
        <v>0</v>
      </c>
      <c r="Q629" s="8">
        <v>0</v>
      </c>
      <c r="R629" s="8">
        <v>117947.76831054689</v>
      </c>
      <c r="S629" s="8">
        <v>33905.633529663086</v>
      </c>
      <c r="T629" s="8">
        <v>19924.239158630371</v>
      </c>
      <c r="U629" s="8"/>
    </row>
    <row r="630" spans="1:21" ht="14.25" customHeight="1" x14ac:dyDescent="0.55000000000000004">
      <c r="A630" s="7">
        <f t="shared" si="99"/>
        <v>2024</v>
      </c>
      <c r="B630" s="73" t="s">
        <v>87</v>
      </c>
      <c r="C630" s="75">
        <v>50436</v>
      </c>
      <c r="D630" s="8">
        <v>49366.822387695385</v>
      </c>
      <c r="E630" s="8">
        <v>253934.19921875</v>
      </c>
      <c r="F630" s="8">
        <v>33519.314208984375</v>
      </c>
      <c r="G630" s="8">
        <v>2308.2618770599356</v>
      </c>
      <c r="H630" s="8">
        <v>7439.560592651369</v>
      </c>
      <c r="I630" s="8">
        <v>1636.7032632827759</v>
      </c>
      <c r="J630" s="8">
        <v>170741.93359375</v>
      </c>
      <c r="K630" s="8">
        <v>26599.489151000984</v>
      </c>
      <c r="L630" s="8">
        <v>3622.3570442199734</v>
      </c>
      <c r="M630" s="8">
        <v>12560.398620605469</v>
      </c>
      <c r="N630" s="8">
        <v>127959.69512939453</v>
      </c>
      <c r="O630" s="8">
        <v>29792.703659057657</v>
      </c>
      <c r="P630" s="8">
        <v>0</v>
      </c>
      <c r="Q630" s="8">
        <v>0</v>
      </c>
      <c r="R630" s="8">
        <v>117236.62158203125</v>
      </c>
      <c r="S630" s="8">
        <v>33701.207290649458</v>
      </c>
      <c r="T630" s="8">
        <v>19804.110374450698</v>
      </c>
      <c r="U630" s="8"/>
    </row>
    <row r="631" spans="1:21" ht="14.25" customHeight="1" x14ac:dyDescent="0.55000000000000004">
      <c r="A631" s="7">
        <f t="shared" si="99"/>
        <v>2024</v>
      </c>
      <c r="B631" s="73" t="s">
        <v>87</v>
      </c>
      <c r="C631" s="75">
        <v>50464</v>
      </c>
      <c r="D631" s="8">
        <v>49069.174072265632</v>
      </c>
      <c r="E631" s="8">
        <v>252403.1513671875</v>
      </c>
      <c r="F631" s="8">
        <v>33317.215820312507</v>
      </c>
      <c r="G631" s="8">
        <v>2294.3446512222304</v>
      </c>
      <c r="H631" s="8">
        <v>7394.7050743103027</v>
      </c>
      <c r="I631" s="8">
        <v>1626.8350620269782</v>
      </c>
      <c r="J631" s="8">
        <v>169712.48199462891</v>
      </c>
      <c r="K631" s="8">
        <v>26563.97428894047</v>
      </c>
      <c r="L631" s="8">
        <v>3600.5166606903058</v>
      </c>
      <c r="M631" s="8">
        <v>12484.668197631838</v>
      </c>
      <c r="N631" s="8">
        <v>127063.32171630859</v>
      </c>
      <c r="O631" s="8">
        <v>29349.959625244141</v>
      </c>
      <c r="P631" s="8">
        <v>0</v>
      </c>
      <c r="Q631" s="8">
        <v>0</v>
      </c>
      <c r="R631" s="8">
        <v>116529.76525878908</v>
      </c>
      <c r="S631" s="8">
        <v>33498.012649536155</v>
      </c>
      <c r="T631" s="8">
        <v>19684.70485687257</v>
      </c>
      <c r="U631" s="8"/>
    </row>
    <row r="632" spans="1:21" ht="14.25" customHeight="1" x14ac:dyDescent="0.55000000000000004">
      <c r="A632" s="7">
        <f t="shared" si="99"/>
        <v>2024</v>
      </c>
      <c r="B632" s="73" t="s">
        <v>87</v>
      </c>
      <c r="C632" s="75">
        <v>50495</v>
      </c>
      <c r="D632" s="8">
        <v>48773.320800781257</v>
      </c>
      <c r="E632" s="8">
        <v>250881.3369140625</v>
      </c>
      <c r="F632" s="8">
        <v>33116.336120605476</v>
      </c>
      <c r="G632" s="8">
        <v>2280.5113840103149</v>
      </c>
      <c r="H632" s="8">
        <v>7350.1204452514639</v>
      </c>
      <c r="I632" s="8">
        <v>1617.0264024734508</v>
      </c>
      <c r="J632" s="8">
        <v>168689.2392578125</v>
      </c>
      <c r="K632" s="8">
        <v>26528.672653198228</v>
      </c>
      <c r="L632" s="8">
        <v>3578.8082542419434</v>
      </c>
      <c r="M632" s="8">
        <v>12409.394126892092</v>
      </c>
      <c r="N632" s="8">
        <v>126172.36608886719</v>
      </c>
      <c r="O632" s="8">
        <v>28913.600997924845</v>
      </c>
      <c r="P632" s="8">
        <v>0</v>
      </c>
      <c r="Q632" s="8">
        <v>0</v>
      </c>
      <c r="R632" s="8">
        <v>115827.1756591797</v>
      </c>
      <c r="S632" s="8">
        <v>33296.043457031279</v>
      </c>
      <c r="T632" s="8">
        <v>19566.020217895526</v>
      </c>
      <c r="U632" s="8"/>
    </row>
    <row r="633" spans="1:21" ht="14.25" customHeight="1" x14ac:dyDescent="0.55000000000000004">
      <c r="A633" s="7">
        <f t="shared" si="99"/>
        <v>2024</v>
      </c>
      <c r="B633" s="73" t="s">
        <v>87</v>
      </c>
      <c r="C633" s="75">
        <v>50525</v>
      </c>
      <c r="D633" s="8">
        <v>48479.251281738332</v>
      </c>
      <c r="E633" s="8">
        <v>249368.6943359375</v>
      </c>
      <c r="F633" s="8">
        <v>32916.667114257813</v>
      </c>
      <c r="G633" s="8">
        <v>2266.7614164352422</v>
      </c>
      <c r="H633" s="8">
        <v>7305.8041954040564</v>
      </c>
      <c r="I633" s="8">
        <v>1607.2768192291262</v>
      </c>
      <c r="J633" s="8">
        <v>167672.15606689453</v>
      </c>
      <c r="K633" s="8">
        <v>26493.58418273928</v>
      </c>
      <c r="L633" s="8">
        <v>3557.2303104400653</v>
      </c>
      <c r="M633" s="8">
        <v>12334.574386596682</v>
      </c>
      <c r="N633" s="8">
        <v>125286.76220703125</v>
      </c>
      <c r="O633" s="8">
        <v>28483.5251312256</v>
      </c>
      <c r="P633" s="8">
        <v>0</v>
      </c>
      <c r="Q633" s="8">
        <v>0</v>
      </c>
      <c r="R633" s="8">
        <v>115128.8143310547</v>
      </c>
      <c r="S633" s="8">
        <v>33095.29092407228</v>
      </c>
      <c r="T633" s="8">
        <v>19448.050193786636</v>
      </c>
      <c r="U633" s="8"/>
    </row>
    <row r="634" spans="1:21" ht="14.25" customHeight="1" x14ac:dyDescent="0.55000000000000004">
      <c r="A634" s="7">
        <f t="shared" si="99"/>
        <v>2024</v>
      </c>
      <c r="B634" s="73" t="s">
        <v>87</v>
      </c>
      <c r="C634" s="75">
        <v>50556</v>
      </c>
      <c r="D634" s="8">
        <v>48186.954956054688</v>
      </c>
      <c r="E634" s="8">
        <v>247865.173828125</v>
      </c>
      <c r="F634" s="8">
        <v>32718.202941894531</v>
      </c>
      <c r="G634" s="8">
        <v>2253.0944890975966</v>
      </c>
      <c r="H634" s="8">
        <v>7261.7550773620633</v>
      </c>
      <c r="I634" s="8">
        <v>1597.5860872268654</v>
      </c>
      <c r="J634" s="8">
        <v>166661.216796875</v>
      </c>
      <c r="K634" s="8">
        <v>26458.706802368182</v>
      </c>
      <c r="L634" s="8">
        <v>3535.7829036712628</v>
      </c>
      <c r="M634" s="8">
        <v>12260.205154418945</v>
      </c>
      <c r="N634" s="8">
        <v>124406.51922607422</v>
      </c>
      <c r="O634" s="8">
        <v>28059.652755737308</v>
      </c>
      <c r="P634" s="8">
        <v>0</v>
      </c>
      <c r="Q634" s="8">
        <v>0</v>
      </c>
      <c r="R634" s="8">
        <v>114434.67144775394</v>
      </c>
      <c r="S634" s="8">
        <v>32895.748992919958</v>
      </c>
      <c r="T634" s="8">
        <v>19330.792167663571</v>
      </c>
      <c r="U634" s="8"/>
    </row>
    <row r="635" spans="1:21" ht="14.25" customHeight="1" x14ac:dyDescent="0.55000000000000004">
      <c r="A635" s="7">
        <f t="shared" si="99"/>
        <v>2024</v>
      </c>
      <c r="B635" s="73" t="s">
        <v>87</v>
      </c>
      <c r="C635" s="75">
        <v>50586</v>
      </c>
      <c r="D635" s="8">
        <v>47896.420837402366</v>
      </c>
      <c r="E635" s="8">
        <v>246370.7177734375</v>
      </c>
      <c r="F635" s="8">
        <v>32520.934326171875</v>
      </c>
      <c r="G635" s="8">
        <v>2239.5098838806152</v>
      </c>
      <c r="H635" s="8">
        <v>7217.9718513488788</v>
      </c>
      <c r="I635" s="8">
        <v>1587.9537153244014</v>
      </c>
      <c r="J635" s="8">
        <v>165656.3603515625</v>
      </c>
      <c r="K635" s="8">
        <v>26424.040603637692</v>
      </c>
      <c r="L635" s="8">
        <v>3514.4644908905043</v>
      </c>
      <c r="M635" s="8">
        <v>12186.284729003908</v>
      </c>
      <c r="N635" s="8">
        <v>123531.57263183594</v>
      </c>
      <c r="O635" s="8">
        <v>27641.889770507842</v>
      </c>
      <c r="P635" s="8">
        <v>0</v>
      </c>
      <c r="Q635" s="8">
        <v>0</v>
      </c>
      <c r="R635" s="8">
        <v>113744.70953369142</v>
      </c>
      <c r="S635" s="8">
        <v>32697.410919189468</v>
      </c>
      <c r="T635" s="8">
        <v>19214.24036407474</v>
      </c>
      <c r="U635" s="8"/>
    </row>
    <row r="636" spans="1:21" ht="14.25" customHeight="1" x14ac:dyDescent="0.55000000000000004">
      <c r="A636" s="7">
        <f t="shared" si="99"/>
        <v>2024</v>
      </c>
      <c r="B636" s="73" t="s">
        <v>87</v>
      </c>
      <c r="C636" s="75">
        <v>50617</v>
      </c>
      <c r="D636" s="8">
        <v>47607.638732910214</v>
      </c>
      <c r="E636" s="8">
        <v>244885.27294921875</v>
      </c>
      <c r="F636" s="8">
        <v>32324.85595703125</v>
      </c>
      <c r="G636" s="8">
        <v>2226.0072164535545</v>
      </c>
      <c r="H636" s="8">
        <v>7174.4526519775382</v>
      </c>
      <c r="I636" s="8">
        <v>1578.3794975280769</v>
      </c>
      <c r="J636" s="8">
        <v>164657.57092285156</v>
      </c>
      <c r="K636" s="8">
        <v>26389.582611084024</v>
      </c>
      <c r="L636" s="8">
        <v>3493.2747955322275</v>
      </c>
      <c r="M636" s="8">
        <v>12112.810386657715</v>
      </c>
      <c r="N636" s="8">
        <v>122661.90350341797</v>
      </c>
      <c r="O636" s="8">
        <v>27230.151458740234</v>
      </c>
      <c r="P636" s="8">
        <v>0</v>
      </c>
      <c r="Q636" s="8">
        <v>0</v>
      </c>
      <c r="R636" s="8">
        <v>113058.90948486331</v>
      </c>
      <c r="S636" s="8">
        <v>32500.268585205089</v>
      </c>
      <c r="T636" s="8">
        <v>19098.392807006861</v>
      </c>
      <c r="U636" s="8"/>
    </row>
    <row r="637" spans="1:21" ht="14.25" customHeight="1" x14ac:dyDescent="0.55000000000000004">
      <c r="A637" s="7">
        <f t="shared" si="99"/>
        <v>2024</v>
      </c>
      <c r="B637" s="73" t="s">
        <v>87</v>
      </c>
      <c r="C637" s="75">
        <v>50648</v>
      </c>
      <c r="D637" s="8">
        <v>47320.597351074277</v>
      </c>
      <c r="E637" s="8">
        <v>243408.78271484375</v>
      </c>
      <c r="F637" s="8">
        <v>32129.958923339847</v>
      </c>
      <c r="G637" s="8">
        <v>2212.5859012603751</v>
      </c>
      <c r="H637" s="8">
        <v>7131.195529937746</v>
      </c>
      <c r="I637" s="8">
        <v>1568.8629598617551</v>
      </c>
      <c r="J637" s="8">
        <v>163664.79479980469</v>
      </c>
      <c r="K637" s="8">
        <v>26355.332839965857</v>
      </c>
      <c r="L637" s="8">
        <v>3472.212615966796</v>
      </c>
      <c r="M637" s="8">
        <v>12039.778564453125</v>
      </c>
      <c r="N637" s="8">
        <v>121797.47454833984</v>
      </c>
      <c r="O637" s="8">
        <v>26824.352264404301</v>
      </c>
      <c r="P637" s="8">
        <v>0</v>
      </c>
      <c r="Q637" s="8">
        <v>0</v>
      </c>
      <c r="R637" s="8">
        <v>112377.23864746095</v>
      </c>
      <c r="S637" s="8">
        <v>32304.314498901374</v>
      </c>
      <c r="T637" s="8">
        <v>18983.24256134035</v>
      </c>
      <c r="U637" s="8"/>
    </row>
    <row r="638" spans="1:21" ht="14.25" customHeight="1" x14ac:dyDescent="0.55000000000000004">
      <c r="A638" s="7">
        <f t="shared" si="99"/>
        <v>2024</v>
      </c>
      <c r="B638" s="73" t="s">
        <v>87</v>
      </c>
      <c r="C638" s="75">
        <v>50678</v>
      </c>
      <c r="D638" s="8">
        <v>47035.285949707039</v>
      </c>
      <c r="E638" s="8">
        <v>241941.1953125</v>
      </c>
      <c r="F638" s="8">
        <v>31936.237731933594</v>
      </c>
      <c r="G638" s="8">
        <v>2199.2455129623436</v>
      </c>
      <c r="H638" s="8">
        <v>7088.199260711669</v>
      </c>
      <c r="I638" s="8">
        <v>1559.4037923812889</v>
      </c>
      <c r="J638" s="8">
        <v>162678.01000976563</v>
      </c>
      <c r="K638" s="8">
        <v>26321.288711547852</v>
      </c>
      <c r="L638" s="8">
        <v>3451.2776679992676</v>
      </c>
      <c r="M638" s="8">
        <v>11967.186508178711</v>
      </c>
      <c r="N638" s="8">
        <v>120938.25946044922</v>
      </c>
      <c r="O638" s="8">
        <v>26424.409698486339</v>
      </c>
      <c r="P638" s="8">
        <v>0</v>
      </c>
      <c r="Q638" s="8">
        <v>0</v>
      </c>
      <c r="R638" s="8">
        <v>111699.6829223633</v>
      </c>
      <c r="S638" s="8">
        <v>32109.540832519539</v>
      </c>
      <c r="T638" s="8">
        <v>18868.786651611335</v>
      </c>
      <c r="U638" s="8"/>
    </row>
    <row r="639" spans="1:21" ht="14.25" customHeight="1" x14ac:dyDescent="0.55000000000000004">
      <c r="A639" s="7">
        <f t="shared" si="99"/>
        <v>2024</v>
      </c>
      <c r="B639" s="73" t="s">
        <v>87</v>
      </c>
      <c r="C639" s="75">
        <v>50709</v>
      </c>
      <c r="D639" s="8">
        <v>46751.695739746116</v>
      </c>
      <c r="E639" s="8">
        <v>240482.45849609375</v>
      </c>
      <c r="F639" s="8">
        <v>31743.684082031254</v>
      </c>
      <c r="G639" s="8">
        <v>2185.9855508804335</v>
      </c>
      <c r="H639" s="8">
        <v>7045.462329864502</v>
      </c>
      <c r="I639" s="8">
        <v>1550.0016469955428</v>
      </c>
      <c r="J639" s="8">
        <v>161697.17071533203</v>
      </c>
      <c r="K639" s="8">
        <v>26287.450424194347</v>
      </c>
      <c r="L639" s="8">
        <v>3430.4686603546156</v>
      </c>
      <c r="M639" s="8">
        <v>11895.032417297365</v>
      </c>
      <c r="N639" s="8">
        <v>120084.21643066406</v>
      </c>
      <c r="O639" s="8">
        <v>26030.236145019557</v>
      </c>
      <c r="P639" s="8">
        <v>0</v>
      </c>
      <c r="Q639" s="8">
        <v>0</v>
      </c>
      <c r="R639" s="8">
        <v>111026.20642089847</v>
      </c>
      <c r="S639" s="8">
        <v>31915.94308471679</v>
      </c>
      <c r="T639" s="8">
        <v>18755.020324707039</v>
      </c>
      <c r="U639" s="8"/>
    </row>
    <row r="640" spans="1:21" ht="14.25" customHeight="1" x14ac:dyDescent="0.55000000000000004">
      <c r="A640" s="7">
        <f t="shared" si="99"/>
        <v>2024</v>
      </c>
      <c r="B640" s="73" t="s">
        <v>87</v>
      </c>
      <c r="C640" s="75">
        <v>50739</v>
      </c>
      <c r="D640" s="8">
        <v>46469.815368652358</v>
      </c>
      <c r="E640" s="8">
        <v>239032.51416015625</v>
      </c>
      <c r="F640" s="8">
        <v>31552.291564941406</v>
      </c>
      <c r="G640" s="8">
        <v>2172.8055782318143</v>
      </c>
      <c r="H640" s="8">
        <v>7002.9832267761249</v>
      </c>
      <c r="I640" s="8">
        <v>1540.6562194824232</v>
      </c>
      <c r="J640" s="8">
        <v>160722.25024414063</v>
      </c>
      <c r="K640" s="8">
        <v>26253.816635131829</v>
      </c>
      <c r="L640" s="8">
        <v>3409.7853565216092</v>
      </c>
      <c r="M640" s="8">
        <v>11823.313491821291</v>
      </c>
      <c r="N640" s="8">
        <v>119235.33197021484</v>
      </c>
      <c r="O640" s="8">
        <v>25641.756683349635</v>
      </c>
      <c r="P640" s="8">
        <v>0</v>
      </c>
      <c r="Q640" s="8">
        <v>0</v>
      </c>
      <c r="R640" s="8">
        <v>110356.79553222656</v>
      </c>
      <c r="S640" s="8">
        <v>31723.512176513701</v>
      </c>
      <c r="T640" s="8">
        <v>18641.94087982177</v>
      </c>
      <c r="U640" s="8"/>
    </row>
    <row r="641" spans="1:21" ht="14.25" customHeight="1" x14ac:dyDescent="0.55000000000000004">
      <c r="A641" s="7">
        <f t="shared" si="99"/>
        <v>2024</v>
      </c>
      <c r="B641" s="73" t="s">
        <v>87</v>
      </c>
      <c r="C641" s="75">
        <v>50770</v>
      </c>
      <c r="D641" s="8">
        <v>46189.634643554702</v>
      </c>
      <c r="E641" s="8">
        <v>237591.3134765625</v>
      </c>
      <c r="F641" s="8">
        <v>31362.05322265625</v>
      </c>
      <c r="G641" s="8">
        <v>2159.7050495147728</v>
      </c>
      <c r="H641" s="8">
        <v>6960.7597579956046</v>
      </c>
      <c r="I641" s="8">
        <v>1531.3670797348043</v>
      </c>
      <c r="J641" s="8">
        <v>159753.19982910156</v>
      </c>
      <c r="K641" s="8">
        <v>26220.38504028321</v>
      </c>
      <c r="L641" s="8">
        <v>3389.226619720459</v>
      </c>
      <c r="M641" s="8">
        <v>11752.027473449707</v>
      </c>
      <c r="N641" s="8">
        <v>118391.56060791016</v>
      </c>
      <c r="O641" s="8">
        <v>25258.883636474624</v>
      </c>
      <c r="P641" s="8">
        <v>0</v>
      </c>
      <c r="Q641" s="8">
        <v>0</v>
      </c>
      <c r="R641" s="8">
        <v>109691.42010498048</v>
      </c>
      <c r="S641" s="8">
        <v>31532.240188598658</v>
      </c>
      <c r="T641" s="8">
        <v>18529.542106628422</v>
      </c>
      <c r="U641" s="8"/>
    </row>
    <row r="642" spans="1:21" ht="14.25" customHeight="1" x14ac:dyDescent="0.55000000000000004">
      <c r="A642" s="7">
        <f t="shared" si="99"/>
        <v>2024</v>
      </c>
      <c r="B642" s="73" t="s">
        <v>87</v>
      </c>
      <c r="C642" s="75">
        <v>50801</v>
      </c>
      <c r="D642" s="8">
        <v>45911.143127441414</v>
      </c>
      <c r="E642" s="8">
        <v>236158.8017578125</v>
      </c>
      <c r="F642" s="8">
        <v>31172.961608886719</v>
      </c>
      <c r="G642" s="8">
        <v>2146.6835536956801</v>
      </c>
      <c r="H642" s="8">
        <v>6918.7912597656241</v>
      </c>
      <c r="I642" s="8">
        <v>1522.1339817047121</v>
      </c>
      <c r="J642" s="8">
        <v>158790.00170898438</v>
      </c>
      <c r="K642" s="8">
        <v>26187.155212402344</v>
      </c>
      <c r="L642" s="8">
        <v>3368.792081832888</v>
      </c>
      <c r="M642" s="8">
        <v>11681.170501708984</v>
      </c>
      <c r="N642" s="8">
        <v>117552.88739013672</v>
      </c>
      <c r="O642" s="8">
        <v>24881.543350219719</v>
      </c>
      <c r="P642" s="8">
        <v>0</v>
      </c>
      <c r="Q642" s="8">
        <v>0</v>
      </c>
      <c r="R642" s="8">
        <v>109030.0593261719</v>
      </c>
      <c r="S642" s="8">
        <v>31342.122985839876</v>
      </c>
      <c r="T642" s="8">
        <v>18417.82155609133</v>
      </c>
      <c r="U642" s="8"/>
    </row>
    <row r="643" spans="1:21" ht="14.25" customHeight="1" x14ac:dyDescent="0.55000000000000004">
      <c r="A643" s="7">
        <f t="shared" si="99"/>
        <v>2024</v>
      </c>
      <c r="B643" s="73" t="s">
        <v>87</v>
      </c>
      <c r="C643" s="75">
        <v>50829</v>
      </c>
      <c r="D643" s="8">
        <v>45634.330444335967</v>
      </c>
      <c r="E643" s="8">
        <v>234734.92919921875</v>
      </c>
      <c r="F643" s="8">
        <v>30985.010559082031</v>
      </c>
      <c r="G643" s="8">
        <v>2133.7405338287344</v>
      </c>
      <c r="H643" s="8">
        <v>6877.0759239196786</v>
      </c>
      <c r="I643" s="8">
        <v>1512.9566011428824</v>
      </c>
      <c r="J643" s="8">
        <v>157832.61114501953</v>
      </c>
      <c r="K643" s="8">
        <v>26154.125900268577</v>
      </c>
      <c r="L643" s="8">
        <v>3348.4807090759277</v>
      </c>
      <c r="M643" s="8">
        <v>11610.741401672367</v>
      </c>
      <c r="N643" s="8">
        <v>116719.26879882813</v>
      </c>
      <c r="O643" s="8">
        <v>24509.654617309559</v>
      </c>
      <c r="P643" s="8">
        <v>0</v>
      </c>
      <c r="Q643" s="8">
        <v>0</v>
      </c>
      <c r="R643" s="8">
        <v>108372.68530273438</v>
      </c>
      <c r="S643" s="8">
        <v>31153.152557373069</v>
      </c>
      <c r="T643" s="8">
        <v>18306.775444030758</v>
      </c>
      <c r="U643" s="8"/>
    </row>
    <row r="644" spans="1:21" ht="14.25" customHeight="1" x14ac:dyDescent="0.55000000000000004">
      <c r="A644" s="7">
        <f t="shared" si="99"/>
        <v>2024</v>
      </c>
      <c r="B644" s="73" t="s">
        <v>87</v>
      </c>
      <c r="C644" s="75">
        <v>50860</v>
      </c>
      <c r="D644" s="8">
        <v>45359.186584472693</v>
      </c>
      <c r="E644" s="8">
        <v>233319.6435546875</v>
      </c>
      <c r="F644" s="8">
        <v>30798.192687988281</v>
      </c>
      <c r="G644" s="8">
        <v>2120.8755245208731</v>
      </c>
      <c r="H644" s="8">
        <v>6835.6118164062482</v>
      </c>
      <c r="I644" s="8">
        <v>1503.8345222473142</v>
      </c>
      <c r="J644" s="8">
        <v>156880.98272705078</v>
      </c>
      <c r="K644" s="8">
        <v>26121.29550170901</v>
      </c>
      <c r="L644" s="8">
        <v>3328.2914848327659</v>
      </c>
      <c r="M644" s="8">
        <v>11540.736335754398</v>
      </c>
      <c r="N644" s="8">
        <v>115890.66180419922</v>
      </c>
      <c r="O644" s="8">
        <v>24143.136230468772</v>
      </c>
      <c r="P644" s="8">
        <v>0</v>
      </c>
      <c r="Q644" s="8">
        <v>0</v>
      </c>
      <c r="R644" s="8">
        <v>107719.26849365236</v>
      </c>
      <c r="S644" s="8">
        <v>30965.319168090835</v>
      </c>
      <c r="T644" s="8">
        <v>18196.39826202394</v>
      </c>
      <c r="U644" s="8"/>
    </row>
    <row r="645" spans="1:21" ht="14.25" customHeight="1" x14ac:dyDescent="0.55000000000000004">
      <c r="A645" s="7">
        <f t="shared" si="99"/>
        <v>2024</v>
      </c>
      <c r="B645" s="73" t="s">
        <v>87</v>
      </c>
      <c r="C645" s="75">
        <v>50890</v>
      </c>
      <c r="D645" s="8">
        <v>45085.701843261748</v>
      </c>
      <c r="E645" s="8">
        <v>231912.888671875</v>
      </c>
      <c r="F645" s="8">
        <v>30612.501403808594</v>
      </c>
      <c r="G645" s="8">
        <v>2108.0880975723253</v>
      </c>
      <c r="H645" s="8">
        <v>6794.3981056213397</v>
      </c>
      <c r="I645" s="8">
        <v>1494.7674913406365</v>
      </c>
      <c r="J645" s="8">
        <v>155935.10479736328</v>
      </c>
      <c r="K645" s="8">
        <v>26088.663116455089</v>
      </c>
      <c r="L645" s="8">
        <v>3308.2242336273234</v>
      </c>
      <c r="M645" s="8">
        <v>11471.153549194338</v>
      </c>
      <c r="N645" s="8">
        <v>115067.0633544922</v>
      </c>
      <c r="O645" s="8">
        <v>23781.918243408192</v>
      </c>
      <c r="P645" s="8">
        <v>0</v>
      </c>
      <c r="Q645" s="8">
        <v>0</v>
      </c>
      <c r="R645" s="8">
        <v>107069.79656982423</v>
      </c>
      <c r="S645" s="8">
        <v>30778.621490478523</v>
      </c>
      <c r="T645" s="8">
        <v>18086.687011718754</v>
      </c>
      <c r="U645" s="8"/>
    </row>
    <row r="646" spans="1:21" ht="14.25" customHeight="1" x14ac:dyDescent="0.55000000000000004">
      <c r="A646" s="7">
        <f t="shared" si="99"/>
        <v>2024</v>
      </c>
      <c r="B646" s="73" t="s">
        <v>87</v>
      </c>
      <c r="C646" s="75">
        <v>50921</v>
      </c>
      <c r="D646" s="8">
        <v>44813.866210937536</v>
      </c>
      <c r="E646" s="8">
        <v>230514.6142578125</v>
      </c>
      <c r="F646" s="8">
        <v>30427.9287109375</v>
      </c>
      <c r="G646" s="8">
        <v>2095.3777618408189</v>
      </c>
      <c r="H646" s="8">
        <v>6753.432445526124</v>
      </c>
      <c r="I646" s="8">
        <v>1485.7550487518329</v>
      </c>
      <c r="J646" s="8">
        <v>154994.92260742188</v>
      </c>
      <c r="K646" s="8">
        <v>26056.227554321296</v>
      </c>
      <c r="L646" s="8">
        <v>3288.2778587341322</v>
      </c>
      <c r="M646" s="8">
        <v>11401.990661621096</v>
      </c>
      <c r="N646" s="8">
        <v>114248.42364501953</v>
      </c>
      <c r="O646" s="8">
        <v>23425.920028686513</v>
      </c>
      <c r="P646" s="8">
        <v>0</v>
      </c>
      <c r="Q646" s="8">
        <v>0</v>
      </c>
      <c r="R646" s="8">
        <v>106424.23748779297</v>
      </c>
      <c r="S646" s="8">
        <v>30593.046829223673</v>
      </c>
      <c r="T646" s="8">
        <v>17977.636634826649</v>
      </c>
      <c r="U646" s="8"/>
    </row>
    <row r="647" spans="1:21" ht="14.25" customHeight="1" x14ac:dyDescent="0.55000000000000004">
      <c r="A647" s="7">
        <f t="shared" si="99"/>
        <v>2024</v>
      </c>
      <c r="B647" s="73" t="s">
        <v>87</v>
      </c>
      <c r="C647" s="75">
        <v>50951</v>
      </c>
      <c r="D647" s="8">
        <v>44543.669738769568</v>
      </c>
      <c r="E647" s="8">
        <v>229124.7705078125</v>
      </c>
      <c r="F647" s="8">
        <v>30244.469482421875</v>
      </c>
      <c r="G647" s="8">
        <v>2082.7440652847317</v>
      </c>
      <c r="H647" s="8">
        <v>6712.7138023376492</v>
      </c>
      <c r="I647" s="8">
        <v>1476.7969427108758</v>
      </c>
      <c r="J647" s="8">
        <v>154060.40673828125</v>
      </c>
      <c r="K647" s="8">
        <v>26023.98666381837</v>
      </c>
      <c r="L647" s="8">
        <v>3268.4518547058096</v>
      </c>
      <c r="M647" s="8">
        <v>11333.244514465334</v>
      </c>
      <c r="N647" s="8">
        <v>113434.72631835939</v>
      </c>
      <c r="O647" s="8">
        <v>23075.072601318348</v>
      </c>
      <c r="P647" s="8">
        <v>0</v>
      </c>
      <c r="Q647" s="8">
        <v>0</v>
      </c>
      <c r="R647" s="8">
        <v>105782.57299804689</v>
      </c>
      <c r="S647" s="8">
        <v>30408.591308593765</v>
      </c>
      <c r="T647" s="8">
        <v>17869.243850708019</v>
      </c>
      <c r="U647" s="8"/>
    </row>
    <row r="648" spans="1:21" ht="14.25" customHeight="1" x14ac:dyDescent="0.55000000000000004">
      <c r="A648" s="7">
        <f t="shared" si="99"/>
        <v>2024</v>
      </c>
      <c r="B648" s="73" t="s">
        <v>87</v>
      </c>
      <c r="C648" s="75">
        <v>50982</v>
      </c>
      <c r="D648" s="8">
        <v>44275.102050781257</v>
      </c>
      <c r="E648" s="8">
        <v>227743.3056640625</v>
      </c>
      <c r="F648" s="8">
        <v>30062.116027832031</v>
      </c>
      <c r="G648" s="8">
        <v>2070.1865034103375</v>
      </c>
      <c r="H648" s="8">
        <v>6672.240795135499</v>
      </c>
      <c r="I648" s="8">
        <v>1467.8929071426392</v>
      </c>
      <c r="J648" s="8">
        <v>153131.52691650391</v>
      </c>
      <c r="K648" s="8">
        <v>25991.941238403349</v>
      </c>
      <c r="L648" s="8">
        <v>3248.7452697753911</v>
      </c>
      <c r="M648" s="8">
        <v>11264.912986755373</v>
      </c>
      <c r="N648" s="8">
        <v>112625.92755126955</v>
      </c>
      <c r="O648" s="8">
        <v>22729.29856872559</v>
      </c>
      <c r="P648" s="8">
        <v>0</v>
      </c>
      <c r="Q648" s="8">
        <v>0</v>
      </c>
      <c r="R648" s="8">
        <v>105144.77453613283</v>
      </c>
      <c r="S648" s="8">
        <v>30225.248352050781</v>
      </c>
      <c r="T648" s="8">
        <v>17761.504875183098</v>
      </c>
      <c r="U648" s="8"/>
    </row>
    <row r="649" spans="1:21" ht="14.25" customHeight="1" x14ac:dyDescent="0.55000000000000004">
      <c r="A649" s="7">
        <f t="shared" si="99"/>
        <v>2024</v>
      </c>
      <c r="B649" s="73" t="s">
        <v>87</v>
      </c>
      <c r="C649" s="75">
        <v>51013</v>
      </c>
      <c r="D649" s="8">
        <v>44008.153747558601</v>
      </c>
      <c r="E649" s="8">
        <v>226370.171875</v>
      </c>
      <c r="F649" s="8">
        <v>29880.862487792972</v>
      </c>
      <c r="G649" s="8">
        <v>2057.7047758102408</v>
      </c>
      <c r="H649" s="8">
        <v>6632.012039184573</v>
      </c>
      <c r="I649" s="8">
        <v>1459.0425143241882</v>
      </c>
      <c r="J649" s="8">
        <v>152208.25128173828</v>
      </c>
      <c r="K649" s="8">
        <v>25960.089340209961</v>
      </c>
      <c r="L649" s="8">
        <v>3229.1575889587407</v>
      </c>
      <c r="M649" s="8">
        <v>11196.993072509766</v>
      </c>
      <c r="N649" s="8">
        <v>111822.01110839845</v>
      </c>
      <c r="O649" s="8">
        <v>22388.530639648445</v>
      </c>
      <c r="P649" s="8">
        <v>0</v>
      </c>
      <c r="Q649" s="8">
        <v>0</v>
      </c>
      <c r="R649" s="8">
        <v>104510.8274536133</v>
      </c>
      <c r="S649" s="8">
        <v>30043.012634277362</v>
      </c>
      <c r="T649" s="8">
        <v>17654.414909362818</v>
      </c>
      <c r="U649" s="8"/>
    </row>
    <row r="650" spans="1:21" ht="14.25" customHeight="1" x14ac:dyDescent="0.55000000000000004">
      <c r="A650" s="7">
        <f t="shared" si="99"/>
        <v>2024</v>
      </c>
      <c r="B650" s="73" t="s">
        <v>87</v>
      </c>
      <c r="C650" s="75">
        <v>51043</v>
      </c>
      <c r="D650" s="8">
        <v>43742.8154296875</v>
      </c>
      <c r="E650" s="8">
        <v>225005.31494140625</v>
      </c>
      <c r="F650" s="8">
        <v>29700.701538085938</v>
      </c>
      <c r="G650" s="8">
        <v>2045.2982425689715</v>
      </c>
      <c r="H650" s="8">
        <v>6592.0253906250027</v>
      </c>
      <c r="I650" s="8">
        <v>1450.2455072402968</v>
      </c>
      <c r="J650" s="8">
        <v>151290.54675292969</v>
      </c>
      <c r="K650" s="8">
        <v>25928.428436279304</v>
      </c>
      <c r="L650" s="8">
        <v>3209.6880035400382</v>
      </c>
      <c r="M650" s="8">
        <v>11129.483016967777</v>
      </c>
      <c r="N650" s="8">
        <v>111022.94165039064</v>
      </c>
      <c r="O650" s="8">
        <v>22052.692901611321</v>
      </c>
      <c r="P650" s="8">
        <v>0</v>
      </c>
      <c r="Q650" s="8">
        <v>0</v>
      </c>
      <c r="R650" s="8">
        <v>103880.69934082033</v>
      </c>
      <c r="S650" s="8">
        <v>29861.872894287113</v>
      </c>
      <c r="T650" s="8">
        <v>17547.971382141128</v>
      </c>
      <c r="U650" s="8"/>
    </row>
    <row r="651" spans="1:21" ht="14.25" customHeight="1" x14ac:dyDescent="0.55000000000000004">
      <c r="A651" s="7">
        <f t="shared" si="99"/>
        <v>2024</v>
      </c>
      <c r="B651" s="73" t="s">
        <v>87</v>
      </c>
      <c r="C651" s="75">
        <v>51074</v>
      </c>
      <c r="D651" s="8">
        <v>43479.076782226584</v>
      </c>
      <c r="E651" s="8">
        <v>223648.6875</v>
      </c>
      <c r="F651" s="8">
        <v>29521.626220703125</v>
      </c>
      <c r="G651" s="8">
        <v>2032.9665603637714</v>
      </c>
      <c r="H651" s="8">
        <v>6552.2798843383835</v>
      </c>
      <c r="I651" s="8">
        <v>1441.5015029907206</v>
      </c>
      <c r="J651" s="8">
        <v>150378.37109375</v>
      </c>
      <c r="K651" s="8">
        <v>25896.958770751953</v>
      </c>
      <c r="L651" s="8">
        <v>3190.3359165191655</v>
      </c>
      <c r="M651" s="8">
        <v>11062.379890441896</v>
      </c>
      <c r="N651" s="8">
        <v>110228.69256591798</v>
      </c>
      <c r="O651" s="8">
        <v>21721.717819213864</v>
      </c>
      <c r="P651" s="8">
        <v>0</v>
      </c>
      <c r="Q651" s="8">
        <v>0</v>
      </c>
      <c r="R651" s="8">
        <v>103254.37365722658</v>
      </c>
      <c r="S651" s="8">
        <v>29681.826843261759</v>
      </c>
      <c r="T651" s="8">
        <v>17442.168975830093</v>
      </c>
      <c r="U651" s="8"/>
    </row>
    <row r="652" spans="1:21" ht="14.25" customHeight="1" x14ac:dyDescent="0.55000000000000004">
      <c r="A652" s="7">
        <f t="shared" si="99"/>
        <v>2024</v>
      </c>
      <c r="B652" s="73" t="s">
        <v>87</v>
      </c>
      <c r="C652" s="75">
        <v>51104</v>
      </c>
      <c r="D652" s="8">
        <v>43216.928466796882</v>
      </c>
      <c r="E652" s="8">
        <v>222300.24169921875</v>
      </c>
      <c r="F652" s="8">
        <v>29343.631713867188</v>
      </c>
      <c r="G652" s="8">
        <v>2020.7092151641832</v>
      </c>
      <c r="H652" s="8">
        <v>6512.774272918703</v>
      </c>
      <c r="I652" s="8">
        <v>1432.8102869987481</v>
      </c>
      <c r="J652" s="8">
        <v>149471.69494628906</v>
      </c>
      <c r="K652" s="8">
        <v>25865.679397583022</v>
      </c>
      <c r="L652" s="8">
        <v>3171.1005153656047</v>
      </c>
      <c r="M652" s="8">
        <v>10995.681930541992</v>
      </c>
      <c r="N652" s="8">
        <v>109439.23370361328</v>
      </c>
      <c r="O652" s="8">
        <v>21395.534851074219</v>
      </c>
      <c r="P652" s="8">
        <v>0</v>
      </c>
      <c r="Q652" s="8">
        <v>0</v>
      </c>
      <c r="R652" s="8">
        <v>102631.82244873048</v>
      </c>
      <c r="S652" s="8">
        <v>29502.866058349631</v>
      </c>
      <c r="T652" s="8">
        <v>17337.005149841334</v>
      </c>
      <c r="U652" s="8"/>
    </row>
    <row r="653" spans="1:21" ht="14.25" customHeight="1" x14ac:dyDescent="0.55000000000000004">
      <c r="A653" s="7">
        <f t="shared" si="99"/>
        <v>2024</v>
      </c>
      <c r="B653" s="73" t="s">
        <v>87</v>
      </c>
      <c r="C653" s="75">
        <v>51135</v>
      </c>
      <c r="D653" s="8">
        <v>42956.35998535157</v>
      </c>
      <c r="E653" s="8">
        <v>220959.9267578125</v>
      </c>
      <c r="F653" s="8">
        <v>29166.710449218754</v>
      </c>
      <c r="G653" s="8">
        <v>2008.5256700515752</v>
      </c>
      <c r="H653" s="8">
        <v>6473.5069732666016</v>
      </c>
      <c r="I653" s="8">
        <v>1424.1714868545525</v>
      </c>
      <c r="J653" s="8">
        <v>148570.47833251953</v>
      </c>
      <c r="K653" s="8">
        <v>25834.588394165061</v>
      </c>
      <c r="L653" s="8">
        <v>3151.9808616638197</v>
      </c>
      <c r="M653" s="8">
        <v>10929.38551330567</v>
      </c>
      <c r="N653" s="8">
        <v>108654.52520751953</v>
      </c>
      <c r="O653" s="8">
        <v>21074.076095581055</v>
      </c>
      <c r="P653" s="8">
        <v>0</v>
      </c>
      <c r="Q653" s="8">
        <v>0</v>
      </c>
      <c r="R653" s="8">
        <v>102013.02032470705</v>
      </c>
      <c r="S653" s="8">
        <v>29324.985107421904</v>
      </c>
      <c r="T653" s="8">
        <v>17232.475433349609</v>
      </c>
      <c r="U653" s="8"/>
    </row>
    <row r="654" spans="1:21" ht="14.25" customHeight="1" x14ac:dyDescent="0.55000000000000004">
      <c r="A654" s="7">
        <f t="shared" si="99"/>
        <v>2024</v>
      </c>
      <c r="B654" s="73" t="s">
        <v>87</v>
      </c>
      <c r="C654" s="75">
        <v>51166</v>
      </c>
      <c r="D654" s="8">
        <v>42697.363037109397</v>
      </c>
      <c r="E654" s="8">
        <v>219627.69140625</v>
      </c>
      <c r="F654" s="8">
        <v>28990.85546875</v>
      </c>
      <c r="G654" s="8">
        <v>1996.4156723022436</v>
      </c>
      <c r="H654" s="8">
        <v>6434.4761505126971</v>
      </c>
      <c r="I654" s="8">
        <v>1415.5847077369697</v>
      </c>
      <c r="J654" s="8">
        <v>147674.70147705078</v>
      </c>
      <c r="K654" s="8">
        <v>25803.684448242195</v>
      </c>
      <c r="L654" s="8">
        <v>3132.9766426086439</v>
      </c>
      <c r="M654" s="8">
        <v>10863.488349914553</v>
      </c>
      <c r="N654" s="8">
        <v>107874.55657958986</v>
      </c>
      <c r="O654" s="8">
        <v>20757.275871276841</v>
      </c>
      <c r="P654" s="8">
        <v>0</v>
      </c>
      <c r="Q654" s="8">
        <v>0</v>
      </c>
      <c r="R654" s="8">
        <v>101397.95355224611</v>
      </c>
      <c r="S654" s="8">
        <v>29148.174896240271</v>
      </c>
      <c r="T654" s="8">
        <v>17128.57543945315</v>
      </c>
      <c r="U654" s="8"/>
    </row>
    <row r="655" spans="1:21" ht="14.25" customHeight="1" x14ac:dyDescent="0.55000000000000004">
      <c r="A655" s="7">
        <f t="shared" si="99"/>
        <v>2024</v>
      </c>
      <c r="B655" s="73" t="s">
        <v>87</v>
      </c>
      <c r="C655" s="75">
        <v>51195</v>
      </c>
      <c r="D655" s="8">
        <v>42439.927734375022</v>
      </c>
      <c r="E655" s="8">
        <v>218303.48876953125</v>
      </c>
      <c r="F655" s="8">
        <v>28816.060363769531</v>
      </c>
      <c r="G655" s="8">
        <v>1984.3787240982049</v>
      </c>
      <c r="H655" s="8">
        <v>6395.680877685546</v>
      </c>
      <c r="I655" s="8">
        <v>1407.0496888160719</v>
      </c>
      <c r="J655" s="8">
        <v>146784.32849121094</v>
      </c>
      <c r="K655" s="8">
        <v>25772.966964721705</v>
      </c>
      <c r="L655" s="8">
        <v>3114.0869140625005</v>
      </c>
      <c r="M655" s="8">
        <v>10797.989944458011</v>
      </c>
      <c r="N655" s="8">
        <v>107099.28466796876</v>
      </c>
      <c r="O655" s="8">
        <v>20445.065185546893</v>
      </c>
      <c r="P655" s="8">
        <v>0</v>
      </c>
      <c r="Q655" s="8">
        <v>0</v>
      </c>
      <c r="R655" s="8">
        <v>100786.59667968751</v>
      </c>
      <c r="S655" s="8">
        <v>28972.432357788115</v>
      </c>
      <c r="T655" s="8">
        <v>17025.301643371597</v>
      </c>
      <c r="U655" s="8"/>
    </row>
    <row r="656" spans="1:21" ht="14.25" customHeight="1" x14ac:dyDescent="0.55000000000000004">
      <c r="A656" s="7">
        <f t="shared" si="99"/>
        <v>2024</v>
      </c>
      <c r="B656" s="73" t="s">
        <v>87</v>
      </c>
      <c r="C656" s="75">
        <v>51226</v>
      </c>
      <c r="D656" s="8">
        <v>42184.044006347678</v>
      </c>
      <c r="E656" s="8">
        <v>216987.27001953125</v>
      </c>
      <c r="F656" s="8">
        <v>28642.319702148441</v>
      </c>
      <c r="G656" s="8">
        <v>1972.414230346682</v>
      </c>
      <c r="H656" s="8">
        <v>6357.1192283630362</v>
      </c>
      <c r="I656" s="8">
        <v>1398.5661735534684</v>
      </c>
      <c r="J656" s="8">
        <v>145899.32073974609</v>
      </c>
      <c r="K656" s="8">
        <v>25742.434799194343</v>
      </c>
      <c r="L656" s="8">
        <v>3095.3111515045161</v>
      </c>
      <c r="M656" s="8">
        <v>10732.885322570803</v>
      </c>
      <c r="N656" s="8">
        <v>106328.68865966797</v>
      </c>
      <c r="O656" s="8">
        <v>20137.381385803252</v>
      </c>
      <c r="P656" s="8">
        <v>0</v>
      </c>
      <c r="Q656" s="8">
        <v>0</v>
      </c>
      <c r="R656" s="8">
        <v>100178.92065429689</v>
      </c>
      <c r="S656" s="8">
        <v>28797.74784851076</v>
      </c>
      <c r="T656" s="8">
        <v>16922.651527404811</v>
      </c>
      <c r="U656" s="8"/>
    </row>
    <row r="657" spans="1:21" ht="14.25" customHeight="1" x14ac:dyDescent="0.55000000000000004">
      <c r="A657" s="7">
        <f t="shared" si="99"/>
        <v>2024</v>
      </c>
      <c r="B657" s="73" t="s">
        <v>87</v>
      </c>
      <c r="C657" s="75">
        <v>51256</v>
      </c>
      <c r="D657" s="8">
        <v>41929.703918457082</v>
      </c>
      <c r="E657" s="8">
        <v>215678.98681640625</v>
      </c>
      <c r="F657" s="8">
        <v>28469.626220703129</v>
      </c>
      <c r="G657" s="8">
        <v>1960.5219497680664</v>
      </c>
      <c r="H657" s="8">
        <v>6318.7902793884259</v>
      </c>
      <c r="I657" s="8">
        <v>1390.13380241394</v>
      </c>
      <c r="J657" s="8">
        <v>145019.64990234375</v>
      </c>
      <c r="K657" s="8">
        <v>25712.086608886748</v>
      </c>
      <c r="L657" s="8">
        <v>3076.6485328674321</v>
      </c>
      <c r="M657" s="8">
        <v>10668.173248291017</v>
      </c>
      <c r="N657" s="8">
        <v>105562.73870849611</v>
      </c>
      <c r="O657" s="8">
        <v>19834.158897399931</v>
      </c>
      <c r="P657" s="8">
        <v>0</v>
      </c>
      <c r="Q657" s="8">
        <v>0</v>
      </c>
      <c r="R657" s="8">
        <v>99574.912658691421</v>
      </c>
      <c r="S657" s="8">
        <v>28624.117691040043</v>
      </c>
      <c r="T657" s="8">
        <v>16820.619132995595</v>
      </c>
      <c r="U657" s="8"/>
    </row>
    <row r="658" spans="1:21" ht="14.25" customHeight="1" x14ac:dyDescent="0.55000000000000004">
      <c r="A658" s="7">
        <f t="shared" si="99"/>
        <v>2024</v>
      </c>
      <c r="B658" s="73" t="s">
        <v>87</v>
      </c>
      <c r="C658" s="75">
        <v>51287</v>
      </c>
      <c r="D658" s="8">
        <v>41676.896789550796</v>
      </c>
      <c r="E658" s="8">
        <v>214378.59228515625</v>
      </c>
      <c r="F658" s="8">
        <v>28297.973876953125</v>
      </c>
      <c r="G658" s="8">
        <v>1948.701374053956</v>
      </c>
      <c r="H658" s="8">
        <v>6280.692474365238</v>
      </c>
      <c r="I658" s="8">
        <v>1381.7523002624491</v>
      </c>
      <c r="J658" s="8">
        <v>144145.283203125</v>
      </c>
      <c r="K658" s="8">
        <v>25681.921569824233</v>
      </c>
      <c r="L658" s="8">
        <v>3058.0985374450711</v>
      </c>
      <c r="M658" s="8">
        <v>10603.851936340334</v>
      </c>
      <c r="N658" s="8">
        <v>104801.41027832033</v>
      </c>
      <c r="O658" s="8">
        <v>19535.335556030288</v>
      </c>
      <c r="P658" s="8">
        <v>0</v>
      </c>
      <c r="Q658" s="8">
        <v>0</v>
      </c>
      <c r="R658" s="8">
        <v>98974.544799804702</v>
      </c>
      <c r="S658" s="8">
        <v>28451.535263061545</v>
      </c>
      <c r="T658" s="8">
        <v>16719.203247070342</v>
      </c>
      <c r="U658" s="8"/>
    </row>
    <row r="659" spans="1:21" ht="14.25" customHeight="1" x14ac:dyDescent="0.55000000000000004">
      <c r="A659" s="7">
        <f t="shared" si="99"/>
        <v>2024</v>
      </c>
      <c r="B659" s="73" t="s">
        <v>87</v>
      </c>
      <c r="C659" s="75">
        <v>51317</v>
      </c>
      <c r="D659" s="8">
        <v>41425.614013671933</v>
      </c>
      <c r="E659" s="8">
        <v>213086.0361328125</v>
      </c>
      <c r="F659" s="8">
        <v>28127.356567382816</v>
      </c>
      <c r="G659" s="8">
        <v>1936.9520740509058</v>
      </c>
      <c r="H659" s="8">
        <v>6242.8240890502948</v>
      </c>
      <c r="I659" s="8">
        <v>1373.4212584495522</v>
      </c>
      <c r="J659" s="8">
        <v>143276.18823242188</v>
      </c>
      <c r="K659" s="8">
        <v>25651.938644409194</v>
      </c>
      <c r="L659" s="8">
        <v>3039.6604061126695</v>
      </c>
      <c r="M659" s="8">
        <v>10539.91760635376</v>
      </c>
      <c r="N659" s="8">
        <v>104044.67413330078</v>
      </c>
      <c r="O659" s="8">
        <v>19240.848304748535</v>
      </c>
      <c r="P659" s="8">
        <v>0</v>
      </c>
      <c r="Q659" s="8">
        <v>0</v>
      </c>
      <c r="R659" s="8">
        <v>98377.79809570314</v>
      </c>
      <c r="S659" s="8">
        <v>28279.990997314493</v>
      </c>
      <c r="T659" s="8">
        <v>16618.397552490249</v>
      </c>
      <c r="U659" s="8"/>
    </row>
    <row r="660" spans="1:21" ht="14.25" customHeight="1" x14ac:dyDescent="0.55000000000000004">
      <c r="A660" s="7">
        <f t="shared" si="99"/>
        <v>2024</v>
      </c>
      <c r="B660" s="73" t="s">
        <v>87</v>
      </c>
      <c r="C660" s="75">
        <v>51348</v>
      </c>
      <c r="D660" s="8">
        <v>41175.846496582053</v>
      </c>
      <c r="E660" s="8">
        <v>211801.27734375</v>
      </c>
      <c r="F660" s="8">
        <v>27957.768188476563</v>
      </c>
      <c r="G660" s="8">
        <v>1925.2736263275126</v>
      </c>
      <c r="H660" s="8">
        <v>6205.184284210206</v>
      </c>
      <c r="I660" s="8">
        <v>1365.1404514312762</v>
      </c>
      <c r="J660" s="8">
        <v>142412.33154296875</v>
      </c>
      <c r="K660" s="8">
        <v>25622.135772705085</v>
      </c>
      <c r="L660" s="8">
        <v>3021.3332271575941</v>
      </c>
      <c r="M660" s="8">
        <v>10476.370002746584</v>
      </c>
      <c r="N660" s="8">
        <v>103292.49108886719</v>
      </c>
      <c r="O660" s="8">
        <v>18950.63291931156</v>
      </c>
      <c r="P660" s="8">
        <v>0</v>
      </c>
      <c r="Q660" s="8">
        <v>0</v>
      </c>
      <c r="R660" s="8">
        <v>97784.648620605469</v>
      </c>
      <c r="S660" s="8">
        <v>28109.482894897494</v>
      </c>
      <c r="T660" s="8">
        <v>16518.200065612793</v>
      </c>
      <c r="U660" s="8"/>
    </row>
    <row r="661" spans="1:21" ht="14.25" customHeight="1" x14ac:dyDescent="0.55000000000000004">
      <c r="A661" s="7">
        <f t="shared" si="99"/>
        <v>2024</v>
      </c>
      <c r="B661" s="73" t="s">
        <v>87</v>
      </c>
      <c r="C661" s="75">
        <v>51379</v>
      </c>
      <c r="D661" s="8">
        <v>40927.58453369145</v>
      </c>
      <c r="E661" s="8">
        <v>210524.25927734375</v>
      </c>
      <c r="F661" s="8">
        <v>27789.202087402344</v>
      </c>
      <c r="G661" s="8">
        <v>1913.6655397415136</v>
      </c>
      <c r="H661" s="8">
        <v>6167.7711753845251</v>
      </c>
      <c r="I661" s="8">
        <v>1356.9096097946167</v>
      </c>
      <c r="J661" s="8">
        <v>141553.6826171875</v>
      </c>
      <c r="K661" s="8">
        <v>25592.513488769535</v>
      </c>
      <c r="L661" s="8">
        <v>3003.1167335510268</v>
      </c>
      <c r="M661" s="8">
        <v>10413.204147338869</v>
      </c>
      <c r="N661" s="8">
        <v>102544.84790039063</v>
      </c>
      <c r="O661" s="8">
        <v>18664.632164001476</v>
      </c>
      <c r="P661" s="8">
        <v>0</v>
      </c>
      <c r="Q661" s="8">
        <v>0</v>
      </c>
      <c r="R661" s="8">
        <v>97195.073913574233</v>
      </c>
      <c r="S661" s="8">
        <v>27940.001098632849</v>
      </c>
      <c r="T661" s="8">
        <v>16418.607032775893</v>
      </c>
      <c r="U661" s="8"/>
    </row>
    <row r="662" spans="1:21" ht="14.25" customHeight="1" x14ac:dyDescent="0.55000000000000004">
      <c r="A662" s="7">
        <f t="shared" si="99"/>
        <v>2024</v>
      </c>
      <c r="B662" s="73" t="s">
        <v>87</v>
      </c>
      <c r="C662" s="75">
        <v>51409</v>
      </c>
      <c r="D662" s="8">
        <v>40680.819030761762</v>
      </c>
      <c r="E662" s="8">
        <v>209254.943359375</v>
      </c>
      <c r="F662" s="8">
        <v>27621.65234375</v>
      </c>
      <c r="G662" s="8">
        <v>1902.1274394989009</v>
      </c>
      <c r="H662" s="8">
        <v>6130.5837326049814</v>
      </c>
      <c r="I662" s="8">
        <v>1348.7283539772034</v>
      </c>
      <c r="J662" s="8">
        <v>140700.20935058594</v>
      </c>
      <c r="K662" s="8">
        <v>25563.069244384769</v>
      </c>
      <c r="L662" s="8">
        <v>2985.009920120237</v>
      </c>
      <c r="M662" s="8">
        <v>10350.420021057129</v>
      </c>
      <c r="N662" s="8">
        <v>101801.70910644534</v>
      </c>
      <c r="O662" s="8">
        <v>18382.782394409202</v>
      </c>
      <c r="P662" s="8">
        <v>0</v>
      </c>
      <c r="Q662" s="8">
        <v>0</v>
      </c>
      <c r="R662" s="8">
        <v>96609.053894042969</v>
      </c>
      <c r="S662" s="8">
        <v>27771.542129516609</v>
      </c>
      <c r="T662" s="8">
        <v>16319.61335754396</v>
      </c>
      <c r="U662" s="8"/>
    </row>
    <row r="663" spans="1:21" ht="14.25" customHeight="1" x14ac:dyDescent="0.55000000000000004">
      <c r="A663" s="7">
        <f t="shared" si="99"/>
        <v>2024</v>
      </c>
      <c r="B663" s="73" t="s">
        <v>87</v>
      </c>
      <c r="C663" s="75">
        <v>51440</v>
      </c>
      <c r="D663" s="8">
        <v>40435.542236328147</v>
      </c>
      <c r="E663" s="8">
        <v>207993.2829589844</v>
      </c>
      <c r="F663" s="8">
        <v>27455.11328125</v>
      </c>
      <c r="G663" s="8">
        <v>1890.6589717865022</v>
      </c>
      <c r="H663" s="8">
        <v>6093.6207580566415</v>
      </c>
      <c r="I663" s="8">
        <v>1340.5965480804443</v>
      </c>
      <c r="J663" s="8">
        <v>139851.88726806641</v>
      </c>
      <c r="K663" s="8">
        <v>25533.801940917972</v>
      </c>
      <c r="L663" s="8">
        <v>2967.0124797821072</v>
      </c>
      <c r="M663" s="8">
        <v>10288.013721466066</v>
      </c>
      <c r="N663" s="8">
        <v>101063.05920410156</v>
      </c>
      <c r="O663" s="8">
        <v>18105.02979278567</v>
      </c>
      <c r="P663" s="8">
        <v>0</v>
      </c>
      <c r="Q663" s="8">
        <v>0</v>
      </c>
      <c r="R663" s="8">
        <v>96026.57104492189</v>
      </c>
      <c r="S663" s="8">
        <v>27604.100082397483</v>
      </c>
      <c r="T663" s="8">
        <v>16221.218582153333</v>
      </c>
      <c r="U663" s="8"/>
    </row>
    <row r="664" spans="1:21" ht="14.25" customHeight="1" x14ac:dyDescent="0.55000000000000004">
      <c r="A664" s="7">
        <f t="shared" si="99"/>
        <v>2024</v>
      </c>
      <c r="B664" s="73" t="s">
        <v>87</v>
      </c>
      <c r="C664" s="75">
        <v>51470</v>
      </c>
      <c r="D664" s="8">
        <v>40191.743713378935</v>
      </c>
      <c r="E664" s="8">
        <v>206739.22705078125</v>
      </c>
      <c r="F664" s="8">
        <v>27289.577880859375</v>
      </c>
      <c r="G664" s="8">
        <v>1879.2595987319924</v>
      </c>
      <c r="H664" s="8">
        <v>6056.880630493165</v>
      </c>
      <c r="I664" s="8">
        <v>1332.5136408805849</v>
      </c>
      <c r="J664" s="8">
        <v>139008.67810058594</v>
      </c>
      <c r="K664" s="8">
        <v>25504.712203979478</v>
      </c>
      <c r="L664" s="8">
        <v>2949.1234893798814</v>
      </c>
      <c r="M664" s="8">
        <v>10225.984283447267</v>
      </c>
      <c r="N664" s="8">
        <v>100328.85888671876</v>
      </c>
      <c r="O664" s="8">
        <v>17831.311096191395</v>
      </c>
      <c r="P664" s="8">
        <v>0</v>
      </c>
      <c r="Q664" s="8">
        <v>0</v>
      </c>
      <c r="R664" s="8">
        <v>95447.597229003921</v>
      </c>
      <c r="S664" s="8">
        <v>27437.667831420906</v>
      </c>
      <c r="T664" s="8">
        <v>16123.415306091321</v>
      </c>
      <c r="U664" s="8"/>
    </row>
    <row r="665" spans="1:21" ht="14.25" customHeight="1" x14ac:dyDescent="0.55000000000000004">
      <c r="A665" s="7">
        <f t="shared" si="99"/>
        <v>2024</v>
      </c>
      <c r="B665" s="73" t="s">
        <v>87</v>
      </c>
      <c r="C665" s="75">
        <v>51501</v>
      </c>
      <c r="D665" s="8">
        <v>39949.414855957031</v>
      </c>
      <c r="E665" s="8">
        <v>205492.73120117188</v>
      </c>
      <c r="F665" s="8">
        <v>27125.040588378906</v>
      </c>
      <c r="G665" s="8">
        <v>1867.9289312362671</v>
      </c>
      <c r="H665" s="8">
        <v>6020.3615875244159</v>
      </c>
      <c r="I665" s="8">
        <v>1324.4795145988464</v>
      </c>
      <c r="J665" s="8">
        <v>138170.55206298828</v>
      </c>
      <c r="K665" s="8">
        <v>25475.797775268584</v>
      </c>
      <c r="L665" s="8">
        <v>2931.3422183990479</v>
      </c>
      <c r="M665" s="8">
        <v>10164.328788757328</v>
      </c>
      <c r="N665" s="8">
        <v>99599.08081054689</v>
      </c>
      <c r="O665" s="8">
        <v>17561.570045471206</v>
      </c>
      <c r="P665" s="8">
        <v>0</v>
      </c>
      <c r="Q665" s="8">
        <v>0</v>
      </c>
      <c r="R665" s="8">
        <v>94872.111511230483</v>
      </c>
      <c r="S665" s="8">
        <v>27272.236419677742</v>
      </c>
      <c r="T665" s="8">
        <v>16026.202545166003</v>
      </c>
      <c r="U665" s="8"/>
    </row>
    <row r="666" spans="1:21" ht="14.25" customHeight="1" x14ac:dyDescent="0.55000000000000004">
      <c r="A666" s="7">
        <f t="shared" si="99"/>
        <v>2024</v>
      </c>
      <c r="B666" s="73" t="s">
        <v>87</v>
      </c>
      <c r="C666" s="75">
        <v>51532</v>
      </c>
      <c r="D666" s="8">
        <v>39708.546813964895</v>
      </c>
      <c r="E666" s="8">
        <v>204253.7517089844</v>
      </c>
      <c r="F666" s="8">
        <v>26961.494812011722</v>
      </c>
      <c r="G666" s="8">
        <v>1856.6665620803856</v>
      </c>
      <c r="H666" s="8">
        <v>5984.0630836486826</v>
      </c>
      <c r="I666" s="8">
        <v>1316.4938077926638</v>
      </c>
      <c r="J666" s="8">
        <v>137337.47436523438</v>
      </c>
      <c r="K666" s="8">
        <v>25447.056732177731</v>
      </c>
      <c r="L666" s="8">
        <v>2913.6683120727571</v>
      </c>
      <c r="M666" s="8">
        <v>10103.04495239258</v>
      </c>
      <c r="N666" s="8">
        <v>98873.708312988281</v>
      </c>
      <c r="O666" s="8">
        <v>17295.751647949222</v>
      </c>
      <c r="P666" s="8">
        <v>0</v>
      </c>
      <c r="Q666" s="8">
        <v>0</v>
      </c>
      <c r="R666" s="8">
        <v>94300.095520019546</v>
      </c>
      <c r="S666" s="8">
        <v>27107.803909301776</v>
      </c>
      <c r="T666" s="8">
        <v>15929.575752258288</v>
      </c>
      <c r="U666" s="8"/>
    </row>
    <row r="667" spans="1:21" ht="14.25" customHeight="1" x14ac:dyDescent="0.55000000000000004">
      <c r="A667" s="7">
        <f t="shared" si="99"/>
        <v>2024</v>
      </c>
      <c r="B667" s="73" t="s">
        <v>87</v>
      </c>
      <c r="C667" s="75">
        <v>51560</v>
      </c>
      <c r="D667" s="8">
        <v>39469.131774902351</v>
      </c>
      <c r="E667" s="8">
        <v>203022.24365234375</v>
      </c>
      <c r="F667" s="8">
        <v>26798.935913085938</v>
      </c>
      <c r="G667" s="8">
        <v>1845.4721956253061</v>
      </c>
      <c r="H667" s="8">
        <v>5947.9832611084003</v>
      </c>
      <c r="I667" s="8">
        <v>1308.5562505722044</v>
      </c>
      <c r="J667" s="8">
        <v>136509.4306640625</v>
      </c>
      <c r="K667" s="8">
        <v>25418.489151001006</v>
      </c>
      <c r="L667" s="8">
        <v>2896.1009292602507</v>
      </c>
      <c r="M667" s="8">
        <v>10042.130615234377</v>
      </c>
      <c r="N667" s="8">
        <v>98152.708374023452</v>
      </c>
      <c r="O667" s="8">
        <v>17033.799087524429</v>
      </c>
      <c r="P667" s="8">
        <v>0</v>
      </c>
      <c r="Q667" s="8">
        <v>0</v>
      </c>
      <c r="R667" s="8">
        <v>93731.533630371108</v>
      </c>
      <c r="S667" s="8">
        <v>26944.362411499031</v>
      </c>
      <c r="T667" s="8">
        <v>15833.531265258776</v>
      </c>
      <c r="U667" s="8"/>
    </row>
    <row r="668" spans="1:21" ht="14.25" customHeight="1" x14ac:dyDescent="0.55000000000000004">
      <c r="A668" s="7">
        <f t="shared" si="99"/>
        <v>2024</v>
      </c>
      <c r="B668" s="73" t="s">
        <v>87</v>
      </c>
      <c r="C668" s="75">
        <v>51591</v>
      </c>
      <c r="D668" s="8">
        <v>39231.159973144553</v>
      </c>
      <c r="E668" s="8">
        <v>201798.16040039063</v>
      </c>
      <c r="F668" s="8">
        <v>26637.356872558594</v>
      </c>
      <c r="G668" s="8">
        <v>1834.3452529907245</v>
      </c>
      <c r="H668" s="8">
        <v>5912.121135711669</v>
      </c>
      <c r="I668" s="8">
        <v>1300.6665487289426</v>
      </c>
      <c r="J668" s="8">
        <v>135686.36627197266</v>
      </c>
      <c r="K668" s="8">
        <v>25390.094192504905</v>
      </c>
      <c r="L668" s="8">
        <v>2878.6393260955806</v>
      </c>
      <c r="M668" s="8">
        <v>9981.5833129882813</v>
      </c>
      <c r="N668" s="8">
        <v>97436.047973632827</v>
      </c>
      <c r="O668" s="8">
        <v>16775.655601501487</v>
      </c>
      <c r="P668" s="8">
        <v>0</v>
      </c>
      <c r="Q668" s="8">
        <v>0</v>
      </c>
      <c r="R668" s="8">
        <v>93166.395446777358</v>
      </c>
      <c r="S668" s="8">
        <v>26781.907302856449</v>
      </c>
      <c r="T668" s="8">
        <v>15738.0656051636</v>
      </c>
      <c r="U668" s="8"/>
    </row>
    <row r="669" spans="1:21" ht="14.25" customHeight="1" x14ac:dyDescent="0.55000000000000004">
      <c r="A669" s="7">
        <f t="shared" si="99"/>
        <v>2024</v>
      </c>
      <c r="B669" s="73" t="s">
        <v>87</v>
      </c>
      <c r="C669" s="75">
        <v>51621</v>
      </c>
      <c r="D669" s="8">
        <v>38994.623474121094</v>
      </c>
      <c r="E669" s="8">
        <v>200581.45922851565</v>
      </c>
      <c r="F669" s="8">
        <v>26476.75250244141</v>
      </c>
      <c r="G669" s="8">
        <v>1823.2854337692279</v>
      </c>
      <c r="H669" s="8">
        <v>5876.4750728607196</v>
      </c>
      <c r="I669" s="8">
        <v>1292.8244843482971</v>
      </c>
      <c r="J669" s="8">
        <v>134868.27514648438</v>
      </c>
      <c r="K669" s="8">
        <v>25361.871307373058</v>
      </c>
      <c r="L669" s="8">
        <v>2861.2831745147714</v>
      </c>
      <c r="M669" s="8">
        <v>9921.4013519287146</v>
      </c>
      <c r="N669" s="8">
        <v>96723.718933105483</v>
      </c>
      <c r="O669" s="8">
        <v>16521.270156860381</v>
      </c>
      <c r="P669" s="8">
        <v>0</v>
      </c>
      <c r="Q669" s="8">
        <v>0</v>
      </c>
      <c r="R669" s="8">
        <v>92604.668579101577</v>
      </c>
      <c r="S669" s="8">
        <v>26620.430297851573</v>
      </c>
      <c r="T669" s="8">
        <v>15643.176742553698</v>
      </c>
      <c r="U669" s="8"/>
    </row>
    <row r="670" spans="1:21" ht="14.25" customHeight="1" x14ac:dyDescent="0.55000000000000004">
      <c r="A670" s="7">
        <f t="shared" si="99"/>
        <v>2024</v>
      </c>
      <c r="B670" s="73" t="s">
        <v>87</v>
      </c>
      <c r="C670" s="75">
        <v>51652</v>
      </c>
      <c r="D670" s="8">
        <v>38759.512939453176</v>
      </c>
      <c r="E670" s="8">
        <v>199372.09521484375</v>
      </c>
      <c r="F670" s="8">
        <v>26317.116516113285</v>
      </c>
      <c r="G670" s="8">
        <v>1812.2922525405861</v>
      </c>
      <c r="H670" s="8">
        <v>5841.0443134307861</v>
      </c>
      <c r="I670" s="8">
        <v>1285.0296630859377</v>
      </c>
      <c r="J670" s="8">
        <v>134055.11065673828</v>
      </c>
      <c r="K670" s="8">
        <v>25333.81736755374</v>
      </c>
      <c r="L670" s="8">
        <v>2844.0316448211652</v>
      </c>
      <c r="M670" s="8">
        <v>9861.5818367004376</v>
      </c>
      <c r="N670" s="8">
        <v>96015.682922363281</v>
      </c>
      <c r="O670" s="8">
        <v>16270.586929321291</v>
      </c>
      <c r="P670" s="8">
        <v>0</v>
      </c>
      <c r="Q670" s="8">
        <v>0</v>
      </c>
      <c r="R670" s="8">
        <v>92046.324859619141</v>
      </c>
      <c r="S670" s="8">
        <v>26459.929092407248</v>
      </c>
      <c r="T670" s="8">
        <v>15548.859512329129</v>
      </c>
      <c r="U670" s="8"/>
    </row>
    <row r="671" spans="1:21" ht="14.25" customHeight="1" x14ac:dyDescent="0.55000000000000004">
      <c r="A671" s="7">
        <f t="shared" si="99"/>
        <v>2024</v>
      </c>
      <c r="B671" s="73" t="s">
        <v>87</v>
      </c>
      <c r="C671" s="75">
        <v>51682</v>
      </c>
      <c r="D671" s="8">
        <v>38525.819702148452</v>
      </c>
      <c r="E671" s="8">
        <v>198170.01953125</v>
      </c>
      <c r="F671" s="8">
        <v>26158.442749023438</v>
      </c>
      <c r="G671" s="8">
        <v>1801.3654098510744</v>
      </c>
      <c r="H671" s="8">
        <v>5805.8268356323242</v>
      </c>
      <c r="I671" s="8">
        <v>1277.2818365097046</v>
      </c>
      <c r="J671" s="8">
        <v>133246.85375976563</v>
      </c>
      <c r="K671" s="8">
        <v>25305.932739257805</v>
      </c>
      <c r="L671" s="8">
        <v>2826.8841419219948</v>
      </c>
      <c r="M671" s="8">
        <v>9802.1239547729529</v>
      </c>
      <c r="N671" s="8">
        <v>95311.916381835938</v>
      </c>
      <c r="O671" s="8">
        <v>16023.554885864263</v>
      </c>
      <c r="P671" s="8">
        <v>0</v>
      </c>
      <c r="Q671" s="8">
        <v>0</v>
      </c>
      <c r="R671" s="8">
        <v>91491.351409912124</v>
      </c>
      <c r="S671" s="8">
        <v>26300.393951416019</v>
      </c>
      <c r="T671" s="8">
        <v>15455.110420227038</v>
      </c>
      <c r="U671" s="8"/>
    </row>
    <row r="672" spans="1:21" ht="14.25" customHeight="1" x14ac:dyDescent="0.55000000000000004">
      <c r="A672" s="7">
        <f t="shared" si="99"/>
        <v>2024</v>
      </c>
      <c r="B672" s="73" t="s">
        <v>87</v>
      </c>
      <c r="C672" s="75">
        <v>51713</v>
      </c>
      <c r="D672" s="8">
        <v>38293.535766601621</v>
      </c>
      <c r="E672" s="8">
        <v>196975.19116210938</v>
      </c>
      <c r="F672" s="8">
        <v>26000.725128173832</v>
      </c>
      <c r="G672" s="8">
        <v>1790.5044450759895</v>
      </c>
      <c r="H672" s="8">
        <v>5770.8217105865479</v>
      </c>
      <c r="I672" s="8">
        <v>1269.580674171448</v>
      </c>
      <c r="J672" s="8">
        <v>132443.46942138672</v>
      </c>
      <c r="K672" s="8">
        <v>25278.216323852539</v>
      </c>
      <c r="L672" s="8">
        <v>2809.8400459289523</v>
      </c>
      <c r="M672" s="8">
        <v>9743.0236358642596</v>
      </c>
      <c r="N672" s="8">
        <v>94612.392211914077</v>
      </c>
      <c r="O672" s="8">
        <v>15780.119407653818</v>
      </c>
      <c r="P672" s="8">
        <v>0</v>
      </c>
      <c r="Q672" s="8">
        <v>0</v>
      </c>
      <c r="R672" s="8">
        <v>90939.722900390625</v>
      </c>
      <c r="S672" s="8">
        <v>26141.820663452167</v>
      </c>
      <c r="T672" s="8">
        <v>15361.92647552493</v>
      </c>
      <c r="U672" s="8"/>
    </row>
    <row r="673" spans="1:21" ht="14.25" customHeight="1" x14ac:dyDescent="0.55000000000000004">
      <c r="A673" s="7">
        <f t="shared" si="99"/>
        <v>2024</v>
      </c>
      <c r="B673" s="73" t="s">
        <v>87</v>
      </c>
      <c r="C673" s="75">
        <v>51744</v>
      </c>
      <c r="D673" s="8">
        <v>38062.652648925825</v>
      </c>
      <c r="E673" s="8">
        <v>195787.56616210938</v>
      </c>
      <c r="F673" s="8">
        <v>25843.95849609375</v>
      </c>
      <c r="G673" s="8">
        <v>1779.7089214324922</v>
      </c>
      <c r="H673" s="8">
        <v>5736.0275230407733</v>
      </c>
      <c r="I673" s="8">
        <v>1261.925986289978</v>
      </c>
      <c r="J673" s="8">
        <v>131644.92767333984</v>
      </c>
      <c r="K673" s="8">
        <v>25250.666915893591</v>
      </c>
      <c r="L673" s="8">
        <v>2792.8986568450932</v>
      </c>
      <c r="M673" s="8">
        <v>9684.2797698974628</v>
      </c>
      <c r="N673" s="8">
        <v>93917.083312988296</v>
      </c>
      <c r="O673" s="8">
        <v>15540.232131958013</v>
      </c>
      <c r="P673" s="8">
        <v>0</v>
      </c>
      <c r="Q673" s="8">
        <v>0</v>
      </c>
      <c r="R673" s="8">
        <v>90391.418975830078</v>
      </c>
      <c r="S673" s="8">
        <v>25984.203094482415</v>
      </c>
      <c r="T673" s="8">
        <v>15269.305213928223</v>
      </c>
      <c r="U673" s="8"/>
    </row>
    <row r="674" spans="1:21" ht="14.25" customHeight="1" x14ac:dyDescent="0.55000000000000004">
      <c r="A674" s="7">
        <f t="shared" si="99"/>
        <v>2024</v>
      </c>
      <c r="B674" s="73" t="s">
        <v>87</v>
      </c>
      <c r="C674" s="75">
        <v>51774</v>
      </c>
      <c r="D674" s="8">
        <v>37833.160522460952</v>
      </c>
      <c r="E674" s="8">
        <v>194607.10449218753</v>
      </c>
      <c r="F674" s="8">
        <v>25688.137603759766</v>
      </c>
      <c r="G674" s="8">
        <v>1768.9785232543954</v>
      </c>
      <c r="H674" s="8">
        <v>5701.4432544708252</v>
      </c>
      <c r="I674" s="8">
        <v>1254.317490577698</v>
      </c>
      <c r="J674" s="8">
        <v>130851.19903564453</v>
      </c>
      <c r="K674" s="8">
        <v>25223.283981323242</v>
      </c>
      <c r="L674" s="8">
        <v>2776.0593509674077</v>
      </c>
      <c r="M674" s="8">
        <v>9625.8904113769549</v>
      </c>
      <c r="N674" s="8">
        <v>93225.964904785171</v>
      </c>
      <c r="O674" s="8">
        <v>15303.839431762706</v>
      </c>
      <c r="P674" s="8">
        <v>0</v>
      </c>
      <c r="Q674" s="8">
        <v>0</v>
      </c>
      <c r="R674" s="8">
        <v>89846.420562744155</v>
      </c>
      <c r="S674" s="8">
        <v>25827.53651428223</v>
      </c>
      <c r="T674" s="8">
        <v>15177.242294311523</v>
      </c>
      <c r="U674" s="8"/>
    </row>
    <row r="675" spans="1:21" ht="14.25" customHeight="1" x14ac:dyDescent="0.55000000000000004">
      <c r="A675" s="7">
        <f t="shared" si="99"/>
        <v>2024</v>
      </c>
      <c r="B675" s="73" t="s">
        <v>87</v>
      </c>
      <c r="C675" s="75">
        <v>51805</v>
      </c>
      <c r="D675" s="8">
        <v>37605.05291748052</v>
      </c>
      <c r="E675" s="8">
        <v>193433.76098632815</v>
      </c>
      <c r="F675" s="8">
        <v>25533.256195068359</v>
      </c>
      <c r="G675" s="8">
        <v>1758.3128061294526</v>
      </c>
      <c r="H675" s="8">
        <v>5667.0676651000977</v>
      </c>
      <c r="I675" s="8">
        <v>1246.7548403739929</v>
      </c>
      <c r="J675" s="8">
        <v>130062.25714111328</v>
      </c>
      <c r="K675" s="8">
        <v>25196.066055297862</v>
      </c>
      <c r="L675" s="8">
        <v>2759.3217391967787</v>
      </c>
      <c r="M675" s="8">
        <v>9567.8530464172381</v>
      </c>
      <c r="N675" s="8">
        <v>92539.01684570314</v>
      </c>
      <c r="O675" s="8">
        <v>15070.892456054695</v>
      </c>
      <c r="P675" s="8">
        <v>0</v>
      </c>
      <c r="Q675" s="8">
        <v>0</v>
      </c>
      <c r="R675" s="8">
        <v>89304.707427978516</v>
      </c>
      <c r="S675" s="8">
        <v>25671.815307617195</v>
      </c>
      <c r="T675" s="8">
        <v>15085.734115600611</v>
      </c>
      <c r="U675" s="8"/>
    </row>
    <row r="676" spans="1:21" ht="14.25" customHeight="1" x14ac:dyDescent="0.55000000000000004">
      <c r="A676" s="7">
        <f t="shared" si="99"/>
        <v>2024</v>
      </c>
      <c r="B676" s="73" t="s">
        <v>87</v>
      </c>
      <c r="C676" s="75">
        <v>51835</v>
      </c>
      <c r="D676" s="8">
        <v>37378.320434570334</v>
      </c>
      <c r="E676" s="8">
        <v>192267.48876953125</v>
      </c>
      <c r="F676" s="8">
        <v>25379.308410644535</v>
      </c>
      <c r="G676" s="8">
        <v>1747.7113723754871</v>
      </c>
      <c r="H676" s="8">
        <v>5632.8990936279288</v>
      </c>
      <c r="I676" s="8">
        <v>1239.2377529144289</v>
      </c>
      <c r="J676" s="8">
        <v>129278.07415771484</v>
      </c>
      <c r="K676" s="8">
        <v>25169.011871337923</v>
      </c>
      <c r="L676" s="8">
        <v>2742.6849632263197</v>
      </c>
      <c r="M676" s="8">
        <v>9510.1650238037146</v>
      </c>
      <c r="N676" s="8">
        <v>91856.213256835952</v>
      </c>
      <c r="O676" s="8">
        <v>14841.345146179197</v>
      </c>
      <c r="P676" s="8">
        <v>0</v>
      </c>
      <c r="Q676" s="8">
        <v>0</v>
      </c>
      <c r="R676" s="8">
        <v>88766.263214111328</v>
      </c>
      <c r="S676" s="8">
        <v>25517.031311035193</v>
      </c>
      <c r="T676" s="8">
        <v>14994.777481079127</v>
      </c>
      <c r="U676" s="8"/>
    </row>
    <row r="677" spans="1:21" ht="14.25" customHeight="1" x14ac:dyDescent="0.55000000000000004">
      <c r="A677" s="7">
        <f t="shared" si="99"/>
        <v>2024</v>
      </c>
      <c r="B677" s="73" t="s">
        <v>87</v>
      </c>
      <c r="C677" s="75">
        <v>51866</v>
      </c>
      <c r="D677" s="8">
        <v>37152.955261230476</v>
      </c>
      <c r="E677" s="8">
        <v>191108.2507324219</v>
      </c>
      <c r="F677" s="8">
        <v>25226.289093017578</v>
      </c>
      <c r="G677" s="8">
        <v>1737.1738910675044</v>
      </c>
      <c r="H677" s="8">
        <v>5598.9367141723624</v>
      </c>
      <c r="I677" s="8">
        <v>1231.7660570144653</v>
      </c>
      <c r="J677" s="8">
        <v>128498.61645507813</v>
      </c>
      <c r="K677" s="8">
        <v>25142.121109008818</v>
      </c>
      <c r="L677" s="8">
        <v>2726.1484241485578</v>
      </c>
      <c r="M677" s="8">
        <v>9452.826057434082</v>
      </c>
      <c r="N677" s="8">
        <v>91177.520446777344</v>
      </c>
      <c r="O677" s="8">
        <v>14615.144126892099</v>
      </c>
      <c r="P677" s="8">
        <v>0</v>
      </c>
      <c r="Q677" s="8">
        <v>0</v>
      </c>
      <c r="R677" s="8">
        <v>88231.064178466811</v>
      </c>
      <c r="S677" s="8">
        <v>25363.181869506843</v>
      </c>
      <c r="T677" s="8">
        <v>14904.369674682644</v>
      </c>
      <c r="U677" s="8"/>
    </row>
    <row r="678" spans="1:21" ht="14.25" customHeight="1" x14ac:dyDescent="0.55000000000000004">
      <c r="A678" s="7">
        <f t="shared" si="99"/>
        <v>2024</v>
      </c>
      <c r="B678" s="73" t="s">
        <v>87</v>
      </c>
      <c r="C678" s="75">
        <v>51897</v>
      </c>
      <c r="D678" s="8">
        <v>36928.948852539084</v>
      </c>
      <c r="E678" s="8">
        <v>189956.00024414065</v>
      </c>
      <c r="F678" s="8">
        <v>25074.19195556641</v>
      </c>
      <c r="G678" s="8">
        <v>1726.6999683380132</v>
      </c>
      <c r="H678" s="8">
        <v>5565.1791362762478</v>
      </c>
      <c r="I678" s="8">
        <v>1224.3393850326536</v>
      </c>
      <c r="J678" s="8">
        <v>127723.85705566406</v>
      </c>
      <c r="K678" s="8">
        <v>25115.392990112305</v>
      </c>
      <c r="L678" s="8">
        <v>2709.7116680145245</v>
      </c>
      <c r="M678" s="8">
        <v>9395.8322677612341</v>
      </c>
      <c r="N678" s="8">
        <v>90502.923095703125</v>
      </c>
      <c r="O678" s="8">
        <v>14392.244636535654</v>
      </c>
      <c r="P678" s="8">
        <v>0</v>
      </c>
      <c r="Q678" s="8">
        <v>0</v>
      </c>
      <c r="R678" s="8">
        <v>87699.092926025405</v>
      </c>
      <c r="S678" s="8">
        <v>25210.259887695349</v>
      </c>
      <c r="T678" s="8">
        <v>14814.507278442383</v>
      </c>
      <c r="U678" s="8"/>
    </row>
    <row r="679" spans="1:21" ht="14.25" customHeight="1" x14ac:dyDescent="0.55000000000000004">
      <c r="A679" s="7">
        <f t="shared" si="99"/>
        <v>2024</v>
      </c>
      <c r="B679" s="73" t="s">
        <v>87</v>
      </c>
      <c r="C679" s="75">
        <v>51925</v>
      </c>
      <c r="D679" s="8">
        <v>36706.292480468779</v>
      </c>
      <c r="E679" s="8">
        <v>188810.6989746094</v>
      </c>
      <c r="F679" s="8">
        <v>24923.011962890625</v>
      </c>
      <c r="G679" s="8">
        <v>1716.2891378402705</v>
      </c>
      <c r="H679" s="8">
        <v>5531.6251926422128</v>
      </c>
      <c r="I679" s="8">
        <v>1216.9574780464172</v>
      </c>
      <c r="J679" s="8">
        <v>126953.77355957031</v>
      </c>
      <c r="K679" s="8">
        <v>25088.825363159209</v>
      </c>
      <c r="L679" s="8">
        <v>2693.3740119934082</v>
      </c>
      <c r="M679" s="8">
        <v>9339.1815757751483</v>
      </c>
      <c r="N679" s="8">
        <v>89832.395629882827</v>
      </c>
      <c r="O679" s="8">
        <v>14172.599609375007</v>
      </c>
      <c r="P679" s="8">
        <v>0</v>
      </c>
      <c r="Q679" s="8">
        <v>0</v>
      </c>
      <c r="R679" s="8">
        <v>87170.328247070313</v>
      </c>
      <c r="S679" s="8">
        <v>25058.260543823246</v>
      </c>
      <c r="T679" s="8">
        <v>14725.186317443835</v>
      </c>
      <c r="U679" s="8"/>
    </row>
    <row r="680" spans="1:21" ht="14.25" customHeight="1" x14ac:dyDescent="0.55000000000000004">
      <c r="A680" s="7">
        <f t="shared" si="99"/>
        <v>2024</v>
      </c>
      <c r="B680" s="73" t="s">
        <v>87</v>
      </c>
      <c r="C680" s="75">
        <v>51956</v>
      </c>
      <c r="D680" s="8">
        <v>36484.978454589858</v>
      </c>
      <c r="E680" s="8">
        <v>187672.30078125003</v>
      </c>
      <c r="F680" s="8">
        <v>24772.743377685547</v>
      </c>
      <c r="G680" s="8">
        <v>1705.9410543441775</v>
      </c>
      <c r="H680" s="8">
        <v>5498.2731742858887</v>
      </c>
      <c r="I680" s="8">
        <v>1209.6200361251831</v>
      </c>
      <c r="J680" s="8">
        <v>126188.32922363281</v>
      </c>
      <c r="K680" s="8">
        <v>25062.417999267589</v>
      </c>
      <c r="L680" s="8">
        <v>2677.134729385376</v>
      </c>
      <c r="M680" s="8">
        <v>9282.8724555969238</v>
      </c>
      <c r="N680" s="8">
        <v>89165.905334472671</v>
      </c>
      <c r="O680" s="8">
        <v>13956.160675048832</v>
      </c>
      <c r="P680" s="8">
        <v>0</v>
      </c>
      <c r="Q680" s="8">
        <v>0</v>
      </c>
      <c r="R680" s="8">
        <v>86644.74893188478</v>
      </c>
      <c r="S680" s="8">
        <v>24907.17601013185</v>
      </c>
      <c r="T680" s="8">
        <v>14636.403144836439</v>
      </c>
      <c r="U680" s="8"/>
    </row>
    <row r="681" spans="1:21" ht="14.25" customHeight="1" x14ac:dyDescent="0.55000000000000004">
      <c r="A681" s="7">
        <f t="shared" si="99"/>
        <v>2024</v>
      </c>
      <c r="B681" s="73" t="s">
        <v>87</v>
      </c>
      <c r="C681" s="75">
        <v>51986</v>
      </c>
      <c r="D681" s="8">
        <v>36264.99926757814</v>
      </c>
      <c r="E681" s="8">
        <v>186540.76831054688</v>
      </c>
      <c r="F681" s="8">
        <v>24623.381072998051</v>
      </c>
      <c r="G681" s="8">
        <v>1695.6554145812986</v>
      </c>
      <c r="H681" s="8">
        <v>5465.1225109100351</v>
      </c>
      <c r="I681" s="8">
        <v>1202.3269038200378</v>
      </c>
      <c r="J681" s="8">
        <v>125427.49786376953</v>
      </c>
      <c r="K681" s="8">
        <v>25036.170120239291</v>
      </c>
      <c r="L681" s="8">
        <v>2660.9934120178214</v>
      </c>
      <c r="M681" s="8">
        <v>9226.9033775329608</v>
      </c>
      <c r="N681" s="8">
        <v>88503.430969238281</v>
      </c>
      <c r="O681" s="8">
        <v>13742.883491516111</v>
      </c>
      <c r="P681" s="8">
        <v>0</v>
      </c>
      <c r="Q681" s="8">
        <v>0</v>
      </c>
      <c r="R681" s="8">
        <v>86122.340148925796</v>
      </c>
      <c r="S681" s="8">
        <v>24757.003173828118</v>
      </c>
      <c r="T681" s="8">
        <v>14548.155822753894</v>
      </c>
      <c r="U681" s="8"/>
    </row>
    <row r="682" spans="1:21" ht="14.25" customHeight="1" x14ac:dyDescent="0.55000000000000004">
      <c r="A682" s="7">
        <f t="shared" si="99"/>
        <v>2024</v>
      </c>
      <c r="B682" s="73" t="s">
        <v>87</v>
      </c>
      <c r="C682" s="75">
        <v>52017</v>
      </c>
      <c r="D682" s="8">
        <v>36046.346740722678</v>
      </c>
      <c r="E682" s="8">
        <v>185416.05493164063</v>
      </c>
      <c r="F682" s="8">
        <v>24474.918914794922</v>
      </c>
      <c r="G682" s="8">
        <v>1685.4317770004268</v>
      </c>
      <c r="H682" s="8">
        <v>5432.1713542938269</v>
      </c>
      <c r="I682" s="8">
        <v>1195.077715873718</v>
      </c>
      <c r="J682" s="8">
        <v>124671.25354003906</v>
      </c>
      <c r="K682" s="8">
        <v>25010.080154418949</v>
      </c>
      <c r="L682" s="8">
        <v>2644.9495306015006</v>
      </c>
      <c r="M682" s="8">
        <v>9171.2715797424316</v>
      </c>
      <c r="N682" s="8">
        <v>87844.954101562515</v>
      </c>
      <c r="O682" s="8">
        <v>13532.722618103033</v>
      </c>
      <c r="P682" s="8">
        <v>0</v>
      </c>
      <c r="Q682" s="8">
        <v>0</v>
      </c>
      <c r="R682" s="8">
        <v>85603.079803466811</v>
      </c>
      <c r="S682" s="8">
        <v>24607.735000610388</v>
      </c>
      <c r="T682" s="8">
        <v>14460.440765380847</v>
      </c>
      <c r="U682" s="8"/>
    </row>
    <row r="683" spans="1:21" ht="14.25" customHeight="1" x14ac:dyDescent="0.55000000000000004">
      <c r="A683" s="7">
        <f t="shared" si="99"/>
        <v>2024</v>
      </c>
      <c r="B683" s="73" t="s">
        <v>87</v>
      </c>
      <c r="C683" s="75">
        <v>52047</v>
      </c>
      <c r="D683" s="8">
        <v>35829.012023925789</v>
      </c>
      <c r="E683" s="8">
        <v>184298.12255859378</v>
      </c>
      <c r="F683" s="8">
        <v>24327.351989746094</v>
      </c>
      <c r="G683" s="8">
        <v>1675.2697906494141</v>
      </c>
      <c r="H683" s="8">
        <v>5399.41920280457</v>
      </c>
      <c r="I683" s="8">
        <v>1187.8721623420718</v>
      </c>
      <c r="J683" s="8">
        <v>123919.57745361328</v>
      </c>
      <c r="K683" s="8">
        <v>24984.147552490238</v>
      </c>
      <c r="L683" s="8">
        <v>2629.0021686553964</v>
      </c>
      <c r="M683" s="8">
        <v>9115.9750823974646</v>
      </c>
      <c r="N683" s="8">
        <v>87190.44952392581</v>
      </c>
      <c r="O683" s="8">
        <v>13325.633934021003</v>
      </c>
      <c r="P683" s="8">
        <v>0</v>
      </c>
      <c r="Q683" s="8">
        <v>0</v>
      </c>
      <c r="R683" s="8">
        <v>85086.954040527358</v>
      </c>
      <c r="S683" s="8">
        <v>24459.36778259277</v>
      </c>
      <c r="T683" s="8">
        <v>14373.253944396973</v>
      </c>
      <c r="U683" s="8"/>
    </row>
    <row r="684" spans="1:21" ht="14.25" customHeight="1" x14ac:dyDescent="0.55000000000000004">
      <c r="A684" s="7">
        <f t="shared" si="99"/>
        <v>2024</v>
      </c>
      <c r="B684" s="73" t="s">
        <v>87</v>
      </c>
      <c r="C684" s="75">
        <v>52078</v>
      </c>
      <c r="D684" s="8">
        <v>35612.988037109382</v>
      </c>
      <c r="E684" s="8">
        <v>183186.92968750003</v>
      </c>
      <c r="F684" s="8">
        <v>24180.674713134766</v>
      </c>
      <c r="G684" s="8">
        <v>1665.1690998077388</v>
      </c>
      <c r="H684" s="8">
        <v>5366.8643932342502</v>
      </c>
      <c r="I684" s="8">
        <v>1180.7101268768313</v>
      </c>
      <c r="J684" s="8">
        <v>123172.42547607422</v>
      </c>
      <c r="K684" s="8">
        <v>24958.371063232451</v>
      </c>
      <c r="L684" s="8">
        <v>2613.1512794494643</v>
      </c>
      <c r="M684" s="8">
        <v>9061.0120429992676</v>
      </c>
      <c r="N684" s="8">
        <v>86539.89581298831</v>
      </c>
      <c r="O684" s="8">
        <v>13121.575134277347</v>
      </c>
      <c r="P684" s="8">
        <v>0</v>
      </c>
      <c r="Q684" s="8">
        <v>0</v>
      </c>
      <c r="R684" s="8">
        <v>84573.940277099638</v>
      </c>
      <c r="S684" s="8">
        <v>24311.894195556673</v>
      </c>
      <c r="T684" s="8">
        <v>14286.592994689929</v>
      </c>
      <c r="U684" s="8"/>
    </row>
    <row r="685" spans="1:21" ht="14.25" customHeight="1" x14ac:dyDescent="0.55000000000000004">
      <c r="A685" s="7">
        <f t="shared" si="99"/>
        <v>2024</v>
      </c>
      <c r="B685" s="73" t="s">
        <v>87</v>
      </c>
      <c r="C685" s="75">
        <v>52109</v>
      </c>
      <c r="D685" s="8">
        <v>35398.266235351548</v>
      </c>
      <c r="E685" s="8">
        <v>182082.4401855469</v>
      </c>
      <c r="F685" s="8">
        <v>24034.882080078125</v>
      </c>
      <c r="G685" s="8">
        <v>1655.1292562484741</v>
      </c>
      <c r="H685" s="8">
        <v>5334.5058822631809</v>
      </c>
      <c r="I685" s="8">
        <v>1173.5912103652956</v>
      </c>
      <c r="J685" s="8">
        <v>122429.77899169922</v>
      </c>
      <c r="K685" s="8">
        <v>24932.75035095217</v>
      </c>
      <c r="L685" s="8">
        <v>2597.3957052230849</v>
      </c>
      <c r="M685" s="8">
        <v>9006.3805503845233</v>
      </c>
      <c r="N685" s="8">
        <v>85893.254455566421</v>
      </c>
      <c r="O685" s="8">
        <v>12920.498214721683</v>
      </c>
      <c r="P685" s="8">
        <v>0</v>
      </c>
      <c r="Q685" s="8">
        <v>0</v>
      </c>
      <c r="R685" s="8">
        <v>84064.017242431655</v>
      </c>
      <c r="S685" s="8">
        <v>24165.310089111328</v>
      </c>
      <c r="T685" s="8">
        <v>14200.454017639147</v>
      </c>
      <c r="U685" s="8"/>
    </row>
    <row r="686" spans="1:21" ht="14.25" customHeight="1" x14ac:dyDescent="0.55000000000000004">
      <c r="A686" s="7">
        <f t="shared" si="99"/>
        <v>2024</v>
      </c>
      <c r="B686" s="73" t="s">
        <v>87</v>
      </c>
      <c r="C686" s="75">
        <v>52139</v>
      </c>
      <c r="D686" s="8">
        <v>35184.839111328081</v>
      </c>
      <c r="E686" s="8">
        <v>180984.60888671875</v>
      </c>
      <c r="F686" s="8">
        <v>23889.968231201172</v>
      </c>
      <c r="G686" s="8">
        <v>1645.1499643325801</v>
      </c>
      <c r="H686" s="8">
        <v>5302.3423595428449</v>
      </c>
      <c r="I686" s="8">
        <v>1166.5152812004089</v>
      </c>
      <c r="J686" s="8">
        <v>121691.61212158203</v>
      </c>
      <c r="K686" s="8">
        <v>24907.284240722685</v>
      </c>
      <c r="L686" s="8">
        <v>2581.7351818084699</v>
      </c>
      <c r="M686" s="8">
        <v>8952.0776863098163</v>
      </c>
      <c r="N686" s="8">
        <v>85250.518005371108</v>
      </c>
      <c r="O686" s="8">
        <v>12722.364585876461</v>
      </c>
      <c r="P686" s="8">
        <v>0</v>
      </c>
      <c r="Q686" s="8">
        <v>0</v>
      </c>
      <c r="R686" s="8">
        <v>83557.168090820342</v>
      </c>
      <c r="S686" s="8">
        <v>24019.609649658225</v>
      </c>
      <c r="T686" s="8">
        <v>14114.835556030261</v>
      </c>
      <c r="U686" s="8"/>
    </row>
    <row r="687" spans="1:21" ht="14.25" customHeight="1" x14ac:dyDescent="0.55000000000000004">
      <c r="A687" s="7">
        <f t="shared" si="99"/>
        <v>2024</v>
      </c>
      <c r="B687" s="73" t="s">
        <v>87</v>
      </c>
      <c r="C687" s="75">
        <v>52170</v>
      </c>
      <c r="D687" s="8">
        <v>34972.698730468765</v>
      </c>
      <c r="E687" s="8">
        <v>179893.39672851565</v>
      </c>
      <c r="F687" s="8">
        <v>23745.928222656254</v>
      </c>
      <c r="G687" s="8">
        <v>1635.2308359146125</v>
      </c>
      <c r="H687" s="8">
        <v>5270.3730239868182</v>
      </c>
      <c r="I687" s="8">
        <v>1159.4819822311401</v>
      </c>
      <c r="J687" s="8">
        <v>120957.89532470703</v>
      </c>
      <c r="K687" s="8">
        <v>24881.971343994133</v>
      </c>
      <c r="L687" s="8">
        <v>2566.1691026687622</v>
      </c>
      <c r="M687" s="8">
        <v>8898.1033363342303</v>
      </c>
      <c r="N687" s="8">
        <v>84611.652648925796</v>
      </c>
      <c r="O687" s="8">
        <v>12527.130416870119</v>
      </c>
      <c r="P687" s="8">
        <v>0</v>
      </c>
      <c r="Q687" s="8">
        <v>0</v>
      </c>
      <c r="R687" s="8">
        <v>83053.376007080107</v>
      </c>
      <c r="S687" s="8">
        <v>23874.78855895995</v>
      </c>
      <c r="T687" s="8">
        <v>14029.732681274414</v>
      </c>
      <c r="U687" s="8"/>
    </row>
    <row r="688" spans="1:21" ht="14.25" customHeight="1" x14ac:dyDescent="0.55000000000000004">
      <c r="A688" s="7">
        <f t="shared" si="99"/>
        <v>2024</v>
      </c>
      <c r="B688" s="73" t="s">
        <v>87</v>
      </c>
      <c r="C688" s="75">
        <v>52200</v>
      </c>
      <c r="D688" s="8">
        <v>34761.837951660164</v>
      </c>
      <c r="E688" s="8">
        <v>178808.76269531253</v>
      </c>
      <c r="F688" s="8">
        <v>23602.756286621094</v>
      </c>
      <c r="G688" s="8">
        <v>1625.3715639114373</v>
      </c>
      <c r="H688" s="8">
        <v>5238.596300125123</v>
      </c>
      <c r="I688" s="8">
        <v>1152.491081237793</v>
      </c>
      <c r="J688" s="8">
        <v>120228.60766601563</v>
      </c>
      <c r="K688" s="8">
        <v>24856.811355590809</v>
      </c>
      <c r="L688" s="8">
        <v>2550.6969070434557</v>
      </c>
      <c r="M688" s="8">
        <v>8844.4539222717303</v>
      </c>
      <c r="N688" s="8">
        <v>83976.644409179688</v>
      </c>
      <c r="O688" s="8">
        <v>12334.754753112793</v>
      </c>
      <c r="P688" s="8">
        <v>0</v>
      </c>
      <c r="Q688" s="8">
        <v>0</v>
      </c>
      <c r="R688" s="8">
        <v>82552.624511718779</v>
      </c>
      <c r="S688" s="8">
        <v>23730.839797973662</v>
      </c>
      <c r="T688" s="8">
        <v>13945.142723083483</v>
      </c>
      <c r="U688" s="8"/>
    </row>
    <row r="689" spans="1:21" ht="14.25" customHeight="1" x14ac:dyDescent="0.55000000000000004">
      <c r="A689" s="7">
        <f t="shared" si="99"/>
        <v>2024</v>
      </c>
      <c r="B689" s="73" t="s">
        <v>87</v>
      </c>
      <c r="C689" s="75">
        <v>52231</v>
      </c>
      <c r="D689" s="8">
        <v>34552.247924804688</v>
      </c>
      <c r="E689" s="8">
        <v>177730.669921875</v>
      </c>
      <c r="F689" s="8">
        <v>23460.448303222656</v>
      </c>
      <c r="G689" s="8">
        <v>1615.5716733932491</v>
      </c>
      <c r="H689" s="8">
        <v>5207.0109748840341</v>
      </c>
      <c r="I689" s="8">
        <v>1145.5423889160156</v>
      </c>
      <c r="J689" s="8">
        <v>119503.70715332031</v>
      </c>
      <c r="K689" s="8">
        <v>24831.802871704094</v>
      </c>
      <c r="L689" s="8">
        <v>2535.3179168701181</v>
      </c>
      <c r="M689" s="8">
        <v>8791.1279678344745</v>
      </c>
      <c r="N689" s="8">
        <v>83345.459716796875</v>
      </c>
      <c r="O689" s="8">
        <v>12145.197570800783</v>
      </c>
      <c r="P689" s="8">
        <v>0</v>
      </c>
      <c r="Q689" s="8">
        <v>0</v>
      </c>
      <c r="R689" s="8">
        <v>82054.885406494155</v>
      </c>
      <c r="S689" s="8">
        <v>23587.758316040061</v>
      </c>
      <c r="T689" s="8">
        <v>13861.063262939468</v>
      </c>
      <c r="U689" s="8"/>
    </row>
    <row r="690" spans="1:21" ht="14.25" customHeight="1" x14ac:dyDescent="0.55000000000000004">
      <c r="A690" s="7">
        <f t="shared" si="99"/>
        <v>2024</v>
      </c>
      <c r="B690" s="73" t="s">
        <v>87</v>
      </c>
      <c r="C690" s="75">
        <v>52262</v>
      </c>
      <c r="D690" s="8">
        <v>34343.921691894531</v>
      </c>
      <c r="E690" s="8">
        <v>176659.07373046878</v>
      </c>
      <c r="F690" s="8">
        <v>23318.99755859375</v>
      </c>
      <c r="G690" s="8">
        <v>1605.8309221267712</v>
      </c>
      <c r="H690" s="8">
        <v>5175.6161327362061</v>
      </c>
      <c r="I690" s="8">
        <v>1138.6355276107788</v>
      </c>
      <c r="J690" s="8">
        <v>118783.18450927734</v>
      </c>
      <c r="K690" s="8">
        <v>24806.944976806626</v>
      </c>
      <c r="L690" s="8">
        <v>2520.0317153930641</v>
      </c>
      <c r="M690" s="8">
        <v>8738.1232872009296</v>
      </c>
      <c r="N690" s="8">
        <v>82718.085083007813</v>
      </c>
      <c r="O690" s="8">
        <v>11958.417434692385</v>
      </c>
      <c r="P690" s="8">
        <v>0</v>
      </c>
      <c r="Q690" s="8">
        <v>0</v>
      </c>
      <c r="R690" s="8">
        <v>81560.155273437529</v>
      </c>
      <c r="S690" s="8">
        <v>23445.539566040068</v>
      </c>
      <c r="T690" s="8">
        <v>13777.490386962903</v>
      </c>
      <c r="U690" s="8"/>
    </row>
    <row r="691" spans="1:21" ht="14.25" customHeight="1" x14ac:dyDescent="0.55000000000000004">
      <c r="A691" s="7">
        <f t="shared" si="99"/>
        <v>2024</v>
      </c>
      <c r="B691" s="73" t="s">
        <v>87</v>
      </c>
      <c r="C691" s="75">
        <v>52290</v>
      </c>
      <c r="D691" s="8">
        <v>34136.8515625</v>
      </c>
      <c r="E691" s="8">
        <v>175593.94335937503</v>
      </c>
      <c r="F691" s="8">
        <v>23178.400299072266</v>
      </c>
      <c r="G691" s="8">
        <v>1596.1488227844238</v>
      </c>
      <c r="H691" s="8">
        <v>5144.4109439849863</v>
      </c>
      <c r="I691" s="8">
        <v>1131.7703309059143</v>
      </c>
      <c r="J691" s="8">
        <v>118066.99865722656</v>
      </c>
      <c r="K691" s="8">
        <v>24782.237640380852</v>
      </c>
      <c r="L691" s="8">
        <v>2504.8375034332294</v>
      </c>
      <c r="M691" s="8">
        <v>8685.4384231567437</v>
      </c>
      <c r="N691" s="8">
        <v>82094.485656738296</v>
      </c>
      <c r="O691" s="8">
        <v>11774.373695373535</v>
      </c>
      <c r="P691" s="8">
        <v>0</v>
      </c>
      <c r="Q691" s="8">
        <v>0</v>
      </c>
      <c r="R691" s="8">
        <v>81068.399108886733</v>
      </c>
      <c r="S691" s="8">
        <v>23304.180236816399</v>
      </c>
      <c r="T691" s="8">
        <v>13694.421371459943</v>
      </c>
      <c r="U691" s="8"/>
    </row>
    <row r="692" spans="1:21" ht="14.25" customHeight="1" x14ac:dyDescent="0.55000000000000004">
      <c r="A692" s="7">
        <f t="shared" si="99"/>
        <v>2024</v>
      </c>
      <c r="B692" s="73" t="s">
        <v>87</v>
      </c>
      <c r="C692" s="75">
        <v>52321</v>
      </c>
      <c r="D692" s="8">
        <v>33931.030395507813</v>
      </c>
      <c r="E692" s="8">
        <v>174535.23266601565</v>
      </c>
      <c r="F692" s="8">
        <v>23038.650299072266</v>
      </c>
      <c r="G692" s="8">
        <v>1586.5251789093018</v>
      </c>
      <c r="H692" s="8">
        <v>5113.3935909271277</v>
      </c>
      <c r="I692" s="8">
        <v>1124.9465470314028</v>
      </c>
      <c r="J692" s="8">
        <v>117355.14038085938</v>
      </c>
      <c r="K692" s="8">
        <v>24757.678527832046</v>
      </c>
      <c r="L692" s="8">
        <v>2489.7352724075345</v>
      </c>
      <c r="M692" s="8">
        <v>8633.0715446472168</v>
      </c>
      <c r="N692" s="8">
        <v>81474.658020019546</v>
      </c>
      <c r="O692" s="8">
        <v>11593.031051635744</v>
      </c>
      <c r="P692" s="8">
        <v>0</v>
      </c>
      <c r="Q692" s="8">
        <v>0</v>
      </c>
      <c r="R692" s="8">
        <v>80579.615692138701</v>
      </c>
      <c r="S692" s="8">
        <v>23163.671806335486</v>
      </c>
      <c r="T692" s="8">
        <v>13611.853637695296</v>
      </c>
      <c r="U692" s="8"/>
    </row>
    <row r="693" spans="1:21" ht="14.25" customHeight="1" x14ac:dyDescent="0.55000000000000004">
      <c r="A693" s="7">
        <f t="shared" si="99"/>
        <v>2024</v>
      </c>
      <c r="B693" s="73" t="s">
        <v>87</v>
      </c>
      <c r="C693" s="75">
        <v>52351</v>
      </c>
      <c r="D693" s="8">
        <v>33726.449523925781</v>
      </c>
      <c r="E693" s="8">
        <v>173482.908203125</v>
      </c>
      <c r="F693" s="8">
        <v>22899.743804931644</v>
      </c>
      <c r="G693" s="8">
        <v>1576.9595289230358</v>
      </c>
      <c r="H693" s="8">
        <v>5082.5634613037128</v>
      </c>
      <c r="I693" s="8">
        <v>1118.1639122962954</v>
      </c>
      <c r="J693" s="8">
        <v>116647.57177734375</v>
      </c>
      <c r="K693" s="8">
        <v>24733.267761230472</v>
      </c>
      <c r="L693" s="8">
        <v>2474.7239065170297</v>
      </c>
      <c r="M693" s="8">
        <v>8581.0196266174316</v>
      </c>
      <c r="N693" s="8">
        <v>80858.560424804702</v>
      </c>
      <c r="O693" s="8">
        <v>11414.347259521486</v>
      </c>
      <c r="P693" s="8">
        <v>0</v>
      </c>
      <c r="Q693" s="8">
        <v>0</v>
      </c>
      <c r="R693" s="8">
        <v>80093.775665283218</v>
      </c>
      <c r="S693" s="8">
        <v>23024.011253356934</v>
      </c>
      <c r="T693" s="8">
        <v>13529.783729553224</v>
      </c>
      <c r="U693" s="8"/>
    </row>
    <row r="694" spans="1:21" ht="14.25" customHeight="1" x14ac:dyDescent="0.55000000000000004">
      <c r="A694" s="7">
        <f t="shared" si="99"/>
        <v>2024</v>
      </c>
      <c r="B694" s="73" t="s">
        <v>87</v>
      </c>
      <c r="C694" s="75">
        <v>52382</v>
      </c>
      <c r="D694" s="8">
        <v>33523.102294921875</v>
      </c>
      <c r="E694" s="8">
        <v>172436.92797851563</v>
      </c>
      <c r="F694" s="8">
        <v>22761.674285888672</v>
      </c>
      <c r="G694" s="8">
        <v>1567.4515657424929</v>
      </c>
      <c r="H694" s="8">
        <v>5051.9192523956317</v>
      </c>
      <c r="I694" s="8">
        <v>1111.4221510887146</v>
      </c>
      <c r="J694" s="8">
        <v>115944.26861572266</v>
      </c>
      <c r="K694" s="8">
        <v>24709.004501342781</v>
      </c>
      <c r="L694" s="8">
        <v>2459.8029785156232</v>
      </c>
      <c r="M694" s="8">
        <v>8529.2821998596191</v>
      </c>
      <c r="N694" s="8">
        <v>80246.178527832031</v>
      </c>
      <c r="O694" s="8">
        <v>11238.284286499023</v>
      </c>
      <c r="P694" s="8">
        <v>0</v>
      </c>
      <c r="Q694" s="8">
        <v>0</v>
      </c>
      <c r="R694" s="8">
        <v>79610.865936279326</v>
      </c>
      <c r="S694" s="8">
        <v>22885.192848205581</v>
      </c>
      <c r="T694" s="8">
        <v>13448.208351135254</v>
      </c>
      <c r="U694" s="8"/>
    </row>
    <row r="695" spans="1:21" ht="14.25" customHeight="1" x14ac:dyDescent="0.55000000000000004">
      <c r="A695" s="7">
        <f t="shared" si="99"/>
        <v>2024</v>
      </c>
      <c r="B695" s="73" t="s">
        <v>87</v>
      </c>
      <c r="C695" s="75">
        <v>52412</v>
      </c>
      <c r="D695" s="8">
        <v>33320.981018066406</v>
      </c>
      <c r="E695" s="8">
        <v>171397.25219726563</v>
      </c>
      <c r="F695" s="8">
        <v>22624.436920166019</v>
      </c>
      <c r="G695" s="8">
        <v>1558.0008955001831</v>
      </c>
      <c r="H695" s="8">
        <v>5021.4595222473154</v>
      </c>
      <c r="I695" s="8">
        <v>1104.7210125923157</v>
      </c>
      <c r="J695" s="8">
        <v>115245.20336914064</v>
      </c>
      <c r="K695" s="8">
        <v>24684.887329101559</v>
      </c>
      <c r="L695" s="8">
        <v>2444.9720020294194</v>
      </c>
      <c r="M695" s="8">
        <v>8477.8564033508301</v>
      </c>
      <c r="N695" s="8">
        <v>79637.482788085952</v>
      </c>
      <c r="O695" s="8">
        <v>11064.80640411377</v>
      </c>
      <c r="P695" s="8">
        <v>0</v>
      </c>
      <c r="Q695" s="8">
        <v>0</v>
      </c>
      <c r="R695" s="8">
        <v>79130.867675781279</v>
      </c>
      <c r="S695" s="8">
        <v>22747.210281372089</v>
      </c>
      <c r="T695" s="8">
        <v>13367.124649047853</v>
      </c>
      <c r="U695" s="8"/>
    </row>
    <row r="696" spans="1:21" ht="14.25" customHeight="1" x14ac:dyDescent="0.55000000000000004">
      <c r="A696" s="7">
        <f t="shared" si="99"/>
        <v>2024</v>
      </c>
      <c r="B696" s="73" t="s">
        <v>87</v>
      </c>
      <c r="C696" s="75">
        <v>52443</v>
      </c>
      <c r="D696" s="8">
        <v>33120.078186035156</v>
      </c>
      <c r="E696" s="8">
        <v>170363.84472656253</v>
      </c>
      <c r="F696" s="8">
        <v>22488.027374267578</v>
      </c>
      <c r="G696" s="8">
        <v>1548.6072034835813</v>
      </c>
      <c r="H696" s="8">
        <v>4991.1837234497098</v>
      </c>
      <c r="I696" s="8">
        <v>1098.0603375434878</v>
      </c>
      <c r="J696" s="8">
        <v>114550.35491943361</v>
      </c>
      <c r="K696" s="8">
        <v>24660.915374755888</v>
      </c>
      <c r="L696" s="8">
        <v>2430.2305078506452</v>
      </c>
      <c r="M696" s="8">
        <v>8426.7408370971789</v>
      </c>
      <c r="N696" s="8">
        <v>79032.466217041045</v>
      </c>
      <c r="O696" s="8">
        <v>10893.87538146973</v>
      </c>
      <c r="P696" s="8">
        <v>0</v>
      </c>
      <c r="Q696" s="8">
        <v>0</v>
      </c>
      <c r="R696" s="8">
        <v>78653.762268066435</v>
      </c>
      <c r="S696" s="8">
        <v>22610.060760498054</v>
      </c>
      <c r="T696" s="8">
        <v>13286.530647277832</v>
      </c>
      <c r="U696" s="8"/>
    </row>
    <row r="697" spans="1:21" ht="14.25" customHeight="1" x14ac:dyDescent="0.55000000000000004">
      <c r="A697" s="7">
        <f t="shared" si="99"/>
        <v>2024</v>
      </c>
      <c r="B697" s="73" t="s">
        <v>87</v>
      </c>
      <c r="C697" s="75">
        <v>52474</v>
      </c>
      <c r="D697" s="8">
        <v>32920.387329101563</v>
      </c>
      <c r="E697" s="8">
        <v>169336.669921875</v>
      </c>
      <c r="F697" s="8">
        <v>22352.4404296875</v>
      </c>
      <c r="G697" s="8">
        <v>1539.2701606750484</v>
      </c>
      <c r="H697" s="8">
        <v>4961.0901985168493</v>
      </c>
      <c r="I697" s="8">
        <v>1091.4397902488708</v>
      </c>
      <c r="J697" s="8">
        <v>113859.69244384766</v>
      </c>
      <c r="K697" s="8">
        <v>24637.087554931641</v>
      </c>
      <c r="L697" s="8">
        <v>2415.577877998353</v>
      </c>
      <c r="M697" s="8">
        <v>8375.9335212707556</v>
      </c>
      <c r="N697" s="8">
        <v>78431.088989257827</v>
      </c>
      <c r="O697" s="8">
        <v>10725.455963134767</v>
      </c>
      <c r="P697" s="8">
        <v>0</v>
      </c>
      <c r="Q697" s="8">
        <v>0</v>
      </c>
      <c r="R697" s="8">
        <v>78179.532775878935</v>
      </c>
      <c r="S697" s="8">
        <v>22473.73690795901</v>
      </c>
      <c r="T697" s="8">
        <v>13206.421798706057</v>
      </c>
      <c r="U697" s="8"/>
    </row>
    <row r="698" spans="1:21" ht="14.25" customHeight="1" x14ac:dyDescent="0.55000000000000004">
      <c r="A698" s="7">
        <f t="shared" si="99"/>
        <v>2024</v>
      </c>
      <c r="B698" s="73" t="s">
        <v>87</v>
      </c>
      <c r="C698" s="75">
        <v>52504</v>
      </c>
      <c r="D698" s="8">
        <v>32721.89996337891</v>
      </c>
      <c r="E698" s="8">
        <v>168315.685546875</v>
      </c>
      <c r="F698" s="8">
        <v>22217.670257568359</v>
      </c>
      <c r="G698" s="8">
        <v>1529.9894199371336</v>
      </c>
      <c r="H698" s="8">
        <v>4931.1782150268546</v>
      </c>
      <c r="I698" s="8">
        <v>1084.859155654907</v>
      </c>
      <c r="J698" s="8">
        <v>113173.1936645508</v>
      </c>
      <c r="K698" s="8">
        <v>24613.404541015625</v>
      </c>
      <c r="L698" s="8">
        <v>2401.0135793685922</v>
      </c>
      <c r="M698" s="8">
        <v>8325.4319648742694</v>
      </c>
      <c r="N698" s="8">
        <v>77833.34259033206</v>
      </c>
      <c r="O698" s="8">
        <v>10559.510940551761</v>
      </c>
      <c r="P698" s="8">
        <v>0</v>
      </c>
      <c r="Q698" s="8">
        <v>0</v>
      </c>
      <c r="R698" s="8">
        <v>77708.162872314482</v>
      </c>
      <c r="S698" s="8">
        <v>22338.23561096194</v>
      </c>
      <c r="T698" s="8">
        <v>13126.796127319336</v>
      </c>
      <c r="U698" s="8"/>
    </row>
    <row r="699" spans="1:21" ht="14.25" customHeight="1" x14ac:dyDescent="0.55000000000000004">
      <c r="A699" s="7">
        <f t="shared" si="99"/>
        <v>2024</v>
      </c>
      <c r="B699" s="73" t="s">
        <v>87</v>
      </c>
      <c r="C699" s="75">
        <v>52535</v>
      </c>
      <c r="D699" s="8">
        <v>32524.609802246094</v>
      </c>
      <c r="E699" s="8">
        <v>167300.85693359375</v>
      </c>
      <c r="F699" s="8">
        <v>22083.712860107422</v>
      </c>
      <c r="G699" s="8">
        <v>1520.7646627426141</v>
      </c>
      <c r="H699" s="8">
        <v>4901.4466819763165</v>
      </c>
      <c r="I699" s="8">
        <v>1078.3181715011597</v>
      </c>
      <c r="J699" s="8">
        <v>112490.8408203125</v>
      </c>
      <c r="K699" s="8">
        <v>24589.863647460956</v>
      </c>
      <c r="L699" s="8">
        <v>2386.5372257232661</v>
      </c>
      <c r="M699" s="8">
        <v>8275.2359275817871</v>
      </c>
      <c r="N699" s="8">
        <v>77239.205841064468</v>
      </c>
      <c r="O699" s="8">
        <v>10396.005847930908</v>
      </c>
      <c r="P699" s="8">
        <v>0</v>
      </c>
      <c r="Q699" s="8">
        <v>0</v>
      </c>
      <c r="R699" s="8">
        <v>77239.639709472656</v>
      </c>
      <c r="S699" s="8">
        <v>22203.55191040038</v>
      </c>
      <c r="T699" s="8">
        <v>13047.650344848633</v>
      </c>
      <c r="U699" s="8"/>
    </row>
    <row r="700" spans="1:21" ht="14.25" customHeight="1" x14ac:dyDescent="0.55000000000000004">
      <c r="A700" s="7">
        <f t="shared" si="99"/>
        <v>2024</v>
      </c>
      <c r="B700" s="73" t="s">
        <v>87</v>
      </c>
      <c r="C700" s="75">
        <v>52565</v>
      </c>
      <c r="D700" s="8">
        <v>32328.508728027344</v>
      </c>
      <c r="E700" s="8">
        <v>166292.14697265628</v>
      </c>
      <c r="F700" s="8">
        <v>21950.563140869141</v>
      </c>
      <c r="G700" s="8">
        <v>1511.5955295562746</v>
      </c>
      <c r="H700" s="8">
        <v>4871.8941879272497</v>
      </c>
      <c r="I700" s="8">
        <v>1071.816641330719</v>
      </c>
      <c r="J700" s="8">
        <v>111812.60095214844</v>
      </c>
      <c r="K700" s="8">
        <v>24566.464370727532</v>
      </c>
      <c r="L700" s="8">
        <v>2372.148046493528</v>
      </c>
      <c r="M700" s="8">
        <v>8225.3417434692383</v>
      </c>
      <c r="N700" s="8">
        <v>76648.645996093765</v>
      </c>
      <c r="O700" s="8">
        <v>10234.904354095461</v>
      </c>
      <c r="P700" s="8">
        <v>0</v>
      </c>
      <c r="Q700" s="8">
        <v>0</v>
      </c>
      <c r="R700" s="8">
        <v>76773.938690185576</v>
      </c>
      <c r="S700" s="8">
        <v>22069.679611206087</v>
      </c>
      <c r="T700" s="8">
        <v>12968.981735229494</v>
      </c>
      <c r="U700" s="8"/>
    </row>
    <row r="701" spans="1:21" ht="14.25" customHeight="1" x14ac:dyDescent="0.55000000000000004">
      <c r="A701" s="7">
        <f t="shared" si="99"/>
        <v>2024</v>
      </c>
      <c r="B701" s="73" t="s">
        <v>87</v>
      </c>
      <c r="C701" s="75">
        <v>52596</v>
      </c>
      <c r="D701" s="8">
        <v>32133.590301513672</v>
      </c>
      <c r="E701" s="8">
        <v>165289.51953125</v>
      </c>
      <c r="F701" s="8">
        <v>21818.216491699219</v>
      </c>
      <c r="G701" s="8">
        <v>1502.4815874099729</v>
      </c>
      <c r="H701" s="8">
        <v>4842.5201435089102</v>
      </c>
      <c r="I701" s="8">
        <v>1065.3543548583984</v>
      </c>
      <c r="J701" s="8">
        <v>111138.44268798828</v>
      </c>
      <c r="K701" s="8">
        <v>24543.206497192397</v>
      </c>
      <c r="L701" s="8">
        <v>2357.845499992372</v>
      </c>
      <c r="M701" s="8">
        <v>8175.7485618591299</v>
      </c>
      <c r="N701" s="8">
        <v>76061.64184570314</v>
      </c>
      <c r="O701" s="8">
        <v>10076.173519134521</v>
      </c>
      <c r="P701" s="8">
        <v>0</v>
      </c>
      <c r="Q701" s="8">
        <v>0</v>
      </c>
      <c r="R701" s="8">
        <v>76311.039855957031</v>
      </c>
      <c r="S701" s="8">
        <v>21936.614845275883</v>
      </c>
      <c r="T701" s="8">
        <v>12890.787948608402</v>
      </c>
      <c r="U701" s="8"/>
    </row>
    <row r="702" spans="1:21" ht="14.25" customHeight="1" x14ac:dyDescent="0.55000000000000004">
      <c r="A702" s="7">
        <f t="shared" si="99"/>
        <v>2024</v>
      </c>
      <c r="B702" s="73" t="s">
        <v>87</v>
      </c>
      <c r="C702" s="75">
        <v>52627</v>
      </c>
      <c r="D702" s="8">
        <v>31939.846771240238</v>
      </c>
      <c r="E702" s="8">
        <v>164292.9404296875</v>
      </c>
      <c r="F702" s="8">
        <v>21686.667846679691</v>
      </c>
      <c r="G702" s="8">
        <v>1493.4226732254019</v>
      </c>
      <c r="H702" s="8">
        <v>4813.3229045867938</v>
      </c>
      <c r="I702" s="8">
        <v>1058.9310293197634</v>
      </c>
      <c r="J702" s="8">
        <v>110468.35577392578</v>
      </c>
      <c r="K702" s="8">
        <v>24520.089157104492</v>
      </c>
      <c r="L702" s="8">
        <v>2343.6293792724614</v>
      </c>
      <c r="M702" s="8">
        <v>8126.4543266296387</v>
      </c>
      <c r="N702" s="8">
        <v>75478.183044433594</v>
      </c>
      <c r="O702" s="8">
        <v>9919.7780342102087</v>
      </c>
      <c r="P702" s="8">
        <v>0</v>
      </c>
      <c r="Q702" s="8">
        <v>0</v>
      </c>
      <c r="R702" s="8">
        <v>75850.938598632827</v>
      </c>
      <c r="S702" s="8">
        <v>21804.351158142075</v>
      </c>
      <c r="T702" s="8">
        <v>12813.06594848633</v>
      </c>
      <c r="U702" s="8"/>
    </row>
    <row r="703" spans="1:21" ht="14.25" customHeight="1" x14ac:dyDescent="0.55000000000000004">
      <c r="A703" s="7">
        <f t="shared" ref="A703:A806" si="100">A702</f>
        <v>2024</v>
      </c>
      <c r="B703" s="73" t="s">
        <v>87</v>
      </c>
      <c r="C703" s="75">
        <v>52656</v>
      </c>
      <c r="D703" s="8">
        <v>31747.271667480469</v>
      </c>
      <c r="E703" s="8">
        <v>163302.36669921875</v>
      </c>
      <c r="F703" s="8">
        <v>21555.912017822269</v>
      </c>
      <c r="G703" s="8">
        <v>1484.418385505677</v>
      </c>
      <c r="H703" s="8">
        <v>4784.3019294738788</v>
      </c>
      <c r="I703" s="8">
        <v>1052.5463485717773</v>
      </c>
      <c r="J703" s="8">
        <v>109802.30725097656</v>
      </c>
      <c r="K703" s="8">
        <v>24497.110977172862</v>
      </c>
      <c r="L703" s="8">
        <v>2329.4989023208636</v>
      </c>
      <c r="M703" s="8">
        <v>8077.4575729370154</v>
      </c>
      <c r="N703" s="8">
        <v>74898.238708496094</v>
      </c>
      <c r="O703" s="8">
        <v>9765.6859436035174</v>
      </c>
      <c r="P703" s="8">
        <v>0</v>
      </c>
      <c r="Q703" s="8">
        <v>0</v>
      </c>
      <c r="R703" s="8">
        <v>75393.610351562515</v>
      </c>
      <c r="S703" s="8">
        <v>21672.886665344271</v>
      </c>
      <c r="T703" s="8">
        <v>12735.811225891115</v>
      </c>
      <c r="U703" s="8"/>
    </row>
    <row r="704" spans="1:21" ht="14.25" customHeight="1" x14ac:dyDescent="0.55000000000000004">
      <c r="A704" s="7">
        <f t="shared" si="100"/>
        <v>2024</v>
      </c>
      <c r="B704" s="73" t="s">
        <v>87</v>
      </c>
      <c r="C704" s="75">
        <v>52687</v>
      </c>
      <c r="D704" s="8">
        <v>31555.857574462891</v>
      </c>
      <c r="E704" s="8">
        <v>162317.76416015628</v>
      </c>
      <c r="F704" s="8">
        <v>21425.944458007813</v>
      </c>
      <c r="G704" s="8">
        <v>1475.4683847427368</v>
      </c>
      <c r="H704" s="8">
        <v>4755.4557819366482</v>
      </c>
      <c r="I704" s="8">
        <v>1046.2002387046814</v>
      </c>
      <c r="J704" s="8">
        <v>109140.27703857422</v>
      </c>
      <c r="K704" s="8">
        <v>24474.271347045898</v>
      </c>
      <c r="L704" s="8">
        <v>2315.4537210464478</v>
      </c>
      <c r="M704" s="8">
        <v>8028.7559776306143</v>
      </c>
      <c r="N704" s="8">
        <v>74321.798278808623</v>
      </c>
      <c r="O704" s="8">
        <v>9613.8639755249042</v>
      </c>
      <c r="P704" s="8">
        <v>0</v>
      </c>
      <c r="Q704" s="8">
        <v>0</v>
      </c>
      <c r="R704" s="8">
        <v>74939.041351318388</v>
      </c>
      <c r="S704" s="8">
        <v>21542.213699340853</v>
      </c>
      <c r="T704" s="8">
        <v>12659.023254394533</v>
      </c>
      <c r="U704" s="8"/>
    </row>
    <row r="705" spans="1:21" ht="14.25" customHeight="1" x14ac:dyDescent="0.55000000000000004">
      <c r="A705" s="7">
        <f t="shared" si="100"/>
        <v>2024</v>
      </c>
      <c r="B705" s="73" t="s">
        <v>87</v>
      </c>
      <c r="C705" s="75">
        <v>52717</v>
      </c>
      <c r="D705" s="8">
        <v>31365.597229003906</v>
      </c>
      <c r="E705" s="8">
        <v>161339.0993652344</v>
      </c>
      <c r="F705" s="8">
        <v>21296.761352539063</v>
      </c>
      <c r="G705" s="8">
        <v>1466.5723152160645</v>
      </c>
      <c r="H705" s="8">
        <v>4726.783697128295</v>
      </c>
      <c r="I705" s="8">
        <v>1039.8923974037166</v>
      </c>
      <c r="J705" s="8">
        <v>108482.23577880859</v>
      </c>
      <c r="K705" s="8">
        <v>24451.569137573279</v>
      </c>
      <c r="L705" s="8">
        <v>2301.4931097030644</v>
      </c>
      <c r="M705" s="8">
        <v>7980.34816360474</v>
      </c>
      <c r="N705" s="8">
        <v>73748.826293945327</v>
      </c>
      <c r="O705" s="8">
        <v>9464.2775306701697</v>
      </c>
      <c r="P705" s="8">
        <v>0</v>
      </c>
      <c r="Q705" s="8">
        <v>0</v>
      </c>
      <c r="R705" s="8">
        <v>74487.20938110353</v>
      </c>
      <c r="S705" s="8">
        <v>21412.328750610381</v>
      </c>
      <c r="T705" s="8">
        <v>12582.698486328125</v>
      </c>
      <c r="U705" s="8"/>
    </row>
    <row r="706" spans="1:21" ht="14.25" customHeight="1" x14ac:dyDescent="0.55000000000000004">
      <c r="A706" s="7">
        <f t="shared" si="100"/>
        <v>2024</v>
      </c>
      <c r="B706" s="73" t="s">
        <v>87</v>
      </c>
      <c r="C706" s="75">
        <v>52748</v>
      </c>
      <c r="D706" s="8">
        <v>31176.484466552738</v>
      </c>
      <c r="E706" s="8">
        <v>160366.33520507813</v>
      </c>
      <c r="F706" s="8">
        <v>21168.356048583988</v>
      </c>
      <c r="G706" s="8">
        <v>1457.7298889160152</v>
      </c>
      <c r="H706" s="8">
        <v>4698.2844696044922</v>
      </c>
      <c r="I706" s="8">
        <v>1033.6225318908694</v>
      </c>
      <c r="J706" s="8">
        <v>107828.16424560548</v>
      </c>
      <c r="K706" s="8">
        <v>24429.004089355498</v>
      </c>
      <c r="L706" s="8">
        <v>2287.6166934967064</v>
      </c>
      <c r="M706" s="8">
        <v>7932.2320785522516</v>
      </c>
      <c r="N706" s="8">
        <v>73179.313812255874</v>
      </c>
      <c r="O706" s="8">
        <v>9316.8972625732422</v>
      </c>
      <c r="P706" s="8">
        <v>0</v>
      </c>
      <c r="Q706" s="8">
        <v>0</v>
      </c>
      <c r="R706" s="8">
        <v>74038.10302734375</v>
      </c>
      <c r="S706" s="8">
        <v>21283.227439880375</v>
      </c>
      <c r="T706" s="8">
        <v>12506.833076477051</v>
      </c>
      <c r="U706" s="8"/>
    </row>
    <row r="707" spans="1:21" ht="14.25" customHeight="1" x14ac:dyDescent="0.55000000000000004">
      <c r="A707" s="7">
        <f t="shared" si="100"/>
        <v>2024</v>
      </c>
      <c r="B707" s="73" t="s">
        <v>87</v>
      </c>
      <c r="C707" s="75">
        <v>52778</v>
      </c>
      <c r="D707" s="8">
        <v>30988.511566162109</v>
      </c>
      <c r="E707" s="8">
        <v>159399.43774414068</v>
      </c>
      <c r="F707" s="8">
        <v>21040.725463867188</v>
      </c>
      <c r="G707" s="8">
        <v>1448.9407634735103</v>
      </c>
      <c r="H707" s="8">
        <v>4669.9569740295401</v>
      </c>
      <c r="I707" s="8">
        <v>1027.3904938697815</v>
      </c>
      <c r="J707" s="8">
        <v>107178.033203125</v>
      </c>
      <c r="K707" s="8">
        <v>24406.574783325228</v>
      </c>
      <c r="L707" s="8">
        <v>2273.8239459991478</v>
      </c>
      <c r="M707" s="8">
        <v>7884.406192779541</v>
      </c>
      <c r="N707" s="8">
        <v>72613.227783203154</v>
      </c>
      <c r="O707" s="8">
        <v>9171.6894760131854</v>
      </c>
      <c r="P707" s="8">
        <v>0</v>
      </c>
      <c r="Q707" s="8">
        <v>0</v>
      </c>
      <c r="R707" s="8">
        <v>73591.703582763701</v>
      </c>
      <c r="S707" s="8">
        <v>21154.904090881348</v>
      </c>
      <c r="T707" s="8">
        <v>12431.425201416016</v>
      </c>
      <c r="U707" s="8"/>
    </row>
    <row r="708" spans="1:21" ht="14.25" customHeight="1" x14ac:dyDescent="0.55000000000000004">
      <c r="A708" s="7">
        <f t="shared" si="100"/>
        <v>2024</v>
      </c>
      <c r="B708" s="73" t="s">
        <v>87</v>
      </c>
      <c r="C708" s="75">
        <v>52809</v>
      </c>
      <c r="D708" s="8">
        <v>30801.672332763672</v>
      </c>
      <c r="E708" s="8">
        <v>158438.36938476568</v>
      </c>
      <c r="F708" s="8">
        <v>20913.864288330078</v>
      </c>
      <c r="G708" s="8">
        <v>1440.204699993134</v>
      </c>
      <c r="H708" s="8">
        <v>4641.8004760742206</v>
      </c>
      <c r="I708" s="8">
        <v>1021.1960458755493</v>
      </c>
      <c r="J708" s="8">
        <v>106531.8251953125</v>
      </c>
      <c r="K708" s="8">
        <v>24384.281204223655</v>
      </c>
      <c r="L708" s="8">
        <v>2260.1143236160269</v>
      </c>
      <c r="M708" s="8">
        <v>7836.8687438964862</v>
      </c>
      <c r="N708" s="8">
        <v>72050.559753417998</v>
      </c>
      <c r="O708" s="8">
        <v>9028.6237297058142</v>
      </c>
      <c r="P708" s="8">
        <v>0</v>
      </c>
      <c r="Q708" s="8">
        <v>0</v>
      </c>
      <c r="R708" s="8">
        <v>73147.997009277358</v>
      </c>
      <c r="S708" s="8">
        <v>21027.354698181156</v>
      </c>
      <c r="T708" s="8">
        <v>12356.472434997559</v>
      </c>
      <c r="U708" s="8"/>
    </row>
    <row r="709" spans="1:21" ht="14.25" customHeight="1" x14ac:dyDescent="0.55000000000000004">
      <c r="A709" s="7">
        <f t="shared" si="100"/>
        <v>2024</v>
      </c>
      <c r="B709" s="73" t="s">
        <v>87</v>
      </c>
      <c r="C709" s="75">
        <v>52840</v>
      </c>
      <c r="D709" s="8">
        <v>30615.959686279297</v>
      </c>
      <c r="E709" s="8">
        <v>157483.09716796878</v>
      </c>
      <c r="F709" s="8">
        <v>20787.768798828129</v>
      </c>
      <c r="G709" s="8">
        <v>1431.5212607383726</v>
      </c>
      <c r="H709" s="8">
        <v>4613.8136501312238</v>
      </c>
      <c r="I709" s="8">
        <v>1015.0389499664307</v>
      </c>
      <c r="J709" s="8">
        <v>105889.51037597656</v>
      </c>
      <c r="K709" s="8">
        <v>24362.121673583981</v>
      </c>
      <c r="L709" s="8">
        <v>2246.4874486923222</v>
      </c>
      <c r="M709" s="8">
        <v>7789.6180343627948</v>
      </c>
      <c r="N709" s="8">
        <v>71491.287506103516</v>
      </c>
      <c r="O709" s="8">
        <v>8887.670166015625</v>
      </c>
      <c r="P709" s="8">
        <v>0</v>
      </c>
      <c r="Q709" s="8">
        <v>0</v>
      </c>
      <c r="R709" s="8">
        <v>72706.96606445314</v>
      </c>
      <c r="S709" s="8">
        <v>20900.574226379384</v>
      </c>
      <c r="T709" s="8">
        <v>12281.971580505373</v>
      </c>
      <c r="U709" s="8"/>
    </row>
    <row r="710" spans="1:21" ht="14.25" customHeight="1" x14ac:dyDescent="0.55000000000000004">
      <c r="A710" s="7">
        <f t="shared" si="100"/>
        <v>2024</v>
      </c>
      <c r="B710" s="73" t="s">
        <v>87</v>
      </c>
      <c r="C710" s="75">
        <v>52870</v>
      </c>
      <c r="D710" s="8">
        <v>30431.366485595707</v>
      </c>
      <c r="E710" s="8">
        <v>156533.58325195313</v>
      </c>
      <c r="F710" s="8">
        <v>20662.433319091797</v>
      </c>
      <c r="G710" s="8">
        <v>1422.8901877403255</v>
      </c>
      <c r="H710" s="8">
        <v>4585.9956550598135</v>
      </c>
      <c r="I710" s="8">
        <v>1008.9190177917483</v>
      </c>
      <c r="J710" s="8">
        <v>105251.07379150394</v>
      </c>
      <c r="K710" s="8">
        <v>24340.096511840813</v>
      </c>
      <c r="L710" s="8">
        <v>2232.9427242279057</v>
      </c>
      <c r="M710" s="8">
        <v>7742.6522102355939</v>
      </c>
      <c r="N710" s="8">
        <v>70935.383728027358</v>
      </c>
      <c r="O710" s="8">
        <v>8748.7969818115216</v>
      </c>
      <c r="P710" s="8">
        <v>0</v>
      </c>
      <c r="Q710" s="8">
        <v>0</v>
      </c>
      <c r="R710" s="8">
        <v>72268.594604492202</v>
      </c>
      <c r="S710" s="8">
        <v>20774.559303283721</v>
      </c>
      <c r="T710" s="8">
        <v>12207.920547485353</v>
      </c>
      <c r="U710" s="8"/>
    </row>
    <row r="711" spans="1:21" ht="14.25" customHeight="1" x14ac:dyDescent="0.55000000000000004">
      <c r="A711" s="7">
        <f t="shared" si="100"/>
        <v>2024</v>
      </c>
      <c r="B711" s="73" t="s">
        <v>87</v>
      </c>
      <c r="C711" s="75">
        <v>52901</v>
      </c>
      <c r="D711" s="8">
        <v>30247.88629150391</v>
      </c>
      <c r="E711" s="8">
        <v>155589.79370117193</v>
      </c>
      <c r="F711" s="8">
        <v>20537.852416992188</v>
      </c>
      <c r="G711" s="8">
        <v>1414.3111228942862</v>
      </c>
      <c r="H711" s="8">
        <v>4558.3451461791992</v>
      </c>
      <c r="I711" s="8">
        <v>1002.8358674049377</v>
      </c>
      <c r="J711" s="8">
        <v>104616.4814453125</v>
      </c>
      <c r="K711" s="8">
        <v>24318.203094482426</v>
      </c>
      <c r="L711" s="8">
        <v>2219.4795074462909</v>
      </c>
      <c r="M711" s="8">
        <v>7695.9693107605035</v>
      </c>
      <c r="N711" s="8">
        <v>70382.826599121123</v>
      </c>
      <c r="O711" s="8">
        <v>8611.9744148254431</v>
      </c>
      <c r="P711" s="8">
        <v>0</v>
      </c>
      <c r="Q711" s="8">
        <v>0</v>
      </c>
      <c r="R711" s="8">
        <v>71832.864746093794</v>
      </c>
      <c r="S711" s="8">
        <v>20649.30215454103</v>
      </c>
      <c r="T711" s="8">
        <v>12134.314384460449</v>
      </c>
      <c r="U711" s="8"/>
    </row>
    <row r="712" spans="1:21" ht="14.25" customHeight="1" x14ac:dyDescent="0.55000000000000004">
      <c r="A712" s="7">
        <f t="shared" si="100"/>
        <v>2024</v>
      </c>
      <c r="B712" s="73" t="s">
        <v>87</v>
      </c>
      <c r="C712" s="75">
        <v>52931</v>
      </c>
      <c r="D712" s="8">
        <v>30065.512573242188</v>
      </c>
      <c r="E712" s="8">
        <v>154651.69433593756</v>
      </c>
      <c r="F712" s="8">
        <v>20414.023284912113</v>
      </c>
      <c r="G712" s="8">
        <v>1405.7838492393494</v>
      </c>
      <c r="H712" s="8">
        <v>4530.8615226745605</v>
      </c>
      <c r="I712" s="8">
        <v>996.78946685791016</v>
      </c>
      <c r="J712" s="8">
        <v>103985.71740722658</v>
      </c>
      <c r="K712" s="8">
        <v>24296.442001342788</v>
      </c>
      <c r="L712" s="8">
        <v>2206.0975866317735</v>
      </c>
      <c r="M712" s="8">
        <v>7649.5678939819372</v>
      </c>
      <c r="N712" s="8">
        <v>69833.607604980483</v>
      </c>
      <c r="O712" s="8">
        <v>8477.174671173103</v>
      </c>
      <c r="P712" s="8">
        <v>0</v>
      </c>
      <c r="Q712" s="8">
        <v>0</v>
      </c>
      <c r="R712" s="8">
        <v>71399.761352539106</v>
      </c>
      <c r="S712" s="8">
        <v>20524.801689147964</v>
      </c>
      <c r="T712" s="8">
        <v>12061.153038024904</v>
      </c>
      <c r="U712" s="8"/>
    </row>
    <row r="713" spans="1:21" ht="14.25" customHeight="1" x14ac:dyDescent="0.55000000000000004">
      <c r="A713" s="7">
        <f t="shared" si="100"/>
        <v>2024</v>
      </c>
      <c r="B713" s="73" t="s">
        <v>87</v>
      </c>
      <c r="C713" s="75">
        <v>52962</v>
      </c>
      <c r="D713" s="8">
        <v>29884.237976074222</v>
      </c>
      <c r="E713" s="8">
        <v>153719.25292968756</v>
      </c>
      <c r="F713" s="8">
        <v>20290.941497802738</v>
      </c>
      <c r="G713" s="8">
        <v>1397.3079128265381</v>
      </c>
      <c r="H713" s="8">
        <v>4503.5435619354257</v>
      </c>
      <c r="I713" s="8">
        <v>990.77955102920544</v>
      </c>
      <c r="J713" s="8">
        <v>103358.75421142578</v>
      </c>
      <c r="K713" s="8">
        <v>24274.812438964844</v>
      </c>
      <c r="L713" s="8">
        <v>2192.79637336731</v>
      </c>
      <c r="M713" s="8">
        <v>7603.4460487365704</v>
      </c>
      <c r="N713" s="8">
        <v>69287.699218750015</v>
      </c>
      <c r="O713" s="8">
        <v>8344.366630554201</v>
      </c>
      <c r="P713" s="8">
        <v>0</v>
      </c>
      <c r="Q713" s="8">
        <v>0</v>
      </c>
      <c r="R713" s="8">
        <v>70969.269805908232</v>
      </c>
      <c r="S713" s="8">
        <v>20401.051132202148</v>
      </c>
      <c r="T713" s="8">
        <v>11988.433074951176</v>
      </c>
      <c r="U713" s="8"/>
    </row>
    <row r="714" spans="1:21" ht="14.25" customHeight="1" x14ac:dyDescent="0.55000000000000004">
      <c r="A714" s="7">
        <f t="shared" si="100"/>
        <v>2024</v>
      </c>
      <c r="B714" s="73" t="s">
        <v>87</v>
      </c>
      <c r="C714" s="75">
        <v>52993</v>
      </c>
      <c r="D714" s="8">
        <v>29704.056427001953</v>
      </c>
      <c r="E714" s="8">
        <v>152792.43017578131</v>
      </c>
      <c r="F714" s="8">
        <v>20168.600708007813</v>
      </c>
      <c r="G714" s="8">
        <v>1388.8831114768993</v>
      </c>
      <c r="H714" s="8">
        <v>4476.3903293609637</v>
      </c>
      <c r="I714" s="8">
        <v>984.80582523345959</v>
      </c>
      <c r="J714" s="8">
        <v>102735.57086181641</v>
      </c>
      <c r="K714" s="8">
        <v>24253.312789917014</v>
      </c>
      <c r="L714" s="8">
        <v>2179.5753431320209</v>
      </c>
      <c r="M714" s="8">
        <v>7557.6024589538611</v>
      </c>
      <c r="N714" s="8">
        <v>68745.08331298831</v>
      </c>
      <c r="O714" s="8">
        <v>8213.5231285095306</v>
      </c>
      <c r="P714" s="8">
        <v>0</v>
      </c>
      <c r="Q714" s="8">
        <v>0</v>
      </c>
      <c r="R714" s="8">
        <v>70541.373657226592</v>
      </c>
      <c r="S714" s="8">
        <v>20278.046989440925</v>
      </c>
      <c r="T714" s="8">
        <v>11916.150939941406</v>
      </c>
      <c r="U714" s="8"/>
    </row>
    <row r="715" spans="1:21" ht="14.25" customHeight="1" x14ac:dyDescent="0.55000000000000004">
      <c r="A715" s="7">
        <f t="shared" si="100"/>
        <v>2024</v>
      </c>
      <c r="B715" s="73" t="s">
        <v>87</v>
      </c>
      <c r="C715" s="75">
        <v>53021</v>
      </c>
      <c r="D715" s="8">
        <v>29524.961578369141</v>
      </c>
      <c r="E715" s="8">
        <v>151871.19824218756</v>
      </c>
      <c r="F715" s="8">
        <v>20046.998077392578</v>
      </c>
      <c r="G715" s="8">
        <v>1380.5091028213492</v>
      </c>
      <c r="H715" s="8">
        <v>4449.4008121490488</v>
      </c>
      <c r="I715" s="8">
        <v>978.86813783645607</v>
      </c>
      <c r="J715" s="8">
        <v>102116.15008544922</v>
      </c>
      <c r="K715" s="8">
        <v>24231.943298339855</v>
      </c>
      <c r="L715" s="8">
        <v>2166.4340286254887</v>
      </c>
      <c r="M715" s="8">
        <v>7512.0355987548828</v>
      </c>
      <c r="N715" s="8">
        <v>68205.736022949233</v>
      </c>
      <c r="O715" s="8">
        <v>8084.6153144836444</v>
      </c>
      <c r="P715" s="8">
        <v>0</v>
      </c>
      <c r="Q715" s="8">
        <v>0</v>
      </c>
      <c r="R715" s="8">
        <v>70116.058776855556</v>
      </c>
      <c r="S715" s="8">
        <v>20155.784622192379</v>
      </c>
      <c r="T715" s="8">
        <v>11844.304893493652</v>
      </c>
      <c r="U715" s="8"/>
    </row>
    <row r="716" spans="1:21" ht="14.25" customHeight="1" x14ac:dyDescent="0.55000000000000004">
      <c r="A716" s="7">
        <f t="shared" si="100"/>
        <v>2024</v>
      </c>
      <c r="B716" s="73" t="s">
        <v>87</v>
      </c>
      <c r="C716" s="75">
        <v>53052</v>
      </c>
      <c r="D716" s="8">
        <v>29346.946258544922</v>
      </c>
      <c r="E716" s="8">
        <v>150955.5212402344</v>
      </c>
      <c r="F716" s="8">
        <v>19926.128753662109</v>
      </c>
      <c r="G716" s="8">
        <v>1372.1855540275576</v>
      </c>
      <c r="H716" s="8">
        <v>4422.5739288330069</v>
      </c>
      <c r="I716" s="8">
        <v>972.96625280380238</v>
      </c>
      <c r="J716" s="8">
        <v>101500.45593261719</v>
      </c>
      <c r="K716" s="8">
        <v>24210.702056884795</v>
      </c>
      <c r="L716" s="8">
        <v>2153.3718662261977</v>
      </c>
      <c r="M716" s="8">
        <v>7466.7428779602069</v>
      </c>
      <c r="N716" s="8">
        <v>67669.638488769546</v>
      </c>
      <c r="O716" s="8">
        <v>7957.6148338317871</v>
      </c>
      <c r="P716" s="8">
        <v>0</v>
      </c>
      <c r="Q716" s="8">
        <v>0</v>
      </c>
      <c r="R716" s="8">
        <v>69693.306060791045</v>
      </c>
      <c r="S716" s="8">
        <v>20034.25847625735</v>
      </c>
      <c r="T716" s="8">
        <v>11772.892028808594</v>
      </c>
      <c r="U716" s="8"/>
    </row>
    <row r="717" spans="1:21" ht="14.25" customHeight="1" x14ac:dyDescent="0.55000000000000004">
      <c r="A717" s="7">
        <f t="shared" si="100"/>
        <v>2024</v>
      </c>
      <c r="B717" s="73" t="s">
        <v>87</v>
      </c>
      <c r="C717" s="75">
        <v>53082</v>
      </c>
      <c r="D717" s="8">
        <v>29170.004699707035</v>
      </c>
      <c r="E717" s="8">
        <v>150045.36450195321</v>
      </c>
      <c r="F717" s="8">
        <v>19805.987884521484</v>
      </c>
      <c r="G717" s="8">
        <v>1363.9122152328491</v>
      </c>
      <c r="H717" s="8">
        <v>4395.9088840484601</v>
      </c>
      <c r="I717" s="8">
        <v>967.09989452362061</v>
      </c>
      <c r="J717" s="8">
        <v>100888.4774169922</v>
      </c>
      <c r="K717" s="8">
        <v>24189.58908081054</v>
      </c>
      <c r="L717" s="8">
        <v>2140.3884487152118</v>
      </c>
      <c r="M717" s="8">
        <v>7421.7235984802273</v>
      </c>
      <c r="N717" s="8">
        <v>67136.770751953154</v>
      </c>
      <c r="O717" s="8">
        <v>7832.494705200198</v>
      </c>
      <c r="P717" s="8">
        <v>0</v>
      </c>
      <c r="Q717" s="8">
        <v>0</v>
      </c>
      <c r="R717" s="8">
        <v>69273.102111816435</v>
      </c>
      <c r="S717" s="8">
        <v>19913.466049194336</v>
      </c>
      <c r="T717" s="8">
        <v>11701.909019470218</v>
      </c>
      <c r="U717" s="8"/>
    </row>
    <row r="718" spans="1:21" ht="14.25" customHeight="1" x14ac:dyDescent="0.55000000000000004">
      <c r="A718" s="7">
        <f t="shared" si="100"/>
        <v>2024</v>
      </c>
      <c r="B718" s="73" t="s">
        <v>87</v>
      </c>
      <c r="C718" s="75">
        <v>53113</v>
      </c>
      <c r="D718" s="8">
        <v>28994.129455566406</v>
      </c>
      <c r="E718" s="8">
        <v>149140.69360351568</v>
      </c>
      <c r="F718" s="8">
        <v>19686.571380615234</v>
      </c>
      <c r="G718" s="8">
        <v>1355.6887731552117</v>
      </c>
      <c r="H718" s="8">
        <v>4369.4047088623056</v>
      </c>
      <c r="I718" s="8">
        <v>961.26898765563999</v>
      </c>
      <c r="J718" s="8">
        <v>100280.19195556642</v>
      </c>
      <c r="K718" s="8">
        <v>24168.603652954098</v>
      </c>
      <c r="L718" s="8">
        <v>2127.4834823608398</v>
      </c>
      <c r="M718" s="8">
        <v>7376.9756278991681</v>
      </c>
      <c r="N718" s="8">
        <v>66607.12646484375</v>
      </c>
      <c r="O718" s="8">
        <v>7709.2295494079572</v>
      </c>
      <c r="P718" s="8">
        <v>0</v>
      </c>
      <c r="Q718" s="8">
        <v>0</v>
      </c>
      <c r="R718" s="8">
        <v>68855.433898925825</v>
      </c>
      <c r="S718" s="8">
        <v>19793.402015686068</v>
      </c>
      <c r="T718" s="8">
        <v>11631.355121612549</v>
      </c>
      <c r="U718" s="8"/>
    </row>
    <row r="719" spans="1:21" ht="14.25" customHeight="1" x14ac:dyDescent="0.55000000000000004">
      <c r="A719" s="7">
        <f t="shared" si="100"/>
        <v>2024</v>
      </c>
      <c r="B719" s="73" t="s">
        <v>87</v>
      </c>
      <c r="C719" s="75">
        <v>53143</v>
      </c>
      <c r="D719" s="8">
        <v>28819.315063476563</v>
      </c>
      <c r="E719" s="8">
        <v>148241.47729492193</v>
      </c>
      <c r="F719" s="8">
        <v>19567.874938964844</v>
      </c>
      <c r="G719" s="8">
        <v>1347.5149168968198</v>
      </c>
      <c r="H719" s="8">
        <v>4343.0600051879892</v>
      </c>
      <c r="I719" s="8">
        <v>955.47318983078003</v>
      </c>
      <c r="J719" s="8">
        <v>99675.571960449233</v>
      </c>
      <c r="K719" s="8">
        <v>24147.74455261229</v>
      </c>
      <c r="L719" s="8">
        <v>2114.6562728881831</v>
      </c>
      <c r="M719" s="8">
        <v>7332.4977378845215</v>
      </c>
      <c r="N719" s="8">
        <v>66080.675354003906</v>
      </c>
      <c r="O719" s="8">
        <v>7587.7910919189471</v>
      </c>
      <c r="P719" s="8">
        <v>0</v>
      </c>
      <c r="Q719" s="8">
        <v>0</v>
      </c>
      <c r="R719" s="8">
        <v>68440.284790039092</v>
      </c>
      <c r="S719" s="8">
        <v>19674.060340881359</v>
      </c>
      <c r="T719" s="8">
        <v>11561.225986480715</v>
      </c>
      <c r="U719" s="8"/>
    </row>
    <row r="720" spans="1:21" ht="14.25" customHeight="1" x14ac:dyDescent="0.55000000000000004">
      <c r="A720" s="7">
        <f t="shared" si="100"/>
        <v>2024</v>
      </c>
      <c r="B720" s="73" t="s">
        <v>87</v>
      </c>
      <c r="C720" s="75">
        <v>53174</v>
      </c>
      <c r="D720" s="8">
        <v>28645.55426025391</v>
      </c>
      <c r="E720" s="8">
        <v>147347.68212890634</v>
      </c>
      <c r="F720" s="8">
        <v>19449.893981933597</v>
      </c>
      <c r="G720" s="8">
        <v>1339.3903198242185</v>
      </c>
      <c r="H720" s="8">
        <v>4316.8743457794189</v>
      </c>
      <c r="I720" s="8">
        <v>949.71232795715332</v>
      </c>
      <c r="J720" s="8">
        <v>99074.592712402344</v>
      </c>
      <c r="K720" s="8">
        <v>24127.01164245604</v>
      </c>
      <c r="L720" s="8">
        <v>2101.9062566757207</v>
      </c>
      <c r="M720" s="8">
        <v>7288.2877998352069</v>
      </c>
      <c r="N720" s="8">
        <v>65557.387329101577</v>
      </c>
      <c r="O720" s="8">
        <v>7468.1517486572247</v>
      </c>
      <c r="P720" s="8">
        <v>0</v>
      </c>
      <c r="Q720" s="8">
        <v>0</v>
      </c>
      <c r="R720" s="8">
        <v>68027.635406494155</v>
      </c>
      <c r="S720" s="8">
        <v>19555.439262390166</v>
      </c>
      <c r="T720" s="8">
        <v>11491.519420623779</v>
      </c>
      <c r="U720" s="8"/>
    </row>
    <row r="721" spans="1:21" ht="14.25" customHeight="1" x14ac:dyDescent="0.55000000000000004">
      <c r="A721" s="7">
        <f t="shared" si="100"/>
        <v>2024</v>
      </c>
      <c r="B721" s="73" t="s">
        <v>87</v>
      </c>
      <c r="C721" s="75">
        <v>53205</v>
      </c>
      <c r="D721" s="8">
        <v>28472.841247558594</v>
      </c>
      <c r="E721" s="8">
        <v>146459.27807617193</v>
      </c>
      <c r="F721" s="8">
        <v>19332.624694824219</v>
      </c>
      <c r="G721" s="8">
        <v>1331.3146929740913</v>
      </c>
      <c r="H721" s="8">
        <v>4290.846607208251</v>
      </c>
      <c r="I721" s="8">
        <v>943.98621368408203</v>
      </c>
      <c r="J721" s="8">
        <v>98477.242126464844</v>
      </c>
      <c r="K721" s="8">
        <v>24106.402999877926</v>
      </c>
      <c r="L721" s="8">
        <v>2089.2331838607806</v>
      </c>
      <c r="M721" s="8">
        <v>7244.3442535400418</v>
      </c>
      <c r="N721" s="8">
        <v>65037.259826660171</v>
      </c>
      <c r="O721" s="8">
        <v>7350.2878532409659</v>
      </c>
      <c r="P721" s="8">
        <v>0</v>
      </c>
      <c r="Q721" s="8">
        <v>0</v>
      </c>
      <c r="R721" s="8">
        <v>67617.474182128877</v>
      </c>
      <c r="S721" s="8">
        <v>19437.533843994133</v>
      </c>
      <c r="T721" s="8">
        <v>11422.233520507813</v>
      </c>
      <c r="U721" s="8"/>
    </row>
    <row r="722" spans="1:21" ht="14.25" customHeight="1" x14ac:dyDescent="0.55000000000000004">
      <c r="A722" s="7">
        <f t="shared" si="100"/>
        <v>2024</v>
      </c>
      <c r="B722" s="73" t="s">
        <v>87</v>
      </c>
      <c r="C722" s="75">
        <v>53235</v>
      </c>
      <c r="D722" s="8">
        <v>28301.169189453125</v>
      </c>
      <c r="E722" s="8">
        <v>145576.23046875006</v>
      </c>
      <c r="F722" s="8">
        <v>19216.062255859379</v>
      </c>
      <c r="G722" s="8">
        <v>1323.287783145905</v>
      </c>
      <c r="H722" s="8">
        <v>4264.9757347106924</v>
      </c>
      <c r="I722" s="8">
        <v>938.29460287094105</v>
      </c>
      <c r="J722" s="8">
        <v>97883.49096679689</v>
      </c>
      <c r="K722" s="8">
        <v>24085.919250488307</v>
      </c>
      <c r="L722" s="8">
        <v>2076.6365165710445</v>
      </c>
      <c r="M722" s="8">
        <v>7200.6657257080087</v>
      </c>
      <c r="N722" s="8">
        <v>64520.268310546882</v>
      </c>
      <c r="O722" s="8">
        <v>7234.1727867126447</v>
      </c>
      <c r="P722" s="8">
        <v>0</v>
      </c>
      <c r="Q722" s="8">
        <v>0</v>
      </c>
      <c r="R722" s="8">
        <v>67209.787597656265</v>
      </c>
      <c r="S722" s="8">
        <v>19320.338897705071</v>
      </c>
      <c r="T722" s="8">
        <v>11353.365142822267</v>
      </c>
      <c r="U722" s="8"/>
    </row>
    <row r="723" spans="1:21" ht="14.25" customHeight="1" x14ac:dyDescent="0.55000000000000004">
      <c r="A723" s="7">
        <f t="shared" si="100"/>
        <v>2024</v>
      </c>
      <c r="B723" s="73" t="s">
        <v>87</v>
      </c>
      <c r="C723" s="75">
        <v>53266</v>
      </c>
      <c r="D723" s="8">
        <v>28130.53271484375</v>
      </c>
      <c r="E723" s="8">
        <v>144698.50781250006</v>
      </c>
      <c r="F723" s="8">
        <v>19100.202880859382</v>
      </c>
      <c r="G723" s="8">
        <v>1315.3092579841614</v>
      </c>
      <c r="H723" s="8">
        <v>4239.2609558105478</v>
      </c>
      <c r="I723" s="8">
        <v>932.63733434677101</v>
      </c>
      <c r="J723" s="8">
        <v>97293.321228027358</v>
      </c>
      <c r="K723" s="8">
        <v>24065.558624267585</v>
      </c>
      <c r="L723" s="8">
        <v>2064.1158742904681</v>
      </c>
      <c r="M723" s="8">
        <v>7157.2510337829626</v>
      </c>
      <c r="N723" s="8">
        <v>64006.394897460967</v>
      </c>
      <c r="O723" s="8">
        <v>7119.7817916870144</v>
      </c>
      <c r="P723" s="8">
        <v>0</v>
      </c>
      <c r="Q723" s="8">
        <v>0</v>
      </c>
      <c r="R723" s="8">
        <v>66804.55932617189</v>
      </c>
      <c r="S723" s="8">
        <v>19203.850814819332</v>
      </c>
      <c r="T723" s="8">
        <v>11284.912147521974</v>
      </c>
      <c r="U723" s="8"/>
    </row>
    <row r="724" spans="1:21" ht="14.25" customHeight="1" x14ac:dyDescent="0.55000000000000004">
      <c r="A724" s="7">
        <f t="shared" si="100"/>
        <v>2024</v>
      </c>
      <c r="B724" s="73" t="s">
        <v>87</v>
      </c>
      <c r="C724" s="75">
        <v>53296</v>
      </c>
      <c r="D724" s="8">
        <v>27960.924621582031</v>
      </c>
      <c r="E724" s="8">
        <v>143826.07568359381</v>
      </c>
      <c r="F724" s="8">
        <v>18985.0419921875</v>
      </c>
      <c r="G724" s="8">
        <v>1307.3788409233084</v>
      </c>
      <c r="H724" s="8">
        <v>4213.7011394500714</v>
      </c>
      <c r="I724" s="8">
        <v>927.01417684555065</v>
      </c>
      <c r="J724" s="8">
        <v>96706.709655761733</v>
      </c>
      <c r="K724" s="8">
        <v>24045.320922851563</v>
      </c>
      <c r="L724" s="8">
        <v>2051.6705904006963</v>
      </c>
      <c r="M724" s="8">
        <v>7114.0974960327185</v>
      </c>
      <c r="N724" s="8">
        <v>63495.617523193388</v>
      </c>
      <c r="O724" s="8">
        <v>7007.0900115966779</v>
      </c>
      <c r="P724" s="8">
        <v>0</v>
      </c>
      <c r="Q724" s="8">
        <v>0</v>
      </c>
      <c r="R724" s="8">
        <v>66401.77212524417</v>
      </c>
      <c r="S724" s="8">
        <v>19088.065116882357</v>
      </c>
      <c r="T724" s="8">
        <v>11216.871990203857</v>
      </c>
      <c r="U724" s="8"/>
    </row>
    <row r="725" spans="1:21" ht="14.25" customHeight="1" x14ac:dyDescent="0.55000000000000004">
      <c r="A725" s="7">
        <f t="shared" si="100"/>
        <v>2024</v>
      </c>
      <c r="B725" s="73" t="s">
        <v>87</v>
      </c>
      <c r="C725" s="75">
        <v>53327</v>
      </c>
      <c r="D725" s="8">
        <v>27792.339599609379</v>
      </c>
      <c r="E725" s="8">
        <v>142958.90258789068</v>
      </c>
      <c r="F725" s="8">
        <v>18870.575103759769</v>
      </c>
      <c r="G725" s="8">
        <v>1299.4962406158443</v>
      </c>
      <c r="H725" s="8">
        <v>4188.2952766418457</v>
      </c>
      <c r="I725" s="8">
        <v>921.42494821548462</v>
      </c>
      <c r="J725" s="8">
        <v>96123.634826660156</v>
      </c>
      <c r="K725" s="8">
        <v>24025.205017089876</v>
      </c>
      <c r="L725" s="8">
        <v>2039.3005123138432</v>
      </c>
      <c r="M725" s="8">
        <v>7071.2043075561533</v>
      </c>
      <c r="N725" s="8">
        <v>62987.923858642593</v>
      </c>
      <c r="O725" s="8">
        <v>6896.0727348327619</v>
      </c>
      <c r="P725" s="8">
        <v>0</v>
      </c>
      <c r="Q725" s="8">
        <v>0</v>
      </c>
      <c r="R725" s="8">
        <v>66001.415832519546</v>
      </c>
      <c r="S725" s="8">
        <v>18972.976440429709</v>
      </c>
      <c r="T725" s="8">
        <v>11149.242130279543</v>
      </c>
      <c r="U725" s="8"/>
    </row>
    <row r="726" spans="1:21" ht="14.25" customHeight="1" x14ac:dyDescent="0.55000000000000004">
      <c r="A726" s="7">
        <f t="shared" si="100"/>
        <v>2024</v>
      </c>
      <c r="B726" s="73" t="s">
        <v>87</v>
      </c>
      <c r="C726" s="75">
        <v>53358</v>
      </c>
      <c r="D726" s="8">
        <v>27624.770751953129</v>
      </c>
      <c r="E726" s="8">
        <v>142096.95922851568</v>
      </c>
      <c r="F726" s="8">
        <v>18756.798522949219</v>
      </c>
      <c r="G726" s="8">
        <v>1291.6611866950989</v>
      </c>
      <c r="H726" s="8">
        <v>4163.0427589416495</v>
      </c>
      <c r="I726" s="8">
        <v>915.86934661865234</v>
      </c>
      <c r="J726" s="8">
        <v>95544.07495117189</v>
      </c>
      <c r="K726" s="8">
        <v>24005.210952758818</v>
      </c>
      <c r="L726" s="8">
        <v>2027.0049638748194</v>
      </c>
      <c r="M726" s="8">
        <v>7028.5698509216309</v>
      </c>
      <c r="N726" s="8">
        <v>62483.291320800789</v>
      </c>
      <c r="O726" s="8">
        <v>6786.7062034606924</v>
      </c>
      <c r="P726" s="8">
        <v>0</v>
      </c>
      <c r="Q726" s="8">
        <v>0</v>
      </c>
      <c r="R726" s="8">
        <v>65603.473266601592</v>
      </c>
      <c r="S726" s="8">
        <v>18858.582366943352</v>
      </c>
      <c r="T726" s="8">
        <v>11082.019416809084</v>
      </c>
      <c r="U726" s="8"/>
    </row>
    <row r="727" spans="1:21" ht="14.25" customHeight="1" x14ac:dyDescent="0.55000000000000004">
      <c r="A727" s="7">
        <f t="shared" si="100"/>
        <v>2024</v>
      </c>
      <c r="B727" s="73" t="s">
        <v>87</v>
      </c>
      <c r="C727" s="75">
        <v>53386</v>
      </c>
      <c r="D727" s="8">
        <v>27458.212707519531</v>
      </c>
      <c r="E727" s="8">
        <v>141240.21533203131</v>
      </c>
      <c r="F727" s="8">
        <v>18643.708404541016</v>
      </c>
      <c r="G727" s="8">
        <v>1283.8733859062193</v>
      </c>
      <c r="H727" s="8">
        <v>4137.9425735473669</v>
      </c>
      <c r="I727" s="8">
        <v>910.34732294082642</v>
      </c>
      <c r="J727" s="8">
        <v>94968.011535644531</v>
      </c>
      <c r="K727" s="8">
        <v>23985.336898803733</v>
      </c>
      <c r="L727" s="8">
        <v>2014.7835140228283</v>
      </c>
      <c r="M727" s="8">
        <v>6986.192699432373</v>
      </c>
      <c r="N727" s="8">
        <v>61981.698577880874</v>
      </c>
      <c r="O727" s="8">
        <v>6678.9661865234375</v>
      </c>
      <c r="P727" s="8">
        <v>0</v>
      </c>
      <c r="Q727" s="8">
        <v>0</v>
      </c>
      <c r="R727" s="8">
        <v>65207.929626464858</v>
      </c>
      <c r="S727" s="8">
        <v>18744.87867736816</v>
      </c>
      <c r="T727" s="8">
        <v>11015.202934265139</v>
      </c>
      <c r="U727" s="8"/>
    </row>
    <row r="728" spans="1:21" ht="14.25" customHeight="1" x14ac:dyDescent="0.55000000000000004">
      <c r="A728" s="7">
        <f t="shared" si="100"/>
        <v>2024</v>
      </c>
      <c r="B728" s="73" t="s">
        <v>87</v>
      </c>
      <c r="C728" s="75">
        <v>53417</v>
      </c>
      <c r="D728" s="8">
        <v>27292.658355712894</v>
      </c>
      <c r="E728" s="8">
        <v>140388.63525390631</v>
      </c>
      <c r="F728" s="8">
        <v>18531.299530029301</v>
      </c>
      <c r="G728" s="8">
        <v>1276.1324768066409</v>
      </c>
      <c r="H728" s="8">
        <v>4112.9936428070105</v>
      </c>
      <c r="I728" s="8">
        <v>904.85854911804211</v>
      </c>
      <c r="J728" s="8">
        <v>94395.417114257842</v>
      </c>
      <c r="K728" s="8">
        <v>23965.582855224602</v>
      </c>
      <c r="L728" s="8">
        <v>2002.6356420516965</v>
      </c>
      <c r="M728" s="8">
        <v>6944.070716857912</v>
      </c>
      <c r="N728" s="8">
        <v>61483.126800537124</v>
      </c>
      <c r="O728" s="8">
        <v>6572.8288764953613</v>
      </c>
      <c r="P728" s="8">
        <v>0</v>
      </c>
      <c r="Q728" s="8">
        <v>0</v>
      </c>
      <c r="R728" s="8">
        <v>64814.770111084013</v>
      </c>
      <c r="S728" s="8">
        <v>18631.860244751006</v>
      </c>
      <c r="T728" s="8">
        <v>10948.788703918455</v>
      </c>
      <c r="U728" s="8"/>
    </row>
    <row r="729" spans="1:21" ht="14.25" customHeight="1" x14ac:dyDescent="0.55000000000000004">
      <c r="A729" s="7">
        <f t="shared" si="100"/>
        <v>2024</v>
      </c>
      <c r="B729" s="73" t="s">
        <v>87</v>
      </c>
      <c r="C729" s="75">
        <v>53447</v>
      </c>
      <c r="D729" s="8">
        <v>27128.102325439457</v>
      </c>
      <c r="E729" s="8">
        <v>139542.18945312509</v>
      </c>
      <c r="F729" s="8">
        <v>18419.569030761722</v>
      </c>
      <c r="G729" s="8">
        <v>1268.4382562637327</v>
      </c>
      <c r="H729" s="8">
        <v>4088.1953639984122</v>
      </c>
      <c r="I729" s="8">
        <v>899.40291500091564</v>
      </c>
      <c r="J729" s="8">
        <v>93826.277343750029</v>
      </c>
      <c r="K729" s="8">
        <v>23945.947952270515</v>
      </c>
      <c r="L729" s="8">
        <v>1990.5612525939955</v>
      </c>
      <c r="M729" s="8">
        <v>6902.20263671875</v>
      </c>
      <c r="N729" s="8">
        <v>60987.569885253914</v>
      </c>
      <c r="O729" s="8">
        <v>6468.2725906372079</v>
      </c>
      <c r="P729" s="8">
        <v>0</v>
      </c>
      <c r="Q729" s="8">
        <v>0</v>
      </c>
      <c r="R729" s="8">
        <v>64423.9804992676</v>
      </c>
      <c r="S729" s="8">
        <v>18519.524200439446</v>
      </c>
      <c r="T729" s="8">
        <v>10882.7756690979</v>
      </c>
      <c r="U729" s="8"/>
    </row>
    <row r="730" spans="1:21" ht="14.25" customHeight="1" x14ac:dyDescent="0.55000000000000004">
      <c r="A730" s="7">
        <f t="shared" si="100"/>
        <v>2024</v>
      </c>
      <c r="B730" s="73" t="s">
        <v>87</v>
      </c>
      <c r="C730" s="75">
        <v>53478</v>
      </c>
      <c r="D730" s="8">
        <v>26964.538818359379</v>
      </c>
      <c r="E730" s="8">
        <v>138700.84667968759</v>
      </c>
      <c r="F730" s="8">
        <v>18308.51171875</v>
      </c>
      <c r="G730" s="8">
        <v>1260.7905035018923</v>
      </c>
      <c r="H730" s="8">
        <v>4063.5463085174574</v>
      </c>
      <c r="I730" s="8">
        <v>893.98012542724587</v>
      </c>
      <c r="J730" s="8">
        <v>93260.571350097671</v>
      </c>
      <c r="K730" s="8">
        <v>23926.431427001968</v>
      </c>
      <c r="L730" s="8">
        <v>1978.5595598220821</v>
      </c>
      <c r="M730" s="8">
        <v>6860.5869674682626</v>
      </c>
      <c r="N730" s="8">
        <v>60494.995666503921</v>
      </c>
      <c r="O730" s="8">
        <v>6365.2730178833026</v>
      </c>
      <c r="P730" s="8">
        <v>0</v>
      </c>
      <c r="Q730" s="8">
        <v>0</v>
      </c>
      <c r="R730" s="8">
        <v>64035.550720214873</v>
      </c>
      <c r="S730" s="8">
        <v>18407.863655090347</v>
      </c>
      <c r="T730" s="8">
        <v>10817.159702301027</v>
      </c>
      <c r="U730" s="8"/>
    </row>
    <row r="731" spans="1:21" ht="14.25" customHeight="1" x14ac:dyDescent="0.55000000000000004">
      <c r="A731" s="7">
        <f t="shared" si="100"/>
        <v>2024</v>
      </c>
      <c r="B731" s="73" t="s">
        <v>87</v>
      </c>
      <c r="C731" s="75">
        <v>53508</v>
      </c>
      <c r="D731" s="8">
        <v>26801.961395263672</v>
      </c>
      <c r="E731" s="8">
        <v>137864.57714843756</v>
      </c>
      <c r="F731" s="8">
        <v>18198.123992919922</v>
      </c>
      <c r="G731" s="8">
        <v>1253.1888313293457</v>
      </c>
      <c r="H731" s="8">
        <v>4039.0458679199205</v>
      </c>
      <c r="I731" s="8">
        <v>888.59003782272305</v>
      </c>
      <c r="J731" s="8">
        <v>92698.280578613296</v>
      </c>
      <c r="K731" s="8">
        <v>23907.032882690448</v>
      </c>
      <c r="L731" s="8">
        <v>1966.630214691161</v>
      </c>
      <c r="M731" s="8">
        <v>6819.2228813171405</v>
      </c>
      <c r="N731" s="8">
        <v>60005.391265869177</v>
      </c>
      <c r="O731" s="8">
        <v>6263.8082427978561</v>
      </c>
      <c r="P731" s="8">
        <v>0</v>
      </c>
      <c r="Q731" s="8">
        <v>0</v>
      </c>
      <c r="R731" s="8">
        <v>63649.461791992224</v>
      </c>
      <c r="S731" s="8">
        <v>18296.876518249515</v>
      </c>
      <c r="T731" s="8">
        <v>10751.939838409424</v>
      </c>
      <c r="U731" s="8"/>
    </row>
    <row r="732" spans="1:21" ht="14.25" customHeight="1" x14ac:dyDescent="0.55000000000000004">
      <c r="A732" s="7">
        <f t="shared" si="100"/>
        <v>2024</v>
      </c>
      <c r="B732" s="73" t="s">
        <v>87</v>
      </c>
      <c r="C732" s="75">
        <v>53539</v>
      </c>
      <c r="D732" s="8">
        <v>26640.364135742188</v>
      </c>
      <c r="E732" s="8">
        <v>137033.35009765634</v>
      </c>
      <c r="F732" s="8">
        <v>18088.40197753907</v>
      </c>
      <c r="G732" s="8">
        <v>1245.6329569816587</v>
      </c>
      <c r="H732" s="8">
        <v>4014.6933841705327</v>
      </c>
      <c r="I732" s="8">
        <v>883.23248052597069</v>
      </c>
      <c r="J732" s="8">
        <v>92139.370971679717</v>
      </c>
      <c r="K732" s="8">
        <v>23887.750976562533</v>
      </c>
      <c r="L732" s="8">
        <v>1954.7728071212778</v>
      </c>
      <c r="M732" s="8">
        <v>6778.1075477600116</v>
      </c>
      <c r="N732" s="8">
        <v>59518.740020751968</v>
      </c>
      <c r="O732" s="8">
        <v>6163.856475830079</v>
      </c>
      <c r="P732" s="8">
        <v>0</v>
      </c>
      <c r="Q732" s="8">
        <v>0</v>
      </c>
      <c r="R732" s="8">
        <v>63265.699066162124</v>
      </c>
      <c r="S732" s="8">
        <v>18186.55991363525</v>
      </c>
      <c r="T732" s="8">
        <v>10687.113323211672</v>
      </c>
      <c r="U732" s="8"/>
    </row>
    <row r="733" spans="1:21" ht="14.25" customHeight="1" x14ac:dyDescent="0.55000000000000004">
      <c r="A733" s="7">
        <f t="shared" si="100"/>
        <v>2024</v>
      </c>
      <c r="B733" s="73" t="s">
        <v>87</v>
      </c>
      <c r="C733" s="75">
        <v>53570</v>
      </c>
      <c r="D733" s="8">
        <v>26479.741027832031</v>
      </c>
      <c r="E733" s="8">
        <v>136207.13427734381</v>
      </c>
      <c r="F733" s="8">
        <v>17979.341766357422</v>
      </c>
      <c r="G733" s="8">
        <v>1238.1226201057434</v>
      </c>
      <c r="H733" s="8">
        <v>3990.4875526428195</v>
      </c>
      <c r="I733" s="8">
        <v>877.90723419189487</v>
      </c>
      <c r="J733" s="8">
        <v>91583.835083007827</v>
      </c>
      <c r="K733" s="8">
        <v>23868.585159301761</v>
      </c>
      <c r="L733" s="8">
        <v>1942.9868898391746</v>
      </c>
      <c r="M733" s="8">
        <v>6737.2402191162109</v>
      </c>
      <c r="N733" s="8">
        <v>59035.023742675796</v>
      </c>
      <c r="O733" s="8">
        <v>6065.3958206176767</v>
      </c>
      <c r="P733" s="8">
        <v>0</v>
      </c>
      <c r="Q733" s="8">
        <v>0</v>
      </c>
      <c r="R733" s="8">
        <v>62884.249267578161</v>
      </c>
      <c r="S733" s="8">
        <v>18076.907852172844</v>
      </c>
      <c r="T733" s="8">
        <v>10622.677734375</v>
      </c>
      <c r="U733" s="8"/>
    </row>
    <row r="734" spans="1:21" ht="14.25" customHeight="1" x14ac:dyDescent="0.55000000000000004">
      <c r="A734" s="7">
        <f t="shared" si="100"/>
        <v>2024</v>
      </c>
      <c r="B734" s="73" t="s">
        <v>87</v>
      </c>
      <c r="C734" s="75">
        <v>53600</v>
      </c>
      <c r="D734" s="8">
        <v>26320.08642578125</v>
      </c>
      <c r="E734" s="8">
        <v>135385.90063476568</v>
      </c>
      <c r="F734" s="8">
        <v>17870.938873291016</v>
      </c>
      <c r="G734" s="8">
        <v>1230.6576147079468</v>
      </c>
      <c r="H734" s="8">
        <v>3966.4277305603018</v>
      </c>
      <c r="I734" s="8">
        <v>872.61404848098732</v>
      </c>
      <c r="J734" s="8">
        <v>91031.645629882827</v>
      </c>
      <c r="K734" s="8">
        <v>23849.53475952147</v>
      </c>
      <c r="L734" s="8">
        <v>1931.2719993591327</v>
      </c>
      <c r="M734" s="8">
        <v>6696.6192283630371</v>
      </c>
      <c r="N734" s="8">
        <v>58554.220581054702</v>
      </c>
      <c r="O734" s="8">
        <v>5968.4041404724121</v>
      </c>
      <c r="P734" s="8">
        <v>0</v>
      </c>
      <c r="Q734" s="8">
        <v>0</v>
      </c>
      <c r="R734" s="8">
        <v>62505.100433349617</v>
      </c>
      <c r="S734" s="8">
        <v>17967.916648864739</v>
      </c>
      <c r="T734" s="8">
        <v>10558.630363464355</v>
      </c>
      <c r="U734" s="8"/>
    </row>
    <row r="735" spans="1:21" ht="14.25" customHeight="1" x14ac:dyDescent="0.55000000000000004">
      <c r="A735" s="7">
        <f t="shared" si="100"/>
        <v>2024</v>
      </c>
      <c r="B735" s="73" t="s">
        <v>87</v>
      </c>
      <c r="C735" s="75">
        <v>53631</v>
      </c>
      <c r="D735" s="8">
        <v>26161.394348144531</v>
      </c>
      <c r="E735" s="8">
        <v>134569.61596679693</v>
      </c>
      <c r="F735" s="8">
        <v>17763.188995361332</v>
      </c>
      <c r="G735" s="8">
        <v>1223.2375850677504</v>
      </c>
      <c r="H735" s="8">
        <v>3942.5127735137967</v>
      </c>
      <c r="I735" s="8">
        <v>867.35277414321911</v>
      </c>
      <c r="J735" s="8">
        <v>90482.789550781279</v>
      </c>
      <c r="K735" s="8">
        <v>23830.599533081047</v>
      </c>
      <c r="L735" s="8">
        <v>1919.6276855468741</v>
      </c>
      <c r="M735" s="8">
        <v>6656.2431373596201</v>
      </c>
      <c r="N735" s="8">
        <v>58076.31680297853</v>
      </c>
      <c r="O735" s="8">
        <v>5872.8607635498083</v>
      </c>
      <c r="P735" s="8">
        <v>0</v>
      </c>
      <c r="Q735" s="8">
        <v>0</v>
      </c>
      <c r="R735" s="8">
        <v>62128.237731933616</v>
      </c>
      <c r="S735" s="8">
        <v>17859.581977844271</v>
      </c>
      <c r="T735" s="8">
        <v>10494.968776702883</v>
      </c>
      <c r="U735" s="8"/>
    </row>
    <row r="736" spans="1:21" ht="14.25" customHeight="1" x14ac:dyDescent="0.55000000000000004">
      <c r="A736" s="7">
        <f t="shared" si="100"/>
        <v>2024</v>
      </c>
      <c r="B736" s="73" t="s">
        <v>87</v>
      </c>
      <c r="C736" s="75">
        <v>53661</v>
      </c>
      <c r="D736" s="8">
        <v>26003.659057617188</v>
      </c>
      <c r="E736" s="8">
        <v>133758.25366210943</v>
      </c>
      <c r="F736" s="8">
        <v>17656.089324951172</v>
      </c>
      <c r="G736" s="8">
        <v>1215.862312316895</v>
      </c>
      <c r="H736" s="8">
        <v>3918.7422332763695</v>
      </c>
      <c r="I736" s="8">
        <v>862.12322759628296</v>
      </c>
      <c r="J736" s="8">
        <v>89937.239562988296</v>
      </c>
      <c r="K736" s="8">
        <v>23811.778533935554</v>
      </c>
      <c r="L736" s="8">
        <v>1908.0537204742454</v>
      </c>
      <c r="M736" s="8">
        <v>6616.1108818054181</v>
      </c>
      <c r="N736" s="8">
        <v>57601.297393798821</v>
      </c>
      <c r="O736" s="8">
        <v>5778.7446670532217</v>
      </c>
      <c r="P736" s="8">
        <v>0</v>
      </c>
      <c r="Q736" s="8">
        <v>0</v>
      </c>
      <c r="R736" s="8">
        <v>61753.64859008792</v>
      </c>
      <c r="S736" s="8">
        <v>17751.90140533448</v>
      </c>
      <c r="T736" s="8">
        <v>10431.69128036499</v>
      </c>
      <c r="U736" s="8"/>
    </row>
    <row r="737" spans="1:21" ht="14.25" customHeight="1" x14ac:dyDescent="0.55000000000000004">
      <c r="A737" s="7">
        <f t="shared" si="100"/>
        <v>2024</v>
      </c>
      <c r="B737" s="73" t="s">
        <v>87</v>
      </c>
      <c r="C737" s="75">
        <v>53692</v>
      </c>
      <c r="D737" s="8">
        <v>25846.874786376953</v>
      </c>
      <c r="E737" s="8">
        <v>132951.78344726574</v>
      </c>
      <c r="F737" s="8">
        <v>17549.63531494141</v>
      </c>
      <c r="G737" s="8">
        <v>1208.5314841270445</v>
      </c>
      <c r="H737" s="8">
        <v>3895.1148529052734</v>
      </c>
      <c r="I737" s="8">
        <v>856.92523288726829</v>
      </c>
      <c r="J737" s="8">
        <v>89394.979003906279</v>
      </c>
      <c r="K737" s="8">
        <v>23793.070922851559</v>
      </c>
      <c r="L737" s="8">
        <v>1896.5495386123639</v>
      </c>
      <c r="M737" s="8">
        <v>6576.2199668884296</v>
      </c>
      <c r="N737" s="8">
        <v>57129.140747070313</v>
      </c>
      <c r="O737" s="8">
        <v>5686.0351333618182</v>
      </c>
      <c r="P737" s="8">
        <v>0</v>
      </c>
      <c r="Q737" s="8">
        <v>0</v>
      </c>
      <c r="R737" s="8">
        <v>61381.314941406265</v>
      </c>
      <c r="S737" s="8">
        <v>17644.869445800781</v>
      </c>
      <c r="T737" s="8">
        <v>10368.795539855959</v>
      </c>
      <c r="U737" s="8"/>
    </row>
    <row r="738" spans="1:21" ht="14.25" customHeight="1" x14ac:dyDescent="0.55000000000000004">
      <c r="A738" s="7">
        <f t="shared" si="100"/>
        <v>2024</v>
      </c>
      <c r="B738" s="73" t="s">
        <v>87</v>
      </c>
      <c r="C738" s="75">
        <v>53723</v>
      </c>
      <c r="D738" s="8">
        <v>25691.035675048832</v>
      </c>
      <c r="E738" s="8">
        <v>132150.17553710943</v>
      </c>
      <c r="F738" s="8">
        <v>17443.822845458984</v>
      </c>
      <c r="G738" s="8">
        <v>1201.2448444366448</v>
      </c>
      <c r="H738" s="8">
        <v>3871.630084991456</v>
      </c>
      <c r="I738" s="8">
        <v>851.75855636596691</v>
      </c>
      <c r="J738" s="8">
        <v>88855.987182617202</v>
      </c>
      <c r="K738" s="8">
        <v>23774.476135253932</v>
      </c>
      <c r="L738" s="8">
        <v>1885.1145114898686</v>
      </c>
      <c r="M738" s="8">
        <v>6536.5700302124033</v>
      </c>
      <c r="N738" s="8">
        <v>56659.826049804695</v>
      </c>
      <c r="O738" s="8">
        <v>5594.711387634281</v>
      </c>
      <c r="P738" s="8">
        <v>0</v>
      </c>
      <c r="Q738" s="8">
        <v>0</v>
      </c>
      <c r="R738" s="8">
        <v>61011.226379394524</v>
      </c>
      <c r="S738" s="8">
        <v>17538.482994079601</v>
      </c>
      <c r="T738" s="8">
        <v>10306.27868270874</v>
      </c>
      <c r="U738" s="8"/>
    </row>
    <row r="739" spans="1:21" ht="14.25" customHeight="1" x14ac:dyDescent="0.55000000000000004">
      <c r="A739" s="7">
        <f t="shared" si="100"/>
        <v>2024</v>
      </c>
      <c r="B739" s="73" t="s">
        <v>87</v>
      </c>
      <c r="C739" s="75">
        <v>53751</v>
      </c>
      <c r="D739" s="8">
        <v>25536.136444091801</v>
      </c>
      <c r="E739" s="8">
        <v>131353.40039062506</v>
      </c>
      <c r="F739" s="8">
        <v>17338.648651123051</v>
      </c>
      <c r="G739" s="8">
        <v>1194.0021514892574</v>
      </c>
      <c r="H739" s="8">
        <v>3848.2867641448956</v>
      </c>
      <c r="I739" s="8">
        <v>846.62305736541771</v>
      </c>
      <c r="J739" s="8">
        <v>88320.248168945327</v>
      </c>
      <c r="K739" s="8">
        <v>23755.993484497103</v>
      </c>
      <c r="L739" s="8">
        <v>1873.7485513687147</v>
      </c>
      <c r="M739" s="8">
        <v>6497.1587791442926</v>
      </c>
      <c r="N739" s="8">
        <v>56193.344787597664</v>
      </c>
      <c r="O739" s="8">
        <v>5504.7546424865741</v>
      </c>
      <c r="P739" s="8">
        <v>0</v>
      </c>
      <c r="Q739" s="8">
        <v>0</v>
      </c>
      <c r="R739" s="8">
        <v>60643.370391845696</v>
      </c>
      <c r="S739" s="8">
        <v>17432.737846374541</v>
      </c>
      <c r="T739" s="8">
        <v>10244.139438629152</v>
      </c>
      <c r="U739" s="8"/>
    </row>
    <row r="740" spans="1:21" ht="14.25" customHeight="1" x14ac:dyDescent="0.55000000000000004">
      <c r="A740" s="7">
        <f t="shared" si="100"/>
        <v>2024</v>
      </c>
      <c r="B740" s="73" t="s">
        <v>87</v>
      </c>
      <c r="C740" s="75">
        <v>53782</v>
      </c>
      <c r="D740" s="8">
        <v>25382.171478271484</v>
      </c>
      <c r="E740" s="8">
        <v>130561.4328613282</v>
      </c>
      <c r="F740" s="8">
        <v>17234.109069824219</v>
      </c>
      <c r="G740" s="8">
        <v>1186.8031830787654</v>
      </c>
      <c r="H740" s="8">
        <v>3825.0842838287372</v>
      </c>
      <c r="I740" s="8">
        <v>841.51851749420166</v>
      </c>
      <c r="J740" s="8">
        <v>87787.737365722656</v>
      </c>
      <c r="K740" s="8">
        <v>23737.621932983428</v>
      </c>
      <c r="L740" s="8">
        <v>1862.4512443542492</v>
      </c>
      <c r="M740" s="8">
        <v>6457.9855880737314</v>
      </c>
      <c r="N740" s="8">
        <v>55729.681823730469</v>
      </c>
      <c r="O740" s="8">
        <v>5416.1444549560547</v>
      </c>
      <c r="P740" s="8">
        <v>0</v>
      </c>
      <c r="Q740" s="8">
        <v>0</v>
      </c>
      <c r="R740" s="8">
        <v>60277.734130859404</v>
      </c>
      <c r="S740" s="8">
        <v>17327.630607605006</v>
      </c>
      <c r="T740" s="8">
        <v>10182.374454498291</v>
      </c>
      <c r="U740" s="8"/>
    </row>
    <row r="741" spans="1:21" ht="14.25" customHeight="1" x14ac:dyDescent="0.55000000000000004">
      <c r="A741" s="7">
        <f t="shared" si="100"/>
        <v>2024</v>
      </c>
      <c r="B741" s="73" t="s">
        <v>87</v>
      </c>
      <c r="C741" s="75">
        <v>53812</v>
      </c>
      <c r="D741" s="8">
        <v>25229.134582519535</v>
      </c>
      <c r="E741" s="8">
        <v>129774.23657226573</v>
      </c>
      <c r="F741" s="8">
        <v>17130.199096679691</v>
      </c>
      <c r="G741" s="8">
        <v>1179.6475467681887</v>
      </c>
      <c r="H741" s="8">
        <v>3802.021669387816</v>
      </c>
      <c r="I741" s="8">
        <v>836.44474935531616</v>
      </c>
      <c r="J741" s="8">
        <v>87258.437316894531</v>
      </c>
      <c r="K741" s="8">
        <v>23719.362014770519</v>
      </c>
      <c r="L741" s="8">
        <v>1851.2218790054337</v>
      </c>
      <c r="M741" s="8">
        <v>6419.0485801696759</v>
      </c>
      <c r="N741" s="8">
        <v>55268.803894042983</v>
      </c>
      <c r="O741" s="8">
        <v>5328.8605728149432</v>
      </c>
      <c r="P741" s="8">
        <v>0</v>
      </c>
      <c r="Q741" s="8">
        <v>0</v>
      </c>
      <c r="R741" s="8">
        <v>59914.299316406279</v>
      </c>
      <c r="S741" s="8">
        <v>17223.157012939479</v>
      </c>
      <c r="T741" s="8">
        <v>10120.981742858887</v>
      </c>
      <c r="U741" s="8"/>
    </row>
    <row r="742" spans="1:21" ht="14.25" customHeight="1" x14ac:dyDescent="0.55000000000000004">
      <c r="A742" s="7">
        <f t="shared" si="100"/>
        <v>2024</v>
      </c>
      <c r="B742" s="73" t="s">
        <v>87</v>
      </c>
      <c r="C742" s="75">
        <v>53843</v>
      </c>
      <c r="D742" s="8">
        <v>25077.020629882813</v>
      </c>
      <c r="E742" s="8">
        <v>128991.78735351568</v>
      </c>
      <c r="F742" s="8">
        <v>17026.915740966797</v>
      </c>
      <c r="G742" s="8">
        <v>1172.5350980758667</v>
      </c>
      <c r="H742" s="8">
        <v>3779.0980873107942</v>
      </c>
      <c r="I742" s="8">
        <v>831.40155220031738</v>
      </c>
      <c r="J742" s="8">
        <v>86732.332336425796</v>
      </c>
      <c r="K742" s="8">
        <v>23701.2109222412</v>
      </c>
      <c r="L742" s="8">
        <v>1840.0603532791165</v>
      </c>
      <c r="M742" s="8">
        <v>6380.3458824157697</v>
      </c>
      <c r="N742" s="8">
        <v>54810.714050292983</v>
      </c>
      <c r="O742" s="8">
        <v>5242.8854789733905</v>
      </c>
      <c r="P742" s="8">
        <v>0</v>
      </c>
      <c r="Q742" s="8">
        <v>0</v>
      </c>
      <c r="R742" s="8">
        <v>59553.05911254885</v>
      </c>
      <c r="S742" s="8">
        <v>17119.31340789796</v>
      </c>
      <c r="T742" s="8">
        <v>10059.959167480469</v>
      </c>
      <c r="U742" s="8"/>
    </row>
    <row r="743" spans="1:21" ht="14.25" customHeight="1" x14ac:dyDescent="0.55000000000000004">
      <c r="A743" s="7">
        <f t="shared" si="100"/>
        <v>2024</v>
      </c>
      <c r="B743" s="73" t="s">
        <v>87</v>
      </c>
      <c r="C743" s="75">
        <v>53873</v>
      </c>
      <c r="D743" s="8">
        <v>24925.823791503906</v>
      </c>
      <c r="E743" s="8">
        <v>128214.05444335942</v>
      </c>
      <c r="F743" s="8">
        <v>16924.255187988285</v>
      </c>
      <c r="G743" s="8">
        <v>1165.4655346870422</v>
      </c>
      <c r="H743" s="8">
        <v>3756.3128147125276</v>
      </c>
      <c r="I743" s="8">
        <v>826.3887863159182</v>
      </c>
      <c r="J743" s="8">
        <v>86209.39721679689</v>
      </c>
      <c r="K743" s="8">
        <v>23683.170318603537</v>
      </c>
      <c r="L743" s="8">
        <v>1828.9660472869868</v>
      </c>
      <c r="M743" s="8">
        <v>6341.8770675659152</v>
      </c>
      <c r="N743" s="8">
        <v>54355.38256835939</v>
      </c>
      <c r="O743" s="8">
        <v>5158.1985340118435</v>
      </c>
      <c r="P743" s="8">
        <v>0</v>
      </c>
      <c r="Q743" s="8">
        <v>0</v>
      </c>
      <c r="R743" s="8">
        <v>59193.99502563478</v>
      </c>
      <c r="S743" s="8">
        <v>17016.096298217788</v>
      </c>
      <c r="T743" s="8">
        <v>9999.3046798706073</v>
      </c>
      <c r="U743" s="8"/>
    </row>
    <row r="744" spans="1:21" ht="14.25" customHeight="1" x14ac:dyDescent="0.55000000000000004">
      <c r="A744" s="7">
        <f t="shared" si="100"/>
        <v>2024</v>
      </c>
      <c r="B744" s="73" t="s">
        <v>87</v>
      </c>
      <c r="C744" s="75">
        <v>53904</v>
      </c>
      <c r="D744" s="8">
        <v>24775.538330078125</v>
      </c>
      <c r="E744" s="8">
        <v>127441.01123046878</v>
      </c>
      <c r="F744" s="8">
        <v>16822.213317871101</v>
      </c>
      <c r="G744" s="8">
        <v>1158.4385905265808</v>
      </c>
      <c r="H744" s="8">
        <v>3733.66478538513</v>
      </c>
      <c r="I744" s="8">
        <v>821.40618515014648</v>
      </c>
      <c r="J744" s="8">
        <v>85689.613464355483</v>
      </c>
      <c r="K744" s="8">
        <v>23665.238204956044</v>
      </c>
      <c r="L744" s="8">
        <v>1817.9386911392223</v>
      </c>
      <c r="M744" s="8">
        <v>6303.639495849613</v>
      </c>
      <c r="N744" s="8">
        <v>53902.797912597671</v>
      </c>
      <c r="O744" s="8">
        <v>5074.7824554443359</v>
      </c>
      <c r="P744" s="8">
        <v>0</v>
      </c>
      <c r="Q744" s="8">
        <v>0</v>
      </c>
      <c r="R744" s="8">
        <v>58837.097747802771</v>
      </c>
      <c r="S744" s="8">
        <v>16913.500205993638</v>
      </c>
      <c r="T744" s="8">
        <v>9939.0152206420898</v>
      </c>
      <c r="U744" s="8"/>
    </row>
    <row r="745" spans="1:21" ht="14.25" customHeight="1" x14ac:dyDescent="0.55000000000000004">
      <c r="A745" s="7">
        <f t="shared" si="100"/>
        <v>2024</v>
      </c>
      <c r="B745" s="73" t="s">
        <v>87</v>
      </c>
      <c r="C745" s="75">
        <v>53935</v>
      </c>
      <c r="D745" s="8">
        <v>24626.159210205078</v>
      </c>
      <c r="E745" s="8">
        <v>126672.63061523446</v>
      </c>
      <c r="F745" s="8">
        <v>16720.787292480469</v>
      </c>
      <c r="G745" s="8">
        <v>1151.454001426697</v>
      </c>
      <c r="H745" s="8">
        <v>3711.153211593627</v>
      </c>
      <c r="I745" s="8">
        <v>816.45371294021572</v>
      </c>
      <c r="J745" s="8">
        <v>85172.963867187529</v>
      </c>
      <c r="K745" s="8">
        <v>23647.414169311549</v>
      </c>
      <c r="L745" s="8">
        <v>1806.9777145385731</v>
      </c>
      <c r="M745" s="8">
        <v>6265.6331253051731</v>
      </c>
      <c r="N745" s="8">
        <v>53452.938201904326</v>
      </c>
      <c r="O745" s="8">
        <v>4992.6176776885986</v>
      </c>
      <c r="P745" s="8">
        <v>0</v>
      </c>
      <c r="Q745" s="8">
        <v>0</v>
      </c>
      <c r="R745" s="8">
        <v>58482.348968505903</v>
      </c>
      <c r="S745" s="8">
        <v>16811.523246765162</v>
      </c>
      <c r="T745" s="8">
        <v>9879.0903968811035</v>
      </c>
      <c r="U745" s="8"/>
    </row>
    <row r="746" spans="1:21" ht="14.25" customHeight="1" x14ac:dyDescent="0.55000000000000004">
      <c r="A746" s="7">
        <f t="shared" si="100"/>
        <v>2024</v>
      </c>
      <c r="B746" s="73" t="s">
        <v>87</v>
      </c>
      <c r="C746" s="75">
        <v>53965</v>
      </c>
      <c r="D746" s="8">
        <v>24477.680572509766</v>
      </c>
      <c r="E746" s="8">
        <v>125908.88256835946</v>
      </c>
      <c r="F746" s="8">
        <v>16619.972351074226</v>
      </c>
      <c r="G746" s="8">
        <v>1144.5115303993225</v>
      </c>
      <c r="H746" s="8">
        <v>3688.7777309417738</v>
      </c>
      <c r="I746" s="8">
        <v>811.5310435295105</v>
      </c>
      <c r="J746" s="8">
        <v>84659.429565429688</v>
      </c>
      <c r="K746" s="8">
        <v>23629.697616577178</v>
      </c>
      <c r="L746" s="8">
        <v>1796.0829153060915</v>
      </c>
      <c r="M746" s="8">
        <v>6227.855861663822</v>
      </c>
      <c r="N746" s="8">
        <v>53005.792907714858</v>
      </c>
      <c r="O746" s="8">
        <v>4911.6867046356201</v>
      </c>
      <c r="P746" s="8">
        <v>0</v>
      </c>
      <c r="Q746" s="8">
        <v>0</v>
      </c>
      <c r="R746" s="8">
        <v>58129.741668701165</v>
      </c>
      <c r="S746" s="8">
        <v>16710.16208648682</v>
      </c>
      <c r="T746" s="8">
        <v>9819.5258789062536</v>
      </c>
      <c r="U746" s="8"/>
    </row>
    <row r="747" spans="1:21" ht="14.25" customHeight="1" x14ac:dyDescent="0.55000000000000004">
      <c r="A747" s="7">
        <f t="shared" si="100"/>
        <v>2024</v>
      </c>
      <c r="B747" s="73" t="s">
        <v>87</v>
      </c>
      <c r="C747" s="75">
        <v>53996</v>
      </c>
      <c r="D747" s="8">
        <v>24330.097015380863</v>
      </c>
      <c r="E747" s="8">
        <v>125149.73852539065</v>
      </c>
      <c r="F747" s="8">
        <v>16519.765319824226</v>
      </c>
      <c r="G747" s="8">
        <v>1137.6109166145325</v>
      </c>
      <c r="H747" s="8">
        <v>3666.5367565155066</v>
      </c>
      <c r="I747" s="8">
        <v>806.63805913925137</v>
      </c>
      <c r="J747" s="8">
        <v>84148.990875244155</v>
      </c>
      <c r="K747" s="8">
        <v>23612.087570190419</v>
      </c>
      <c r="L747" s="8">
        <v>1785.2537832260116</v>
      </c>
      <c r="M747" s="8">
        <v>6190.305953979494</v>
      </c>
      <c r="N747" s="8">
        <v>52561.345031738289</v>
      </c>
      <c r="O747" s="8">
        <v>4831.9720268249512</v>
      </c>
      <c r="P747" s="8">
        <v>0</v>
      </c>
      <c r="Q747" s="8">
        <v>0</v>
      </c>
      <c r="R747" s="8">
        <v>57779.259246826186</v>
      </c>
      <c r="S747" s="8">
        <v>16609.410423278798</v>
      </c>
      <c r="T747" s="8">
        <v>9760.3207931518536</v>
      </c>
      <c r="U747" s="8"/>
    </row>
    <row r="748" spans="1:21" ht="14.25" customHeight="1" x14ac:dyDescent="0.55000000000000004">
      <c r="A748" s="7">
        <f t="shared" si="100"/>
        <v>2024</v>
      </c>
      <c r="B748" s="73" t="s">
        <v>87</v>
      </c>
      <c r="C748" s="75">
        <v>54026</v>
      </c>
      <c r="D748" s="8">
        <v>24183.403167724609</v>
      </c>
      <c r="E748" s="8">
        <v>124395.17114257824</v>
      </c>
      <c r="F748" s="8">
        <v>16420.16259765625</v>
      </c>
      <c r="G748" s="8">
        <v>1130.7518839836123</v>
      </c>
      <c r="H748" s="8">
        <v>3644.4301242828387</v>
      </c>
      <c r="I748" s="8">
        <v>801.77460956573486</v>
      </c>
      <c r="J748" s="8">
        <v>83641.630035400405</v>
      </c>
      <c r="K748" s="8">
        <v>23594.584136962912</v>
      </c>
      <c r="L748" s="8">
        <v>1774.4898538589487</v>
      </c>
      <c r="M748" s="8">
        <v>6152.9828147888193</v>
      </c>
      <c r="N748" s="8">
        <v>52119.572540283247</v>
      </c>
      <c r="O748" s="8">
        <v>4753.4549541473416</v>
      </c>
      <c r="P748" s="8">
        <v>0</v>
      </c>
      <c r="Q748" s="8">
        <v>0</v>
      </c>
      <c r="R748" s="8">
        <v>57430.889251709021</v>
      </c>
      <c r="S748" s="8">
        <v>16509.267257690444</v>
      </c>
      <c r="T748" s="8">
        <v>9701.4730377197284</v>
      </c>
      <c r="U748" s="8"/>
    </row>
    <row r="749" spans="1:21" ht="14.25" customHeight="1" x14ac:dyDescent="0.55000000000000004">
      <c r="A749" s="7">
        <f t="shared" si="100"/>
        <v>2024</v>
      </c>
      <c r="B749" s="73" t="s">
        <v>87</v>
      </c>
      <c r="C749" s="75">
        <v>54057</v>
      </c>
      <c r="D749" s="8">
        <v>24037.594085693363</v>
      </c>
      <c r="E749" s="8">
        <v>123645.1533203126</v>
      </c>
      <c r="F749" s="8">
        <v>16321.160125732424</v>
      </c>
      <c r="G749" s="8">
        <v>1123.9342384338379</v>
      </c>
      <c r="H749" s="8">
        <v>3622.4566917419429</v>
      </c>
      <c r="I749" s="8">
        <v>796.94046211242676</v>
      </c>
      <c r="J749" s="8">
        <v>83137.327941894531</v>
      </c>
      <c r="K749" s="8">
        <v>23577.185821533225</v>
      </c>
      <c r="L749" s="8">
        <v>1763.7909355163592</v>
      </c>
      <c r="M749" s="8">
        <v>6115.884696960451</v>
      </c>
      <c r="N749" s="8">
        <v>51680.467285156265</v>
      </c>
      <c r="O749" s="8">
        <v>4676.1195297241229</v>
      </c>
      <c r="P749" s="8">
        <v>0</v>
      </c>
      <c r="Q749" s="8">
        <v>0</v>
      </c>
      <c r="R749" s="8">
        <v>57084.620788574233</v>
      </c>
      <c r="S749" s="8">
        <v>16409.727668762232</v>
      </c>
      <c r="T749" s="8">
        <v>9642.9799194335938</v>
      </c>
      <c r="U749" s="8"/>
    </row>
    <row r="750" spans="1:21" ht="14.25" customHeight="1" x14ac:dyDescent="0.55000000000000004">
      <c r="A750" s="7">
        <f t="shared" si="100"/>
        <v>2024</v>
      </c>
      <c r="B750" s="73" t="s">
        <v>87</v>
      </c>
      <c r="C750" s="75">
        <v>54088</v>
      </c>
      <c r="D750" s="8">
        <v>23892.664276123047</v>
      </c>
      <c r="E750" s="8">
        <v>122899.65844726567</v>
      </c>
      <c r="F750" s="8">
        <v>16222.75500488282</v>
      </c>
      <c r="G750" s="8">
        <v>1117.1577100753786</v>
      </c>
      <c r="H750" s="8">
        <v>3600.6157283782995</v>
      </c>
      <c r="I750" s="8">
        <v>792.13544082641613</v>
      </c>
      <c r="J750" s="8">
        <v>82636.067993164092</v>
      </c>
      <c r="K750" s="8">
        <v>23559.89315795897</v>
      </c>
      <c r="L750" s="8">
        <v>1753.1565341949438</v>
      </c>
      <c r="M750" s="8">
        <v>6079.0098342895499</v>
      </c>
      <c r="N750" s="8">
        <v>51244.010375976563</v>
      </c>
      <c r="O750" s="8">
        <v>4599.9474811553955</v>
      </c>
      <c r="P750" s="8">
        <v>0</v>
      </c>
      <c r="Q750" s="8">
        <v>0</v>
      </c>
      <c r="R750" s="8">
        <v>56740.440826416059</v>
      </c>
      <c r="S750" s="8">
        <v>16310.78840637207</v>
      </c>
      <c r="T750" s="8">
        <v>9584.8390388488788</v>
      </c>
      <c r="U750" s="8"/>
    </row>
    <row r="751" spans="1:21" ht="14.25" customHeight="1" x14ac:dyDescent="0.55000000000000004">
      <c r="A751" s="7">
        <f t="shared" si="100"/>
        <v>2024</v>
      </c>
      <c r="B751" s="73" t="s">
        <v>87</v>
      </c>
      <c r="C751" s="75">
        <v>54117</v>
      </c>
      <c r="D751" s="8">
        <v>23748.608001708984</v>
      </c>
      <c r="E751" s="8">
        <v>122158.65771484381</v>
      </c>
      <c r="F751" s="8">
        <v>16124.942596435549</v>
      </c>
      <c r="G751" s="8">
        <v>1110.4220423698425</v>
      </c>
      <c r="H751" s="8">
        <v>3578.9065647125262</v>
      </c>
      <c r="I751" s="8">
        <v>787.35940742492664</v>
      </c>
      <c r="J751" s="8">
        <v>82137.831115722656</v>
      </c>
      <c r="K751" s="8">
        <v>23542.704437255859</v>
      </c>
      <c r="L751" s="8">
        <v>1742.5861883163448</v>
      </c>
      <c r="M751" s="8">
        <v>6042.3578453064001</v>
      </c>
      <c r="N751" s="8">
        <v>50810.181304931655</v>
      </c>
      <c r="O751" s="8">
        <v>4524.9223041534406</v>
      </c>
      <c r="P751" s="8">
        <v>0</v>
      </c>
      <c r="Q751" s="8">
        <v>0</v>
      </c>
      <c r="R751" s="8">
        <v>56398.337158203147</v>
      </c>
      <c r="S751" s="8">
        <v>16212.445602417018</v>
      </c>
      <c r="T751" s="8">
        <v>9527.0491027832049</v>
      </c>
      <c r="U751" s="8"/>
    </row>
    <row r="752" spans="1:21" ht="14.25" customHeight="1" x14ac:dyDescent="0.55000000000000004">
      <c r="A752" s="7">
        <f t="shared" si="100"/>
        <v>2024</v>
      </c>
      <c r="B752" s="73" t="s">
        <v>87</v>
      </c>
      <c r="C752" s="75">
        <v>54148</v>
      </c>
      <c r="D752" s="8">
        <v>23605.420532226559</v>
      </c>
      <c r="E752" s="8">
        <v>121422.12451171884</v>
      </c>
      <c r="F752" s="8">
        <v>16027.720336914063</v>
      </c>
      <c r="G752" s="8">
        <v>1103.7269682884219</v>
      </c>
      <c r="H752" s="8">
        <v>3557.3281555175781</v>
      </c>
      <c r="I752" s="8">
        <v>782.61217546463047</v>
      </c>
      <c r="J752" s="8">
        <v>81642.597290039092</v>
      </c>
      <c r="K752" s="8">
        <v>23525.61886596683</v>
      </c>
      <c r="L752" s="8">
        <v>1732.0796508789056</v>
      </c>
      <c r="M752" s="8">
        <v>6005.926815032959</v>
      </c>
      <c r="N752" s="8">
        <v>50378.974182128921</v>
      </c>
      <c r="O752" s="8">
        <v>4451.0276641845694</v>
      </c>
      <c r="P752" s="8">
        <v>0</v>
      </c>
      <c r="Q752" s="8">
        <v>0</v>
      </c>
      <c r="R752" s="8">
        <v>56058.293945312529</v>
      </c>
      <c r="S752" s="8">
        <v>16114.695701599134</v>
      </c>
      <c r="T752" s="8">
        <v>9469.6074562072772</v>
      </c>
      <c r="U752" s="8"/>
    </row>
    <row r="753" spans="1:21" ht="14.25" customHeight="1" x14ac:dyDescent="0.55000000000000004">
      <c r="A753" s="7">
        <f t="shared" si="100"/>
        <v>2024</v>
      </c>
      <c r="B753" s="73" t="s">
        <v>87</v>
      </c>
      <c r="C753" s="75">
        <v>54178</v>
      </c>
      <c r="D753" s="8">
        <v>23463.095977783203</v>
      </c>
      <c r="E753" s="8">
        <v>120690.03198242196</v>
      </c>
      <c r="F753" s="8">
        <v>15931.084167480469</v>
      </c>
      <c r="G753" s="8">
        <v>1097.072279930115</v>
      </c>
      <c r="H753" s="8">
        <v>3535.8799247741704</v>
      </c>
      <c r="I753" s="8">
        <v>777.89355373382557</v>
      </c>
      <c r="J753" s="8">
        <v>81150.351165771499</v>
      </c>
      <c r="K753" s="8">
        <v>23508.636901855472</v>
      </c>
      <c r="L753" s="8">
        <v>1721.6364240646376</v>
      </c>
      <c r="M753" s="8">
        <v>5969.7149467468289</v>
      </c>
      <c r="N753" s="8">
        <v>49950.360900878921</v>
      </c>
      <c r="O753" s="8">
        <v>4378.2467632293701</v>
      </c>
      <c r="P753" s="8">
        <v>0</v>
      </c>
      <c r="Q753" s="8">
        <v>0</v>
      </c>
      <c r="R753" s="8">
        <v>55720.302581787124</v>
      </c>
      <c r="S753" s="8">
        <v>16017.535125732422</v>
      </c>
      <c r="T753" s="8">
        <v>9412.512336730957</v>
      </c>
      <c r="U753" s="8"/>
    </row>
    <row r="754" spans="1:21" ht="14.25" customHeight="1" x14ac:dyDescent="0.55000000000000004">
      <c r="A754" s="7">
        <f t="shared" si="100"/>
        <v>2024</v>
      </c>
      <c r="B754" s="73" t="s">
        <v>87</v>
      </c>
      <c r="C754" s="75">
        <v>54209</v>
      </c>
      <c r="D754" s="8">
        <v>23321.629821777344</v>
      </c>
      <c r="E754" s="8">
        <v>119962.35571289068</v>
      </c>
      <c r="F754" s="8">
        <v>15835.031036376949</v>
      </c>
      <c r="G754" s="8">
        <v>1090.4576802253723</v>
      </c>
      <c r="H754" s="8">
        <v>3514.5609416961688</v>
      </c>
      <c r="I754" s="8">
        <v>773.20339965820301</v>
      </c>
      <c r="J754" s="8">
        <v>80661.0693359375</v>
      </c>
      <c r="K754" s="8">
        <v>23491.756500244173</v>
      </c>
      <c r="L754" s="8">
        <v>1711.2561397552467</v>
      </c>
      <c r="M754" s="8">
        <v>5933.7217674255362</v>
      </c>
      <c r="N754" s="8">
        <v>49524.334228515661</v>
      </c>
      <c r="O754" s="8">
        <v>4306.563533782959</v>
      </c>
      <c r="P754" s="8">
        <v>0</v>
      </c>
      <c r="Q754" s="8">
        <v>0</v>
      </c>
      <c r="R754" s="8">
        <v>55384.346984863289</v>
      </c>
      <c r="S754" s="8">
        <v>15920.960319519056</v>
      </c>
      <c r="T754" s="8">
        <v>9355.7615547180212</v>
      </c>
      <c r="U754" s="8"/>
    </row>
    <row r="755" spans="1:21" ht="14.25" customHeight="1" x14ac:dyDescent="0.55000000000000004">
      <c r="A755" s="7">
        <f t="shared" si="100"/>
        <v>2024</v>
      </c>
      <c r="B755" s="73" t="s">
        <v>87</v>
      </c>
      <c r="C755" s="75">
        <v>54239</v>
      </c>
      <c r="D755" s="8">
        <v>23181.016235351566</v>
      </c>
      <c r="E755" s="8">
        <v>119239.0666503907</v>
      </c>
      <c r="F755" s="8">
        <v>15739.556884765629</v>
      </c>
      <c r="G755" s="8">
        <v>1083.8829526901245</v>
      </c>
      <c r="H755" s="8">
        <v>3493.3707790374756</v>
      </c>
      <c r="I755" s="8">
        <v>768.54153203964233</v>
      </c>
      <c r="J755" s="8">
        <v>80174.737670898438</v>
      </c>
      <c r="K755" s="8">
        <v>23474.978363037098</v>
      </c>
      <c r="L755" s="8">
        <v>1700.938406944276</v>
      </c>
      <c r="M755" s="8">
        <v>5897.9455184936542</v>
      </c>
      <c r="N755" s="8">
        <v>49100.876007080107</v>
      </c>
      <c r="O755" s="8">
        <v>4235.9620647430402</v>
      </c>
      <c r="P755" s="8">
        <v>0</v>
      </c>
      <c r="Q755" s="8">
        <v>0</v>
      </c>
      <c r="R755" s="8">
        <v>55050.416351318403</v>
      </c>
      <c r="S755" s="8">
        <v>15824.968826293945</v>
      </c>
      <c r="T755" s="8">
        <v>9299.3527297973651</v>
      </c>
      <c r="U755" s="8"/>
    </row>
    <row r="756" spans="1:21" ht="14.25" customHeight="1" x14ac:dyDescent="0.55000000000000004">
      <c r="A756" s="7">
        <f t="shared" si="100"/>
        <v>2024</v>
      </c>
      <c r="B756" s="73" t="s">
        <v>87</v>
      </c>
      <c r="C756" s="75">
        <v>54270</v>
      </c>
      <c r="D756" s="8">
        <v>23041.250915527344</v>
      </c>
      <c r="E756" s="8">
        <v>118520.13623046885</v>
      </c>
      <c r="F756" s="8">
        <v>15644.65789794923</v>
      </c>
      <c r="G756" s="8">
        <v>1077.3479175567629</v>
      </c>
      <c r="H756" s="8">
        <v>3472.3080692291278</v>
      </c>
      <c r="I756" s="8">
        <v>763.90772485733032</v>
      </c>
      <c r="J756" s="8">
        <v>79691.34106445314</v>
      </c>
      <c r="K756" s="8">
        <v>23458.301742553704</v>
      </c>
      <c r="L756" s="8">
        <v>1690.6829385757433</v>
      </c>
      <c r="M756" s="8">
        <v>5862.384952545166</v>
      </c>
      <c r="N756" s="8">
        <v>48679.970031738296</v>
      </c>
      <c r="O756" s="8">
        <v>4166.4264278411874</v>
      </c>
      <c r="P756" s="8">
        <v>0</v>
      </c>
      <c r="Q756" s="8">
        <v>0</v>
      </c>
      <c r="R756" s="8">
        <v>54718.502227783218</v>
      </c>
      <c r="S756" s="8">
        <v>15729.554389953613</v>
      </c>
      <c r="T756" s="8">
        <v>9243.2838211059589</v>
      </c>
      <c r="U756" s="8"/>
    </row>
    <row r="757" spans="1:21" ht="14.25" customHeight="1" x14ac:dyDescent="0.55000000000000004">
      <c r="A757" s="7">
        <f t="shared" si="100"/>
        <v>2024</v>
      </c>
      <c r="B757" s="73" t="s">
        <v>87</v>
      </c>
      <c r="C757" s="75">
        <v>54301</v>
      </c>
      <c r="D757" s="8">
        <v>22902.328094482429</v>
      </c>
      <c r="E757" s="8">
        <v>117805.54101562506</v>
      </c>
      <c r="F757" s="8">
        <v>15550.331420898438</v>
      </c>
      <c r="G757" s="8">
        <v>1070.8522439002993</v>
      </c>
      <c r="H757" s="8">
        <v>3451.3723258972191</v>
      </c>
      <c r="I757" s="8">
        <v>759.30189943313599</v>
      </c>
      <c r="J757" s="8">
        <v>79210.854309082046</v>
      </c>
      <c r="K757" s="8">
        <v>23441.725311279297</v>
      </c>
      <c r="L757" s="8">
        <v>1680.4892492294302</v>
      </c>
      <c r="M757" s="8">
        <v>5827.0387916564932</v>
      </c>
      <c r="N757" s="8">
        <v>48261.601470947295</v>
      </c>
      <c r="O757" s="8">
        <v>4097.9414386749286</v>
      </c>
      <c r="P757" s="8">
        <v>0</v>
      </c>
      <c r="Q757" s="8">
        <v>0</v>
      </c>
      <c r="R757" s="8">
        <v>54388.585662841811</v>
      </c>
      <c r="S757" s="8">
        <v>15634.715934753405</v>
      </c>
      <c r="T757" s="8">
        <v>9187.5532875061035</v>
      </c>
      <c r="U757" s="8"/>
    </row>
    <row r="758" spans="1:21" ht="14.25" customHeight="1" x14ac:dyDescent="0.55000000000000004">
      <c r="A758" s="7">
        <f t="shared" si="100"/>
        <v>2024</v>
      </c>
      <c r="B758" s="73" t="s">
        <v>87</v>
      </c>
      <c r="C758" s="75">
        <v>54331</v>
      </c>
      <c r="D758" s="8">
        <v>22764.242675781254</v>
      </c>
      <c r="E758" s="8">
        <v>117095.25585937509</v>
      </c>
      <c r="F758" s="8">
        <v>15456.573760986328</v>
      </c>
      <c r="G758" s="8">
        <v>1064.3957109451294</v>
      </c>
      <c r="H758" s="8">
        <v>3430.5630130767822</v>
      </c>
      <c r="I758" s="8">
        <v>754.72384834289574</v>
      </c>
      <c r="J758" s="8">
        <v>78733.266418457046</v>
      </c>
      <c r="K758" s="8">
        <v>23425.248840332046</v>
      </c>
      <c r="L758" s="8">
        <v>1670.3570661544813</v>
      </c>
      <c r="M758" s="8">
        <v>5791.9057846069363</v>
      </c>
      <c r="N758" s="8">
        <v>47845.755950927771</v>
      </c>
      <c r="O758" s="8">
        <v>4030.4921398162828</v>
      </c>
      <c r="P758" s="8">
        <v>0</v>
      </c>
      <c r="Q758" s="8">
        <v>0</v>
      </c>
      <c r="R758" s="8">
        <v>54060.659240722685</v>
      </c>
      <c r="S758" s="8">
        <v>15540.449607849121</v>
      </c>
      <c r="T758" s="8">
        <v>9132.1587295532263</v>
      </c>
      <c r="U758" s="8"/>
    </row>
    <row r="759" spans="1:21" ht="14.25" customHeight="1" x14ac:dyDescent="0.55000000000000004">
      <c r="A759" s="7">
        <f t="shared" si="100"/>
        <v>2024</v>
      </c>
      <c r="B759" s="73" t="s">
        <v>87</v>
      </c>
      <c r="C759" s="75">
        <v>54362</v>
      </c>
      <c r="D759" s="8">
        <v>22626.990264892582</v>
      </c>
      <c r="E759" s="8">
        <v>116389.25195312509</v>
      </c>
      <c r="F759" s="8">
        <v>15363.381195068359</v>
      </c>
      <c r="G759" s="8">
        <v>1057.9781398773193</v>
      </c>
      <c r="H759" s="8">
        <v>3409.8790187835675</v>
      </c>
      <c r="I759" s="8">
        <v>750.17336177825939</v>
      </c>
      <c r="J759" s="8">
        <v>78258.560272216811</v>
      </c>
      <c r="K759" s="8">
        <v>23408.871749877919</v>
      </c>
      <c r="L759" s="8">
        <v>1660.2859172821061</v>
      </c>
      <c r="M759" s="8">
        <v>5756.9845657348633</v>
      </c>
      <c r="N759" s="8">
        <v>47432.416290283225</v>
      </c>
      <c r="O759" s="8">
        <v>3964.0625858306889</v>
      </c>
      <c r="P759" s="8">
        <v>0</v>
      </c>
      <c r="Q759" s="8">
        <v>0</v>
      </c>
      <c r="R759" s="8">
        <v>53734.710693359419</v>
      </c>
      <c r="S759" s="8">
        <v>15446.751121521023</v>
      </c>
      <c r="T759" s="8">
        <v>9077.097972869873</v>
      </c>
      <c r="U759" s="8"/>
    </row>
    <row r="760" spans="1:21" ht="14.25" customHeight="1" x14ac:dyDescent="0.55000000000000004">
      <c r="A760" s="7">
        <f t="shared" si="100"/>
        <v>2024</v>
      </c>
      <c r="B760" s="73" t="s">
        <v>87</v>
      </c>
      <c r="C760" s="75">
        <v>54392</v>
      </c>
      <c r="D760" s="8">
        <v>22490.565093994141</v>
      </c>
      <c r="E760" s="8">
        <v>115687.50366210948</v>
      </c>
      <c r="F760" s="8">
        <v>15270.750366210939</v>
      </c>
      <c r="G760" s="8">
        <v>1051.5992560386658</v>
      </c>
      <c r="H760" s="8">
        <v>3389.3197574615469</v>
      </c>
      <c r="I760" s="8">
        <v>745.65031480789173</v>
      </c>
      <c r="J760" s="8">
        <v>77786.714172363281</v>
      </c>
      <c r="K760" s="8">
        <v>23392.593444824251</v>
      </c>
      <c r="L760" s="8">
        <v>1650.2755508422842</v>
      </c>
      <c r="M760" s="8">
        <v>5722.2737808227503</v>
      </c>
      <c r="N760" s="8">
        <v>47021.570251464851</v>
      </c>
      <c r="O760" s="8">
        <v>3898.6386299133301</v>
      </c>
      <c r="P760" s="8">
        <v>0</v>
      </c>
      <c r="Q760" s="8">
        <v>0</v>
      </c>
      <c r="R760" s="8">
        <v>53410.726776123047</v>
      </c>
      <c r="S760" s="8">
        <v>15353.617706298854</v>
      </c>
      <c r="T760" s="8">
        <v>9022.3690490722674</v>
      </c>
      <c r="U760" s="8"/>
    </row>
    <row r="761" spans="1:21" ht="14.25" customHeight="1" x14ac:dyDescent="0.55000000000000004">
      <c r="A761" s="7">
        <f t="shared" si="100"/>
        <v>2024</v>
      </c>
      <c r="B761" s="73" t="s">
        <v>87</v>
      </c>
      <c r="C761" s="75">
        <v>54423</v>
      </c>
      <c r="D761" s="8">
        <v>22354.962554931644</v>
      </c>
      <c r="E761" s="8">
        <v>114989.98828125007</v>
      </c>
      <c r="F761" s="8">
        <v>15178.678253173826</v>
      </c>
      <c r="G761" s="8">
        <v>1045.2588491439822</v>
      </c>
      <c r="H761" s="8">
        <v>3368.884508132935</v>
      </c>
      <c r="I761" s="8">
        <v>741.1545672416687</v>
      </c>
      <c r="J761" s="8">
        <v>77317.714874267593</v>
      </c>
      <c r="K761" s="8">
        <v>23376.413269042994</v>
      </c>
      <c r="L761" s="8">
        <v>1640.3255519866973</v>
      </c>
      <c r="M761" s="8">
        <v>5687.7723350524939</v>
      </c>
      <c r="N761" s="8">
        <v>46613.203399658218</v>
      </c>
      <c r="O761" s="8">
        <v>3834.2058296203641</v>
      </c>
      <c r="P761" s="8">
        <v>0</v>
      </c>
      <c r="Q761" s="8">
        <v>0</v>
      </c>
      <c r="R761" s="8">
        <v>53088.697753906279</v>
      </c>
      <c r="S761" s="8">
        <v>15261.045860290515</v>
      </c>
      <c r="T761" s="8">
        <v>8967.9704895019531</v>
      </c>
      <c r="U761" s="8"/>
    </row>
    <row r="762" spans="1:21" ht="14.25" customHeight="1" x14ac:dyDescent="0.55000000000000004">
      <c r="A762" s="7">
        <f t="shared" si="100"/>
        <v>2024</v>
      </c>
      <c r="B762" s="73" t="s">
        <v>87</v>
      </c>
      <c r="C762" s="75">
        <v>54454</v>
      </c>
      <c r="D762" s="8">
        <v>22220.177612304684</v>
      </c>
      <c r="E762" s="8">
        <v>114296.67749023445</v>
      </c>
      <c r="F762" s="8">
        <v>15087.161590576172</v>
      </c>
      <c r="G762" s="8">
        <v>1038.9566435813902</v>
      </c>
      <c r="H762" s="8">
        <v>3348.572469711306</v>
      </c>
      <c r="I762" s="8">
        <v>736.68592214584373</v>
      </c>
      <c r="J762" s="8">
        <v>76851.541839599624</v>
      </c>
      <c r="K762" s="8">
        <v>23360.330444335941</v>
      </c>
      <c r="L762" s="8">
        <v>1630.4355592727634</v>
      </c>
      <c r="M762" s="8">
        <v>5653.4793472290048</v>
      </c>
      <c r="N762" s="8">
        <v>46207.297210693374</v>
      </c>
      <c r="O762" s="8">
        <v>3770.7490119934068</v>
      </c>
      <c r="P762" s="8">
        <v>0</v>
      </c>
      <c r="Q762" s="8">
        <v>0</v>
      </c>
      <c r="R762" s="8">
        <v>52768.609039306684</v>
      </c>
      <c r="S762" s="8">
        <v>15169.032676696792</v>
      </c>
      <c r="T762" s="8">
        <v>8913.9001007080078</v>
      </c>
      <c r="U762" s="8"/>
    </row>
    <row r="763" spans="1:21" ht="14.25" customHeight="1" x14ac:dyDescent="0.55000000000000004">
      <c r="A763" s="7">
        <f t="shared" si="100"/>
        <v>2024</v>
      </c>
      <c r="B763" s="73" t="s">
        <v>87</v>
      </c>
      <c r="C763" s="75">
        <v>54482</v>
      </c>
      <c r="D763" s="8">
        <v>22086.205261230469</v>
      </c>
      <c r="E763" s="8">
        <v>113607.54711914068</v>
      </c>
      <c r="F763" s="8">
        <v>14996.1962890625</v>
      </c>
      <c r="G763" s="8">
        <v>1032.6924591064455</v>
      </c>
      <c r="H763" s="8">
        <v>3328.3827953338609</v>
      </c>
      <c r="I763" s="8">
        <v>732.24419975280762</v>
      </c>
      <c r="J763" s="8">
        <v>76388.178344726577</v>
      </c>
      <c r="K763" s="8">
        <v>23344.344604492188</v>
      </c>
      <c r="L763" s="8">
        <v>1620.6051311492918</v>
      </c>
      <c r="M763" s="8">
        <v>5619.3925132751483</v>
      </c>
      <c r="N763" s="8">
        <v>45803.837921142593</v>
      </c>
      <c r="O763" s="8">
        <v>3708.2547416687021</v>
      </c>
      <c r="P763" s="8">
        <v>0</v>
      </c>
      <c r="Q763" s="8">
        <v>0</v>
      </c>
      <c r="R763" s="8">
        <v>52450.45059204103</v>
      </c>
      <c r="S763" s="8">
        <v>15077.57352447511</v>
      </c>
      <c r="T763" s="8">
        <v>8860.1550750732458</v>
      </c>
      <c r="U763" s="8"/>
    </row>
    <row r="764" spans="1:21" ht="14.25" customHeight="1" x14ac:dyDescent="0.55000000000000004">
      <c r="A764" s="7">
        <f t="shared" si="100"/>
        <v>2024</v>
      </c>
      <c r="B764" s="73" t="s">
        <v>87</v>
      </c>
      <c r="C764" s="75">
        <v>54513</v>
      </c>
      <c r="D764" s="8">
        <v>21953.040802001957</v>
      </c>
      <c r="E764" s="8">
        <v>112922.57128906257</v>
      </c>
      <c r="F764" s="8">
        <v>14905.779357910158</v>
      </c>
      <c r="G764" s="8">
        <v>1026.4660406112671</v>
      </c>
      <c r="H764" s="8">
        <v>3308.3149299621591</v>
      </c>
      <c r="I764" s="8">
        <v>727.82924246788025</v>
      </c>
      <c r="J764" s="8">
        <v>75927.613098144546</v>
      </c>
      <c r="K764" s="8">
        <v>23328.455596923835</v>
      </c>
      <c r="L764" s="8">
        <v>1610.8339729309062</v>
      </c>
      <c r="M764" s="8">
        <v>5585.5116004943866</v>
      </c>
      <c r="N764" s="8">
        <v>45402.810150146499</v>
      </c>
      <c r="O764" s="8">
        <v>3646.7083950042743</v>
      </c>
      <c r="P764" s="8">
        <v>0</v>
      </c>
      <c r="Q764" s="8">
        <v>0</v>
      </c>
      <c r="R764" s="8">
        <v>52134.211181640676</v>
      </c>
      <c r="S764" s="8">
        <v>14986.665718078613</v>
      </c>
      <c r="T764" s="8">
        <v>8806.7342567443866</v>
      </c>
      <c r="U764" s="8"/>
    </row>
    <row r="765" spans="1:21" ht="14.25" customHeight="1" x14ac:dyDescent="0.55000000000000004">
      <c r="A765" s="7">
        <f t="shared" si="100"/>
        <v>2024</v>
      </c>
      <c r="B765" s="73" t="s">
        <v>87</v>
      </c>
      <c r="C765" s="75">
        <v>54543</v>
      </c>
      <c r="D765" s="8">
        <v>21820.678833007813</v>
      </c>
      <c r="E765" s="8">
        <v>112241.72680664073</v>
      </c>
      <c r="F765" s="8">
        <v>14815.907775878906</v>
      </c>
      <c r="G765" s="8">
        <v>1020.2771425247195</v>
      </c>
      <c r="H765" s="8">
        <v>3288.3680515289329</v>
      </c>
      <c r="I765" s="8">
        <v>723.44096493721042</v>
      </c>
      <c r="J765" s="8">
        <v>75469.819122314468</v>
      </c>
      <c r="K765" s="8">
        <v>23312.662063598644</v>
      </c>
      <c r="L765" s="8">
        <v>1601.1217861175514</v>
      </c>
      <c r="M765" s="8">
        <v>5551.8347778320313</v>
      </c>
      <c r="N765" s="8">
        <v>45004.202758789077</v>
      </c>
      <c r="O765" s="8">
        <v>3586.0966587066664</v>
      </c>
      <c r="P765" s="8">
        <v>0</v>
      </c>
      <c r="Q765" s="8">
        <v>0</v>
      </c>
      <c r="R765" s="8">
        <v>51819.877746582046</v>
      </c>
      <c r="S765" s="8">
        <v>14896.306549072253</v>
      </c>
      <c r="T765" s="8">
        <v>8753.6359748840368</v>
      </c>
      <c r="U765" s="8"/>
    </row>
    <row r="766" spans="1:21" ht="14.25" customHeight="1" x14ac:dyDescent="0.55000000000000004">
      <c r="A766" s="7">
        <f t="shared" si="100"/>
        <v>2024</v>
      </c>
      <c r="B766" s="73" t="s">
        <v>87</v>
      </c>
      <c r="C766" s="75">
        <v>54574</v>
      </c>
      <c r="D766" s="8">
        <v>21689.115203857422</v>
      </c>
      <c r="E766" s="8">
        <v>111564.98779296882</v>
      </c>
      <c r="F766" s="8">
        <v>14726.578216552738</v>
      </c>
      <c r="G766" s="8">
        <v>1014.1255836486818</v>
      </c>
      <c r="H766" s="8">
        <v>3268.5415496826172</v>
      </c>
      <c r="I766" s="8">
        <v>719.07911205291737</v>
      </c>
      <c r="J766" s="8">
        <v>75014.790374755874</v>
      </c>
      <c r="K766" s="8">
        <v>23296.963638305664</v>
      </c>
      <c r="L766" s="8">
        <v>1591.4680929183962</v>
      </c>
      <c r="M766" s="8">
        <v>5518.360729217532</v>
      </c>
      <c r="N766" s="8">
        <v>44607.996429443367</v>
      </c>
      <c r="O766" s="8">
        <v>3526.405218124391</v>
      </c>
      <c r="P766" s="8">
        <v>0</v>
      </c>
      <c r="Q766" s="8">
        <v>0</v>
      </c>
      <c r="R766" s="8">
        <v>51507.438842773452</v>
      </c>
      <c r="S766" s="8">
        <v>14806.492652893066</v>
      </c>
      <c r="T766" s="8">
        <v>8700.857608795166</v>
      </c>
      <c r="U766" s="8"/>
    </row>
    <row r="767" spans="1:21" ht="14.25" customHeight="1" x14ac:dyDescent="0.55000000000000004">
      <c r="A767" s="7">
        <f t="shared" si="100"/>
        <v>2024</v>
      </c>
      <c r="B767" s="73" t="s">
        <v>87</v>
      </c>
      <c r="C767" s="75">
        <v>54604</v>
      </c>
      <c r="D767" s="8">
        <v>21558.344696044926</v>
      </c>
      <c r="E767" s="8">
        <v>110892.32812500003</v>
      </c>
      <c r="F767" s="8">
        <v>14637.787200927734</v>
      </c>
      <c r="G767" s="8">
        <v>1008.0111098289489</v>
      </c>
      <c r="H767" s="8">
        <v>3248.8345508575449</v>
      </c>
      <c r="I767" s="8">
        <v>714.74356627464306</v>
      </c>
      <c r="J767" s="8">
        <v>74562.502441406279</v>
      </c>
      <c r="K767" s="8">
        <v>23281.359695434599</v>
      </c>
      <c r="L767" s="8">
        <v>1581.8726396560676</v>
      </c>
      <c r="M767" s="8">
        <v>5485.0890693664551</v>
      </c>
      <c r="N767" s="8">
        <v>44214.181274414077</v>
      </c>
      <c r="O767" s="8">
        <v>3467.6216106414777</v>
      </c>
      <c r="P767" s="8">
        <v>0</v>
      </c>
      <c r="Q767" s="8">
        <v>0</v>
      </c>
      <c r="R767" s="8">
        <v>51196.885131835938</v>
      </c>
      <c r="S767" s="8">
        <v>14717.219718933131</v>
      </c>
      <c r="T767" s="8">
        <v>8648.3975982666034</v>
      </c>
      <c r="U767" s="8"/>
    </row>
    <row r="768" spans="1:21" ht="14.25" customHeight="1" x14ac:dyDescent="0.55000000000000004">
      <c r="A768" s="7">
        <f t="shared" si="100"/>
        <v>2024</v>
      </c>
      <c r="B768" s="73" t="s">
        <v>87</v>
      </c>
      <c r="C768" s="75">
        <v>54635</v>
      </c>
      <c r="D768" s="8">
        <v>21428.363037109375</v>
      </c>
      <c r="E768" s="8">
        <v>110223.72363281256</v>
      </c>
      <c r="F768" s="8">
        <v>14549.531494140625</v>
      </c>
      <c r="G768" s="8">
        <v>1001.9335045814512</v>
      </c>
      <c r="H768" s="8">
        <v>3229.2462463378897</v>
      </c>
      <c r="I768" s="8">
        <v>710.43414354324329</v>
      </c>
      <c r="J768" s="8">
        <v>74112.941162109404</v>
      </c>
      <c r="K768" s="8">
        <v>23265.850708007838</v>
      </c>
      <c r="L768" s="8">
        <v>1572.3350391387937</v>
      </c>
      <c r="M768" s="8">
        <v>5452.017650604248</v>
      </c>
      <c r="N768" s="8">
        <v>43822.738220214873</v>
      </c>
      <c r="O768" s="8">
        <v>3409.7318210601834</v>
      </c>
      <c r="P768" s="8">
        <v>0</v>
      </c>
      <c r="Q768" s="8">
        <v>0</v>
      </c>
      <c r="R768" s="8">
        <v>50888.203308105498</v>
      </c>
      <c r="S768" s="8">
        <v>14628.484527587876</v>
      </c>
      <c r="T768" s="8">
        <v>8596.2533798217792</v>
      </c>
      <c r="U768" s="8"/>
    </row>
    <row r="769" spans="1:21" ht="14.25" customHeight="1" x14ac:dyDescent="0.55000000000000004">
      <c r="A769" s="7">
        <f t="shared" si="100"/>
        <v>2024</v>
      </c>
      <c r="B769" s="73" t="s">
        <v>87</v>
      </c>
      <c r="C769" s="75">
        <v>54666</v>
      </c>
      <c r="D769" s="8">
        <v>21299.164825439457</v>
      </c>
      <c r="E769" s="8">
        <v>109559.15087890628</v>
      </c>
      <c r="F769" s="8">
        <v>14461.807678222658</v>
      </c>
      <c r="G769" s="8">
        <v>995.89253902435303</v>
      </c>
      <c r="H769" s="8">
        <v>3209.7761001586928</v>
      </c>
      <c r="I769" s="8">
        <v>706.15070748329128</v>
      </c>
      <c r="J769" s="8">
        <v>73666.091766357451</v>
      </c>
      <c r="K769" s="8">
        <v>23250.434188842766</v>
      </c>
      <c r="L769" s="8">
        <v>1562.8549489974966</v>
      </c>
      <c r="M769" s="8">
        <v>5419.1458129882803</v>
      </c>
      <c r="N769" s="8">
        <v>43433.657745361335</v>
      </c>
      <c r="O769" s="8">
        <v>3352.7234783172639</v>
      </c>
      <c r="P769" s="8">
        <v>0</v>
      </c>
      <c r="Q769" s="8">
        <v>0</v>
      </c>
      <c r="R769" s="8">
        <v>50581.383300781279</v>
      </c>
      <c r="S769" s="8">
        <v>14540.285179138184</v>
      </c>
      <c r="T769" s="8">
        <v>8544.4237174987829</v>
      </c>
      <c r="U769" s="8"/>
    </row>
    <row r="770" spans="1:21" ht="14.25" customHeight="1" x14ac:dyDescent="0.55000000000000004">
      <c r="A770" s="7">
        <f t="shared" si="100"/>
        <v>2024</v>
      </c>
      <c r="B770" s="73" t="s">
        <v>87</v>
      </c>
      <c r="C770" s="75">
        <v>54696</v>
      </c>
      <c r="D770" s="8">
        <v>21170.74560546875</v>
      </c>
      <c r="E770" s="8">
        <v>108898.58618164071</v>
      </c>
      <c r="F770" s="8">
        <v>14374.613189697271</v>
      </c>
      <c r="G770" s="8">
        <v>989.88800334930397</v>
      </c>
      <c r="H770" s="8">
        <v>3190.4234733581516</v>
      </c>
      <c r="I770" s="8">
        <v>701.89311361312855</v>
      </c>
      <c r="J770" s="8">
        <v>73221.936706542998</v>
      </c>
      <c r="K770" s="8">
        <v>23235.111343383775</v>
      </c>
      <c r="L770" s="8">
        <v>1553.4320001602173</v>
      </c>
      <c r="M770" s="8">
        <v>5386.4720497131366</v>
      </c>
      <c r="N770" s="8">
        <v>43046.92163085939</v>
      </c>
      <c r="O770" s="8">
        <v>3296.5831089019757</v>
      </c>
      <c r="P770" s="8">
        <v>0</v>
      </c>
      <c r="Q770" s="8">
        <v>0</v>
      </c>
      <c r="R770" s="8">
        <v>50276.412536621108</v>
      </c>
      <c r="S770" s="8">
        <v>14452.617286682131</v>
      </c>
      <c r="T770" s="8">
        <v>8492.9067840576172</v>
      </c>
      <c r="U770" s="8"/>
    </row>
    <row r="771" spans="1:21" ht="14.25" customHeight="1" x14ac:dyDescent="0.55000000000000004">
      <c r="A771" s="7">
        <f t="shared" si="100"/>
        <v>2024</v>
      </c>
      <c r="B771" s="73" t="s">
        <v>87</v>
      </c>
      <c r="C771" s="75">
        <v>54727</v>
      </c>
      <c r="D771" s="8">
        <v>21043.100433349609</v>
      </c>
      <c r="E771" s="8">
        <v>108242.00341796884</v>
      </c>
      <c r="F771" s="8">
        <v>14287.944427490234</v>
      </c>
      <c r="G771" s="8">
        <v>983.919652938843</v>
      </c>
      <c r="H771" s="8">
        <v>3171.1874256134006</v>
      </c>
      <c r="I771" s="8">
        <v>697.66119432449318</v>
      </c>
      <c r="J771" s="8">
        <v>72780.460449218779</v>
      </c>
      <c r="K771" s="8">
        <v>23219.88046264647</v>
      </c>
      <c r="L771" s="8">
        <v>1544.06590270996</v>
      </c>
      <c r="M771" s="8">
        <v>5353.9954185485858</v>
      </c>
      <c r="N771" s="8">
        <v>42662.515869140632</v>
      </c>
      <c r="O771" s="8">
        <v>3241.2983684539809</v>
      </c>
      <c r="P771" s="8">
        <v>0</v>
      </c>
      <c r="Q771" s="8">
        <v>0</v>
      </c>
      <c r="R771" s="8">
        <v>49973.280853271528</v>
      </c>
      <c r="S771" s="8">
        <v>14365.477844238281</v>
      </c>
      <c r="T771" s="8">
        <v>8441.7005691528339</v>
      </c>
      <c r="U771" s="8"/>
    </row>
    <row r="772" spans="1:21" ht="14.25" customHeight="1" x14ac:dyDescent="0.55000000000000004">
      <c r="A772" s="7">
        <f t="shared" si="100"/>
        <v>2024</v>
      </c>
      <c r="B772" s="73" t="s">
        <v>87</v>
      </c>
      <c r="C772" s="75">
        <v>54757</v>
      </c>
      <c r="D772" s="8">
        <v>20916.225006103519</v>
      </c>
      <c r="E772" s="8">
        <v>107589.3789062501</v>
      </c>
      <c r="F772" s="8">
        <v>14201.798156738285</v>
      </c>
      <c r="G772" s="8">
        <v>977.98729610443104</v>
      </c>
      <c r="H772" s="8">
        <v>3152.0674457550072</v>
      </c>
      <c r="I772" s="8">
        <v>693.45482587814331</v>
      </c>
      <c r="J772" s="8">
        <v>72341.644470214873</v>
      </c>
      <c r="K772" s="8">
        <v>23204.741714477528</v>
      </c>
      <c r="L772" s="8">
        <v>1534.7563114166262</v>
      </c>
      <c r="M772" s="8">
        <v>5321.7146034240714</v>
      </c>
      <c r="N772" s="8">
        <v>42280.432098388716</v>
      </c>
      <c r="O772" s="8">
        <v>3186.8569221496605</v>
      </c>
      <c r="P772" s="8">
        <v>0</v>
      </c>
      <c r="Q772" s="8">
        <v>0</v>
      </c>
      <c r="R772" s="8">
        <v>49671.976287841819</v>
      </c>
      <c r="S772" s="8">
        <v>14278.864921569837</v>
      </c>
      <c r="T772" s="8">
        <v>8390.8037452697736</v>
      </c>
      <c r="U772" s="8"/>
    </row>
    <row r="773" spans="1:21" ht="14.25" customHeight="1" x14ac:dyDescent="0.55000000000000004">
      <c r="A773" s="7">
        <f t="shared" si="100"/>
        <v>2024</v>
      </c>
      <c r="B773" s="73" t="s">
        <v>87</v>
      </c>
      <c r="C773" s="75">
        <v>54788</v>
      </c>
      <c r="D773" s="8">
        <v>20790.114837646488</v>
      </c>
      <c r="E773" s="8">
        <v>106940.68994140634</v>
      </c>
      <c r="F773" s="8">
        <v>14116.171142578125</v>
      </c>
      <c r="G773" s="8">
        <v>972.09070110321079</v>
      </c>
      <c r="H773" s="8">
        <v>3133.0626373290988</v>
      </c>
      <c r="I773" s="8">
        <v>689.27375292778015</v>
      </c>
      <c r="J773" s="8">
        <v>71905.474609375029</v>
      </c>
      <c r="K773" s="8">
        <v>23189.694229125984</v>
      </c>
      <c r="L773" s="8">
        <v>1525.502768516541</v>
      </c>
      <c r="M773" s="8">
        <v>5289.6284103393564</v>
      </c>
      <c r="N773" s="8">
        <v>41900.649398803718</v>
      </c>
      <c r="O773" s="8">
        <v>3133.2460556030264</v>
      </c>
      <c r="P773" s="8">
        <v>0</v>
      </c>
      <c r="Q773" s="8">
        <v>0</v>
      </c>
      <c r="R773" s="8">
        <v>49372.488281250044</v>
      </c>
      <c r="S773" s="8">
        <v>14192.773017883301</v>
      </c>
      <c r="T773" s="8">
        <v>8340.212608337406</v>
      </c>
      <c r="U773" s="8"/>
    </row>
    <row r="774" spans="1:21" ht="14.25" customHeight="1" x14ac:dyDescent="0.55000000000000004">
      <c r="A774" s="7">
        <f t="shared" si="100"/>
        <v>2024</v>
      </c>
      <c r="B774" s="73" t="s">
        <v>87</v>
      </c>
      <c r="C774" s="75">
        <v>54819</v>
      </c>
      <c r="D774" s="8">
        <v>20664.764892578129</v>
      </c>
      <c r="E774" s="8">
        <v>106295.91088867192</v>
      </c>
      <c r="F774" s="8">
        <v>14031.060058593752</v>
      </c>
      <c r="G774" s="8">
        <v>966.22967863082863</v>
      </c>
      <c r="H774" s="8">
        <v>3114.1724643707275</v>
      </c>
      <c r="I774" s="8">
        <v>685.1178784370419</v>
      </c>
      <c r="J774" s="8">
        <v>71471.932128906265</v>
      </c>
      <c r="K774" s="8">
        <v>23174.7370605469</v>
      </c>
      <c r="L774" s="8">
        <v>1516.3049936294551</v>
      </c>
      <c r="M774" s="8">
        <v>5257.7355995178241</v>
      </c>
      <c r="N774" s="8">
        <v>41523.154098510786</v>
      </c>
      <c r="O774" s="8">
        <v>3080.453912734989</v>
      </c>
      <c r="P774" s="8">
        <v>0</v>
      </c>
      <c r="Q774" s="8">
        <v>0</v>
      </c>
      <c r="R774" s="8">
        <v>49074.805419921904</v>
      </c>
      <c r="S774" s="8">
        <v>14107.200233459489</v>
      </c>
      <c r="T774" s="8">
        <v>8289.9266891479529</v>
      </c>
      <c r="U774" s="8"/>
    </row>
    <row r="775" spans="1:21" ht="14.25" customHeight="1" x14ac:dyDescent="0.55000000000000004">
      <c r="A775" s="7">
        <f t="shared" si="100"/>
        <v>2024</v>
      </c>
      <c r="B775" s="73" t="s">
        <v>87</v>
      </c>
      <c r="C775" s="75">
        <v>54847</v>
      </c>
      <c r="D775" s="8">
        <v>20540.170593261719</v>
      </c>
      <c r="E775" s="8">
        <v>105655.0202636719</v>
      </c>
      <c r="F775" s="8">
        <v>13946.462585449219</v>
      </c>
      <c r="G775" s="8">
        <v>960.40395021438599</v>
      </c>
      <c r="H775" s="8">
        <v>3095.3961791992197</v>
      </c>
      <c r="I775" s="8">
        <v>680.98711085319519</v>
      </c>
      <c r="J775" s="8">
        <v>71041.00518798831</v>
      </c>
      <c r="K775" s="8">
        <v>23159.870925903324</v>
      </c>
      <c r="L775" s="8">
        <v>1507.1627216339111</v>
      </c>
      <c r="M775" s="8">
        <v>5226.0350379943848</v>
      </c>
      <c r="N775" s="8">
        <v>41147.938461303725</v>
      </c>
      <c r="O775" s="8">
        <v>3028.4684371948265</v>
      </c>
      <c r="P775" s="8">
        <v>0</v>
      </c>
      <c r="Q775" s="8">
        <v>0</v>
      </c>
      <c r="R775" s="8">
        <v>48778.91729736331</v>
      </c>
      <c r="S775" s="8">
        <v>14022.144081115737</v>
      </c>
      <c r="T775" s="8">
        <v>8239.9444198608398</v>
      </c>
      <c r="U775" s="8"/>
    </row>
    <row r="776" spans="1:21" ht="14.25" customHeight="1" x14ac:dyDescent="0.55000000000000004">
      <c r="A776" s="7">
        <f t="shared" si="100"/>
        <v>2024</v>
      </c>
      <c r="B776" s="73" t="s">
        <v>87</v>
      </c>
      <c r="C776" s="75">
        <v>54878</v>
      </c>
      <c r="D776" s="8">
        <v>20416.327453613285</v>
      </c>
      <c r="E776" s="8">
        <v>105017.99414062509</v>
      </c>
      <c r="F776" s="8">
        <v>13862.375091552736</v>
      </c>
      <c r="G776" s="8">
        <v>954.61337995529186</v>
      </c>
      <c r="H776" s="8">
        <v>3076.7330970764147</v>
      </c>
      <c r="I776" s="8">
        <v>676.88124060630798</v>
      </c>
      <c r="J776" s="8">
        <v>70612.677673339858</v>
      </c>
      <c r="K776" s="8">
        <v>23145.09323120119</v>
      </c>
      <c r="L776" s="8">
        <v>1498.075558662415</v>
      </c>
      <c r="M776" s="8">
        <v>5194.525552749632</v>
      </c>
      <c r="N776" s="8">
        <v>40774.983169555693</v>
      </c>
      <c r="O776" s="8">
        <v>2977.2779655456525</v>
      </c>
      <c r="P776" s="8">
        <v>0</v>
      </c>
      <c r="Q776" s="8">
        <v>0</v>
      </c>
      <c r="R776" s="8">
        <v>48484.814025878921</v>
      </c>
      <c r="S776" s="8">
        <v>13937.600021362305</v>
      </c>
      <c r="T776" s="8">
        <v>8190.2632102966354</v>
      </c>
      <c r="U776" s="8"/>
    </row>
    <row r="777" spans="1:21" ht="14.25" customHeight="1" x14ac:dyDescent="0.55000000000000004">
      <c r="A777" s="7">
        <f t="shared" si="100"/>
        <v>2024</v>
      </c>
      <c r="B777" s="73" t="s">
        <v>87</v>
      </c>
      <c r="C777" s="75">
        <v>54908</v>
      </c>
      <c r="D777" s="8">
        <v>20293.231384277344</v>
      </c>
      <c r="E777" s="8">
        <v>104384.80895996098</v>
      </c>
      <c r="F777" s="8">
        <v>13778.794555664063</v>
      </c>
      <c r="G777" s="8">
        <v>948.85773563384998</v>
      </c>
      <c r="H777" s="8">
        <v>3058.1824741363516</v>
      </c>
      <c r="I777" s="8">
        <v>672.80012798309338</v>
      </c>
      <c r="J777" s="8">
        <v>70186.932067871123</v>
      </c>
      <c r="K777" s="8">
        <v>23130.405776977561</v>
      </c>
      <c r="L777" s="8">
        <v>1489.0432233810423</v>
      </c>
      <c r="M777" s="8">
        <v>5163.2062473297156</v>
      </c>
      <c r="N777" s="8">
        <v>40404.27803039553</v>
      </c>
      <c r="O777" s="8">
        <v>2926.8708248138441</v>
      </c>
      <c r="P777" s="8">
        <v>0</v>
      </c>
      <c r="Q777" s="8">
        <v>0</v>
      </c>
      <c r="R777" s="8">
        <v>48192.48501586917</v>
      </c>
      <c r="S777" s="8">
        <v>13853.565994262703</v>
      </c>
      <c r="T777" s="8">
        <v>8140.8817787170383</v>
      </c>
      <c r="U777" s="8"/>
    </row>
    <row r="778" spans="1:21" ht="14.25" customHeight="1" x14ac:dyDescent="0.55000000000000004">
      <c r="A778" s="7">
        <f t="shared" si="100"/>
        <v>2024</v>
      </c>
      <c r="B778" s="73" t="s">
        <v>87</v>
      </c>
      <c r="C778" s="75">
        <v>54939</v>
      </c>
      <c r="D778" s="8">
        <v>20170.877105712898</v>
      </c>
      <c r="E778" s="8">
        <v>103755.44128417979</v>
      </c>
      <c r="F778" s="8">
        <v>13695.718109130859</v>
      </c>
      <c r="G778" s="8">
        <v>943.13677597045898</v>
      </c>
      <c r="H778" s="8">
        <v>3039.7437934875479</v>
      </c>
      <c r="I778" s="8">
        <v>668.74359107017517</v>
      </c>
      <c r="J778" s="8">
        <v>69763.755035400405</v>
      </c>
      <c r="K778" s="8">
        <v>23115.806045532252</v>
      </c>
      <c r="L778" s="8">
        <v>1480.0653047561643</v>
      </c>
      <c r="M778" s="8">
        <v>5132.0758304595975</v>
      </c>
      <c r="N778" s="8">
        <v>40035.806488037131</v>
      </c>
      <c r="O778" s="8">
        <v>2877.2353096008319</v>
      </c>
      <c r="P778" s="8">
        <v>0</v>
      </c>
      <c r="Q778" s="8">
        <v>0</v>
      </c>
      <c r="R778" s="8">
        <v>47901.916961669973</v>
      </c>
      <c r="S778" s="8">
        <v>13770.038772582995</v>
      </c>
      <c r="T778" s="8">
        <v>8091.7977066040057</v>
      </c>
      <c r="U778" s="8"/>
    </row>
    <row r="779" spans="1:21" ht="14.25" customHeight="1" x14ac:dyDescent="0.55000000000000004">
      <c r="A779" s="7">
        <f t="shared" si="100"/>
        <v>2024</v>
      </c>
      <c r="B779" s="73" t="s">
        <v>87</v>
      </c>
      <c r="C779" s="75">
        <v>54969</v>
      </c>
      <c r="D779" s="8">
        <v>20049.260864257816</v>
      </c>
      <c r="E779" s="8">
        <v>103129.86706542975</v>
      </c>
      <c r="F779" s="8">
        <v>13613.142181396483</v>
      </c>
      <c r="G779" s="8">
        <v>937.45031881332409</v>
      </c>
      <c r="H779" s="8">
        <v>3021.4162578582764</v>
      </c>
      <c r="I779" s="8">
        <v>664.71151924133312</v>
      </c>
      <c r="J779" s="8">
        <v>69343.126342773452</v>
      </c>
      <c r="K779" s="8">
        <v>23101.295059204091</v>
      </c>
      <c r="L779" s="8">
        <v>1471.1415491104133</v>
      </c>
      <c r="M779" s="8">
        <v>5101.1327342987079</v>
      </c>
      <c r="N779" s="8">
        <v>39669.557296752959</v>
      </c>
      <c r="O779" s="8">
        <v>2828.3605175018297</v>
      </c>
      <c r="P779" s="8">
        <v>0</v>
      </c>
      <c r="Q779" s="8">
        <v>0</v>
      </c>
      <c r="R779" s="8">
        <v>47613.102203369162</v>
      </c>
      <c r="S779" s="8">
        <v>13687.014801025378</v>
      </c>
      <c r="T779" s="8">
        <v>8043.0096588134757</v>
      </c>
      <c r="U779" s="8"/>
    </row>
    <row r="780" spans="1:21" ht="14.25" customHeight="1" x14ac:dyDescent="0.55000000000000004">
      <c r="A780" s="7">
        <f t="shared" si="100"/>
        <v>2024</v>
      </c>
      <c r="B780" s="73" t="s">
        <v>87</v>
      </c>
      <c r="C780" s="75">
        <v>55000</v>
      </c>
      <c r="D780" s="8">
        <v>19928.377899169929</v>
      </c>
      <c r="E780" s="8">
        <v>102508.06469726573</v>
      </c>
      <c r="F780" s="8">
        <v>13531.064605712891</v>
      </c>
      <c r="G780" s="8">
        <v>931.7981691360477</v>
      </c>
      <c r="H780" s="8">
        <v>3003.1992244720468</v>
      </c>
      <c r="I780" s="8">
        <v>660.70381903648388</v>
      </c>
      <c r="J780" s="8">
        <v>68925.039642334013</v>
      </c>
      <c r="K780" s="8">
        <v>23086.871002197258</v>
      </c>
      <c r="L780" s="8">
        <v>1462.2716464996336</v>
      </c>
      <c r="M780" s="8">
        <v>5070.3765220642072</v>
      </c>
      <c r="N780" s="8">
        <v>39305.519104003921</v>
      </c>
      <c r="O780" s="8">
        <v>2780.2354984283443</v>
      </c>
      <c r="P780" s="8">
        <v>0</v>
      </c>
      <c r="Q780" s="8">
        <v>0</v>
      </c>
      <c r="R780" s="8">
        <v>47326.030120849653</v>
      </c>
      <c r="S780" s="8">
        <v>13604.491600036623</v>
      </c>
      <c r="T780" s="8">
        <v>7994.5164184570331</v>
      </c>
      <c r="U780" s="8"/>
    </row>
    <row r="781" spans="1:21" ht="14.25" customHeight="1" x14ac:dyDescent="0.55000000000000004">
      <c r="A781" s="7">
        <f t="shared" si="100"/>
        <v>2024</v>
      </c>
      <c r="B781" s="73" t="s">
        <v>87</v>
      </c>
      <c r="C781" s="75">
        <v>55031</v>
      </c>
      <c r="D781" s="8">
        <v>19808.223632812504</v>
      </c>
      <c r="E781" s="8">
        <v>101890.01074218759</v>
      </c>
      <c r="F781" s="8">
        <v>13449.481353759764</v>
      </c>
      <c r="G781" s="8">
        <v>926.18008422851597</v>
      </c>
      <c r="H781" s="8">
        <v>2985.0920619964586</v>
      </c>
      <c r="I781" s="8">
        <v>656.7202091217041</v>
      </c>
      <c r="J781" s="8">
        <v>68509.467498779297</v>
      </c>
      <c r="K781" s="8">
        <v>23072.533737182639</v>
      </c>
      <c r="L781" s="8">
        <v>1453.4551753997803</v>
      </c>
      <c r="M781" s="8">
        <v>5039.8058147430429</v>
      </c>
      <c r="N781" s="8">
        <v>38943.6735687256</v>
      </c>
      <c r="O781" s="8">
        <v>2732.8484573364262</v>
      </c>
      <c r="P781" s="8">
        <v>0</v>
      </c>
      <c r="Q781" s="8">
        <v>0</v>
      </c>
      <c r="R781" s="8">
        <v>47040.687164306648</v>
      </c>
      <c r="S781" s="8">
        <v>13522.466163635254</v>
      </c>
      <c r="T781" s="8">
        <v>7946.3149414062509</v>
      </c>
      <c r="U781" s="8"/>
    </row>
    <row r="782" spans="1:21" ht="14.25" customHeight="1" x14ac:dyDescent="0.55000000000000004">
      <c r="A782" s="7">
        <f t="shared" si="100"/>
        <v>2024</v>
      </c>
      <c r="B782" s="73" t="s">
        <v>87</v>
      </c>
      <c r="C782" s="75">
        <v>55061</v>
      </c>
      <c r="D782" s="8">
        <v>19688.794006347664</v>
      </c>
      <c r="E782" s="8">
        <v>101275.68505859385</v>
      </c>
      <c r="F782" s="8">
        <v>13368.390258789063</v>
      </c>
      <c r="G782" s="8">
        <v>920.59586381912243</v>
      </c>
      <c r="H782" s="8">
        <v>2967.0939559936505</v>
      </c>
      <c r="I782" s="8">
        <v>652.76065635681141</v>
      </c>
      <c r="J782" s="8">
        <v>68096.404479980483</v>
      </c>
      <c r="K782" s="8">
        <v>23058.28350830077</v>
      </c>
      <c r="L782" s="8">
        <v>1444.6918125152597</v>
      </c>
      <c r="M782" s="8">
        <v>5009.4195518493634</v>
      </c>
      <c r="N782" s="8">
        <v>38584.00852966313</v>
      </c>
      <c r="O782" s="8">
        <v>2686.1893100738512</v>
      </c>
      <c r="P782" s="8">
        <v>0</v>
      </c>
      <c r="Q782" s="8">
        <v>0</v>
      </c>
      <c r="R782" s="8">
        <v>46757.065124511726</v>
      </c>
      <c r="S782" s="8">
        <v>13440.934669494631</v>
      </c>
      <c r="T782" s="8">
        <v>7898.4041862487811</v>
      </c>
      <c r="U782" s="8"/>
    </row>
    <row r="783" spans="1:21" ht="14.25" customHeight="1" x14ac:dyDescent="0.55000000000000004">
      <c r="A783" s="7">
        <f t="shared" si="100"/>
        <v>2024</v>
      </c>
      <c r="B783" s="73" t="s">
        <v>87</v>
      </c>
      <c r="C783" s="75">
        <v>55092</v>
      </c>
      <c r="D783" s="8">
        <v>19570.084075927734</v>
      </c>
      <c r="E783" s="8">
        <v>100665.06286621102</v>
      </c>
      <c r="F783" s="8">
        <v>13287.7880859375</v>
      </c>
      <c r="G783" s="8">
        <v>915.04531097412109</v>
      </c>
      <c r="H783" s="8">
        <v>2949.2044849395784</v>
      </c>
      <c r="I783" s="8">
        <v>648.82494592666637</v>
      </c>
      <c r="J783" s="8">
        <v>67685.828186035156</v>
      </c>
      <c r="K783" s="8">
        <v>23044.119064331047</v>
      </c>
      <c r="L783" s="8">
        <v>1435.9813489913945</v>
      </c>
      <c r="M783" s="8">
        <v>4979.2158603668231</v>
      </c>
      <c r="N783" s="8">
        <v>38226.513671875007</v>
      </c>
      <c r="O783" s="8">
        <v>2640.2470664978036</v>
      </c>
      <c r="P783" s="8">
        <v>0</v>
      </c>
      <c r="Q783" s="8">
        <v>0</v>
      </c>
      <c r="R783" s="8">
        <v>46475.151763916037</v>
      </c>
      <c r="S783" s="8">
        <v>13359.895576477051</v>
      </c>
      <c r="T783" s="8">
        <v>7850.781982421875</v>
      </c>
      <c r="U783" s="8"/>
    </row>
    <row r="784" spans="1:21" ht="14.25" customHeight="1" x14ac:dyDescent="0.55000000000000004">
      <c r="A784" s="7">
        <f t="shared" si="100"/>
        <v>2024</v>
      </c>
      <c r="B784" s="73" t="s">
        <v>87</v>
      </c>
      <c r="C784" s="75">
        <v>55122</v>
      </c>
      <c r="D784" s="8">
        <v>19452.090118408203</v>
      </c>
      <c r="E784" s="8">
        <v>100058.12097167976</v>
      </c>
      <c r="F784" s="8">
        <v>13207.672088623047</v>
      </c>
      <c r="G784" s="8">
        <v>909.52821636199985</v>
      </c>
      <c r="H784" s="8">
        <v>2931.4226818084717</v>
      </c>
      <c r="I784" s="8">
        <v>644.91297793388378</v>
      </c>
      <c r="J784" s="8">
        <v>67277.730590820327</v>
      </c>
      <c r="K784" s="8">
        <v>23030.039916992184</v>
      </c>
      <c r="L784" s="8">
        <v>1427.3233509063723</v>
      </c>
      <c r="M784" s="8">
        <v>4949.1946105957031</v>
      </c>
      <c r="N784" s="8">
        <v>37871.172668457075</v>
      </c>
      <c r="O784" s="8">
        <v>2595.010991096497</v>
      </c>
      <c r="P784" s="8">
        <v>0</v>
      </c>
      <c r="Q784" s="8">
        <v>0</v>
      </c>
      <c r="R784" s="8">
        <v>46194.938995361357</v>
      </c>
      <c r="S784" s="8">
        <v>13279.343994140627</v>
      </c>
      <c r="T784" s="8">
        <v>7803.4473991394043</v>
      </c>
      <c r="U784" s="8"/>
    </row>
    <row r="785" spans="1:21" ht="14.25" customHeight="1" x14ac:dyDescent="0.55000000000000004">
      <c r="A785" s="7">
        <f t="shared" si="100"/>
        <v>2024</v>
      </c>
      <c r="B785" s="73" t="s">
        <v>87</v>
      </c>
      <c r="C785" s="75">
        <v>55153</v>
      </c>
      <c r="D785" s="8">
        <v>19334.807403564453</v>
      </c>
      <c r="E785" s="8">
        <v>99454.840209960996</v>
      </c>
      <c r="F785" s="8">
        <v>13128.039093017585</v>
      </c>
      <c r="G785" s="8">
        <v>904.04437541961659</v>
      </c>
      <c r="H785" s="8">
        <v>2913.7482881546016</v>
      </c>
      <c r="I785" s="8">
        <v>641.02461385726917</v>
      </c>
      <c r="J785" s="8">
        <v>66872.091857910171</v>
      </c>
      <c r="K785" s="8">
        <v>23016.045974731474</v>
      </c>
      <c r="L785" s="8">
        <v>1418.7175788879392</v>
      </c>
      <c r="M785" s="8">
        <v>4919.3543815612802</v>
      </c>
      <c r="N785" s="8">
        <v>37517.972991943381</v>
      </c>
      <c r="O785" s="8">
        <v>2550.4712171554561</v>
      </c>
      <c r="P785" s="8">
        <v>0</v>
      </c>
      <c r="Q785" s="8">
        <v>0</v>
      </c>
      <c r="R785" s="8">
        <v>45916.414016723647</v>
      </c>
      <c r="S785" s="8">
        <v>13199.279151916504</v>
      </c>
      <c r="T785" s="8">
        <v>7756.3979034423828</v>
      </c>
      <c r="U785" s="8"/>
    </row>
    <row r="786" spans="1:21" ht="14.25" customHeight="1" x14ac:dyDescent="0.55000000000000004">
      <c r="A786" s="7">
        <f t="shared" si="100"/>
        <v>2024</v>
      </c>
      <c r="B786" s="73" t="s">
        <v>87</v>
      </c>
      <c r="C786" s="75">
        <v>55184</v>
      </c>
      <c r="D786" s="8">
        <v>19218.232147216793</v>
      </c>
      <c r="E786" s="8">
        <v>98855.196655273467</v>
      </c>
      <c r="F786" s="8">
        <v>13048.885940551763</v>
      </c>
      <c r="G786" s="8">
        <v>898.59362030029286</v>
      </c>
      <c r="H786" s="8">
        <v>2896.1805448532141</v>
      </c>
      <c r="I786" s="8">
        <v>637.15968704223633</v>
      </c>
      <c r="J786" s="8">
        <v>66468.902557373061</v>
      </c>
      <c r="K786" s="8">
        <v>23002.135681152366</v>
      </c>
      <c r="L786" s="8">
        <v>1410.1637125015263</v>
      </c>
      <c r="M786" s="8">
        <v>4889.6942062377975</v>
      </c>
      <c r="N786" s="8">
        <v>37166.907302856489</v>
      </c>
      <c r="O786" s="8">
        <v>2506.6177568435683</v>
      </c>
      <c r="P786" s="8">
        <v>0</v>
      </c>
      <c r="Q786" s="8">
        <v>0</v>
      </c>
      <c r="R786" s="8">
        <v>45639.571243286184</v>
      </c>
      <c r="S786" s="8">
        <v>13119.697059631349</v>
      </c>
      <c r="T786" s="8">
        <v>7709.6324729919461</v>
      </c>
      <c r="U786" s="8"/>
    </row>
    <row r="787" spans="1:21" ht="14.25" customHeight="1" x14ac:dyDescent="0.55000000000000004">
      <c r="A787" s="7">
        <f t="shared" si="100"/>
        <v>2024</v>
      </c>
      <c r="B787" s="73" t="s">
        <v>87</v>
      </c>
      <c r="C787" s="75">
        <v>55212</v>
      </c>
      <c r="D787" s="8">
        <v>19102.359649658207</v>
      </c>
      <c r="E787" s="8">
        <v>98259.16943359375</v>
      </c>
      <c r="F787" s="8">
        <v>12970.21034240723</v>
      </c>
      <c r="G787" s="8">
        <v>893.17573356628429</v>
      </c>
      <c r="H787" s="8">
        <v>2878.7185926437387</v>
      </c>
      <c r="I787" s="8">
        <v>633.31806778907776</v>
      </c>
      <c r="J787" s="8">
        <v>66068.138641357451</v>
      </c>
      <c r="K787" s="8">
        <v>22988.309936523456</v>
      </c>
      <c r="L787" s="8">
        <v>1401.6614189147951</v>
      </c>
      <c r="M787" s="8">
        <v>4860.2127876281775</v>
      </c>
      <c r="N787" s="8">
        <v>36817.955642700203</v>
      </c>
      <c r="O787" s="8">
        <v>2463.4396696090685</v>
      </c>
      <c r="P787" s="8">
        <v>0</v>
      </c>
      <c r="Q787" s="8">
        <v>0</v>
      </c>
      <c r="R787" s="8">
        <v>45364.39605712895</v>
      </c>
      <c r="S787" s="8">
        <v>13040.594390869141</v>
      </c>
      <c r="T787" s="8">
        <v>7663.1488151550293</v>
      </c>
      <c r="U787" s="8"/>
    </row>
    <row r="788" spans="1:21" ht="14.25" customHeight="1" x14ac:dyDescent="0.55000000000000004">
      <c r="A788" s="7">
        <f t="shared" si="100"/>
        <v>2024</v>
      </c>
      <c r="B788" s="73" t="s">
        <v>87</v>
      </c>
      <c r="C788" s="75">
        <v>55243</v>
      </c>
      <c r="D788" s="8">
        <v>18987.185821533207</v>
      </c>
      <c r="E788" s="8">
        <v>97666.734619140727</v>
      </c>
      <c r="F788" s="8">
        <v>12892.008728027344</v>
      </c>
      <c r="G788" s="8">
        <v>887.7905125617981</v>
      </c>
      <c r="H788" s="8">
        <v>2861.3619394302373</v>
      </c>
      <c r="I788" s="8">
        <v>629.49957203865029</v>
      </c>
      <c r="J788" s="8">
        <v>65669.794952392593</v>
      </c>
      <c r="K788" s="8">
        <v>22974.567367553718</v>
      </c>
      <c r="L788" s="8">
        <v>1393.2104139328005</v>
      </c>
      <c r="M788" s="8">
        <v>4830.909273147583</v>
      </c>
      <c r="N788" s="8">
        <v>36471.108856201186</v>
      </c>
      <c r="O788" s="8">
        <v>2420.9280652999892</v>
      </c>
      <c r="P788" s="8">
        <v>0</v>
      </c>
      <c r="Q788" s="8">
        <v>0</v>
      </c>
      <c r="R788" s="8">
        <v>45090.881332397483</v>
      </c>
      <c r="S788" s="8">
        <v>12961.968811035156</v>
      </c>
      <c r="T788" s="8">
        <v>7616.9450759887704</v>
      </c>
      <c r="U788" s="8"/>
    </row>
    <row r="789" spans="1:21" ht="14.25" customHeight="1" x14ac:dyDescent="0.55000000000000004">
      <c r="A789" s="7">
        <f t="shared" si="100"/>
        <v>2024</v>
      </c>
      <c r="B789" s="73" t="s">
        <v>87</v>
      </c>
      <c r="C789" s="75">
        <v>55273</v>
      </c>
      <c r="D789" s="8">
        <v>18872.706054687504</v>
      </c>
      <c r="E789" s="8">
        <v>97077.870483398554</v>
      </c>
      <c r="F789" s="8">
        <v>12814.278808593754</v>
      </c>
      <c r="G789" s="8">
        <v>882.4377579689027</v>
      </c>
      <c r="H789" s="8">
        <v>2844.1098079681415</v>
      </c>
      <c r="I789" s="8">
        <v>625.70414137840271</v>
      </c>
      <c r="J789" s="8">
        <v>65273.851196289077</v>
      </c>
      <c r="K789" s="8">
        <v>22960.907501220699</v>
      </c>
      <c r="L789" s="8">
        <v>1384.8103008270266</v>
      </c>
      <c r="M789" s="8">
        <v>4801.782194137576</v>
      </c>
      <c r="N789" s="8">
        <v>36126.352584838889</v>
      </c>
      <c r="O789" s="8">
        <v>2379.0722684860225</v>
      </c>
      <c r="P789" s="8">
        <v>0</v>
      </c>
      <c r="Q789" s="8">
        <v>0</v>
      </c>
      <c r="R789" s="8">
        <v>44819.014068603523</v>
      </c>
      <c r="S789" s="8">
        <v>12883.816757202148</v>
      </c>
      <c r="T789" s="8">
        <v>7571.0201950073242</v>
      </c>
      <c r="U789" s="8"/>
    </row>
    <row r="790" spans="1:21" ht="14.25" customHeight="1" x14ac:dyDescent="0.55000000000000004">
      <c r="A790" s="7">
        <f t="shared" si="100"/>
        <v>2024</v>
      </c>
      <c r="B790" s="73" t="s">
        <v>87</v>
      </c>
      <c r="C790" s="75">
        <v>55304</v>
      </c>
      <c r="D790" s="8">
        <v>18758.916503906257</v>
      </c>
      <c r="E790" s="8">
        <v>96492.557617187529</v>
      </c>
      <c r="F790" s="8">
        <v>12737.017578124998</v>
      </c>
      <c r="G790" s="8">
        <v>877.11723518371593</v>
      </c>
      <c r="H790" s="8">
        <v>2826.9617967605604</v>
      </c>
      <c r="I790" s="8">
        <v>621.9315531253817</v>
      </c>
      <c r="J790" s="8">
        <v>64880.292083740242</v>
      </c>
      <c r="K790" s="8">
        <v>22947.32998657228</v>
      </c>
      <c r="L790" s="8">
        <v>1376.4607658386228</v>
      </c>
      <c r="M790" s="8">
        <v>4772.830503463746</v>
      </c>
      <c r="N790" s="8">
        <v>35783.671401977554</v>
      </c>
      <c r="O790" s="8">
        <v>2337.8626260757464</v>
      </c>
      <c r="P790" s="8">
        <v>0</v>
      </c>
      <c r="Q790" s="8">
        <v>0</v>
      </c>
      <c r="R790" s="8">
        <v>44548.784744262739</v>
      </c>
      <c r="S790" s="8">
        <v>12806.136276245117</v>
      </c>
      <c r="T790" s="8">
        <v>7525.3718719482458</v>
      </c>
      <c r="U790" s="8"/>
    </row>
    <row r="791" spans="1:21" ht="14.25" customHeight="1" x14ac:dyDescent="0.55000000000000004">
      <c r="A791" s="7">
        <f t="shared" si="100"/>
        <v>2024</v>
      </c>
      <c r="B791" s="73" t="s">
        <v>87</v>
      </c>
      <c r="C791" s="75">
        <v>55334</v>
      </c>
      <c r="D791" s="8">
        <v>18645.813140869141</v>
      </c>
      <c r="E791" s="8">
        <v>95910.774291992246</v>
      </c>
      <c r="F791" s="8">
        <v>12660.222229003908</v>
      </c>
      <c r="G791" s="8">
        <v>871.8288397789006</v>
      </c>
      <c r="H791" s="8">
        <v>2809.91721343994</v>
      </c>
      <c r="I791" s="8">
        <v>618.18175411224377</v>
      </c>
      <c r="J791" s="8">
        <v>64489.110870361357</v>
      </c>
      <c r="K791" s="8">
        <v>22933.834335327141</v>
      </c>
      <c r="L791" s="8">
        <v>1368.16171836853</v>
      </c>
      <c r="M791" s="8">
        <v>4744.0537261962863</v>
      </c>
      <c r="N791" s="8">
        <v>35443.06127929689</v>
      </c>
      <c r="O791" s="8">
        <v>2297.2906360626243</v>
      </c>
      <c r="P791" s="8">
        <v>0</v>
      </c>
      <c r="Q791" s="8">
        <v>0</v>
      </c>
      <c r="R791" s="8">
        <v>44280.187561035171</v>
      </c>
      <c r="S791" s="8">
        <v>12728.924255371094</v>
      </c>
      <c r="T791" s="8">
        <v>7479.9995384216336</v>
      </c>
      <c r="U791" s="8"/>
    </row>
    <row r="792" spans="1:21" ht="14.25" customHeight="1" x14ac:dyDescent="0.55000000000000004">
      <c r="A792" s="7">
        <f t="shared" si="100"/>
        <v>2024</v>
      </c>
      <c r="B792" s="73" t="s">
        <v>87</v>
      </c>
      <c r="C792" s="75">
        <v>55365</v>
      </c>
      <c r="D792" s="8">
        <v>18533.391693115238</v>
      </c>
      <c r="E792" s="8">
        <v>95332.498779296919</v>
      </c>
      <c r="F792" s="8">
        <v>12583.889633178711</v>
      </c>
      <c r="G792" s="8">
        <v>866.57229328155529</v>
      </c>
      <c r="H792" s="8">
        <v>2792.9751758575449</v>
      </c>
      <c r="I792" s="8">
        <v>614.45451211929287</v>
      </c>
      <c r="J792" s="8">
        <v>64100.284332275405</v>
      </c>
      <c r="K792" s="8">
        <v>22920.420181274436</v>
      </c>
      <c r="L792" s="8">
        <v>1359.9125976562509</v>
      </c>
      <c r="M792" s="8">
        <v>4715.4502410888645</v>
      </c>
      <c r="N792" s="8">
        <v>35104.501708984411</v>
      </c>
      <c r="O792" s="8">
        <v>2257.3460664749123</v>
      </c>
      <c r="P792" s="8">
        <v>0</v>
      </c>
      <c r="Q792" s="8">
        <v>0</v>
      </c>
      <c r="R792" s="8">
        <v>44013.207489013694</v>
      </c>
      <c r="S792" s="8">
        <v>12652.176864624023</v>
      </c>
      <c r="T792" s="8">
        <v>7434.899757385253</v>
      </c>
      <c r="U792" s="8"/>
    </row>
    <row r="793" spans="1:21" ht="14.25" customHeight="1" x14ac:dyDescent="0.55000000000000004">
      <c r="A793" s="7">
        <f t="shared" si="100"/>
        <v>2024</v>
      </c>
      <c r="B793" s="73" t="s">
        <v>87</v>
      </c>
      <c r="C793" s="75">
        <v>55396</v>
      </c>
      <c r="D793" s="8">
        <v>18421.648284912109</v>
      </c>
      <c r="E793" s="8">
        <v>94757.710693359419</v>
      </c>
      <c r="F793" s="8">
        <v>12508.017700195313</v>
      </c>
      <c r="G793" s="8">
        <v>861.34747695922817</v>
      </c>
      <c r="H793" s="8">
        <v>2776.1355552673335</v>
      </c>
      <c r="I793" s="8">
        <v>610.74979567527782</v>
      </c>
      <c r="J793" s="8">
        <v>63713.805664062515</v>
      </c>
      <c r="K793" s="8">
        <v>22907.086776733391</v>
      </c>
      <c r="L793" s="8">
        <v>1351.7132701873784</v>
      </c>
      <c r="M793" s="8">
        <v>4687.019485473631</v>
      </c>
      <c r="N793" s="8">
        <v>34767.984512329116</v>
      </c>
      <c r="O793" s="8">
        <v>2218.019952774046</v>
      </c>
      <c r="P793" s="8">
        <v>0</v>
      </c>
      <c r="Q793" s="8">
        <v>0</v>
      </c>
      <c r="R793" s="8">
        <v>43747.838653564482</v>
      </c>
      <c r="S793" s="8">
        <v>12575.89326477051</v>
      </c>
      <c r="T793" s="8">
        <v>7390.0728187561044</v>
      </c>
      <c r="U793" s="8"/>
    </row>
    <row r="794" spans="1:21" ht="14.25" customHeight="1" x14ac:dyDescent="0.55000000000000004">
      <c r="A794" s="7">
        <f t="shared" si="100"/>
        <v>2024</v>
      </c>
      <c r="B794" s="73" t="s">
        <v>87</v>
      </c>
      <c r="C794" s="75">
        <v>55426</v>
      </c>
      <c r="D794" s="8">
        <v>18310.578582763676</v>
      </c>
      <c r="E794" s="8">
        <v>94186.387695312558</v>
      </c>
      <c r="F794" s="8">
        <v>12432.603164672852</v>
      </c>
      <c r="G794" s="8">
        <v>856.15414047241211</v>
      </c>
      <c r="H794" s="8">
        <v>2759.3974332809435</v>
      </c>
      <c r="I794" s="8">
        <v>607.06743144989002</v>
      </c>
      <c r="J794" s="8">
        <v>63329.656097412124</v>
      </c>
      <c r="K794" s="8">
        <v>22893.834091186545</v>
      </c>
      <c r="L794" s="8">
        <v>1343.5633897781377</v>
      </c>
      <c r="M794" s="8">
        <v>4658.7598361968976</v>
      </c>
      <c r="N794" s="8">
        <v>34433.49758911135</v>
      </c>
      <c r="O794" s="8">
        <v>2179.3035125732404</v>
      </c>
      <c r="P794" s="8">
        <v>0</v>
      </c>
      <c r="Q794" s="8">
        <v>0</v>
      </c>
      <c r="R794" s="8">
        <v>43484.069335937529</v>
      </c>
      <c r="S794" s="8">
        <v>12500.069831848148</v>
      </c>
      <c r="T794" s="8">
        <v>7345.5160789489746</v>
      </c>
      <c r="U794" s="8"/>
    </row>
    <row r="795" spans="1:21" ht="14.25" customHeight="1" x14ac:dyDescent="0.55000000000000004">
      <c r="A795" s="7">
        <f t="shared" si="100"/>
        <v>2024</v>
      </c>
      <c r="B795" s="73" t="s">
        <v>87</v>
      </c>
      <c r="C795" s="75">
        <v>55457</v>
      </c>
      <c r="D795" s="8">
        <v>18200.178192138679</v>
      </c>
      <c r="E795" s="8">
        <v>93618.509033203183</v>
      </c>
      <c r="F795" s="8">
        <v>12357.643081665041</v>
      </c>
      <c r="G795" s="8">
        <v>850.992103099823</v>
      </c>
      <c r="H795" s="8">
        <v>2742.7602939605713</v>
      </c>
      <c r="I795" s="8">
        <v>603.40721273422253</v>
      </c>
      <c r="J795" s="8">
        <v>62947.820831298865</v>
      </c>
      <c r="K795" s="8">
        <v>22880.661285400412</v>
      </c>
      <c r="L795" s="8">
        <v>1335.4626560211188</v>
      </c>
      <c r="M795" s="8">
        <v>4630.6707115173358</v>
      </c>
      <c r="N795" s="8">
        <v>34101.026885986372</v>
      </c>
      <c r="O795" s="8">
        <v>2141.1871500015272</v>
      </c>
      <c r="P795" s="8">
        <v>0</v>
      </c>
      <c r="Q795" s="8">
        <v>0</v>
      </c>
      <c r="R795" s="8">
        <v>43221.889678955093</v>
      </c>
      <c r="S795" s="8">
        <v>12424.703575134277</v>
      </c>
      <c r="T795" s="8">
        <v>7301.2273559570313</v>
      </c>
      <c r="U795" s="8"/>
    </row>
    <row r="796" spans="1:21" ht="14.25" customHeight="1" x14ac:dyDescent="0.55000000000000004">
      <c r="A796" s="7">
        <f t="shared" si="100"/>
        <v>2024</v>
      </c>
      <c r="B796" s="73" t="s">
        <v>87</v>
      </c>
      <c r="C796" s="75">
        <v>55487</v>
      </c>
      <c r="D796" s="8">
        <v>18090.443817138679</v>
      </c>
      <c r="E796" s="8">
        <v>93054.054199218779</v>
      </c>
      <c r="F796" s="8">
        <v>12283.135177612305</v>
      </c>
      <c r="G796" s="8">
        <v>845.86122465133678</v>
      </c>
      <c r="H796" s="8">
        <v>2726.2232809066777</v>
      </c>
      <c r="I796" s="8">
        <v>599.76911020278931</v>
      </c>
      <c r="J796" s="8">
        <v>62568.290679931641</v>
      </c>
      <c r="K796" s="8">
        <v>22867.567245483406</v>
      </c>
      <c r="L796" s="8">
        <v>1327.4107246398924</v>
      </c>
      <c r="M796" s="8">
        <v>4602.7509193420401</v>
      </c>
      <c r="N796" s="8">
        <v>33770.560958862312</v>
      </c>
      <c r="O796" s="8">
        <v>2103.6623888015743</v>
      </c>
      <c r="P796" s="8">
        <v>0</v>
      </c>
      <c r="Q796" s="8">
        <v>0</v>
      </c>
      <c r="R796" s="8">
        <v>42961.292465209968</v>
      </c>
      <c r="S796" s="8">
        <v>12349.790885925293</v>
      </c>
      <c r="T796" s="8">
        <v>7257.2065010070819</v>
      </c>
      <c r="U796" s="8"/>
    </row>
    <row r="797" spans="1:21" ht="14.25" customHeight="1" x14ac:dyDescent="0.55000000000000004">
      <c r="A797" s="7">
        <f t="shared" si="100"/>
        <v>2024</v>
      </c>
      <c r="B797" s="73" t="s">
        <v>87</v>
      </c>
      <c r="C797" s="75">
        <v>55518</v>
      </c>
      <c r="D797" s="8">
        <v>17981.370880126953</v>
      </c>
      <c r="E797" s="8">
        <v>92493.003173828183</v>
      </c>
      <c r="F797" s="8">
        <v>12209.076217651374</v>
      </c>
      <c r="G797" s="8">
        <v>840.7612771987915</v>
      </c>
      <c r="H797" s="8">
        <v>2709.7860755920424</v>
      </c>
      <c r="I797" s="8">
        <v>596.15290904045116</v>
      </c>
      <c r="J797" s="8">
        <v>62191.04531860353</v>
      </c>
      <c r="K797" s="8">
        <v>22854.552658081077</v>
      </c>
      <c r="L797" s="8">
        <v>1319.4073562622073</v>
      </c>
      <c r="M797" s="8">
        <v>4574.9997310638428</v>
      </c>
      <c r="N797" s="8">
        <v>33442.085586547859</v>
      </c>
      <c r="O797" s="8">
        <v>2066.7205085754408</v>
      </c>
      <c r="P797" s="8">
        <v>0</v>
      </c>
      <c r="Q797" s="8">
        <v>0</v>
      </c>
      <c r="R797" s="8">
        <v>42702.26541137699</v>
      </c>
      <c r="S797" s="8">
        <v>12275.33002471924</v>
      </c>
      <c r="T797" s="8">
        <v>7213.4503173828143</v>
      </c>
      <c r="U797" s="8"/>
    </row>
    <row r="798" spans="1:21" ht="14.25" customHeight="1" x14ac:dyDescent="0.55000000000000004">
      <c r="A798" s="7">
        <f t="shared" si="100"/>
        <v>2024</v>
      </c>
      <c r="B798" s="73" t="s">
        <v>87</v>
      </c>
      <c r="C798" s="75">
        <v>55549</v>
      </c>
      <c r="D798" s="8">
        <v>17872.955749511722</v>
      </c>
      <c r="E798" s="8">
        <v>91935.334472656366</v>
      </c>
      <c r="F798" s="8">
        <v>12135.464202880861</v>
      </c>
      <c r="G798" s="8">
        <v>835.69206905365013</v>
      </c>
      <c r="H798" s="8">
        <v>2693.4480047225948</v>
      </c>
      <c r="I798" s="8">
        <v>592.55852127075218</v>
      </c>
      <c r="J798" s="8">
        <v>61816.077819824262</v>
      </c>
      <c r="K798" s="8">
        <v>22841.616378784191</v>
      </c>
      <c r="L798" s="8">
        <v>1311.4522485733035</v>
      </c>
      <c r="M798" s="8">
        <v>4547.4158344268808</v>
      </c>
      <c r="N798" s="8">
        <v>33115.593933105491</v>
      </c>
      <c r="O798" s="8">
        <v>2030.3529872894292</v>
      </c>
      <c r="P798" s="8">
        <v>0</v>
      </c>
      <c r="Q798" s="8">
        <v>0</v>
      </c>
      <c r="R798" s="8">
        <v>42444.800827026396</v>
      </c>
      <c r="S798" s="8">
        <v>12201.318771362305</v>
      </c>
      <c r="T798" s="8">
        <v>7169.9583511352548</v>
      </c>
      <c r="U798" s="8"/>
    </row>
    <row r="799" spans="1:21" ht="14.25" customHeight="1" x14ac:dyDescent="0.55000000000000004">
      <c r="A799" s="7">
        <f t="shared" si="100"/>
        <v>2024</v>
      </c>
      <c r="B799" s="73" t="s">
        <v>87</v>
      </c>
      <c r="C799" s="75">
        <v>55578</v>
      </c>
      <c r="D799" s="8">
        <v>17765.194152832039</v>
      </c>
      <c r="E799" s="8">
        <v>91381.028198242289</v>
      </c>
      <c r="F799" s="8">
        <v>12062.29573059082</v>
      </c>
      <c r="G799" s="8">
        <v>830.65341997146629</v>
      </c>
      <c r="H799" s="8">
        <v>2677.2083311080937</v>
      </c>
      <c r="I799" s="8">
        <v>588.98579740524269</v>
      </c>
      <c r="J799" s="8">
        <v>61443.369140625015</v>
      </c>
      <c r="K799" s="8">
        <v>22828.758056640614</v>
      </c>
      <c r="L799" s="8">
        <v>1303.5450577735894</v>
      </c>
      <c r="M799" s="8">
        <v>4519.9978771209744</v>
      </c>
      <c r="N799" s="8">
        <v>32791.065933227575</v>
      </c>
      <c r="O799" s="8">
        <v>1994.5509529113788</v>
      </c>
      <c r="P799" s="8">
        <v>0</v>
      </c>
      <c r="Q799" s="8">
        <v>0</v>
      </c>
      <c r="R799" s="8">
        <v>42188.887496948286</v>
      </c>
      <c r="S799" s="8">
        <v>12127.752922058105</v>
      </c>
      <c r="T799" s="8">
        <v>7126.7282333374051</v>
      </c>
      <c r="U799" s="8"/>
    </row>
    <row r="800" spans="1:21" ht="14.25" customHeight="1" x14ac:dyDescent="0.55000000000000004">
      <c r="A800" s="7">
        <f t="shared" si="100"/>
        <v>2024</v>
      </c>
      <c r="B800" s="73" t="s">
        <v>87</v>
      </c>
      <c r="C800" s="75">
        <v>55609</v>
      </c>
      <c r="D800" s="8">
        <v>17658.082275390621</v>
      </c>
      <c r="E800" s="8">
        <v>90830.062500000058</v>
      </c>
      <c r="F800" s="8">
        <v>11989.568130493173</v>
      </c>
      <c r="G800" s="8">
        <v>825.64512825012207</v>
      </c>
      <c r="H800" s="8">
        <v>2661.0665082931523</v>
      </c>
      <c r="I800" s="8">
        <v>585.43459963798523</v>
      </c>
      <c r="J800" s="8">
        <v>61072.905639648459</v>
      </c>
      <c r="K800" s="8">
        <v>22815.977798461918</v>
      </c>
      <c r="L800" s="8">
        <v>1295.6855521202085</v>
      </c>
      <c r="M800" s="8">
        <v>4492.7453460693378</v>
      </c>
      <c r="N800" s="8">
        <v>32468.495910644531</v>
      </c>
      <c r="O800" s="8">
        <v>1959.3064603805526</v>
      </c>
      <c r="P800" s="8">
        <v>0</v>
      </c>
      <c r="Q800" s="8">
        <v>0</v>
      </c>
      <c r="R800" s="8">
        <v>41934.516677856467</v>
      </c>
      <c r="S800" s="8">
        <v>12054.630531311035</v>
      </c>
      <c r="T800" s="8">
        <v>7083.7590255737305</v>
      </c>
      <c r="U800" s="8"/>
    </row>
    <row r="801" spans="1:21" ht="14.25" customHeight="1" x14ac:dyDescent="0.55000000000000004">
      <c r="A801" s="7">
        <f t="shared" si="100"/>
        <v>2024</v>
      </c>
      <c r="B801" s="73" t="s">
        <v>87</v>
      </c>
      <c r="C801" s="75">
        <v>55639</v>
      </c>
      <c r="D801" s="8">
        <v>17551.616333007816</v>
      </c>
      <c r="E801" s="8">
        <v>90282.421386718852</v>
      </c>
      <c r="F801" s="8">
        <v>11917.279678344732</v>
      </c>
      <c r="G801" s="8">
        <v>820.66706943511963</v>
      </c>
      <c r="H801" s="8">
        <v>2645.0220975875859</v>
      </c>
      <c r="I801" s="8">
        <v>581.90486907958973</v>
      </c>
      <c r="J801" s="8">
        <v>60704.679321289106</v>
      </c>
      <c r="K801" s="8">
        <v>22803.273849487319</v>
      </c>
      <c r="L801" s="8">
        <v>1287.8735289573669</v>
      </c>
      <c r="M801" s="8">
        <v>4465.6572856903094</v>
      </c>
      <c r="N801" s="8">
        <v>32147.875686645526</v>
      </c>
      <c r="O801" s="8">
        <v>1924.6115388870251</v>
      </c>
      <c r="P801" s="8">
        <v>0</v>
      </c>
      <c r="Q801" s="8">
        <v>0</v>
      </c>
      <c r="R801" s="8">
        <v>41681.680435180693</v>
      </c>
      <c r="S801" s="8">
        <v>11981.949409484863</v>
      </c>
      <c r="T801" s="8">
        <v>7041.0491256713876</v>
      </c>
      <c r="U801" s="8"/>
    </row>
    <row r="802" spans="1:21" ht="14.25" customHeight="1" x14ac:dyDescent="0.55000000000000004">
      <c r="A802" s="7">
        <f t="shared" si="100"/>
        <v>2024</v>
      </c>
      <c r="B802" s="73" t="s">
        <v>87</v>
      </c>
      <c r="C802" s="75">
        <v>55670</v>
      </c>
      <c r="D802" s="8">
        <v>17445.792388916016</v>
      </c>
      <c r="E802" s="8">
        <v>89738.081054687616</v>
      </c>
      <c r="F802" s="8">
        <v>11845.426635742189</v>
      </c>
      <c r="G802" s="8">
        <v>815.7190213203429</v>
      </c>
      <c r="H802" s="8">
        <v>2629.0744504928584</v>
      </c>
      <c r="I802" s="8">
        <v>578.3963611125946</v>
      </c>
      <c r="J802" s="8">
        <v>60338.671813964858</v>
      </c>
      <c r="K802" s="8">
        <v>22790.647186279308</v>
      </c>
      <c r="L802" s="8">
        <v>1280.1085624694822</v>
      </c>
      <c r="M802" s="8">
        <v>4438.7323722839337</v>
      </c>
      <c r="N802" s="8">
        <v>31829.185562133833</v>
      </c>
      <c r="O802" s="8">
        <v>1890.4576110839869</v>
      </c>
      <c r="P802" s="8">
        <v>0</v>
      </c>
      <c r="Q802" s="8">
        <v>0</v>
      </c>
      <c r="R802" s="8">
        <v>41430.370025634824</v>
      </c>
      <c r="S802" s="8">
        <v>11909.706665039063</v>
      </c>
      <c r="T802" s="8">
        <v>6998.5962181091327</v>
      </c>
      <c r="U802" s="8"/>
    </row>
    <row r="803" spans="1:21" ht="14.25" customHeight="1" x14ac:dyDescent="0.55000000000000004">
      <c r="A803" s="7">
        <f t="shared" si="100"/>
        <v>2024</v>
      </c>
      <c r="B803" s="73" t="s">
        <v>87</v>
      </c>
      <c r="C803" s="75">
        <v>55700</v>
      </c>
      <c r="D803" s="8">
        <v>17340.606536865238</v>
      </c>
      <c r="E803" s="8">
        <v>89197.021362304818</v>
      </c>
      <c r="F803" s="8">
        <v>11774.006866455076</v>
      </c>
      <c r="G803" s="8">
        <v>810.80081081390415</v>
      </c>
      <c r="H803" s="8">
        <v>2613.2229299545288</v>
      </c>
      <c r="I803" s="8">
        <v>574.90902185440075</v>
      </c>
      <c r="J803" s="8">
        <v>59974.874420166023</v>
      </c>
      <c r="K803" s="8">
        <v>22778.096145629897</v>
      </c>
      <c r="L803" s="8">
        <v>1272.3904037475586</v>
      </c>
      <c r="M803" s="8">
        <v>4411.9699592590332</v>
      </c>
      <c r="N803" s="8">
        <v>31512.416336059603</v>
      </c>
      <c r="O803" s="8">
        <v>1856.8367977142325</v>
      </c>
      <c r="P803" s="8">
        <v>0</v>
      </c>
      <c r="Q803" s="8">
        <v>0</v>
      </c>
      <c r="R803" s="8">
        <v>41180.574340820342</v>
      </c>
      <c r="S803" s="8">
        <v>11837.899200439453</v>
      </c>
      <c r="T803" s="8">
        <v>6956.399490356449</v>
      </c>
      <c r="U803" s="8"/>
    </row>
    <row r="804" spans="1:21" ht="14.25" customHeight="1" x14ac:dyDescent="0.55000000000000004">
      <c r="A804" s="7">
        <f t="shared" si="100"/>
        <v>2024</v>
      </c>
      <c r="B804" s="73" t="s">
        <v>87</v>
      </c>
      <c r="C804" s="75">
        <v>55731</v>
      </c>
      <c r="D804" s="8">
        <v>17236.054718017578</v>
      </c>
      <c r="E804" s="8">
        <v>88659.225463867275</v>
      </c>
      <c r="F804" s="8">
        <v>11703.017684936523</v>
      </c>
      <c r="G804" s="8">
        <v>805.9122433662418</v>
      </c>
      <c r="H804" s="8">
        <v>2597.4670476913452</v>
      </c>
      <c r="I804" s="8">
        <v>571.44271469116222</v>
      </c>
      <c r="J804" s="8">
        <v>59613.265686035156</v>
      </c>
      <c r="K804" s="8">
        <v>22765.621215820323</v>
      </c>
      <c r="L804" s="8">
        <v>1264.7187390327456</v>
      </c>
      <c r="M804" s="8">
        <v>4385.3687572479248</v>
      </c>
      <c r="N804" s="8">
        <v>31197.556808471687</v>
      </c>
      <c r="O804" s="8">
        <v>1823.7412157058698</v>
      </c>
      <c r="P804" s="8">
        <v>0</v>
      </c>
      <c r="Q804" s="8">
        <v>0</v>
      </c>
      <c r="R804" s="8">
        <v>40932.284317016616</v>
      </c>
      <c r="S804" s="8">
        <v>11766.524990081789</v>
      </c>
      <c r="T804" s="8">
        <v>6914.4570541381836</v>
      </c>
      <c r="U804" s="8"/>
    </row>
    <row r="805" spans="1:21" ht="14.25" customHeight="1" x14ac:dyDescent="0.55000000000000004">
      <c r="A805" s="7">
        <f t="shared" si="100"/>
        <v>2024</v>
      </c>
      <c r="B805" s="73" t="s">
        <v>87</v>
      </c>
      <c r="C805" s="75">
        <v>55762</v>
      </c>
      <c r="D805" s="8">
        <v>17132.133178710938</v>
      </c>
      <c r="E805" s="8">
        <v>88124.672485351679</v>
      </c>
      <c r="F805" s="8">
        <v>11632.456726074219</v>
      </c>
      <c r="G805" s="8">
        <v>801.05314874649071</v>
      </c>
      <c r="H805" s="8">
        <v>2581.8061075210571</v>
      </c>
      <c r="I805" s="8">
        <v>567.99732279777493</v>
      </c>
      <c r="J805" s="8">
        <v>59253.840606689468</v>
      </c>
      <c r="K805" s="8">
        <v>22753.220596313509</v>
      </c>
      <c r="L805" s="8">
        <v>1257.0933632850647</v>
      </c>
      <c r="M805" s="8">
        <v>4358.9279651641873</v>
      </c>
      <c r="N805" s="8">
        <v>30884.596527099617</v>
      </c>
      <c r="O805" s="8">
        <v>1791.1633148193341</v>
      </c>
      <c r="P805" s="8">
        <v>0</v>
      </c>
      <c r="Q805" s="8">
        <v>0</v>
      </c>
      <c r="R805" s="8">
        <v>40685.490554809607</v>
      </c>
      <c r="S805" s="8">
        <v>11695.581123352053</v>
      </c>
      <c r="T805" s="8">
        <v>6872.7678146362323</v>
      </c>
      <c r="U805" s="8"/>
    </row>
    <row r="806" spans="1:21" ht="14.25" customHeight="1" x14ac:dyDescent="0.55000000000000004">
      <c r="A806" s="7">
        <f t="shared" si="100"/>
        <v>2024</v>
      </c>
      <c r="B806" s="73" t="s">
        <v>87</v>
      </c>
      <c r="C806" s="75">
        <v>55792</v>
      </c>
      <c r="D806" s="8">
        <v>17028.838470458984</v>
      </c>
      <c r="E806" s="8">
        <v>87593.34069824226</v>
      </c>
      <c r="F806" s="8">
        <v>11562.320831298828</v>
      </c>
      <c r="G806" s="8">
        <v>796.22336483001743</v>
      </c>
      <c r="H806" s="8">
        <v>2566.2395601272578</v>
      </c>
      <c r="I806" s="8">
        <v>564.57267737388588</v>
      </c>
      <c r="J806" s="8">
        <v>58896.57937622071</v>
      </c>
      <c r="K806" s="8">
        <v>22740.895782470729</v>
      </c>
      <c r="L806" s="8">
        <v>1249.5139765739439</v>
      </c>
      <c r="M806" s="8">
        <v>4332.6466674804688</v>
      </c>
      <c r="N806" s="8">
        <v>30573.523117065473</v>
      </c>
      <c r="O806" s="8">
        <v>1759.095296859741</v>
      </c>
      <c r="P806" s="8">
        <v>0</v>
      </c>
      <c r="Q806" s="8">
        <v>0</v>
      </c>
      <c r="R806" s="8">
        <v>40440.185317993171</v>
      </c>
      <c r="S806" s="8">
        <v>11625.064296722412</v>
      </c>
      <c r="T806" s="8">
        <v>6831.3295822143564</v>
      </c>
      <c r="U806" s="8"/>
    </row>
    <row r="807" spans="1:21" ht="14.25" customHeight="1" x14ac:dyDescent="0.55000000000000004">
      <c r="B807" s="73"/>
      <c r="C807" s="75"/>
      <c r="D807" s="8"/>
      <c r="E807" s="8"/>
      <c r="F807" s="8"/>
      <c r="G807" s="8"/>
      <c r="H807" s="8"/>
      <c r="I807" s="8"/>
      <c r="J807" s="8"/>
      <c r="K807" s="8"/>
      <c r="L807" s="8"/>
      <c r="M807" s="8"/>
      <c r="N807" s="8"/>
      <c r="O807" s="8"/>
      <c r="P807" s="8"/>
      <c r="Q807" s="8"/>
      <c r="R807" s="8"/>
      <c r="S807" s="8"/>
      <c r="T807" s="8"/>
      <c r="U807" s="8"/>
    </row>
    <row r="808" spans="1:21" ht="14.25" customHeight="1" x14ac:dyDescent="0.55000000000000004">
      <c r="B808" s="73"/>
      <c r="C808" s="75"/>
      <c r="D808" s="8"/>
      <c r="E808" s="8"/>
      <c r="F808" s="8"/>
      <c r="G808" s="8"/>
      <c r="H808" s="8"/>
      <c r="I808" s="8"/>
      <c r="J808" s="8"/>
      <c r="K808" s="8"/>
      <c r="L808" s="8"/>
      <c r="M808" s="8"/>
      <c r="N808" s="8"/>
      <c r="O808" s="8"/>
      <c r="P808" s="8"/>
      <c r="Q808" s="8"/>
      <c r="R808" s="8"/>
      <c r="S808" s="8"/>
      <c r="T808" s="8"/>
      <c r="U808" s="8"/>
    </row>
    <row r="809" spans="1:21" ht="14.25" customHeight="1" x14ac:dyDescent="0.55000000000000004">
      <c r="B809" s="73"/>
      <c r="C809" s="75"/>
      <c r="D809" s="8"/>
      <c r="E809" s="8"/>
      <c r="F809" s="8"/>
      <c r="G809" s="8"/>
      <c r="H809" s="8"/>
      <c r="I809" s="8"/>
      <c r="J809" s="8"/>
      <c r="K809" s="8"/>
      <c r="L809" s="8"/>
      <c r="M809" s="8"/>
      <c r="N809" s="8"/>
      <c r="O809" s="8"/>
      <c r="P809" s="8"/>
      <c r="Q809" s="8"/>
      <c r="R809" s="8"/>
      <c r="S809" s="8"/>
      <c r="T809" s="8"/>
      <c r="U809" s="8"/>
    </row>
    <row r="810" spans="1:21" ht="14.25" customHeight="1" x14ac:dyDescent="0.55000000000000004">
      <c r="B810" s="73"/>
      <c r="C810" s="75"/>
      <c r="D810" s="8"/>
      <c r="E810" s="8"/>
      <c r="F810" s="8"/>
      <c r="G810" s="8"/>
      <c r="H810" s="8"/>
      <c r="I810" s="8"/>
      <c r="J810" s="8"/>
      <c r="K810" s="8"/>
      <c r="L810" s="8"/>
      <c r="M810" s="8"/>
      <c r="N810" s="8"/>
      <c r="O810" s="8"/>
      <c r="P810" s="8"/>
      <c r="Q810" s="8"/>
      <c r="R810" s="8"/>
      <c r="S810" s="8"/>
      <c r="T810" s="8"/>
      <c r="U810" s="8"/>
    </row>
    <row r="811" spans="1:21" ht="14.25" customHeight="1" x14ac:dyDescent="0.55000000000000004">
      <c r="B811" s="73"/>
      <c r="C811" s="75"/>
      <c r="D811" s="8"/>
      <c r="E811" s="8"/>
      <c r="F811" s="8"/>
      <c r="G811" s="8"/>
      <c r="H811" s="8"/>
      <c r="I811" s="8"/>
      <c r="J811" s="8"/>
      <c r="K811" s="8"/>
      <c r="L811" s="8"/>
      <c r="M811" s="8"/>
      <c r="N811" s="8"/>
      <c r="O811" s="8"/>
      <c r="P811" s="8"/>
      <c r="Q811" s="8"/>
      <c r="R811" s="8"/>
      <c r="S811" s="8"/>
      <c r="T811" s="8"/>
      <c r="U811" s="8"/>
    </row>
    <row r="812" spans="1:21" ht="14.25" customHeight="1" x14ac:dyDescent="0.55000000000000004">
      <c r="B812" s="73"/>
      <c r="C812" s="75"/>
      <c r="D812" s="8"/>
      <c r="E812" s="8"/>
      <c r="F812" s="8"/>
      <c r="G812" s="8"/>
      <c r="H812" s="8"/>
      <c r="I812" s="8"/>
      <c r="J812" s="8"/>
      <c r="K812" s="8"/>
      <c r="L812" s="8"/>
      <c r="M812" s="8"/>
      <c r="N812" s="8"/>
      <c r="O812" s="8"/>
      <c r="P812" s="8"/>
      <c r="Q812" s="8"/>
      <c r="R812" s="8"/>
      <c r="S812" s="8"/>
      <c r="T812" s="8"/>
      <c r="U812" s="8"/>
    </row>
    <row r="813" spans="1:21" ht="14.25" customHeight="1" x14ac:dyDescent="0.55000000000000004">
      <c r="B813" s="73"/>
      <c r="C813" s="75"/>
      <c r="D813" s="8"/>
      <c r="E813" s="8"/>
      <c r="F813" s="8"/>
      <c r="G813" s="8"/>
      <c r="H813" s="8"/>
      <c r="I813" s="8"/>
      <c r="J813" s="8"/>
      <c r="K813" s="8"/>
      <c r="L813" s="8"/>
      <c r="M813" s="8"/>
      <c r="N813" s="8"/>
      <c r="O813" s="8"/>
      <c r="P813" s="8"/>
      <c r="Q813" s="8"/>
      <c r="R813" s="8"/>
      <c r="S813" s="8"/>
      <c r="T813" s="8"/>
      <c r="U813" s="8"/>
    </row>
    <row r="814" spans="1:21" ht="14.25" customHeight="1" x14ac:dyDescent="0.55000000000000004">
      <c r="B814" s="73"/>
      <c r="C814" s="75"/>
      <c r="D814" s="8"/>
      <c r="E814" s="8"/>
      <c r="F814" s="8"/>
      <c r="G814" s="8"/>
      <c r="H814" s="8"/>
      <c r="I814" s="8"/>
      <c r="J814" s="8"/>
      <c r="K814" s="8"/>
      <c r="L814" s="8"/>
      <c r="M814" s="8"/>
      <c r="N814" s="8"/>
      <c r="O814" s="8"/>
      <c r="P814" s="8"/>
      <c r="Q814" s="8"/>
      <c r="R814" s="8"/>
      <c r="S814" s="8"/>
      <c r="T814" s="8"/>
      <c r="U814" s="8"/>
    </row>
    <row r="815" spans="1:21" ht="14.25" customHeight="1" x14ac:dyDescent="0.55000000000000004">
      <c r="B815" s="73"/>
      <c r="C815" s="75"/>
      <c r="D815" s="8"/>
      <c r="E815" s="8"/>
      <c r="F815" s="8"/>
      <c r="G815" s="8"/>
      <c r="H815" s="8"/>
      <c r="I815" s="8"/>
      <c r="J815" s="8"/>
      <c r="K815" s="8"/>
      <c r="L815" s="8"/>
      <c r="M815" s="8"/>
      <c r="N815" s="8"/>
      <c r="O815" s="8"/>
      <c r="P815" s="8"/>
      <c r="Q815" s="8"/>
      <c r="R815" s="8"/>
      <c r="S815" s="8"/>
      <c r="T815" s="8"/>
      <c r="U815" s="8"/>
    </row>
    <row r="816" spans="1:21" ht="14.25" customHeight="1" x14ac:dyDescent="0.55000000000000004">
      <c r="B816" s="73"/>
      <c r="C816" s="75"/>
      <c r="D816" s="8"/>
      <c r="E816" s="8"/>
      <c r="F816" s="8"/>
      <c r="G816" s="8"/>
      <c r="H816" s="8"/>
      <c r="I816" s="8"/>
      <c r="J816" s="8"/>
      <c r="K816" s="8"/>
      <c r="L816" s="8"/>
      <c r="M816" s="8"/>
      <c r="N816" s="8"/>
      <c r="O816" s="8"/>
      <c r="P816" s="8"/>
      <c r="Q816" s="8"/>
      <c r="R816" s="8"/>
      <c r="S816" s="8"/>
      <c r="T816" s="8"/>
      <c r="U816" s="8"/>
    </row>
    <row r="817" spans="1:21" ht="14.25" customHeight="1" x14ac:dyDescent="0.55000000000000004">
      <c r="A817" s="72">
        <v>2025</v>
      </c>
      <c r="B817" s="73" t="s">
        <v>87</v>
      </c>
      <c r="C817" s="74">
        <v>44865</v>
      </c>
      <c r="D817" s="8">
        <v>0</v>
      </c>
      <c r="E817" s="8">
        <v>0</v>
      </c>
      <c r="F817" s="8">
        <v>0</v>
      </c>
      <c r="G817" s="8">
        <v>0</v>
      </c>
      <c r="H817" s="8">
        <v>0</v>
      </c>
      <c r="I817" s="8">
        <v>0</v>
      </c>
      <c r="J817" s="8">
        <v>0</v>
      </c>
      <c r="K817" s="8">
        <v>0</v>
      </c>
      <c r="L817" s="8">
        <v>0</v>
      </c>
      <c r="M817" s="8">
        <v>0</v>
      </c>
      <c r="N817" s="8">
        <v>0</v>
      </c>
      <c r="O817" s="8">
        <v>0</v>
      </c>
      <c r="P817" s="8">
        <v>0</v>
      </c>
      <c r="Q817" s="8">
        <v>0</v>
      </c>
      <c r="R817" s="8">
        <v>0</v>
      </c>
      <c r="S817" s="8">
        <v>0</v>
      </c>
      <c r="T817" s="8">
        <v>0</v>
      </c>
      <c r="U817" s="8"/>
    </row>
    <row r="818" spans="1:21" ht="14.25" customHeight="1" x14ac:dyDescent="0.55000000000000004">
      <c r="A818" s="7">
        <f t="shared" ref="A818:A1072" si="101">A817</f>
        <v>2025</v>
      </c>
      <c r="B818" s="73" t="s">
        <v>87</v>
      </c>
      <c r="C818" s="75">
        <v>44895</v>
      </c>
      <c r="D818" s="8">
        <v>0</v>
      </c>
      <c r="E818" s="8">
        <v>0</v>
      </c>
      <c r="F818" s="8">
        <v>0</v>
      </c>
      <c r="G818" s="8">
        <v>0</v>
      </c>
      <c r="H818" s="8">
        <v>0</v>
      </c>
      <c r="I818" s="8">
        <v>0</v>
      </c>
      <c r="J818" s="8">
        <v>0</v>
      </c>
      <c r="K818" s="8">
        <v>0</v>
      </c>
      <c r="L818" s="8">
        <v>0</v>
      </c>
      <c r="M818" s="8">
        <v>0</v>
      </c>
      <c r="N818" s="8">
        <v>0</v>
      </c>
      <c r="O818" s="8">
        <v>0</v>
      </c>
      <c r="P818" s="8">
        <v>0</v>
      </c>
      <c r="Q818" s="8">
        <v>0</v>
      </c>
      <c r="R818" s="8">
        <v>0</v>
      </c>
      <c r="S818" s="8">
        <v>0</v>
      </c>
      <c r="T818" s="8">
        <v>0</v>
      </c>
      <c r="U818" s="8"/>
    </row>
    <row r="819" spans="1:21" ht="14.25" customHeight="1" x14ac:dyDescent="0.55000000000000004">
      <c r="A819" s="7">
        <f t="shared" si="101"/>
        <v>2025</v>
      </c>
      <c r="B819" s="73" t="s">
        <v>87</v>
      </c>
      <c r="C819" s="75">
        <v>44926</v>
      </c>
      <c r="D819" s="8">
        <v>0</v>
      </c>
      <c r="E819" s="8">
        <v>0</v>
      </c>
      <c r="F819" s="8">
        <v>0</v>
      </c>
      <c r="G819" s="8">
        <v>0</v>
      </c>
      <c r="H819" s="8">
        <v>0</v>
      </c>
      <c r="I819" s="8">
        <v>0</v>
      </c>
      <c r="J819" s="8">
        <v>0</v>
      </c>
      <c r="K819" s="8">
        <v>0</v>
      </c>
      <c r="L819" s="8">
        <v>0</v>
      </c>
      <c r="M819" s="8">
        <v>0</v>
      </c>
      <c r="N819" s="8">
        <v>0</v>
      </c>
      <c r="O819" s="8">
        <v>0</v>
      </c>
      <c r="P819" s="8">
        <v>0</v>
      </c>
      <c r="Q819" s="8">
        <v>0</v>
      </c>
      <c r="R819" s="8">
        <v>0</v>
      </c>
      <c r="S819" s="8">
        <v>0</v>
      </c>
      <c r="T819" s="8">
        <v>0</v>
      </c>
      <c r="U819" s="8"/>
    </row>
    <row r="820" spans="1:21" ht="14.25" customHeight="1" x14ac:dyDescent="0.55000000000000004">
      <c r="A820" s="7">
        <f t="shared" si="101"/>
        <v>2025</v>
      </c>
      <c r="B820" s="73" t="s">
        <v>87</v>
      </c>
      <c r="C820" s="75">
        <v>44957</v>
      </c>
      <c r="D820" s="8">
        <v>0</v>
      </c>
      <c r="E820" s="8">
        <v>0</v>
      </c>
      <c r="F820" s="8">
        <v>0</v>
      </c>
      <c r="G820" s="8">
        <v>0</v>
      </c>
      <c r="H820" s="8">
        <v>0</v>
      </c>
      <c r="I820" s="8">
        <v>0</v>
      </c>
      <c r="J820" s="8">
        <v>0</v>
      </c>
      <c r="K820" s="8">
        <v>0</v>
      </c>
      <c r="L820" s="8">
        <v>0</v>
      </c>
      <c r="M820" s="8">
        <v>0</v>
      </c>
      <c r="N820" s="8">
        <v>0</v>
      </c>
      <c r="O820" s="8">
        <v>0</v>
      </c>
      <c r="P820" s="8">
        <v>0</v>
      </c>
      <c r="Q820" s="8">
        <v>0</v>
      </c>
      <c r="R820" s="8">
        <v>0</v>
      </c>
      <c r="S820" s="8">
        <v>0</v>
      </c>
      <c r="T820" s="8">
        <v>0</v>
      </c>
      <c r="U820" s="8"/>
    </row>
    <row r="821" spans="1:21" ht="14.25" customHeight="1" x14ac:dyDescent="0.55000000000000004">
      <c r="A821" s="7">
        <f t="shared" si="101"/>
        <v>2025</v>
      </c>
      <c r="B821" s="73" t="s">
        <v>87</v>
      </c>
      <c r="C821" s="75">
        <v>44985</v>
      </c>
      <c r="D821" s="8">
        <v>0</v>
      </c>
      <c r="E821" s="8">
        <v>0</v>
      </c>
      <c r="F821" s="8">
        <v>0</v>
      </c>
      <c r="G821" s="8">
        <v>0</v>
      </c>
      <c r="H821" s="8">
        <v>0</v>
      </c>
      <c r="I821" s="8">
        <v>0</v>
      </c>
      <c r="J821" s="8">
        <v>0</v>
      </c>
      <c r="K821" s="8">
        <v>0</v>
      </c>
      <c r="L821" s="8">
        <v>0</v>
      </c>
      <c r="M821" s="8">
        <v>0</v>
      </c>
      <c r="N821" s="8">
        <v>0</v>
      </c>
      <c r="O821" s="8">
        <v>0</v>
      </c>
      <c r="P821" s="8">
        <v>0</v>
      </c>
      <c r="Q821" s="8">
        <v>0</v>
      </c>
      <c r="R821" s="8">
        <v>0</v>
      </c>
      <c r="S821" s="8">
        <v>0</v>
      </c>
      <c r="T821" s="8">
        <v>0</v>
      </c>
      <c r="U821" s="8"/>
    </row>
    <row r="822" spans="1:21" ht="14.25" customHeight="1" x14ac:dyDescent="0.55000000000000004">
      <c r="A822" s="7">
        <f t="shared" si="101"/>
        <v>2025</v>
      </c>
      <c r="B822" s="73" t="s">
        <v>87</v>
      </c>
      <c r="C822" s="75">
        <v>45016</v>
      </c>
      <c r="D822" s="8">
        <v>0</v>
      </c>
      <c r="E822" s="8">
        <v>0</v>
      </c>
      <c r="F822" s="8">
        <v>0</v>
      </c>
      <c r="G822" s="8">
        <v>0</v>
      </c>
      <c r="H822" s="8">
        <v>0</v>
      </c>
      <c r="I822" s="8">
        <v>0</v>
      </c>
      <c r="J822" s="8">
        <v>0</v>
      </c>
      <c r="K822" s="8">
        <v>0</v>
      </c>
      <c r="L822" s="8">
        <v>0</v>
      </c>
      <c r="M822" s="8">
        <v>0</v>
      </c>
      <c r="N822" s="8">
        <v>0</v>
      </c>
      <c r="O822" s="8">
        <v>0</v>
      </c>
      <c r="P822" s="8">
        <v>0</v>
      </c>
      <c r="Q822" s="8">
        <v>0</v>
      </c>
      <c r="R822" s="8">
        <v>0</v>
      </c>
      <c r="S822" s="8">
        <v>0</v>
      </c>
      <c r="T822" s="8">
        <v>0</v>
      </c>
      <c r="U822" s="8"/>
    </row>
    <row r="823" spans="1:21" ht="14.25" customHeight="1" x14ac:dyDescent="0.55000000000000004">
      <c r="A823" s="7">
        <f t="shared" si="101"/>
        <v>2025</v>
      </c>
      <c r="B823" s="73" t="s">
        <v>87</v>
      </c>
      <c r="C823" s="75">
        <v>45046</v>
      </c>
      <c r="D823" s="8">
        <v>0</v>
      </c>
      <c r="E823" s="8">
        <v>0</v>
      </c>
      <c r="F823" s="8">
        <v>0</v>
      </c>
      <c r="G823" s="8">
        <v>0</v>
      </c>
      <c r="H823" s="8">
        <v>0</v>
      </c>
      <c r="I823" s="8">
        <v>0</v>
      </c>
      <c r="J823" s="8">
        <v>0</v>
      </c>
      <c r="K823" s="8">
        <v>0</v>
      </c>
      <c r="L823" s="8">
        <v>0</v>
      </c>
      <c r="M823" s="8">
        <v>0</v>
      </c>
      <c r="N823" s="8">
        <v>0</v>
      </c>
      <c r="O823" s="8">
        <v>0</v>
      </c>
      <c r="P823" s="8">
        <v>0</v>
      </c>
      <c r="Q823" s="8">
        <v>0</v>
      </c>
      <c r="R823" s="8">
        <v>0</v>
      </c>
      <c r="S823" s="8">
        <v>0</v>
      </c>
      <c r="T823" s="8">
        <v>0</v>
      </c>
      <c r="U823" s="8"/>
    </row>
    <row r="824" spans="1:21" ht="14.25" customHeight="1" x14ac:dyDescent="0.55000000000000004">
      <c r="A824" s="7">
        <f t="shared" si="101"/>
        <v>2025</v>
      </c>
      <c r="B824" s="73" t="s">
        <v>87</v>
      </c>
      <c r="C824" s="75">
        <v>45077</v>
      </c>
      <c r="D824" s="8">
        <v>0</v>
      </c>
      <c r="E824" s="8">
        <v>0</v>
      </c>
      <c r="F824" s="8">
        <v>0</v>
      </c>
      <c r="G824" s="8">
        <v>0</v>
      </c>
      <c r="H824" s="8">
        <v>0</v>
      </c>
      <c r="I824" s="8">
        <v>0</v>
      </c>
      <c r="J824" s="8">
        <v>0</v>
      </c>
      <c r="K824" s="8">
        <v>0</v>
      </c>
      <c r="L824" s="8">
        <v>0</v>
      </c>
      <c r="M824" s="8">
        <v>0</v>
      </c>
      <c r="N824" s="8">
        <v>0</v>
      </c>
      <c r="O824" s="8">
        <v>0</v>
      </c>
      <c r="P824" s="8">
        <v>0</v>
      </c>
      <c r="Q824" s="8">
        <v>0</v>
      </c>
      <c r="R824" s="8">
        <v>0</v>
      </c>
      <c r="S824" s="8">
        <v>0</v>
      </c>
      <c r="T824" s="8">
        <v>0</v>
      </c>
      <c r="U824" s="8"/>
    </row>
    <row r="825" spans="1:21" ht="14.25" customHeight="1" x14ac:dyDescent="0.55000000000000004">
      <c r="A825" s="7">
        <f t="shared" si="101"/>
        <v>2025</v>
      </c>
      <c r="B825" s="73" t="s">
        <v>87</v>
      </c>
      <c r="C825" s="75">
        <v>45107</v>
      </c>
      <c r="D825" s="8">
        <v>0</v>
      </c>
      <c r="E825" s="8">
        <v>0</v>
      </c>
      <c r="F825" s="8">
        <v>0</v>
      </c>
      <c r="G825" s="8">
        <v>0</v>
      </c>
      <c r="H825" s="8">
        <v>0</v>
      </c>
      <c r="I825" s="8">
        <v>0</v>
      </c>
      <c r="J825" s="8">
        <v>0</v>
      </c>
      <c r="K825" s="8">
        <v>0</v>
      </c>
      <c r="L825" s="8">
        <v>0</v>
      </c>
      <c r="M825" s="8">
        <v>0</v>
      </c>
      <c r="N825" s="8">
        <v>0</v>
      </c>
      <c r="O825" s="8">
        <v>0</v>
      </c>
      <c r="P825" s="8">
        <v>0</v>
      </c>
      <c r="Q825" s="8">
        <v>0</v>
      </c>
      <c r="R825" s="8">
        <v>0</v>
      </c>
      <c r="S825" s="8">
        <v>0</v>
      </c>
      <c r="T825" s="8">
        <v>0</v>
      </c>
      <c r="U825" s="8"/>
    </row>
    <row r="826" spans="1:21" ht="14.25" customHeight="1" x14ac:dyDescent="0.55000000000000004">
      <c r="A826" s="7">
        <f t="shared" si="101"/>
        <v>2025</v>
      </c>
      <c r="B826" s="73" t="s">
        <v>87</v>
      </c>
      <c r="C826" s="75">
        <v>45138</v>
      </c>
      <c r="D826" s="8">
        <v>0</v>
      </c>
      <c r="E826" s="8">
        <v>0</v>
      </c>
      <c r="F826" s="8">
        <v>0</v>
      </c>
      <c r="G826" s="8">
        <v>0</v>
      </c>
      <c r="H826" s="8">
        <v>0</v>
      </c>
      <c r="I826" s="8">
        <v>0</v>
      </c>
      <c r="J826" s="8">
        <v>0</v>
      </c>
      <c r="K826" s="8">
        <v>0</v>
      </c>
      <c r="L826" s="8">
        <v>0</v>
      </c>
      <c r="M826" s="8">
        <v>0</v>
      </c>
      <c r="N826" s="8">
        <v>0</v>
      </c>
      <c r="O826" s="8">
        <v>0</v>
      </c>
      <c r="P826" s="8">
        <v>0</v>
      </c>
      <c r="Q826" s="8">
        <v>0</v>
      </c>
      <c r="R826" s="8">
        <v>0</v>
      </c>
      <c r="S826" s="8">
        <v>0</v>
      </c>
      <c r="T826" s="8">
        <v>0</v>
      </c>
      <c r="U826" s="8"/>
    </row>
    <row r="827" spans="1:21" ht="14.25" customHeight="1" x14ac:dyDescent="0.55000000000000004">
      <c r="A827" s="7">
        <f t="shared" si="101"/>
        <v>2025</v>
      </c>
      <c r="B827" s="73" t="s">
        <v>87</v>
      </c>
      <c r="C827" s="75">
        <v>45169</v>
      </c>
      <c r="D827" s="8">
        <v>0</v>
      </c>
      <c r="E827" s="8">
        <v>0</v>
      </c>
      <c r="F827" s="8">
        <v>0</v>
      </c>
      <c r="G827" s="8">
        <v>0</v>
      </c>
      <c r="H827" s="8">
        <v>0</v>
      </c>
      <c r="I827" s="8">
        <v>0</v>
      </c>
      <c r="J827" s="8">
        <v>0</v>
      </c>
      <c r="K827" s="8">
        <v>0</v>
      </c>
      <c r="L827" s="8">
        <v>0</v>
      </c>
      <c r="M827" s="8">
        <v>0</v>
      </c>
      <c r="N827" s="8">
        <v>0</v>
      </c>
      <c r="O827" s="8">
        <v>0</v>
      </c>
      <c r="P827" s="8">
        <v>0</v>
      </c>
      <c r="Q827" s="8">
        <v>0</v>
      </c>
      <c r="R827" s="8">
        <v>0</v>
      </c>
      <c r="S827" s="8">
        <v>0</v>
      </c>
      <c r="T827" s="8">
        <v>0</v>
      </c>
      <c r="U827" s="8"/>
    </row>
    <row r="828" spans="1:21" ht="14.25" customHeight="1" x14ac:dyDescent="0.55000000000000004">
      <c r="A828" s="7">
        <f t="shared" si="101"/>
        <v>2025</v>
      </c>
      <c r="B828" s="73" t="s">
        <v>87</v>
      </c>
      <c r="C828" s="75">
        <v>45199</v>
      </c>
      <c r="D828" s="8">
        <v>0</v>
      </c>
      <c r="E828" s="8">
        <v>0</v>
      </c>
      <c r="F828" s="8">
        <v>0</v>
      </c>
      <c r="G828" s="8">
        <v>0</v>
      </c>
      <c r="H828" s="8">
        <v>0</v>
      </c>
      <c r="I828" s="8">
        <v>0</v>
      </c>
      <c r="J828" s="8">
        <v>0</v>
      </c>
      <c r="K828" s="8">
        <v>0</v>
      </c>
      <c r="L828" s="8">
        <v>0</v>
      </c>
      <c r="M828" s="8">
        <v>0</v>
      </c>
      <c r="N828" s="8">
        <v>0</v>
      </c>
      <c r="O828" s="8">
        <v>0</v>
      </c>
      <c r="P828" s="8">
        <v>0</v>
      </c>
      <c r="Q828" s="8">
        <v>0</v>
      </c>
      <c r="R828" s="8">
        <v>0</v>
      </c>
      <c r="S828" s="8">
        <v>0</v>
      </c>
      <c r="T828" s="8">
        <v>0</v>
      </c>
      <c r="U828" s="8"/>
    </row>
    <row r="829" spans="1:21" ht="14.25" customHeight="1" x14ac:dyDescent="0.55000000000000004">
      <c r="A829" s="7">
        <f t="shared" si="101"/>
        <v>2025</v>
      </c>
      <c r="B829" s="73" t="s">
        <v>87</v>
      </c>
      <c r="C829" s="75">
        <v>45230</v>
      </c>
      <c r="D829" s="8">
        <v>0</v>
      </c>
      <c r="E829" s="8">
        <v>0</v>
      </c>
      <c r="F829" s="8">
        <v>0</v>
      </c>
      <c r="G829" s="8">
        <v>0</v>
      </c>
      <c r="H829" s="8">
        <v>0</v>
      </c>
      <c r="I829" s="8">
        <v>0</v>
      </c>
      <c r="J829" s="8">
        <v>0</v>
      </c>
      <c r="K829" s="8">
        <v>0</v>
      </c>
      <c r="L829" s="8">
        <v>0</v>
      </c>
      <c r="M829" s="8">
        <v>0</v>
      </c>
      <c r="N829" s="8">
        <v>0</v>
      </c>
      <c r="O829" s="8">
        <v>0</v>
      </c>
      <c r="P829" s="8">
        <v>0</v>
      </c>
      <c r="Q829" s="8">
        <v>0</v>
      </c>
      <c r="R829" s="8">
        <v>0</v>
      </c>
      <c r="S829" s="8">
        <v>0</v>
      </c>
      <c r="T829" s="8">
        <v>0</v>
      </c>
      <c r="U829" s="8"/>
    </row>
    <row r="830" spans="1:21" ht="14.25" customHeight="1" x14ac:dyDescent="0.55000000000000004">
      <c r="A830" s="7">
        <f t="shared" si="101"/>
        <v>2025</v>
      </c>
      <c r="B830" s="73" t="s">
        <v>87</v>
      </c>
      <c r="C830" s="75">
        <v>45260</v>
      </c>
      <c r="D830" s="8">
        <v>0</v>
      </c>
      <c r="E830" s="8">
        <v>0</v>
      </c>
      <c r="F830" s="8">
        <v>0</v>
      </c>
      <c r="G830" s="8">
        <v>0</v>
      </c>
      <c r="H830" s="8">
        <v>0</v>
      </c>
      <c r="I830" s="8">
        <v>0</v>
      </c>
      <c r="J830" s="8">
        <v>0</v>
      </c>
      <c r="K830" s="8">
        <v>0</v>
      </c>
      <c r="L830" s="8">
        <v>0</v>
      </c>
      <c r="M830" s="8">
        <v>0</v>
      </c>
      <c r="N830" s="8">
        <v>0</v>
      </c>
      <c r="O830" s="8">
        <v>0</v>
      </c>
      <c r="P830" s="8">
        <v>0</v>
      </c>
      <c r="Q830" s="8">
        <v>0</v>
      </c>
      <c r="R830" s="8">
        <v>0</v>
      </c>
      <c r="S830" s="8">
        <v>0</v>
      </c>
      <c r="T830" s="8">
        <v>0</v>
      </c>
      <c r="U830" s="8"/>
    </row>
    <row r="831" spans="1:21" ht="14.25" customHeight="1" x14ac:dyDescent="0.55000000000000004">
      <c r="A831" s="7">
        <f t="shared" si="101"/>
        <v>2025</v>
      </c>
      <c r="B831" s="73" t="s">
        <v>87</v>
      </c>
      <c r="C831" s="75">
        <v>45291</v>
      </c>
      <c r="D831" s="8">
        <v>0</v>
      </c>
      <c r="E831" s="8">
        <v>0</v>
      </c>
      <c r="F831" s="8">
        <v>0</v>
      </c>
      <c r="G831" s="8">
        <v>0</v>
      </c>
      <c r="H831" s="8">
        <v>0</v>
      </c>
      <c r="I831" s="8">
        <v>0</v>
      </c>
      <c r="J831" s="8">
        <v>0</v>
      </c>
      <c r="K831" s="8">
        <v>0</v>
      </c>
      <c r="L831" s="8">
        <v>0</v>
      </c>
      <c r="M831" s="8">
        <v>0</v>
      </c>
      <c r="N831" s="8">
        <v>0</v>
      </c>
      <c r="O831" s="8">
        <v>0</v>
      </c>
      <c r="P831" s="8">
        <v>0</v>
      </c>
      <c r="Q831" s="8">
        <v>0</v>
      </c>
      <c r="R831" s="8">
        <v>0</v>
      </c>
      <c r="S831" s="8">
        <v>0</v>
      </c>
      <c r="T831" s="8">
        <v>0</v>
      </c>
      <c r="U831" s="8"/>
    </row>
    <row r="832" spans="1:21" ht="14.25" customHeight="1" x14ac:dyDescent="0.55000000000000004">
      <c r="A832" s="7">
        <f t="shared" si="101"/>
        <v>2025</v>
      </c>
      <c r="B832" s="73" t="s">
        <v>87</v>
      </c>
      <c r="C832" s="75">
        <v>45322</v>
      </c>
      <c r="D832" s="8">
        <v>0</v>
      </c>
      <c r="E832" s="8">
        <v>0</v>
      </c>
      <c r="F832" s="8">
        <v>0</v>
      </c>
      <c r="G832" s="8">
        <v>0</v>
      </c>
      <c r="H832" s="8">
        <v>0</v>
      </c>
      <c r="I832" s="8">
        <v>0</v>
      </c>
      <c r="J832" s="8">
        <v>0</v>
      </c>
      <c r="K832" s="8">
        <v>0</v>
      </c>
      <c r="L832" s="8">
        <v>0</v>
      </c>
      <c r="M832" s="8">
        <v>0</v>
      </c>
      <c r="N832" s="8">
        <v>0</v>
      </c>
      <c r="O832" s="8">
        <v>0</v>
      </c>
      <c r="P832" s="8">
        <v>0</v>
      </c>
      <c r="Q832" s="8">
        <v>0</v>
      </c>
      <c r="R832" s="8">
        <v>0</v>
      </c>
      <c r="S832" s="8">
        <v>0</v>
      </c>
      <c r="T832" s="8">
        <v>0</v>
      </c>
      <c r="U832" s="8"/>
    </row>
    <row r="833" spans="1:21" ht="14.25" customHeight="1" x14ac:dyDescent="0.55000000000000004">
      <c r="A833" s="7">
        <f t="shared" si="101"/>
        <v>2025</v>
      </c>
      <c r="B833" s="73" t="s">
        <v>87</v>
      </c>
      <c r="C833" s="75">
        <v>45351</v>
      </c>
      <c r="D833" s="8">
        <v>0</v>
      </c>
      <c r="E833" s="8">
        <v>0</v>
      </c>
      <c r="F833" s="8">
        <v>0</v>
      </c>
      <c r="G833" s="8">
        <v>0</v>
      </c>
      <c r="H833" s="8">
        <v>0</v>
      </c>
      <c r="I833" s="8">
        <v>0</v>
      </c>
      <c r="J833" s="8">
        <v>0</v>
      </c>
      <c r="K833" s="8">
        <v>0</v>
      </c>
      <c r="L833" s="8">
        <v>0</v>
      </c>
      <c r="M833" s="8">
        <v>0</v>
      </c>
      <c r="N833" s="8">
        <v>0</v>
      </c>
      <c r="O833" s="8">
        <v>0</v>
      </c>
      <c r="P833" s="8">
        <v>0</v>
      </c>
      <c r="Q833" s="8">
        <v>0</v>
      </c>
      <c r="R833" s="8">
        <v>0</v>
      </c>
      <c r="S833" s="8">
        <v>0</v>
      </c>
      <c r="T833" s="8">
        <v>0</v>
      </c>
      <c r="U833" s="8"/>
    </row>
    <row r="834" spans="1:21" ht="14.25" customHeight="1" x14ac:dyDescent="0.55000000000000004">
      <c r="A834" s="7">
        <f t="shared" si="101"/>
        <v>2025</v>
      </c>
      <c r="B834" s="73" t="s">
        <v>87</v>
      </c>
      <c r="C834" s="75">
        <v>45382</v>
      </c>
      <c r="D834" s="8">
        <v>0</v>
      </c>
      <c r="E834" s="8">
        <v>0</v>
      </c>
      <c r="F834" s="8">
        <v>0</v>
      </c>
      <c r="G834" s="8">
        <v>0</v>
      </c>
      <c r="H834" s="8">
        <v>0</v>
      </c>
      <c r="I834" s="8">
        <v>0</v>
      </c>
      <c r="J834" s="8">
        <v>0</v>
      </c>
      <c r="K834" s="8">
        <v>0</v>
      </c>
      <c r="L834" s="8">
        <v>0</v>
      </c>
      <c r="M834" s="8">
        <v>0</v>
      </c>
      <c r="N834" s="8">
        <v>0</v>
      </c>
      <c r="O834" s="8">
        <v>0</v>
      </c>
      <c r="P834" s="8">
        <v>0</v>
      </c>
      <c r="Q834" s="8">
        <v>0</v>
      </c>
      <c r="R834" s="8">
        <v>0</v>
      </c>
      <c r="S834" s="8">
        <v>0</v>
      </c>
      <c r="T834" s="8">
        <v>0</v>
      </c>
      <c r="U834" s="8"/>
    </row>
    <row r="835" spans="1:21" ht="14.25" customHeight="1" x14ac:dyDescent="0.55000000000000004">
      <c r="A835" s="7">
        <f t="shared" si="101"/>
        <v>2025</v>
      </c>
      <c r="B835" s="73" t="s">
        <v>87</v>
      </c>
      <c r="C835" s="75">
        <v>45412</v>
      </c>
      <c r="D835" s="8">
        <v>0</v>
      </c>
      <c r="E835" s="8">
        <v>0</v>
      </c>
      <c r="F835" s="8">
        <v>0</v>
      </c>
      <c r="G835" s="8">
        <v>0</v>
      </c>
      <c r="H835" s="8">
        <v>0</v>
      </c>
      <c r="I835" s="8">
        <v>0</v>
      </c>
      <c r="J835" s="8">
        <v>0</v>
      </c>
      <c r="K835" s="8">
        <v>0</v>
      </c>
      <c r="L835" s="8">
        <v>0</v>
      </c>
      <c r="M835" s="8">
        <v>0</v>
      </c>
      <c r="N835" s="8">
        <v>0</v>
      </c>
      <c r="O835" s="8">
        <v>0</v>
      </c>
      <c r="P835" s="8">
        <v>0</v>
      </c>
      <c r="Q835" s="8">
        <v>0</v>
      </c>
      <c r="R835" s="8">
        <v>0</v>
      </c>
      <c r="S835" s="8">
        <v>0</v>
      </c>
      <c r="T835" s="8">
        <v>0</v>
      </c>
      <c r="U835" s="8"/>
    </row>
    <row r="836" spans="1:21" ht="14.25" customHeight="1" x14ac:dyDescent="0.55000000000000004">
      <c r="A836" s="7">
        <f t="shared" si="101"/>
        <v>2025</v>
      </c>
      <c r="B836" s="73" t="s">
        <v>87</v>
      </c>
      <c r="C836" s="75">
        <v>45443</v>
      </c>
      <c r="D836" s="8">
        <v>0</v>
      </c>
      <c r="E836" s="8">
        <v>0</v>
      </c>
      <c r="F836" s="8">
        <v>0</v>
      </c>
      <c r="G836" s="8">
        <v>0</v>
      </c>
      <c r="H836" s="8">
        <v>0</v>
      </c>
      <c r="I836" s="8">
        <v>0</v>
      </c>
      <c r="J836" s="8">
        <v>0</v>
      </c>
      <c r="K836" s="8">
        <v>0</v>
      </c>
      <c r="L836" s="8">
        <v>0</v>
      </c>
      <c r="M836" s="8">
        <v>0</v>
      </c>
      <c r="N836" s="8">
        <v>0</v>
      </c>
      <c r="O836" s="8">
        <v>0</v>
      </c>
      <c r="P836" s="8">
        <v>0</v>
      </c>
      <c r="Q836" s="8">
        <v>0</v>
      </c>
      <c r="R836" s="8">
        <v>0</v>
      </c>
      <c r="S836" s="8">
        <v>0</v>
      </c>
      <c r="T836" s="8">
        <v>0</v>
      </c>
      <c r="U836" s="8"/>
    </row>
    <row r="837" spans="1:21" ht="14.25" customHeight="1" x14ac:dyDescent="0.55000000000000004">
      <c r="A837" s="7">
        <f t="shared" si="101"/>
        <v>2025</v>
      </c>
      <c r="B837" s="73" t="s">
        <v>87</v>
      </c>
      <c r="C837" s="75">
        <v>45473</v>
      </c>
      <c r="D837" s="8">
        <v>0</v>
      </c>
      <c r="E837" s="8">
        <v>0</v>
      </c>
      <c r="F837" s="8">
        <v>0</v>
      </c>
      <c r="G837" s="8">
        <v>0</v>
      </c>
      <c r="H837" s="8">
        <v>0</v>
      </c>
      <c r="I837" s="8">
        <v>0</v>
      </c>
      <c r="J837" s="8">
        <v>0</v>
      </c>
      <c r="K837" s="8">
        <v>0</v>
      </c>
      <c r="L837" s="8">
        <v>0</v>
      </c>
      <c r="M837" s="8">
        <v>0</v>
      </c>
      <c r="N837" s="8">
        <v>0</v>
      </c>
      <c r="O837" s="8">
        <v>0</v>
      </c>
      <c r="P837" s="8">
        <v>0</v>
      </c>
      <c r="Q837" s="8">
        <v>0</v>
      </c>
      <c r="R837" s="8">
        <v>0</v>
      </c>
      <c r="S837" s="8">
        <v>0</v>
      </c>
      <c r="T837" s="8">
        <v>0</v>
      </c>
      <c r="U837" s="8"/>
    </row>
    <row r="838" spans="1:21" ht="14.25" customHeight="1" x14ac:dyDescent="0.55000000000000004">
      <c r="A838" s="7">
        <f t="shared" si="101"/>
        <v>2025</v>
      </c>
      <c r="B838" s="73" t="s">
        <v>87</v>
      </c>
      <c r="C838" s="75">
        <v>45504</v>
      </c>
      <c r="D838" s="8">
        <v>0</v>
      </c>
      <c r="E838" s="8">
        <v>0</v>
      </c>
      <c r="F838" s="8">
        <v>0</v>
      </c>
      <c r="G838" s="8">
        <v>0</v>
      </c>
      <c r="H838" s="8">
        <v>0</v>
      </c>
      <c r="I838" s="8">
        <v>0</v>
      </c>
      <c r="J838" s="8">
        <v>0</v>
      </c>
      <c r="K838" s="8">
        <v>0</v>
      </c>
      <c r="L838" s="8">
        <v>0</v>
      </c>
      <c r="M838" s="8">
        <v>0</v>
      </c>
      <c r="N838" s="8">
        <v>0</v>
      </c>
      <c r="O838" s="8">
        <v>0</v>
      </c>
      <c r="P838" s="8">
        <v>0</v>
      </c>
      <c r="Q838" s="8">
        <v>0</v>
      </c>
      <c r="R838" s="8">
        <v>0</v>
      </c>
      <c r="S838" s="8">
        <v>0</v>
      </c>
      <c r="T838" s="8">
        <v>0</v>
      </c>
      <c r="U838" s="8"/>
    </row>
    <row r="839" spans="1:21" ht="14.25" customHeight="1" x14ac:dyDescent="0.55000000000000004">
      <c r="A839" s="7">
        <f t="shared" si="101"/>
        <v>2025</v>
      </c>
      <c r="B839" s="73" t="s">
        <v>87</v>
      </c>
      <c r="C839" s="75">
        <v>45535</v>
      </c>
      <c r="D839" s="8">
        <v>0</v>
      </c>
      <c r="E839" s="8">
        <v>0</v>
      </c>
      <c r="F839" s="8">
        <v>0</v>
      </c>
      <c r="G839" s="8">
        <v>0</v>
      </c>
      <c r="H839" s="8">
        <v>0</v>
      </c>
      <c r="I839" s="8">
        <v>0</v>
      </c>
      <c r="J839" s="8">
        <v>0</v>
      </c>
      <c r="K839" s="8">
        <v>0</v>
      </c>
      <c r="L839" s="8">
        <v>0</v>
      </c>
      <c r="M839" s="8">
        <v>0</v>
      </c>
      <c r="N839" s="8">
        <v>0</v>
      </c>
      <c r="O839" s="8">
        <v>0</v>
      </c>
      <c r="P839" s="8">
        <v>0</v>
      </c>
      <c r="Q839" s="8">
        <v>0</v>
      </c>
      <c r="R839" s="8">
        <v>0</v>
      </c>
      <c r="S839" s="8">
        <v>0</v>
      </c>
      <c r="T839" s="8">
        <v>0</v>
      </c>
      <c r="U839" s="8"/>
    </row>
    <row r="840" spans="1:21" ht="14.25" customHeight="1" x14ac:dyDescent="0.55000000000000004">
      <c r="A840" s="7">
        <f t="shared" si="101"/>
        <v>2025</v>
      </c>
      <c r="B840" s="73" t="s">
        <v>87</v>
      </c>
      <c r="C840" s="75">
        <v>45565</v>
      </c>
      <c r="D840" s="8">
        <v>0</v>
      </c>
      <c r="E840" s="8">
        <v>0</v>
      </c>
      <c r="F840" s="8">
        <v>0</v>
      </c>
      <c r="G840" s="8">
        <v>0</v>
      </c>
      <c r="H840" s="8">
        <v>0</v>
      </c>
      <c r="I840" s="8">
        <v>0</v>
      </c>
      <c r="J840" s="8">
        <v>0</v>
      </c>
      <c r="K840" s="8">
        <v>0</v>
      </c>
      <c r="L840" s="8">
        <v>0</v>
      </c>
      <c r="M840" s="8">
        <v>0</v>
      </c>
      <c r="N840" s="8">
        <v>0</v>
      </c>
      <c r="O840" s="8">
        <v>0</v>
      </c>
      <c r="P840" s="8">
        <v>0</v>
      </c>
      <c r="Q840" s="8">
        <v>0</v>
      </c>
      <c r="R840" s="8">
        <v>0</v>
      </c>
      <c r="S840" s="8">
        <v>0</v>
      </c>
      <c r="T840" s="8">
        <v>0</v>
      </c>
      <c r="U840" s="8"/>
    </row>
    <row r="841" spans="1:21" ht="14.25" customHeight="1" x14ac:dyDescent="0.55000000000000004">
      <c r="A841" s="7">
        <f t="shared" si="101"/>
        <v>2025</v>
      </c>
      <c r="B841" s="73" t="s">
        <v>87</v>
      </c>
      <c r="C841" s="75">
        <v>45596</v>
      </c>
      <c r="D841" s="8">
        <v>0</v>
      </c>
      <c r="E841" s="8">
        <v>0</v>
      </c>
      <c r="F841" s="8">
        <v>0</v>
      </c>
      <c r="G841" s="8">
        <v>0</v>
      </c>
      <c r="H841" s="8">
        <v>0</v>
      </c>
      <c r="I841" s="8">
        <v>0</v>
      </c>
      <c r="J841" s="8">
        <v>0</v>
      </c>
      <c r="K841" s="8">
        <v>0</v>
      </c>
      <c r="L841" s="8">
        <v>0</v>
      </c>
      <c r="M841" s="8">
        <v>0</v>
      </c>
      <c r="N841" s="8">
        <v>0</v>
      </c>
      <c r="O841" s="8">
        <v>0</v>
      </c>
      <c r="P841" s="8">
        <v>0</v>
      </c>
      <c r="Q841" s="8">
        <v>0</v>
      </c>
      <c r="R841" s="8">
        <v>0</v>
      </c>
      <c r="S841" s="8">
        <v>0</v>
      </c>
      <c r="T841" s="8">
        <v>0</v>
      </c>
      <c r="U841" s="8"/>
    </row>
    <row r="842" spans="1:21" ht="14.25" customHeight="1" x14ac:dyDescent="0.55000000000000004">
      <c r="A842" s="7">
        <f t="shared" si="101"/>
        <v>2025</v>
      </c>
      <c r="B842" s="73" t="s">
        <v>87</v>
      </c>
      <c r="C842" s="75">
        <v>45626</v>
      </c>
      <c r="D842" s="8">
        <v>0</v>
      </c>
      <c r="E842" s="8">
        <v>0</v>
      </c>
      <c r="F842" s="8">
        <v>0</v>
      </c>
      <c r="G842" s="8">
        <v>0</v>
      </c>
      <c r="H842" s="8">
        <v>0</v>
      </c>
      <c r="I842" s="8">
        <v>0</v>
      </c>
      <c r="J842" s="8">
        <v>0</v>
      </c>
      <c r="K842" s="8">
        <v>0</v>
      </c>
      <c r="L842" s="8">
        <v>0</v>
      </c>
      <c r="M842" s="8">
        <v>0</v>
      </c>
      <c r="N842" s="8">
        <v>0</v>
      </c>
      <c r="O842" s="8">
        <v>0</v>
      </c>
      <c r="P842" s="8">
        <v>0</v>
      </c>
      <c r="Q842" s="8">
        <v>0</v>
      </c>
      <c r="R842" s="8">
        <v>0</v>
      </c>
      <c r="S842" s="8">
        <v>0</v>
      </c>
      <c r="T842" s="8">
        <v>0</v>
      </c>
      <c r="U842" s="8"/>
    </row>
    <row r="843" spans="1:21" ht="14.25" customHeight="1" x14ac:dyDescent="0.55000000000000004">
      <c r="A843" s="7">
        <f t="shared" si="101"/>
        <v>2025</v>
      </c>
      <c r="B843" s="73" t="s">
        <v>87</v>
      </c>
      <c r="C843" s="75">
        <v>45657</v>
      </c>
      <c r="D843" s="8">
        <v>0</v>
      </c>
      <c r="E843" s="8">
        <v>0</v>
      </c>
      <c r="F843" s="8">
        <v>0</v>
      </c>
      <c r="G843" s="8">
        <v>0</v>
      </c>
      <c r="H843" s="8">
        <v>0</v>
      </c>
      <c r="I843" s="8">
        <v>0</v>
      </c>
      <c r="J843" s="8">
        <v>0</v>
      </c>
      <c r="K843" s="8">
        <v>0</v>
      </c>
      <c r="L843" s="8">
        <v>0</v>
      </c>
      <c r="M843" s="8">
        <v>0</v>
      </c>
      <c r="N843" s="8">
        <v>0</v>
      </c>
      <c r="O843" s="8">
        <v>0</v>
      </c>
      <c r="P843" s="8">
        <v>0</v>
      </c>
      <c r="Q843" s="8">
        <v>0</v>
      </c>
      <c r="R843" s="8">
        <v>0</v>
      </c>
      <c r="S843" s="8">
        <v>0</v>
      </c>
      <c r="T843" s="8">
        <v>0</v>
      </c>
      <c r="U843" s="8"/>
    </row>
    <row r="844" spans="1:21" ht="14.25" customHeight="1" x14ac:dyDescent="0.55000000000000004">
      <c r="A844" s="7">
        <f t="shared" si="101"/>
        <v>2025</v>
      </c>
      <c r="B844" s="73" t="s">
        <v>87</v>
      </c>
      <c r="C844" s="75">
        <v>45688</v>
      </c>
      <c r="D844" s="8">
        <v>0</v>
      </c>
      <c r="E844" s="8">
        <v>0</v>
      </c>
      <c r="F844" s="8">
        <v>0</v>
      </c>
      <c r="G844" s="8">
        <v>0</v>
      </c>
      <c r="H844" s="8">
        <v>0</v>
      </c>
      <c r="I844" s="8">
        <v>0</v>
      </c>
      <c r="J844" s="8">
        <v>0</v>
      </c>
      <c r="K844" s="8">
        <v>0</v>
      </c>
      <c r="L844" s="8">
        <v>0</v>
      </c>
      <c r="M844" s="8">
        <v>0</v>
      </c>
      <c r="N844" s="8">
        <v>0</v>
      </c>
      <c r="O844" s="8">
        <v>0</v>
      </c>
      <c r="P844" s="8">
        <v>0</v>
      </c>
      <c r="Q844" s="8">
        <v>1015473.3359375</v>
      </c>
      <c r="R844" s="8">
        <v>0</v>
      </c>
      <c r="S844" s="8">
        <v>0</v>
      </c>
      <c r="T844" s="8">
        <v>0</v>
      </c>
      <c r="U844" s="8"/>
    </row>
    <row r="845" spans="1:21" ht="14.25" customHeight="1" x14ac:dyDescent="0.55000000000000004">
      <c r="A845" s="7">
        <f t="shared" si="101"/>
        <v>2025</v>
      </c>
      <c r="B845" s="73" t="s">
        <v>87</v>
      </c>
      <c r="C845" s="75">
        <v>45716</v>
      </c>
      <c r="D845" s="8">
        <v>0</v>
      </c>
      <c r="E845" s="8">
        <v>0</v>
      </c>
      <c r="F845" s="8">
        <v>0</v>
      </c>
      <c r="G845" s="8">
        <v>0</v>
      </c>
      <c r="H845" s="8">
        <v>0</v>
      </c>
      <c r="I845" s="8">
        <v>0</v>
      </c>
      <c r="J845" s="8">
        <v>0</v>
      </c>
      <c r="K845" s="8">
        <v>0</v>
      </c>
      <c r="L845" s="8">
        <v>0</v>
      </c>
      <c r="M845" s="8">
        <v>0</v>
      </c>
      <c r="N845" s="8">
        <v>0</v>
      </c>
      <c r="O845" s="8">
        <v>0</v>
      </c>
      <c r="P845" s="8">
        <v>0</v>
      </c>
      <c r="Q845" s="8">
        <v>0</v>
      </c>
      <c r="R845" s="8">
        <v>0</v>
      </c>
      <c r="S845" s="8">
        <v>0</v>
      </c>
      <c r="T845" s="8">
        <v>0</v>
      </c>
      <c r="U845" s="8"/>
    </row>
    <row r="846" spans="1:21" ht="14.25" customHeight="1" x14ac:dyDescent="0.55000000000000004">
      <c r="A846" s="7">
        <f t="shared" si="101"/>
        <v>2025</v>
      </c>
      <c r="B846" s="73" t="s">
        <v>87</v>
      </c>
      <c r="C846" s="75">
        <v>45747</v>
      </c>
      <c r="D846" s="8">
        <v>0</v>
      </c>
      <c r="E846" s="8">
        <v>0</v>
      </c>
      <c r="F846" s="8">
        <v>0</v>
      </c>
      <c r="G846" s="8">
        <v>0</v>
      </c>
      <c r="H846" s="8">
        <v>0</v>
      </c>
      <c r="I846" s="8">
        <v>0</v>
      </c>
      <c r="J846" s="8">
        <v>0</v>
      </c>
      <c r="K846" s="8">
        <v>0</v>
      </c>
      <c r="L846" s="8">
        <v>0</v>
      </c>
      <c r="M846" s="8">
        <v>0</v>
      </c>
      <c r="N846" s="8">
        <v>0</v>
      </c>
      <c r="O846" s="8">
        <v>0</v>
      </c>
      <c r="P846" s="8">
        <v>0</v>
      </c>
      <c r="Q846" s="8">
        <v>1523209.96875</v>
      </c>
      <c r="R846" s="8">
        <v>0</v>
      </c>
      <c r="S846" s="8">
        <v>0</v>
      </c>
      <c r="T846" s="8">
        <v>0</v>
      </c>
      <c r="U846" s="8"/>
    </row>
    <row r="847" spans="1:21" ht="14.25" customHeight="1" x14ac:dyDescent="0.55000000000000004">
      <c r="A847" s="7">
        <f t="shared" si="101"/>
        <v>2025</v>
      </c>
      <c r="B847" s="73" t="s">
        <v>87</v>
      </c>
      <c r="C847" s="75">
        <v>45777</v>
      </c>
      <c r="D847" s="8">
        <v>292782.67578125</v>
      </c>
      <c r="E847" s="8">
        <v>893416.05859375</v>
      </c>
      <c r="F847" s="8">
        <v>117930.919921875</v>
      </c>
      <c r="G847" s="8">
        <v>4567.4095458984402</v>
      </c>
      <c r="H847" s="8">
        <v>8362.3745117187518</v>
      </c>
      <c r="I847" s="8">
        <v>1839.7223129272429</v>
      </c>
      <c r="J847" s="8">
        <v>353852.34375</v>
      </c>
      <c r="K847" s="8">
        <v>18170.159057617209</v>
      </c>
      <c r="L847" s="8">
        <v>7519.0685729980478</v>
      </c>
      <c r="M847" s="8">
        <v>25508.712402343746</v>
      </c>
      <c r="N847" s="8">
        <v>302654.408203125</v>
      </c>
      <c r="O847" s="8">
        <v>237542.083984375</v>
      </c>
      <c r="P847" s="8">
        <v>0</v>
      </c>
      <c r="Q847" s="8">
        <v>911396.845703125</v>
      </c>
      <c r="R847" s="8">
        <v>304372.171875</v>
      </c>
      <c r="S847" s="8">
        <v>25839.736572265654</v>
      </c>
      <c r="T847" s="8">
        <v>23640.432373046868</v>
      </c>
      <c r="U847" s="8"/>
    </row>
    <row r="848" spans="1:21" ht="14.25" customHeight="1" x14ac:dyDescent="0.55000000000000004">
      <c r="A848" s="7">
        <f t="shared" si="101"/>
        <v>2025</v>
      </c>
      <c r="B848" s="73" t="s">
        <v>87</v>
      </c>
      <c r="C848" s="75">
        <v>45808</v>
      </c>
      <c r="D848" s="8">
        <v>473157.216796875</v>
      </c>
      <c r="E848" s="8">
        <v>1628688.8984375</v>
      </c>
      <c r="F848" s="8">
        <v>214986.935546875</v>
      </c>
      <c r="G848" s="8">
        <v>7381.2522888183603</v>
      </c>
      <c r="H848" s="8">
        <v>15244.528503417983</v>
      </c>
      <c r="I848" s="8">
        <v>3353.7960662841788</v>
      </c>
      <c r="J848" s="8">
        <v>577580.75</v>
      </c>
      <c r="K848" s="8">
        <v>25673.740722656301</v>
      </c>
      <c r="L848" s="8">
        <v>12271.706604003908</v>
      </c>
      <c r="M848" s="8">
        <v>41698.326171875022</v>
      </c>
      <c r="N848" s="8">
        <v>497936.978515625</v>
      </c>
      <c r="O848" s="8">
        <v>387720.30859375</v>
      </c>
      <c r="P848" s="8">
        <v>0</v>
      </c>
      <c r="Q848" s="8">
        <v>1367095.30078125</v>
      </c>
      <c r="R848" s="8">
        <v>489598.482421875</v>
      </c>
      <c r="S848" s="8">
        <v>46495.811279296919</v>
      </c>
      <c r="T848" s="8">
        <v>41486.459960937544</v>
      </c>
      <c r="U848" s="8"/>
    </row>
    <row r="849" spans="1:21" ht="14.25" customHeight="1" x14ac:dyDescent="0.55000000000000004">
      <c r="A849" s="7">
        <f t="shared" si="101"/>
        <v>2025</v>
      </c>
      <c r="B849" s="73" t="s">
        <v>87</v>
      </c>
      <c r="C849" s="75">
        <v>45838</v>
      </c>
      <c r="D849" s="8">
        <v>762924.98828125</v>
      </c>
      <c r="E849" s="8">
        <v>2311521.40234375</v>
      </c>
      <c r="F849" s="8">
        <v>305120.8271484375</v>
      </c>
      <c r="G849" s="8">
        <v>10973.775573730472</v>
      </c>
      <c r="H849" s="8">
        <v>20430.408752441406</v>
      </c>
      <c r="I849" s="8">
        <v>4494.6897888183594</v>
      </c>
      <c r="J849" s="8">
        <v>844787.9296875</v>
      </c>
      <c r="K849" s="8">
        <v>38901.227355957089</v>
      </c>
      <c r="L849" s="8">
        <v>17950.372924804688</v>
      </c>
      <c r="M849" s="8">
        <v>60928.79528808601</v>
      </c>
      <c r="N849" s="8">
        <v>727007.5361328125</v>
      </c>
      <c r="O849" s="8">
        <v>561608.5361328125</v>
      </c>
      <c r="P849" s="8">
        <v>0</v>
      </c>
      <c r="Q849" s="8">
        <v>0</v>
      </c>
      <c r="R849" s="8">
        <v>723219.5244140625</v>
      </c>
      <c r="S849" s="8">
        <v>64044.436401367209</v>
      </c>
      <c r="T849" s="8">
        <v>57523.97375488282</v>
      </c>
      <c r="U849" s="8"/>
    </row>
    <row r="850" spans="1:21" ht="14.25" customHeight="1" x14ac:dyDescent="0.55000000000000004">
      <c r="A850" s="7">
        <f t="shared" si="101"/>
        <v>2025</v>
      </c>
      <c r="B850" s="73" t="s">
        <v>87</v>
      </c>
      <c r="C850" s="75">
        <v>45869</v>
      </c>
      <c r="D850" s="8">
        <v>843992.1328125</v>
      </c>
      <c r="E850" s="8">
        <v>2808939.00390625</v>
      </c>
      <c r="F850" s="8">
        <v>370779.94384765625</v>
      </c>
      <c r="G850" s="8">
        <v>11889.662353515625</v>
      </c>
      <c r="H850" s="8">
        <v>24200.374542236332</v>
      </c>
      <c r="I850" s="8">
        <v>5324.082061767579</v>
      </c>
      <c r="J850" s="8">
        <v>925833.99609375</v>
      </c>
      <c r="K850" s="8">
        <v>40939.232421875029</v>
      </c>
      <c r="L850" s="8">
        <v>19669.858642578129</v>
      </c>
      <c r="M850" s="8">
        <v>66888.151977539121</v>
      </c>
      <c r="N850" s="8">
        <v>798336.76953125</v>
      </c>
      <c r="O850" s="8">
        <v>611831.05859375</v>
      </c>
      <c r="P850" s="8">
        <v>0</v>
      </c>
      <c r="Q850" s="8">
        <v>0</v>
      </c>
      <c r="R850" s="8">
        <v>779184.56640625</v>
      </c>
      <c r="S850" s="8">
        <v>77587.529418945371</v>
      </c>
      <c r="T850" s="8">
        <v>69061.902893066464</v>
      </c>
      <c r="U850" s="8"/>
    </row>
    <row r="851" spans="1:21" ht="14.25" customHeight="1" x14ac:dyDescent="0.55000000000000004">
      <c r="A851" s="7">
        <f t="shared" si="101"/>
        <v>2025</v>
      </c>
      <c r="B851" s="73" t="s">
        <v>87</v>
      </c>
      <c r="C851" s="75">
        <v>45900</v>
      </c>
      <c r="D851" s="8">
        <v>631349.0009765625</v>
      </c>
      <c r="E851" s="8">
        <v>2509840.6875</v>
      </c>
      <c r="F851" s="8">
        <v>331298.9677734375</v>
      </c>
      <c r="G851" s="8">
        <v>8951.1169891357422</v>
      </c>
      <c r="H851" s="8">
        <v>21655.455413818385</v>
      </c>
      <c r="I851" s="8">
        <v>4764.1999588012704</v>
      </c>
      <c r="J851" s="8">
        <v>715731.080078125</v>
      </c>
      <c r="K851" s="8">
        <v>33542.169555664099</v>
      </c>
      <c r="L851" s="8">
        <v>15202.53466796875</v>
      </c>
      <c r="M851" s="8">
        <v>51864.878540039121</v>
      </c>
      <c r="N851" s="8">
        <v>615121.4794921875</v>
      </c>
      <c r="O851" s="8">
        <v>467688.7265625</v>
      </c>
      <c r="P851" s="8">
        <v>0</v>
      </c>
      <c r="Q851" s="8">
        <v>0</v>
      </c>
      <c r="R851" s="8">
        <v>584019.83203125</v>
      </c>
      <c r="S851" s="8">
        <v>70060.348022460996</v>
      </c>
      <c r="T851" s="8">
        <v>61650.895812988339</v>
      </c>
      <c r="U851" s="8"/>
    </row>
    <row r="852" spans="1:21" ht="14.25" customHeight="1" x14ac:dyDescent="0.55000000000000004">
      <c r="A852" s="7">
        <f t="shared" si="101"/>
        <v>2025</v>
      </c>
      <c r="B852" s="73" t="s">
        <v>87</v>
      </c>
      <c r="C852" s="75">
        <v>45930</v>
      </c>
      <c r="D852" s="8">
        <v>509984.8076171875</v>
      </c>
      <c r="E852" s="8">
        <v>2276443.28125</v>
      </c>
      <c r="F852" s="8">
        <v>300490.50927734375</v>
      </c>
      <c r="G852" s="8">
        <v>7257.1706848144522</v>
      </c>
      <c r="H852" s="8">
        <v>19663.564178466797</v>
      </c>
      <c r="I852" s="8">
        <v>4325.9839134216309</v>
      </c>
      <c r="J852" s="8">
        <v>590550.3564453125</v>
      </c>
      <c r="K852" s="8">
        <v>29256.092956542969</v>
      </c>
      <c r="L852" s="8">
        <v>12541.59030151367</v>
      </c>
      <c r="M852" s="8">
        <v>42882.590332031301</v>
      </c>
      <c r="N852" s="8">
        <v>505870.0615234375</v>
      </c>
      <c r="O852" s="8">
        <v>381579.984375</v>
      </c>
      <c r="P852" s="8">
        <v>0</v>
      </c>
      <c r="Q852" s="8">
        <v>3169693.96875</v>
      </c>
      <c r="R852" s="8">
        <v>471424.4267578125</v>
      </c>
      <c r="S852" s="8">
        <v>63249.667968750087</v>
      </c>
      <c r="T852" s="8">
        <v>55876.256896972722</v>
      </c>
      <c r="U852" s="8"/>
    </row>
    <row r="853" spans="1:21" ht="14.25" customHeight="1" x14ac:dyDescent="0.55000000000000004">
      <c r="A853" s="7">
        <f t="shared" si="101"/>
        <v>2025</v>
      </c>
      <c r="B853" s="73" t="s">
        <v>87</v>
      </c>
      <c r="C853" s="75">
        <v>45961</v>
      </c>
      <c r="D853" s="8">
        <v>429784.0947265625</v>
      </c>
      <c r="E853" s="8">
        <v>2088059.369140625</v>
      </c>
      <c r="F853" s="8">
        <v>275623.83349609375</v>
      </c>
      <c r="G853" s="8">
        <v>6130.2168731689444</v>
      </c>
      <c r="H853" s="8">
        <v>18051.891098022461</v>
      </c>
      <c r="I853" s="8">
        <v>3971.4158439636249</v>
      </c>
      <c r="J853" s="8">
        <v>507292.3798828125</v>
      </c>
      <c r="K853" s="8">
        <v>26394.856506347656</v>
      </c>
      <c r="L853" s="8">
        <v>10771.798187255863</v>
      </c>
      <c r="M853" s="8">
        <v>36908.155273437544</v>
      </c>
      <c r="N853" s="8">
        <v>433217.5732421875</v>
      </c>
      <c r="O853" s="8">
        <v>324192.7568359375</v>
      </c>
      <c r="P853" s="8">
        <v>0</v>
      </c>
      <c r="Q853" s="8">
        <v>4529430.609375</v>
      </c>
      <c r="R853" s="8">
        <v>396571.8466796875</v>
      </c>
      <c r="S853" s="8">
        <v>59500.601318359455</v>
      </c>
      <c r="T853" s="8">
        <v>51219.934326171897</v>
      </c>
      <c r="U853" s="8"/>
    </row>
    <row r="854" spans="1:21" ht="14.25" customHeight="1" x14ac:dyDescent="0.55000000000000004">
      <c r="A854" s="7">
        <f t="shared" si="101"/>
        <v>2025</v>
      </c>
      <c r="B854" s="73" t="s">
        <v>87</v>
      </c>
      <c r="C854" s="75">
        <v>45991</v>
      </c>
      <c r="D854" s="8">
        <v>646083.744140625</v>
      </c>
      <c r="E854" s="8">
        <v>2697904.88671875</v>
      </c>
      <c r="F854" s="8">
        <v>356123.44384765625</v>
      </c>
      <c r="G854" s="8">
        <v>19621.025726318367</v>
      </c>
      <c r="H854" s="8">
        <v>54271.766784667998</v>
      </c>
      <c r="I854" s="8">
        <v>11939.787933349611</v>
      </c>
      <c r="J854" s="8">
        <v>1752948.0029296875</v>
      </c>
      <c r="K854" s="8">
        <v>95925.434020996094</v>
      </c>
      <c r="L854" s="8">
        <v>37204.206680297859</v>
      </c>
      <c r="M854" s="8">
        <v>128310.02386474611</v>
      </c>
      <c r="N854" s="8">
        <v>1491508.3291015625</v>
      </c>
      <c r="O854" s="8">
        <v>1107320.9150390625</v>
      </c>
      <c r="P854" s="8">
        <v>0</v>
      </c>
      <c r="Q854" s="8">
        <v>3338978.0625</v>
      </c>
      <c r="R854" s="8">
        <v>1279299.701171875</v>
      </c>
      <c r="S854" s="8">
        <v>248234.87054443359</v>
      </c>
      <c r="T854" s="8">
        <v>225413.42449951172</v>
      </c>
      <c r="U854" s="8"/>
    </row>
    <row r="855" spans="1:21" ht="14.25" customHeight="1" x14ac:dyDescent="0.55000000000000004">
      <c r="A855" s="7">
        <f t="shared" si="101"/>
        <v>2025</v>
      </c>
      <c r="B855" s="73" t="s">
        <v>87</v>
      </c>
      <c r="C855" s="75">
        <v>46022</v>
      </c>
      <c r="D855" s="8">
        <v>696741.0986328125</v>
      </c>
      <c r="E855" s="8">
        <v>2871323.388671875</v>
      </c>
      <c r="F855" s="8">
        <v>379014.68115234375</v>
      </c>
      <c r="G855" s="8">
        <v>24580.581863403335</v>
      </c>
      <c r="H855" s="8">
        <v>75997.360473632827</v>
      </c>
      <c r="I855" s="8">
        <v>16719.418453216553</v>
      </c>
      <c r="J855" s="8">
        <v>2338787.873046875</v>
      </c>
      <c r="K855" s="8">
        <v>114020.73736572266</v>
      </c>
      <c r="L855" s="8">
        <v>49617.238708496116</v>
      </c>
      <c r="M855" s="8">
        <v>172096.10772705078</v>
      </c>
      <c r="N855" s="8">
        <v>2003053.7978515625</v>
      </c>
      <c r="O855" s="8">
        <v>1475336.318359375</v>
      </c>
      <c r="P855" s="8">
        <v>0</v>
      </c>
      <c r="Q855" s="8">
        <v>7531803.609375</v>
      </c>
      <c r="R855" s="8">
        <v>1600428.916015625</v>
      </c>
      <c r="S855" s="8">
        <v>394240.50317382813</v>
      </c>
      <c r="T855" s="8">
        <v>344118.42681884766</v>
      </c>
      <c r="U855" s="8"/>
    </row>
    <row r="856" spans="1:21" ht="14.25" customHeight="1" x14ac:dyDescent="0.55000000000000004">
      <c r="A856" s="7">
        <f t="shared" si="101"/>
        <v>2025</v>
      </c>
      <c r="B856" s="73" t="s">
        <v>87</v>
      </c>
      <c r="C856" s="75">
        <v>46053</v>
      </c>
      <c r="D856" s="8">
        <v>739825.21337890625</v>
      </c>
      <c r="E856" s="8">
        <v>3059397.501953125</v>
      </c>
      <c r="F856" s="8">
        <v>403840.47045898438</v>
      </c>
      <c r="G856" s="8">
        <v>37904.205909729018</v>
      </c>
      <c r="H856" s="8">
        <v>96113.056991577148</v>
      </c>
      <c r="I856" s="8">
        <v>21144.871986389171</v>
      </c>
      <c r="J856" s="8">
        <v>3290383.33984375</v>
      </c>
      <c r="K856" s="8">
        <v>159921.82037353516</v>
      </c>
      <c r="L856" s="8">
        <v>69842.267211914063</v>
      </c>
      <c r="M856" s="8">
        <v>240502.39837646484</v>
      </c>
      <c r="N856" s="8">
        <v>2820116.8012695313</v>
      </c>
      <c r="O856" s="8">
        <v>2060706.4487304688</v>
      </c>
      <c r="P856" s="8">
        <v>0</v>
      </c>
      <c r="Q856" s="8">
        <v>3785005.125</v>
      </c>
      <c r="R856" s="8">
        <v>2441650.9907226563</v>
      </c>
      <c r="S856" s="8">
        <v>474720.31500244141</v>
      </c>
      <c r="T856" s="8">
        <v>374011.98333740234</v>
      </c>
      <c r="U856" s="8"/>
    </row>
    <row r="857" spans="1:21" ht="14.25" customHeight="1" x14ac:dyDescent="0.55000000000000004">
      <c r="A857" s="7">
        <f t="shared" si="101"/>
        <v>2025</v>
      </c>
      <c r="B857" s="73" t="s">
        <v>87</v>
      </c>
      <c r="C857" s="75">
        <v>46081</v>
      </c>
      <c r="D857" s="8">
        <v>1203947.734375</v>
      </c>
      <c r="E857" s="8">
        <v>4248738.458984375</v>
      </c>
      <c r="F857" s="8">
        <v>560833.47998046875</v>
      </c>
      <c r="G857" s="8">
        <v>57436.54247283937</v>
      </c>
      <c r="H857" s="8">
        <v>136708.50328063968</v>
      </c>
      <c r="I857" s="8">
        <v>30075.869987487804</v>
      </c>
      <c r="J857" s="8">
        <v>4796572.630859375</v>
      </c>
      <c r="K857" s="8">
        <v>229472.6865234375</v>
      </c>
      <c r="L857" s="8">
        <v>101837.78791809082</v>
      </c>
      <c r="M857" s="8">
        <v>349507.26574707031</v>
      </c>
      <c r="N857" s="8">
        <v>4115754.8022460938</v>
      </c>
      <c r="O857" s="8">
        <v>2983658.8671875</v>
      </c>
      <c r="P857" s="8">
        <v>0</v>
      </c>
      <c r="Q857" s="8">
        <v>0</v>
      </c>
      <c r="R857" s="8">
        <v>3687128.4321289063</v>
      </c>
      <c r="S857" s="8">
        <v>621116.01055908203</v>
      </c>
      <c r="T857" s="8">
        <v>488328.1845703125</v>
      </c>
      <c r="U857" s="8"/>
    </row>
    <row r="858" spans="1:21" ht="14.25" customHeight="1" x14ac:dyDescent="0.55000000000000004">
      <c r="A858" s="7">
        <f t="shared" si="101"/>
        <v>2025</v>
      </c>
      <c r="B858" s="73" t="s">
        <v>87</v>
      </c>
      <c r="C858" s="75">
        <v>46112</v>
      </c>
      <c r="D858" s="8">
        <v>1259798.9443359375</v>
      </c>
      <c r="E858" s="8">
        <v>4481585.845703125</v>
      </c>
      <c r="F858" s="8">
        <v>591569.33178710938</v>
      </c>
      <c r="G858" s="8">
        <v>52976.347923278852</v>
      </c>
      <c r="H858" s="8">
        <v>134270.0283203125</v>
      </c>
      <c r="I858" s="8">
        <v>29539.404762268077</v>
      </c>
      <c r="J858" s="8">
        <v>4448478.94140625</v>
      </c>
      <c r="K858" s="8">
        <v>221348.86206054688</v>
      </c>
      <c r="L858" s="8">
        <v>94442.0195922852</v>
      </c>
      <c r="M858" s="8">
        <v>324373.05108642578</v>
      </c>
      <c r="N858" s="8">
        <v>3808315.0424804688</v>
      </c>
      <c r="O858" s="8">
        <v>2738943.873046875</v>
      </c>
      <c r="P858" s="8">
        <v>0</v>
      </c>
      <c r="Q858" s="8">
        <v>0</v>
      </c>
      <c r="R858" s="8">
        <v>3392491.6298828125</v>
      </c>
      <c r="S858" s="8">
        <v>568562.56018066406</v>
      </c>
      <c r="T858" s="8">
        <v>487424.80624389648</v>
      </c>
      <c r="U858" s="8"/>
    </row>
    <row r="859" spans="1:21" ht="14.25" customHeight="1" x14ac:dyDescent="0.55000000000000004">
      <c r="A859" s="7">
        <f t="shared" si="101"/>
        <v>2025</v>
      </c>
      <c r="B859" s="73" t="s">
        <v>87</v>
      </c>
      <c r="C859" s="75">
        <v>46142</v>
      </c>
      <c r="D859" s="8">
        <v>1005541.5522460938</v>
      </c>
      <c r="E859" s="8">
        <v>4033603.017578125</v>
      </c>
      <c r="F859" s="8">
        <v>532435.59399414063</v>
      </c>
      <c r="G859" s="8">
        <v>41667.877593994162</v>
      </c>
      <c r="H859" s="8">
        <v>120034.84875488283</v>
      </c>
      <c r="I859" s="8">
        <v>26407.665328979492</v>
      </c>
      <c r="J859" s="8">
        <v>3535199.4038085938</v>
      </c>
      <c r="K859" s="8">
        <v>188185.45135498047</v>
      </c>
      <c r="L859" s="8">
        <v>75045.739303588911</v>
      </c>
      <c r="M859" s="8">
        <v>258092.61047363281</v>
      </c>
      <c r="N859" s="8">
        <v>3013875.5708007813</v>
      </c>
      <c r="O859" s="8">
        <v>2150434.4169921875</v>
      </c>
      <c r="P859" s="8">
        <v>0</v>
      </c>
      <c r="Q859" s="8">
        <v>0</v>
      </c>
      <c r="R859" s="8">
        <v>2659084.6748046875</v>
      </c>
      <c r="S859" s="8">
        <v>441453.66567993164</v>
      </c>
      <c r="T859" s="8">
        <v>434661.06359863281</v>
      </c>
      <c r="U859" s="8"/>
    </row>
    <row r="860" spans="1:21" ht="14.25" customHeight="1" x14ac:dyDescent="0.55000000000000004">
      <c r="A860" s="7">
        <f t="shared" si="101"/>
        <v>2025</v>
      </c>
      <c r="B860" s="73" t="s">
        <v>87</v>
      </c>
      <c r="C860" s="75">
        <v>46173</v>
      </c>
      <c r="D860" s="8">
        <v>849347.8681640625</v>
      </c>
      <c r="E860" s="8">
        <v>3689841.544921875</v>
      </c>
      <c r="F860" s="8">
        <v>487059.08129882813</v>
      </c>
      <c r="G860" s="8">
        <v>34673.701370239258</v>
      </c>
      <c r="H860" s="8">
        <v>109030.70497131349</v>
      </c>
      <c r="I860" s="8">
        <v>23986.754215240489</v>
      </c>
      <c r="J860" s="8">
        <v>2992766.3393554688</v>
      </c>
      <c r="K860" s="8">
        <v>167475.51123046875</v>
      </c>
      <c r="L860" s="8">
        <v>63521.272430419951</v>
      </c>
      <c r="M860" s="8">
        <v>218911.48617553711</v>
      </c>
      <c r="N860" s="8">
        <v>2542858.0776367188</v>
      </c>
      <c r="O860" s="8">
        <v>1800004.6301269531</v>
      </c>
      <c r="P860" s="8">
        <v>0</v>
      </c>
      <c r="Q860" s="8">
        <v>0</v>
      </c>
      <c r="R860" s="8">
        <v>2201665.8500976563</v>
      </c>
      <c r="S860" s="8">
        <v>397102.76278686523</v>
      </c>
      <c r="T860" s="8">
        <v>393997.7395324707</v>
      </c>
      <c r="U860" s="8"/>
    </row>
    <row r="861" spans="1:21" ht="14.25" customHeight="1" x14ac:dyDescent="0.55000000000000004">
      <c r="A861" s="7">
        <f t="shared" si="101"/>
        <v>2025</v>
      </c>
      <c r="B861" s="73" t="s">
        <v>87</v>
      </c>
      <c r="C861" s="75">
        <v>46203</v>
      </c>
      <c r="D861" s="8">
        <v>740967.00537109375</v>
      </c>
      <c r="E861" s="8">
        <v>3413847.88671875</v>
      </c>
      <c r="F861" s="8">
        <v>450627.91821289063</v>
      </c>
      <c r="G861" s="8">
        <v>29847.187408447269</v>
      </c>
      <c r="H861" s="8">
        <v>100194.91441345215</v>
      </c>
      <c r="I861" s="8">
        <v>22042.880561828631</v>
      </c>
      <c r="J861" s="8">
        <v>2620848.9926757813</v>
      </c>
      <c r="K861" s="8">
        <v>153098.73635864258</v>
      </c>
      <c r="L861" s="8">
        <v>55619.540222168005</v>
      </c>
      <c r="M861" s="8">
        <v>192047.94946289063</v>
      </c>
      <c r="N861" s="8">
        <v>2220082.763671875</v>
      </c>
      <c r="O861" s="8">
        <v>1559090.3154296875</v>
      </c>
      <c r="P861" s="8">
        <v>0</v>
      </c>
      <c r="Q861" s="8">
        <v>0</v>
      </c>
      <c r="R861" s="8">
        <v>1887936.2265625</v>
      </c>
      <c r="S861" s="8">
        <v>371467.89627075195</v>
      </c>
      <c r="T861" s="8">
        <v>361444.8883972168</v>
      </c>
      <c r="U861" s="8"/>
    </row>
    <row r="862" spans="1:21" ht="14.25" customHeight="1" x14ac:dyDescent="0.55000000000000004">
      <c r="A862" s="7">
        <f t="shared" si="101"/>
        <v>2025</v>
      </c>
      <c r="B862" s="73" t="s">
        <v>87</v>
      </c>
      <c r="C862" s="75">
        <v>46234</v>
      </c>
      <c r="D862" s="8">
        <v>660274.138671875</v>
      </c>
      <c r="E862" s="8">
        <v>3185334.017578125</v>
      </c>
      <c r="F862" s="8">
        <v>420464.09106445313</v>
      </c>
      <c r="G862" s="8">
        <v>26287.631858825691</v>
      </c>
      <c r="H862" s="8">
        <v>92904.575653076186</v>
      </c>
      <c r="I862" s="8">
        <v>20439.005779266372</v>
      </c>
      <c r="J862" s="8">
        <v>2340749.982421875</v>
      </c>
      <c r="K862" s="8">
        <v>142452.12893676758</v>
      </c>
      <c r="L862" s="8">
        <v>49669.332275390632</v>
      </c>
      <c r="M862" s="8">
        <v>171783.44027709961</v>
      </c>
      <c r="N862" s="8">
        <v>1976845.166015625</v>
      </c>
      <c r="O862" s="8">
        <v>1377289.8999023438</v>
      </c>
      <c r="P862" s="8">
        <v>0</v>
      </c>
      <c r="Q862" s="8">
        <v>0</v>
      </c>
      <c r="R862" s="8">
        <v>1655541.6821289063</v>
      </c>
      <c r="S862" s="8">
        <v>350553.96884155273</v>
      </c>
      <c r="T862" s="8">
        <v>334654.35388183594</v>
      </c>
      <c r="U862" s="8"/>
    </row>
    <row r="863" spans="1:21" ht="14.25" customHeight="1" x14ac:dyDescent="0.55000000000000004">
      <c r="A863" s="7">
        <f t="shared" si="101"/>
        <v>2025</v>
      </c>
      <c r="B863" s="73" t="s">
        <v>87</v>
      </c>
      <c r="C863" s="75">
        <v>46265</v>
      </c>
      <c r="D863" s="8">
        <v>597330.3701171875</v>
      </c>
      <c r="E863" s="8">
        <v>2991819.70703125</v>
      </c>
      <c r="F863" s="8">
        <v>394920.20239257813</v>
      </c>
      <c r="G863" s="8">
        <v>23540.497749328624</v>
      </c>
      <c r="H863" s="8">
        <v>86763.407592773438</v>
      </c>
      <c r="I863" s="8">
        <v>19087.948616027843</v>
      </c>
      <c r="J863" s="8">
        <v>2118802.0732421875</v>
      </c>
      <c r="K863" s="8">
        <v>134210.54461669922</v>
      </c>
      <c r="L863" s="8">
        <v>44955.520133972175</v>
      </c>
      <c r="M863" s="8">
        <v>155678.78576660156</v>
      </c>
      <c r="N863" s="8">
        <v>1783957.2368164063</v>
      </c>
      <c r="O863" s="8">
        <v>1233069.9951171875</v>
      </c>
      <c r="P863" s="8">
        <v>0</v>
      </c>
      <c r="Q863" s="8">
        <v>0</v>
      </c>
      <c r="R863" s="8">
        <v>1476952.771484375</v>
      </c>
      <c r="S863" s="8">
        <v>329711.82263183594</v>
      </c>
      <c r="T863" s="8">
        <v>312137.46328735352</v>
      </c>
      <c r="U863" s="8"/>
    </row>
    <row r="864" spans="1:21" ht="14.25" customHeight="1" x14ac:dyDescent="0.55000000000000004">
      <c r="A864" s="7">
        <f t="shared" si="101"/>
        <v>2025</v>
      </c>
      <c r="B864" s="73" t="s">
        <v>87</v>
      </c>
      <c r="C864" s="75">
        <v>46295</v>
      </c>
      <c r="D864" s="8">
        <v>546569.91918945313</v>
      </c>
      <c r="E864" s="8">
        <v>2825083.0810546875</v>
      </c>
      <c r="F864" s="8">
        <v>372910.9658203125</v>
      </c>
      <c r="G864" s="8">
        <v>21348.764499664314</v>
      </c>
      <c r="H864" s="8">
        <v>81504.551910400405</v>
      </c>
      <c r="I864" s="8">
        <v>17931.000703811653</v>
      </c>
      <c r="J864" s="8">
        <v>1936194.7270507813</v>
      </c>
      <c r="K864" s="8">
        <v>127619.92059326172</v>
      </c>
      <c r="L864" s="8">
        <v>41078.292396545417</v>
      </c>
      <c r="M864" s="8">
        <v>142382.68090820313</v>
      </c>
      <c r="N864" s="8">
        <v>1625113.8325195313</v>
      </c>
      <c r="O864" s="8">
        <v>1114391.3059082031</v>
      </c>
      <c r="P864" s="8">
        <v>0</v>
      </c>
      <c r="Q864" s="8">
        <v>0</v>
      </c>
      <c r="R864" s="8">
        <v>1335432.4133300781</v>
      </c>
      <c r="S864" s="8">
        <v>307863.59951782227</v>
      </c>
      <c r="T864" s="8">
        <v>292898.72518920898</v>
      </c>
      <c r="U864" s="8"/>
    </row>
    <row r="865" spans="1:21" ht="14.25" customHeight="1" x14ac:dyDescent="0.55000000000000004">
      <c r="A865" s="7">
        <f t="shared" si="101"/>
        <v>2025</v>
      </c>
      <c r="B865" s="73" t="s">
        <v>87</v>
      </c>
      <c r="C865" s="75">
        <v>46326</v>
      </c>
      <c r="D865" s="8">
        <v>504596.73999023438</v>
      </c>
      <c r="E865" s="8">
        <v>2679427.6181640625</v>
      </c>
      <c r="F865" s="8">
        <v>353684.44287109381</v>
      </c>
      <c r="G865" s="8">
        <v>19555.104431152355</v>
      </c>
      <c r="H865" s="8">
        <v>76940.458435058623</v>
      </c>
      <c r="I865" s="8">
        <v>16926.900167465221</v>
      </c>
      <c r="J865" s="8">
        <v>1791987.8110351563</v>
      </c>
      <c r="K865" s="8">
        <v>122216.4264831543</v>
      </c>
      <c r="L865" s="8">
        <v>38015.680168151877</v>
      </c>
      <c r="M865" s="8">
        <v>131914.32595825195</v>
      </c>
      <c r="N865" s="8">
        <v>1499841.3859863281</v>
      </c>
      <c r="O865" s="8">
        <v>1020351.6638183594</v>
      </c>
      <c r="P865" s="8">
        <v>0</v>
      </c>
      <c r="Q865" s="8">
        <v>0</v>
      </c>
      <c r="R865" s="8">
        <v>1219941.8225097656</v>
      </c>
      <c r="S865" s="8">
        <v>295811.91586303711</v>
      </c>
      <c r="T865" s="8">
        <v>276234.07525634766</v>
      </c>
      <c r="U865" s="8"/>
    </row>
    <row r="866" spans="1:21" ht="14.25" customHeight="1" x14ac:dyDescent="0.55000000000000004">
      <c r="A866" s="7">
        <f t="shared" si="101"/>
        <v>2025</v>
      </c>
      <c r="B866" s="73" t="s">
        <v>87</v>
      </c>
      <c r="C866" s="75">
        <v>46356</v>
      </c>
      <c r="D866" s="8">
        <v>469204.27001953125</v>
      </c>
      <c r="E866" s="8">
        <v>2550749.9326171875</v>
      </c>
      <c r="F866" s="8">
        <v>336698.98876953125</v>
      </c>
      <c r="G866" s="8">
        <v>18057.361160278335</v>
      </c>
      <c r="H866" s="8">
        <v>72934.822692871079</v>
      </c>
      <c r="I866" s="8">
        <v>16045.660186767584</v>
      </c>
      <c r="J866" s="8">
        <v>1684489.0341796875</v>
      </c>
      <c r="K866" s="8">
        <v>117697.71356201172</v>
      </c>
      <c r="L866" s="8">
        <v>35730.393150329612</v>
      </c>
      <c r="M866" s="8">
        <v>124209.73583984375</v>
      </c>
      <c r="N866" s="8">
        <v>1406851.1843261719</v>
      </c>
      <c r="O866" s="8">
        <v>949518.23510742188</v>
      </c>
      <c r="P866" s="8">
        <v>0</v>
      </c>
      <c r="Q866" s="8">
        <v>0</v>
      </c>
      <c r="R866" s="8">
        <v>1122198.884765625</v>
      </c>
      <c r="S866" s="8">
        <v>300657.90063476563</v>
      </c>
      <c r="T866" s="8">
        <v>261632.25061035156</v>
      </c>
      <c r="U866" s="8"/>
    </row>
    <row r="867" spans="1:21" ht="14.25" customHeight="1" x14ac:dyDescent="0.55000000000000004">
      <c r="A867" s="7">
        <f t="shared" si="101"/>
        <v>2025</v>
      </c>
      <c r="B867" s="73" t="s">
        <v>87</v>
      </c>
      <c r="C867" s="75">
        <v>46387</v>
      </c>
      <c r="D867" s="8">
        <v>438887.95434570313</v>
      </c>
      <c r="E867" s="8">
        <v>2436000.97265625</v>
      </c>
      <c r="F867" s="8">
        <v>321552.1259765625</v>
      </c>
      <c r="G867" s="8">
        <v>16786.08633804322</v>
      </c>
      <c r="H867" s="8">
        <v>69385.839935302749</v>
      </c>
      <c r="I867" s="8">
        <v>15264.884170532228</v>
      </c>
      <c r="J867" s="8">
        <v>1599739.7802734375</v>
      </c>
      <c r="K867" s="8">
        <v>113857.58676147461</v>
      </c>
      <c r="L867" s="8">
        <v>33927.769493103042</v>
      </c>
      <c r="M867" s="8">
        <v>118177.6833190918</v>
      </c>
      <c r="N867" s="8">
        <v>1333776.7158203125</v>
      </c>
      <c r="O867" s="8">
        <v>893076.94970703125</v>
      </c>
      <c r="P867" s="8">
        <v>0</v>
      </c>
      <c r="Q867" s="8">
        <v>0</v>
      </c>
      <c r="R867" s="8">
        <v>1040194.5478515625</v>
      </c>
      <c r="S867" s="8">
        <v>310872.88940429688</v>
      </c>
      <c r="T867" s="8">
        <v>248672.33807373047</v>
      </c>
      <c r="U867" s="8"/>
    </row>
    <row r="868" spans="1:21" ht="14.25" customHeight="1" x14ac:dyDescent="0.55000000000000004">
      <c r="A868" s="7">
        <f t="shared" si="101"/>
        <v>2025</v>
      </c>
      <c r="B868" s="73" t="s">
        <v>87</v>
      </c>
      <c r="C868" s="75">
        <v>46418</v>
      </c>
      <c r="D868" s="8">
        <v>412581.86914062506</v>
      </c>
      <c r="E868" s="8">
        <v>2332856.859375</v>
      </c>
      <c r="F868" s="8">
        <v>307937.1025390625</v>
      </c>
      <c r="G868" s="8">
        <v>15692.297012329105</v>
      </c>
      <c r="H868" s="8">
        <v>66215.728225708008</v>
      </c>
      <c r="I868" s="8">
        <v>14567.459318161016</v>
      </c>
      <c r="J868" s="8">
        <v>1514937.3481445313</v>
      </c>
      <c r="K868" s="8">
        <v>110550.22274780275</v>
      </c>
      <c r="L868" s="8">
        <v>32126.061241149899</v>
      </c>
      <c r="M868" s="8">
        <v>112052.45214843751</v>
      </c>
      <c r="N868" s="8">
        <v>1260208.5712890625</v>
      </c>
      <c r="O868" s="8">
        <v>837141.3388671875</v>
      </c>
      <c r="P868" s="8">
        <v>0</v>
      </c>
      <c r="Q868" s="8">
        <v>0</v>
      </c>
      <c r="R868" s="8">
        <v>968655.107421875</v>
      </c>
      <c r="S868" s="8">
        <v>309130.89505004883</v>
      </c>
      <c r="T868" s="8">
        <v>237151.32650756836</v>
      </c>
      <c r="U868" s="8"/>
    </row>
    <row r="869" spans="1:21" ht="14.25" customHeight="1" x14ac:dyDescent="0.55000000000000004">
      <c r="A869" s="7">
        <f t="shared" si="101"/>
        <v>2025</v>
      </c>
      <c r="B869" s="73" t="s">
        <v>87</v>
      </c>
      <c r="C869" s="75">
        <v>46446</v>
      </c>
      <c r="D869" s="8">
        <v>389506.97607421881</v>
      </c>
      <c r="E869" s="8">
        <v>2239508.5185546875</v>
      </c>
      <c r="F869" s="8">
        <v>295615.12316894537</v>
      </c>
      <c r="G869" s="8">
        <v>14740.384868621828</v>
      </c>
      <c r="H869" s="8">
        <v>63363.908859252937</v>
      </c>
      <c r="I869" s="8">
        <v>13940.059509277351</v>
      </c>
      <c r="J869" s="8">
        <v>1417669.8779296875</v>
      </c>
      <c r="K869" s="8">
        <v>107669.38241577148</v>
      </c>
      <c r="L869" s="8">
        <v>30063.283668518077</v>
      </c>
      <c r="M869" s="8">
        <v>104862.64767456056</v>
      </c>
      <c r="N869" s="8">
        <v>1175074.5729980469</v>
      </c>
      <c r="O869" s="8">
        <v>774412.5693359375</v>
      </c>
      <c r="P869" s="8">
        <v>0</v>
      </c>
      <c r="Q869" s="8">
        <v>0</v>
      </c>
      <c r="R869" s="8">
        <v>905922.09204101563</v>
      </c>
      <c r="S869" s="8">
        <v>284949.51251220703</v>
      </c>
      <c r="T869" s="8">
        <v>226798.26809692383</v>
      </c>
      <c r="U869" s="8"/>
    </row>
    <row r="870" spans="1:21" ht="14.25" customHeight="1" x14ac:dyDescent="0.55000000000000004">
      <c r="A870" s="7">
        <f t="shared" si="101"/>
        <v>2025</v>
      </c>
      <c r="B870" s="73" t="s">
        <v>87</v>
      </c>
      <c r="C870" s="75">
        <v>46477</v>
      </c>
      <c r="D870" s="8">
        <v>369079.0166015625</v>
      </c>
      <c r="E870" s="8">
        <v>2154522.0556640625</v>
      </c>
      <c r="F870" s="8">
        <v>284396.91040039063</v>
      </c>
      <c r="G870" s="8">
        <v>13903.800849914551</v>
      </c>
      <c r="H870" s="8">
        <v>60782.413391113303</v>
      </c>
      <c r="I870" s="8">
        <v>13372.130208969116</v>
      </c>
      <c r="J870" s="8">
        <v>1321211.7590332031</v>
      </c>
      <c r="K870" s="8">
        <v>105135.69686889648</v>
      </c>
      <c r="L870" s="8">
        <v>28019.12282562257</v>
      </c>
      <c r="M870" s="8">
        <v>97669.172393798843</v>
      </c>
      <c r="N870" s="8">
        <v>1090387.7397460938</v>
      </c>
      <c r="O870" s="8">
        <v>712916.24658203125</v>
      </c>
      <c r="P870" s="8">
        <v>0</v>
      </c>
      <c r="Q870" s="8">
        <v>0</v>
      </c>
      <c r="R870" s="8">
        <v>851181.1240234375</v>
      </c>
      <c r="S870" s="8">
        <v>252591.6672668457</v>
      </c>
      <c r="T870" s="8">
        <v>217438.95919799805</v>
      </c>
      <c r="U870" s="8"/>
    </row>
    <row r="871" spans="1:21" ht="14.25" customHeight="1" x14ac:dyDescent="0.55000000000000004">
      <c r="A871" s="7">
        <f t="shared" si="101"/>
        <v>2025</v>
      </c>
      <c r="B871" s="73" t="s">
        <v>87</v>
      </c>
      <c r="C871" s="75">
        <v>46507</v>
      </c>
      <c r="D871" s="8">
        <v>350850.14721679693</v>
      </c>
      <c r="E871" s="8">
        <v>2076743.1240234375</v>
      </c>
      <c r="F871" s="8">
        <v>274130.09130859381</v>
      </c>
      <c r="G871" s="8">
        <v>13162.320419311527</v>
      </c>
      <c r="H871" s="8">
        <v>58432.6993789673</v>
      </c>
      <c r="I871" s="8">
        <v>12855.193504333502</v>
      </c>
      <c r="J871" s="8">
        <v>1222450.7263183594</v>
      </c>
      <c r="K871" s="8">
        <v>99893.409637451201</v>
      </c>
      <c r="L871" s="8">
        <v>25927.671394348148</v>
      </c>
      <c r="M871" s="8">
        <v>90237.913085937544</v>
      </c>
      <c r="N871" s="8">
        <v>1006391.7248535156</v>
      </c>
      <c r="O871" s="8">
        <v>652792.62536621094</v>
      </c>
      <c r="P871" s="8">
        <v>0</v>
      </c>
      <c r="Q871" s="8">
        <v>0</v>
      </c>
      <c r="R871" s="8">
        <v>802902.53344726563</v>
      </c>
      <c r="S871" s="8">
        <v>210619.23577880859</v>
      </c>
      <c r="T871" s="8">
        <v>208928.94387817383</v>
      </c>
      <c r="U871" s="8"/>
    </row>
    <row r="872" spans="1:21" ht="14.25" customHeight="1" x14ac:dyDescent="0.55000000000000004">
      <c r="A872" s="7">
        <f t="shared" si="101"/>
        <v>2025</v>
      </c>
      <c r="B872" s="73" t="s">
        <v>87</v>
      </c>
      <c r="C872" s="75">
        <v>46538</v>
      </c>
      <c r="D872" s="8">
        <v>334470.65478515625</v>
      </c>
      <c r="E872" s="8">
        <v>2005230.068359375</v>
      </c>
      <c r="F872" s="8">
        <v>264690.36596679693</v>
      </c>
      <c r="G872" s="8">
        <v>12500.24945831299</v>
      </c>
      <c r="H872" s="8">
        <v>56283.420211792007</v>
      </c>
      <c r="I872" s="8">
        <v>12382.351799011241</v>
      </c>
      <c r="J872" s="8">
        <v>1162417.2707519531</v>
      </c>
      <c r="K872" s="8">
        <v>97885.85473632814</v>
      </c>
      <c r="L872" s="8">
        <v>24653.738784790054</v>
      </c>
      <c r="M872" s="8">
        <v>85834.700927734433</v>
      </c>
      <c r="N872" s="8">
        <v>954042.95751953125</v>
      </c>
      <c r="O872" s="8">
        <v>613941.1181640625</v>
      </c>
      <c r="P872" s="8">
        <v>0</v>
      </c>
      <c r="Q872" s="8">
        <v>0</v>
      </c>
      <c r="R872" s="8">
        <v>760144.33862304688</v>
      </c>
      <c r="S872" s="8">
        <v>201119.92266845703</v>
      </c>
      <c r="T872" s="8">
        <v>201153.00524902344</v>
      </c>
      <c r="U872" s="8"/>
    </row>
    <row r="873" spans="1:21" ht="14.25" customHeight="1" x14ac:dyDescent="0.55000000000000004">
      <c r="A873" s="7">
        <f t="shared" si="101"/>
        <v>2025</v>
      </c>
      <c r="B873" s="73" t="s">
        <v>87</v>
      </c>
      <c r="C873" s="75">
        <v>46568</v>
      </c>
      <c r="D873" s="8">
        <v>319662.98632812506</v>
      </c>
      <c r="E873" s="8">
        <v>1939205.4189453125</v>
      </c>
      <c r="F873" s="8">
        <v>255975.11547851565</v>
      </c>
      <c r="G873" s="8">
        <v>11905.210426330566</v>
      </c>
      <c r="H873" s="8">
        <v>54308.773544311538</v>
      </c>
      <c r="I873" s="8">
        <v>11947.929601669312</v>
      </c>
      <c r="J873" s="8">
        <v>1113833.3852539063</v>
      </c>
      <c r="K873" s="8">
        <v>93719.072082519546</v>
      </c>
      <c r="L873" s="8">
        <v>23621.977592468265</v>
      </c>
      <c r="M873" s="8">
        <v>82305.917846679717</v>
      </c>
      <c r="N873" s="8">
        <v>914186.416015625</v>
      </c>
      <c r="O873" s="8">
        <v>583638.80212402344</v>
      </c>
      <c r="P873" s="8">
        <v>0</v>
      </c>
      <c r="Q873" s="8">
        <v>0</v>
      </c>
      <c r="R873" s="8">
        <v>721464.90112304688</v>
      </c>
      <c r="S873" s="8">
        <v>198350.33917236328</v>
      </c>
      <c r="T873" s="8">
        <v>194018.14424133301</v>
      </c>
      <c r="U873" s="8"/>
    </row>
    <row r="874" spans="1:21" ht="14.25" customHeight="1" x14ac:dyDescent="0.55000000000000004">
      <c r="A874" s="7">
        <f t="shared" si="101"/>
        <v>2025</v>
      </c>
      <c r="B874" s="73" t="s">
        <v>87</v>
      </c>
      <c r="C874" s="75">
        <v>46599</v>
      </c>
      <c r="D874" s="8">
        <v>306203.78222656256</v>
      </c>
      <c r="E874" s="8">
        <v>1878020.669921875</v>
      </c>
      <c r="F874" s="8">
        <v>247898.72741699219</v>
      </c>
      <c r="G874" s="8">
        <v>11367.305503845218</v>
      </c>
      <c r="H874" s="8">
        <v>52487.318710327156</v>
      </c>
      <c r="I874" s="8">
        <v>11547.209611892715</v>
      </c>
      <c r="J874" s="8">
        <v>1069558.2678222656</v>
      </c>
      <c r="K874" s="8">
        <v>92086.506286621123</v>
      </c>
      <c r="L874" s="8">
        <v>22681.727493286147</v>
      </c>
      <c r="M874" s="8">
        <v>79089.752731323271</v>
      </c>
      <c r="N874" s="8">
        <v>875700.29272460938</v>
      </c>
      <c r="O874" s="8">
        <v>554645.51831054688</v>
      </c>
      <c r="P874" s="8">
        <v>0</v>
      </c>
      <c r="Q874" s="8">
        <v>0</v>
      </c>
      <c r="R874" s="8">
        <v>686255.76904296875</v>
      </c>
      <c r="S874" s="8">
        <v>195845.85763549805</v>
      </c>
      <c r="T874" s="8">
        <v>187456.63150024414</v>
      </c>
      <c r="U874" s="8"/>
    </row>
    <row r="875" spans="1:21" ht="14.25" customHeight="1" x14ac:dyDescent="0.55000000000000004">
      <c r="A875" s="7">
        <f t="shared" si="101"/>
        <v>2025</v>
      </c>
      <c r="B875" s="73" t="s">
        <v>87</v>
      </c>
      <c r="C875" s="75">
        <v>46630</v>
      </c>
      <c r="D875" s="8">
        <v>293911.00830078131</v>
      </c>
      <c r="E875" s="8">
        <v>1821129.7431640625</v>
      </c>
      <c r="F875" s="8">
        <v>240389.12390136722</v>
      </c>
      <c r="G875" s="8">
        <v>10878.516216278082</v>
      </c>
      <c r="H875" s="8">
        <v>50801.077430725105</v>
      </c>
      <c r="I875" s="8">
        <v>11176.236433029177</v>
      </c>
      <c r="J875" s="8">
        <v>1026994.5634765625</v>
      </c>
      <c r="K875" s="8">
        <v>90602.431518554717</v>
      </c>
      <c r="L875" s="8">
        <v>21778.243644714363</v>
      </c>
      <c r="M875" s="8">
        <v>75979.482833862334</v>
      </c>
      <c r="N875" s="8">
        <v>838634.38818359375</v>
      </c>
      <c r="O875" s="8">
        <v>526966.8359375</v>
      </c>
      <c r="P875" s="8">
        <v>0</v>
      </c>
      <c r="Q875" s="8">
        <v>0</v>
      </c>
      <c r="R875" s="8">
        <v>654574.6572265625</v>
      </c>
      <c r="S875" s="8">
        <v>191032.35690307617</v>
      </c>
      <c r="T875" s="8">
        <v>181387.54655456543</v>
      </c>
      <c r="U875" s="8"/>
    </row>
    <row r="876" spans="1:21" ht="14.25" customHeight="1" x14ac:dyDescent="0.55000000000000004">
      <c r="A876" s="7">
        <f t="shared" si="101"/>
        <v>2025</v>
      </c>
      <c r="B876" s="73" t="s">
        <v>87</v>
      </c>
      <c r="C876" s="75">
        <v>46660</v>
      </c>
      <c r="D876" s="8">
        <v>282634.68676757818</v>
      </c>
      <c r="E876" s="8">
        <v>1768068.9892578125</v>
      </c>
      <c r="F876" s="8">
        <v>233385.10559082034</v>
      </c>
      <c r="G876" s="8">
        <v>10432.276744842531</v>
      </c>
      <c r="H876" s="8">
        <v>49234.844871521003</v>
      </c>
      <c r="I876" s="8">
        <v>10831.665334701536</v>
      </c>
      <c r="J876" s="8">
        <v>986305.27368164063</v>
      </c>
      <c r="K876" s="8">
        <v>89247.074676513745</v>
      </c>
      <c r="L876" s="8">
        <v>20914.871635437034</v>
      </c>
      <c r="M876" s="8">
        <v>72992.050292968794</v>
      </c>
      <c r="N876" s="8">
        <v>803151.28930664063</v>
      </c>
      <c r="O876" s="8">
        <v>500678.07580566406</v>
      </c>
      <c r="P876" s="8">
        <v>0</v>
      </c>
      <c r="Q876" s="8">
        <v>0</v>
      </c>
      <c r="R876" s="8">
        <v>625951.60571289063</v>
      </c>
      <c r="S876" s="8">
        <v>184610.68859863281</v>
      </c>
      <c r="T876" s="8">
        <v>175742.9931640625</v>
      </c>
      <c r="U876" s="8"/>
    </row>
    <row r="877" spans="1:21" ht="14.25" customHeight="1" x14ac:dyDescent="0.55000000000000004">
      <c r="A877" s="7">
        <f t="shared" si="101"/>
        <v>2025</v>
      </c>
      <c r="B877" s="73" t="s">
        <v>87</v>
      </c>
      <c r="C877" s="75">
        <v>46691</v>
      </c>
      <c r="D877" s="8">
        <v>272250.025390625</v>
      </c>
      <c r="E877" s="8">
        <v>1718441.779296875</v>
      </c>
      <c r="F877" s="8">
        <v>226834.31347656253</v>
      </c>
      <c r="G877" s="8">
        <v>10023.155055999756</v>
      </c>
      <c r="H877" s="8">
        <v>47775.673706054695</v>
      </c>
      <c r="I877" s="8">
        <v>10510.647312164314</v>
      </c>
      <c r="J877" s="8">
        <v>953311.51635742188</v>
      </c>
      <c r="K877" s="8">
        <v>88004.063507080078</v>
      </c>
      <c r="L877" s="8">
        <v>20214.235054016117</v>
      </c>
      <c r="M877" s="8">
        <v>70593.773406982436</v>
      </c>
      <c r="N877" s="8">
        <v>774499.45166015625</v>
      </c>
      <c r="O877" s="8">
        <v>478997.16430664063</v>
      </c>
      <c r="P877" s="8">
        <v>0</v>
      </c>
      <c r="Q877" s="8">
        <v>0</v>
      </c>
      <c r="R877" s="8">
        <v>599901.13500976563</v>
      </c>
      <c r="S877" s="8">
        <v>182922.53482055664</v>
      </c>
      <c r="T877" s="8">
        <v>170487.85760498047</v>
      </c>
      <c r="U877" s="8"/>
    </row>
    <row r="878" spans="1:21" ht="14.25" customHeight="1" x14ac:dyDescent="0.55000000000000004">
      <c r="A878" s="7">
        <f t="shared" si="101"/>
        <v>2025</v>
      </c>
      <c r="B878" s="73" t="s">
        <v>87</v>
      </c>
      <c r="C878" s="75">
        <v>46721</v>
      </c>
      <c r="D878" s="8">
        <v>262652.27124023443</v>
      </c>
      <c r="E878" s="8">
        <v>1671906.4267578125</v>
      </c>
      <c r="F878" s="8">
        <v>220691.64794921878</v>
      </c>
      <c r="G878" s="8">
        <v>9646.6168479919415</v>
      </c>
      <c r="H878" s="8">
        <v>46412.44987487793</v>
      </c>
      <c r="I878" s="8">
        <v>10210.738737106325</v>
      </c>
      <c r="J878" s="8">
        <v>933181.86279296875</v>
      </c>
      <c r="K878" s="8">
        <v>74901.718902587934</v>
      </c>
      <c r="L878" s="8">
        <v>19785.218017578143</v>
      </c>
      <c r="M878" s="8">
        <v>69198.476699829131</v>
      </c>
      <c r="N878" s="8">
        <v>769296.443359375</v>
      </c>
      <c r="O878" s="8">
        <v>472015.4130859375</v>
      </c>
      <c r="P878" s="8">
        <v>0</v>
      </c>
      <c r="Q878" s="8">
        <v>0</v>
      </c>
      <c r="R878" s="8">
        <v>576019.08117675781</v>
      </c>
      <c r="S878" s="8">
        <v>191581.35833740234</v>
      </c>
      <c r="T878" s="8">
        <v>165581.4220123291</v>
      </c>
      <c r="U878" s="8"/>
    </row>
    <row r="879" spans="1:21" ht="14.25" customHeight="1" x14ac:dyDescent="0.55000000000000004">
      <c r="A879" s="7">
        <f t="shared" si="101"/>
        <v>2025</v>
      </c>
      <c r="B879" s="73" t="s">
        <v>87</v>
      </c>
      <c r="C879" s="75">
        <v>46752</v>
      </c>
      <c r="D879" s="8">
        <v>253752.76928710943</v>
      </c>
      <c r="E879" s="8">
        <v>1628166.7958984375</v>
      </c>
      <c r="F879" s="8">
        <v>214918.01574707034</v>
      </c>
      <c r="G879" s="8">
        <v>9298.8456344604529</v>
      </c>
      <c r="H879" s="8">
        <v>45135.596374511726</v>
      </c>
      <c r="I879" s="8">
        <v>9929.830648422243</v>
      </c>
      <c r="J879" s="8">
        <v>918319.53442382813</v>
      </c>
      <c r="K879" s="8">
        <v>73844.526992797881</v>
      </c>
      <c r="L879" s="8">
        <v>19467.676208496105</v>
      </c>
      <c r="M879" s="8">
        <v>68202.603820800839</v>
      </c>
      <c r="N879" s="8">
        <v>756804.72534179688</v>
      </c>
      <c r="O879" s="8">
        <v>460677.39331054688</v>
      </c>
      <c r="P879" s="8">
        <v>0</v>
      </c>
      <c r="Q879" s="8">
        <v>0</v>
      </c>
      <c r="R879" s="8">
        <v>554349.08374023438</v>
      </c>
      <c r="S879" s="8">
        <v>202981.87872314453</v>
      </c>
      <c r="T879" s="8">
        <v>160988.57623291016</v>
      </c>
      <c r="U879" s="8"/>
    </row>
    <row r="880" spans="1:21" ht="14.25" customHeight="1" x14ac:dyDescent="0.55000000000000004">
      <c r="A880" s="7">
        <f t="shared" si="101"/>
        <v>2025</v>
      </c>
      <c r="B880" s="73" t="s">
        <v>87</v>
      </c>
      <c r="C880" s="75">
        <v>46783</v>
      </c>
      <c r="D880" s="8">
        <v>245475.94384765631</v>
      </c>
      <c r="E880" s="8">
        <v>1586964.7822265625</v>
      </c>
      <c r="F880" s="8">
        <v>209479.34790039065</v>
      </c>
      <c r="G880" s="8">
        <v>8976.6052398681677</v>
      </c>
      <c r="H880" s="8">
        <v>43936.791267395041</v>
      </c>
      <c r="I880" s="8">
        <v>9666.0935115814209</v>
      </c>
      <c r="J880" s="8">
        <v>895799.94506835938</v>
      </c>
      <c r="K880" s="8">
        <v>65296.60935974124</v>
      </c>
      <c r="L880" s="8">
        <v>18988.823650360122</v>
      </c>
      <c r="M880" s="8">
        <v>66593.591674804717</v>
      </c>
      <c r="N880" s="8">
        <v>744920.9072265625</v>
      </c>
      <c r="O880" s="8">
        <v>449856.32653808594</v>
      </c>
      <c r="P880" s="8">
        <v>0</v>
      </c>
      <c r="Q880" s="8">
        <v>0</v>
      </c>
      <c r="R880" s="8">
        <v>533285.13464355469</v>
      </c>
      <c r="S880" s="8">
        <v>205835.92007446289</v>
      </c>
      <c r="T880" s="8">
        <v>156678.89210510254</v>
      </c>
      <c r="U880" s="8"/>
    </row>
    <row r="881" spans="1:21" ht="14.25" customHeight="1" x14ac:dyDescent="0.55000000000000004">
      <c r="A881" s="7">
        <f t="shared" si="101"/>
        <v>2025</v>
      </c>
      <c r="B881" s="73" t="s">
        <v>87</v>
      </c>
      <c r="C881" s="75">
        <v>46812</v>
      </c>
      <c r="D881" s="8">
        <v>237756.95288085943</v>
      </c>
      <c r="E881" s="8">
        <v>1548074.1279296875</v>
      </c>
      <c r="F881" s="8">
        <v>204345.78332519537</v>
      </c>
      <c r="G881" s="8">
        <v>8677.1328754425049</v>
      </c>
      <c r="H881" s="8">
        <v>42808.775619506843</v>
      </c>
      <c r="I881" s="8">
        <v>9417.9300994873065</v>
      </c>
      <c r="J881" s="8">
        <v>858970.61962890625</v>
      </c>
      <c r="K881" s="8">
        <v>57874.020080566421</v>
      </c>
      <c r="L881" s="8">
        <v>18208.381042480472</v>
      </c>
      <c r="M881" s="8">
        <v>63844.760009765661</v>
      </c>
      <c r="N881" s="8">
        <v>719043.46533203125</v>
      </c>
      <c r="O881" s="8">
        <v>430793.76708984375</v>
      </c>
      <c r="P881" s="8">
        <v>0</v>
      </c>
      <c r="Q881" s="8">
        <v>0</v>
      </c>
      <c r="R881" s="8">
        <v>512647.80822753906</v>
      </c>
      <c r="S881" s="8">
        <v>193696.98818969727</v>
      </c>
      <c r="T881" s="8">
        <v>152625.83212280273</v>
      </c>
      <c r="U881" s="8"/>
    </row>
    <row r="882" spans="1:21" ht="14.25" customHeight="1" x14ac:dyDescent="0.55000000000000004">
      <c r="A882" s="7">
        <f t="shared" si="101"/>
        <v>2025</v>
      </c>
      <c r="B882" s="73" t="s">
        <v>87</v>
      </c>
      <c r="C882" s="75">
        <v>46843</v>
      </c>
      <c r="D882" s="8">
        <v>230539.80236816415</v>
      </c>
      <c r="E882" s="8">
        <v>1511295.63671875</v>
      </c>
      <c r="F882" s="8">
        <v>199491.02416992196</v>
      </c>
      <c r="G882" s="8">
        <v>8398.0542697906531</v>
      </c>
      <c r="H882" s="8">
        <v>41745.184684753418</v>
      </c>
      <c r="I882" s="8">
        <v>9183.9402351379413</v>
      </c>
      <c r="J882" s="8">
        <v>817837.96362304688</v>
      </c>
      <c r="K882" s="8">
        <v>57025.083099365249</v>
      </c>
      <c r="L882" s="8">
        <v>17337.584697723385</v>
      </c>
      <c r="M882" s="8">
        <v>60738.129501342788</v>
      </c>
      <c r="N882" s="8">
        <v>682737.16137695313</v>
      </c>
      <c r="O882" s="8">
        <v>405805.93762207031</v>
      </c>
      <c r="P882" s="8">
        <v>0</v>
      </c>
      <c r="Q882" s="8">
        <v>0</v>
      </c>
      <c r="R882" s="8">
        <v>493906.30090332031</v>
      </c>
      <c r="S882" s="8">
        <v>175125.50738525391</v>
      </c>
      <c r="T882" s="8">
        <v>148806.15556335449</v>
      </c>
      <c r="U882" s="8"/>
    </row>
    <row r="883" spans="1:21" ht="14.25" customHeight="1" x14ac:dyDescent="0.55000000000000004">
      <c r="A883" s="7">
        <f t="shared" si="101"/>
        <v>2025</v>
      </c>
      <c r="B883" s="73" t="s">
        <v>87</v>
      </c>
      <c r="C883" s="75">
        <v>46873</v>
      </c>
      <c r="D883" s="8">
        <v>223775.87976074222</v>
      </c>
      <c r="E883" s="8">
        <v>1476453.09375</v>
      </c>
      <c r="F883" s="8">
        <v>194891.80749511722</v>
      </c>
      <c r="G883" s="8">
        <v>8137.3180961608887</v>
      </c>
      <c r="H883" s="8">
        <v>40740.413085937515</v>
      </c>
      <c r="I883" s="8">
        <v>8962.890323638916</v>
      </c>
      <c r="J883" s="8">
        <v>772160.66943359375</v>
      </c>
      <c r="K883" s="8">
        <v>55732.591491699241</v>
      </c>
      <c r="L883" s="8">
        <v>16371.454544067394</v>
      </c>
      <c r="M883" s="8">
        <v>57249.936492919958</v>
      </c>
      <c r="N883" s="8">
        <v>642806.67846679688</v>
      </c>
      <c r="O883" s="8">
        <v>379049.44909667969</v>
      </c>
      <c r="P883" s="8">
        <v>0</v>
      </c>
      <c r="Q883" s="8">
        <v>0</v>
      </c>
      <c r="R883" s="8">
        <v>477602.1259765625</v>
      </c>
      <c r="S883" s="8">
        <v>149359.13876342773</v>
      </c>
      <c r="T883" s="8">
        <v>145199.39489746094</v>
      </c>
      <c r="U883" s="8"/>
    </row>
    <row r="884" spans="1:21" ht="14.25" customHeight="1" x14ac:dyDescent="0.55000000000000004">
      <c r="A884" s="7">
        <f t="shared" si="101"/>
        <v>2025</v>
      </c>
      <c r="B884" s="73" t="s">
        <v>87</v>
      </c>
      <c r="C884" s="75">
        <v>46904</v>
      </c>
      <c r="D884" s="8">
        <v>217422.75524902352</v>
      </c>
      <c r="E884" s="8">
        <v>1443390.0263671875</v>
      </c>
      <c r="F884" s="8">
        <v>190527.4818115235</v>
      </c>
      <c r="G884" s="8">
        <v>7893.1417770385742</v>
      </c>
      <c r="H884" s="8">
        <v>39789.501052856453</v>
      </c>
      <c r="I884" s="8">
        <v>8753.6899709701538</v>
      </c>
      <c r="J884" s="8">
        <v>749026.70043945313</v>
      </c>
      <c r="K884" s="8">
        <v>54989.55334472657</v>
      </c>
      <c r="L884" s="8">
        <v>15880.670578002935</v>
      </c>
      <c r="M884" s="8">
        <v>55547.582077026389</v>
      </c>
      <c r="N884" s="8">
        <v>622608.88916015625</v>
      </c>
      <c r="O884" s="8">
        <v>364234.76086425781</v>
      </c>
      <c r="P884" s="8">
        <v>0</v>
      </c>
      <c r="Q884" s="8">
        <v>0</v>
      </c>
      <c r="R884" s="8">
        <v>461780.75341796875</v>
      </c>
      <c r="S884" s="8">
        <v>145458.45664978027</v>
      </c>
      <c r="T884" s="8">
        <v>141787.48849487305</v>
      </c>
      <c r="U884" s="8"/>
    </row>
    <row r="885" spans="1:21" ht="14.25" customHeight="1" x14ac:dyDescent="0.55000000000000004">
      <c r="A885" s="7">
        <f t="shared" si="101"/>
        <v>2025</v>
      </c>
      <c r="B885" s="73" t="s">
        <v>87</v>
      </c>
      <c r="C885" s="75">
        <v>46934</v>
      </c>
      <c r="D885" s="8">
        <v>211443.2198486329</v>
      </c>
      <c r="E885" s="8">
        <v>1411966.8544921875</v>
      </c>
      <c r="F885" s="8">
        <v>186379.62463378912</v>
      </c>
      <c r="G885" s="8">
        <v>7663.9688034057635</v>
      </c>
      <c r="H885" s="8">
        <v>38888.044876098647</v>
      </c>
      <c r="I885" s="8">
        <v>8555.3697271347028</v>
      </c>
      <c r="J885" s="8">
        <v>731187.05102539063</v>
      </c>
      <c r="K885" s="8">
        <v>53898.456375122092</v>
      </c>
      <c r="L885" s="8">
        <v>15501.777484893802</v>
      </c>
      <c r="M885" s="8">
        <v>54253.489349365234</v>
      </c>
      <c r="N885" s="8">
        <v>607533.33056640625</v>
      </c>
      <c r="O885" s="8">
        <v>352603.64636230469</v>
      </c>
      <c r="P885" s="8">
        <v>0</v>
      </c>
      <c r="Q885" s="8">
        <v>0</v>
      </c>
      <c r="R885" s="8">
        <v>447383.69482421875</v>
      </c>
      <c r="S885" s="8">
        <v>145248.98219299316</v>
      </c>
      <c r="T885" s="8">
        <v>138554.37525939944</v>
      </c>
      <c r="U885" s="8"/>
    </row>
    <row r="886" spans="1:21" ht="14.25" customHeight="1" x14ac:dyDescent="0.55000000000000004">
      <c r="A886" s="7">
        <f t="shared" si="101"/>
        <v>2025</v>
      </c>
      <c r="B886" s="73" t="s">
        <v>87</v>
      </c>
      <c r="C886" s="75">
        <v>46965</v>
      </c>
      <c r="D886" s="8">
        <v>205804.49865722662</v>
      </c>
      <c r="E886" s="8">
        <v>1382058.7158203125</v>
      </c>
      <c r="F886" s="8">
        <v>182431.75048828131</v>
      </c>
      <c r="G886" s="8">
        <v>7448.433795928956</v>
      </c>
      <c r="H886" s="8">
        <v>38032.120918273933</v>
      </c>
      <c r="I886" s="8">
        <v>8367.0662355422974</v>
      </c>
      <c r="J886" s="8">
        <v>714397.05737304688</v>
      </c>
      <c r="K886" s="8">
        <v>53242.367507934578</v>
      </c>
      <c r="L886" s="8">
        <v>15145.179172515873</v>
      </c>
      <c r="M886" s="8">
        <v>53035.483688354507</v>
      </c>
      <c r="N886" s="8">
        <v>592974.02807617188</v>
      </c>
      <c r="O886" s="8">
        <v>341431.02001953125</v>
      </c>
      <c r="P886" s="8">
        <v>0</v>
      </c>
      <c r="Q886" s="8">
        <v>0</v>
      </c>
      <c r="R886" s="8">
        <v>433840.21398925781</v>
      </c>
      <c r="S886" s="8">
        <v>145071.0788269043</v>
      </c>
      <c r="T886" s="8">
        <v>135485.77188110352</v>
      </c>
      <c r="U886" s="8"/>
    </row>
    <row r="887" spans="1:21" ht="14.25" customHeight="1" x14ac:dyDescent="0.55000000000000004">
      <c r="A887" s="7">
        <f t="shared" si="101"/>
        <v>2025</v>
      </c>
      <c r="B887" s="73" t="s">
        <v>87</v>
      </c>
      <c r="C887" s="75">
        <v>46996</v>
      </c>
      <c r="D887" s="8">
        <v>200477.59399414068</v>
      </c>
      <c r="E887" s="8">
        <v>1353553.4609375</v>
      </c>
      <c r="F887" s="8">
        <v>178669.05615234381</v>
      </c>
      <c r="G887" s="8">
        <v>7245.3339080810565</v>
      </c>
      <c r="H887" s="8">
        <v>37218.214866638198</v>
      </c>
      <c r="I887" s="8">
        <v>8188.0068302154559</v>
      </c>
      <c r="J887" s="8">
        <v>696050.90478515625</v>
      </c>
      <c r="K887" s="8">
        <v>52624.040939331069</v>
      </c>
      <c r="L887" s="8">
        <v>14755.869552612308</v>
      </c>
      <c r="M887" s="8">
        <v>51689.753067016616</v>
      </c>
      <c r="N887" s="8">
        <v>576981.24853515625</v>
      </c>
      <c r="O887" s="8">
        <v>329594.25903320313</v>
      </c>
      <c r="P887" s="8">
        <v>0</v>
      </c>
      <c r="Q887" s="8">
        <v>0</v>
      </c>
      <c r="R887" s="8">
        <v>420786.95812988281</v>
      </c>
      <c r="S887" s="8">
        <v>142695.05453491214</v>
      </c>
      <c r="T887" s="8">
        <v>132568.90144348145</v>
      </c>
      <c r="U887" s="8"/>
    </row>
    <row r="888" spans="1:21" ht="14.25" customHeight="1" x14ac:dyDescent="0.55000000000000004">
      <c r="A888" s="7">
        <f t="shared" si="101"/>
        <v>2025</v>
      </c>
      <c r="B888" s="73" t="s">
        <v>87</v>
      </c>
      <c r="C888" s="75">
        <v>47026</v>
      </c>
      <c r="D888" s="8">
        <v>195436.75903320315</v>
      </c>
      <c r="E888" s="8">
        <v>1326350.0830078125</v>
      </c>
      <c r="F888" s="8">
        <v>175078.21154785162</v>
      </c>
      <c r="G888" s="8">
        <v>7053.6051692962628</v>
      </c>
      <c r="H888" s="8">
        <v>36443.17568969728</v>
      </c>
      <c r="I888" s="8">
        <v>8017.4984827041644</v>
      </c>
      <c r="J888" s="8">
        <v>678537.8837890625</v>
      </c>
      <c r="K888" s="8">
        <v>52040.254592895522</v>
      </c>
      <c r="L888" s="8">
        <v>14384.306060791017</v>
      </c>
      <c r="M888" s="8">
        <v>50402.201156616225</v>
      </c>
      <c r="N888" s="8">
        <v>561711.13134765625</v>
      </c>
      <c r="O888" s="8">
        <v>318332.93884277344</v>
      </c>
      <c r="P888" s="8">
        <v>0</v>
      </c>
      <c r="Q888" s="8">
        <v>0</v>
      </c>
      <c r="R888" s="8">
        <v>408671.18371582031</v>
      </c>
      <c r="S888" s="8">
        <v>140074.38763427734</v>
      </c>
      <c r="T888" s="8">
        <v>129792.3122253418</v>
      </c>
      <c r="U888" s="8"/>
    </row>
    <row r="889" spans="1:21" ht="14.25" customHeight="1" x14ac:dyDescent="0.55000000000000004">
      <c r="A889" s="7">
        <f t="shared" si="101"/>
        <v>2025</v>
      </c>
      <c r="B889" s="73" t="s">
        <v>87</v>
      </c>
      <c r="C889" s="75">
        <v>47057</v>
      </c>
      <c r="D889" s="8">
        <v>190659.04382324222</v>
      </c>
      <c r="E889" s="8">
        <v>1300357.306640625</v>
      </c>
      <c r="F889" s="8">
        <v>171647.162475586</v>
      </c>
      <c r="G889" s="8">
        <v>6872.3022174835214</v>
      </c>
      <c r="H889" s="8">
        <v>35704.166786193862</v>
      </c>
      <c r="I889" s="8">
        <v>7854.9161758422879</v>
      </c>
      <c r="J889" s="8">
        <v>663729.92407226563</v>
      </c>
      <c r="K889" s="8">
        <v>51488.142288208022</v>
      </c>
      <c r="L889" s="8">
        <v>14069.831516265869</v>
      </c>
      <c r="M889" s="8">
        <v>49326.762298583999</v>
      </c>
      <c r="N889" s="8">
        <v>548845.19226074219</v>
      </c>
      <c r="O889" s="8">
        <v>308580.86083984375</v>
      </c>
      <c r="P889" s="8">
        <v>0</v>
      </c>
      <c r="Q889" s="8">
        <v>0</v>
      </c>
      <c r="R889" s="8">
        <v>396869.80676269531</v>
      </c>
      <c r="S889" s="8">
        <v>139714.44071960449</v>
      </c>
      <c r="T889" s="8">
        <v>127145.6841583252</v>
      </c>
      <c r="U889" s="8"/>
    </row>
    <row r="890" spans="1:21" ht="14.25" customHeight="1" x14ac:dyDescent="0.55000000000000004">
      <c r="A890" s="7">
        <f t="shared" si="101"/>
        <v>2025</v>
      </c>
      <c r="B890" s="73" t="s">
        <v>87</v>
      </c>
      <c r="C890" s="75">
        <v>47087</v>
      </c>
      <c r="D890" s="8">
        <v>186123.922241211</v>
      </c>
      <c r="E890" s="8">
        <v>1275492.4477539063</v>
      </c>
      <c r="F890" s="8">
        <v>168365.00183105475</v>
      </c>
      <c r="G890" s="8">
        <v>6700.5832080841083</v>
      </c>
      <c r="H890" s="8">
        <v>34998.626388549819</v>
      </c>
      <c r="I890" s="8">
        <v>7699.6975355148325</v>
      </c>
      <c r="J890" s="8">
        <v>657155.76489257813</v>
      </c>
      <c r="K890" s="8">
        <v>48344.652343750029</v>
      </c>
      <c r="L890" s="8">
        <v>13929.086051940922</v>
      </c>
      <c r="M890" s="8">
        <v>48898.681594848655</v>
      </c>
      <c r="N890" s="8">
        <v>545983.32897949219</v>
      </c>
      <c r="O890" s="8">
        <v>304543.34790039063</v>
      </c>
      <c r="P890" s="8">
        <v>0</v>
      </c>
      <c r="Q890" s="8">
        <v>0</v>
      </c>
      <c r="R890" s="8">
        <v>385821.74963378906</v>
      </c>
      <c r="S890" s="8">
        <v>146714.27616882324</v>
      </c>
      <c r="T890" s="8">
        <v>124619.73294067383</v>
      </c>
      <c r="U890" s="8"/>
    </row>
    <row r="891" spans="1:21" ht="14.25" customHeight="1" x14ac:dyDescent="0.55000000000000004">
      <c r="A891" s="7">
        <f t="shared" si="101"/>
        <v>2025</v>
      </c>
      <c r="B891" s="73" t="s">
        <v>87</v>
      </c>
      <c r="C891" s="75">
        <v>47118</v>
      </c>
      <c r="D891" s="8">
        <v>181812.98071289068</v>
      </c>
      <c r="E891" s="8">
        <v>1251680.4013671875</v>
      </c>
      <c r="F891" s="8">
        <v>165221.81103515634</v>
      </c>
      <c r="G891" s="8">
        <v>6537.6950302124042</v>
      </c>
      <c r="H891" s="8">
        <v>34324.236537933364</v>
      </c>
      <c r="I891" s="8">
        <v>7551.3315525054941</v>
      </c>
      <c r="J891" s="8">
        <v>653873.05859375</v>
      </c>
      <c r="K891" s="8">
        <v>47848.501190185547</v>
      </c>
      <c r="L891" s="8">
        <v>13857.865978240969</v>
      </c>
      <c r="M891" s="8">
        <v>48726.035690307624</v>
      </c>
      <c r="N891" s="8">
        <v>543440.65856933594</v>
      </c>
      <c r="O891" s="8">
        <v>300727.02880859375</v>
      </c>
      <c r="P891" s="8">
        <v>0</v>
      </c>
      <c r="Q891" s="8">
        <v>0</v>
      </c>
      <c r="R891" s="8">
        <v>375468.71044921875</v>
      </c>
      <c r="S891" s="8">
        <v>156198.30616760257</v>
      </c>
      <c r="T891" s="8">
        <v>122206.03720092775</v>
      </c>
      <c r="U891" s="8"/>
    </row>
    <row r="892" spans="1:21" ht="14.25" customHeight="1" x14ac:dyDescent="0.55000000000000004">
      <c r="A892" s="7">
        <f t="shared" si="101"/>
        <v>2025</v>
      </c>
      <c r="B892" s="73" t="s">
        <v>87</v>
      </c>
      <c r="C892" s="75">
        <v>47149</v>
      </c>
      <c r="D892" s="8">
        <v>177709.64941406256</v>
      </c>
      <c r="E892" s="8">
        <v>1228852.7465820313</v>
      </c>
      <c r="F892" s="8">
        <v>162208.56250000006</v>
      </c>
      <c r="G892" s="8">
        <v>6382.9626350402868</v>
      </c>
      <c r="H892" s="8">
        <v>33678.892375946067</v>
      </c>
      <c r="I892" s="8">
        <v>7409.3559513092059</v>
      </c>
      <c r="J892" s="8">
        <v>644843.91186523438</v>
      </c>
      <c r="K892" s="8">
        <v>46115.790817260764</v>
      </c>
      <c r="L892" s="8">
        <v>13665.539237976078</v>
      </c>
      <c r="M892" s="8">
        <v>48095.435974121116</v>
      </c>
      <c r="N892" s="8">
        <v>536967.14807128906</v>
      </c>
      <c r="O892" s="8">
        <v>294794.01495361328</v>
      </c>
      <c r="P892" s="8">
        <v>0</v>
      </c>
      <c r="Q892" s="8">
        <v>0</v>
      </c>
      <c r="R892" s="8">
        <v>365314.18859863281</v>
      </c>
      <c r="S892" s="8">
        <v>159632.76116943362</v>
      </c>
      <c r="T892" s="8">
        <v>119896.96995544434</v>
      </c>
      <c r="U892" s="8"/>
    </row>
    <row r="893" spans="1:21" ht="14.25" customHeight="1" x14ac:dyDescent="0.55000000000000004">
      <c r="A893" s="7">
        <f t="shared" si="101"/>
        <v>2025</v>
      </c>
      <c r="B893" s="73" t="s">
        <v>87</v>
      </c>
      <c r="C893" s="75">
        <v>47177</v>
      </c>
      <c r="D893" s="8">
        <v>173798.96716308597</v>
      </c>
      <c r="E893" s="8">
        <v>1206947.0249023438</v>
      </c>
      <c r="F893" s="8">
        <v>159317.00604248053</v>
      </c>
      <c r="G893" s="8">
        <v>6235.7781791687003</v>
      </c>
      <c r="H893" s="8">
        <v>33060.677326202414</v>
      </c>
      <c r="I893" s="8">
        <v>7273.3488054275522</v>
      </c>
      <c r="J893" s="8">
        <v>625726.01708984375</v>
      </c>
      <c r="K893" s="8">
        <v>44404.076934814453</v>
      </c>
      <c r="L893" s="8">
        <v>13260.68007659913</v>
      </c>
      <c r="M893" s="8">
        <v>46656.971389770515</v>
      </c>
      <c r="N893" s="8">
        <v>521404.28271484375</v>
      </c>
      <c r="O893" s="8">
        <v>283985.49182128906</v>
      </c>
      <c r="P893" s="8">
        <v>0</v>
      </c>
      <c r="Q893" s="8">
        <v>0</v>
      </c>
      <c r="R893" s="8">
        <v>355961.56237792969</v>
      </c>
      <c r="S893" s="8">
        <v>152078.86793518066</v>
      </c>
      <c r="T893" s="8">
        <v>117685.58183288576</v>
      </c>
      <c r="U893" s="8"/>
    </row>
    <row r="894" spans="1:21" ht="14.25" customHeight="1" x14ac:dyDescent="0.55000000000000004">
      <c r="A894" s="7">
        <f t="shared" si="101"/>
        <v>2025</v>
      </c>
      <c r="B894" s="73" t="s">
        <v>87</v>
      </c>
      <c r="C894" s="75">
        <v>47208</v>
      </c>
      <c r="D894" s="8">
        <v>170067.4036865235</v>
      </c>
      <c r="E894" s="8">
        <v>1185906.1010742188</v>
      </c>
      <c r="F894" s="8">
        <v>156539.6062011719</v>
      </c>
      <c r="G894" s="8">
        <v>6095.5936164855957</v>
      </c>
      <c r="H894" s="8">
        <v>32467.846885681167</v>
      </c>
      <c r="I894" s="8">
        <v>7142.926074028017</v>
      </c>
      <c r="J894" s="8">
        <v>602006.52270507813</v>
      </c>
      <c r="K894" s="8">
        <v>43976.947494506843</v>
      </c>
      <c r="L894" s="8">
        <v>12758.85049057007</v>
      </c>
      <c r="M894" s="8">
        <v>44851.439880371101</v>
      </c>
      <c r="N894" s="8">
        <v>500419.2822265625</v>
      </c>
      <c r="O894" s="8">
        <v>270399.71820068359</v>
      </c>
      <c r="P894" s="8">
        <v>0</v>
      </c>
      <c r="Q894" s="8">
        <v>0</v>
      </c>
      <c r="R894" s="8">
        <v>346809.04956054688</v>
      </c>
      <c r="S894" s="8">
        <v>139631.91763305667</v>
      </c>
      <c r="T894" s="8">
        <v>115565.5512237549</v>
      </c>
      <c r="U894" s="8"/>
    </row>
    <row r="895" spans="1:21" ht="14.25" customHeight="1" x14ac:dyDescent="0.55000000000000004">
      <c r="A895" s="7">
        <f t="shared" si="101"/>
        <v>2025</v>
      </c>
      <c r="B895" s="73" t="s">
        <v>87</v>
      </c>
      <c r="C895" s="75">
        <v>47238</v>
      </c>
      <c r="D895" s="8">
        <v>166502.67395019534</v>
      </c>
      <c r="E895" s="8">
        <v>1165677.5961914063</v>
      </c>
      <c r="F895" s="8">
        <v>153869.44268798831</v>
      </c>
      <c r="G895" s="8">
        <v>5961.9131431579581</v>
      </c>
      <c r="H895" s="8">
        <v>31898.802509307876</v>
      </c>
      <c r="I895" s="8">
        <v>7017.7362918853769</v>
      </c>
      <c r="J895" s="8">
        <v>571751.98583984375</v>
      </c>
      <c r="K895" s="8">
        <v>43569.598342895501</v>
      </c>
      <c r="L895" s="8">
        <v>12119.298271179203</v>
      </c>
      <c r="M895" s="8">
        <v>42524.953216552742</v>
      </c>
      <c r="N895" s="8">
        <v>473538.1416015625</v>
      </c>
      <c r="O895" s="8">
        <v>253850.35101318359</v>
      </c>
      <c r="P895" s="8">
        <v>0</v>
      </c>
      <c r="Q895" s="8">
        <v>0</v>
      </c>
      <c r="R895" s="8">
        <v>337900.544921875</v>
      </c>
      <c r="S895" s="8">
        <v>120320.35186767578</v>
      </c>
      <c r="T895" s="8">
        <v>113531.09523010254</v>
      </c>
      <c r="U895" s="8"/>
    </row>
    <row r="896" spans="1:21" ht="14.25" customHeight="1" x14ac:dyDescent="0.55000000000000004">
      <c r="A896" s="7">
        <f t="shared" si="101"/>
        <v>2025</v>
      </c>
      <c r="B896" s="73" t="s">
        <v>87</v>
      </c>
      <c r="C896" s="75">
        <v>47269</v>
      </c>
      <c r="D896" s="8">
        <v>163093.60644531253</v>
      </c>
      <c r="E896" s="8">
        <v>1146213.3559570313</v>
      </c>
      <c r="F896" s="8">
        <v>151300.16180419925</v>
      </c>
      <c r="G896" s="8">
        <v>5834.2868690490741</v>
      </c>
      <c r="H896" s="8">
        <v>31352.081542968757</v>
      </c>
      <c r="I896" s="8">
        <v>6897.4578456878671</v>
      </c>
      <c r="J896" s="8">
        <v>559198.01696777344</v>
      </c>
      <c r="K896" s="8">
        <v>43180.661087036133</v>
      </c>
      <c r="L896" s="8">
        <v>11853.038997650154</v>
      </c>
      <c r="M896" s="8">
        <v>41598.02299499511</v>
      </c>
      <c r="N896" s="8">
        <v>462566.29541015625</v>
      </c>
      <c r="O896" s="8">
        <v>246006.94232177734</v>
      </c>
      <c r="P896" s="8">
        <v>0</v>
      </c>
      <c r="Q896" s="8">
        <v>0</v>
      </c>
      <c r="R896" s="8">
        <v>329682.23510742188</v>
      </c>
      <c r="S896" s="8">
        <v>117938.859954834</v>
      </c>
      <c r="T896" s="8">
        <v>111576.92250061035</v>
      </c>
      <c r="U896" s="8"/>
    </row>
    <row r="897" spans="1:21" ht="14.25" customHeight="1" x14ac:dyDescent="0.55000000000000004">
      <c r="A897" s="7">
        <f t="shared" si="101"/>
        <v>2025</v>
      </c>
      <c r="B897" s="73" t="s">
        <v>87</v>
      </c>
      <c r="C897" s="75">
        <v>47299</v>
      </c>
      <c r="D897" s="8">
        <v>159830.02307128912</v>
      </c>
      <c r="E897" s="8">
        <v>1127469.0576171875</v>
      </c>
      <c r="F897" s="8">
        <v>148825.9147949219</v>
      </c>
      <c r="G897" s="8">
        <v>5712.3062210083026</v>
      </c>
      <c r="H897" s="8">
        <v>30826.342258453384</v>
      </c>
      <c r="I897" s="8">
        <v>6781.7950735092172</v>
      </c>
      <c r="J897" s="8">
        <v>549459.45874023438</v>
      </c>
      <c r="K897" s="8">
        <v>42808.897750854507</v>
      </c>
      <c r="L897" s="8">
        <v>11646.17094802857</v>
      </c>
      <c r="M897" s="8">
        <v>40893.014160156265</v>
      </c>
      <c r="N897" s="8">
        <v>454111.38684082031</v>
      </c>
      <c r="O897" s="8">
        <v>239599.77545166016</v>
      </c>
      <c r="P897" s="8">
        <v>0</v>
      </c>
      <c r="Q897" s="8">
        <v>0</v>
      </c>
      <c r="R897" s="8">
        <v>321654.81726074219</v>
      </c>
      <c r="S897" s="8">
        <v>118106.47450256348</v>
      </c>
      <c r="T897" s="8">
        <v>109698.16921997072</v>
      </c>
      <c r="U897" s="8"/>
    </row>
    <row r="898" spans="1:21" ht="14.25" customHeight="1" x14ac:dyDescent="0.55000000000000004">
      <c r="A898" s="7">
        <f t="shared" si="101"/>
        <v>2025</v>
      </c>
      <c r="B898" s="73" t="s">
        <v>87</v>
      </c>
      <c r="C898" s="75">
        <v>47330</v>
      </c>
      <c r="D898" s="8">
        <v>156702.61999511727</v>
      </c>
      <c r="E898" s="8">
        <v>1109403.8618164063</v>
      </c>
      <c r="F898" s="8">
        <v>146441.30871582037</v>
      </c>
      <c r="G898" s="8">
        <v>5595.598503112793</v>
      </c>
      <c r="H898" s="8">
        <v>30320.350170135516</v>
      </c>
      <c r="I898" s="8">
        <v>6670.4765586853027</v>
      </c>
      <c r="J898" s="8">
        <v>540195.98620605469</v>
      </c>
      <c r="K898" s="8">
        <v>42453.174636840835</v>
      </c>
      <c r="L898" s="8">
        <v>11449.395874023436</v>
      </c>
      <c r="M898" s="8">
        <v>40222.327743530273</v>
      </c>
      <c r="N898" s="8">
        <v>446071.07922363281</v>
      </c>
      <c r="O898" s="8">
        <v>233495.59466552734</v>
      </c>
      <c r="P898" s="8">
        <v>0</v>
      </c>
      <c r="Q898" s="8">
        <v>0</v>
      </c>
      <c r="R898" s="8">
        <v>314027.35101318359</v>
      </c>
      <c r="S898" s="8">
        <v>118278.25444030762</v>
      </c>
      <c r="T898" s="8">
        <v>107890.38101196291</v>
      </c>
      <c r="U898" s="8"/>
    </row>
    <row r="899" spans="1:21" ht="14.25" customHeight="1" x14ac:dyDescent="0.55000000000000004">
      <c r="A899" s="7">
        <f t="shared" si="101"/>
        <v>2025</v>
      </c>
      <c r="B899" s="73" t="s">
        <v>87</v>
      </c>
      <c r="C899" s="75">
        <v>47361</v>
      </c>
      <c r="D899" s="8">
        <v>153702.8796386719</v>
      </c>
      <c r="E899" s="8">
        <v>1091979.9995117188</v>
      </c>
      <c r="F899" s="8">
        <v>144141.35968017587</v>
      </c>
      <c r="G899" s="8">
        <v>5483.8236389160147</v>
      </c>
      <c r="H899" s="8">
        <v>29832.964988708518</v>
      </c>
      <c r="I899" s="8">
        <v>6563.2521305084219</v>
      </c>
      <c r="J899" s="8">
        <v>530569.19885253906</v>
      </c>
      <c r="K899" s="8">
        <v>42112.46049499511</v>
      </c>
      <c r="L899" s="8">
        <v>11245.10889816284</v>
      </c>
      <c r="M899" s="8">
        <v>39516.369338989251</v>
      </c>
      <c r="N899" s="8">
        <v>437695.25939941406</v>
      </c>
      <c r="O899" s="8">
        <v>227298.76635742188</v>
      </c>
      <c r="P899" s="8">
        <v>0</v>
      </c>
      <c r="Q899" s="8">
        <v>0</v>
      </c>
      <c r="R899" s="8">
        <v>307155.81854248047</v>
      </c>
      <c r="S899" s="8">
        <v>117263.93592834474</v>
      </c>
      <c r="T899" s="8">
        <v>106149.44134521486</v>
      </c>
      <c r="U899" s="8"/>
    </row>
    <row r="900" spans="1:21" ht="14.25" customHeight="1" x14ac:dyDescent="0.55000000000000004">
      <c r="A900" s="7">
        <f t="shared" si="101"/>
        <v>2025</v>
      </c>
      <c r="B900" s="73" t="s">
        <v>87</v>
      </c>
      <c r="C900" s="75">
        <v>47391</v>
      </c>
      <c r="D900" s="8">
        <v>150822.98962402344</v>
      </c>
      <c r="E900" s="8">
        <v>1075162.537109375</v>
      </c>
      <c r="F900" s="8">
        <v>141921.45458984375</v>
      </c>
      <c r="G900" s="8">
        <v>5376.6704254150382</v>
      </c>
      <c r="H900" s="8">
        <v>29363.140369415294</v>
      </c>
      <c r="I900" s="8">
        <v>6459.8904771804819</v>
      </c>
      <c r="J900" s="8">
        <v>520476.42822265625</v>
      </c>
      <c r="K900" s="8">
        <v>41785.809463500984</v>
      </c>
      <c r="L900" s="8">
        <v>11031.001377105717</v>
      </c>
      <c r="M900" s="8">
        <v>38773.278457641616</v>
      </c>
      <c r="N900" s="8">
        <v>428886.3408203125</v>
      </c>
      <c r="O900" s="8">
        <v>220962.22503662109</v>
      </c>
      <c r="P900" s="8">
        <v>0</v>
      </c>
      <c r="Q900" s="8">
        <v>0</v>
      </c>
      <c r="R900" s="8">
        <v>300299.93005371094</v>
      </c>
      <c r="S900" s="8">
        <v>115704.94107055664</v>
      </c>
      <c r="T900" s="8">
        <v>104471.55853271486</v>
      </c>
      <c r="U900" s="8"/>
    </row>
    <row r="901" spans="1:21" ht="14.25" customHeight="1" x14ac:dyDescent="0.55000000000000004">
      <c r="A901" s="7">
        <f t="shared" si="101"/>
        <v>2025</v>
      </c>
      <c r="B901" s="73" t="s">
        <v>87</v>
      </c>
      <c r="C901" s="75">
        <v>47422</v>
      </c>
      <c r="D901" s="8">
        <v>148055.76782226568</v>
      </c>
      <c r="E901" s="8">
        <v>1058919.0634765625</v>
      </c>
      <c r="F901" s="8">
        <v>139777.31549072274</v>
      </c>
      <c r="G901" s="8">
        <v>5273.8533630371112</v>
      </c>
      <c r="H901" s="8">
        <v>28909.901668548606</v>
      </c>
      <c r="I901" s="8">
        <v>6360.1780738830576</v>
      </c>
      <c r="J901" s="8">
        <v>512452.40148925781</v>
      </c>
      <c r="K901" s="8">
        <v>41472.354415893562</v>
      </c>
      <c r="L901" s="8">
        <v>10860.549629211431</v>
      </c>
      <c r="M901" s="8">
        <v>38192.548477172866</v>
      </c>
      <c r="N901" s="8">
        <v>421926.93701171875</v>
      </c>
      <c r="O901" s="8">
        <v>215657.06579589844</v>
      </c>
      <c r="P901" s="8">
        <v>0</v>
      </c>
      <c r="Q901" s="8">
        <v>0</v>
      </c>
      <c r="R901" s="8">
        <v>293667.19177246094</v>
      </c>
      <c r="S901" s="8">
        <v>115931.97503662111</v>
      </c>
      <c r="T901" s="8">
        <v>102853.22776794434</v>
      </c>
      <c r="U901" s="8"/>
    </row>
    <row r="902" spans="1:21" ht="14.25" customHeight="1" x14ac:dyDescent="0.55000000000000004">
      <c r="A902" s="7">
        <f t="shared" si="101"/>
        <v>2025</v>
      </c>
      <c r="B902" s="73" t="s">
        <v>87</v>
      </c>
      <c r="C902" s="75">
        <v>47452</v>
      </c>
      <c r="D902" s="8">
        <v>145394.60461425787</v>
      </c>
      <c r="E902" s="8">
        <v>1043219.5224609375</v>
      </c>
      <c r="F902" s="8">
        <v>137704.97613525399</v>
      </c>
      <c r="G902" s="8">
        <v>5175.1103897094708</v>
      </c>
      <c r="H902" s="8">
        <v>28472.351768493667</v>
      </c>
      <c r="I902" s="8">
        <v>6263.9170083999643</v>
      </c>
      <c r="J902" s="8">
        <v>511249.19274902344</v>
      </c>
      <c r="K902" s="8">
        <v>41171.297729492188</v>
      </c>
      <c r="L902" s="8">
        <v>10833.993637084963</v>
      </c>
      <c r="M902" s="8">
        <v>38148.989196777344</v>
      </c>
      <c r="N902" s="8">
        <v>421094.91064453125</v>
      </c>
      <c r="O902" s="8">
        <v>213529.09143066406</v>
      </c>
      <c r="P902" s="8">
        <v>0</v>
      </c>
      <c r="Q902" s="8">
        <v>0</v>
      </c>
      <c r="R902" s="8">
        <v>287552.47247314453</v>
      </c>
      <c r="S902" s="8">
        <v>122405.51953125001</v>
      </c>
      <c r="T902" s="8">
        <v>101291.19873046876</v>
      </c>
      <c r="U902" s="8"/>
    </row>
    <row r="903" spans="1:21" ht="14.25" customHeight="1" x14ac:dyDescent="0.55000000000000004">
      <c r="A903" s="7">
        <f t="shared" si="101"/>
        <v>2025</v>
      </c>
      <c r="B903" s="73" t="s">
        <v>87</v>
      </c>
      <c r="C903" s="75">
        <v>47483</v>
      </c>
      <c r="D903" s="8">
        <v>142833.39758300784</v>
      </c>
      <c r="E903" s="8">
        <v>1028035.9653320313</v>
      </c>
      <c r="F903" s="8">
        <v>135700.74572753915</v>
      </c>
      <c r="G903" s="8">
        <v>5080.2000904083243</v>
      </c>
      <c r="H903" s="8">
        <v>28049.657222747832</v>
      </c>
      <c r="I903" s="8">
        <v>6170.9242210388211</v>
      </c>
      <c r="J903" s="8">
        <v>512287.13439941406</v>
      </c>
      <c r="K903" s="8">
        <v>40881.908157348647</v>
      </c>
      <c r="L903" s="8">
        <v>10854.711544036867</v>
      </c>
      <c r="M903" s="8">
        <v>38282.228698730469</v>
      </c>
      <c r="N903" s="8">
        <v>422268.28735351563</v>
      </c>
      <c r="O903" s="8">
        <v>212430.12860107422</v>
      </c>
      <c r="P903" s="8">
        <v>0</v>
      </c>
      <c r="Q903" s="8">
        <v>0</v>
      </c>
      <c r="R903" s="8">
        <v>281572.83874511719</v>
      </c>
      <c r="S903" s="8">
        <v>130931.82266235354</v>
      </c>
      <c r="T903" s="8">
        <v>99782.46923828125</v>
      </c>
      <c r="U903" s="8"/>
    </row>
    <row r="904" spans="1:21" ht="14.25" customHeight="1" x14ac:dyDescent="0.55000000000000004">
      <c r="A904" s="7">
        <f t="shared" si="101"/>
        <v>2025</v>
      </c>
      <c r="B904" s="73" t="s">
        <v>87</v>
      </c>
      <c r="C904" s="75">
        <v>47514</v>
      </c>
      <c r="D904" s="8">
        <v>140366.51440429693</v>
      </c>
      <c r="E904" s="8">
        <v>1013342.3642578125</v>
      </c>
      <c r="F904" s="8">
        <v>133761.19012451175</v>
      </c>
      <c r="G904" s="8">
        <v>4988.900146484375</v>
      </c>
      <c r="H904" s="8">
        <v>27641.042293548591</v>
      </c>
      <c r="I904" s="8">
        <v>6081.0289106369028</v>
      </c>
      <c r="J904" s="8">
        <v>508576.67138671875</v>
      </c>
      <c r="K904" s="8">
        <v>40603.507522583022</v>
      </c>
      <c r="L904" s="8">
        <v>10775.349205017095</v>
      </c>
      <c r="M904" s="8">
        <v>38037.36535644532</v>
      </c>
      <c r="N904" s="8">
        <v>419160.44348144531</v>
      </c>
      <c r="O904" s="8">
        <v>209198.49212646484</v>
      </c>
      <c r="P904" s="8">
        <v>0</v>
      </c>
      <c r="Q904" s="8">
        <v>0</v>
      </c>
      <c r="R904" s="8">
        <v>275720.07489013672</v>
      </c>
      <c r="S904" s="8">
        <v>134532.34741210938</v>
      </c>
      <c r="T904" s="8">
        <v>98324.245254516631</v>
      </c>
      <c r="U904" s="8"/>
    </row>
    <row r="905" spans="1:21" ht="14.25" customHeight="1" x14ac:dyDescent="0.55000000000000004">
      <c r="A905" s="7">
        <f t="shared" si="101"/>
        <v>2025</v>
      </c>
      <c r="B905" s="73" t="s">
        <v>87</v>
      </c>
      <c r="C905" s="75">
        <v>47542</v>
      </c>
      <c r="D905" s="8">
        <v>137988.73553466803</v>
      </c>
      <c r="E905" s="8">
        <v>999114.43212890625</v>
      </c>
      <c r="F905" s="8">
        <v>131883.1044311524</v>
      </c>
      <c r="G905" s="8">
        <v>4901.0049924850446</v>
      </c>
      <c r="H905" s="8">
        <v>27245.785820007335</v>
      </c>
      <c r="I905" s="8">
        <v>5994.0726976394653</v>
      </c>
      <c r="J905" s="8">
        <v>496120.03210449219</v>
      </c>
      <c r="K905" s="8">
        <v>40335.472137451157</v>
      </c>
      <c r="L905" s="8">
        <v>10511.65394592285</v>
      </c>
      <c r="M905" s="8">
        <v>37095.801895141609</v>
      </c>
      <c r="N905" s="8">
        <v>408177.09997558594</v>
      </c>
      <c r="O905" s="8">
        <v>202105.21545410156</v>
      </c>
      <c r="P905" s="8">
        <v>0</v>
      </c>
      <c r="Q905" s="8">
        <v>0</v>
      </c>
      <c r="R905" s="8">
        <v>270132.650390625</v>
      </c>
      <c r="S905" s="8">
        <v>129073.45567321779</v>
      </c>
      <c r="T905" s="8">
        <v>96913.925598144546</v>
      </c>
      <c r="U905" s="8"/>
    </row>
    <row r="906" spans="1:21" ht="14.25" customHeight="1" x14ac:dyDescent="0.55000000000000004">
      <c r="A906" s="7">
        <f t="shared" si="101"/>
        <v>2025</v>
      </c>
      <c r="B906" s="73" t="s">
        <v>87</v>
      </c>
      <c r="C906" s="75">
        <v>47573</v>
      </c>
      <c r="D906" s="8">
        <v>135695.23364257815</v>
      </c>
      <c r="E906" s="8">
        <v>985329.52294921875</v>
      </c>
      <c r="F906" s="8">
        <v>130063.49688720709</v>
      </c>
      <c r="G906" s="8">
        <v>4816.3247270584125</v>
      </c>
      <c r="H906" s="8">
        <v>26863.218490600619</v>
      </c>
      <c r="I906" s="8">
        <v>5909.9078178405762</v>
      </c>
      <c r="J906" s="8">
        <v>480954.74035644531</v>
      </c>
      <c r="K906" s="8">
        <v>40077.225387573249</v>
      </c>
      <c r="L906" s="8">
        <v>10190.913703918459</v>
      </c>
      <c r="M906" s="8">
        <v>35936.633430480972</v>
      </c>
      <c r="N906" s="8">
        <v>394749.95739746094</v>
      </c>
      <c r="O906" s="8">
        <v>193910.61322021484</v>
      </c>
      <c r="P906" s="8">
        <v>0</v>
      </c>
      <c r="Q906" s="8">
        <v>0</v>
      </c>
      <c r="R906" s="8">
        <v>264843.83563232422</v>
      </c>
      <c r="S906" s="8">
        <v>120561.80992126466</v>
      </c>
      <c r="T906" s="8">
        <v>95549.093093872085</v>
      </c>
      <c r="U906" s="8"/>
    </row>
    <row r="907" spans="1:21" ht="14.25" customHeight="1" x14ac:dyDescent="0.55000000000000004">
      <c r="A907" s="7">
        <f t="shared" si="101"/>
        <v>2025</v>
      </c>
      <c r="B907" s="73" t="s">
        <v>87</v>
      </c>
      <c r="C907" s="75">
        <v>47603</v>
      </c>
      <c r="D907" s="8">
        <v>133481.51782226568</v>
      </c>
      <c r="E907" s="8">
        <v>971966.47021484375</v>
      </c>
      <c r="F907" s="8">
        <v>128299.57403564456</v>
      </c>
      <c r="G907" s="8">
        <v>4734.6834049224872</v>
      </c>
      <c r="H907" s="8">
        <v>26492.71282577515</v>
      </c>
      <c r="I907" s="8">
        <v>5828.3965654373178</v>
      </c>
      <c r="J907" s="8">
        <v>459783.02355957031</v>
      </c>
      <c r="K907" s="8">
        <v>39828.231460571296</v>
      </c>
      <c r="L907" s="8">
        <v>9743.5570983886719</v>
      </c>
      <c r="M907" s="8">
        <v>34300.150230407715</v>
      </c>
      <c r="N907" s="8">
        <v>375911.08435058594</v>
      </c>
      <c r="O907" s="8">
        <v>183195.68048095703</v>
      </c>
      <c r="P907" s="8">
        <v>0</v>
      </c>
      <c r="Q907" s="8">
        <v>0</v>
      </c>
      <c r="R907" s="8">
        <v>259602.50592041016</v>
      </c>
      <c r="S907" s="8">
        <v>105953.02934265138</v>
      </c>
      <c r="T907" s="8">
        <v>94227.4889984131</v>
      </c>
      <c r="U907" s="8"/>
    </row>
    <row r="908" spans="1:21" ht="14.25" customHeight="1" x14ac:dyDescent="0.55000000000000004">
      <c r="A908" s="7">
        <f t="shared" si="101"/>
        <v>2025</v>
      </c>
      <c r="B908" s="73" t="s">
        <v>87</v>
      </c>
      <c r="C908" s="75">
        <v>47634</v>
      </c>
      <c r="D908" s="8">
        <v>131343.42175292972</v>
      </c>
      <c r="E908" s="8">
        <v>959005.43017578125</v>
      </c>
      <c r="F908" s="8">
        <v>126588.71551513679</v>
      </c>
      <c r="G908" s="8">
        <v>4655.9177331924466</v>
      </c>
      <c r="H908" s="8">
        <v>26133.684608459487</v>
      </c>
      <c r="I908" s="8">
        <v>5749.4102020263672</v>
      </c>
      <c r="J908" s="8">
        <v>451623.21179199219</v>
      </c>
      <c r="K908" s="8">
        <v>39587.994293212883</v>
      </c>
      <c r="L908" s="8">
        <v>9570.576435089115</v>
      </c>
      <c r="M908" s="8">
        <v>33694.076065063491</v>
      </c>
      <c r="N908" s="8">
        <v>368770.5615234375</v>
      </c>
      <c r="O908" s="8">
        <v>178294.09417724612</v>
      </c>
      <c r="P908" s="8">
        <v>0</v>
      </c>
      <c r="Q908" s="8">
        <v>0</v>
      </c>
      <c r="R908" s="8">
        <v>254683.10723876953</v>
      </c>
      <c r="S908" s="8">
        <v>103993.09385681154</v>
      </c>
      <c r="T908" s="8">
        <v>92947.009857177749</v>
      </c>
      <c r="U908" s="8"/>
    </row>
    <row r="909" spans="1:21" ht="14.25" customHeight="1" x14ac:dyDescent="0.55000000000000004">
      <c r="A909" s="7">
        <f t="shared" si="101"/>
        <v>2025</v>
      </c>
      <c r="B909" s="73" t="s">
        <v>87</v>
      </c>
      <c r="C909" s="75">
        <v>47664</v>
      </c>
      <c r="D909" s="8">
        <v>129277.05993652345</v>
      </c>
      <c r="E909" s="8">
        <v>946427.86376953125</v>
      </c>
      <c r="F909" s="8">
        <v>124928.47784423834</v>
      </c>
      <c r="G909" s="8">
        <v>4579.8759355545035</v>
      </c>
      <c r="H909" s="8">
        <v>25785.586280822772</v>
      </c>
      <c r="I909" s="8">
        <v>5672.8287620544461</v>
      </c>
      <c r="J909" s="8">
        <v>445877.03063964844</v>
      </c>
      <c r="K909" s="8">
        <v>39356.050765991211</v>
      </c>
      <c r="L909" s="8">
        <v>9448.5300827026476</v>
      </c>
      <c r="M909" s="8">
        <v>33277.433494567886</v>
      </c>
      <c r="N909" s="8">
        <v>363795.01391601563</v>
      </c>
      <c r="O909" s="8">
        <v>174497.03936767581</v>
      </c>
      <c r="P909" s="8">
        <v>0</v>
      </c>
      <c r="Q909" s="8">
        <v>0</v>
      </c>
      <c r="R909" s="8">
        <v>250023.67535400391</v>
      </c>
      <c r="S909" s="8">
        <v>104147.66174316408</v>
      </c>
      <c r="T909" s="8">
        <v>91705.691619873076</v>
      </c>
      <c r="U909" s="8"/>
    </row>
    <row r="910" spans="1:21" ht="14.25" customHeight="1" x14ac:dyDescent="0.55000000000000004">
      <c r="A910" s="7">
        <f t="shared" si="101"/>
        <v>2025</v>
      </c>
      <c r="B910" s="73" t="s">
        <v>87</v>
      </c>
      <c r="C910" s="75">
        <v>47695</v>
      </c>
      <c r="D910" s="8">
        <v>127278.81799316415</v>
      </c>
      <c r="E910" s="8">
        <v>934216.326171875</v>
      </c>
      <c r="F910" s="8">
        <v>123316.55377197271</v>
      </c>
      <c r="G910" s="8">
        <v>4506.4169750213632</v>
      </c>
      <c r="H910" s="8">
        <v>25447.906963348403</v>
      </c>
      <c r="I910" s="8">
        <v>5598.5393028259296</v>
      </c>
      <c r="J910" s="8">
        <v>440490.92578125</v>
      </c>
      <c r="K910" s="8">
        <v>39131.974456787117</v>
      </c>
      <c r="L910" s="8">
        <v>9334.087741851803</v>
      </c>
      <c r="M910" s="8">
        <v>32888.80687713623</v>
      </c>
      <c r="N910" s="8">
        <v>359136.05603027344</v>
      </c>
      <c r="O910" s="8">
        <v>170899.55273437503</v>
      </c>
      <c r="P910" s="8">
        <v>0</v>
      </c>
      <c r="Q910" s="8">
        <v>0</v>
      </c>
      <c r="R910" s="8">
        <v>245432.03204345703</v>
      </c>
      <c r="S910" s="8">
        <v>104557.20918273927</v>
      </c>
      <c r="T910" s="8">
        <v>90501.684936523452</v>
      </c>
      <c r="U910" s="8"/>
    </row>
    <row r="911" spans="1:21" ht="14.25" customHeight="1" x14ac:dyDescent="0.55000000000000004">
      <c r="A911" s="7">
        <f t="shared" si="101"/>
        <v>2025</v>
      </c>
      <c r="B911" s="73" t="s">
        <v>87</v>
      </c>
      <c r="C911" s="75">
        <v>47726</v>
      </c>
      <c r="D911" s="8">
        <v>125345.31738281256</v>
      </c>
      <c r="E911" s="8">
        <v>922354.47705078125</v>
      </c>
      <c r="F911" s="8">
        <v>121750.78948974617</v>
      </c>
      <c r="G911" s="8">
        <v>4435.4092702865591</v>
      </c>
      <c r="H911" s="8">
        <v>25120.166835784927</v>
      </c>
      <c r="I911" s="8">
        <v>5526.4364099502563</v>
      </c>
      <c r="J911" s="8">
        <v>434579.87255859375</v>
      </c>
      <c r="K911" s="8">
        <v>38915.364364624031</v>
      </c>
      <c r="L911" s="8">
        <v>9208.617038726803</v>
      </c>
      <c r="M911" s="8">
        <v>32456.829528808608</v>
      </c>
      <c r="N911" s="8">
        <v>353999.06030273438</v>
      </c>
      <c r="O911" s="8">
        <v>167122.39331054688</v>
      </c>
      <c r="P911" s="8">
        <v>0</v>
      </c>
      <c r="Q911" s="8">
        <v>0</v>
      </c>
      <c r="R911" s="8">
        <v>241036.61627197266</v>
      </c>
      <c r="S911" s="8">
        <v>104209.98303222659</v>
      </c>
      <c r="T911" s="8">
        <v>89333.267562866211</v>
      </c>
      <c r="U911" s="8"/>
    </row>
    <row r="912" spans="1:21" ht="14.25" customHeight="1" x14ac:dyDescent="0.55000000000000004">
      <c r="A912" s="7">
        <f t="shared" si="101"/>
        <v>2025</v>
      </c>
      <c r="B912" s="73" t="s">
        <v>87</v>
      </c>
      <c r="C912" s="75">
        <v>47756</v>
      </c>
      <c r="D912" s="8">
        <v>123473.40472412109</v>
      </c>
      <c r="E912" s="8">
        <v>910826.9365234375</v>
      </c>
      <c r="F912" s="8">
        <v>120229.15539550783</v>
      </c>
      <c r="G912" s="8">
        <v>4366.7302780151376</v>
      </c>
      <c r="H912" s="8">
        <v>24801.915920257583</v>
      </c>
      <c r="I912" s="8">
        <v>5456.4212322235126</v>
      </c>
      <c r="J912" s="8">
        <v>428365.177734375</v>
      </c>
      <c r="K912" s="8">
        <v>38705.847824096687</v>
      </c>
      <c r="L912" s="8">
        <v>9076.7728767395001</v>
      </c>
      <c r="M912" s="8">
        <v>31999.527519226089</v>
      </c>
      <c r="N912" s="8">
        <v>348583.03063964844</v>
      </c>
      <c r="O912" s="8">
        <v>163263.60540771484</v>
      </c>
      <c r="P912" s="8">
        <v>0</v>
      </c>
      <c r="Q912" s="8">
        <v>0</v>
      </c>
      <c r="R912" s="8">
        <v>236784.375</v>
      </c>
      <c r="S912" s="8">
        <v>103381.98167419435</v>
      </c>
      <c r="T912" s="8">
        <v>88198.821357727065</v>
      </c>
      <c r="U912" s="8"/>
    </row>
    <row r="913" spans="1:21" ht="14.25" customHeight="1" x14ac:dyDescent="0.55000000000000004">
      <c r="A913" s="7">
        <f t="shared" si="101"/>
        <v>2025</v>
      </c>
      <c r="B913" s="73" t="s">
        <v>87</v>
      </c>
      <c r="C913" s="75">
        <v>47787</v>
      </c>
      <c r="D913" s="8">
        <v>121660.12988281254</v>
      </c>
      <c r="E913" s="8">
        <v>899619.22998046875</v>
      </c>
      <c r="F913" s="8">
        <v>118749.73706054693</v>
      </c>
      <c r="G913" s="8">
        <v>4300.2654523849469</v>
      </c>
      <c r="H913" s="8">
        <v>24492.730892181415</v>
      </c>
      <c r="I913" s="8">
        <v>5388.4004669189471</v>
      </c>
      <c r="J913" s="8">
        <v>422832.9521484375</v>
      </c>
      <c r="K913" s="8">
        <v>38503.07540893554</v>
      </c>
      <c r="L913" s="8">
        <v>8959.3424263000506</v>
      </c>
      <c r="M913" s="8">
        <v>31595.254386901859</v>
      </c>
      <c r="N913" s="8">
        <v>343775.271484375</v>
      </c>
      <c r="O913" s="8">
        <v>159738.05157470703</v>
      </c>
      <c r="P913" s="8">
        <v>0</v>
      </c>
      <c r="Q913" s="8">
        <v>0</v>
      </c>
      <c r="R913" s="8">
        <v>232668.31567382813</v>
      </c>
      <c r="S913" s="8">
        <v>103067.81002807619</v>
      </c>
      <c r="T913" s="8">
        <v>87096.823143005386</v>
      </c>
      <c r="U913" s="8"/>
    </row>
    <row r="914" spans="1:21" ht="14.25" customHeight="1" x14ac:dyDescent="0.55000000000000004">
      <c r="A914" s="7">
        <f t="shared" si="101"/>
        <v>2025</v>
      </c>
      <c r="B914" s="73" t="s">
        <v>87</v>
      </c>
      <c r="C914" s="75">
        <v>47817</v>
      </c>
      <c r="D914" s="8">
        <v>119902.72937011727</v>
      </c>
      <c r="E914" s="8">
        <v>888717.73681640625</v>
      </c>
      <c r="F914" s="8">
        <v>117310.74102783212</v>
      </c>
      <c r="G914" s="8">
        <v>4235.9078187942496</v>
      </c>
      <c r="H914" s="8">
        <v>24192.213878631614</v>
      </c>
      <c r="I914" s="8">
        <v>5322.2867593765259</v>
      </c>
      <c r="J914" s="8">
        <v>423943.84069824219</v>
      </c>
      <c r="K914" s="8">
        <v>38306.7214202881</v>
      </c>
      <c r="L914" s="8">
        <v>8981.9777717590259</v>
      </c>
      <c r="M914" s="8">
        <v>31717.702064514167</v>
      </c>
      <c r="N914" s="8">
        <v>344937.435546875</v>
      </c>
      <c r="O914" s="8">
        <v>159010.08996582031</v>
      </c>
      <c r="P914" s="8">
        <v>0</v>
      </c>
      <c r="Q914" s="8">
        <v>0</v>
      </c>
      <c r="R914" s="8">
        <v>228639.76812744141</v>
      </c>
      <c r="S914" s="8">
        <v>109278.22023010254</v>
      </c>
      <c r="T914" s="8">
        <v>86025.845146179214</v>
      </c>
      <c r="U914" s="8"/>
    </row>
    <row r="915" spans="1:21" ht="14.25" customHeight="1" x14ac:dyDescent="0.55000000000000004">
      <c r="A915" s="7">
        <f t="shared" si="101"/>
        <v>2025</v>
      </c>
      <c r="B915" s="73" t="s">
        <v>87</v>
      </c>
      <c r="C915" s="75">
        <v>47848</v>
      </c>
      <c r="D915" s="8">
        <v>118198.61047363291</v>
      </c>
      <c r="E915" s="8">
        <v>878109.5908203125</v>
      </c>
      <c r="F915" s="8">
        <v>115910.4657592774</v>
      </c>
      <c r="G915" s="8">
        <v>4173.5570030212421</v>
      </c>
      <c r="H915" s="8">
        <v>23899.991275787372</v>
      </c>
      <c r="I915" s="8">
        <v>5257.9978322982797</v>
      </c>
      <c r="J915" s="8">
        <v>425374.19299316406</v>
      </c>
      <c r="K915" s="8">
        <v>38116.482269287102</v>
      </c>
      <c r="L915" s="8">
        <v>9011.3402023315357</v>
      </c>
      <c r="M915" s="8">
        <v>31865.864608764659</v>
      </c>
      <c r="N915" s="8">
        <v>346380.51171875</v>
      </c>
      <c r="O915" s="8">
        <v>158412.12744140628</v>
      </c>
      <c r="P915" s="8">
        <v>0</v>
      </c>
      <c r="Q915" s="8">
        <v>0</v>
      </c>
      <c r="R915" s="8">
        <v>224570.09875488281</v>
      </c>
      <c r="S915" s="8">
        <v>115819.55433654787</v>
      </c>
      <c r="T915" s="8">
        <v>84984.54271698001</v>
      </c>
      <c r="U915" s="8"/>
    </row>
    <row r="916" spans="1:21" ht="14.25" customHeight="1" x14ac:dyDescent="0.55000000000000004">
      <c r="A916" s="7">
        <f t="shared" si="101"/>
        <v>2025</v>
      </c>
      <c r="B916" s="73" t="s">
        <v>87</v>
      </c>
      <c r="C916" s="75">
        <v>47879</v>
      </c>
      <c r="D916" s="8">
        <v>116545.34454345709</v>
      </c>
      <c r="E916" s="8">
        <v>867782.67138671875</v>
      </c>
      <c r="F916" s="8">
        <v>114547.31158447271</v>
      </c>
      <c r="G916" s="8">
        <v>4113.1192150115985</v>
      </c>
      <c r="H916" s="8">
        <v>23615.710376739517</v>
      </c>
      <c r="I916" s="8">
        <v>5195.4559850692758</v>
      </c>
      <c r="J916" s="8">
        <v>423098.59497070313</v>
      </c>
      <c r="K916" s="8">
        <v>37932.07112121582</v>
      </c>
      <c r="L916" s="8">
        <v>8962.7017898559661</v>
      </c>
      <c r="M916" s="8">
        <v>31714.209175109871</v>
      </c>
      <c r="N916" s="8">
        <v>344489.61877441406</v>
      </c>
      <c r="O916" s="8">
        <v>156300.98895263675</v>
      </c>
      <c r="P916" s="8">
        <v>0</v>
      </c>
      <c r="Q916" s="8">
        <v>0</v>
      </c>
      <c r="R916" s="8">
        <v>221155.17181396487</v>
      </c>
      <c r="S916" s="8">
        <v>117971.77958679199</v>
      </c>
      <c r="T916" s="8">
        <v>83971.647262573271</v>
      </c>
      <c r="U916" s="8"/>
    </row>
    <row r="917" spans="1:21" ht="14.25" customHeight="1" x14ac:dyDescent="0.55000000000000004">
      <c r="A917" s="7">
        <f t="shared" si="101"/>
        <v>2025</v>
      </c>
      <c r="B917" s="73" t="s">
        <v>87</v>
      </c>
      <c r="C917" s="75">
        <v>47907</v>
      </c>
      <c r="D917" s="8">
        <v>114940.64642333992</v>
      </c>
      <c r="E917" s="8">
        <v>857725.53857421875</v>
      </c>
      <c r="F917" s="8">
        <v>113219.7706298829</v>
      </c>
      <c r="G917" s="8">
        <v>4054.5063266754173</v>
      </c>
      <c r="H917" s="8">
        <v>23339.038871765159</v>
      </c>
      <c r="I917" s="8">
        <v>5134.5883207321167</v>
      </c>
      <c r="J917" s="8">
        <v>414767.94653320313</v>
      </c>
      <c r="K917" s="8">
        <v>37753.220626831055</v>
      </c>
      <c r="L917" s="8">
        <v>8786.3698844909668</v>
      </c>
      <c r="M917" s="8">
        <v>31083.645957946785</v>
      </c>
      <c r="N917" s="8">
        <v>337144.70935058594</v>
      </c>
      <c r="O917" s="8">
        <v>151758.32897949222</v>
      </c>
      <c r="P917" s="8">
        <v>0</v>
      </c>
      <c r="Q917" s="8">
        <v>0</v>
      </c>
      <c r="R917" s="8">
        <v>217520.92987060547</v>
      </c>
      <c r="S917" s="8">
        <v>114261.04762268068</v>
      </c>
      <c r="T917" s="8">
        <v>82985.96825408937</v>
      </c>
      <c r="U917" s="8"/>
    </row>
    <row r="918" spans="1:21" ht="14.25" customHeight="1" x14ac:dyDescent="0.55000000000000004">
      <c r="A918" s="7">
        <f t="shared" si="101"/>
        <v>2025</v>
      </c>
      <c r="B918" s="73" t="s">
        <v>87</v>
      </c>
      <c r="C918" s="75">
        <v>47938</v>
      </c>
      <c r="D918" s="8">
        <v>113382.36889648443</v>
      </c>
      <c r="E918" s="8">
        <v>847927.365234375</v>
      </c>
      <c r="F918" s="8">
        <v>111926.41131591806</v>
      </c>
      <c r="G918" s="8">
        <v>3997.6356525421133</v>
      </c>
      <c r="H918" s="8">
        <v>23069.663097381606</v>
      </c>
      <c r="I918" s="8">
        <v>5075.3257350921631</v>
      </c>
      <c r="J918" s="8">
        <v>405550.61364746094</v>
      </c>
      <c r="K918" s="8">
        <v>37579.677856445327</v>
      </c>
      <c r="L918" s="8">
        <v>8591.3736457824725</v>
      </c>
      <c r="M918" s="8">
        <v>30381.431648254402</v>
      </c>
      <c r="N918" s="8">
        <v>328998.13220214844</v>
      </c>
      <c r="O918" s="8">
        <v>146919.76654052734</v>
      </c>
      <c r="P918" s="8">
        <v>0</v>
      </c>
      <c r="Q918" s="8">
        <v>0</v>
      </c>
      <c r="R918" s="8">
        <v>214033.61370849612</v>
      </c>
      <c r="S918" s="8">
        <v>109490.62123107912</v>
      </c>
      <c r="T918" s="8">
        <v>82026.377738952666</v>
      </c>
      <c r="U918" s="8"/>
    </row>
    <row r="919" spans="1:21" ht="14.25" customHeight="1" x14ac:dyDescent="0.55000000000000004">
      <c r="A919" s="7">
        <f t="shared" si="101"/>
        <v>2025</v>
      </c>
      <c r="B919" s="73" t="s">
        <v>87</v>
      </c>
      <c r="C919" s="75">
        <v>47968</v>
      </c>
      <c r="D919" s="8">
        <v>111868.48699951178</v>
      </c>
      <c r="E919" s="8">
        <v>838377.88720703125</v>
      </c>
      <c r="F919" s="8">
        <v>110665.88146972662</v>
      </c>
      <c r="G919" s="8">
        <v>3942.4293260574332</v>
      </c>
      <c r="H919" s="8">
        <v>22807.286899566661</v>
      </c>
      <c r="I919" s="8">
        <v>5017.6028861999512</v>
      </c>
      <c r="J919" s="8">
        <v>388802.30554199219</v>
      </c>
      <c r="K919" s="8">
        <v>37411.207855224609</v>
      </c>
      <c r="L919" s="8">
        <v>8237.6233139038086</v>
      </c>
      <c r="M919" s="8">
        <v>29080.729209899913</v>
      </c>
      <c r="N919" s="8">
        <v>314072.73559570313</v>
      </c>
      <c r="O919" s="8">
        <v>139145.00991821289</v>
      </c>
      <c r="P919" s="8">
        <v>0</v>
      </c>
      <c r="Q919" s="8">
        <v>0</v>
      </c>
      <c r="R919" s="8">
        <v>210608.49255371094</v>
      </c>
      <c r="S919" s="8">
        <v>97102.000411987319</v>
      </c>
      <c r="T919" s="8">
        <v>81091.809501647978</v>
      </c>
      <c r="U919" s="8"/>
    </row>
    <row r="920" spans="1:21" ht="14.25" customHeight="1" x14ac:dyDescent="0.55000000000000004">
      <c r="A920" s="7">
        <f t="shared" si="101"/>
        <v>2025</v>
      </c>
      <c r="B920" s="73" t="s">
        <v>87</v>
      </c>
      <c r="C920" s="75">
        <v>47999</v>
      </c>
      <c r="D920" s="8">
        <v>110397.09765625006</v>
      </c>
      <c r="E920" s="8">
        <v>829067.43212890625</v>
      </c>
      <c r="F920" s="8">
        <v>109436.90118408212</v>
      </c>
      <c r="G920" s="8">
        <v>3888.814293861391</v>
      </c>
      <c r="H920" s="8">
        <v>22551.629467010498</v>
      </c>
      <c r="I920" s="8">
        <v>4961.3582382202167</v>
      </c>
      <c r="J920" s="8">
        <v>383102.28955078125</v>
      </c>
      <c r="K920" s="8">
        <v>37247.58638000489</v>
      </c>
      <c r="L920" s="8">
        <v>8116.8245754241962</v>
      </c>
      <c r="M920" s="8">
        <v>28655.773216247577</v>
      </c>
      <c r="N920" s="8">
        <v>309082.10192871094</v>
      </c>
      <c r="O920" s="8">
        <v>135850.69528198242</v>
      </c>
      <c r="P920" s="8">
        <v>0</v>
      </c>
      <c r="Q920" s="8">
        <v>0</v>
      </c>
      <c r="R920" s="8">
        <v>207358.57464599609</v>
      </c>
      <c r="S920" s="8">
        <v>95562.456085205093</v>
      </c>
      <c r="T920" s="8">
        <v>80181.25902557376</v>
      </c>
      <c r="U920" s="8"/>
    </row>
    <row r="921" spans="1:21" ht="14.25" customHeight="1" x14ac:dyDescent="0.55000000000000004">
      <c r="A921" s="7">
        <f t="shared" si="101"/>
        <v>2025</v>
      </c>
      <c r="B921" s="73" t="s">
        <v>87</v>
      </c>
      <c r="C921" s="75">
        <v>48029</v>
      </c>
      <c r="D921" s="8">
        <v>108966.40338134774</v>
      </c>
      <c r="E921" s="8">
        <v>819986.77587890625</v>
      </c>
      <c r="F921" s="8">
        <v>108238.25439453132</v>
      </c>
      <c r="G921" s="8">
        <v>3836.721516609191</v>
      </c>
      <c r="H921" s="8">
        <v>22302.425300598152</v>
      </c>
      <c r="I921" s="8">
        <v>4906.5334129333496</v>
      </c>
      <c r="J921" s="8">
        <v>378812.42102050781</v>
      </c>
      <c r="K921" s="8">
        <v>37088.604858398445</v>
      </c>
      <c r="L921" s="8">
        <v>8025.7572441101092</v>
      </c>
      <c r="M921" s="8">
        <v>28342.650604248054</v>
      </c>
      <c r="N921" s="8">
        <v>305355.40881347656</v>
      </c>
      <c r="O921" s="8">
        <v>133150.93515014651</v>
      </c>
      <c r="P921" s="8">
        <v>0</v>
      </c>
      <c r="Q921" s="8">
        <v>0</v>
      </c>
      <c r="R921" s="8">
        <v>204124.12640380859</v>
      </c>
      <c r="S921" s="8">
        <v>95394.522277832046</v>
      </c>
      <c r="T921" s="8">
        <v>79293.773925781265</v>
      </c>
      <c r="U921" s="8"/>
    </row>
    <row r="922" spans="1:21" ht="14.25" customHeight="1" x14ac:dyDescent="0.55000000000000004">
      <c r="A922" s="7">
        <f t="shared" si="101"/>
        <v>2025</v>
      </c>
      <c r="B922" s="73" t="s">
        <v>87</v>
      </c>
      <c r="C922" s="75">
        <v>48060</v>
      </c>
      <c r="D922" s="8">
        <v>107574.7098999024</v>
      </c>
      <c r="E922" s="8">
        <v>811127.22509765625</v>
      </c>
      <c r="F922" s="8">
        <v>107068.79376220712</v>
      </c>
      <c r="G922" s="8">
        <v>3786.0861930847173</v>
      </c>
      <c r="H922" s="8">
        <v>22059.424816131606</v>
      </c>
      <c r="I922" s="8">
        <v>4853.0732069015521</v>
      </c>
      <c r="J922" s="8">
        <v>374679.09020996094</v>
      </c>
      <c r="K922" s="8">
        <v>36934.064498901367</v>
      </c>
      <c r="L922" s="8">
        <v>7938.0144367218036</v>
      </c>
      <c r="M922" s="8">
        <v>28040.874153137214</v>
      </c>
      <c r="N922" s="8">
        <v>301766.1337890625</v>
      </c>
      <c r="O922" s="8">
        <v>130544.84588623048</v>
      </c>
      <c r="P922" s="8">
        <v>0</v>
      </c>
      <c r="Q922" s="8">
        <v>0</v>
      </c>
      <c r="R922" s="8">
        <v>201017.04394531253</v>
      </c>
      <c r="S922" s="8">
        <v>95233.592361450195</v>
      </c>
      <c r="T922" s="8">
        <v>78428.455825805679</v>
      </c>
      <c r="U922" s="8"/>
    </row>
    <row r="923" spans="1:21" ht="14.25" customHeight="1" x14ac:dyDescent="0.55000000000000004">
      <c r="A923" s="7">
        <f t="shared" si="101"/>
        <v>2025</v>
      </c>
      <c r="B923" s="73" t="s">
        <v>87</v>
      </c>
      <c r="C923" s="75">
        <v>48091</v>
      </c>
      <c r="D923" s="8">
        <v>106220.41314697271</v>
      </c>
      <c r="E923" s="8">
        <v>802480.50537109375</v>
      </c>
      <c r="F923" s="8">
        <v>105927.42602539068</v>
      </c>
      <c r="G923" s="8">
        <v>3736.8469276428236</v>
      </c>
      <c r="H923" s="8">
        <v>21822.388229370139</v>
      </c>
      <c r="I923" s="8">
        <v>4800.9252347946167</v>
      </c>
      <c r="J923" s="8">
        <v>370658.78796386719</v>
      </c>
      <c r="K923" s="8">
        <v>36783.779052734382</v>
      </c>
      <c r="L923" s="8">
        <v>7852.6712169647226</v>
      </c>
      <c r="M923" s="8">
        <v>27747.349342346206</v>
      </c>
      <c r="N923" s="8">
        <v>298274.98413085938</v>
      </c>
      <c r="O923" s="8">
        <v>128013.76379394531</v>
      </c>
      <c r="P923" s="8">
        <v>0</v>
      </c>
      <c r="Q923" s="8">
        <v>0</v>
      </c>
      <c r="R923" s="8">
        <v>197994.99420166016</v>
      </c>
      <c r="S923" s="8">
        <v>95079.339080810561</v>
      </c>
      <c r="T923" s="8">
        <v>77584.449920654326</v>
      </c>
      <c r="U923" s="8"/>
    </row>
    <row r="924" spans="1:21" ht="14.25" customHeight="1" x14ac:dyDescent="0.55000000000000004">
      <c r="A924" s="7">
        <f t="shared" si="101"/>
        <v>2025</v>
      </c>
      <c r="B924" s="73" t="s">
        <v>87</v>
      </c>
      <c r="C924" s="75">
        <v>48121</v>
      </c>
      <c r="D924" s="8">
        <v>104901.99719238287</v>
      </c>
      <c r="E924" s="8">
        <v>794038.75048828125</v>
      </c>
      <c r="F924" s="8">
        <v>104813.11456298834</v>
      </c>
      <c r="G924" s="8">
        <v>3688.9458646774301</v>
      </c>
      <c r="H924" s="8">
        <v>21591.091209411647</v>
      </c>
      <c r="I924" s="8">
        <v>4750.0399255752563</v>
      </c>
      <c r="J924" s="8">
        <v>366064.48815917969</v>
      </c>
      <c r="K924" s="8">
        <v>36637.573547363289</v>
      </c>
      <c r="L924" s="8">
        <v>7755.2360630035428</v>
      </c>
      <c r="M924" s="8">
        <v>27407.868148803722</v>
      </c>
      <c r="N924" s="8">
        <v>294263.81335449219</v>
      </c>
      <c r="O924" s="8">
        <v>125293.14630126955</v>
      </c>
      <c r="P924" s="8">
        <v>0</v>
      </c>
      <c r="Q924" s="8">
        <v>0</v>
      </c>
      <c r="R924" s="8">
        <v>195017.8229980469</v>
      </c>
      <c r="S924" s="8">
        <v>94285.719161987305</v>
      </c>
      <c r="T924" s="8">
        <v>76760.945831298857</v>
      </c>
      <c r="U924" s="8"/>
    </row>
    <row r="925" spans="1:21" ht="14.25" customHeight="1" x14ac:dyDescent="0.55000000000000004">
      <c r="A925" s="7">
        <f t="shared" si="101"/>
        <v>2025</v>
      </c>
      <c r="B925" s="73" t="s">
        <v>87</v>
      </c>
      <c r="C925" s="75">
        <v>48152</v>
      </c>
      <c r="D925" s="8">
        <v>103618.03283691412</v>
      </c>
      <c r="E925" s="8">
        <v>785794.49169921875</v>
      </c>
      <c r="F925" s="8">
        <v>103724.87304687509</v>
      </c>
      <c r="G925" s="8">
        <v>3642.3283624649057</v>
      </c>
      <c r="H925" s="8">
        <v>21365.318939208995</v>
      </c>
      <c r="I925" s="8">
        <v>4700.370020866394</v>
      </c>
      <c r="J925" s="8">
        <v>362902.89111328125</v>
      </c>
      <c r="K925" s="8">
        <v>36495.279159545891</v>
      </c>
      <c r="L925" s="8">
        <v>7688.026912689209</v>
      </c>
      <c r="M925" s="8">
        <v>27181.163604736346</v>
      </c>
      <c r="N925" s="8">
        <v>291538.41650390625</v>
      </c>
      <c r="O925" s="8">
        <v>123150.69244384766</v>
      </c>
      <c r="P925" s="8">
        <v>0</v>
      </c>
      <c r="Q925" s="8">
        <v>0</v>
      </c>
      <c r="R925" s="8">
        <v>192155.93310546875</v>
      </c>
      <c r="S925" s="8">
        <v>94789.782531738296</v>
      </c>
      <c r="T925" s="8">
        <v>75957.174247741728</v>
      </c>
      <c r="U925" s="8"/>
    </row>
    <row r="926" spans="1:21" ht="14.25" customHeight="1" x14ac:dyDescent="0.55000000000000004">
      <c r="A926" s="7">
        <f t="shared" si="101"/>
        <v>2025</v>
      </c>
      <c r="B926" s="73" t="s">
        <v>87</v>
      </c>
      <c r="C926" s="75">
        <v>48182</v>
      </c>
      <c r="D926" s="8">
        <v>102367.1599731446</v>
      </c>
      <c r="E926" s="8">
        <v>777740.63525390625</v>
      </c>
      <c r="F926" s="8">
        <v>102661.76428222662</v>
      </c>
      <c r="G926" s="8">
        <v>3596.9426908493047</v>
      </c>
      <c r="H926" s="8">
        <v>21144.867786407489</v>
      </c>
      <c r="I926" s="8">
        <v>4651.8706674575824</v>
      </c>
      <c r="J926" s="8">
        <v>365097.99365234375</v>
      </c>
      <c r="K926" s="8">
        <v>36356.740753173843</v>
      </c>
      <c r="L926" s="8">
        <v>7733.7611179351807</v>
      </c>
      <c r="M926" s="8">
        <v>27379.142608642585</v>
      </c>
      <c r="N926" s="8">
        <v>293628.34582519531</v>
      </c>
      <c r="O926" s="8">
        <v>123052.27514648438</v>
      </c>
      <c r="P926" s="8">
        <v>0</v>
      </c>
      <c r="Q926" s="8">
        <v>0</v>
      </c>
      <c r="R926" s="8">
        <v>189369.07489013672</v>
      </c>
      <c r="S926" s="8">
        <v>100556.513671875</v>
      </c>
      <c r="T926" s="8">
        <v>75172.40453338626</v>
      </c>
      <c r="U926" s="8"/>
    </row>
    <row r="927" spans="1:21" ht="14.25" customHeight="1" x14ac:dyDescent="0.55000000000000004">
      <c r="A927" s="7">
        <f t="shared" si="101"/>
        <v>2025</v>
      </c>
      <c r="B927" s="73" t="s">
        <v>87</v>
      </c>
      <c r="C927" s="75">
        <v>48213</v>
      </c>
      <c r="D927" s="8">
        <v>101148.09246826176</v>
      </c>
      <c r="E927" s="8">
        <v>769870.4140625</v>
      </c>
      <c r="F927" s="8">
        <v>101622.89367675786</v>
      </c>
      <c r="G927" s="8">
        <v>3552.739877700807</v>
      </c>
      <c r="H927" s="8">
        <v>20929.54418945314</v>
      </c>
      <c r="I927" s="8">
        <v>4604.4995002746591</v>
      </c>
      <c r="J927" s="8">
        <v>367650.919921875</v>
      </c>
      <c r="K927" s="8">
        <v>36221.80822753907</v>
      </c>
      <c r="L927" s="8">
        <v>7787.0460090637207</v>
      </c>
      <c r="M927" s="8">
        <v>27605.220764160167</v>
      </c>
      <c r="N927" s="8">
        <v>296036.84912109375</v>
      </c>
      <c r="O927" s="8">
        <v>123080.16015625001</v>
      </c>
      <c r="P927" s="8">
        <v>0</v>
      </c>
      <c r="Q927" s="8">
        <v>0</v>
      </c>
      <c r="R927" s="8">
        <v>186618.99945068362</v>
      </c>
      <c r="S927" s="8">
        <v>106625.97109985353</v>
      </c>
      <c r="T927" s="8">
        <v>74405.948005676284</v>
      </c>
      <c r="U927" s="8"/>
    </row>
    <row r="928" spans="1:21" ht="14.25" customHeight="1" x14ac:dyDescent="0.55000000000000004">
      <c r="A928" s="7">
        <f t="shared" si="101"/>
        <v>2025</v>
      </c>
      <c r="B928" s="73" t="s">
        <v>87</v>
      </c>
      <c r="C928" s="75">
        <v>48244</v>
      </c>
      <c r="D928" s="8">
        <v>99959.612060546933</v>
      </c>
      <c r="E928" s="8">
        <v>762177.3994140625</v>
      </c>
      <c r="F928" s="8">
        <v>100607.41632080084</v>
      </c>
      <c r="G928" s="8">
        <v>3509.6735258102422</v>
      </c>
      <c r="H928" s="8">
        <v>20719.16487121582</v>
      </c>
      <c r="I928" s="8">
        <v>4558.2160882949838</v>
      </c>
      <c r="J928" s="8">
        <v>367041.78881835938</v>
      </c>
      <c r="K928" s="8">
        <v>36090.340209960938</v>
      </c>
      <c r="L928" s="8">
        <v>7773.7165508270273</v>
      </c>
      <c r="M928" s="8">
        <v>27578.154342651382</v>
      </c>
      <c r="N928" s="8">
        <v>295599.57464599609</v>
      </c>
      <c r="O928" s="8">
        <v>121926.10214233401</v>
      </c>
      <c r="P928" s="8">
        <v>0</v>
      </c>
      <c r="Q928" s="8">
        <v>0</v>
      </c>
      <c r="R928" s="8">
        <v>184113.26849365237</v>
      </c>
      <c r="S928" s="8">
        <v>109271.37553405763</v>
      </c>
      <c r="T928" s="8">
        <v>73657.144493103056</v>
      </c>
      <c r="U928" s="8"/>
    </row>
    <row r="929" spans="1:21" ht="14.25" customHeight="1" x14ac:dyDescent="0.55000000000000004">
      <c r="A929" s="7">
        <f t="shared" si="101"/>
        <v>2025</v>
      </c>
      <c r="B929" s="73" t="s">
        <v>87</v>
      </c>
      <c r="C929" s="75">
        <v>48273</v>
      </c>
      <c r="D929" s="8">
        <v>98800.558959961025</v>
      </c>
      <c r="E929" s="8">
        <v>754655.44580078125</v>
      </c>
      <c r="F929" s="8">
        <v>99614.519165039121</v>
      </c>
      <c r="G929" s="8">
        <v>3467.6996431350703</v>
      </c>
      <c r="H929" s="8">
        <v>20513.553722381592</v>
      </c>
      <c r="I929" s="8">
        <v>4512.981638908388</v>
      </c>
      <c r="J929" s="8">
        <v>360362.54724121094</v>
      </c>
      <c r="K929" s="8">
        <v>35962.202423095718</v>
      </c>
      <c r="L929" s="8">
        <v>7632.4377479553259</v>
      </c>
      <c r="M929" s="8">
        <v>27068.291122436531</v>
      </c>
      <c r="N929" s="8">
        <v>289699.60577392578</v>
      </c>
      <c r="O929" s="8">
        <v>118547.22372436525</v>
      </c>
      <c r="P929" s="8">
        <v>0</v>
      </c>
      <c r="Q929" s="8">
        <v>0</v>
      </c>
      <c r="R929" s="8">
        <v>181705.17602539063</v>
      </c>
      <c r="S929" s="8">
        <v>105732.00292968751</v>
      </c>
      <c r="T929" s="8">
        <v>72925.362365722685</v>
      </c>
      <c r="U929" s="8"/>
    </row>
    <row r="930" spans="1:21" ht="14.25" customHeight="1" x14ac:dyDescent="0.55000000000000004">
      <c r="A930" s="7">
        <f t="shared" si="101"/>
        <v>2025</v>
      </c>
      <c r="B930" s="73" t="s">
        <v>87</v>
      </c>
      <c r="C930" s="75">
        <v>48304</v>
      </c>
      <c r="D930" s="8">
        <v>97669.834960937529</v>
      </c>
      <c r="E930" s="8">
        <v>747298.69775390625</v>
      </c>
      <c r="F930" s="8">
        <v>98643.427490234448</v>
      </c>
      <c r="G930" s="8">
        <v>3426.7765836715707</v>
      </c>
      <c r="H930" s="8">
        <v>20312.544284820553</v>
      </c>
      <c r="I930" s="8">
        <v>4468.7594347000131</v>
      </c>
      <c r="J930" s="8">
        <v>352212.10681152344</v>
      </c>
      <c r="K930" s="8">
        <v>35837.268676757813</v>
      </c>
      <c r="L930" s="8">
        <v>7460.155366897583</v>
      </c>
      <c r="M930" s="8">
        <v>26441.105110168461</v>
      </c>
      <c r="N930" s="8">
        <v>282473.57415771484</v>
      </c>
      <c r="O930" s="8">
        <v>114675.84121704103</v>
      </c>
      <c r="P930" s="8">
        <v>0</v>
      </c>
      <c r="Q930" s="8">
        <v>0</v>
      </c>
      <c r="R930" s="8">
        <v>179357.08654785159</v>
      </c>
      <c r="S930" s="8">
        <v>100645.01698303223</v>
      </c>
      <c r="T930" s="8">
        <v>72210.004997253447</v>
      </c>
      <c r="U930" s="8"/>
    </row>
    <row r="931" spans="1:21" ht="14.25" customHeight="1" x14ac:dyDescent="0.55000000000000004">
      <c r="A931" s="7">
        <f t="shared" si="101"/>
        <v>2025</v>
      </c>
      <c r="B931" s="73" t="s">
        <v>87</v>
      </c>
      <c r="C931" s="75">
        <v>48334</v>
      </c>
      <c r="D931" s="8">
        <v>96566.395446777417</v>
      </c>
      <c r="E931" s="8">
        <v>740101.5947265625</v>
      </c>
      <c r="F931" s="8">
        <v>97693.410400390654</v>
      </c>
      <c r="G931" s="8">
        <v>3386.864681243896</v>
      </c>
      <c r="H931" s="8">
        <v>20115.978073120121</v>
      </c>
      <c r="I931" s="8">
        <v>4425.5149488449115</v>
      </c>
      <c r="J931" s="8">
        <v>338454.40100097656</v>
      </c>
      <c r="K931" s="8">
        <v>35715.418258667007</v>
      </c>
      <c r="L931" s="8">
        <v>7169.6798667907688</v>
      </c>
      <c r="M931" s="8">
        <v>25367.92588043214</v>
      </c>
      <c r="N931" s="8">
        <v>270201.38104248047</v>
      </c>
      <c r="O931" s="8">
        <v>108825.89752197267</v>
      </c>
      <c r="P931" s="8">
        <v>0</v>
      </c>
      <c r="Q931" s="8">
        <v>0</v>
      </c>
      <c r="R931" s="8">
        <v>177100.35205078125</v>
      </c>
      <c r="S931" s="8">
        <v>89843.543014526382</v>
      </c>
      <c r="T931" s="8">
        <v>71510.507003784209</v>
      </c>
      <c r="U931" s="8"/>
    </row>
    <row r="932" spans="1:21" ht="14.25" customHeight="1" x14ac:dyDescent="0.55000000000000004">
      <c r="A932" s="7">
        <f t="shared" si="101"/>
        <v>2025</v>
      </c>
      <c r="B932" s="73" t="s">
        <v>87</v>
      </c>
      <c r="C932" s="75">
        <v>48365</v>
      </c>
      <c r="D932" s="8">
        <v>95489.245666503964</v>
      </c>
      <c r="E932" s="8">
        <v>733058.79638671875</v>
      </c>
      <c r="F932" s="8">
        <v>96763.76000976564</v>
      </c>
      <c r="G932" s="8">
        <v>3347.9263505935678</v>
      </c>
      <c r="H932" s="8">
        <v>19923.702743530292</v>
      </c>
      <c r="I932" s="8">
        <v>4383.2143964767438</v>
      </c>
      <c r="J932" s="8">
        <v>334245.10607910156</v>
      </c>
      <c r="K932" s="8">
        <v>35596.535903930679</v>
      </c>
      <c r="L932" s="8">
        <v>7080.4990348815927</v>
      </c>
      <c r="M932" s="8">
        <v>25052.989097595233</v>
      </c>
      <c r="N932" s="8">
        <v>266515.08441162109</v>
      </c>
      <c r="O932" s="8">
        <v>106492.03262329104</v>
      </c>
      <c r="P932" s="8">
        <v>0</v>
      </c>
      <c r="Q932" s="8">
        <v>0</v>
      </c>
      <c r="R932" s="8">
        <v>174831.94458007815</v>
      </c>
      <c r="S932" s="8">
        <v>88586.838348388686</v>
      </c>
      <c r="T932" s="8">
        <v>70826.323081970244</v>
      </c>
      <c r="U932" s="8"/>
    </row>
    <row r="933" spans="1:21" ht="14.25" customHeight="1" x14ac:dyDescent="0.55000000000000004">
      <c r="A933" s="7">
        <f t="shared" si="101"/>
        <v>2025</v>
      </c>
      <c r="B933" s="73" t="s">
        <v>87</v>
      </c>
      <c r="C933" s="75">
        <v>48395</v>
      </c>
      <c r="D933" s="8">
        <v>94437.442382812573</v>
      </c>
      <c r="E933" s="8">
        <v>726165.22314453125</v>
      </c>
      <c r="F933" s="8">
        <v>95853.808410644589</v>
      </c>
      <c r="G933" s="8">
        <v>3309.9258737564082</v>
      </c>
      <c r="H933" s="8">
        <v>19735.574703216553</v>
      </c>
      <c r="I933" s="8">
        <v>4341.8261861801147</v>
      </c>
      <c r="J933" s="8">
        <v>331081.89123535156</v>
      </c>
      <c r="K933" s="8">
        <v>35480.513214111328</v>
      </c>
      <c r="L933" s="8">
        <v>7013.3754272460938</v>
      </c>
      <c r="M933" s="8">
        <v>24820.929237365737</v>
      </c>
      <c r="N933" s="8">
        <v>263767.06896972656</v>
      </c>
      <c r="O933" s="8">
        <v>104560.22335815431</v>
      </c>
      <c r="P933" s="8">
        <v>0</v>
      </c>
      <c r="Q933" s="8">
        <v>0</v>
      </c>
      <c r="R933" s="8">
        <v>172584.97863769537</v>
      </c>
      <c r="S933" s="8">
        <v>88339.975357055664</v>
      </c>
      <c r="T933" s="8">
        <v>70156.935493469253</v>
      </c>
      <c r="U933" s="8"/>
    </row>
    <row r="934" spans="1:21" ht="14.25" customHeight="1" x14ac:dyDescent="0.55000000000000004">
      <c r="A934" s="7">
        <f t="shared" si="101"/>
        <v>2025</v>
      </c>
      <c r="B934" s="73" t="s">
        <v>87</v>
      </c>
      <c r="C934" s="75">
        <v>48426</v>
      </c>
      <c r="D934" s="8">
        <v>93410.081787109433</v>
      </c>
      <c r="E934" s="8">
        <v>719416.0087890625</v>
      </c>
      <c r="F934" s="8">
        <v>94962.91241455081</v>
      </c>
      <c r="G934" s="8">
        <v>3272.8291254043588</v>
      </c>
      <c r="H934" s="8">
        <v>19551.455429077152</v>
      </c>
      <c r="I934" s="8">
        <v>4301.3199577331552</v>
      </c>
      <c r="J934" s="8">
        <v>328122.83923339844</v>
      </c>
      <c r="K934" s="8">
        <v>35367.246520996101</v>
      </c>
      <c r="L934" s="8">
        <v>6950.5539321899441</v>
      </c>
      <c r="M934" s="8">
        <v>24605.181396484397</v>
      </c>
      <c r="N934" s="8">
        <v>261199.85754394531</v>
      </c>
      <c r="O934" s="8">
        <v>102723.41876220706</v>
      </c>
      <c r="P934" s="8">
        <v>0</v>
      </c>
      <c r="Q934" s="8">
        <v>0</v>
      </c>
      <c r="R934" s="8">
        <v>170326.1130371094</v>
      </c>
      <c r="S934" s="8">
        <v>88294.8766937256</v>
      </c>
      <c r="T934" s="8">
        <v>69501.850761413603</v>
      </c>
      <c r="U934" s="8"/>
    </row>
    <row r="935" spans="1:21" ht="14.25" customHeight="1" x14ac:dyDescent="0.55000000000000004">
      <c r="A935" s="7">
        <f t="shared" si="101"/>
        <v>2025</v>
      </c>
      <c r="B935" s="73" t="s">
        <v>87</v>
      </c>
      <c r="C935" s="75">
        <v>48457</v>
      </c>
      <c r="D935" s="8">
        <v>92406.309387207075</v>
      </c>
      <c r="E935" s="8">
        <v>712806.49658203125</v>
      </c>
      <c r="F935" s="8">
        <v>94090.45764160165</v>
      </c>
      <c r="G935" s="8">
        <v>3236.6037807464609</v>
      </c>
      <c r="H935" s="8">
        <v>19371.212055206302</v>
      </c>
      <c r="I935" s="8">
        <v>4261.6665372848511</v>
      </c>
      <c r="J935" s="8">
        <v>325265.39233398438</v>
      </c>
      <c r="K935" s="8">
        <v>35256.636856079109</v>
      </c>
      <c r="L935" s="8">
        <v>6889.8906898498535</v>
      </c>
      <c r="M935" s="8">
        <v>24396.779388427749</v>
      </c>
      <c r="N935" s="8">
        <v>258722.08239746094</v>
      </c>
      <c r="O935" s="8">
        <v>100944.03189086917</v>
      </c>
      <c r="P935" s="8">
        <v>0</v>
      </c>
      <c r="Q935" s="8">
        <v>0</v>
      </c>
      <c r="R935" s="8">
        <v>168152.00537109381</v>
      </c>
      <c r="S935" s="8">
        <v>88252.79222106935</v>
      </c>
      <c r="T935" s="8">
        <v>68860.595176696792</v>
      </c>
      <c r="U935" s="8"/>
    </row>
    <row r="936" spans="1:21" ht="14.25" customHeight="1" x14ac:dyDescent="0.55000000000000004">
      <c r="A936" s="7">
        <f t="shared" si="101"/>
        <v>2025</v>
      </c>
      <c r="B936" s="73" t="s">
        <v>87</v>
      </c>
      <c r="C936" s="75">
        <v>48487</v>
      </c>
      <c r="D936" s="8">
        <v>91425.305236816464</v>
      </c>
      <c r="E936" s="8">
        <v>706332.2548828125</v>
      </c>
      <c r="F936" s="8">
        <v>93235.856445312529</v>
      </c>
      <c r="G936" s="8">
        <v>3201.2190217971797</v>
      </c>
      <c r="H936" s="8">
        <v>19194.720714569103</v>
      </c>
      <c r="I936" s="8">
        <v>4222.8382043838483</v>
      </c>
      <c r="J936" s="8">
        <v>322028.00390625</v>
      </c>
      <c r="K936" s="8">
        <v>35148.59089660646</v>
      </c>
      <c r="L936" s="8">
        <v>6821.2150878906259</v>
      </c>
      <c r="M936" s="8">
        <v>24158.325622558605</v>
      </c>
      <c r="N936" s="8">
        <v>255899.87255859375</v>
      </c>
      <c r="O936" s="8">
        <v>99053.040893554702</v>
      </c>
      <c r="P936" s="8">
        <v>0</v>
      </c>
      <c r="Q936" s="8">
        <v>0</v>
      </c>
      <c r="R936" s="8">
        <v>165964.39111328128</v>
      </c>
      <c r="S936" s="8">
        <v>87830.893997192397</v>
      </c>
      <c r="T936" s="8">
        <v>68232.718383789077</v>
      </c>
      <c r="U936" s="8"/>
    </row>
    <row r="937" spans="1:21" ht="14.25" customHeight="1" x14ac:dyDescent="0.55000000000000004">
      <c r="A937" s="7">
        <f t="shared" si="101"/>
        <v>2025</v>
      </c>
      <c r="B937" s="73" t="s">
        <v>87</v>
      </c>
      <c r="C937" s="75">
        <v>48518</v>
      </c>
      <c r="D937" s="8">
        <v>90466.289855957089</v>
      </c>
      <c r="E937" s="8">
        <v>699988.99560546875</v>
      </c>
      <c r="F937" s="8">
        <v>92398.547912597685</v>
      </c>
      <c r="G937" s="8">
        <v>3166.6454095840445</v>
      </c>
      <c r="H937" s="8">
        <v>19021.858386993408</v>
      </c>
      <c r="I937" s="8">
        <v>4184.808656692504</v>
      </c>
      <c r="J937" s="8">
        <v>319305.08801269531</v>
      </c>
      <c r="K937" s="8">
        <v>35043.019073486343</v>
      </c>
      <c r="L937" s="8">
        <v>6763.4075012207031</v>
      </c>
      <c r="M937" s="8">
        <v>23959.763946533207</v>
      </c>
      <c r="N937" s="8">
        <v>253538.90112304688</v>
      </c>
      <c r="O937" s="8">
        <v>97362.777069091826</v>
      </c>
      <c r="P937" s="8">
        <v>0</v>
      </c>
      <c r="Q937" s="8">
        <v>0</v>
      </c>
      <c r="R937" s="8">
        <v>163889.35168457034</v>
      </c>
      <c r="S937" s="8">
        <v>87797.94692993167</v>
      </c>
      <c r="T937" s="8">
        <v>67617.790275573745</v>
      </c>
      <c r="U937" s="8"/>
    </row>
    <row r="938" spans="1:21" ht="14.25" customHeight="1" x14ac:dyDescent="0.55000000000000004">
      <c r="A938" s="7">
        <f t="shared" si="101"/>
        <v>2025</v>
      </c>
      <c r="B938" s="73" t="s">
        <v>87</v>
      </c>
      <c r="C938" s="75">
        <v>48548</v>
      </c>
      <c r="D938" s="8">
        <v>89528.520629882842</v>
      </c>
      <c r="E938" s="8">
        <v>693772.67626953125</v>
      </c>
      <c r="F938" s="8">
        <v>91577.991943359433</v>
      </c>
      <c r="G938" s="8">
        <v>3132.8550310134879</v>
      </c>
      <c r="H938" s="8">
        <v>18852.511474609375</v>
      </c>
      <c r="I938" s="8">
        <v>4147.5522861480722</v>
      </c>
      <c r="J938" s="8">
        <v>317740.52026367188</v>
      </c>
      <c r="K938" s="8">
        <v>34939.835388183601</v>
      </c>
      <c r="L938" s="8">
        <v>6730.0227317810068</v>
      </c>
      <c r="M938" s="8">
        <v>23853.042892456062</v>
      </c>
      <c r="N938" s="8">
        <v>252217.61694335938</v>
      </c>
      <c r="O938" s="8">
        <v>96089.157196044966</v>
      </c>
      <c r="P938" s="8">
        <v>0</v>
      </c>
      <c r="Q938" s="8">
        <v>0</v>
      </c>
      <c r="R938" s="8">
        <v>161829.83886718753</v>
      </c>
      <c r="S938" s="8">
        <v>88895.285140991211</v>
      </c>
      <c r="T938" s="8">
        <v>67015.397216796875</v>
      </c>
      <c r="U938" s="8"/>
    </row>
    <row r="939" spans="1:21" ht="14.25" customHeight="1" x14ac:dyDescent="0.55000000000000004">
      <c r="A939" s="7">
        <f t="shared" si="101"/>
        <v>2025</v>
      </c>
      <c r="B939" s="73" t="s">
        <v>87</v>
      </c>
      <c r="C939" s="75">
        <v>48579</v>
      </c>
      <c r="D939" s="8">
        <v>88611.28277587895</v>
      </c>
      <c r="E939" s="8">
        <v>687679.3623046875</v>
      </c>
      <c r="F939" s="8">
        <v>90773.675109863369</v>
      </c>
      <c r="G939" s="8">
        <v>3099.8209962844853</v>
      </c>
      <c r="H939" s="8">
        <v>18686.568874359127</v>
      </c>
      <c r="I939" s="8">
        <v>4111.0450439453134</v>
      </c>
      <c r="J939" s="8">
        <v>318110.17639160156</v>
      </c>
      <c r="K939" s="8">
        <v>34838.958496093743</v>
      </c>
      <c r="L939" s="8">
        <v>6737.4296798706073</v>
      </c>
      <c r="M939" s="8">
        <v>23899.24974060059</v>
      </c>
      <c r="N939" s="8">
        <v>252634.53277587891</v>
      </c>
      <c r="O939" s="8">
        <v>95486.56768798831</v>
      </c>
      <c r="P939" s="8">
        <v>0</v>
      </c>
      <c r="Q939" s="8">
        <v>0</v>
      </c>
      <c r="R939" s="8">
        <v>159846.81134033203</v>
      </c>
      <c r="S939" s="8">
        <v>91838.219482421904</v>
      </c>
      <c r="T939" s="8">
        <v>66425.145652771011</v>
      </c>
      <c r="U939" s="8"/>
    </row>
    <row r="940" spans="1:21" ht="14.25" customHeight="1" x14ac:dyDescent="0.55000000000000004">
      <c r="A940" s="7">
        <f t="shared" si="101"/>
        <v>2025</v>
      </c>
      <c r="B940" s="73" t="s">
        <v>87</v>
      </c>
      <c r="C940" s="75">
        <v>48610</v>
      </c>
      <c r="D940" s="8">
        <v>87713.900024414179</v>
      </c>
      <c r="E940" s="8">
        <v>681705.328125</v>
      </c>
      <c r="F940" s="8">
        <v>89985.103027343808</v>
      </c>
      <c r="G940" s="8">
        <v>3067.5178852081294</v>
      </c>
      <c r="H940" s="8">
        <v>18523.92533493042</v>
      </c>
      <c r="I940" s="8">
        <v>4075.2634086608887</v>
      </c>
      <c r="J940" s="8">
        <v>317623.37487792969</v>
      </c>
      <c r="K940" s="8">
        <v>34740.310455322266</v>
      </c>
      <c r="L940" s="8">
        <v>6726.8014850616501</v>
      </c>
      <c r="M940" s="8">
        <v>23876.565826416027</v>
      </c>
      <c r="N940" s="8">
        <v>252279.70074462891</v>
      </c>
      <c r="O940" s="8">
        <v>94598.114135742202</v>
      </c>
      <c r="P940" s="8">
        <v>0</v>
      </c>
      <c r="Q940" s="8">
        <v>0</v>
      </c>
      <c r="R940" s="8">
        <v>157968.21829223636</v>
      </c>
      <c r="S940" s="8">
        <v>93808.500122070327</v>
      </c>
      <c r="T940" s="8">
        <v>65846.655761718765</v>
      </c>
      <c r="U940" s="8"/>
    </row>
    <row r="941" spans="1:21" ht="14.25" customHeight="1" x14ac:dyDescent="0.55000000000000004">
      <c r="A941" s="7">
        <f t="shared" si="101"/>
        <v>2025</v>
      </c>
      <c r="B941" s="73" t="s">
        <v>87</v>
      </c>
      <c r="C941" s="75">
        <v>48638</v>
      </c>
      <c r="D941" s="8">
        <v>86835.720397949277</v>
      </c>
      <c r="E941" s="8">
        <v>675846.95703125</v>
      </c>
      <c r="F941" s="8">
        <v>89211.797973632871</v>
      </c>
      <c r="G941" s="8">
        <v>3035.921188354494</v>
      </c>
      <c r="H941" s="8">
        <v>18364.479408264171</v>
      </c>
      <c r="I941" s="8">
        <v>4040.1852817535405</v>
      </c>
      <c r="J941" s="8">
        <v>313708.44970703125</v>
      </c>
      <c r="K941" s="8">
        <v>34643.817703247078</v>
      </c>
      <c r="L941" s="8">
        <v>6643.916318893429</v>
      </c>
      <c r="M941" s="8">
        <v>23581.085304260261</v>
      </c>
      <c r="N941" s="8">
        <v>248839.63635253906</v>
      </c>
      <c r="O941" s="8">
        <v>92570.016448974638</v>
      </c>
      <c r="P941" s="8">
        <v>0</v>
      </c>
      <c r="Q941" s="8">
        <v>0</v>
      </c>
      <c r="R941" s="8">
        <v>156160.5842590332</v>
      </c>
      <c r="S941" s="8">
        <v>92268.299362182632</v>
      </c>
      <c r="T941" s="8">
        <v>65279.56476593019</v>
      </c>
      <c r="U941" s="8"/>
    </row>
    <row r="942" spans="1:21" ht="14.25" customHeight="1" x14ac:dyDescent="0.55000000000000004">
      <c r="A942" s="7">
        <f t="shared" si="101"/>
        <v>2025</v>
      </c>
      <c r="B942" s="73" t="s">
        <v>87</v>
      </c>
      <c r="C942" s="75">
        <v>48669</v>
      </c>
      <c r="D942" s="8">
        <v>85976.127258300854</v>
      </c>
      <c r="E942" s="8">
        <v>670100.81396484375</v>
      </c>
      <c r="F942" s="8">
        <v>88453.306091308652</v>
      </c>
      <c r="G942" s="8">
        <v>3005.0077953338623</v>
      </c>
      <c r="H942" s="8">
        <v>18208.132915496837</v>
      </c>
      <c r="I942" s="8">
        <v>4005.7890157699599</v>
      </c>
      <c r="J942" s="8">
        <v>309143.02282714844</v>
      </c>
      <c r="K942" s="8">
        <v>34549.409820556641</v>
      </c>
      <c r="L942" s="8">
        <v>6547.3594875335712</v>
      </c>
      <c r="M942" s="8">
        <v>23232.103622436542</v>
      </c>
      <c r="N942" s="8">
        <v>244814.14343261719</v>
      </c>
      <c r="O942" s="8">
        <v>90352.029541015654</v>
      </c>
      <c r="P942" s="8">
        <v>0</v>
      </c>
      <c r="Q942" s="8">
        <v>0</v>
      </c>
      <c r="R942" s="8">
        <v>154570.80679321292</v>
      </c>
      <c r="S942" s="8">
        <v>89848.687500000015</v>
      </c>
      <c r="T942" s="8">
        <v>64723.524826049834</v>
      </c>
      <c r="U942" s="8"/>
    </row>
    <row r="943" spans="1:21" ht="14.25" customHeight="1" x14ac:dyDescent="0.55000000000000004">
      <c r="A943" s="7">
        <f t="shared" si="101"/>
        <v>2025</v>
      </c>
      <c r="B943" s="73" t="s">
        <v>87</v>
      </c>
      <c r="C943" s="75">
        <v>48699</v>
      </c>
      <c r="D943" s="8">
        <v>85134.520446777373</v>
      </c>
      <c r="E943" s="8">
        <v>664463.6025390625</v>
      </c>
      <c r="F943" s="8">
        <v>87709.195129394604</v>
      </c>
      <c r="G943" s="8">
        <v>2974.7552595138554</v>
      </c>
      <c r="H943" s="8">
        <v>18054.794769287109</v>
      </c>
      <c r="I943" s="8">
        <v>3972.0545735359183</v>
      </c>
      <c r="J943" s="8">
        <v>300345.13293457031</v>
      </c>
      <c r="K943" s="8">
        <v>34457.016784667961</v>
      </c>
      <c r="L943" s="8">
        <v>6361.5818367004404</v>
      </c>
      <c r="M943" s="8">
        <v>22546.77508544923</v>
      </c>
      <c r="N943" s="8">
        <v>236979.75665283203</v>
      </c>
      <c r="O943" s="8">
        <v>86768.730407714858</v>
      </c>
      <c r="P943" s="8">
        <v>0</v>
      </c>
      <c r="Q943" s="8">
        <v>0</v>
      </c>
      <c r="R943" s="8">
        <v>153015.00979614261</v>
      </c>
      <c r="S943" s="8">
        <v>83151.9147796631</v>
      </c>
      <c r="T943" s="8">
        <v>64178.207221984878</v>
      </c>
      <c r="U943" s="8"/>
    </row>
    <row r="944" spans="1:21" ht="14.25" customHeight="1" x14ac:dyDescent="0.55000000000000004">
      <c r="A944" s="7">
        <f t="shared" si="101"/>
        <v>2025</v>
      </c>
      <c r="B944" s="73" t="s">
        <v>87</v>
      </c>
      <c r="C944" s="75">
        <v>48730</v>
      </c>
      <c r="D944" s="8">
        <v>84310.334167480527</v>
      </c>
      <c r="E944" s="8">
        <v>658932.12890625</v>
      </c>
      <c r="F944" s="8">
        <v>86979.041687011762</v>
      </c>
      <c r="G944" s="8">
        <v>2945.1423435211168</v>
      </c>
      <c r="H944" s="8">
        <v>17904.373409271244</v>
      </c>
      <c r="I944" s="8">
        <v>3938.9620304107661</v>
      </c>
      <c r="J944" s="8">
        <v>297058.73266601563</v>
      </c>
      <c r="K944" s="8">
        <v>34366.574478149429</v>
      </c>
      <c r="L944" s="8">
        <v>6292.0024585723868</v>
      </c>
      <c r="M944" s="8">
        <v>22298.78001403809</v>
      </c>
      <c r="N944" s="8">
        <v>234101.37298583984</v>
      </c>
      <c r="O944" s="8">
        <v>85036.735656738296</v>
      </c>
      <c r="P944" s="8">
        <v>0</v>
      </c>
      <c r="Q944" s="8">
        <v>0</v>
      </c>
      <c r="R944" s="8">
        <v>151492.10150146487</v>
      </c>
      <c r="S944" s="8">
        <v>81923.33885192874</v>
      </c>
      <c r="T944" s="8">
        <v>63643.290184021003</v>
      </c>
      <c r="U944" s="8"/>
    </row>
    <row r="945" spans="1:21" ht="14.25" customHeight="1" x14ac:dyDescent="0.55000000000000004">
      <c r="A945" s="7">
        <f t="shared" si="101"/>
        <v>2025</v>
      </c>
      <c r="B945" s="73" t="s">
        <v>87</v>
      </c>
      <c r="C945" s="75">
        <v>48760</v>
      </c>
      <c r="D945" s="8">
        <v>83503.024414062529</v>
      </c>
      <c r="E945" s="8">
        <v>653503.3466796875</v>
      </c>
      <c r="F945" s="8">
        <v>86262.441284179775</v>
      </c>
      <c r="G945" s="8">
        <v>2916.1487188339242</v>
      </c>
      <c r="H945" s="8">
        <v>17756.784706115734</v>
      </c>
      <c r="I945" s="8">
        <v>3906.4923844337463</v>
      </c>
      <c r="J945" s="8">
        <v>295075.32202148438</v>
      </c>
      <c r="K945" s="8">
        <v>34278.02214050293</v>
      </c>
      <c r="L945" s="8">
        <v>6249.8983860015878</v>
      </c>
      <c r="M945" s="8">
        <v>22153.970779418949</v>
      </c>
      <c r="N945" s="8">
        <v>232393.4267578125</v>
      </c>
      <c r="O945" s="8">
        <v>83748.508026123091</v>
      </c>
      <c r="P945" s="8">
        <v>0</v>
      </c>
      <c r="Q945" s="8">
        <v>0</v>
      </c>
      <c r="R945" s="8">
        <v>150001.03918457034</v>
      </c>
      <c r="S945" s="8">
        <v>81955.816558837905</v>
      </c>
      <c r="T945" s="8">
        <v>63118.462615966826</v>
      </c>
      <c r="U945" s="8"/>
    </row>
    <row r="946" spans="1:21" ht="14.25" customHeight="1" x14ac:dyDescent="0.55000000000000004">
      <c r="A946" s="7">
        <f t="shared" si="101"/>
        <v>2025</v>
      </c>
      <c r="B946" s="73" t="s">
        <v>87</v>
      </c>
      <c r="C946" s="75">
        <v>48791</v>
      </c>
      <c r="D946" s="8">
        <v>82712.065551757842</v>
      </c>
      <c r="E946" s="8">
        <v>648174.3134765625</v>
      </c>
      <c r="F946" s="8">
        <v>85559.008544921933</v>
      </c>
      <c r="G946" s="8">
        <v>2887.754628181458</v>
      </c>
      <c r="H946" s="8">
        <v>17611.944976806637</v>
      </c>
      <c r="I946" s="8">
        <v>3874.6276926994328</v>
      </c>
      <c r="J946" s="8">
        <v>293133.58178710938</v>
      </c>
      <c r="K946" s="8">
        <v>34191.298141479499</v>
      </c>
      <c r="L946" s="8">
        <v>6208.6788997650137</v>
      </c>
      <c r="M946" s="8">
        <v>22012.208747863784</v>
      </c>
      <c r="N946" s="8">
        <v>230721.39141845703</v>
      </c>
      <c r="O946" s="8">
        <v>82488.175415039092</v>
      </c>
      <c r="P946" s="8">
        <v>0</v>
      </c>
      <c r="Q946" s="8">
        <v>0</v>
      </c>
      <c r="R946" s="8">
        <v>148540.80404663089</v>
      </c>
      <c r="S946" s="8">
        <v>81989.336181640654</v>
      </c>
      <c r="T946" s="8">
        <v>62603.437294006369</v>
      </c>
      <c r="U946" s="8"/>
    </row>
    <row r="947" spans="1:21" ht="14.25" customHeight="1" x14ac:dyDescent="0.55000000000000004">
      <c r="A947" s="7">
        <f t="shared" si="101"/>
        <v>2025</v>
      </c>
      <c r="B947" s="73" t="s">
        <v>87</v>
      </c>
      <c r="C947" s="75">
        <v>48822</v>
      </c>
      <c r="D947" s="8">
        <v>81936.957702636748</v>
      </c>
      <c r="E947" s="8">
        <v>642942.2158203125</v>
      </c>
      <c r="F947" s="8">
        <v>84868.371520996152</v>
      </c>
      <c r="G947" s="8">
        <v>2859.9415473938002</v>
      </c>
      <c r="H947" s="8">
        <v>17469.775886535648</v>
      </c>
      <c r="I947" s="8">
        <v>3843.3505177497877</v>
      </c>
      <c r="J947" s="8">
        <v>291232.23620605469</v>
      </c>
      <c r="K947" s="8">
        <v>34106.347000122085</v>
      </c>
      <c r="L947" s="8">
        <v>6168.3168735504169</v>
      </c>
      <c r="M947" s="8">
        <v>21873.400367736827</v>
      </c>
      <c r="N947" s="8">
        <v>229084.17102050781</v>
      </c>
      <c r="O947" s="8">
        <v>81254.893188476592</v>
      </c>
      <c r="P947" s="8">
        <v>0</v>
      </c>
      <c r="Q947" s="8">
        <v>0</v>
      </c>
      <c r="R947" s="8">
        <v>147110.44674682623</v>
      </c>
      <c r="S947" s="8">
        <v>82023.865173339844</v>
      </c>
      <c r="T947" s="8">
        <v>62097.925231933616</v>
      </c>
      <c r="U947" s="8"/>
    </row>
    <row r="948" spans="1:21" ht="14.25" customHeight="1" x14ac:dyDescent="0.55000000000000004">
      <c r="A948" s="7">
        <f t="shared" si="101"/>
        <v>2025</v>
      </c>
      <c r="B948" s="73" t="s">
        <v>87</v>
      </c>
      <c r="C948" s="75">
        <v>48852</v>
      </c>
      <c r="D948" s="8">
        <v>81177.221893310605</v>
      </c>
      <c r="E948" s="8">
        <v>637804.3291015625</v>
      </c>
      <c r="F948" s="8">
        <v>84190.170776367275</v>
      </c>
      <c r="G948" s="8">
        <v>2832.6914772987361</v>
      </c>
      <c r="H948" s="8">
        <v>17330.200668334957</v>
      </c>
      <c r="I948" s="8">
        <v>3812.6440339088444</v>
      </c>
      <c r="J948" s="8">
        <v>288851.75390625</v>
      </c>
      <c r="K948" s="8">
        <v>34023.113937377937</v>
      </c>
      <c r="L948" s="8">
        <v>6117.8594303131131</v>
      </c>
      <c r="M948" s="8">
        <v>21696.301811218284</v>
      </c>
      <c r="N948" s="8">
        <v>227014.48016357422</v>
      </c>
      <c r="O948" s="8">
        <v>79883.779632568374</v>
      </c>
      <c r="P948" s="8">
        <v>0</v>
      </c>
      <c r="Q948" s="8">
        <v>0</v>
      </c>
      <c r="R948" s="8">
        <v>145709.03872680667</v>
      </c>
      <c r="S948" s="8">
        <v>81541.056121826186</v>
      </c>
      <c r="T948" s="8">
        <v>61601.658340454138</v>
      </c>
      <c r="U948" s="8"/>
    </row>
    <row r="949" spans="1:21" ht="14.25" customHeight="1" x14ac:dyDescent="0.55000000000000004">
      <c r="A949" s="7">
        <f t="shared" si="101"/>
        <v>2025</v>
      </c>
      <c r="B949" s="73" t="s">
        <v>87</v>
      </c>
      <c r="C949" s="75">
        <v>48883</v>
      </c>
      <c r="D949" s="8">
        <v>80432.395477295009</v>
      </c>
      <c r="E949" s="8">
        <v>632758.05224609375</v>
      </c>
      <c r="F949" s="8">
        <v>83524.062988281308</v>
      </c>
      <c r="G949" s="8">
        <v>2805.9872188568124</v>
      </c>
      <c r="H949" s="8">
        <v>17193.147274017349</v>
      </c>
      <c r="I949" s="8">
        <v>3782.4922866821298</v>
      </c>
      <c r="J949" s="8">
        <v>287203.0361328125</v>
      </c>
      <c r="K949" s="8">
        <v>33941.545578002944</v>
      </c>
      <c r="L949" s="8">
        <v>6082.8341999053955</v>
      </c>
      <c r="M949" s="8">
        <v>21577.067382812515</v>
      </c>
      <c r="N949" s="8">
        <v>225601.58782958984</v>
      </c>
      <c r="O949" s="8">
        <v>78758.568450927763</v>
      </c>
      <c r="P949" s="8">
        <v>0</v>
      </c>
      <c r="Q949" s="8">
        <v>0</v>
      </c>
      <c r="R949" s="8">
        <v>144335.69586181644</v>
      </c>
      <c r="S949" s="8">
        <v>81752.965301513686</v>
      </c>
      <c r="T949" s="8">
        <v>61114.372978210471</v>
      </c>
      <c r="U949" s="8"/>
    </row>
    <row r="950" spans="1:21" ht="14.25" customHeight="1" x14ac:dyDescent="0.55000000000000004">
      <c r="A950" s="7">
        <f t="shared" si="101"/>
        <v>2025</v>
      </c>
      <c r="B950" s="73" t="s">
        <v>87</v>
      </c>
      <c r="C950" s="75">
        <v>48913</v>
      </c>
      <c r="D950" s="8">
        <v>79702.036407470732</v>
      </c>
      <c r="E950" s="8">
        <v>627800.86328125</v>
      </c>
      <c r="F950" s="8">
        <v>82869.713623046933</v>
      </c>
      <c r="G950" s="8">
        <v>2779.8123021125793</v>
      </c>
      <c r="H950" s="8">
        <v>17058.544258117683</v>
      </c>
      <c r="I950" s="8">
        <v>3752.8795757293706</v>
      </c>
      <c r="J950" s="8">
        <v>286438.70788574219</v>
      </c>
      <c r="K950" s="8">
        <v>33861.592254638672</v>
      </c>
      <c r="L950" s="8">
        <v>6066.4588298797607</v>
      </c>
      <c r="M950" s="8">
        <v>21527.821479797363</v>
      </c>
      <c r="N950" s="8">
        <v>224982.83392333984</v>
      </c>
      <c r="O950" s="8">
        <v>77921.204437255874</v>
      </c>
      <c r="P950" s="8">
        <v>0</v>
      </c>
      <c r="Q950" s="8">
        <v>0</v>
      </c>
      <c r="R950" s="8">
        <v>142989.57525634769</v>
      </c>
      <c r="S950" s="8">
        <v>82813.312820434585</v>
      </c>
      <c r="T950" s="8">
        <v>60635.81967926029</v>
      </c>
      <c r="U950" s="8"/>
    </row>
    <row r="951" spans="1:21" ht="14.25" customHeight="1" x14ac:dyDescent="0.55000000000000004">
      <c r="A951" s="7">
        <f t="shared" si="101"/>
        <v>2025</v>
      </c>
      <c r="B951" s="73" t="s">
        <v>87</v>
      </c>
      <c r="C951" s="75">
        <v>48944</v>
      </c>
      <c r="D951" s="8">
        <v>78985.719512939584</v>
      </c>
      <c r="E951" s="8">
        <v>622930.3447265625</v>
      </c>
      <c r="F951" s="8">
        <v>82226.804992675854</v>
      </c>
      <c r="G951" s="8">
        <v>2754.1508245468135</v>
      </c>
      <c r="H951" s="8">
        <v>16926.32384872438</v>
      </c>
      <c r="I951" s="8">
        <v>3723.7910852432269</v>
      </c>
      <c r="J951" s="8">
        <v>287381.64331054688</v>
      </c>
      <c r="K951" s="8">
        <v>33783.204849243186</v>
      </c>
      <c r="L951" s="8">
        <v>6086.0806255340585</v>
      </c>
      <c r="M951" s="8">
        <v>21613.908088684086</v>
      </c>
      <c r="N951" s="8">
        <v>225898.44836425781</v>
      </c>
      <c r="O951" s="8">
        <v>77619.37432861331</v>
      </c>
      <c r="P951" s="8">
        <v>0</v>
      </c>
      <c r="Q951" s="8">
        <v>0</v>
      </c>
      <c r="R951" s="8">
        <v>141669.85281372076</v>
      </c>
      <c r="S951" s="8">
        <v>85546.035491943388</v>
      </c>
      <c r="T951" s="8">
        <v>60165.753150939978</v>
      </c>
      <c r="U951" s="8"/>
    </row>
    <row r="952" spans="1:21" ht="14.25" customHeight="1" x14ac:dyDescent="0.55000000000000004">
      <c r="A952" s="7">
        <f t="shared" si="101"/>
        <v>2025</v>
      </c>
      <c r="B952" s="73" t="s">
        <v>87</v>
      </c>
      <c r="C952" s="75">
        <v>48975</v>
      </c>
      <c r="D952" s="8">
        <v>78283.036071777373</v>
      </c>
      <c r="E952" s="8">
        <v>618144.15380859375</v>
      </c>
      <c r="F952" s="8">
        <v>81595.028320312558</v>
      </c>
      <c r="G952" s="8">
        <v>2728.9876055717464</v>
      </c>
      <c r="H952" s="8">
        <v>16796.420883178722</v>
      </c>
      <c r="I952" s="8">
        <v>3695.2124700546265</v>
      </c>
      <c r="J952" s="8">
        <v>287480.69519042969</v>
      </c>
      <c r="K952" s="8">
        <v>33706.33816528321</v>
      </c>
      <c r="L952" s="8">
        <v>6087.9171085357684</v>
      </c>
      <c r="M952" s="8">
        <v>21632.77277374269</v>
      </c>
      <c r="N952" s="8">
        <v>226053.67193603516</v>
      </c>
      <c r="O952" s="8">
        <v>77058.234558105498</v>
      </c>
      <c r="P952" s="8">
        <v>0</v>
      </c>
      <c r="Q952" s="8">
        <v>0</v>
      </c>
      <c r="R952" s="8">
        <v>140375.75326538086</v>
      </c>
      <c r="S952" s="8">
        <v>87400.999862670913</v>
      </c>
      <c r="T952" s="8">
        <v>59703.943862915075</v>
      </c>
      <c r="U952" s="8"/>
    </row>
    <row r="953" spans="1:21" ht="14.25" customHeight="1" x14ac:dyDescent="0.55000000000000004">
      <c r="A953" s="7">
        <f t="shared" si="101"/>
        <v>2025</v>
      </c>
      <c r="B953" s="73" t="s">
        <v>87</v>
      </c>
      <c r="C953" s="75">
        <v>49003</v>
      </c>
      <c r="D953" s="8">
        <v>77593.593750000044</v>
      </c>
      <c r="E953" s="8">
        <v>613440.05859375</v>
      </c>
      <c r="F953" s="8">
        <v>80974.086975097744</v>
      </c>
      <c r="G953" s="8">
        <v>2704.3080224990849</v>
      </c>
      <c r="H953" s="8">
        <v>16668.773296356201</v>
      </c>
      <c r="I953" s="8">
        <v>3667.1299562454233</v>
      </c>
      <c r="J953" s="8">
        <v>284428.59838867188</v>
      </c>
      <c r="K953" s="8">
        <v>33630.947738647461</v>
      </c>
      <c r="L953" s="8">
        <v>6023.326374053956</v>
      </c>
      <c r="M953" s="8">
        <v>21401.224868774421</v>
      </c>
      <c r="N953" s="8">
        <v>223373.09777832031</v>
      </c>
      <c r="O953" s="8">
        <v>75542.086853027373</v>
      </c>
      <c r="P953" s="8">
        <v>0</v>
      </c>
      <c r="Q953" s="8">
        <v>0</v>
      </c>
      <c r="R953" s="8">
        <v>139106.52465820318</v>
      </c>
      <c r="S953" s="8">
        <v>86071.909332275405</v>
      </c>
      <c r="T953" s="8">
        <v>59250.164138793982</v>
      </c>
      <c r="U953" s="8"/>
    </row>
    <row r="954" spans="1:21" ht="14.25" customHeight="1" x14ac:dyDescent="0.55000000000000004">
      <c r="A954" s="7">
        <f t="shared" si="101"/>
        <v>2025</v>
      </c>
      <c r="B954" s="73" t="s">
        <v>87</v>
      </c>
      <c r="C954" s="75">
        <v>49034</v>
      </c>
      <c r="D954" s="8">
        <v>76917.014221191435</v>
      </c>
      <c r="E954" s="8">
        <v>608815.87744140625</v>
      </c>
      <c r="F954" s="8">
        <v>80363.695373535258</v>
      </c>
      <c r="G954" s="8">
        <v>2680.0980806350708</v>
      </c>
      <c r="H954" s="8">
        <v>16543.319709777843</v>
      </c>
      <c r="I954" s="8">
        <v>3639.5302166938791</v>
      </c>
      <c r="J954" s="8">
        <v>280770.22113037109</v>
      </c>
      <c r="K954" s="8">
        <v>33556.989456176765</v>
      </c>
      <c r="L954" s="8">
        <v>5945.9590339660645</v>
      </c>
      <c r="M954" s="8">
        <v>21121.332496643066</v>
      </c>
      <c r="N954" s="8">
        <v>220145.93676757813</v>
      </c>
      <c r="O954" s="8">
        <v>73861.710937500029</v>
      </c>
      <c r="P954" s="8">
        <v>0</v>
      </c>
      <c r="Q954" s="8">
        <v>0</v>
      </c>
      <c r="R954" s="8">
        <v>137861.44326782227</v>
      </c>
      <c r="S954" s="8">
        <v>84104.571868896528</v>
      </c>
      <c r="T954" s="8">
        <v>58804.202384948767</v>
      </c>
      <c r="U954" s="8"/>
    </row>
    <row r="955" spans="1:21" ht="14.25" customHeight="1" x14ac:dyDescent="0.55000000000000004">
      <c r="A955" s="7">
        <f t="shared" si="101"/>
        <v>2025</v>
      </c>
      <c r="B955" s="73" t="s">
        <v>87</v>
      </c>
      <c r="C955" s="75">
        <v>49064</v>
      </c>
      <c r="D955" s="8">
        <v>76252.934417724668</v>
      </c>
      <c r="E955" s="8">
        <v>604269.52099609375</v>
      </c>
      <c r="F955" s="8">
        <v>79763.576110839931</v>
      </c>
      <c r="G955" s="8">
        <v>2656.3442568779001</v>
      </c>
      <c r="H955" s="8">
        <v>16420.002452850349</v>
      </c>
      <c r="I955" s="8">
        <v>3612.4002962112436</v>
      </c>
      <c r="J955" s="8">
        <v>273081.30621337891</v>
      </c>
      <c r="K955" s="8">
        <v>33484.423629760742</v>
      </c>
      <c r="L955" s="8">
        <v>5783.6254997253436</v>
      </c>
      <c r="M955" s="8">
        <v>20521.216567993179</v>
      </c>
      <c r="N955" s="8">
        <v>213292.03436279297</v>
      </c>
      <c r="O955" s="8">
        <v>70996.010177612334</v>
      </c>
      <c r="P955" s="8">
        <v>0</v>
      </c>
      <c r="Q955" s="8">
        <v>0</v>
      </c>
      <c r="R955" s="8">
        <v>136639.81896972659</v>
      </c>
      <c r="S955" s="8">
        <v>78075.63955688478</v>
      </c>
      <c r="T955" s="8">
        <v>58365.844291687041</v>
      </c>
      <c r="U955" s="8"/>
    </row>
    <row r="956" spans="1:21" ht="14.25" customHeight="1" x14ac:dyDescent="0.55000000000000004">
      <c r="A956" s="7">
        <f t="shared" si="101"/>
        <v>2025</v>
      </c>
      <c r="B956" s="73" t="s">
        <v>87</v>
      </c>
      <c r="C956" s="75">
        <v>49095</v>
      </c>
      <c r="D956" s="8">
        <v>75601.004882812544</v>
      </c>
      <c r="E956" s="8">
        <v>599798.97314453125</v>
      </c>
      <c r="F956" s="8">
        <v>79173.464233398525</v>
      </c>
      <c r="G956" s="8">
        <v>2633.0335087776184</v>
      </c>
      <c r="H956" s="8">
        <v>16298.764476776121</v>
      </c>
      <c r="I956" s="8">
        <v>3585.7280015945444</v>
      </c>
      <c r="J956" s="8">
        <v>270549.94604492188</v>
      </c>
      <c r="K956" s="8">
        <v>33413.209579467781</v>
      </c>
      <c r="L956" s="8">
        <v>5730.0267124176034</v>
      </c>
      <c r="M956" s="8">
        <v>20330.416885376002</v>
      </c>
      <c r="N956" s="8">
        <v>211076.28741455078</v>
      </c>
      <c r="O956" s="8">
        <v>69702.664642334013</v>
      </c>
      <c r="P956" s="8">
        <v>0</v>
      </c>
      <c r="Q956" s="8">
        <v>0</v>
      </c>
      <c r="R956" s="8">
        <v>135440.97644042972</v>
      </c>
      <c r="S956" s="8">
        <v>77174.074142456055</v>
      </c>
      <c r="T956" s="8">
        <v>57934.893951416059</v>
      </c>
      <c r="U956" s="8"/>
    </row>
    <row r="957" spans="1:21" ht="14.25" customHeight="1" x14ac:dyDescent="0.55000000000000004">
      <c r="A957" s="7">
        <f t="shared" si="101"/>
        <v>2025</v>
      </c>
      <c r="B957" s="73" t="s">
        <v>87</v>
      </c>
      <c r="C957" s="75">
        <v>49125</v>
      </c>
      <c r="D957" s="8">
        <v>74960.889648437529</v>
      </c>
      <c r="E957" s="8">
        <v>595402.28344726563</v>
      </c>
      <c r="F957" s="8">
        <v>78593.101196289121</v>
      </c>
      <c r="G957" s="8">
        <v>2610.1534533500671</v>
      </c>
      <c r="H957" s="8">
        <v>16179.552116394048</v>
      </c>
      <c r="I957" s="8">
        <v>3559.5012907981882</v>
      </c>
      <c r="J957" s="8">
        <v>268868.8076171875</v>
      </c>
      <c r="K957" s="8">
        <v>33343.309402465842</v>
      </c>
      <c r="L957" s="8">
        <v>5694.3563442230243</v>
      </c>
      <c r="M957" s="8">
        <v>20206.936149597179</v>
      </c>
      <c r="N957" s="8">
        <v>209624.2041015625</v>
      </c>
      <c r="O957" s="8">
        <v>68675.519805908232</v>
      </c>
      <c r="P957" s="8">
        <v>0</v>
      </c>
      <c r="Q957" s="8">
        <v>0</v>
      </c>
      <c r="R957" s="8">
        <v>134264.28106689453</v>
      </c>
      <c r="S957" s="8">
        <v>77093.370834350615</v>
      </c>
      <c r="T957" s="8">
        <v>57511.156509399443</v>
      </c>
      <c r="U957" s="8"/>
    </row>
    <row r="958" spans="1:21" ht="14.25" customHeight="1" x14ac:dyDescent="0.55000000000000004">
      <c r="A958" s="7">
        <f t="shared" si="101"/>
        <v>2025</v>
      </c>
      <c r="B958" s="73" t="s">
        <v>87</v>
      </c>
      <c r="C958" s="75">
        <v>49156</v>
      </c>
      <c r="D958" s="8">
        <v>74332.264709472685</v>
      </c>
      <c r="E958" s="8">
        <v>591077.5791015625</v>
      </c>
      <c r="F958" s="8">
        <v>78022.239624023467</v>
      </c>
      <c r="G958" s="8">
        <v>2587.6920304298396</v>
      </c>
      <c r="H958" s="8">
        <v>16062.312610626228</v>
      </c>
      <c r="I958" s="8">
        <v>3533.7086091041569</v>
      </c>
      <c r="J958" s="8">
        <v>267378.69519042969</v>
      </c>
      <c r="K958" s="8">
        <v>33274.687271118171</v>
      </c>
      <c r="L958" s="8">
        <v>5662.7174396514893</v>
      </c>
      <c r="M958" s="8">
        <v>20098.440177917495</v>
      </c>
      <c r="N958" s="8">
        <v>208342.85180664063</v>
      </c>
      <c r="O958" s="8">
        <v>67715.758560180722</v>
      </c>
      <c r="P958" s="8">
        <v>0</v>
      </c>
      <c r="Q958" s="8">
        <v>0</v>
      </c>
      <c r="R958" s="8">
        <v>133109.11529541019</v>
      </c>
      <c r="S958" s="8">
        <v>77175.136413574219</v>
      </c>
      <c r="T958" s="8">
        <v>57094.445121765159</v>
      </c>
      <c r="U958" s="8"/>
    </row>
    <row r="959" spans="1:21" ht="14.25" customHeight="1" x14ac:dyDescent="0.55000000000000004">
      <c r="A959" s="7">
        <f t="shared" si="101"/>
        <v>2025</v>
      </c>
      <c r="B959" s="73" t="s">
        <v>87</v>
      </c>
      <c r="C959" s="75">
        <v>49187</v>
      </c>
      <c r="D959" s="8">
        <v>73714.815521240293</v>
      </c>
      <c r="E959" s="8">
        <v>586823.02880859375</v>
      </c>
      <c r="F959" s="8">
        <v>77460.638977050854</v>
      </c>
      <c r="G959" s="8">
        <v>2565.6375870704655</v>
      </c>
      <c r="H959" s="8">
        <v>15946.995449066173</v>
      </c>
      <c r="I959" s="8">
        <v>3508.3388705253601</v>
      </c>
      <c r="J959" s="8">
        <v>265916.32403564453</v>
      </c>
      <c r="K959" s="8">
        <v>33207.306991577156</v>
      </c>
      <c r="L959" s="8">
        <v>5631.6673278808576</v>
      </c>
      <c r="M959" s="8">
        <v>19991.969345092788</v>
      </c>
      <c r="N959" s="8">
        <v>207085.380859375</v>
      </c>
      <c r="O959" s="8">
        <v>66774.585235595718</v>
      </c>
      <c r="P959" s="8">
        <v>0</v>
      </c>
      <c r="Q959" s="8">
        <v>0</v>
      </c>
      <c r="R959" s="8">
        <v>131974.8747558594</v>
      </c>
      <c r="S959" s="8">
        <v>77256.874481201186</v>
      </c>
      <c r="T959" s="8">
        <v>56684.575759887724</v>
      </c>
      <c r="U959" s="8"/>
    </row>
    <row r="960" spans="1:21" ht="14.25" customHeight="1" x14ac:dyDescent="0.55000000000000004">
      <c r="A960" s="7">
        <f t="shared" si="101"/>
        <v>2025</v>
      </c>
      <c r="B960" s="73" t="s">
        <v>87</v>
      </c>
      <c r="C960" s="75">
        <v>49217</v>
      </c>
      <c r="D960" s="8">
        <v>73108.243469238325</v>
      </c>
      <c r="E960" s="8">
        <v>582636.8955078125</v>
      </c>
      <c r="F960" s="8">
        <v>76908.069641113339</v>
      </c>
      <c r="G960" s="8">
        <v>2543.9790616035461</v>
      </c>
      <c r="H960" s="8">
        <v>15833.552331924455</v>
      </c>
      <c r="I960" s="8">
        <v>3483.3813829421983</v>
      </c>
      <c r="J960" s="8">
        <v>264165.271484375</v>
      </c>
      <c r="K960" s="8">
        <v>33141.135452270515</v>
      </c>
      <c r="L960" s="8">
        <v>5594.5352172851563</v>
      </c>
      <c r="M960" s="8">
        <v>19862.40307617189</v>
      </c>
      <c r="N960" s="8">
        <v>205567.19659423828</v>
      </c>
      <c r="O960" s="8">
        <v>65760.660202026411</v>
      </c>
      <c r="P960" s="8">
        <v>0</v>
      </c>
      <c r="Q960" s="8">
        <v>0</v>
      </c>
      <c r="R960" s="8">
        <v>130860.99420166019</v>
      </c>
      <c r="S960" s="8">
        <v>77022.894561767578</v>
      </c>
      <c r="T960" s="8">
        <v>56281.380371093772</v>
      </c>
      <c r="U960" s="8"/>
    </row>
    <row r="961" spans="1:21" ht="14.25" customHeight="1" x14ac:dyDescent="0.55000000000000004">
      <c r="A961" s="7">
        <f t="shared" si="101"/>
        <v>2025</v>
      </c>
      <c r="B961" s="73" t="s">
        <v>87</v>
      </c>
      <c r="C961" s="75">
        <v>49248</v>
      </c>
      <c r="D961" s="8">
        <v>72512.258239746167</v>
      </c>
      <c r="E961" s="8">
        <v>578517.47802734375</v>
      </c>
      <c r="F961" s="8">
        <v>76364.30743408206</v>
      </c>
      <c r="G961" s="8">
        <v>2522.7057366371155</v>
      </c>
      <c r="H961" s="8">
        <v>15721.935579299938</v>
      </c>
      <c r="I961" s="8">
        <v>3458.8256745338435</v>
      </c>
      <c r="J961" s="8">
        <v>262758.38598632813</v>
      </c>
      <c r="K961" s="8">
        <v>33076.138275146499</v>
      </c>
      <c r="L961" s="8">
        <v>5564.6626510620117</v>
      </c>
      <c r="M961" s="8">
        <v>19759.996276855483</v>
      </c>
      <c r="N961" s="8">
        <v>204357.58666992188</v>
      </c>
      <c r="O961" s="8">
        <v>64856.533691406257</v>
      </c>
      <c r="P961" s="8">
        <v>0</v>
      </c>
      <c r="Q961" s="8">
        <v>0</v>
      </c>
      <c r="R961" s="8">
        <v>129766.92202758793</v>
      </c>
      <c r="S961" s="8">
        <v>77106.778518676772</v>
      </c>
      <c r="T961" s="8">
        <v>55884.68562316896</v>
      </c>
      <c r="U961" s="8"/>
    </row>
    <row r="962" spans="1:21" ht="14.25" customHeight="1" x14ac:dyDescent="0.55000000000000004">
      <c r="A962" s="7">
        <f t="shared" si="101"/>
        <v>2025</v>
      </c>
      <c r="B962" s="73" t="s">
        <v>87</v>
      </c>
      <c r="C962" s="75">
        <v>49278</v>
      </c>
      <c r="D962" s="8">
        <v>71926.577667236357</v>
      </c>
      <c r="E962" s="8">
        <v>574463.13745117188</v>
      </c>
      <c r="F962" s="8">
        <v>75829.133605957031</v>
      </c>
      <c r="G962" s="8">
        <v>2501.8071832656865</v>
      </c>
      <c r="H962" s="8">
        <v>15612.099954605106</v>
      </c>
      <c r="I962" s="8">
        <v>3434.661839962007</v>
      </c>
      <c r="J962" s="8">
        <v>261999.57391357422</v>
      </c>
      <c r="K962" s="8">
        <v>33012.285202026374</v>
      </c>
      <c r="L962" s="8">
        <v>5548.4564189910898</v>
      </c>
      <c r="M962" s="8">
        <v>19708.882873535178</v>
      </c>
      <c r="N962" s="8">
        <v>203729.94891357425</v>
      </c>
      <c r="O962" s="8">
        <v>64145.831924438491</v>
      </c>
      <c r="P962" s="8">
        <v>0</v>
      </c>
      <c r="Q962" s="8">
        <v>0</v>
      </c>
      <c r="R962" s="8">
        <v>128692.12191772464</v>
      </c>
      <c r="S962" s="8">
        <v>77813.121978759795</v>
      </c>
      <c r="T962" s="8">
        <v>55494.331428527854</v>
      </c>
      <c r="U962" s="8"/>
    </row>
    <row r="963" spans="1:21" ht="14.25" customHeight="1" x14ac:dyDescent="0.55000000000000004">
      <c r="A963" s="7">
        <f t="shared" si="101"/>
        <v>2025</v>
      </c>
      <c r="B963" s="73" t="s">
        <v>87</v>
      </c>
      <c r="C963" s="75">
        <v>49309</v>
      </c>
      <c r="D963" s="8">
        <v>71350.935058593837</v>
      </c>
      <c r="E963" s="8">
        <v>570472.29541015625</v>
      </c>
      <c r="F963" s="8">
        <v>75302.342864990293</v>
      </c>
      <c r="G963" s="8">
        <v>2481.2734374999991</v>
      </c>
      <c r="H963" s="8">
        <v>15504.001935958868</v>
      </c>
      <c r="I963" s="8">
        <v>3410.8803081512451</v>
      </c>
      <c r="J963" s="8">
        <v>262338.90405273438</v>
      </c>
      <c r="K963" s="8">
        <v>32949.546356201179</v>
      </c>
      <c r="L963" s="8">
        <v>5555.404472351076</v>
      </c>
      <c r="M963" s="8">
        <v>19744.80147552491</v>
      </c>
      <c r="N963" s="8">
        <v>204089.14910888672</v>
      </c>
      <c r="O963" s="8">
        <v>63750.574066162124</v>
      </c>
      <c r="P963" s="8">
        <v>0</v>
      </c>
      <c r="Q963" s="8">
        <v>0</v>
      </c>
      <c r="R963" s="8">
        <v>127636.08166503909</v>
      </c>
      <c r="S963" s="8">
        <v>79592.660232543974</v>
      </c>
      <c r="T963" s="8">
        <v>55110.162719726563</v>
      </c>
      <c r="U963" s="8"/>
    </row>
    <row r="964" spans="1:21" ht="14.25" customHeight="1" x14ac:dyDescent="0.55000000000000004">
      <c r="A964" s="7">
        <f t="shared" si="101"/>
        <v>2025</v>
      </c>
      <c r="B964" s="73" t="s">
        <v>87</v>
      </c>
      <c r="C964" s="75">
        <v>49340</v>
      </c>
      <c r="D964" s="8">
        <v>70785.067047119272</v>
      </c>
      <c r="E964" s="8">
        <v>566543.40185546875</v>
      </c>
      <c r="F964" s="8">
        <v>74783.728515625058</v>
      </c>
      <c r="G964" s="8">
        <v>2461.0948662757883</v>
      </c>
      <c r="H964" s="8">
        <v>15397.597579956066</v>
      </c>
      <c r="I964" s="8">
        <v>3387.4714179039006</v>
      </c>
      <c r="J964" s="8">
        <v>260376.68707275391</v>
      </c>
      <c r="K964" s="8">
        <v>32887.891052246094</v>
      </c>
      <c r="L964" s="8">
        <v>5513.8354740142804</v>
      </c>
      <c r="M964" s="8">
        <v>19597.822669982917</v>
      </c>
      <c r="N964" s="8">
        <v>202377.13543701172</v>
      </c>
      <c r="O964" s="8">
        <v>62715.694183349638</v>
      </c>
      <c r="P964" s="8">
        <v>0</v>
      </c>
      <c r="Q964" s="8">
        <v>0</v>
      </c>
      <c r="R964" s="8">
        <v>126598.30328369141</v>
      </c>
      <c r="S964" s="8">
        <v>79046.357482910185</v>
      </c>
      <c r="T964" s="8">
        <v>54732.023979187026</v>
      </c>
      <c r="U964" s="8"/>
    </row>
    <row r="965" spans="1:21" ht="14.25" customHeight="1" x14ac:dyDescent="0.55000000000000004">
      <c r="A965" s="7">
        <f t="shared" si="101"/>
        <v>2025</v>
      </c>
      <c r="B965" s="73" t="s">
        <v>87</v>
      </c>
      <c r="C965" s="75">
        <v>49368</v>
      </c>
      <c r="D965" s="8">
        <v>70228.723571777387</v>
      </c>
      <c r="E965" s="8">
        <v>562674.99267578125</v>
      </c>
      <c r="F965" s="8">
        <v>74273.098907470761</v>
      </c>
      <c r="G965" s="8">
        <v>2441.2622456550603</v>
      </c>
      <c r="H965" s="8">
        <v>15292.84779930116</v>
      </c>
      <c r="I965" s="8">
        <v>3364.4262890815735</v>
      </c>
      <c r="J965" s="8">
        <v>258446.64282226563</v>
      </c>
      <c r="K965" s="8">
        <v>32827.291656494148</v>
      </c>
      <c r="L965" s="8">
        <v>5472.9484748840332</v>
      </c>
      <c r="M965" s="8">
        <v>19453.247123718273</v>
      </c>
      <c r="N965" s="8">
        <v>200693.15893554688</v>
      </c>
      <c r="O965" s="8">
        <v>61701.818878173865</v>
      </c>
      <c r="P965" s="8">
        <v>0</v>
      </c>
      <c r="Q965" s="8">
        <v>0</v>
      </c>
      <c r="R965" s="8">
        <v>125578.31832885742</v>
      </c>
      <c r="S965" s="8">
        <v>78508.557388305679</v>
      </c>
      <c r="T965" s="8">
        <v>54359.768936157256</v>
      </c>
      <c r="U965" s="8"/>
    </row>
    <row r="966" spans="1:21" ht="14.25" customHeight="1" x14ac:dyDescent="0.55000000000000004">
      <c r="A966" s="7">
        <f t="shared" si="101"/>
        <v>2025</v>
      </c>
      <c r="B966" s="73" t="s">
        <v>87</v>
      </c>
      <c r="C966" s="75">
        <v>49399</v>
      </c>
      <c r="D966" s="8">
        <v>69681.661834716826</v>
      </c>
      <c r="E966" s="8">
        <v>558865.6201171875</v>
      </c>
      <c r="F966" s="8">
        <v>73770.261260986357</v>
      </c>
      <c r="G966" s="8">
        <v>2421.7665500640874</v>
      </c>
      <c r="H966" s="8">
        <v>15189.710886001583</v>
      </c>
      <c r="I966" s="8">
        <v>3341.7361693382263</v>
      </c>
      <c r="J966" s="8">
        <v>256547.96203613281</v>
      </c>
      <c r="K966" s="8">
        <v>32767.720596313487</v>
      </c>
      <c r="L966" s="8">
        <v>5432.7255859374991</v>
      </c>
      <c r="M966" s="8">
        <v>19311.014541625987</v>
      </c>
      <c r="N966" s="8">
        <v>199036.49981689453</v>
      </c>
      <c r="O966" s="8">
        <v>60708.393936157263</v>
      </c>
      <c r="P966" s="8">
        <v>0</v>
      </c>
      <c r="Q966" s="8">
        <v>0</v>
      </c>
      <c r="R966" s="8">
        <v>124575.65615844728</v>
      </c>
      <c r="S966" s="8">
        <v>77979.045913696304</v>
      </c>
      <c r="T966" s="8">
        <v>53993.258308410659</v>
      </c>
      <c r="U966" s="8"/>
    </row>
    <row r="967" spans="1:21" ht="14.25" customHeight="1" x14ac:dyDescent="0.55000000000000004">
      <c r="A967" s="7">
        <f t="shared" si="101"/>
        <v>2025</v>
      </c>
      <c r="B967" s="73" t="s">
        <v>87</v>
      </c>
      <c r="C967" s="75">
        <v>49429</v>
      </c>
      <c r="D967" s="8">
        <v>69143.646270751997</v>
      </c>
      <c r="E967" s="8">
        <v>555113.90893554688</v>
      </c>
      <c r="F967" s="8">
        <v>73275.035980224668</v>
      </c>
      <c r="G967" s="8">
        <v>2402.5990886688228</v>
      </c>
      <c r="H967" s="8">
        <v>15088.149343490606</v>
      </c>
      <c r="I967" s="8">
        <v>3319.392730712892</v>
      </c>
      <c r="J967" s="8">
        <v>254679.86346435547</v>
      </c>
      <c r="K967" s="8">
        <v>32709.151412963882</v>
      </c>
      <c r="L967" s="8">
        <v>5393.150960922243</v>
      </c>
      <c r="M967" s="8">
        <v>19171.066711425796</v>
      </c>
      <c r="N967" s="8">
        <v>197406.49096679688</v>
      </c>
      <c r="O967" s="8">
        <v>59734.885681152351</v>
      </c>
      <c r="P967" s="8">
        <v>0</v>
      </c>
      <c r="Q967" s="8">
        <v>0</v>
      </c>
      <c r="R967" s="8">
        <v>123589.87487792972</v>
      </c>
      <c r="S967" s="8">
        <v>77457.62849426271</v>
      </c>
      <c r="T967" s="8">
        <v>53632.357223510779</v>
      </c>
      <c r="U967" s="8"/>
    </row>
    <row r="968" spans="1:21" ht="14.25" customHeight="1" x14ac:dyDescent="0.55000000000000004">
      <c r="A968" s="7">
        <f t="shared" si="101"/>
        <v>2025</v>
      </c>
      <c r="B968" s="73" t="s">
        <v>87</v>
      </c>
      <c r="C968" s="75">
        <v>49460</v>
      </c>
      <c r="D968" s="8">
        <v>68614.450408935634</v>
      </c>
      <c r="E968" s="8">
        <v>551418.5009765625</v>
      </c>
      <c r="F968" s="8">
        <v>72787.241424560576</v>
      </c>
      <c r="G968" s="8">
        <v>2383.7515830993657</v>
      </c>
      <c r="H968" s="8">
        <v>14988.125352859503</v>
      </c>
      <c r="I968" s="8">
        <v>3297.3874721527104</v>
      </c>
      <c r="J968" s="8">
        <v>252841.58557128906</v>
      </c>
      <c r="K968" s="8">
        <v>32651.558212280284</v>
      </c>
      <c r="L968" s="8">
        <v>5354.208276748659</v>
      </c>
      <c r="M968" s="8">
        <v>19033.346435546886</v>
      </c>
      <c r="N968" s="8">
        <v>195802.47222900391</v>
      </c>
      <c r="O968" s="8">
        <v>58780.786392211936</v>
      </c>
      <c r="P968" s="8">
        <v>0</v>
      </c>
      <c r="Q968" s="8">
        <v>0</v>
      </c>
      <c r="R968" s="8">
        <v>122620.54641723637</v>
      </c>
      <c r="S968" s="8">
        <v>76944.113693237334</v>
      </c>
      <c r="T968" s="8">
        <v>53276.924804687529</v>
      </c>
      <c r="U968" s="8"/>
    </row>
    <row r="969" spans="1:21" ht="14.25" customHeight="1" x14ac:dyDescent="0.55000000000000004">
      <c r="A969" s="7">
        <f t="shared" si="101"/>
        <v>2025</v>
      </c>
      <c r="B969" s="73" t="s">
        <v>87</v>
      </c>
      <c r="C969" s="75">
        <v>49490</v>
      </c>
      <c r="D969" s="8">
        <v>68093.855957031352</v>
      </c>
      <c r="E969" s="8">
        <v>547778.09497070313</v>
      </c>
      <c r="F969" s="8">
        <v>72306.707733154341</v>
      </c>
      <c r="G969" s="8">
        <v>2365.2159123420724</v>
      </c>
      <c r="H969" s="8">
        <v>14889.603792190563</v>
      </c>
      <c r="I969" s="8">
        <v>3275.7126812934866</v>
      </c>
      <c r="J969" s="8">
        <v>251032.40832519531</v>
      </c>
      <c r="K969" s="8">
        <v>32594.918258667007</v>
      </c>
      <c r="L969" s="8">
        <v>5315.8822345733661</v>
      </c>
      <c r="M969" s="8">
        <v>18897.800926208496</v>
      </c>
      <c r="N969" s="8">
        <v>194223.80950927734</v>
      </c>
      <c r="O969" s="8">
        <v>57845.599182128928</v>
      </c>
      <c r="P969" s="8">
        <v>0</v>
      </c>
      <c r="Q969" s="8">
        <v>0</v>
      </c>
      <c r="R969" s="8">
        <v>121667.25314331061</v>
      </c>
      <c r="S969" s="8">
        <v>76438.317382812529</v>
      </c>
      <c r="T969" s="8">
        <v>52926.837318420425</v>
      </c>
      <c r="U969" s="8"/>
    </row>
    <row r="970" spans="1:21" ht="14.25" customHeight="1" x14ac:dyDescent="0.55000000000000004">
      <c r="A970" s="7">
        <f t="shared" si="101"/>
        <v>2025</v>
      </c>
      <c r="B970" s="73" t="s">
        <v>87</v>
      </c>
      <c r="C970" s="75">
        <v>49521</v>
      </c>
      <c r="D970" s="8">
        <v>67581.650146484404</v>
      </c>
      <c r="E970" s="8">
        <v>544191.44165039063</v>
      </c>
      <c r="F970" s="8">
        <v>71833.270172119199</v>
      </c>
      <c r="G970" s="8">
        <v>2346.9842524528503</v>
      </c>
      <c r="H970" s="8">
        <v>14792.549163818368</v>
      </c>
      <c r="I970" s="8">
        <v>3254.3606734275818</v>
      </c>
      <c r="J970" s="8">
        <v>249251.6220703125</v>
      </c>
      <c r="K970" s="8">
        <v>32539.204833984379</v>
      </c>
      <c r="L970" s="8">
        <v>5278.1575202941895</v>
      </c>
      <c r="M970" s="8">
        <v>18764.377105712894</v>
      </c>
      <c r="N970" s="8">
        <v>192669.88220214844</v>
      </c>
      <c r="O970" s="8">
        <v>56928.83047485353</v>
      </c>
      <c r="P970" s="8">
        <v>0</v>
      </c>
      <c r="Q970" s="8">
        <v>0</v>
      </c>
      <c r="R970" s="8">
        <v>120729.59417724612</v>
      </c>
      <c r="S970" s="8">
        <v>75940.058944702163</v>
      </c>
      <c r="T970" s="8">
        <v>52581.971328735373</v>
      </c>
      <c r="U970" s="8"/>
    </row>
    <row r="971" spans="1:21" ht="14.25" customHeight="1" x14ac:dyDescent="0.55000000000000004">
      <c r="A971" s="7">
        <f t="shared" si="101"/>
        <v>2025</v>
      </c>
      <c r="B971" s="73" t="s">
        <v>87</v>
      </c>
      <c r="C971" s="75">
        <v>49552</v>
      </c>
      <c r="D971" s="8">
        <v>67077.628112793012</v>
      </c>
      <c r="E971" s="8">
        <v>540657.20654296875</v>
      </c>
      <c r="F971" s="8">
        <v>71366.750762939497</v>
      </c>
      <c r="G971" s="8">
        <v>2329.0491118431091</v>
      </c>
      <c r="H971" s="8">
        <v>14696.926452636733</v>
      </c>
      <c r="I971" s="8">
        <v>3233.3236613273639</v>
      </c>
      <c r="J971" s="8">
        <v>247498.53936767578</v>
      </c>
      <c r="K971" s="8">
        <v>32484.396896362312</v>
      </c>
      <c r="L971" s="8">
        <v>5241.0199432373047</v>
      </c>
      <c r="M971" s="8">
        <v>18633.022651672378</v>
      </c>
      <c r="N971" s="8">
        <v>191140.10278320313</v>
      </c>
      <c r="O971" s="8">
        <v>56030.034027099595</v>
      </c>
      <c r="P971" s="8">
        <v>0</v>
      </c>
      <c r="Q971" s="8">
        <v>0</v>
      </c>
      <c r="R971" s="8">
        <v>119807.18252563481</v>
      </c>
      <c r="S971" s="8">
        <v>75449.157043457046</v>
      </c>
      <c r="T971" s="8">
        <v>52242.200050354018</v>
      </c>
      <c r="U971" s="8"/>
    </row>
    <row r="972" spans="1:21" ht="14.25" customHeight="1" x14ac:dyDescent="0.55000000000000004">
      <c r="A972" s="7">
        <f t="shared" si="101"/>
        <v>2025</v>
      </c>
      <c r="B972" s="73" t="s">
        <v>87</v>
      </c>
      <c r="C972" s="75">
        <v>49582</v>
      </c>
      <c r="D972" s="8">
        <v>66581.591552734433</v>
      </c>
      <c r="E972" s="8">
        <v>537171.89404296875</v>
      </c>
      <c r="F972" s="8">
        <v>70906.689697265669</v>
      </c>
      <c r="G972" s="8">
        <v>2311.4030933380122</v>
      </c>
      <c r="H972" s="8">
        <v>14602.683080673221</v>
      </c>
      <c r="I972" s="8">
        <v>3212.590152740479</v>
      </c>
      <c r="J972" s="8">
        <v>245772.35955810547</v>
      </c>
      <c r="K972" s="8">
        <v>32430.472427368175</v>
      </c>
      <c r="L972" s="8">
        <v>5204.4523372650165</v>
      </c>
      <c r="M972" s="8">
        <v>18503.677482604991</v>
      </c>
      <c r="N972" s="8">
        <v>189633.75366210938</v>
      </c>
      <c r="O972" s="8">
        <v>55148.700363159202</v>
      </c>
      <c r="P972" s="8">
        <v>0</v>
      </c>
      <c r="Q972" s="8">
        <v>0</v>
      </c>
      <c r="R972" s="8">
        <v>118899.64010620123</v>
      </c>
      <c r="S972" s="8">
        <v>74965.358657836929</v>
      </c>
      <c r="T972" s="8">
        <v>51907.357543945342</v>
      </c>
      <c r="U972" s="8"/>
    </row>
    <row r="973" spans="1:21" ht="14.25" customHeight="1" x14ac:dyDescent="0.55000000000000004">
      <c r="A973" s="7">
        <f t="shared" si="101"/>
        <v>2025</v>
      </c>
      <c r="B973" s="73" t="s">
        <v>87</v>
      </c>
      <c r="C973" s="75">
        <v>49613</v>
      </c>
      <c r="D973" s="8">
        <v>66093.348571777373</v>
      </c>
      <c r="E973" s="8">
        <v>533730.45092773438</v>
      </c>
      <c r="F973" s="8">
        <v>70452.418640136719</v>
      </c>
      <c r="G973" s="8">
        <v>2294.039284229279</v>
      </c>
      <c r="H973" s="8">
        <v>14509.755464553853</v>
      </c>
      <c r="I973" s="8">
        <v>3192.1459670066824</v>
      </c>
      <c r="J973" s="8">
        <v>244072.19415283203</v>
      </c>
      <c r="K973" s="8">
        <v>32377.408905029293</v>
      </c>
      <c r="L973" s="8">
        <v>5168.4361438751239</v>
      </c>
      <c r="M973" s="8">
        <v>18376.275657653812</v>
      </c>
      <c r="N973" s="8">
        <v>188150.07464599609</v>
      </c>
      <c r="O973" s="8">
        <v>54284.354583740263</v>
      </c>
      <c r="P973" s="8">
        <v>0</v>
      </c>
      <c r="Q973" s="8">
        <v>0</v>
      </c>
      <c r="R973" s="8">
        <v>118006.60852050784</v>
      </c>
      <c r="S973" s="8">
        <v>74488.349044799834</v>
      </c>
      <c r="T973" s="8">
        <v>51577.235282897978</v>
      </c>
      <c r="U973" s="8"/>
    </row>
    <row r="974" spans="1:21" ht="14.25" customHeight="1" x14ac:dyDescent="0.55000000000000004">
      <c r="A974" s="7">
        <f t="shared" si="101"/>
        <v>2025</v>
      </c>
      <c r="B974" s="73" t="s">
        <v>87</v>
      </c>
      <c r="C974" s="75">
        <v>49643</v>
      </c>
      <c r="D974" s="8">
        <v>65612.714996337934</v>
      </c>
      <c r="E974" s="8">
        <v>530330.09057617188</v>
      </c>
      <c r="F974" s="8">
        <v>70003.571624755918</v>
      </c>
      <c r="G974" s="8">
        <v>2276.9507613182068</v>
      </c>
      <c r="H974" s="8">
        <v>14418.09879684449</v>
      </c>
      <c r="I974" s="8">
        <v>3171.9815616607661</v>
      </c>
      <c r="J974" s="8">
        <v>242397.32952880859</v>
      </c>
      <c r="K974" s="8">
        <v>32325.185928344741</v>
      </c>
      <c r="L974" s="8">
        <v>5132.9560947418204</v>
      </c>
      <c r="M974" s="8">
        <v>18250.761604309086</v>
      </c>
      <c r="N974" s="8">
        <v>186688.42712402347</v>
      </c>
      <c r="O974" s="8">
        <v>53436.53511047364</v>
      </c>
      <c r="P974" s="8">
        <v>0</v>
      </c>
      <c r="Q974" s="8">
        <v>0</v>
      </c>
      <c r="R974" s="8">
        <v>117127.73501586918</v>
      </c>
      <c r="S974" s="8">
        <v>74017.914337158218</v>
      </c>
      <c r="T974" s="8">
        <v>51251.6826477051</v>
      </c>
      <c r="U974" s="8"/>
    </row>
    <row r="975" spans="1:21" ht="14.25" customHeight="1" x14ac:dyDescent="0.55000000000000004">
      <c r="A975" s="7">
        <f t="shared" si="101"/>
        <v>2025</v>
      </c>
      <c r="B975" s="73" t="s">
        <v>87</v>
      </c>
      <c r="C975" s="75">
        <v>49674</v>
      </c>
      <c r="D975" s="8">
        <v>65139.508758545009</v>
      </c>
      <c r="E975" s="8">
        <v>526969.92431640625</v>
      </c>
      <c r="F975" s="8">
        <v>69560.030273437515</v>
      </c>
      <c r="G975" s="8">
        <v>2260.1309409141545</v>
      </c>
      <c r="H975" s="8">
        <v>14327.68499946595</v>
      </c>
      <c r="I975" s="8">
        <v>3152.090662002563</v>
      </c>
      <c r="J975" s="8">
        <v>240747.17553710938</v>
      </c>
      <c r="K975" s="8">
        <v>32273.782821655281</v>
      </c>
      <c r="L975" s="8">
        <v>5097.9995460510254</v>
      </c>
      <c r="M975" s="8">
        <v>18127.092620849609</v>
      </c>
      <c r="N975" s="8">
        <v>185248.302734375</v>
      </c>
      <c r="O975" s="8">
        <v>52604.844131469741</v>
      </c>
      <c r="P975" s="8">
        <v>0</v>
      </c>
      <c r="Q975" s="8">
        <v>0</v>
      </c>
      <c r="R975" s="8">
        <v>116262.67913818364</v>
      </c>
      <c r="S975" s="8">
        <v>73553.903915405288</v>
      </c>
      <c r="T975" s="8">
        <v>50930.592864990234</v>
      </c>
      <c r="U975" s="8"/>
    </row>
    <row r="976" spans="1:21" ht="14.25" customHeight="1" x14ac:dyDescent="0.55000000000000004">
      <c r="A976" s="7">
        <f t="shared" si="101"/>
        <v>2025</v>
      </c>
      <c r="B976" s="73" t="s">
        <v>87</v>
      </c>
      <c r="C976" s="75">
        <v>49705</v>
      </c>
      <c r="D976" s="8">
        <v>64673.484924316479</v>
      </c>
      <c r="E976" s="8">
        <v>523649.12768554688</v>
      </c>
      <c r="F976" s="8">
        <v>69121.684631347729</v>
      </c>
      <c r="G976" s="8">
        <v>2243.5725197792053</v>
      </c>
      <c r="H976" s="8">
        <v>14238.487539291385</v>
      </c>
      <c r="I976" s="8">
        <v>3132.4671459198007</v>
      </c>
      <c r="J976" s="8">
        <v>239121.11999511719</v>
      </c>
      <c r="K976" s="8">
        <v>32223.178573608398</v>
      </c>
      <c r="L976" s="8">
        <v>5063.5536289215088</v>
      </c>
      <c r="M976" s="8">
        <v>18005.221954345714</v>
      </c>
      <c r="N976" s="8">
        <v>183829.16198730472</v>
      </c>
      <c r="O976" s="8">
        <v>51788.879867553733</v>
      </c>
      <c r="P976" s="8">
        <v>0</v>
      </c>
      <c r="Q976" s="8">
        <v>0</v>
      </c>
      <c r="R976" s="8">
        <v>115411.06359863284</v>
      </c>
      <c r="S976" s="8">
        <v>73096.183654785171</v>
      </c>
      <c r="T976" s="8">
        <v>50613.87116241458</v>
      </c>
      <c r="U976" s="8"/>
    </row>
    <row r="977" spans="1:21" ht="14.25" customHeight="1" x14ac:dyDescent="0.55000000000000004">
      <c r="A977" s="7">
        <f t="shared" si="101"/>
        <v>2025</v>
      </c>
      <c r="B977" s="73" t="s">
        <v>87</v>
      </c>
      <c r="C977" s="75">
        <v>49734</v>
      </c>
      <c r="D977" s="8">
        <v>64214.233367919951</v>
      </c>
      <c r="E977" s="8">
        <v>520366.19750976563</v>
      </c>
      <c r="F977" s="8">
        <v>68688.33746337895</v>
      </c>
      <c r="G977" s="8">
        <v>2227.2659826278687</v>
      </c>
      <c r="H977" s="8">
        <v>14150.473018646235</v>
      </c>
      <c r="I977" s="8">
        <v>3113.1039690971388</v>
      </c>
      <c r="J977" s="8">
        <v>237518.38464355469</v>
      </c>
      <c r="K977" s="8">
        <v>32173.345977783199</v>
      </c>
      <c r="L977" s="8">
        <v>5029.6020622253427</v>
      </c>
      <c r="M977" s="8">
        <v>17885.094020843513</v>
      </c>
      <c r="N977" s="8">
        <v>182430.34600830078</v>
      </c>
      <c r="O977" s="8">
        <v>50988.212158203147</v>
      </c>
      <c r="P977" s="8">
        <v>0</v>
      </c>
      <c r="Q977" s="8">
        <v>0</v>
      </c>
      <c r="R977" s="8">
        <v>114572.40161132821</v>
      </c>
      <c r="S977" s="8">
        <v>72644.581176757813</v>
      </c>
      <c r="T977" s="8">
        <v>50301.404151916518</v>
      </c>
      <c r="U977" s="8"/>
    </row>
    <row r="978" spans="1:21" ht="14.25" customHeight="1" x14ac:dyDescent="0.55000000000000004">
      <c r="A978" s="7">
        <f t="shared" si="101"/>
        <v>2025</v>
      </c>
      <c r="B978" s="73" t="s">
        <v>87</v>
      </c>
      <c r="C978" s="75">
        <v>49765</v>
      </c>
      <c r="D978" s="8">
        <v>63761.554809570414</v>
      </c>
      <c r="E978" s="8">
        <v>517119.83422851563</v>
      </c>
      <c r="F978" s="8">
        <v>68259.818054199248</v>
      </c>
      <c r="G978" s="8">
        <v>2211.2049326896667</v>
      </c>
      <c r="H978" s="8">
        <v>14063.608209609985</v>
      </c>
      <c r="I978" s="8">
        <v>3093.9937043189993</v>
      </c>
      <c r="J978" s="8">
        <v>235938.37384033203</v>
      </c>
      <c r="K978" s="8">
        <v>32124.264938354503</v>
      </c>
      <c r="L978" s="8">
        <v>4996.131866455079</v>
      </c>
      <c r="M978" s="8">
        <v>17766.662475585948</v>
      </c>
      <c r="N978" s="8">
        <v>181051.31298828128</v>
      </c>
      <c r="O978" s="8">
        <v>50202.459197998061</v>
      </c>
      <c r="P978" s="8">
        <v>0</v>
      </c>
      <c r="Q978" s="8">
        <v>0</v>
      </c>
      <c r="R978" s="8">
        <v>113746.3627624512</v>
      </c>
      <c r="S978" s="8">
        <v>72198.932258605957</v>
      </c>
      <c r="T978" s="8">
        <v>49993.080993652373</v>
      </c>
      <c r="U978" s="8"/>
    </row>
    <row r="979" spans="1:21" ht="14.25" customHeight="1" x14ac:dyDescent="0.55000000000000004">
      <c r="A979" s="7">
        <f t="shared" si="101"/>
        <v>2025</v>
      </c>
      <c r="B979" s="73" t="s">
        <v>87</v>
      </c>
      <c r="C979" s="75">
        <v>49795</v>
      </c>
      <c r="D979" s="8">
        <v>63315.302825927763</v>
      </c>
      <c r="E979" s="8">
        <v>513907.03540039063</v>
      </c>
      <c r="F979" s="8">
        <v>67835.728393554746</v>
      </c>
      <c r="G979" s="8">
        <v>2195.3837065696716</v>
      </c>
      <c r="H979" s="8">
        <v>13977.756101608276</v>
      </c>
      <c r="I979" s="8">
        <v>3075.1062178611774</v>
      </c>
      <c r="J979" s="8">
        <v>234379.64361572266</v>
      </c>
      <c r="K979" s="8">
        <v>32075.919250488281</v>
      </c>
      <c r="L979" s="8">
        <v>4963.1126499176025</v>
      </c>
      <c r="M979" s="8">
        <v>17649.815860748291</v>
      </c>
      <c r="N979" s="8">
        <v>179690.796081543</v>
      </c>
      <c r="O979" s="8">
        <v>49431.041351318367</v>
      </c>
      <c r="P979" s="8">
        <v>0</v>
      </c>
      <c r="Q979" s="8">
        <v>0</v>
      </c>
      <c r="R979" s="8">
        <v>112932.65710449222</v>
      </c>
      <c r="S979" s="8">
        <v>71758.548049926787</v>
      </c>
      <c r="T979" s="8">
        <v>49688.437438964873</v>
      </c>
      <c r="U979" s="8"/>
    </row>
    <row r="980" spans="1:21" ht="14.25" customHeight="1" x14ac:dyDescent="0.55000000000000004">
      <c r="A980" s="7">
        <f t="shared" si="101"/>
        <v>2025</v>
      </c>
      <c r="B980" s="73" t="s">
        <v>87</v>
      </c>
      <c r="C980" s="75">
        <v>49826</v>
      </c>
      <c r="D980" s="8">
        <v>62875.335876464873</v>
      </c>
      <c r="E980" s="8">
        <v>510722.970703125</v>
      </c>
      <c r="F980" s="8">
        <v>67415.431671142651</v>
      </c>
      <c r="G980" s="8">
        <v>2179.7968630790706</v>
      </c>
      <c r="H980" s="8">
        <v>13892.610189437872</v>
      </c>
      <c r="I980" s="8">
        <v>3056.3740396499625</v>
      </c>
      <c r="J980" s="8">
        <v>232839.18505859375</v>
      </c>
      <c r="K980" s="8">
        <v>32028.291595458999</v>
      </c>
      <c r="L980" s="8">
        <v>4930.4810943603516</v>
      </c>
      <c r="M980" s="8">
        <v>17534.316944122322</v>
      </c>
      <c r="N980" s="8">
        <v>178346.0925292969</v>
      </c>
      <c r="O980" s="8">
        <v>48673.000610351577</v>
      </c>
      <c r="P980" s="8">
        <v>0</v>
      </c>
      <c r="Q980" s="8">
        <v>0</v>
      </c>
      <c r="R980" s="8">
        <v>112131.00360107429</v>
      </c>
      <c r="S980" s="8">
        <v>71321.828125000015</v>
      </c>
      <c r="T980" s="8">
        <v>49386.352058410666</v>
      </c>
      <c r="U980" s="8"/>
    </row>
    <row r="981" spans="1:21" ht="14.25" customHeight="1" x14ac:dyDescent="0.55000000000000004">
      <c r="A981" s="7">
        <f t="shared" si="101"/>
        <v>2025</v>
      </c>
      <c r="B981" s="73" t="s">
        <v>87</v>
      </c>
      <c r="C981" s="75">
        <v>49856</v>
      </c>
      <c r="D981" s="8">
        <v>62441.514312744206</v>
      </c>
      <c r="E981" s="8">
        <v>507565.84130859375</v>
      </c>
      <c r="F981" s="8">
        <v>66998.690612793012</v>
      </c>
      <c r="G981" s="8">
        <v>2164.4390106201172</v>
      </c>
      <c r="H981" s="8">
        <v>13808.097932815559</v>
      </c>
      <c r="I981" s="8">
        <v>3037.7813782691965</v>
      </c>
      <c r="J981" s="8">
        <v>231316.05480957031</v>
      </c>
      <c r="K981" s="8">
        <v>31981.365264892585</v>
      </c>
      <c r="L981" s="8">
        <v>4898.2172241210947</v>
      </c>
      <c r="M981" s="8">
        <v>17420.094821929939</v>
      </c>
      <c r="N981" s="8">
        <v>177016.38049316406</v>
      </c>
      <c r="O981" s="8">
        <v>47927.921249389656</v>
      </c>
      <c r="P981" s="8">
        <v>0</v>
      </c>
      <c r="Q981" s="8">
        <v>0</v>
      </c>
      <c r="R981" s="8">
        <v>111341.12307739264</v>
      </c>
      <c r="S981" s="8">
        <v>70888.382843017593</v>
      </c>
      <c r="T981" s="8">
        <v>49086.551124572768</v>
      </c>
      <c r="U981" s="8"/>
    </row>
    <row r="982" spans="1:21" ht="14.25" customHeight="1" x14ac:dyDescent="0.55000000000000004">
      <c r="A982" s="7">
        <f t="shared" si="101"/>
        <v>2025</v>
      </c>
      <c r="B982" s="73" t="s">
        <v>87</v>
      </c>
      <c r="C982" s="75">
        <v>49887</v>
      </c>
      <c r="D982" s="8">
        <v>62013.704376220696</v>
      </c>
      <c r="E982" s="8">
        <v>504432.5234375</v>
      </c>
      <c r="F982" s="8">
        <v>66585.092864990293</v>
      </c>
      <c r="G982" s="8">
        <v>2149.3050527572636</v>
      </c>
      <c r="H982" s="8">
        <v>13724.157030105598</v>
      </c>
      <c r="I982" s="8">
        <v>3019.3143811225918</v>
      </c>
      <c r="J982" s="8">
        <v>229809.37957763672</v>
      </c>
      <c r="K982" s="8">
        <v>31935.125152587902</v>
      </c>
      <c r="L982" s="8">
        <v>4866.3023509979248</v>
      </c>
      <c r="M982" s="8">
        <v>17307.081142425537</v>
      </c>
      <c r="N982" s="8">
        <v>175700.87554931641</v>
      </c>
      <c r="O982" s="8">
        <v>47195.400085449226</v>
      </c>
      <c r="P982" s="8">
        <v>0</v>
      </c>
      <c r="Q982" s="8">
        <v>0</v>
      </c>
      <c r="R982" s="8">
        <v>110562.75778198247</v>
      </c>
      <c r="S982" s="8">
        <v>70457.8595352173</v>
      </c>
      <c r="T982" s="8">
        <v>48788.762199401877</v>
      </c>
      <c r="U982" s="8"/>
    </row>
    <row r="983" spans="1:21" ht="14.25" customHeight="1" x14ac:dyDescent="0.55000000000000004">
      <c r="A983" s="7">
        <f t="shared" si="101"/>
        <v>2025</v>
      </c>
      <c r="B983" s="73" t="s">
        <v>87</v>
      </c>
      <c r="C983" s="75">
        <v>49918</v>
      </c>
      <c r="D983" s="8">
        <v>61591.777008056721</v>
      </c>
      <c r="E983" s="8">
        <v>501321.63232421875</v>
      </c>
      <c r="F983" s="8">
        <v>66174.454864502011</v>
      </c>
      <c r="G983" s="8">
        <v>2134.3899531364441</v>
      </c>
      <c r="H983" s="8">
        <v>13640.760095596328</v>
      </c>
      <c r="I983" s="8">
        <v>3000.9669694900526</v>
      </c>
      <c r="J983" s="8">
        <v>228318.62036132813</v>
      </c>
      <c r="K983" s="8">
        <v>31889.555572509784</v>
      </c>
      <c r="L983" s="8">
        <v>4834.7251052856454</v>
      </c>
      <c r="M983" s="8">
        <v>17195.234851837165</v>
      </c>
      <c r="N983" s="8">
        <v>174399.10125732425</v>
      </c>
      <c r="O983" s="8">
        <v>46475.130569458022</v>
      </c>
      <c r="P983" s="8">
        <v>0</v>
      </c>
      <c r="Q983" s="8">
        <v>0</v>
      </c>
      <c r="R983" s="8">
        <v>109795.6458435059</v>
      </c>
      <c r="S983" s="8">
        <v>70030.104553222685</v>
      </c>
      <c r="T983" s="8">
        <v>48492.869323730476</v>
      </c>
      <c r="U983" s="8"/>
    </row>
    <row r="984" spans="1:21" ht="14.25" customHeight="1" x14ac:dyDescent="0.55000000000000004">
      <c r="A984" s="7">
        <f t="shared" si="101"/>
        <v>2025</v>
      </c>
      <c r="B984" s="73" t="s">
        <v>87</v>
      </c>
      <c r="C984" s="75">
        <v>49948</v>
      </c>
      <c r="D984" s="8">
        <v>61175.568634033218</v>
      </c>
      <c r="E984" s="8">
        <v>498232.33178710938</v>
      </c>
      <c r="F984" s="8">
        <v>65766.667633056699</v>
      </c>
      <c r="G984" s="8">
        <v>2119.6878213882446</v>
      </c>
      <c r="H984" s="8">
        <v>13557.891193389896</v>
      </c>
      <c r="I984" s="8">
        <v>2982.735919475555</v>
      </c>
      <c r="J984" s="8">
        <v>226843.35821533203</v>
      </c>
      <c r="K984" s="8">
        <v>31844.638870239265</v>
      </c>
      <c r="L984" s="8">
        <v>4803.4769363403329</v>
      </c>
      <c r="M984" s="8">
        <v>17084.526386260997</v>
      </c>
      <c r="N984" s="8">
        <v>173110.71887207031</v>
      </c>
      <c r="O984" s="8">
        <v>45766.842880249031</v>
      </c>
      <c r="P984" s="8">
        <v>0</v>
      </c>
      <c r="Q984" s="8">
        <v>0</v>
      </c>
      <c r="R984" s="8">
        <v>109039.4873657227</v>
      </c>
      <c r="S984" s="8">
        <v>69605.042213439971</v>
      </c>
      <c r="T984" s="8">
        <v>48198.828865051291</v>
      </c>
      <c r="U984" s="8"/>
    </row>
    <row r="985" spans="1:21" ht="14.25" customHeight="1" x14ac:dyDescent="0.55000000000000004">
      <c r="A985" s="7">
        <f t="shared" si="101"/>
        <v>2025</v>
      </c>
      <c r="B985" s="73" t="s">
        <v>87</v>
      </c>
      <c r="C985" s="75">
        <v>49979</v>
      </c>
      <c r="D985" s="8">
        <v>60764.834075927785</v>
      </c>
      <c r="E985" s="8">
        <v>495164.48779296875</v>
      </c>
      <c r="F985" s="8">
        <v>65361.712371826194</v>
      </c>
      <c r="G985" s="8">
        <v>2105.190468788147</v>
      </c>
      <c r="H985" s="8">
        <v>13475.548957824723</v>
      </c>
      <c r="I985" s="8">
        <v>2964.6206073760982</v>
      </c>
      <c r="J985" s="8">
        <v>225383.15789794922</v>
      </c>
      <c r="K985" s="8">
        <v>31800.351913452156</v>
      </c>
      <c r="L985" s="8">
        <v>4772.5481357574454</v>
      </c>
      <c r="M985" s="8">
        <v>16974.924579620369</v>
      </c>
      <c r="N985" s="8">
        <v>171835.33245849609</v>
      </c>
      <c r="O985" s="8">
        <v>45070.259323120117</v>
      </c>
      <c r="P985" s="8">
        <v>0</v>
      </c>
      <c r="Q985" s="8">
        <v>0</v>
      </c>
      <c r="R985" s="8">
        <v>108293.85998535161</v>
      </c>
      <c r="S985" s="8">
        <v>69182.664947509795</v>
      </c>
      <c r="T985" s="8">
        <v>47906.633232116699</v>
      </c>
      <c r="U985" s="8"/>
    </row>
    <row r="986" spans="1:21" ht="14.25" customHeight="1" x14ac:dyDescent="0.55000000000000004">
      <c r="A986" s="7">
        <f t="shared" si="101"/>
        <v>2025</v>
      </c>
      <c r="B986" s="73" t="s">
        <v>87</v>
      </c>
      <c r="C986" s="75">
        <v>50009</v>
      </c>
      <c r="D986" s="8">
        <v>60359.385864257878</v>
      </c>
      <c r="E986" s="8">
        <v>492117.89965820313</v>
      </c>
      <c r="F986" s="8">
        <v>64959.562530517585</v>
      </c>
      <c r="G986" s="8">
        <v>2090.8921070098877</v>
      </c>
      <c r="H986" s="8">
        <v>13393.728780746469</v>
      </c>
      <c r="I986" s="8">
        <v>2946.6202135086073</v>
      </c>
      <c r="J986" s="8">
        <v>223937.6875</v>
      </c>
      <c r="K986" s="8">
        <v>31756.676879882809</v>
      </c>
      <c r="L986" s="8">
        <v>4741.9319705963135</v>
      </c>
      <c r="M986" s="8">
        <v>16866.405075073249</v>
      </c>
      <c r="N986" s="8">
        <v>170572.67297363284</v>
      </c>
      <c r="O986" s="8">
        <v>44385.143295288093</v>
      </c>
      <c r="P986" s="8">
        <v>0</v>
      </c>
      <c r="Q986" s="8">
        <v>0</v>
      </c>
      <c r="R986" s="8">
        <v>107558.47058105476</v>
      </c>
      <c r="S986" s="8">
        <v>68762.950645446792</v>
      </c>
      <c r="T986" s="8">
        <v>47616.266250610373</v>
      </c>
      <c r="U986" s="8"/>
    </row>
    <row r="987" spans="1:21" ht="14.25" customHeight="1" x14ac:dyDescent="0.55000000000000004">
      <c r="A987" s="7">
        <f t="shared" si="101"/>
        <v>2025</v>
      </c>
      <c r="B987" s="73" t="s">
        <v>87</v>
      </c>
      <c r="C987" s="75">
        <v>50040</v>
      </c>
      <c r="D987" s="8">
        <v>59959.007537841826</v>
      </c>
      <c r="E987" s="8">
        <v>489092.36352539063</v>
      </c>
      <c r="F987" s="8">
        <v>64560.191619873083</v>
      </c>
      <c r="G987" s="8">
        <v>2076.7870197296143</v>
      </c>
      <c r="H987" s="8">
        <v>13312.427148818973</v>
      </c>
      <c r="I987" s="8">
        <v>2928.7338428497328</v>
      </c>
      <c r="J987" s="8">
        <v>222506.62188720703</v>
      </c>
      <c r="K987" s="8">
        <v>31713.597885131847</v>
      </c>
      <c r="L987" s="8">
        <v>4711.6215133667001</v>
      </c>
      <c r="M987" s="8">
        <v>16758.944423675548</v>
      </c>
      <c r="N987" s="8">
        <v>169322.45977783203</v>
      </c>
      <c r="O987" s="8">
        <v>43711.266235351563</v>
      </c>
      <c r="P987" s="8">
        <v>0</v>
      </c>
      <c r="Q987" s="8">
        <v>0</v>
      </c>
      <c r="R987" s="8">
        <v>106833.02365112309</v>
      </c>
      <c r="S987" s="8">
        <v>68345.88069152832</v>
      </c>
      <c r="T987" s="8">
        <v>47327.717887878433</v>
      </c>
      <c r="U987" s="8"/>
    </row>
    <row r="988" spans="1:21" ht="14.25" customHeight="1" x14ac:dyDescent="0.55000000000000004">
      <c r="A988" s="7">
        <f t="shared" si="101"/>
        <v>2025</v>
      </c>
      <c r="B988" s="73" t="s">
        <v>87</v>
      </c>
      <c r="C988" s="75">
        <v>50071</v>
      </c>
      <c r="D988" s="8">
        <v>59563.593780517651</v>
      </c>
      <c r="E988" s="8">
        <v>486087.69116210938</v>
      </c>
      <c r="F988" s="8">
        <v>64163.57504272466</v>
      </c>
      <c r="G988" s="8">
        <v>2062.8711419105534</v>
      </c>
      <c r="H988" s="8">
        <v>13231.640277862551</v>
      </c>
      <c r="I988" s="8">
        <v>2910.96077489853</v>
      </c>
      <c r="J988" s="8">
        <v>221089.72247314453</v>
      </c>
      <c r="K988" s="8">
        <v>31671.101959228519</v>
      </c>
      <c r="L988" s="8">
        <v>4681.6114387512207</v>
      </c>
      <c r="M988" s="8">
        <v>16652.526569366455</v>
      </c>
      <c r="N988" s="8">
        <v>168084.48095703125</v>
      </c>
      <c r="O988" s="8">
        <v>43048.399246215828</v>
      </c>
      <c r="P988" s="8">
        <v>0</v>
      </c>
      <c r="Q988" s="8">
        <v>0</v>
      </c>
      <c r="R988" s="8">
        <v>106117.31085205082</v>
      </c>
      <c r="S988" s="8">
        <v>67931.435882568388</v>
      </c>
      <c r="T988" s="8">
        <v>47040.975349426291</v>
      </c>
      <c r="U988" s="8"/>
    </row>
    <row r="989" spans="1:21" ht="14.25" customHeight="1" x14ac:dyDescent="0.55000000000000004">
      <c r="A989" s="7">
        <f t="shared" si="101"/>
        <v>2025</v>
      </c>
      <c r="B989" s="73" t="s">
        <v>87</v>
      </c>
      <c r="C989" s="75">
        <v>50099</v>
      </c>
      <c r="D989" s="8">
        <v>59173.032653808688</v>
      </c>
      <c r="E989" s="8">
        <v>483103.68823242188</v>
      </c>
      <c r="F989" s="8">
        <v>63769.686248779311</v>
      </c>
      <c r="G989" s="8">
        <v>2049.1402506828308</v>
      </c>
      <c r="H989" s="8">
        <v>13151.364650726337</v>
      </c>
      <c r="I989" s="8">
        <v>2893.3000240325928</v>
      </c>
      <c r="J989" s="8">
        <v>219686.74212646484</v>
      </c>
      <c r="K989" s="8">
        <v>31629.175994873061</v>
      </c>
      <c r="L989" s="8">
        <v>4651.8966865539569</v>
      </c>
      <c r="M989" s="8">
        <v>16547.132167816158</v>
      </c>
      <c r="N989" s="8">
        <v>166858.53411865234</v>
      </c>
      <c r="O989" s="8">
        <v>42396.345901489272</v>
      </c>
      <c r="P989" s="8">
        <v>0</v>
      </c>
      <c r="Q989" s="8">
        <v>0</v>
      </c>
      <c r="R989" s="8">
        <v>105411.11602783209</v>
      </c>
      <c r="S989" s="8">
        <v>67519.601272583037</v>
      </c>
      <c r="T989" s="8">
        <v>46756.023521423362</v>
      </c>
      <c r="U989" s="8"/>
    </row>
    <row r="990" spans="1:21" ht="14.25" customHeight="1" x14ac:dyDescent="0.55000000000000004">
      <c r="A990" s="7">
        <f t="shared" si="101"/>
        <v>2025</v>
      </c>
      <c r="B990" s="73" t="s">
        <v>87</v>
      </c>
      <c r="C990" s="75">
        <v>50130</v>
      </c>
      <c r="D990" s="8">
        <v>58787.103149414113</v>
      </c>
      <c r="E990" s="8">
        <v>480140.16479492188</v>
      </c>
      <c r="F990" s="8">
        <v>63378.501068115293</v>
      </c>
      <c r="G990" s="8">
        <v>2035.583762168884</v>
      </c>
      <c r="H990" s="8">
        <v>13071.596069335943</v>
      </c>
      <c r="I990" s="8">
        <v>2875.7509388923636</v>
      </c>
      <c r="J990" s="8">
        <v>218297.09100341797</v>
      </c>
      <c r="K990" s="8">
        <v>31587.779693603516</v>
      </c>
      <c r="L990" s="8">
        <v>4622.4646949768076</v>
      </c>
      <c r="M990" s="8">
        <v>16442.720424652103</v>
      </c>
      <c r="N990" s="8">
        <v>165644.12377929688</v>
      </c>
      <c r="O990" s="8">
        <v>41754.824600219741</v>
      </c>
      <c r="P990" s="8">
        <v>0</v>
      </c>
      <c r="Q990" s="8">
        <v>0</v>
      </c>
      <c r="R990" s="8">
        <v>104713.88165283206</v>
      </c>
      <c r="S990" s="8">
        <v>67110.35440826416</v>
      </c>
      <c r="T990" s="8">
        <v>46472.853118896513</v>
      </c>
      <c r="U990" s="8"/>
    </row>
    <row r="991" spans="1:21" ht="14.25" customHeight="1" x14ac:dyDescent="0.55000000000000004">
      <c r="A991" s="7">
        <f t="shared" si="101"/>
        <v>2025</v>
      </c>
      <c r="B991" s="73" t="s">
        <v>87</v>
      </c>
      <c r="C991" s="75">
        <v>50160</v>
      </c>
      <c r="D991" s="8">
        <v>58405.48559570314</v>
      </c>
      <c r="E991" s="8">
        <v>477196.93481445313</v>
      </c>
      <c r="F991" s="8">
        <v>62989.995574951201</v>
      </c>
      <c r="G991" s="8">
        <v>2022.1817264556885</v>
      </c>
      <c r="H991" s="8">
        <v>12992.330829620365</v>
      </c>
      <c r="I991" s="8">
        <v>2858.3126859664926</v>
      </c>
      <c r="J991" s="8">
        <v>216919.69714355469</v>
      </c>
      <c r="K991" s="8">
        <v>31546.838973999016</v>
      </c>
      <c r="L991" s="8">
        <v>4593.2926158905038</v>
      </c>
      <c r="M991" s="8">
        <v>16339.214282989507</v>
      </c>
      <c r="N991" s="8">
        <v>164440.34698486328</v>
      </c>
      <c r="O991" s="8">
        <v>41123.455947875984</v>
      </c>
      <c r="P991" s="8">
        <v>0</v>
      </c>
      <c r="Q991" s="8">
        <v>0</v>
      </c>
      <c r="R991" s="8">
        <v>104024.56893920901</v>
      </c>
      <c r="S991" s="8">
        <v>66703.674636840849</v>
      </c>
      <c r="T991" s="8">
        <v>46191.450401306167</v>
      </c>
      <c r="U991" s="8"/>
    </row>
    <row r="992" spans="1:21" ht="14.25" customHeight="1" x14ac:dyDescent="0.55000000000000004">
      <c r="A992" s="7">
        <f t="shared" si="101"/>
        <v>2025</v>
      </c>
      <c r="B992" s="73" t="s">
        <v>87</v>
      </c>
      <c r="C992" s="75">
        <v>50191</v>
      </c>
      <c r="D992" s="8">
        <v>58027.752960205129</v>
      </c>
      <c r="E992" s="8">
        <v>474273.8203125</v>
      </c>
      <c r="F992" s="8">
        <v>62604.143676757827</v>
      </c>
      <c r="G992" s="8">
        <v>2008.918516635895</v>
      </c>
      <c r="H992" s="8">
        <v>12913.56593132019</v>
      </c>
      <c r="I992" s="8">
        <v>2840.9844040870671</v>
      </c>
      <c r="J992" s="8">
        <v>215553.73388671875</v>
      </c>
      <c r="K992" s="8">
        <v>31506.311874389648</v>
      </c>
      <c r="L992" s="8">
        <v>4564.3630981445322</v>
      </c>
      <c r="M992" s="8">
        <v>16236.555900573736</v>
      </c>
      <c r="N992" s="8">
        <v>163246.50451660159</v>
      </c>
      <c r="O992" s="8">
        <v>40501.932136535645</v>
      </c>
      <c r="P992" s="8">
        <v>0</v>
      </c>
      <c r="Q992" s="8">
        <v>0</v>
      </c>
      <c r="R992" s="8">
        <v>103342.38146972662</v>
      </c>
      <c r="S992" s="8">
        <v>66299.549354553237</v>
      </c>
      <c r="T992" s="8">
        <v>45911.8028945923</v>
      </c>
      <c r="U992" s="8"/>
    </row>
    <row r="993" spans="1:21" ht="14.25" customHeight="1" x14ac:dyDescent="0.55000000000000004">
      <c r="A993" s="7">
        <f t="shared" si="101"/>
        <v>2025</v>
      </c>
      <c r="B993" s="73" t="s">
        <v>87</v>
      </c>
      <c r="C993" s="75">
        <v>50221</v>
      </c>
      <c r="D993" s="8">
        <v>57653.817626953161</v>
      </c>
      <c r="E993" s="8">
        <v>471370.638671875</v>
      </c>
      <c r="F993" s="8">
        <v>62220.923675537146</v>
      </c>
      <c r="G993" s="8">
        <v>1995.7909541130064</v>
      </c>
      <c r="H993" s="8">
        <v>12835.297601699833</v>
      </c>
      <c r="I993" s="8">
        <v>2823.7653732299796</v>
      </c>
      <c r="J993" s="8">
        <v>214199.01306152344</v>
      </c>
      <c r="K993" s="8">
        <v>31466.189254760746</v>
      </c>
      <c r="L993" s="8">
        <v>4535.6717376709012</v>
      </c>
      <c r="M993" s="8">
        <v>16134.730392456057</v>
      </c>
      <c r="N993" s="8">
        <v>162062.42132568359</v>
      </c>
      <c r="O993" s="8">
        <v>39890.066757202163</v>
      </c>
      <c r="P993" s="8">
        <v>0</v>
      </c>
      <c r="Q993" s="8">
        <v>0</v>
      </c>
      <c r="R993" s="8">
        <v>102667.15524291995</v>
      </c>
      <c r="S993" s="8">
        <v>65897.957450866714</v>
      </c>
      <c r="T993" s="8">
        <v>45633.898857116706</v>
      </c>
      <c r="U993" s="8"/>
    </row>
    <row r="994" spans="1:21" ht="14.25" customHeight="1" x14ac:dyDescent="0.55000000000000004">
      <c r="A994" s="7">
        <f t="shared" si="101"/>
        <v>2025</v>
      </c>
      <c r="B994" s="73" t="s">
        <v>87</v>
      </c>
      <c r="C994" s="75">
        <v>50252</v>
      </c>
      <c r="D994" s="8">
        <v>57283.476440429717</v>
      </c>
      <c r="E994" s="8">
        <v>468487.21557617188</v>
      </c>
      <c r="F994" s="8">
        <v>61840.312011718772</v>
      </c>
      <c r="G994" s="8">
        <v>1982.7926707267757</v>
      </c>
      <c r="H994" s="8">
        <v>12757.522684097303</v>
      </c>
      <c r="I994" s="8">
        <v>2806.6548719406119</v>
      </c>
      <c r="J994" s="8">
        <v>212855.18200683594</v>
      </c>
      <c r="K994" s="8">
        <v>31426.453964233391</v>
      </c>
      <c r="L994" s="8">
        <v>4507.2113037109384</v>
      </c>
      <c r="M994" s="8">
        <v>16033.713390350351</v>
      </c>
      <c r="N994" s="8">
        <v>160887.80239868164</v>
      </c>
      <c r="O994" s="8">
        <v>39287.661453247085</v>
      </c>
      <c r="P994" s="8">
        <v>0</v>
      </c>
      <c r="Q994" s="8">
        <v>0</v>
      </c>
      <c r="R994" s="8">
        <v>101998.56881713872</v>
      </c>
      <c r="S994" s="8">
        <v>65498.88703155519</v>
      </c>
      <c r="T994" s="8">
        <v>45357.728233337417</v>
      </c>
      <c r="U994" s="8"/>
    </row>
    <row r="995" spans="1:21" ht="14.25" customHeight="1" x14ac:dyDescent="0.55000000000000004">
      <c r="A995" s="7">
        <f t="shared" si="101"/>
        <v>2025</v>
      </c>
      <c r="B995" s="73" t="s">
        <v>87</v>
      </c>
      <c r="C995" s="75">
        <v>50283</v>
      </c>
      <c r="D995" s="8">
        <v>56916.28076171883</v>
      </c>
      <c r="E995" s="8">
        <v>465623.373046875</v>
      </c>
      <c r="F995" s="8">
        <v>61462.284942626997</v>
      </c>
      <c r="G995" s="8">
        <v>1969.9103388786314</v>
      </c>
      <c r="H995" s="8">
        <v>12680.23656463623</v>
      </c>
      <c r="I995" s="8">
        <v>2789.6519308090201</v>
      </c>
      <c r="J995" s="8">
        <v>211521.52972412109</v>
      </c>
      <c r="K995" s="8">
        <v>31387.070419311538</v>
      </c>
      <c r="L995" s="8">
        <v>4478.9665803909311</v>
      </c>
      <c r="M995" s="8">
        <v>15933.453594207773</v>
      </c>
      <c r="N995" s="8">
        <v>159722.03536987305</v>
      </c>
      <c r="O995" s="8">
        <v>38694.435264587402</v>
      </c>
      <c r="P995" s="8">
        <v>0</v>
      </c>
      <c r="Q995" s="8">
        <v>0</v>
      </c>
      <c r="R995" s="8">
        <v>101335.943145752</v>
      </c>
      <c r="S995" s="8">
        <v>65102.310546875029</v>
      </c>
      <c r="T995" s="8">
        <v>45083.27468109133</v>
      </c>
      <c r="U995" s="8"/>
    </row>
    <row r="996" spans="1:21" ht="14.25" customHeight="1" x14ac:dyDescent="0.55000000000000004">
      <c r="A996" s="7">
        <f t="shared" si="101"/>
        <v>2025</v>
      </c>
      <c r="B996" s="73" t="s">
        <v>87</v>
      </c>
      <c r="C996" s="75">
        <v>50313</v>
      </c>
      <c r="D996" s="8">
        <v>56552.129333496174</v>
      </c>
      <c r="E996" s="8">
        <v>462778.94458007813</v>
      </c>
      <c r="F996" s="8">
        <v>61086.820861816457</v>
      </c>
      <c r="G996" s="8">
        <v>1957.1406049728389</v>
      </c>
      <c r="H996" s="8">
        <v>12603.437040328998</v>
      </c>
      <c r="I996" s="8">
        <v>2772.7560439109811</v>
      </c>
      <c r="J996" s="8">
        <v>210197.85949707031</v>
      </c>
      <c r="K996" s="8">
        <v>31348.029098510764</v>
      </c>
      <c r="L996" s="8">
        <v>4450.9334363937378</v>
      </c>
      <c r="M996" s="8">
        <v>15833.937107086193</v>
      </c>
      <c r="N996" s="8">
        <v>158564.95840454102</v>
      </c>
      <c r="O996" s="8">
        <v>38110.224212646484</v>
      </c>
      <c r="P996" s="8">
        <v>0</v>
      </c>
      <c r="Q996" s="8">
        <v>0</v>
      </c>
      <c r="R996" s="8">
        <v>100679.10800170904</v>
      </c>
      <c r="S996" s="8">
        <v>64708.219207763694</v>
      </c>
      <c r="T996" s="8">
        <v>44810.532035827651</v>
      </c>
      <c r="U996" s="8"/>
    </row>
    <row r="997" spans="1:21" ht="14.25" customHeight="1" x14ac:dyDescent="0.55000000000000004">
      <c r="A997" s="7">
        <f t="shared" si="101"/>
        <v>2025</v>
      </c>
      <c r="B997" s="73" t="s">
        <v>87</v>
      </c>
      <c r="C997" s="75">
        <v>50344</v>
      </c>
      <c r="D997" s="8">
        <v>56190.983703613347</v>
      </c>
      <c r="E997" s="8">
        <v>459953.75610351563</v>
      </c>
      <c r="F997" s="8">
        <v>60713.895477294966</v>
      </c>
      <c r="G997" s="8">
        <v>1944.4818520545964</v>
      </c>
      <c r="H997" s="8">
        <v>12527.119802474979</v>
      </c>
      <c r="I997" s="8">
        <v>2755.9662222862257</v>
      </c>
      <c r="J997" s="8">
        <v>208884.05358886719</v>
      </c>
      <c r="K997" s="8">
        <v>31309.325454711914</v>
      </c>
      <c r="L997" s="8">
        <v>4423.1094045639029</v>
      </c>
      <c r="M997" s="8">
        <v>15735.155441284185</v>
      </c>
      <c r="N997" s="8">
        <v>157416.46154785156</v>
      </c>
      <c r="O997" s="8">
        <v>37534.879455566421</v>
      </c>
      <c r="P997" s="8">
        <v>0</v>
      </c>
      <c r="Q997" s="8">
        <v>0</v>
      </c>
      <c r="R997" s="8">
        <v>100027.97644042973</v>
      </c>
      <c r="S997" s="8">
        <v>64316.591316223166</v>
      </c>
      <c r="T997" s="8">
        <v>44539.484725952156</v>
      </c>
      <c r="U997" s="8"/>
    </row>
    <row r="998" spans="1:21" ht="14.25" customHeight="1" x14ac:dyDescent="0.55000000000000004">
      <c r="A998" s="7">
        <f t="shared" si="101"/>
        <v>2025</v>
      </c>
      <c r="B998" s="73" t="s">
        <v>87</v>
      </c>
      <c r="C998" s="75">
        <v>50374</v>
      </c>
      <c r="D998" s="8">
        <v>55832.803100585938</v>
      </c>
      <c r="E998" s="8">
        <v>457147.64111328125</v>
      </c>
      <c r="F998" s="8">
        <v>60343.488250732451</v>
      </c>
      <c r="G998" s="8">
        <v>1931.9325442314143</v>
      </c>
      <c r="H998" s="8">
        <v>12451.281909942636</v>
      </c>
      <c r="I998" s="8">
        <v>2739.2818961143494</v>
      </c>
      <c r="J998" s="8">
        <v>207580.00512695315</v>
      </c>
      <c r="K998" s="8">
        <v>31270.954406738274</v>
      </c>
      <c r="L998" s="8">
        <v>4395.4922485351553</v>
      </c>
      <c r="M998" s="8">
        <v>15637.101123809816</v>
      </c>
      <c r="N998" s="8">
        <v>156276.45938110352</v>
      </c>
      <c r="O998" s="8">
        <v>36968.263397216797</v>
      </c>
      <c r="P998" s="8">
        <v>0</v>
      </c>
      <c r="Q998" s="8">
        <v>0</v>
      </c>
      <c r="R998" s="8">
        <v>99382.473892211972</v>
      </c>
      <c r="S998" s="8">
        <v>63927.411811828621</v>
      </c>
      <c r="T998" s="8">
        <v>44270.121505737327</v>
      </c>
      <c r="U998" s="8"/>
    </row>
    <row r="999" spans="1:21" ht="14.25" customHeight="1" x14ac:dyDescent="0.55000000000000004">
      <c r="A999" s="7">
        <f t="shared" si="101"/>
        <v>2025</v>
      </c>
      <c r="B999" s="73" t="s">
        <v>87</v>
      </c>
      <c r="C999" s="75">
        <v>50405</v>
      </c>
      <c r="D999" s="8">
        <v>55477.550231933608</v>
      </c>
      <c r="E999" s="8">
        <v>454360.43505859375</v>
      </c>
      <c r="F999" s="8">
        <v>59975.576904296897</v>
      </c>
      <c r="G999" s="8">
        <v>1919.4911231994633</v>
      </c>
      <c r="H999" s="8">
        <v>12375.920011520391</v>
      </c>
      <c r="I999" s="8">
        <v>2722.7022438049326</v>
      </c>
      <c r="J999" s="8">
        <v>206285.61468505862</v>
      </c>
      <c r="K999" s="8">
        <v>31232.911361694336</v>
      </c>
      <c r="L999" s="8">
        <v>4368.0795621871948</v>
      </c>
      <c r="M999" s="8">
        <v>15539.765998840332</v>
      </c>
      <c r="N999" s="8">
        <v>155144.85592651367</v>
      </c>
      <c r="O999" s="8">
        <v>36410.235984802268</v>
      </c>
      <c r="P999" s="8">
        <v>0</v>
      </c>
      <c r="Q999" s="8">
        <v>0</v>
      </c>
      <c r="R999" s="8">
        <v>98742.518386840879</v>
      </c>
      <c r="S999" s="8">
        <v>63540.663780212424</v>
      </c>
      <c r="T999" s="8">
        <v>44002.433067321806</v>
      </c>
      <c r="U999" s="8"/>
    </row>
    <row r="1000" spans="1:21" ht="14.25" customHeight="1" x14ac:dyDescent="0.55000000000000004">
      <c r="A1000" s="7">
        <f t="shared" si="101"/>
        <v>2025</v>
      </c>
      <c r="B1000" s="73" t="s">
        <v>87</v>
      </c>
      <c r="C1000" s="75">
        <v>50436</v>
      </c>
      <c r="D1000" s="8">
        <v>55125.186920166023</v>
      </c>
      <c r="E1000" s="8">
        <v>451591.97729492188</v>
      </c>
      <c r="F1000" s="8">
        <v>59610.140441894589</v>
      </c>
      <c r="G1000" s="8">
        <v>1907.1561188697815</v>
      </c>
      <c r="H1000" s="8">
        <v>12301.030767440812</v>
      </c>
      <c r="I1000" s="8">
        <v>2706.226601600647</v>
      </c>
      <c r="J1000" s="8">
        <v>205000.77191162109</v>
      </c>
      <c r="K1000" s="8">
        <v>31195.19271850587</v>
      </c>
      <c r="L1000" s="8">
        <v>4340.8694190978995</v>
      </c>
      <c r="M1000" s="8">
        <v>15443.142635345464</v>
      </c>
      <c r="N1000" s="8">
        <v>154021.5661621094</v>
      </c>
      <c r="O1000" s="8">
        <v>35860.65796661377</v>
      </c>
      <c r="P1000" s="8">
        <v>0</v>
      </c>
      <c r="Q1000" s="8">
        <v>0</v>
      </c>
      <c r="R1000" s="8">
        <v>98108.034545898452</v>
      </c>
      <c r="S1000" s="8">
        <v>63156.328773498542</v>
      </c>
      <c r="T1000" s="8">
        <v>43736.408050537109</v>
      </c>
      <c r="U1000" s="8"/>
    </row>
    <row r="1001" spans="1:21" ht="14.25" customHeight="1" x14ac:dyDescent="0.55000000000000004">
      <c r="A1001" s="7">
        <f t="shared" si="101"/>
        <v>2025</v>
      </c>
      <c r="B1001" s="73" t="s">
        <v>87</v>
      </c>
      <c r="C1001" s="75">
        <v>50464</v>
      </c>
      <c r="D1001" s="8">
        <v>54775.678100585945</v>
      </c>
      <c r="E1001" s="8">
        <v>448842.10791015625</v>
      </c>
      <c r="F1001" s="8">
        <v>59247.157745361386</v>
      </c>
      <c r="G1001" s="8">
        <v>1894.9261078834534</v>
      </c>
      <c r="H1001" s="8">
        <v>12226.610467910776</v>
      </c>
      <c r="I1001" s="8">
        <v>2689.8541622161879</v>
      </c>
      <c r="J1001" s="8">
        <v>203725.37219238281</v>
      </c>
      <c r="K1001" s="8">
        <v>31157.792755126964</v>
      </c>
      <c r="L1001" s="8">
        <v>4313.859299659729</v>
      </c>
      <c r="M1001" s="8">
        <v>15347.223407745367</v>
      </c>
      <c r="N1001" s="8">
        <v>152906.49740600586</v>
      </c>
      <c r="O1001" s="8">
        <v>35319.394508361831</v>
      </c>
      <c r="P1001" s="8">
        <v>0</v>
      </c>
      <c r="Q1001" s="8">
        <v>0</v>
      </c>
      <c r="R1001" s="8">
        <v>97478.948822021543</v>
      </c>
      <c r="S1001" s="8">
        <v>62774.391273498557</v>
      </c>
      <c r="T1001" s="8">
        <v>43472.032203674316</v>
      </c>
      <c r="U1001" s="8"/>
    </row>
    <row r="1002" spans="1:21" ht="14.25" customHeight="1" x14ac:dyDescent="0.55000000000000004">
      <c r="A1002" s="7">
        <f t="shared" si="101"/>
        <v>2025</v>
      </c>
      <c r="B1002" s="73" t="s">
        <v>87</v>
      </c>
      <c r="C1002" s="75">
        <v>50495</v>
      </c>
      <c r="D1002" s="8">
        <v>54428.987976074248</v>
      </c>
      <c r="E1002" s="8">
        <v>446110.67114257813</v>
      </c>
      <c r="F1002" s="8">
        <v>58886.607727050818</v>
      </c>
      <c r="G1002" s="8">
        <v>1882.79967212677</v>
      </c>
      <c r="H1002" s="8">
        <v>12152.65619277955</v>
      </c>
      <c r="I1002" s="8">
        <v>2673.5842571258559</v>
      </c>
      <c r="J1002" s="8">
        <v>202459.31970214844</v>
      </c>
      <c r="K1002" s="8">
        <v>31120.707916259773</v>
      </c>
      <c r="L1002" s="8">
        <v>4287.0473279952994</v>
      </c>
      <c r="M1002" s="8">
        <v>15252.000663757328</v>
      </c>
      <c r="N1002" s="8">
        <v>151799.56536865234</v>
      </c>
      <c r="O1002" s="8">
        <v>34786.317649841316</v>
      </c>
      <c r="P1002" s="8">
        <v>0</v>
      </c>
      <c r="Q1002" s="8">
        <v>0</v>
      </c>
      <c r="R1002" s="8">
        <v>96855.189651489301</v>
      </c>
      <c r="S1002" s="8">
        <v>62394.834121704116</v>
      </c>
      <c r="T1002" s="8">
        <v>43209.2980117798</v>
      </c>
      <c r="U1002" s="8"/>
    </row>
    <row r="1003" spans="1:21" ht="14.25" customHeight="1" x14ac:dyDescent="0.55000000000000004">
      <c r="A1003" s="7">
        <f t="shared" si="101"/>
        <v>2025</v>
      </c>
      <c r="B1003" s="73" t="s">
        <v>87</v>
      </c>
      <c r="C1003" s="75">
        <v>50525</v>
      </c>
      <c r="D1003" s="8">
        <v>54085.080718994177</v>
      </c>
      <c r="E1003" s="8">
        <v>443397.50805664063</v>
      </c>
      <c r="F1003" s="8">
        <v>58528.4707336426</v>
      </c>
      <c r="G1003" s="8">
        <v>1870.7753605842593</v>
      </c>
      <c r="H1003" s="8">
        <v>12079.164779663086</v>
      </c>
      <c r="I1003" s="8">
        <v>2657.416125774384</v>
      </c>
      <c r="J1003" s="8">
        <v>201202.51751708984</v>
      </c>
      <c r="K1003" s="8">
        <v>31083.933929443367</v>
      </c>
      <c r="L1003" s="8">
        <v>4260.4312677383414</v>
      </c>
      <c r="M1003" s="8">
        <v>15157.467357635505</v>
      </c>
      <c r="N1003" s="8">
        <v>150700.68270874023</v>
      </c>
      <c r="O1003" s="8">
        <v>34261.294258117698</v>
      </c>
      <c r="P1003" s="8">
        <v>0</v>
      </c>
      <c r="Q1003" s="8">
        <v>0</v>
      </c>
      <c r="R1003" s="8">
        <v>96236.679641723676</v>
      </c>
      <c r="S1003" s="8">
        <v>62017.643722534194</v>
      </c>
      <c r="T1003" s="8">
        <v>42948.19126892092</v>
      </c>
      <c r="U1003" s="8"/>
    </row>
    <row r="1004" spans="1:21" ht="14.25" customHeight="1" x14ac:dyDescent="0.55000000000000004">
      <c r="A1004" s="7">
        <f t="shared" si="101"/>
        <v>2025</v>
      </c>
      <c r="B1004" s="73" t="s">
        <v>87</v>
      </c>
      <c r="C1004" s="75">
        <v>50556</v>
      </c>
      <c r="D1004" s="8">
        <v>53743.922607421911</v>
      </c>
      <c r="E1004" s="8">
        <v>440702.46655273438</v>
      </c>
      <c r="F1004" s="8">
        <v>58172.725433349653</v>
      </c>
      <c r="G1004" s="8">
        <v>1858.8519124984743</v>
      </c>
      <c r="H1004" s="8">
        <v>12006.133096694961</v>
      </c>
      <c r="I1004" s="8">
        <v>2641.3491382598891</v>
      </c>
      <c r="J1004" s="8">
        <v>199954.86114501953</v>
      </c>
      <c r="K1004" s="8">
        <v>31047.467071533214</v>
      </c>
      <c r="L1004" s="8">
        <v>4234.0092802047729</v>
      </c>
      <c r="M1004" s="8">
        <v>15063.617259979248</v>
      </c>
      <c r="N1004" s="8">
        <v>149609.76904296878</v>
      </c>
      <c r="O1004" s="8">
        <v>33744.197639465347</v>
      </c>
      <c r="P1004" s="8">
        <v>0</v>
      </c>
      <c r="Q1004" s="8">
        <v>0</v>
      </c>
      <c r="R1004" s="8">
        <v>95623.356643676816</v>
      </c>
      <c r="S1004" s="8">
        <v>61642.80285644532</v>
      </c>
      <c r="T1004" s="8">
        <v>42688.703811645515</v>
      </c>
      <c r="U1004" s="8"/>
    </row>
    <row r="1005" spans="1:21" ht="14.25" customHeight="1" x14ac:dyDescent="0.55000000000000004">
      <c r="A1005" s="7">
        <f t="shared" si="101"/>
        <v>2025</v>
      </c>
      <c r="B1005" s="73" t="s">
        <v>87</v>
      </c>
      <c r="C1005" s="75">
        <v>50586</v>
      </c>
      <c r="D1005" s="8">
        <v>53405.479705810605</v>
      </c>
      <c r="E1005" s="8">
        <v>438025.400390625</v>
      </c>
      <c r="F1005" s="8">
        <v>57819.352478027358</v>
      </c>
      <c r="G1005" s="8">
        <v>1847.027904987335</v>
      </c>
      <c r="H1005" s="8">
        <v>11933.557928085334</v>
      </c>
      <c r="I1005" s="8">
        <v>2625.3825984001164</v>
      </c>
      <c r="J1005" s="8">
        <v>198716.26739501956</v>
      </c>
      <c r="K1005" s="8">
        <v>31011.302368164063</v>
      </c>
      <c r="L1005" s="8">
        <v>4207.7790813446063</v>
      </c>
      <c r="M1005" s="8">
        <v>14970.442188262947</v>
      </c>
      <c r="N1005" s="8">
        <v>148526.74249267581</v>
      </c>
      <c r="O1005" s="8">
        <v>33234.90286254885</v>
      </c>
      <c r="P1005" s="8">
        <v>0</v>
      </c>
      <c r="Q1005" s="8">
        <v>0</v>
      </c>
      <c r="R1005" s="8">
        <v>95015.148040771513</v>
      </c>
      <c r="S1005" s="8">
        <v>61270.293426513694</v>
      </c>
      <c r="T1005" s="8">
        <v>42430.824371337912</v>
      </c>
      <c r="U1005" s="8"/>
    </row>
    <row r="1006" spans="1:21" ht="14.25" customHeight="1" x14ac:dyDescent="0.55000000000000004">
      <c r="A1006" s="7">
        <f t="shared" si="101"/>
        <v>2025</v>
      </c>
      <c r="B1006" s="73" t="s">
        <v>87</v>
      </c>
      <c r="C1006" s="75">
        <v>50617</v>
      </c>
      <c r="D1006" s="8">
        <v>53069.718414306662</v>
      </c>
      <c r="E1006" s="8">
        <v>435366.1513671875</v>
      </c>
      <c r="F1006" s="8">
        <v>57468.331573486343</v>
      </c>
      <c r="G1006" s="8">
        <v>1835.3020687103269</v>
      </c>
      <c r="H1006" s="8">
        <v>11861.436105728153</v>
      </c>
      <c r="I1006" s="8">
        <v>2609.5157456398019</v>
      </c>
      <c r="J1006" s="8">
        <v>197486.62817382815</v>
      </c>
      <c r="K1006" s="8">
        <v>30975.436874389656</v>
      </c>
      <c r="L1006" s="8">
        <v>4181.7387428283701</v>
      </c>
      <c r="M1006" s="8">
        <v>14877.936115264903</v>
      </c>
      <c r="N1006" s="8">
        <v>147451.51623535159</v>
      </c>
      <c r="O1006" s="8">
        <v>32733.285751342784</v>
      </c>
      <c r="P1006" s="8">
        <v>0</v>
      </c>
      <c r="Q1006" s="8">
        <v>0</v>
      </c>
      <c r="R1006" s="8">
        <v>94411.986297607495</v>
      </c>
      <c r="S1006" s="8">
        <v>60900.103202819861</v>
      </c>
      <c r="T1006" s="8">
        <v>42174.540740966811</v>
      </c>
      <c r="U1006" s="8"/>
    </row>
    <row r="1007" spans="1:21" ht="14.25" customHeight="1" x14ac:dyDescent="0.55000000000000004">
      <c r="A1007" s="7">
        <f t="shared" si="101"/>
        <v>2025</v>
      </c>
      <c r="B1007" s="73" t="s">
        <v>87</v>
      </c>
      <c r="C1007" s="75">
        <v>50648</v>
      </c>
      <c r="D1007" s="8">
        <v>52736.608551025427</v>
      </c>
      <c r="E1007" s="8">
        <v>432724.5810546875</v>
      </c>
      <c r="F1007" s="8">
        <v>57119.644622802749</v>
      </c>
      <c r="G1007" s="8">
        <v>1823.6731748580935</v>
      </c>
      <c r="H1007" s="8">
        <v>11789.764154434199</v>
      </c>
      <c r="I1007" s="8">
        <v>2593.7479796409602</v>
      </c>
      <c r="J1007" s="8">
        <v>196265.86560058594</v>
      </c>
      <c r="K1007" s="8">
        <v>30939.86599731446</v>
      </c>
      <c r="L1007" s="8">
        <v>4155.8865098953247</v>
      </c>
      <c r="M1007" s="8">
        <v>14786.092006683351</v>
      </c>
      <c r="N1007" s="8">
        <v>146384.0199890137</v>
      </c>
      <c r="O1007" s="8">
        <v>32239.22776031496</v>
      </c>
      <c r="P1007" s="8">
        <v>0</v>
      </c>
      <c r="Q1007" s="8">
        <v>0</v>
      </c>
      <c r="R1007" s="8">
        <v>93813.810058593808</v>
      </c>
      <c r="S1007" s="8">
        <v>60532.211982727073</v>
      </c>
      <c r="T1007" s="8">
        <v>41919.843681335471</v>
      </c>
      <c r="U1007" s="8"/>
    </row>
    <row r="1008" spans="1:21" ht="14.25" customHeight="1" x14ac:dyDescent="0.55000000000000004">
      <c r="A1008" s="7">
        <f t="shared" si="101"/>
        <v>2025</v>
      </c>
      <c r="B1008" s="73" t="s">
        <v>87</v>
      </c>
      <c r="C1008" s="75">
        <v>50678</v>
      </c>
      <c r="D1008" s="8">
        <v>52406.11755371101</v>
      </c>
      <c r="E1008" s="8">
        <v>430100.53564453125</v>
      </c>
      <c r="F1008" s="8">
        <v>56773.270629882827</v>
      </c>
      <c r="G1008" s="8">
        <v>1812.1399683952334</v>
      </c>
      <c r="H1008" s="8">
        <v>11718.539337158216</v>
      </c>
      <c r="I1008" s="8">
        <v>2578.0785489082341</v>
      </c>
      <c r="J1008" s="8">
        <v>195053.88305664063</v>
      </c>
      <c r="K1008" s="8">
        <v>30904.586776733402</v>
      </c>
      <c r="L1008" s="8">
        <v>4130.2203187942505</v>
      </c>
      <c r="M1008" s="8">
        <v>14694.902908325201</v>
      </c>
      <c r="N1008" s="8">
        <v>145324.17227172852</v>
      </c>
      <c r="O1008" s="8">
        <v>31752.610954284683</v>
      </c>
      <c r="P1008" s="8">
        <v>0</v>
      </c>
      <c r="Q1008" s="8">
        <v>0</v>
      </c>
      <c r="R1008" s="8">
        <v>93220.553085327207</v>
      </c>
      <c r="S1008" s="8">
        <v>60166.608200073257</v>
      </c>
      <c r="T1008" s="8">
        <v>41666.722465515144</v>
      </c>
      <c r="U1008" s="8"/>
    </row>
    <row r="1009" spans="1:21" ht="14.25" customHeight="1" x14ac:dyDescent="0.55000000000000004">
      <c r="A1009" s="7">
        <f t="shared" si="101"/>
        <v>2025</v>
      </c>
      <c r="B1009" s="73" t="s">
        <v>87</v>
      </c>
      <c r="C1009" s="75">
        <v>50709</v>
      </c>
      <c r="D1009" s="8">
        <v>52078.214416503972</v>
      </c>
      <c r="E1009" s="8">
        <v>427493.88134765625</v>
      </c>
      <c r="F1009" s="8">
        <v>56429.191864013701</v>
      </c>
      <c r="G1009" s="8">
        <v>1800.7011671066289</v>
      </c>
      <c r="H1009" s="8">
        <v>11647.758779525764</v>
      </c>
      <c r="I1009" s="8">
        <v>2562.5067977905269</v>
      </c>
      <c r="J1009" s="8">
        <v>193850.58905029297</v>
      </c>
      <c r="K1009" s="8">
        <v>30869.594924926769</v>
      </c>
      <c r="L1009" s="8">
        <v>4104.7382469177246</v>
      </c>
      <c r="M1009" s="8">
        <v>14604.36309051514</v>
      </c>
      <c r="N1009" s="8">
        <v>144271.89120483398</v>
      </c>
      <c r="O1009" s="8">
        <v>31273.31400299073</v>
      </c>
      <c r="P1009" s="8">
        <v>0</v>
      </c>
      <c r="Q1009" s="8">
        <v>0</v>
      </c>
      <c r="R1009" s="8">
        <v>92632.15055847168</v>
      </c>
      <c r="S1009" s="8">
        <v>59803.274070739775</v>
      </c>
      <c r="T1009" s="8">
        <v>41415.164550781272</v>
      </c>
      <c r="U1009" s="8"/>
    </row>
    <row r="1010" spans="1:21" ht="14.25" customHeight="1" x14ac:dyDescent="0.55000000000000004">
      <c r="A1010" s="7">
        <f t="shared" si="101"/>
        <v>2025</v>
      </c>
      <c r="B1010" s="73" t="s">
        <v>87</v>
      </c>
      <c r="C1010" s="75">
        <v>50739</v>
      </c>
      <c r="D1010" s="8">
        <v>51752.869323730498</v>
      </c>
      <c r="E1010" s="8">
        <v>424904.47436523438</v>
      </c>
      <c r="F1010" s="8">
        <v>56087.390319824219</v>
      </c>
      <c r="G1010" s="8">
        <v>1789.3556694984436</v>
      </c>
      <c r="H1010" s="8">
        <v>11577.419364929212</v>
      </c>
      <c r="I1010" s="8">
        <v>2547.0321316719055</v>
      </c>
      <c r="J1010" s="8">
        <v>192655.90753173828</v>
      </c>
      <c r="K1010" s="8">
        <v>30834.886993408229</v>
      </c>
      <c r="L1010" s="8">
        <v>4079.4386825561519</v>
      </c>
      <c r="M1010" s="8">
        <v>14514.465713500984</v>
      </c>
      <c r="N1010" s="8">
        <v>143227.11413574219</v>
      </c>
      <c r="O1010" s="8">
        <v>30801.229141235359</v>
      </c>
      <c r="P1010" s="8">
        <v>0</v>
      </c>
      <c r="Q1010" s="8">
        <v>0</v>
      </c>
      <c r="R1010" s="8">
        <v>92048.546203613325</v>
      </c>
      <c r="S1010" s="8">
        <v>59442.196998596206</v>
      </c>
      <c r="T1010" s="8">
        <v>41165.163143157988</v>
      </c>
      <c r="U1010" s="8"/>
    </row>
    <row r="1011" spans="1:21" ht="14.25" customHeight="1" x14ac:dyDescent="0.55000000000000004">
      <c r="A1011" s="7">
        <f t="shared" si="101"/>
        <v>2025</v>
      </c>
      <c r="B1011" s="73" t="s">
        <v>87</v>
      </c>
      <c r="C1011" s="75">
        <v>50770</v>
      </c>
      <c r="D1011" s="8">
        <v>51430.052795410178</v>
      </c>
      <c r="E1011" s="8">
        <v>422332.17553710938</v>
      </c>
      <c r="F1011" s="8">
        <v>55747.846588134773</v>
      </c>
      <c r="G1011" s="8">
        <v>1778.1022763252263</v>
      </c>
      <c r="H1011" s="8">
        <v>11507.518049240116</v>
      </c>
      <c r="I1011" s="8">
        <v>2531.6538767814645</v>
      </c>
      <c r="J1011" s="8">
        <v>191469.74462890625</v>
      </c>
      <c r="K1011" s="8">
        <v>30800.459289550781</v>
      </c>
      <c r="L1011" s="8">
        <v>4054.3196325302133</v>
      </c>
      <c r="M1011" s="8">
        <v>14425.205238342292</v>
      </c>
      <c r="N1011" s="8">
        <v>142189.75912475589</v>
      </c>
      <c r="O1011" s="8">
        <v>30336.238098144542</v>
      </c>
      <c r="P1011" s="8">
        <v>0</v>
      </c>
      <c r="Q1011" s="8">
        <v>0</v>
      </c>
      <c r="R1011" s="8">
        <v>91469.676910400449</v>
      </c>
      <c r="S1011" s="8">
        <v>59083.360015869155</v>
      </c>
      <c r="T1011" s="8">
        <v>40916.706996917739</v>
      </c>
      <c r="U1011" s="8"/>
    </row>
    <row r="1012" spans="1:21" ht="14.25" customHeight="1" x14ac:dyDescent="0.55000000000000004">
      <c r="A1012" s="7">
        <f t="shared" si="101"/>
        <v>2025</v>
      </c>
      <c r="B1012" s="73" t="s">
        <v>87</v>
      </c>
      <c r="C1012" s="75">
        <v>50801</v>
      </c>
      <c r="D1012" s="8">
        <v>51109.734558105542</v>
      </c>
      <c r="E1012" s="8">
        <v>419776.84130859375</v>
      </c>
      <c r="F1012" s="8">
        <v>55410.542724609382</v>
      </c>
      <c r="G1012" s="8">
        <v>1766.9398608207694</v>
      </c>
      <c r="H1012" s="8">
        <v>11438.051837921137</v>
      </c>
      <c r="I1012" s="8">
        <v>2516.3713035583501</v>
      </c>
      <c r="J1012" s="8">
        <v>190292.01507568359</v>
      </c>
      <c r="K1012" s="8">
        <v>30766.308715820313</v>
      </c>
      <c r="L1012" s="8">
        <v>4029.3793916702275</v>
      </c>
      <c r="M1012" s="8">
        <v>14336.573898315432</v>
      </c>
      <c r="N1012" s="8">
        <v>141159.75616455078</v>
      </c>
      <c r="O1012" s="8">
        <v>29878.233413696304</v>
      </c>
      <c r="P1012" s="8">
        <v>0</v>
      </c>
      <c r="Q1012" s="8">
        <v>0</v>
      </c>
      <c r="R1012" s="8">
        <v>90895.486450195385</v>
      </c>
      <c r="S1012" s="8">
        <v>58726.7479171753</v>
      </c>
      <c r="T1012" s="8">
        <v>40669.783897399917</v>
      </c>
      <c r="U1012" s="8"/>
    </row>
    <row r="1013" spans="1:21" ht="14.25" customHeight="1" x14ac:dyDescent="0.55000000000000004">
      <c r="A1013" s="7">
        <f t="shared" si="101"/>
        <v>2025</v>
      </c>
      <c r="B1013" s="73" t="s">
        <v>87</v>
      </c>
      <c r="C1013" s="75">
        <v>50829</v>
      </c>
      <c r="D1013" s="8">
        <v>50791.887481689475</v>
      </c>
      <c r="E1013" s="8">
        <v>417238.34838867188</v>
      </c>
      <c r="F1013" s="8">
        <v>55075.461303710967</v>
      </c>
      <c r="G1013" s="8">
        <v>1755.8672966957092</v>
      </c>
      <c r="H1013" s="8">
        <v>11369.017992019655</v>
      </c>
      <c r="I1013" s="8">
        <v>2501.1838126182565</v>
      </c>
      <c r="J1013" s="8">
        <v>189122.65118408203</v>
      </c>
      <c r="K1013" s="8">
        <v>30732.431762695313</v>
      </c>
      <c r="L1013" s="8">
        <v>4004.6162309646602</v>
      </c>
      <c r="M1013" s="8">
        <v>14248.56740188599</v>
      </c>
      <c r="N1013" s="8">
        <v>140137.03732299805</v>
      </c>
      <c r="O1013" s="8">
        <v>29427.106460571304</v>
      </c>
      <c r="P1013" s="8">
        <v>0</v>
      </c>
      <c r="Q1013" s="8">
        <v>0</v>
      </c>
      <c r="R1013" s="8">
        <v>90325.916580200239</v>
      </c>
      <c r="S1013" s="8">
        <v>58372.348312377944</v>
      </c>
      <c r="T1013" s="8">
        <v>40424.385765075684</v>
      </c>
      <c r="U1013" s="8"/>
    </row>
    <row r="1014" spans="1:21" ht="14.25" customHeight="1" x14ac:dyDescent="0.55000000000000004">
      <c r="A1014" s="7">
        <f t="shared" si="101"/>
        <v>2025</v>
      </c>
      <c r="B1014" s="73" t="s">
        <v>87</v>
      </c>
      <c r="C1014" s="75">
        <v>50860</v>
      </c>
      <c r="D1014" s="8">
        <v>50476.482849121137</v>
      </c>
      <c r="E1014" s="8">
        <v>414716.54711914063</v>
      </c>
      <c r="F1014" s="8">
        <v>54742.583953857473</v>
      </c>
      <c r="G1014" s="8">
        <v>1744.8834376335139</v>
      </c>
      <c r="H1014" s="8">
        <v>11300.413169860843</v>
      </c>
      <c r="I1014" s="8">
        <v>2486.0907983779921</v>
      </c>
      <c r="J1014" s="8">
        <v>187961.55078125</v>
      </c>
      <c r="K1014" s="8">
        <v>30698.824676513686</v>
      </c>
      <c r="L1014" s="8">
        <v>3980.0282478332524</v>
      </c>
      <c r="M1014" s="8">
        <v>14161.179191589361</v>
      </c>
      <c r="N1014" s="8">
        <v>139121.52197265625</v>
      </c>
      <c r="O1014" s="8">
        <v>28982.748001098629</v>
      </c>
      <c r="P1014" s="8">
        <v>0</v>
      </c>
      <c r="Q1014" s="8">
        <v>0</v>
      </c>
      <c r="R1014" s="8">
        <v>89760.908493042065</v>
      </c>
      <c r="S1014" s="8">
        <v>58020.142181396506</v>
      </c>
      <c r="T1014" s="8">
        <v>40180.502815246611</v>
      </c>
      <c r="U1014" s="8"/>
    </row>
    <row r="1015" spans="1:21" ht="14.25" customHeight="1" x14ac:dyDescent="0.55000000000000004">
      <c r="A1015" s="7">
        <f t="shared" si="101"/>
        <v>2025</v>
      </c>
      <c r="B1015" s="73" t="s">
        <v>87</v>
      </c>
      <c r="C1015" s="75">
        <v>50890</v>
      </c>
      <c r="D1015" s="8">
        <v>50163.4942016602</v>
      </c>
      <c r="E1015" s="8">
        <v>412211.30834960938</v>
      </c>
      <c r="F1015" s="8">
        <v>54411.892364501953</v>
      </c>
      <c r="G1015" s="8">
        <v>1733.9873361587522</v>
      </c>
      <c r="H1015" s="8">
        <v>11232.234701156625</v>
      </c>
      <c r="I1015" s="8">
        <v>2471.0915341377258</v>
      </c>
      <c r="J1015" s="8">
        <v>186808.65081787109</v>
      </c>
      <c r="K1015" s="8">
        <v>30665.485443115234</v>
      </c>
      <c r="L1015" s="8">
        <v>3955.613974571228</v>
      </c>
      <c r="M1015" s="8">
        <v>14074.403015136721</v>
      </c>
      <c r="N1015" s="8">
        <v>138113.14898681641</v>
      </c>
      <c r="O1015" s="8">
        <v>28545.05472564698</v>
      </c>
      <c r="P1015" s="8">
        <v>0</v>
      </c>
      <c r="Q1015" s="8">
        <v>0</v>
      </c>
      <c r="R1015" s="8">
        <v>89200.41232299812</v>
      </c>
      <c r="S1015" s="8">
        <v>57670.11847686769</v>
      </c>
      <c r="T1015" s="8">
        <v>39938.122055053725</v>
      </c>
      <c r="U1015" s="8"/>
    </row>
    <row r="1016" spans="1:21" ht="14.25" customHeight="1" x14ac:dyDescent="0.55000000000000004">
      <c r="A1016" s="7">
        <f t="shared" si="101"/>
        <v>2025</v>
      </c>
      <c r="B1016" s="73" t="s">
        <v>87</v>
      </c>
      <c r="C1016" s="75">
        <v>50921</v>
      </c>
      <c r="D1016" s="8">
        <v>49852.89389038083</v>
      </c>
      <c r="E1016" s="8">
        <v>409722.50659179688</v>
      </c>
      <c r="F1016" s="8">
        <v>54083.370788574241</v>
      </c>
      <c r="G1016" s="8">
        <v>1723.1778669357295</v>
      </c>
      <c r="H1016" s="8">
        <v>11164.479740142824</v>
      </c>
      <c r="I1016" s="8">
        <v>2456.1854562759399</v>
      </c>
      <c r="J1016" s="8">
        <v>185663.86718750003</v>
      </c>
      <c r="K1016" s="8">
        <v>30632.409606933597</v>
      </c>
      <c r="L1016" s="8">
        <v>3931.3717937469487</v>
      </c>
      <c r="M1016" s="8">
        <v>13988.233600616461</v>
      </c>
      <c r="N1016" s="8">
        <v>137111.85540771484</v>
      </c>
      <c r="O1016" s="8">
        <v>28113.922515869152</v>
      </c>
      <c r="P1016" s="8">
        <v>0</v>
      </c>
      <c r="Q1016" s="8">
        <v>0</v>
      </c>
      <c r="R1016" s="8">
        <v>88644.371139526425</v>
      </c>
      <c r="S1016" s="8">
        <v>57322.26117706301</v>
      </c>
      <c r="T1016" s="8">
        <v>39697.237030029319</v>
      </c>
      <c r="U1016" s="8"/>
    </row>
    <row r="1017" spans="1:21" ht="14.25" customHeight="1" x14ac:dyDescent="0.55000000000000004">
      <c r="A1017" s="7">
        <f t="shared" si="101"/>
        <v>2025</v>
      </c>
      <c r="B1017" s="73" t="s">
        <v>87</v>
      </c>
      <c r="C1017" s="75">
        <v>50951</v>
      </c>
      <c r="D1017" s="8">
        <v>49544.655334472642</v>
      </c>
      <c r="E1017" s="8">
        <v>407250.01171875</v>
      </c>
      <c r="F1017" s="8">
        <v>53757.001220703132</v>
      </c>
      <c r="G1017" s="8">
        <v>1712.4539937973027</v>
      </c>
      <c r="H1017" s="8">
        <v>11097.145566940313</v>
      </c>
      <c r="I1017" s="8">
        <v>2441.371932029725</v>
      </c>
      <c r="J1017" s="8">
        <v>184527.12371826172</v>
      </c>
      <c r="K1017" s="8">
        <v>30599.594451904319</v>
      </c>
      <c r="L1017" s="8">
        <v>3907.2997856140132</v>
      </c>
      <c r="M1017" s="8">
        <v>13902.665138244631</v>
      </c>
      <c r="N1017" s="8">
        <v>136117.56463623047</v>
      </c>
      <c r="O1017" s="8">
        <v>27689.251518249526</v>
      </c>
      <c r="P1017" s="8">
        <v>0</v>
      </c>
      <c r="Q1017" s="8">
        <v>0</v>
      </c>
      <c r="R1017" s="8">
        <v>88092.732101440473</v>
      </c>
      <c r="S1017" s="8">
        <v>56976.556198120139</v>
      </c>
      <c r="T1017" s="8">
        <v>39457.8366546631</v>
      </c>
      <c r="U1017" s="8"/>
    </row>
    <row r="1018" spans="1:21" ht="14.25" customHeight="1" x14ac:dyDescent="0.55000000000000004">
      <c r="A1018" s="7">
        <f t="shared" si="101"/>
        <v>2025</v>
      </c>
      <c r="B1018" s="73" t="s">
        <v>87</v>
      </c>
      <c r="C1018" s="75">
        <v>50982</v>
      </c>
      <c r="D1018" s="8">
        <v>49238.75347900395</v>
      </c>
      <c r="E1018" s="8">
        <v>404793.6943359375</v>
      </c>
      <c r="F1018" s="8">
        <v>53432.767669677756</v>
      </c>
      <c r="G1018" s="8">
        <v>1701.8147363662722</v>
      </c>
      <c r="H1018" s="8">
        <v>11030.22937202454</v>
      </c>
      <c r="I1018" s="8">
        <v>2426.6503324508667</v>
      </c>
      <c r="J1018" s="8">
        <v>183398.34692382815</v>
      </c>
      <c r="K1018" s="8">
        <v>30567.037612915057</v>
      </c>
      <c r="L1018" s="8">
        <v>3883.3966341018677</v>
      </c>
      <c r="M1018" s="8">
        <v>13817.69186782838</v>
      </c>
      <c r="N1018" s="8">
        <v>135130.21810913086</v>
      </c>
      <c r="O1018" s="8">
        <v>27270.941970825199</v>
      </c>
      <c r="P1018" s="8">
        <v>0</v>
      </c>
      <c r="Q1018" s="8">
        <v>0</v>
      </c>
      <c r="R1018" s="8">
        <v>87545.443374633847</v>
      </c>
      <c r="S1018" s="8">
        <v>56632.99053955081</v>
      </c>
      <c r="T1018" s="8">
        <v>39219.910690307639</v>
      </c>
      <c r="U1018" s="8"/>
    </row>
    <row r="1019" spans="1:21" ht="14.25" customHeight="1" x14ac:dyDescent="0.55000000000000004">
      <c r="A1019" s="7">
        <f t="shared" si="101"/>
        <v>2025</v>
      </c>
      <c r="B1019" s="73" t="s">
        <v>87</v>
      </c>
      <c r="C1019" s="75">
        <v>51013</v>
      </c>
      <c r="D1019" s="8">
        <v>48935.161682128943</v>
      </c>
      <c r="E1019" s="8">
        <v>402353.04663085938</v>
      </c>
      <c r="F1019" s="8">
        <v>53110.602050781272</v>
      </c>
      <c r="G1019" s="8">
        <v>1691.2590560913084</v>
      </c>
      <c r="H1019" s="8">
        <v>10963.724678039562</v>
      </c>
      <c r="I1019" s="8">
        <v>2412.0192956924434</v>
      </c>
      <c r="J1019" s="8">
        <v>182277.43023681641</v>
      </c>
      <c r="K1019" s="8">
        <v>30534.735168457035</v>
      </c>
      <c r="L1019" s="8">
        <v>3859.660101890564</v>
      </c>
      <c r="M1019" s="8">
        <v>13733.306850433357</v>
      </c>
      <c r="N1019" s="8">
        <v>134149.72659301758</v>
      </c>
      <c r="O1019" s="8">
        <v>26858.891021728534</v>
      </c>
      <c r="P1019" s="8">
        <v>0</v>
      </c>
      <c r="Q1019" s="8">
        <v>0</v>
      </c>
      <c r="R1019" s="8">
        <v>87002.453048706098</v>
      </c>
      <c r="S1019" s="8">
        <v>56291.532653808586</v>
      </c>
      <c r="T1019" s="8">
        <v>38983.441905975356</v>
      </c>
      <c r="U1019" s="8"/>
    </row>
    <row r="1020" spans="1:21" ht="14.25" customHeight="1" x14ac:dyDescent="0.55000000000000004">
      <c r="A1020" s="7">
        <f t="shared" si="101"/>
        <v>2025</v>
      </c>
      <c r="B1020" s="73" t="s">
        <v>87</v>
      </c>
      <c r="C1020" s="75">
        <v>51043</v>
      </c>
      <c r="D1020" s="8">
        <v>48633.85601806645</v>
      </c>
      <c r="E1020" s="8">
        <v>399927.13623046875</v>
      </c>
      <c r="F1020" s="8">
        <v>52790.381713867217</v>
      </c>
      <c r="G1020" s="8">
        <v>1680.7860488891597</v>
      </c>
      <c r="H1020" s="8">
        <v>10897.620754241942</v>
      </c>
      <c r="I1020" s="8">
        <v>2397.4764804840088</v>
      </c>
      <c r="J1020" s="8">
        <v>181164.24578857425</v>
      </c>
      <c r="K1020" s="8">
        <v>30502.68415832521</v>
      </c>
      <c r="L1020" s="8">
        <v>3836.087396621705</v>
      </c>
      <c r="M1020" s="8">
        <v>13649.499160766603</v>
      </c>
      <c r="N1020" s="8">
        <v>133175.97280883789</v>
      </c>
      <c r="O1020" s="8">
        <v>26452.990280151385</v>
      </c>
      <c r="P1020" s="8">
        <v>0</v>
      </c>
      <c r="Q1020" s="8">
        <v>0</v>
      </c>
      <c r="R1020" s="8">
        <v>86463.713897705122</v>
      </c>
      <c r="S1020" s="8">
        <v>55952.132537841804</v>
      </c>
      <c r="T1020" s="8">
        <v>38748.398887634299</v>
      </c>
      <c r="U1020" s="8"/>
    </row>
    <row r="1021" spans="1:21" ht="14.25" customHeight="1" x14ac:dyDescent="0.55000000000000004">
      <c r="A1021" s="7">
        <f t="shared" si="101"/>
        <v>2025</v>
      </c>
      <c r="B1021" s="73" t="s">
        <v>87</v>
      </c>
      <c r="C1021" s="75">
        <v>51074</v>
      </c>
      <c r="D1021" s="8">
        <v>48334.811248779311</v>
      </c>
      <c r="E1021" s="8">
        <v>397515.85205078125</v>
      </c>
      <c r="F1021" s="8">
        <v>52472.092712402395</v>
      </c>
      <c r="G1021" s="8">
        <v>1670.3947081565852</v>
      </c>
      <c r="H1021" s="8">
        <v>10831.915662765505</v>
      </c>
      <c r="I1021" s="8">
        <v>2383.0213723182687</v>
      </c>
      <c r="J1021" s="8">
        <v>180058.73016357425</v>
      </c>
      <c r="K1021" s="8">
        <v>30470.882644653317</v>
      </c>
      <c r="L1021" s="8">
        <v>3812.677105903625</v>
      </c>
      <c r="M1021" s="8">
        <v>13566.264656066896</v>
      </c>
      <c r="N1021" s="8">
        <v>132208.90145874023</v>
      </c>
      <c r="O1021" s="8">
        <v>26053.147613525402</v>
      </c>
      <c r="P1021" s="8">
        <v>0</v>
      </c>
      <c r="Q1021" s="8">
        <v>0</v>
      </c>
      <c r="R1021" s="8">
        <v>85929.174591064482</v>
      </c>
      <c r="S1021" s="8">
        <v>55614.779212951682</v>
      </c>
      <c r="T1021" s="8">
        <v>38514.773048400886</v>
      </c>
      <c r="U1021" s="8"/>
    </row>
    <row r="1022" spans="1:21" ht="14.25" customHeight="1" x14ac:dyDescent="0.55000000000000004">
      <c r="A1022" s="7">
        <f t="shared" si="101"/>
        <v>2025</v>
      </c>
      <c r="B1022" s="73" t="s">
        <v>87</v>
      </c>
      <c r="C1022" s="75">
        <v>51104</v>
      </c>
      <c r="D1022" s="8">
        <v>48038.003143310569</v>
      </c>
      <c r="E1022" s="8">
        <v>395119.10620117188</v>
      </c>
      <c r="F1022" s="8">
        <v>52155.721557617202</v>
      </c>
      <c r="G1022" s="8">
        <v>1660.084108352662</v>
      </c>
      <c r="H1022" s="8">
        <v>10766.606533050537</v>
      </c>
      <c r="I1022" s="8">
        <v>2368.6533317565918</v>
      </c>
      <c r="J1022" s="8">
        <v>178960.8034667969</v>
      </c>
      <c r="K1022" s="8">
        <v>30439.326919555675</v>
      </c>
      <c r="L1022" s="8">
        <v>3789.4276981353764</v>
      </c>
      <c r="M1022" s="8">
        <v>13483.597698211674</v>
      </c>
      <c r="N1022" s="8">
        <v>131248.44796752933</v>
      </c>
      <c r="O1022" s="8">
        <v>25659.269226074237</v>
      </c>
      <c r="P1022" s="8">
        <v>0</v>
      </c>
      <c r="Q1022" s="8">
        <v>0</v>
      </c>
      <c r="R1022" s="8">
        <v>85398.787338256865</v>
      </c>
      <c r="S1022" s="8">
        <v>55279.46085357666</v>
      </c>
      <c r="T1022" s="8">
        <v>38282.55464172364</v>
      </c>
      <c r="U1022" s="8"/>
    </row>
    <row r="1023" spans="1:21" ht="14.25" customHeight="1" x14ac:dyDescent="0.55000000000000004">
      <c r="A1023" s="7">
        <f t="shared" si="101"/>
        <v>2025</v>
      </c>
      <c r="B1023" s="73" t="s">
        <v>87</v>
      </c>
      <c r="C1023" s="75">
        <v>51135</v>
      </c>
      <c r="D1023" s="8">
        <v>47743.408905029297</v>
      </c>
      <c r="E1023" s="8">
        <v>392736.81201171875</v>
      </c>
      <c r="F1023" s="8">
        <v>51841.258880615242</v>
      </c>
      <c r="G1023" s="8">
        <v>1649.8533687591555</v>
      </c>
      <c r="H1023" s="8">
        <v>10701.691516876226</v>
      </c>
      <c r="I1023" s="8">
        <v>2354.3719949722295</v>
      </c>
      <c r="J1023" s="8">
        <v>177870.41162109375</v>
      </c>
      <c r="K1023" s="8">
        <v>30408.014617919933</v>
      </c>
      <c r="L1023" s="8">
        <v>3766.3378944396973</v>
      </c>
      <c r="M1023" s="8">
        <v>13401.493644714355</v>
      </c>
      <c r="N1023" s="8">
        <v>130294.56262207031</v>
      </c>
      <c r="O1023" s="8">
        <v>25271.266830444347</v>
      </c>
      <c r="P1023" s="8">
        <v>0</v>
      </c>
      <c r="Q1023" s="8">
        <v>0</v>
      </c>
      <c r="R1023" s="8">
        <v>84872.506698608471</v>
      </c>
      <c r="S1023" s="8">
        <v>54946.165016174331</v>
      </c>
      <c r="T1023" s="8">
        <v>38051.737586975105</v>
      </c>
      <c r="U1023" s="8"/>
    </row>
    <row r="1024" spans="1:21" ht="14.25" customHeight="1" x14ac:dyDescent="0.55000000000000004">
      <c r="A1024" s="7">
        <f t="shared" si="101"/>
        <v>2025</v>
      </c>
      <c r="B1024" s="73" t="s">
        <v>87</v>
      </c>
      <c r="C1024" s="75">
        <v>51166</v>
      </c>
      <c r="D1024" s="8">
        <v>47451.004898071311</v>
      </c>
      <c r="E1024" s="8">
        <v>390368.87939453125</v>
      </c>
      <c r="F1024" s="8">
        <v>51528.692077636726</v>
      </c>
      <c r="G1024" s="8">
        <v>1639.7015817165372</v>
      </c>
      <c r="H1024" s="8">
        <v>10637.167537689213</v>
      </c>
      <c r="I1024" s="8">
        <v>2340.1767735481249</v>
      </c>
      <c r="J1024" s="8">
        <v>176787.47229003906</v>
      </c>
      <c r="K1024" s="8">
        <v>30376.94261169435</v>
      </c>
      <c r="L1024" s="8">
        <v>3743.406108856203</v>
      </c>
      <c r="M1024" s="8">
        <v>13319.947700500494</v>
      </c>
      <c r="N1024" s="8">
        <v>129347.17767333984</v>
      </c>
      <c r="O1024" s="8">
        <v>24889.048362731945</v>
      </c>
      <c r="P1024" s="8">
        <v>0</v>
      </c>
      <c r="Q1024" s="8">
        <v>0</v>
      </c>
      <c r="R1024" s="8">
        <v>84350.285659790039</v>
      </c>
      <c r="S1024" s="8">
        <v>54614.875221252441</v>
      </c>
      <c r="T1024" s="8">
        <v>37822.312313079849</v>
      </c>
      <c r="U1024" s="8"/>
    </row>
    <row r="1025" spans="1:21" ht="14.25" customHeight="1" x14ac:dyDescent="0.55000000000000004">
      <c r="A1025" s="7">
        <f t="shared" si="101"/>
        <v>2025</v>
      </c>
      <c r="B1025" s="73" t="s">
        <v>87</v>
      </c>
      <c r="C1025" s="75">
        <v>51195</v>
      </c>
      <c r="D1025" s="8">
        <v>47160.767547607444</v>
      </c>
      <c r="E1025" s="8">
        <v>388015.22119140625</v>
      </c>
      <c r="F1025" s="8">
        <v>51218.009002685598</v>
      </c>
      <c r="G1025" s="8">
        <v>1629.6278276443491</v>
      </c>
      <c r="H1025" s="8">
        <v>10573.032768249514</v>
      </c>
      <c r="I1025" s="8">
        <v>2326.0671153068552</v>
      </c>
      <c r="J1025" s="8">
        <v>175711.935546875</v>
      </c>
      <c r="K1025" s="8">
        <v>30346.108825683594</v>
      </c>
      <c r="L1025" s="8">
        <v>3720.6310310363792</v>
      </c>
      <c r="M1025" s="8">
        <v>13238.954616546638</v>
      </c>
      <c r="N1025" s="8">
        <v>128406.24130249023</v>
      </c>
      <c r="O1025" s="8">
        <v>24512.525459289558</v>
      </c>
      <c r="P1025" s="8">
        <v>0</v>
      </c>
      <c r="Q1025" s="8">
        <v>0</v>
      </c>
      <c r="R1025" s="8">
        <v>83832.078521728545</v>
      </c>
      <c r="S1025" s="8">
        <v>54285.586357116714</v>
      </c>
      <c r="T1025" s="8">
        <v>37594.269397735603</v>
      </c>
      <c r="U1025" s="8"/>
    </row>
    <row r="1026" spans="1:21" ht="14.25" customHeight="1" x14ac:dyDescent="0.55000000000000004">
      <c r="A1026" s="7">
        <f t="shared" si="101"/>
        <v>2025</v>
      </c>
      <c r="B1026" s="73" t="s">
        <v>87</v>
      </c>
      <c r="C1026" s="75">
        <v>51226</v>
      </c>
      <c r="D1026" s="8">
        <v>46872.675186157227</v>
      </c>
      <c r="E1026" s="8">
        <v>385675.76000976563</v>
      </c>
      <c r="F1026" s="8">
        <v>50909.199981689468</v>
      </c>
      <c r="G1026" s="8">
        <v>1619.6312549114234</v>
      </c>
      <c r="H1026" s="8">
        <v>10509.284687042233</v>
      </c>
      <c r="I1026" s="8">
        <v>2312.0425534248366</v>
      </c>
      <c r="J1026" s="8">
        <v>174643.72467041019</v>
      </c>
      <c r="K1026" s="8">
        <v>30315.510101318374</v>
      </c>
      <c r="L1026" s="8">
        <v>3698.0111694335951</v>
      </c>
      <c r="M1026" s="8">
        <v>13158.509471893321</v>
      </c>
      <c r="N1026" s="8">
        <v>127471.69232177734</v>
      </c>
      <c r="O1026" s="8">
        <v>24141.613731384288</v>
      </c>
      <c r="P1026" s="8">
        <v>0</v>
      </c>
      <c r="Q1026" s="8">
        <v>0</v>
      </c>
      <c r="R1026" s="8">
        <v>83317.839981079131</v>
      </c>
      <c r="S1026" s="8">
        <v>53958.281974792495</v>
      </c>
      <c r="T1026" s="8">
        <v>37367.602500915556</v>
      </c>
      <c r="U1026" s="8"/>
    </row>
    <row r="1027" spans="1:21" ht="14.25" customHeight="1" x14ac:dyDescent="0.55000000000000004">
      <c r="A1027" s="7">
        <f t="shared" si="101"/>
        <v>2025</v>
      </c>
      <c r="B1027" s="73" t="s">
        <v>87</v>
      </c>
      <c r="C1027" s="75">
        <v>51256</v>
      </c>
      <c r="D1027" s="8">
        <v>46586.705383300796</v>
      </c>
      <c r="E1027" s="8">
        <v>383350.40209960938</v>
      </c>
      <c r="F1027" s="8">
        <v>50602.252532958999</v>
      </c>
      <c r="G1027" s="8">
        <v>1609.7110302448277</v>
      </c>
      <c r="H1027" s="8">
        <v>10445.921003341675</v>
      </c>
      <c r="I1027" s="8">
        <v>2298.1025390624991</v>
      </c>
      <c r="J1027" s="8">
        <v>173582.78131103516</v>
      </c>
      <c r="K1027" s="8">
        <v>30285.14436340332</v>
      </c>
      <c r="L1027" s="8">
        <v>3675.5452356338501</v>
      </c>
      <c r="M1027" s="8">
        <v>13078.608562469486</v>
      </c>
      <c r="N1027" s="8">
        <v>126543.48138427734</v>
      </c>
      <c r="O1027" s="8">
        <v>23776.225715637222</v>
      </c>
      <c r="P1027" s="8">
        <v>0</v>
      </c>
      <c r="Q1027" s="8">
        <v>0</v>
      </c>
      <c r="R1027" s="8">
        <v>82807.527359008833</v>
      </c>
      <c r="S1027" s="8">
        <v>53632.95095825196</v>
      </c>
      <c r="T1027" s="8">
        <v>37142.301895141623</v>
      </c>
      <c r="U1027" s="8"/>
    </row>
    <row r="1028" spans="1:21" ht="14.25" customHeight="1" x14ac:dyDescent="0.55000000000000004">
      <c r="A1028" s="7">
        <f t="shared" si="101"/>
        <v>2025</v>
      </c>
      <c r="B1028" s="73" t="s">
        <v>87</v>
      </c>
      <c r="C1028" s="75">
        <v>51287</v>
      </c>
      <c r="D1028" s="8">
        <v>46302.836624145515</v>
      </c>
      <c r="E1028" s="8">
        <v>381039.06372070313</v>
      </c>
      <c r="F1028" s="8">
        <v>50297.155944824226</v>
      </c>
      <c r="G1028" s="8">
        <v>1599.8663213253021</v>
      </c>
      <c r="H1028" s="8">
        <v>10382.939416885378</v>
      </c>
      <c r="I1028" s="8">
        <v>2284.2465758323665</v>
      </c>
      <c r="J1028" s="8">
        <v>172529.03924560547</v>
      </c>
      <c r="K1028" s="8">
        <v>30255.008392333984</v>
      </c>
      <c r="L1028" s="8">
        <v>3653.2319631576543</v>
      </c>
      <c r="M1028" s="8">
        <v>12999.246147155767</v>
      </c>
      <c r="N1028" s="8">
        <v>125621.5517578125</v>
      </c>
      <c r="O1028" s="8">
        <v>23416.279907226577</v>
      </c>
      <c r="P1028" s="8">
        <v>0</v>
      </c>
      <c r="Q1028" s="8">
        <v>0</v>
      </c>
      <c r="R1028" s="8">
        <v>82301.097854614316</v>
      </c>
      <c r="S1028" s="8">
        <v>53309.581985473669</v>
      </c>
      <c r="T1028" s="8">
        <v>36918.360153198264</v>
      </c>
      <c r="U1028" s="8"/>
    </row>
    <row r="1029" spans="1:21" ht="14.25" customHeight="1" x14ac:dyDescent="0.55000000000000004">
      <c r="A1029" s="7">
        <f t="shared" si="101"/>
        <v>2025</v>
      </c>
      <c r="B1029" s="73" t="s">
        <v>87</v>
      </c>
      <c r="C1029" s="75">
        <v>51317</v>
      </c>
      <c r="D1029" s="8">
        <v>46021.019470214851</v>
      </c>
      <c r="E1029" s="8">
        <v>378741.66259765625</v>
      </c>
      <c r="F1029" s="8">
        <v>49993.899261474638</v>
      </c>
      <c r="G1029" s="8">
        <v>1590.095849514008</v>
      </c>
      <c r="H1029" s="8">
        <v>10320.337459564207</v>
      </c>
      <c r="I1029" s="8">
        <v>2270.4741287231436</v>
      </c>
      <c r="J1029" s="8">
        <v>171482.41802978516</v>
      </c>
      <c r="K1029" s="8">
        <v>30225.099426269539</v>
      </c>
      <c r="L1029" s="8">
        <v>3631.0695171356215</v>
      </c>
      <c r="M1029" s="8">
        <v>12920.41623687744</v>
      </c>
      <c r="N1029" s="8">
        <v>124705.83117675781</v>
      </c>
      <c r="O1029" s="8">
        <v>23061.689041137706</v>
      </c>
      <c r="P1029" s="8">
        <v>0</v>
      </c>
      <c r="Q1029" s="8">
        <v>0</v>
      </c>
      <c r="R1029" s="8">
        <v>81798.48728942874</v>
      </c>
      <c r="S1029" s="8">
        <v>52988.16222381594</v>
      </c>
      <c r="T1029" s="8">
        <v>36695.766994476304</v>
      </c>
      <c r="U1029" s="8"/>
    </row>
    <row r="1030" spans="1:21" ht="14.25" customHeight="1" x14ac:dyDescent="0.55000000000000004">
      <c r="A1030" s="7">
        <f t="shared" si="101"/>
        <v>2025</v>
      </c>
      <c r="B1030" s="73" t="s">
        <v>87</v>
      </c>
      <c r="C1030" s="75">
        <v>51348</v>
      </c>
      <c r="D1030" s="8">
        <v>45741.185180664092</v>
      </c>
      <c r="E1030" s="8">
        <v>376458.1123046875</v>
      </c>
      <c r="F1030" s="8">
        <v>49692.470367431677</v>
      </c>
      <c r="G1030" s="8">
        <v>1580.3980736732492</v>
      </c>
      <c r="H1030" s="8">
        <v>10258.11280632019</v>
      </c>
      <c r="I1030" s="8">
        <v>2256.7847218513498</v>
      </c>
      <c r="J1030" s="8">
        <v>170442.81103515628</v>
      </c>
      <c r="K1030" s="8">
        <v>30195.412277221702</v>
      </c>
      <c r="L1030" s="8">
        <v>3609.0557422637939</v>
      </c>
      <c r="M1030" s="8">
        <v>12842.11236953735</v>
      </c>
      <c r="N1030" s="8">
        <v>123796.23077392578</v>
      </c>
      <c r="O1030" s="8">
        <v>22712.366325378433</v>
      </c>
      <c r="P1030" s="8">
        <v>0</v>
      </c>
      <c r="Q1030" s="8">
        <v>0</v>
      </c>
      <c r="R1030" s="8">
        <v>81299.615310669004</v>
      </c>
      <c r="S1030" s="8">
        <v>52668.679023742712</v>
      </c>
      <c r="T1030" s="8">
        <v>36474.516616821296</v>
      </c>
      <c r="U1030" s="8"/>
    </row>
    <row r="1031" spans="1:21" ht="14.25" customHeight="1" x14ac:dyDescent="0.55000000000000004">
      <c r="A1031" s="7">
        <f t="shared" si="101"/>
        <v>2025</v>
      </c>
      <c r="B1031" s="73" t="s">
        <v>87</v>
      </c>
      <c r="C1031" s="75">
        <v>51379</v>
      </c>
      <c r="D1031" s="8">
        <v>45463.319900512724</v>
      </c>
      <c r="E1031" s="8">
        <v>374188.32861328125</v>
      </c>
      <c r="F1031" s="8">
        <v>49392.858642578161</v>
      </c>
      <c r="G1031" s="8">
        <v>1570.7723453044896</v>
      </c>
      <c r="H1031" s="8">
        <v>10196.263452529902</v>
      </c>
      <c r="I1031" s="8">
        <v>2243.1778545379625</v>
      </c>
      <c r="J1031" s="8">
        <v>169410.17462158203</v>
      </c>
      <c r="K1031" s="8">
        <v>30165.945220947277</v>
      </c>
      <c r="L1031" s="8">
        <v>3587.1895465850835</v>
      </c>
      <c r="M1031" s="8">
        <v>12764.329750061035</v>
      </c>
      <c r="N1031" s="8">
        <v>122892.70938110353</v>
      </c>
      <c r="O1031" s="8">
        <v>22368.234542846691</v>
      </c>
      <c r="P1031" s="8">
        <v>0</v>
      </c>
      <c r="Q1031" s="8">
        <v>0</v>
      </c>
      <c r="R1031" s="8">
        <v>80804.449752807675</v>
      </c>
      <c r="S1031" s="8">
        <v>52351.123840332053</v>
      </c>
      <c r="T1031" s="8">
        <v>36254.600734710686</v>
      </c>
      <c r="U1031" s="8"/>
    </row>
    <row r="1032" spans="1:21" ht="14.25" customHeight="1" x14ac:dyDescent="0.55000000000000004">
      <c r="A1032" s="7">
        <f t="shared" si="101"/>
        <v>2025</v>
      </c>
      <c r="B1032" s="73" t="s">
        <v>87</v>
      </c>
      <c r="C1032" s="75">
        <v>51409</v>
      </c>
      <c r="D1032" s="8">
        <v>45187.385299682646</v>
      </c>
      <c r="E1032" s="8">
        <v>371932.2294921875</v>
      </c>
      <c r="F1032" s="8">
        <v>49095.053863525376</v>
      </c>
      <c r="G1032" s="8">
        <v>1561.2175700664516</v>
      </c>
      <c r="H1032" s="8">
        <v>10134.787115097048</v>
      </c>
      <c r="I1032" s="8">
        <v>2229.6530170440669</v>
      </c>
      <c r="J1032" s="8">
        <v>168384.42553710938</v>
      </c>
      <c r="K1032" s="8">
        <v>30136.695419311527</v>
      </c>
      <c r="L1032" s="8">
        <v>3565.4693908691402</v>
      </c>
      <c r="M1032" s="8">
        <v>12687.063194274904</v>
      </c>
      <c r="N1032" s="8">
        <v>121995.19839477539</v>
      </c>
      <c r="O1032" s="8">
        <v>22029.209922790531</v>
      </c>
      <c r="P1032" s="8">
        <v>0</v>
      </c>
      <c r="Q1032" s="8">
        <v>0</v>
      </c>
      <c r="R1032" s="8">
        <v>80312.93315124519</v>
      </c>
      <c r="S1032" s="8">
        <v>52035.482994079604</v>
      </c>
      <c r="T1032" s="8">
        <v>36036.009654998779</v>
      </c>
      <c r="U1032" s="8"/>
    </row>
    <row r="1033" spans="1:21" ht="14.25" customHeight="1" x14ac:dyDescent="0.55000000000000004">
      <c r="A1033" s="7">
        <f t="shared" si="101"/>
        <v>2025</v>
      </c>
      <c r="B1033" s="73" t="s">
        <v>87</v>
      </c>
      <c r="C1033" s="75">
        <v>51440</v>
      </c>
      <c r="D1033" s="8">
        <v>44913.321380615271</v>
      </c>
      <c r="E1033" s="8">
        <v>369689.73583984375</v>
      </c>
      <c r="F1033" s="8">
        <v>48799.045013427727</v>
      </c>
      <c r="G1033" s="8">
        <v>1551.7325134277351</v>
      </c>
      <c r="H1033" s="8">
        <v>10073.681438446047</v>
      </c>
      <c r="I1033" s="8">
        <v>2216.2097883224469</v>
      </c>
      <c r="J1033" s="8">
        <v>167365.48687744141</v>
      </c>
      <c r="K1033" s="8">
        <v>30107.658966064464</v>
      </c>
      <c r="L1033" s="8">
        <v>3543.893364906311</v>
      </c>
      <c r="M1033" s="8">
        <v>12610.306957244879</v>
      </c>
      <c r="N1033" s="8">
        <v>121103.62796020509</v>
      </c>
      <c r="O1033" s="8">
        <v>21695.215209960952</v>
      </c>
      <c r="P1033" s="8">
        <v>0</v>
      </c>
      <c r="Q1033" s="8">
        <v>0</v>
      </c>
      <c r="R1033" s="8">
        <v>79825.003799438506</v>
      </c>
      <c r="S1033" s="8">
        <v>51721.745155334509</v>
      </c>
      <c r="T1033" s="8">
        <v>35818.737792968743</v>
      </c>
      <c r="U1033" s="8"/>
    </row>
    <row r="1034" spans="1:21" ht="14.25" customHeight="1" x14ac:dyDescent="0.55000000000000004">
      <c r="A1034" s="7">
        <f t="shared" si="101"/>
        <v>2025</v>
      </c>
      <c r="B1034" s="73" t="s">
        <v>87</v>
      </c>
      <c r="C1034" s="75">
        <v>51470</v>
      </c>
      <c r="D1034" s="8">
        <v>44641.110549926772</v>
      </c>
      <c r="E1034" s="8">
        <v>367460.76196289063</v>
      </c>
      <c r="F1034" s="8">
        <v>48504.820251464873</v>
      </c>
      <c r="G1034" s="8">
        <v>1542.316465139389</v>
      </c>
      <c r="H1034" s="8">
        <v>10012.944082260132</v>
      </c>
      <c r="I1034" s="8">
        <v>2202.8475899696364</v>
      </c>
      <c r="J1034" s="8">
        <v>166353.29949951172</v>
      </c>
      <c r="K1034" s="8">
        <v>30078.833419799808</v>
      </c>
      <c r="L1034" s="8">
        <v>3522.4603462219229</v>
      </c>
      <c r="M1034" s="8">
        <v>12534.056324005132</v>
      </c>
      <c r="N1034" s="8">
        <v>120217.94778442384</v>
      </c>
      <c r="O1034" s="8">
        <v>21366.172008514415</v>
      </c>
      <c r="P1034" s="8">
        <v>0</v>
      </c>
      <c r="Q1034" s="8">
        <v>0</v>
      </c>
      <c r="R1034" s="8">
        <v>79340.624130249038</v>
      </c>
      <c r="S1034" s="8">
        <v>51409.898712158232</v>
      </c>
      <c r="T1034" s="8">
        <v>35602.775882720955</v>
      </c>
      <c r="U1034" s="8"/>
    </row>
    <row r="1035" spans="1:21" ht="14.25" customHeight="1" x14ac:dyDescent="0.55000000000000004">
      <c r="A1035" s="7">
        <f t="shared" si="101"/>
        <v>2025</v>
      </c>
      <c r="B1035" s="73" t="s">
        <v>87</v>
      </c>
      <c r="C1035" s="75">
        <v>51501</v>
      </c>
      <c r="D1035" s="8">
        <v>44370.736465454102</v>
      </c>
      <c r="E1035" s="8">
        <v>365245.22875976563</v>
      </c>
      <c r="F1035" s="8">
        <v>48212.369720458977</v>
      </c>
      <c r="G1035" s="8">
        <v>1532.9687020778656</v>
      </c>
      <c r="H1035" s="8">
        <v>9952.5728816986102</v>
      </c>
      <c r="I1035" s="8">
        <v>2189.5659427642827</v>
      </c>
      <c r="J1035" s="8">
        <v>165347.80480957031</v>
      </c>
      <c r="K1035" s="8">
        <v>30050.217575073242</v>
      </c>
      <c r="L1035" s="8">
        <v>3501.1692600250249</v>
      </c>
      <c r="M1035" s="8">
        <v>12458.307487487795</v>
      </c>
      <c r="N1035" s="8">
        <v>119338.11077880861</v>
      </c>
      <c r="O1035" s="8">
        <v>21042.007087707527</v>
      </c>
      <c r="P1035" s="8">
        <v>0</v>
      </c>
      <c r="Q1035" s="8">
        <v>0</v>
      </c>
      <c r="R1035" s="8">
        <v>78859.758514404355</v>
      </c>
      <c r="S1035" s="8">
        <v>51099.932548522964</v>
      </c>
      <c r="T1035" s="8">
        <v>35388.115264892585</v>
      </c>
      <c r="U1035" s="8"/>
    </row>
    <row r="1036" spans="1:21" ht="14.25" customHeight="1" x14ac:dyDescent="0.55000000000000004">
      <c r="A1036" s="7">
        <f t="shared" si="101"/>
        <v>2025</v>
      </c>
      <c r="B1036" s="73" t="s">
        <v>87</v>
      </c>
      <c r="C1036" s="75">
        <v>51532</v>
      </c>
      <c r="D1036" s="8">
        <v>44102.183578491255</v>
      </c>
      <c r="E1036" s="8">
        <v>363043.05346679688</v>
      </c>
      <c r="F1036" s="8">
        <v>47921.682891845747</v>
      </c>
      <c r="G1036" s="8">
        <v>1523.6885330677042</v>
      </c>
      <c r="H1036" s="8">
        <v>9892.565710067749</v>
      </c>
      <c r="I1036" s="8">
        <v>2176.3643741607671</v>
      </c>
      <c r="J1036" s="8">
        <v>164348.95172119141</v>
      </c>
      <c r="K1036" s="8">
        <v>30021.808670043945</v>
      </c>
      <c r="L1036" s="8">
        <v>3480.0187425613422</v>
      </c>
      <c r="M1036" s="8">
        <v>12383.056320190442</v>
      </c>
      <c r="N1036" s="8">
        <v>118464.06719970705</v>
      </c>
      <c r="O1036" s="8">
        <v>20722.648479461677</v>
      </c>
      <c r="P1036" s="8">
        <v>0</v>
      </c>
      <c r="Q1036" s="8">
        <v>0</v>
      </c>
      <c r="R1036" s="8">
        <v>78382.368865966884</v>
      </c>
      <c r="S1036" s="8">
        <v>50791.834350585967</v>
      </c>
      <c r="T1036" s="8">
        <v>35174.749446868918</v>
      </c>
      <c r="U1036" s="8"/>
    </row>
    <row r="1037" spans="1:21" ht="14.25" customHeight="1" x14ac:dyDescent="0.55000000000000004">
      <c r="A1037" s="7">
        <f t="shared" si="101"/>
        <v>2025</v>
      </c>
      <c r="B1037" s="73" t="s">
        <v>87</v>
      </c>
      <c r="C1037" s="75">
        <v>51560</v>
      </c>
      <c r="D1037" s="8">
        <v>43835.437057495117</v>
      </c>
      <c r="E1037" s="8">
        <v>360854.15551757813</v>
      </c>
      <c r="F1037" s="8">
        <v>47632.748321533218</v>
      </c>
      <c r="G1037" s="8">
        <v>1514.4753630161279</v>
      </c>
      <c r="H1037" s="8">
        <v>9832.9203605651855</v>
      </c>
      <c r="I1037" s="8">
        <v>2163.2424235343938</v>
      </c>
      <c r="J1037" s="8">
        <v>163356.68951416016</v>
      </c>
      <c r="K1037" s="8">
        <v>29993.60488891603</v>
      </c>
      <c r="L1037" s="8">
        <v>3459.0079612731943</v>
      </c>
      <c r="M1037" s="8">
        <v>12308.299472808845</v>
      </c>
      <c r="N1037" s="8">
        <v>117595.78164672853</v>
      </c>
      <c r="O1037" s="8">
        <v>20408.025562286388</v>
      </c>
      <c r="P1037" s="8">
        <v>0</v>
      </c>
      <c r="Q1037" s="8">
        <v>0</v>
      </c>
      <c r="R1037" s="8">
        <v>77908.426712036191</v>
      </c>
      <c r="S1037" s="8">
        <v>50485.594154357925</v>
      </c>
      <c r="T1037" s="8">
        <v>34962.670742034919</v>
      </c>
      <c r="U1037" s="8"/>
    </row>
    <row r="1038" spans="1:21" ht="14.25" customHeight="1" x14ac:dyDescent="0.55000000000000004">
      <c r="A1038" s="7">
        <f t="shared" si="101"/>
        <v>2025</v>
      </c>
      <c r="B1038" s="73" t="s">
        <v>87</v>
      </c>
      <c r="C1038" s="75">
        <v>51591</v>
      </c>
      <c r="D1038" s="8">
        <v>43570.48156738282</v>
      </c>
      <c r="E1038" s="8">
        <v>358678.45629882813</v>
      </c>
      <c r="F1038" s="8">
        <v>47345.556121826179</v>
      </c>
      <c r="G1038" s="8">
        <v>1505.3284659385688</v>
      </c>
      <c r="H1038" s="8">
        <v>9773.6347770690936</v>
      </c>
      <c r="I1038" s="8">
        <v>2150.1995964050288</v>
      </c>
      <c r="J1038" s="8">
        <v>162370.96832275394</v>
      </c>
      <c r="K1038" s="8">
        <v>29965.603683471691</v>
      </c>
      <c r="L1038" s="8">
        <v>3438.1355180740361</v>
      </c>
      <c r="M1038" s="8">
        <v>12234.032131195072</v>
      </c>
      <c r="N1038" s="8">
        <v>116733.19396972658</v>
      </c>
      <c r="O1038" s="8">
        <v>20098.063217163093</v>
      </c>
      <c r="P1038" s="8">
        <v>0</v>
      </c>
      <c r="Q1038" s="8">
        <v>0</v>
      </c>
      <c r="R1038" s="8">
        <v>77437.893508911191</v>
      </c>
      <c r="S1038" s="8">
        <v>50181.201820373579</v>
      </c>
      <c r="T1038" s="8">
        <v>34751.870288848899</v>
      </c>
      <c r="U1038" s="8"/>
    </row>
    <row r="1039" spans="1:21" ht="14.25" customHeight="1" x14ac:dyDescent="0.55000000000000004">
      <c r="A1039" s="7">
        <f t="shared" si="101"/>
        <v>2025</v>
      </c>
      <c r="B1039" s="73" t="s">
        <v>87</v>
      </c>
      <c r="C1039" s="75">
        <v>51621</v>
      </c>
      <c r="D1039" s="8">
        <v>43307.258224487312</v>
      </c>
      <c r="E1039" s="8">
        <v>356515.875</v>
      </c>
      <c r="F1039" s="8">
        <v>47060.095672607429</v>
      </c>
      <c r="G1039" s="8">
        <v>1496.2441062927242</v>
      </c>
      <c r="H1039" s="8">
        <v>9714.7066631317139</v>
      </c>
      <c r="I1039" s="8">
        <v>2137.2353878021249</v>
      </c>
      <c r="J1039" s="8">
        <v>161391.56396484375</v>
      </c>
      <c r="K1039" s="8">
        <v>29937.793472290039</v>
      </c>
      <c r="L1039" s="8">
        <v>3417.3970909118643</v>
      </c>
      <c r="M1039" s="8">
        <v>12160.239871978769</v>
      </c>
      <c r="N1039" s="8">
        <v>115876.13394165042</v>
      </c>
      <c r="O1039" s="8">
        <v>19792.672748565685</v>
      </c>
      <c r="P1039" s="8">
        <v>0</v>
      </c>
      <c r="Q1039" s="8">
        <v>0</v>
      </c>
      <c r="R1039" s="8">
        <v>76970.577468872114</v>
      </c>
      <c r="S1039" s="8">
        <v>49878.644828796409</v>
      </c>
      <c r="T1039" s="8">
        <v>34542.340698242195</v>
      </c>
      <c r="U1039" s="8"/>
    </row>
    <row r="1040" spans="1:21" ht="14.25" customHeight="1" x14ac:dyDescent="0.55000000000000004">
      <c r="A1040" s="7">
        <f t="shared" si="101"/>
        <v>2025</v>
      </c>
      <c r="B1040" s="73" t="s">
        <v>87</v>
      </c>
      <c r="C1040" s="75">
        <v>51652</v>
      </c>
      <c r="D1040" s="8">
        <v>43045.668365478537</v>
      </c>
      <c r="E1040" s="8">
        <v>354366.33178710938</v>
      </c>
      <c r="F1040" s="8">
        <v>46776.355224609411</v>
      </c>
      <c r="G1040" s="8">
        <v>1487.2153275012977</v>
      </c>
      <c r="H1040" s="8">
        <v>9656.1337738037109</v>
      </c>
      <c r="I1040" s="8">
        <v>2124.3493118286128</v>
      </c>
      <c r="J1040" s="8">
        <v>160418.10461425781</v>
      </c>
      <c r="K1040" s="8">
        <v>29910.153182983402</v>
      </c>
      <c r="L1040" s="8">
        <v>3396.7844505310063</v>
      </c>
      <c r="M1040" s="8">
        <v>12086.895217895511</v>
      </c>
      <c r="N1040" s="8">
        <v>115024.2723388672</v>
      </c>
      <c r="O1040" s="8">
        <v>19491.737236022956</v>
      </c>
      <c r="P1040" s="8">
        <v>0</v>
      </c>
      <c r="Q1040" s="8">
        <v>0</v>
      </c>
      <c r="R1040" s="8">
        <v>76506.118804931699</v>
      </c>
      <c r="S1040" s="8">
        <v>49577.911422729521</v>
      </c>
      <c r="T1040" s="8">
        <v>34334.073928833015</v>
      </c>
      <c r="U1040" s="8"/>
    </row>
    <row r="1041" spans="1:21" ht="14.25" customHeight="1" x14ac:dyDescent="0.55000000000000004">
      <c r="A1041" s="7">
        <f t="shared" si="101"/>
        <v>2025</v>
      </c>
      <c r="B1041" s="73" t="s">
        <v>87</v>
      </c>
      <c r="C1041" s="75">
        <v>51682</v>
      </c>
      <c r="D1041" s="8">
        <v>42785.703506469727</v>
      </c>
      <c r="E1041" s="8">
        <v>352229.751953125</v>
      </c>
      <c r="F1041" s="8">
        <v>46494.327148437522</v>
      </c>
      <c r="G1041" s="8">
        <v>1478.2417595386505</v>
      </c>
      <c r="H1041" s="8">
        <v>9597.9142360687256</v>
      </c>
      <c r="I1041" s="8">
        <v>2111.5410013198857</v>
      </c>
      <c r="J1041" s="8">
        <v>159450.55413818359</v>
      </c>
      <c r="K1041" s="8">
        <v>29882.681564331066</v>
      </c>
      <c r="L1041" s="8">
        <v>3376.2969398498544</v>
      </c>
      <c r="M1041" s="8">
        <v>12013.995712280272</v>
      </c>
      <c r="N1041" s="8">
        <v>114177.58053588869</v>
      </c>
      <c r="O1041" s="8">
        <v>19195.194122314468</v>
      </c>
      <c r="P1041" s="8">
        <v>0</v>
      </c>
      <c r="Q1041" s="8">
        <v>0</v>
      </c>
      <c r="R1041" s="8">
        <v>76044.499908447353</v>
      </c>
      <c r="S1041" s="8">
        <v>49278.991989135764</v>
      </c>
      <c r="T1041" s="8">
        <v>34127.063339233413</v>
      </c>
      <c r="U1041" s="8"/>
    </row>
    <row r="1042" spans="1:21" ht="14.25" customHeight="1" x14ac:dyDescent="0.55000000000000004">
      <c r="A1042" s="7">
        <f t="shared" si="101"/>
        <v>2025</v>
      </c>
      <c r="B1042" s="73" t="s">
        <v>87</v>
      </c>
      <c r="C1042" s="75">
        <v>51713</v>
      </c>
      <c r="D1042" s="8">
        <v>42527.35270690918</v>
      </c>
      <c r="E1042" s="8">
        <v>350106.0556640625</v>
      </c>
      <c r="F1042" s="8">
        <v>46213.999450683608</v>
      </c>
      <c r="G1042" s="8">
        <v>1469.323000907897</v>
      </c>
      <c r="H1042" s="8">
        <v>9540.045570373537</v>
      </c>
      <c r="I1042" s="8">
        <v>2098.8099408149724</v>
      </c>
      <c r="J1042" s="8">
        <v>158488.87689208984</v>
      </c>
      <c r="K1042" s="8">
        <v>29855.377319335952</v>
      </c>
      <c r="L1042" s="8">
        <v>3355.9337749481192</v>
      </c>
      <c r="M1042" s="8">
        <v>11941.538291931161</v>
      </c>
      <c r="N1042" s="8">
        <v>113336.02877807617</v>
      </c>
      <c r="O1042" s="8">
        <v>18902.979396820079</v>
      </c>
      <c r="P1042" s="8">
        <v>0</v>
      </c>
      <c r="Q1042" s="8">
        <v>0</v>
      </c>
      <c r="R1042" s="8">
        <v>75585.700439453169</v>
      </c>
      <c r="S1042" s="8">
        <v>48981.874519348166</v>
      </c>
      <c r="T1042" s="8">
        <v>33921.30260086061</v>
      </c>
      <c r="U1042" s="8"/>
    </row>
    <row r="1043" spans="1:21" ht="14.25" customHeight="1" x14ac:dyDescent="0.55000000000000004">
      <c r="A1043" s="7">
        <f t="shared" si="101"/>
        <v>2025</v>
      </c>
      <c r="B1043" s="73" t="s">
        <v>87</v>
      </c>
      <c r="C1043" s="75">
        <v>51744</v>
      </c>
      <c r="D1043" s="8">
        <v>42270.605361938484</v>
      </c>
      <c r="E1043" s="8">
        <v>347995.16040039063</v>
      </c>
      <c r="F1043" s="8">
        <v>45935.361297607451</v>
      </c>
      <c r="G1043" s="8">
        <v>1460.4587547779086</v>
      </c>
      <c r="H1043" s="8">
        <v>9482.5257644653339</v>
      </c>
      <c r="I1043" s="8">
        <v>2086.1555662155147</v>
      </c>
      <c r="J1043" s="8">
        <v>157533.03271484378</v>
      </c>
      <c r="K1043" s="8">
        <v>29828.239913940441</v>
      </c>
      <c r="L1043" s="8">
        <v>3335.6941928863525</v>
      </c>
      <c r="M1043" s="8">
        <v>11869.520126342784</v>
      </c>
      <c r="N1043" s="8">
        <v>112499.57653808595</v>
      </c>
      <c r="O1043" s="8">
        <v>18615.032081604011</v>
      </c>
      <c r="P1043" s="8">
        <v>0</v>
      </c>
      <c r="Q1043" s="8">
        <v>0</v>
      </c>
      <c r="R1043" s="8">
        <v>75129.704620361328</v>
      </c>
      <c r="S1043" s="8">
        <v>48686.547920227073</v>
      </c>
      <c r="T1043" s="8">
        <v>33716.780242919929</v>
      </c>
      <c r="U1043" s="8"/>
    </row>
    <row r="1044" spans="1:21" ht="14.25" customHeight="1" x14ac:dyDescent="0.55000000000000004">
      <c r="A1044" s="7">
        <f t="shared" si="101"/>
        <v>2025</v>
      </c>
      <c r="B1044" s="73" t="s">
        <v>87</v>
      </c>
      <c r="C1044" s="75">
        <v>51774</v>
      </c>
      <c r="D1044" s="8">
        <v>42015.450286865256</v>
      </c>
      <c r="E1044" s="8">
        <v>345896.990234375</v>
      </c>
      <c r="F1044" s="8">
        <v>45658.40298461917</v>
      </c>
      <c r="G1044" s="8">
        <v>1451.6486213207243</v>
      </c>
      <c r="H1044" s="8">
        <v>9425.3527679443359</v>
      </c>
      <c r="I1044" s="8">
        <v>2073.5775480270381</v>
      </c>
      <c r="J1044" s="8">
        <v>156582.98956298828</v>
      </c>
      <c r="K1044" s="8">
        <v>29801.267807006847</v>
      </c>
      <c r="L1044" s="8">
        <v>3315.5774049758907</v>
      </c>
      <c r="M1044" s="8">
        <v>11797.938598632823</v>
      </c>
      <c r="N1044" s="8">
        <v>111668.20281982425</v>
      </c>
      <c r="O1044" s="8">
        <v>18331.290630340583</v>
      </c>
      <c r="P1044" s="8">
        <v>0</v>
      </c>
      <c r="Q1044" s="8">
        <v>0</v>
      </c>
      <c r="R1044" s="8">
        <v>74676.491790771528</v>
      </c>
      <c r="S1044" s="8">
        <v>48393.002441406272</v>
      </c>
      <c r="T1044" s="8">
        <v>33513.492198944092</v>
      </c>
      <c r="U1044" s="8"/>
    </row>
    <row r="1045" spans="1:21" ht="14.25" customHeight="1" x14ac:dyDescent="0.55000000000000004">
      <c r="A1045" s="7">
        <f t="shared" si="101"/>
        <v>2025</v>
      </c>
      <c r="B1045" s="73" t="s">
        <v>87</v>
      </c>
      <c r="C1045" s="75">
        <v>51805</v>
      </c>
      <c r="D1045" s="8">
        <v>41761.877975463904</v>
      </c>
      <c r="E1045" s="8">
        <v>343811.47045898438</v>
      </c>
      <c r="F1045" s="8">
        <v>45383.11358642581</v>
      </c>
      <c r="G1045" s="8">
        <v>1442.8923087120047</v>
      </c>
      <c r="H1045" s="8">
        <v>9368.5244102478046</v>
      </c>
      <c r="I1045" s="8">
        <v>2061.0752425193796</v>
      </c>
      <c r="J1045" s="8">
        <v>155638.69921875</v>
      </c>
      <c r="K1045" s="8">
        <v>29774.459930419933</v>
      </c>
      <c r="L1045" s="8">
        <v>3295.5824871063223</v>
      </c>
      <c r="M1045" s="8">
        <v>11726.791305541996</v>
      </c>
      <c r="N1045" s="8">
        <v>110841.86730957034</v>
      </c>
      <c r="O1045" s="8">
        <v>18051.692195892341</v>
      </c>
      <c r="P1045" s="8">
        <v>0</v>
      </c>
      <c r="Q1045" s="8">
        <v>0</v>
      </c>
      <c r="R1045" s="8">
        <v>74226.046875000029</v>
      </c>
      <c r="S1045" s="8">
        <v>48101.22583007814</v>
      </c>
      <c r="T1045" s="8">
        <v>33311.428031921387</v>
      </c>
      <c r="U1045" s="8"/>
    </row>
    <row r="1046" spans="1:21" ht="14.25" customHeight="1" x14ac:dyDescent="0.55000000000000004">
      <c r="A1046" s="7">
        <f t="shared" si="101"/>
        <v>2025</v>
      </c>
      <c r="B1046" s="73" t="s">
        <v>87</v>
      </c>
      <c r="C1046" s="75">
        <v>51835</v>
      </c>
      <c r="D1046" s="8">
        <v>41509.876861572287</v>
      </c>
      <c r="E1046" s="8">
        <v>341738.52368164063</v>
      </c>
      <c r="F1046" s="8">
        <v>45109.484985351584</v>
      </c>
      <c r="G1046" s="8">
        <v>1434.1894602775578</v>
      </c>
      <c r="H1046" s="8">
        <v>9312.0385360717773</v>
      </c>
      <c r="I1046" s="8">
        <v>2048.6484122276311</v>
      </c>
      <c r="J1046" s="8">
        <v>154700.1455078125</v>
      </c>
      <c r="K1046" s="8">
        <v>29747.815704345714</v>
      </c>
      <c r="L1046" s="8">
        <v>3275.708981513978</v>
      </c>
      <c r="M1046" s="8">
        <v>11656.075294494631</v>
      </c>
      <c r="N1046" s="8">
        <v>110020.54605102542</v>
      </c>
      <c r="O1046" s="8">
        <v>17776.183467865001</v>
      </c>
      <c r="P1046" s="8">
        <v>0</v>
      </c>
      <c r="Q1046" s="8">
        <v>0</v>
      </c>
      <c r="R1046" s="8">
        <v>73778.352890014678</v>
      </c>
      <c r="S1046" s="8">
        <v>47811.208198547392</v>
      </c>
      <c r="T1046" s="8">
        <v>33110.584171295181</v>
      </c>
      <c r="U1046" s="8"/>
    </row>
    <row r="1047" spans="1:21" ht="14.25" customHeight="1" x14ac:dyDescent="0.55000000000000004">
      <c r="A1047" s="7">
        <f t="shared" si="101"/>
        <v>2025</v>
      </c>
      <c r="B1047" s="73" t="s">
        <v>87</v>
      </c>
      <c r="C1047" s="75">
        <v>51866</v>
      </c>
      <c r="D1047" s="8">
        <v>41259.436767578169</v>
      </c>
      <c r="E1047" s="8">
        <v>339678.07275390625</v>
      </c>
      <c r="F1047" s="8">
        <v>44837.50518798831</v>
      </c>
      <c r="G1047" s="8">
        <v>1425.5397353172307</v>
      </c>
      <c r="H1047" s="8">
        <v>9255.8933410644531</v>
      </c>
      <c r="I1047" s="8">
        <v>2036.2964406013482</v>
      </c>
      <c r="J1047" s="8">
        <v>153767.27905273438</v>
      </c>
      <c r="K1047" s="8">
        <v>29721.333816528328</v>
      </c>
      <c r="L1047" s="8">
        <v>3255.9559669494633</v>
      </c>
      <c r="M1047" s="8">
        <v>11585.787754058843</v>
      </c>
      <c r="N1047" s="8">
        <v>109204.20254516603</v>
      </c>
      <c r="O1047" s="8">
        <v>17504.699794769298</v>
      </c>
      <c r="P1047" s="8">
        <v>0</v>
      </c>
      <c r="Q1047" s="8">
        <v>0</v>
      </c>
      <c r="R1047" s="8">
        <v>73333.391113281279</v>
      </c>
      <c r="S1047" s="8">
        <v>47522.939834594748</v>
      </c>
      <c r="T1047" s="8">
        <v>32910.949138641365</v>
      </c>
      <c r="U1047" s="8"/>
    </row>
    <row r="1048" spans="1:21" ht="14.25" customHeight="1" x14ac:dyDescent="0.55000000000000004">
      <c r="A1048" s="7">
        <f t="shared" si="101"/>
        <v>2025</v>
      </c>
      <c r="B1048" s="73" t="s">
        <v>87</v>
      </c>
      <c r="C1048" s="75">
        <v>51897</v>
      </c>
      <c r="D1048" s="8">
        <v>41010.547348022497</v>
      </c>
      <c r="E1048" s="8">
        <v>337630.04736328125</v>
      </c>
      <c r="F1048" s="8">
        <v>44567.165985107429</v>
      </c>
      <c r="G1048" s="8">
        <v>1416.9427809715276</v>
      </c>
      <c r="H1048" s="8">
        <v>9200.086446762085</v>
      </c>
      <c r="I1048" s="8">
        <v>2024.0189461708071</v>
      </c>
      <c r="J1048" s="8">
        <v>152840.06652832031</v>
      </c>
      <c r="K1048" s="8">
        <v>29695.013229370128</v>
      </c>
      <c r="L1048" s="8">
        <v>3236.3226013183598</v>
      </c>
      <c r="M1048" s="8">
        <v>11515.926471710203</v>
      </c>
      <c r="N1048" s="8">
        <v>108392.80657958984</v>
      </c>
      <c r="O1048" s="8">
        <v>17237.186870574962</v>
      </c>
      <c r="P1048" s="8">
        <v>0</v>
      </c>
      <c r="Q1048" s="8">
        <v>0</v>
      </c>
      <c r="R1048" s="8">
        <v>72891.143112182617</v>
      </c>
      <c r="S1048" s="8">
        <v>47236.407371521011</v>
      </c>
      <c r="T1048" s="8">
        <v>32712.518199920665</v>
      </c>
      <c r="U1048" s="8"/>
    </row>
    <row r="1049" spans="1:21" ht="14.25" customHeight="1" x14ac:dyDescent="0.55000000000000004">
      <c r="A1049" s="7">
        <f t="shared" si="101"/>
        <v>2025</v>
      </c>
      <c r="B1049" s="73" t="s">
        <v>87</v>
      </c>
      <c r="C1049" s="75">
        <v>51925</v>
      </c>
      <c r="D1049" s="8">
        <v>40763.198806762732</v>
      </c>
      <c r="E1049" s="8">
        <v>335594.36987304688</v>
      </c>
      <c r="F1049" s="8">
        <v>44298.456634521477</v>
      </c>
      <c r="G1049" s="8">
        <v>1408.3982999324805</v>
      </c>
      <c r="H1049" s="8">
        <v>9144.6162261962909</v>
      </c>
      <c r="I1049" s="8">
        <v>2011.8155159950254</v>
      </c>
      <c r="J1049" s="8">
        <v>151918.48321533203</v>
      </c>
      <c r="K1049" s="8">
        <v>29668.852951049805</v>
      </c>
      <c r="L1049" s="8">
        <v>3216.8084650039686</v>
      </c>
      <c r="M1049" s="8">
        <v>11446.48878860474</v>
      </c>
      <c r="N1049" s="8">
        <v>107586.33206176759</v>
      </c>
      <c r="O1049" s="8">
        <v>16973.587097167972</v>
      </c>
      <c r="P1049" s="8">
        <v>0</v>
      </c>
      <c r="Q1049" s="8">
        <v>0</v>
      </c>
      <c r="R1049" s="8">
        <v>72451.594299316421</v>
      </c>
      <c r="S1049" s="8">
        <v>46951.604194641121</v>
      </c>
      <c r="T1049" s="8">
        <v>32515.284042358406</v>
      </c>
      <c r="U1049" s="8"/>
    </row>
    <row r="1050" spans="1:21" ht="14.25" customHeight="1" x14ac:dyDescent="0.55000000000000004">
      <c r="A1050" s="7">
        <f t="shared" si="101"/>
        <v>2025</v>
      </c>
      <c r="B1050" s="73" t="s">
        <v>87</v>
      </c>
      <c r="C1050" s="75">
        <v>51956</v>
      </c>
      <c r="D1050" s="8">
        <v>40517.380249023452</v>
      </c>
      <c r="E1050" s="8">
        <v>333570.97021484375</v>
      </c>
      <c r="F1050" s="8">
        <v>44031.36795043946</v>
      </c>
      <c r="G1050" s="8">
        <v>1399.9059231281287</v>
      </c>
      <c r="H1050" s="8">
        <v>9089.4805583953857</v>
      </c>
      <c r="I1050" s="8">
        <v>1999.6856887340539</v>
      </c>
      <c r="J1050" s="8">
        <v>151002.48583984378</v>
      </c>
      <c r="K1050" s="8">
        <v>29642.85206604005</v>
      </c>
      <c r="L1050" s="8">
        <v>3197.4125757217412</v>
      </c>
      <c r="M1050" s="8">
        <v>11377.471931457525</v>
      </c>
      <c r="N1050" s="8">
        <v>106784.74816894533</v>
      </c>
      <c r="O1050" s="8">
        <v>16713.844581604008</v>
      </c>
      <c r="P1050" s="8">
        <v>0</v>
      </c>
      <c r="Q1050" s="8">
        <v>0</v>
      </c>
      <c r="R1050" s="8">
        <v>72014.724563598676</v>
      </c>
      <c r="S1050" s="8">
        <v>46668.51931762696</v>
      </c>
      <c r="T1050" s="8">
        <v>32319.240985870372</v>
      </c>
      <c r="U1050" s="8"/>
    </row>
    <row r="1051" spans="1:21" ht="14.25" customHeight="1" x14ac:dyDescent="0.55000000000000004">
      <c r="A1051" s="7">
        <f t="shared" si="101"/>
        <v>2025</v>
      </c>
      <c r="B1051" s="73" t="s">
        <v>87</v>
      </c>
      <c r="C1051" s="75">
        <v>51986</v>
      </c>
      <c r="D1051" s="8">
        <v>40273.079193115256</v>
      </c>
      <c r="E1051" s="8">
        <v>331559.76928710938</v>
      </c>
      <c r="F1051" s="8">
        <v>43765.889526367231</v>
      </c>
      <c r="G1051" s="8">
        <v>1391.4653248786922</v>
      </c>
      <c r="H1051" s="8">
        <v>9034.6774654388446</v>
      </c>
      <c r="I1051" s="8">
        <v>1987.6289608478558</v>
      </c>
      <c r="J1051" s="8">
        <v>150092.03735351563</v>
      </c>
      <c r="K1051" s="8">
        <v>29617.009552001953</v>
      </c>
      <c r="L1051" s="8">
        <v>3178.1342983245859</v>
      </c>
      <c r="M1051" s="8">
        <v>11308.872959136972</v>
      </c>
      <c r="N1051" s="8">
        <v>105988.02355957034</v>
      </c>
      <c r="O1051" s="8">
        <v>16457.90478515625</v>
      </c>
      <c r="P1051" s="8">
        <v>0</v>
      </c>
      <c r="Q1051" s="8">
        <v>0</v>
      </c>
      <c r="R1051" s="8">
        <v>71580.520065307646</v>
      </c>
      <c r="S1051" s="8">
        <v>46387.140998840347</v>
      </c>
      <c r="T1051" s="8">
        <v>32124.377841949467</v>
      </c>
      <c r="U1051" s="8"/>
    </row>
    <row r="1052" spans="1:21" ht="14.25" customHeight="1" x14ac:dyDescent="0.55000000000000004">
      <c r="A1052" s="7">
        <f t="shared" si="101"/>
        <v>2025</v>
      </c>
      <c r="B1052" s="73" t="s">
        <v>87</v>
      </c>
      <c r="C1052" s="75">
        <v>52017</v>
      </c>
      <c r="D1052" s="8">
        <v>40030.260421752937</v>
      </c>
      <c r="E1052" s="8">
        <v>329560.69311523438</v>
      </c>
      <c r="F1052" s="8">
        <v>43502.011596679688</v>
      </c>
      <c r="G1052" s="8">
        <v>1383.0757648944857</v>
      </c>
      <c r="H1052" s="8">
        <v>8980.2046203613318</v>
      </c>
      <c r="I1052" s="8">
        <v>1975.6449651718142</v>
      </c>
      <c r="J1052" s="8">
        <v>149187.08850097656</v>
      </c>
      <c r="K1052" s="8">
        <v>29591.323150634769</v>
      </c>
      <c r="L1052" s="8">
        <v>3158.9723167419443</v>
      </c>
      <c r="M1052" s="8">
        <v>11240.688224792486</v>
      </c>
      <c r="N1052" s="8">
        <v>105196.10354614261</v>
      </c>
      <c r="O1052" s="8">
        <v>16205.708187103277</v>
      </c>
      <c r="P1052" s="8">
        <v>0</v>
      </c>
      <c r="Q1052" s="8">
        <v>0</v>
      </c>
      <c r="R1052" s="8">
        <v>71148.938766479536</v>
      </c>
      <c r="S1052" s="8">
        <v>46107.458595275901</v>
      </c>
      <c r="T1052" s="8">
        <v>31930.690406799327</v>
      </c>
      <c r="U1052" s="8"/>
    </row>
    <row r="1053" spans="1:21" ht="14.25" customHeight="1" x14ac:dyDescent="0.55000000000000004">
      <c r="A1053" s="7">
        <f t="shared" si="101"/>
        <v>2025</v>
      </c>
      <c r="B1053" s="73" t="s">
        <v>87</v>
      </c>
      <c r="C1053" s="75">
        <v>52047</v>
      </c>
      <c r="D1053" s="8">
        <v>39788.905822753906</v>
      </c>
      <c r="E1053" s="8">
        <v>327573.67163085938</v>
      </c>
      <c r="F1053" s="8">
        <v>43239.724517822302</v>
      </c>
      <c r="G1053" s="8">
        <v>1374.7367744445805</v>
      </c>
      <c r="H1053" s="8">
        <v>8926.060291290285</v>
      </c>
      <c r="I1053" s="8">
        <v>1963.7331795692448</v>
      </c>
      <c r="J1053" s="8">
        <v>148287.59158325195</v>
      </c>
      <c r="K1053" s="8">
        <v>29565.791488647468</v>
      </c>
      <c r="L1053" s="8">
        <v>3139.9258670806885</v>
      </c>
      <c r="M1053" s="8">
        <v>11172.915000915536</v>
      </c>
      <c r="N1053" s="8">
        <v>104408.95834350587</v>
      </c>
      <c r="O1053" s="8">
        <v>15957.201232910153</v>
      </c>
      <c r="P1053" s="8">
        <v>0</v>
      </c>
      <c r="Q1053" s="8">
        <v>0</v>
      </c>
      <c r="R1053" s="8">
        <v>70719.959915161191</v>
      </c>
      <c r="S1053" s="8">
        <v>45829.46301269532</v>
      </c>
      <c r="T1053" s="8">
        <v>31738.169860839851</v>
      </c>
      <c r="U1053" s="8"/>
    </row>
    <row r="1054" spans="1:21" ht="14.25" customHeight="1" x14ac:dyDescent="0.55000000000000004">
      <c r="A1054" s="7">
        <f t="shared" si="101"/>
        <v>2025</v>
      </c>
      <c r="B1054" s="73" t="s">
        <v>87</v>
      </c>
      <c r="C1054" s="75">
        <v>52078</v>
      </c>
      <c r="D1054" s="8">
        <v>39549.00613403321</v>
      </c>
      <c r="E1054" s="8">
        <v>325598.62817382813</v>
      </c>
      <c r="F1054" s="8">
        <v>42979.018463134802</v>
      </c>
      <c r="G1054" s="8">
        <v>1366.4480643272409</v>
      </c>
      <c r="H1054" s="8">
        <v>8872.2423610687274</v>
      </c>
      <c r="I1054" s="8">
        <v>1951.8932313919079</v>
      </c>
      <c r="J1054" s="8">
        <v>147393.52169799805</v>
      </c>
      <c r="K1054" s="8">
        <v>29540.414001464844</v>
      </c>
      <c r="L1054" s="8">
        <v>3120.9942998886113</v>
      </c>
      <c r="M1054" s="8">
        <v>11105.55000305176</v>
      </c>
      <c r="N1054" s="8">
        <v>103626.5626831055</v>
      </c>
      <c r="O1054" s="8">
        <v>15712.333595275886</v>
      </c>
      <c r="P1054" s="8">
        <v>0</v>
      </c>
      <c r="Q1054" s="8">
        <v>0</v>
      </c>
      <c r="R1054" s="8">
        <v>70293.567977905317</v>
      </c>
      <c r="S1054" s="8">
        <v>45553.142944335938</v>
      </c>
      <c r="T1054" s="8">
        <v>31546.811164855964</v>
      </c>
      <c r="U1054" s="8"/>
    </row>
    <row r="1055" spans="1:21" ht="14.25" customHeight="1" x14ac:dyDescent="0.55000000000000004">
      <c r="A1055" s="7">
        <f t="shared" si="101"/>
        <v>2025</v>
      </c>
      <c r="B1055" s="73" t="s">
        <v>87</v>
      </c>
      <c r="C1055" s="75">
        <v>52109</v>
      </c>
      <c r="D1055" s="8">
        <v>39310.553024291999</v>
      </c>
      <c r="E1055" s="8">
        <v>323635.49438476563</v>
      </c>
      <c r="F1055" s="8">
        <v>42719.884887695334</v>
      </c>
      <c r="G1055" s="8">
        <v>1358.2093281745917</v>
      </c>
      <c r="H1055" s="8">
        <v>8818.7488079071045</v>
      </c>
      <c r="I1055" s="8">
        <v>1940.1246602535257</v>
      </c>
      <c r="J1055" s="8">
        <v>146504.83865356445</v>
      </c>
      <c r="K1055" s="8">
        <v>29515.189483642593</v>
      </c>
      <c r="L1055" s="8">
        <v>3102.1768579483032</v>
      </c>
      <c r="M1055" s="8">
        <v>11038.591163635261</v>
      </c>
      <c r="N1055" s="8">
        <v>102848.88208007814</v>
      </c>
      <c r="O1055" s="8">
        <v>15471.049373626711</v>
      </c>
      <c r="P1055" s="8">
        <v>0</v>
      </c>
      <c r="Q1055" s="8">
        <v>0</v>
      </c>
      <c r="R1055" s="8">
        <v>69869.746307373076</v>
      </c>
      <c r="S1055" s="8">
        <v>45278.488372802749</v>
      </c>
      <c r="T1055" s="8">
        <v>31356.604774475105</v>
      </c>
      <c r="U1055" s="8"/>
    </row>
    <row r="1056" spans="1:21" ht="14.25" customHeight="1" x14ac:dyDescent="0.55000000000000004">
      <c r="A1056" s="7">
        <f t="shared" si="101"/>
        <v>2025</v>
      </c>
      <c r="B1056" s="73" t="s">
        <v>87</v>
      </c>
      <c r="C1056" s="75">
        <v>52139</v>
      </c>
      <c r="D1056" s="8">
        <v>39073.537643432632</v>
      </c>
      <c r="E1056" s="8">
        <v>321684.1953125</v>
      </c>
      <c r="F1056" s="8">
        <v>42462.313781738303</v>
      </c>
      <c r="G1056" s="8">
        <v>1350.0202834606164</v>
      </c>
      <c r="H1056" s="8">
        <v>8765.5779209136981</v>
      </c>
      <c r="I1056" s="8">
        <v>1928.427079439163</v>
      </c>
      <c r="J1056" s="8">
        <v>145621.51992797852</v>
      </c>
      <c r="K1056" s="8">
        <v>29490.11688232423</v>
      </c>
      <c r="L1056" s="8">
        <v>3083.4729509353651</v>
      </c>
      <c r="M1056" s="8">
        <v>10972.036197662359</v>
      </c>
      <c r="N1056" s="8">
        <v>102075.89297485353</v>
      </c>
      <c r="O1056" s="8">
        <v>15233.299785614008</v>
      </c>
      <c r="P1056" s="8">
        <v>0</v>
      </c>
      <c r="Q1056" s="8">
        <v>0</v>
      </c>
      <c r="R1056" s="8">
        <v>69448.480209350615</v>
      </c>
      <c r="S1056" s="8">
        <v>45005.491355895996</v>
      </c>
      <c r="T1056" s="8">
        <v>31167.547245025638</v>
      </c>
      <c r="U1056" s="8"/>
    </row>
    <row r="1057" spans="1:21" ht="14.25" customHeight="1" x14ac:dyDescent="0.55000000000000004">
      <c r="A1057" s="7">
        <f t="shared" si="101"/>
        <v>2025</v>
      </c>
      <c r="B1057" s="73" t="s">
        <v>87</v>
      </c>
      <c r="C1057" s="75">
        <v>52170</v>
      </c>
      <c r="D1057" s="8">
        <v>38837.951324462898</v>
      </c>
      <c r="E1057" s="8">
        <v>319744.66088867188</v>
      </c>
      <c r="F1057" s="8">
        <v>42206.294982910171</v>
      </c>
      <c r="G1057" s="8">
        <v>1341.8806030750279</v>
      </c>
      <c r="H1057" s="8">
        <v>8712.7276000976581</v>
      </c>
      <c r="I1057" s="8">
        <v>1916.7999942302699</v>
      </c>
      <c r="J1057" s="8">
        <v>144743.520690918</v>
      </c>
      <c r="K1057" s="8">
        <v>29465.195846557635</v>
      </c>
      <c r="L1057" s="8">
        <v>3064.8817739486694</v>
      </c>
      <c r="M1057" s="8">
        <v>10905.882350921634</v>
      </c>
      <c r="N1057" s="8">
        <v>101307.56402587892</v>
      </c>
      <c r="O1057" s="8">
        <v>14999.03429412842</v>
      </c>
      <c r="P1057" s="8">
        <v>0</v>
      </c>
      <c r="Q1057" s="8">
        <v>0</v>
      </c>
      <c r="R1057" s="8">
        <v>69029.755111694394</v>
      </c>
      <c r="S1057" s="8">
        <v>44734.139549255378</v>
      </c>
      <c r="T1057" s="8">
        <v>30979.628578186035</v>
      </c>
      <c r="U1057" s="8"/>
    </row>
    <row r="1058" spans="1:21" ht="14.25" customHeight="1" x14ac:dyDescent="0.55000000000000004">
      <c r="A1058" s="7">
        <f t="shared" si="101"/>
        <v>2025</v>
      </c>
      <c r="B1058" s="73" t="s">
        <v>87</v>
      </c>
      <c r="C1058" s="75">
        <v>52200</v>
      </c>
      <c r="D1058" s="8">
        <v>38603.785537719741</v>
      </c>
      <c r="E1058" s="8">
        <v>317816.82202148438</v>
      </c>
      <c r="F1058" s="8">
        <v>41951.820251464858</v>
      </c>
      <c r="G1058" s="8">
        <v>1333.7899971008303</v>
      </c>
      <c r="H1058" s="8">
        <v>8660.195753097536</v>
      </c>
      <c r="I1058" s="8">
        <v>1905.242962837219</v>
      </c>
      <c r="J1058" s="8">
        <v>143870.81649780273</v>
      </c>
      <c r="K1058" s="8">
        <v>29440.424957275402</v>
      </c>
      <c r="L1058" s="8">
        <v>3046.4025726318378</v>
      </c>
      <c r="M1058" s="8">
        <v>10840.127529144291</v>
      </c>
      <c r="N1058" s="8">
        <v>100543.8606262207</v>
      </c>
      <c r="O1058" s="8">
        <v>14768.199996948244</v>
      </c>
      <c r="P1058" s="8">
        <v>0</v>
      </c>
      <c r="Q1058" s="8">
        <v>0</v>
      </c>
      <c r="R1058" s="8">
        <v>68613.553131103574</v>
      </c>
      <c r="S1058" s="8">
        <v>44464.422676086433</v>
      </c>
      <c r="T1058" s="8">
        <v>30792.841335296645</v>
      </c>
      <c r="U1058" s="8"/>
    </row>
    <row r="1059" spans="1:21" ht="14.25" customHeight="1" x14ac:dyDescent="0.55000000000000004">
      <c r="A1059" s="7">
        <f t="shared" si="101"/>
        <v>2025</v>
      </c>
      <c r="B1059" s="73" t="s">
        <v>87</v>
      </c>
      <c r="C1059" s="75">
        <v>52231</v>
      </c>
      <c r="D1059" s="8">
        <v>38371.031433105476</v>
      </c>
      <c r="E1059" s="8">
        <v>315900.60546875</v>
      </c>
      <c r="F1059" s="8">
        <v>41698.879821777336</v>
      </c>
      <c r="G1059" s="8">
        <v>1325.7481784820561</v>
      </c>
      <c r="H1059" s="8">
        <v>8607.9805889129639</v>
      </c>
      <c r="I1059" s="8">
        <v>1893.755706071855</v>
      </c>
      <c r="J1059" s="8">
        <v>143003.37493896484</v>
      </c>
      <c r="K1059" s="8">
        <v>29415.802841186523</v>
      </c>
      <c r="L1059" s="8">
        <v>3028.0348825454721</v>
      </c>
      <c r="M1059" s="8">
        <v>10774.769157409677</v>
      </c>
      <c r="N1059" s="8">
        <v>99784.770141601592</v>
      </c>
      <c r="O1059" s="8">
        <v>14540.75326538087</v>
      </c>
      <c r="P1059" s="8">
        <v>0</v>
      </c>
      <c r="Q1059" s="8">
        <v>0</v>
      </c>
      <c r="R1059" s="8">
        <v>68199.861785888672</v>
      </c>
      <c r="S1059" s="8">
        <v>44196.33259582521</v>
      </c>
      <c r="T1059" s="8">
        <v>30607.182682037354</v>
      </c>
      <c r="U1059" s="8"/>
    </row>
    <row r="1060" spans="1:21" ht="14.25" customHeight="1" x14ac:dyDescent="0.55000000000000004">
      <c r="A1060" s="7">
        <f t="shared" si="101"/>
        <v>2025</v>
      </c>
      <c r="B1060" s="73" t="s">
        <v>87</v>
      </c>
      <c r="C1060" s="75">
        <v>52262</v>
      </c>
      <c r="D1060" s="8">
        <v>38139.68061828614</v>
      </c>
      <c r="E1060" s="8">
        <v>313995.94506835938</v>
      </c>
      <c r="F1060" s="8">
        <v>41447.464538574219</v>
      </c>
      <c r="G1060" s="8">
        <v>1317.7548646926882</v>
      </c>
      <c r="H1060" s="8">
        <v>8556.0805072784442</v>
      </c>
      <c r="I1060" s="8">
        <v>1882.3376636505145</v>
      </c>
      <c r="J1060" s="8">
        <v>142141.16851806644</v>
      </c>
      <c r="K1060" s="8">
        <v>29391.329574584972</v>
      </c>
      <c r="L1060" s="8">
        <v>3009.7780189514169</v>
      </c>
      <c r="M1060" s="8">
        <v>10709.804523468023</v>
      </c>
      <c r="N1060" s="8">
        <v>99030.255157470718</v>
      </c>
      <c r="O1060" s="8">
        <v>14316.641021728519</v>
      </c>
      <c r="P1060" s="8">
        <v>0</v>
      </c>
      <c r="Q1060" s="8">
        <v>0</v>
      </c>
      <c r="R1060" s="8">
        <v>67788.665222167998</v>
      </c>
      <c r="S1060" s="8">
        <v>43929.86011505127</v>
      </c>
      <c r="T1060" s="8">
        <v>30422.642684936527</v>
      </c>
      <c r="U1060" s="8"/>
    </row>
    <row r="1061" spans="1:21" ht="14.25" customHeight="1" x14ac:dyDescent="0.55000000000000004">
      <c r="A1061" s="7">
        <f t="shared" si="101"/>
        <v>2025</v>
      </c>
      <c r="B1061" s="73" t="s">
        <v>87</v>
      </c>
      <c r="C1061" s="75">
        <v>52290</v>
      </c>
      <c r="D1061" s="8">
        <v>37909.724578857429</v>
      </c>
      <c r="E1061" s="8">
        <v>312102.76635742188</v>
      </c>
      <c r="F1061" s="8">
        <v>41197.564941406265</v>
      </c>
      <c r="G1061" s="8">
        <v>1309.809705257416</v>
      </c>
      <c r="H1061" s="8">
        <v>8504.4933338165283</v>
      </c>
      <c r="I1061" s="8">
        <v>1870.9884691238399</v>
      </c>
      <c r="J1061" s="8">
        <v>141284.15667724609</v>
      </c>
      <c r="K1061" s="8">
        <v>29367.004211425785</v>
      </c>
      <c r="L1061" s="8">
        <v>2991.6310939788832</v>
      </c>
      <c r="M1061" s="8">
        <v>10645.231960296636</v>
      </c>
      <c r="N1061" s="8">
        <v>98280.287475585967</v>
      </c>
      <c r="O1061" s="8">
        <v>14095.816696166998</v>
      </c>
      <c r="P1061" s="8">
        <v>0</v>
      </c>
      <c r="Q1061" s="8">
        <v>0</v>
      </c>
      <c r="R1061" s="8">
        <v>67379.945938110381</v>
      </c>
      <c r="S1061" s="8">
        <v>43664.993225097671</v>
      </c>
      <c r="T1061" s="8">
        <v>30239.214630126968</v>
      </c>
      <c r="U1061" s="8"/>
    </row>
    <row r="1062" spans="1:21" ht="14.25" customHeight="1" x14ac:dyDescent="0.55000000000000004">
      <c r="A1062" s="7">
        <f t="shared" si="101"/>
        <v>2025</v>
      </c>
      <c r="B1062" s="73" t="s">
        <v>87</v>
      </c>
      <c r="C1062" s="75">
        <v>52321</v>
      </c>
      <c r="D1062" s="8">
        <v>37681.155410766609</v>
      </c>
      <c r="E1062" s="8">
        <v>310221.00244140625</v>
      </c>
      <c r="F1062" s="8">
        <v>40949.171691894531</v>
      </c>
      <c r="G1062" s="8">
        <v>1301.9124350547788</v>
      </c>
      <c r="H1062" s="8">
        <v>8453.2172107696533</v>
      </c>
      <c r="I1062" s="8">
        <v>1859.7076857090003</v>
      </c>
      <c r="J1062" s="8">
        <v>140432.30944824219</v>
      </c>
      <c r="K1062" s="8">
        <v>29342.824798583999</v>
      </c>
      <c r="L1062" s="8">
        <v>2973.59363269806</v>
      </c>
      <c r="M1062" s="8">
        <v>10581.048686981208</v>
      </c>
      <c r="N1062" s="8">
        <v>97534.841217041045</v>
      </c>
      <c r="O1062" s="8">
        <v>13878.235012054445</v>
      </c>
      <c r="P1062" s="8">
        <v>0</v>
      </c>
      <c r="Q1062" s="8">
        <v>0</v>
      </c>
      <c r="R1062" s="8">
        <v>66973.690277099624</v>
      </c>
      <c r="S1062" s="8">
        <v>43401.724334716811</v>
      </c>
      <c r="T1062" s="8">
        <v>30056.89363861084</v>
      </c>
      <c r="U1062" s="8"/>
    </row>
    <row r="1063" spans="1:21" ht="14.25" customHeight="1" x14ac:dyDescent="0.55000000000000004">
      <c r="A1063" s="7">
        <f t="shared" si="101"/>
        <v>2025</v>
      </c>
      <c r="B1063" s="73" t="s">
        <v>87</v>
      </c>
      <c r="C1063" s="75">
        <v>52351</v>
      </c>
      <c r="D1063" s="8">
        <v>37453.964340209975</v>
      </c>
      <c r="E1063" s="8">
        <v>308350.58203125</v>
      </c>
      <c r="F1063" s="8">
        <v>40702.27648925782</v>
      </c>
      <c r="G1063" s="8">
        <v>1294.0628104209902</v>
      </c>
      <c r="H1063" s="8">
        <v>8402.2500419616717</v>
      </c>
      <c r="I1063" s="8">
        <v>1848.4948878288276</v>
      </c>
      <c r="J1063" s="8">
        <v>139585.59487915042</v>
      </c>
      <c r="K1063" s="8">
        <v>29318.79133605957</v>
      </c>
      <c r="L1063" s="8">
        <v>2955.6649017333989</v>
      </c>
      <c r="M1063" s="8">
        <v>10517.252025604257</v>
      </c>
      <c r="N1063" s="8">
        <v>96793.888671875029</v>
      </c>
      <c r="O1063" s="8">
        <v>13663.847679138185</v>
      </c>
      <c r="P1063" s="8">
        <v>0</v>
      </c>
      <c r="Q1063" s="8">
        <v>0</v>
      </c>
      <c r="R1063" s="8">
        <v>66569.885543823315</v>
      </c>
      <c r="S1063" s="8">
        <v>43140.041564941399</v>
      </c>
      <c r="T1063" s="8">
        <v>29875.670490264885</v>
      </c>
      <c r="U1063" s="8"/>
    </row>
    <row r="1064" spans="1:21" ht="14.25" customHeight="1" x14ac:dyDescent="0.55000000000000004">
      <c r="A1064" s="7">
        <f t="shared" si="101"/>
        <v>2025</v>
      </c>
      <c r="B1064" s="73" t="s">
        <v>87</v>
      </c>
      <c r="C1064" s="75">
        <v>52382</v>
      </c>
      <c r="D1064" s="8">
        <v>37228.14270019532</v>
      </c>
      <c r="E1064" s="8">
        <v>306491.4404296875</v>
      </c>
      <c r="F1064" s="8">
        <v>40456.869659423828</v>
      </c>
      <c r="G1064" s="8">
        <v>1286.2605075836177</v>
      </c>
      <c r="H1064" s="8">
        <v>8351.5901622772235</v>
      </c>
      <c r="I1064" s="8">
        <v>1837.3497507572165</v>
      </c>
      <c r="J1064" s="8">
        <v>138743.99291992188</v>
      </c>
      <c r="K1064" s="8">
        <v>29294.903274536133</v>
      </c>
      <c r="L1064" s="8">
        <v>2937.8441934585576</v>
      </c>
      <c r="M1064" s="8">
        <v>10453.840496063238</v>
      </c>
      <c r="N1064" s="8">
        <v>96057.401794433623</v>
      </c>
      <c r="O1064" s="8">
        <v>13452.608139038088</v>
      </c>
      <c r="P1064" s="8">
        <v>0</v>
      </c>
      <c r="Q1064" s="8">
        <v>0</v>
      </c>
      <c r="R1064" s="8">
        <v>66168.515655517607</v>
      </c>
      <c r="S1064" s="8">
        <v>42879.935729980476</v>
      </c>
      <c r="T1064" s="8">
        <v>29695.541336059578</v>
      </c>
      <c r="U1064" s="8"/>
    </row>
    <row r="1065" spans="1:21" ht="14.25" customHeight="1" x14ac:dyDescent="0.55000000000000004">
      <c r="A1065" s="7">
        <f t="shared" si="101"/>
        <v>2025</v>
      </c>
      <c r="B1065" s="73" t="s">
        <v>87</v>
      </c>
      <c r="C1065" s="75">
        <v>52412</v>
      </c>
      <c r="D1065" s="8">
        <v>37003.682693481453</v>
      </c>
      <c r="E1065" s="8">
        <v>304643.5107421875</v>
      </c>
      <c r="F1065" s="8">
        <v>40212.942810058623</v>
      </c>
      <c r="G1065" s="8">
        <v>1278.5052676200864</v>
      </c>
      <c r="H1065" s="8">
        <v>8301.2360744476337</v>
      </c>
      <c r="I1065" s="8">
        <v>1826.2718141078949</v>
      </c>
      <c r="J1065" s="8">
        <v>137907.46572875979</v>
      </c>
      <c r="K1065" s="8">
        <v>29271.158859252944</v>
      </c>
      <c r="L1065" s="8">
        <v>2920.1310844421387</v>
      </c>
      <c r="M1065" s="8">
        <v>10390.81103134156</v>
      </c>
      <c r="N1065" s="8">
        <v>95325.360382080093</v>
      </c>
      <c r="O1065" s="8">
        <v>13244.475070953366</v>
      </c>
      <c r="P1065" s="8">
        <v>0</v>
      </c>
      <c r="Q1065" s="8">
        <v>0</v>
      </c>
      <c r="R1065" s="8">
        <v>65769.566085815444</v>
      </c>
      <c r="S1065" s="8">
        <v>42621.400650024429</v>
      </c>
      <c r="T1065" s="8">
        <v>29516.49782943727</v>
      </c>
      <c r="U1065" s="8"/>
    </row>
    <row r="1066" spans="1:21" ht="14.25" customHeight="1" x14ac:dyDescent="0.55000000000000004">
      <c r="A1066" s="7">
        <f t="shared" si="101"/>
        <v>2025</v>
      </c>
      <c r="B1066" s="73" t="s">
        <v>87</v>
      </c>
      <c r="C1066" s="75">
        <v>52443</v>
      </c>
      <c r="D1066" s="8">
        <v>36780.576202392585</v>
      </c>
      <c r="E1066" s="8">
        <v>302806.71826171875</v>
      </c>
      <c r="F1066" s="8">
        <v>39970.486450195327</v>
      </c>
      <c r="G1066" s="8">
        <v>1270.7967607975008</v>
      </c>
      <c r="H1066" s="8">
        <v>8251.1852531433124</v>
      </c>
      <c r="I1066" s="8">
        <v>1815.2606821060165</v>
      </c>
      <c r="J1066" s="8">
        <v>137075.9797668457</v>
      </c>
      <c r="K1066" s="8">
        <v>29247.558029174819</v>
      </c>
      <c r="L1066" s="8">
        <v>2902.5247373580937</v>
      </c>
      <c r="M1066" s="8">
        <v>10328.161689758303</v>
      </c>
      <c r="N1066" s="8">
        <v>94597.732299804717</v>
      </c>
      <c r="O1066" s="8">
        <v>13039.399547576913</v>
      </c>
      <c r="P1066" s="8">
        <v>0</v>
      </c>
      <c r="Q1066" s="8">
        <v>0</v>
      </c>
      <c r="R1066" s="8">
        <v>65373.020629882842</v>
      </c>
      <c r="S1066" s="8">
        <v>42364.422096252456</v>
      </c>
      <c r="T1066" s="8">
        <v>29338.534111022956</v>
      </c>
      <c r="U1066" s="8"/>
    </row>
    <row r="1067" spans="1:21" ht="14.25" customHeight="1" x14ac:dyDescent="0.55000000000000004">
      <c r="A1067" s="7">
        <f t="shared" si="101"/>
        <v>2025</v>
      </c>
      <c r="B1067" s="73" t="s">
        <v>87</v>
      </c>
      <c r="C1067" s="75">
        <v>52474</v>
      </c>
      <c r="D1067" s="8">
        <v>36558.814544677734</v>
      </c>
      <c r="E1067" s="8">
        <v>300981.0048828125</v>
      </c>
      <c r="F1067" s="8">
        <v>39729.492645263686</v>
      </c>
      <c r="G1067" s="8">
        <v>1263.1347386837006</v>
      </c>
      <c r="H1067" s="8">
        <v>8201.4365921020508</v>
      </c>
      <c r="I1067" s="8">
        <v>1804.3159816265099</v>
      </c>
      <c r="J1067" s="8">
        <v>136249.50717163086</v>
      </c>
      <c r="K1067" s="8">
        <v>29224.09898376467</v>
      </c>
      <c r="L1067" s="8">
        <v>2885.0245943069449</v>
      </c>
      <c r="M1067" s="8">
        <v>10265.890197753906</v>
      </c>
      <c r="N1067" s="8">
        <v>93874.492797851606</v>
      </c>
      <c r="O1067" s="8">
        <v>12837.342243194591</v>
      </c>
      <c r="P1067" s="8">
        <v>0</v>
      </c>
      <c r="Q1067" s="8">
        <v>0</v>
      </c>
      <c r="R1067" s="8">
        <v>64978.867324829138</v>
      </c>
      <c r="S1067" s="8">
        <v>42108.995574951186</v>
      </c>
      <c r="T1067" s="8">
        <v>29161.643905639659</v>
      </c>
      <c r="U1067" s="8"/>
    </row>
    <row r="1068" spans="1:21" ht="14.25" customHeight="1" x14ac:dyDescent="0.55000000000000004">
      <c r="A1068" s="7">
        <f t="shared" si="101"/>
        <v>2025</v>
      </c>
      <c r="B1068" s="73" t="s">
        <v>87</v>
      </c>
      <c r="C1068" s="75">
        <v>52504</v>
      </c>
      <c r="D1068" s="8">
        <v>36338.390304565437</v>
      </c>
      <c r="E1068" s="8">
        <v>299166.29797363281</v>
      </c>
      <c r="F1068" s="8">
        <v>39489.951202392607</v>
      </c>
      <c r="G1068" s="8">
        <v>1255.5189070701604</v>
      </c>
      <c r="H1068" s="8">
        <v>8151.9875202178964</v>
      </c>
      <c r="I1068" s="8">
        <v>1793.4371647834776</v>
      </c>
      <c r="J1068" s="8">
        <v>135428.01519775391</v>
      </c>
      <c r="K1068" s="8">
        <v>29200.781646728537</v>
      </c>
      <c r="L1068" s="8">
        <v>2867.6299104690552</v>
      </c>
      <c r="M1068" s="8">
        <v>10203.993743896493</v>
      </c>
      <c r="N1068" s="8">
        <v>93155.610534667998</v>
      </c>
      <c r="O1068" s="8">
        <v>12638.255603790278</v>
      </c>
      <c r="P1068" s="8">
        <v>0</v>
      </c>
      <c r="Q1068" s="8">
        <v>0</v>
      </c>
      <c r="R1068" s="8">
        <v>64587.08943176271</v>
      </c>
      <c r="S1068" s="8">
        <v>41855.107162475593</v>
      </c>
      <c r="T1068" s="8">
        <v>28985.819221496586</v>
      </c>
      <c r="U1068" s="8"/>
    </row>
    <row r="1069" spans="1:21" ht="14.25" customHeight="1" x14ac:dyDescent="0.55000000000000004">
      <c r="A1069" s="7">
        <f t="shared" si="101"/>
        <v>2025</v>
      </c>
      <c r="B1069" s="73" t="s">
        <v>87</v>
      </c>
      <c r="C1069" s="75">
        <v>52535</v>
      </c>
      <c r="D1069" s="8">
        <v>36119.294891357436</v>
      </c>
      <c r="E1069" s="8">
        <v>297362.53173828125</v>
      </c>
      <c r="F1069" s="8">
        <v>39251.85375976564</v>
      </c>
      <c r="G1069" s="8">
        <v>1247.948999166488</v>
      </c>
      <c r="H1069" s="8">
        <v>8102.8366470336914</v>
      </c>
      <c r="I1069" s="8">
        <v>1782.6239750385289</v>
      </c>
      <c r="J1069" s="8">
        <v>134611.47790527344</v>
      </c>
      <c r="K1069" s="8">
        <v>29177.604660034194</v>
      </c>
      <c r="L1069" s="8">
        <v>2850.3400106430054</v>
      </c>
      <c r="M1069" s="8">
        <v>10142.471027374273</v>
      </c>
      <c r="N1069" s="8">
        <v>92441.062713623105</v>
      </c>
      <c r="O1069" s="8">
        <v>12442.09854888916</v>
      </c>
      <c r="P1069" s="8">
        <v>0</v>
      </c>
      <c r="Q1069" s="8">
        <v>0</v>
      </c>
      <c r="R1069" s="8">
        <v>64197.673858642615</v>
      </c>
      <c r="S1069" s="8">
        <v>41602.749916076667</v>
      </c>
      <c r="T1069" s="8">
        <v>28811.054439544685</v>
      </c>
      <c r="U1069" s="8"/>
    </row>
    <row r="1070" spans="1:21" ht="14.25" customHeight="1" x14ac:dyDescent="0.55000000000000004">
      <c r="A1070" s="7">
        <f t="shared" si="101"/>
        <v>2025</v>
      </c>
      <c r="B1070" s="73" t="s">
        <v>87</v>
      </c>
      <c r="C1070" s="75">
        <v>52565</v>
      </c>
      <c r="D1070" s="8">
        <v>35901.5202484131</v>
      </c>
      <c r="E1070" s="8">
        <v>295569.64050292969</v>
      </c>
      <c r="F1070" s="8">
        <v>39015.192169189468</v>
      </c>
      <c r="G1070" s="8">
        <v>1240.4247276782996</v>
      </c>
      <c r="H1070" s="8">
        <v>8053.9819526672372</v>
      </c>
      <c r="I1070" s="8">
        <v>1771.8759412765512</v>
      </c>
      <c r="J1070" s="8">
        <v>133799.86291503906</v>
      </c>
      <c r="K1070" s="8">
        <v>29154.567642211921</v>
      </c>
      <c r="L1070" s="8">
        <v>2833.1544084548946</v>
      </c>
      <c r="M1070" s="8">
        <v>10081.318542480474</v>
      </c>
      <c r="N1070" s="8">
        <v>91730.821090698271</v>
      </c>
      <c r="O1070" s="8">
        <v>12248.82933807374</v>
      </c>
      <c r="P1070" s="8">
        <v>0</v>
      </c>
      <c r="Q1070" s="8">
        <v>0</v>
      </c>
      <c r="R1070" s="8">
        <v>63810.606002807646</v>
      </c>
      <c r="S1070" s="8">
        <v>41351.913101196304</v>
      </c>
      <c r="T1070" s="8">
        <v>28637.343196868889</v>
      </c>
      <c r="U1070" s="8"/>
    </row>
    <row r="1071" spans="1:21" ht="14.25" customHeight="1" x14ac:dyDescent="0.55000000000000004">
      <c r="A1071" s="7">
        <f t="shared" si="101"/>
        <v>2025</v>
      </c>
      <c r="B1071" s="73" t="s">
        <v>87</v>
      </c>
      <c r="C1071" s="75">
        <v>52596</v>
      </c>
      <c r="D1071" s="8">
        <v>35685.059020996101</v>
      </c>
      <c r="E1071" s="8">
        <v>293787.56018066406</v>
      </c>
      <c r="F1071" s="8">
        <v>38779.958129882827</v>
      </c>
      <c r="G1071" s="8">
        <v>1232.945832490921</v>
      </c>
      <c r="H1071" s="8">
        <v>8005.4221372604388</v>
      </c>
      <c r="I1071" s="8">
        <v>1761.1928117275236</v>
      </c>
      <c r="J1071" s="8">
        <v>132993.14660644531</v>
      </c>
      <c r="K1071" s="8">
        <v>29131.669174194332</v>
      </c>
      <c r="L1071" s="8">
        <v>2816.0725679397583</v>
      </c>
      <c r="M1071" s="8">
        <v>10020.535491943359</v>
      </c>
      <c r="N1071" s="8">
        <v>91024.867568969741</v>
      </c>
      <c r="O1071" s="8">
        <v>12058.408489227302</v>
      </c>
      <c r="P1071" s="8">
        <v>0</v>
      </c>
      <c r="Q1071" s="8">
        <v>0</v>
      </c>
      <c r="R1071" s="8">
        <v>63425.873184204109</v>
      </c>
      <c r="S1071" s="8">
        <v>41102.591049194336</v>
      </c>
      <c r="T1071" s="8">
        <v>28464.68093490602</v>
      </c>
      <c r="U1071" s="8"/>
    </row>
    <row r="1072" spans="1:21" ht="14.25" customHeight="1" x14ac:dyDescent="0.55000000000000004">
      <c r="A1072" s="7">
        <f t="shared" si="101"/>
        <v>2025</v>
      </c>
      <c r="B1072" s="73" t="s">
        <v>87</v>
      </c>
      <c r="C1072" s="75">
        <v>52627</v>
      </c>
      <c r="D1072" s="8">
        <v>35469.902633666992</v>
      </c>
      <c r="E1072" s="8">
        <v>292016.22326660156</v>
      </c>
      <c r="F1072" s="8">
        <v>38546.14135742189</v>
      </c>
      <c r="G1072" s="8">
        <v>1225.5120215415959</v>
      </c>
      <c r="H1072" s="8">
        <v>7957.1548833847046</v>
      </c>
      <c r="I1072" s="8">
        <v>1750.5740139484419</v>
      </c>
      <c r="J1072" s="8">
        <v>132191.28674316406</v>
      </c>
      <c r="K1072" s="8">
        <v>29108.90957641603</v>
      </c>
      <c r="L1072" s="8">
        <v>2799.0935449600224</v>
      </c>
      <c r="M1072" s="8">
        <v>9960.1184234619213</v>
      </c>
      <c r="N1072" s="8">
        <v>90323.16526794438</v>
      </c>
      <c r="O1072" s="8">
        <v>11870.791416168213</v>
      </c>
      <c r="P1072" s="8">
        <v>0</v>
      </c>
      <c r="Q1072" s="8">
        <v>0</v>
      </c>
      <c r="R1072" s="8">
        <v>63043.458862304717</v>
      </c>
      <c r="S1072" s="8">
        <v>40854.769683837883</v>
      </c>
      <c r="T1072" s="8">
        <v>28293.05803680421</v>
      </c>
      <c r="U1072" s="8"/>
    </row>
    <row r="1073" spans="1:21" ht="14.25" customHeight="1" x14ac:dyDescent="0.55000000000000004">
      <c r="A1073" s="7">
        <f t="shared" ref="A1073:A1176" si="102">A1072</f>
        <v>2025</v>
      </c>
      <c r="B1073" s="73" t="s">
        <v>87</v>
      </c>
      <c r="C1073" s="75">
        <v>52656</v>
      </c>
      <c r="D1073" s="8">
        <v>35256.04406738282</v>
      </c>
      <c r="E1073" s="8">
        <v>290255.5654296875</v>
      </c>
      <c r="F1073" s="8">
        <v>38313.734497070342</v>
      </c>
      <c r="G1073" s="8">
        <v>1218.1230182647712</v>
      </c>
      <c r="H1073" s="8">
        <v>7909.1787824630755</v>
      </c>
      <c r="I1073" s="8">
        <v>1740.0192599296579</v>
      </c>
      <c r="J1073" s="8">
        <v>131394.26428222656</v>
      </c>
      <c r="K1073" s="8">
        <v>29086.286468505867</v>
      </c>
      <c r="L1073" s="8">
        <v>2782.2169599533081</v>
      </c>
      <c r="M1073" s="8">
        <v>9900.0658264160229</v>
      </c>
      <c r="N1073" s="8">
        <v>89625.695480346709</v>
      </c>
      <c r="O1073" s="8">
        <v>11685.940879821779</v>
      </c>
      <c r="P1073" s="8">
        <v>0</v>
      </c>
      <c r="Q1073" s="8">
        <v>0</v>
      </c>
      <c r="R1073" s="8">
        <v>62663.348907470747</v>
      </c>
      <c r="S1073" s="8">
        <v>40608.444236755378</v>
      </c>
      <c r="T1073" s="8">
        <v>28122.470577240001</v>
      </c>
      <c r="U1073" s="8"/>
    </row>
    <row r="1074" spans="1:21" ht="14.25" customHeight="1" x14ac:dyDescent="0.55000000000000004">
      <c r="A1074" s="7">
        <f t="shared" si="102"/>
        <v>2025</v>
      </c>
      <c r="B1074" s="73" t="s">
        <v>87</v>
      </c>
      <c r="C1074" s="75">
        <v>52687</v>
      </c>
      <c r="D1074" s="8">
        <v>35043.474548339851</v>
      </c>
      <c r="E1074" s="8">
        <v>288505.52587890625</v>
      </c>
      <c r="F1074" s="8">
        <v>38082.729156494141</v>
      </c>
      <c r="G1074" s="8">
        <v>1210.7785754203794</v>
      </c>
      <c r="H1074" s="8">
        <v>7861.4919490814227</v>
      </c>
      <c r="I1074" s="8">
        <v>1729.528119325639</v>
      </c>
      <c r="J1074" s="8">
        <v>130602.04620361328</v>
      </c>
      <c r="K1074" s="8">
        <v>29063.799926757831</v>
      </c>
      <c r="L1074" s="8">
        <v>2765.4420738220206</v>
      </c>
      <c r="M1074" s="8">
        <v>9840.3750953674335</v>
      </c>
      <c r="N1074" s="8">
        <v>88932.430068969756</v>
      </c>
      <c r="O1074" s="8">
        <v>11503.815992355352</v>
      </c>
      <c r="P1074" s="8">
        <v>0</v>
      </c>
      <c r="Q1074" s="8">
        <v>0</v>
      </c>
      <c r="R1074" s="8">
        <v>62285.532241821333</v>
      </c>
      <c r="S1074" s="8">
        <v>40363.603401184075</v>
      </c>
      <c r="T1074" s="8">
        <v>27952.911109924324</v>
      </c>
      <c r="U1074" s="8"/>
    </row>
    <row r="1075" spans="1:21" ht="14.25" customHeight="1" x14ac:dyDescent="0.55000000000000004">
      <c r="A1075" s="7">
        <f t="shared" si="102"/>
        <v>2025</v>
      </c>
      <c r="B1075" s="73" t="s">
        <v>87</v>
      </c>
      <c r="C1075" s="75">
        <v>52717</v>
      </c>
      <c r="D1075" s="8">
        <v>34832.1865234375</v>
      </c>
      <c r="E1075" s="8">
        <v>286766.03771972656</v>
      </c>
      <c r="F1075" s="8">
        <v>37853.116485595718</v>
      </c>
      <c r="G1075" s="8">
        <v>1203.4784257411948</v>
      </c>
      <c r="H1075" s="8">
        <v>7814.0925636291522</v>
      </c>
      <c r="I1075" s="8">
        <v>1719.1002907752998</v>
      </c>
      <c r="J1075" s="8">
        <v>129814.60751342773</v>
      </c>
      <c r="K1075" s="8">
        <v>29041.448745727554</v>
      </c>
      <c r="L1075" s="8">
        <v>2748.7684116363539</v>
      </c>
      <c r="M1075" s="8">
        <v>9781.0448074340911</v>
      </c>
      <c r="N1075" s="8">
        <v>88243.34696960455</v>
      </c>
      <c r="O1075" s="8">
        <v>11324.377159118652</v>
      </c>
      <c r="P1075" s="8">
        <v>0</v>
      </c>
      <c r="Q1075" s="8">
        <v>0</v>
      </c>
      <c r="R1075" s="8">
        <v>61909.994628906279</v>
      </c>
      <c r="S1075" s="8">
        <v>40120.23929595948</v>
      </c>
      <c r="T1075" s="8">
        <v>27784.374820709225</v>
      </c>
      <c r="U1075" s="8"/>
    </row>
    <row r="1076" spans="1:21" ht="14.25" customHeight="1" x14ac:dyDescent="0.55000000000000004">
      <c r="A1076" s="7">
        <f t="shared" si="102"/>
        <v>2025</v>
      </c>
      <c r="B1076" s="73" t="s">
        <v>87</v>
      </c>
      <c r="C1076" s="75">
        <v>52748</v>
      </c>
      <c r="D1076" s="8">
        <v>34622.172607421875</v>
      </c>
      <c r="E1076" s="8">
        <v>285037.03662109375</v>
      </c>
      <c r="F1076" s="8">
        <v>37624.888885498069</v>
      </c>
      <c r="G1076" s="8">
        <v>1196.2222878932955</v>
      </c>
      <c r="H1076" s="8">
        <v>7766.9790010452271</v>
      </c>
      <c r="I1076" s="8">
        <v>1708.7353167533872</v>
      </c>
      <c r="J1076" s="8">
        <v>129031.9158935547</v>
      </c>
      <c r="K1076" s="8">
        <v>29019.232650756847</v>
      </c>
      <c r="L1076" s="8">
        <v>2732.1952037811284</v>
      </c>
      <c r="M1076" s="8">
        <v>9722.0716285705603</v>
      </c>
      <c r="N1076" s="8">
        <v>87558.415771484419</v>
      </c>
      <c r="O1076" s="8">
        <v>11147.587106704719</v>
      </c>
      <c r="P1076" s="8">
        <v>0</v>
      </c>
      <c r="Q1076" s="8">
        <v>0</v>
      </c>
      <c r="R1076" s="8">
        <v>61536.720062255881</v>
      </c>
      <c r="S1076" s="8">
        <v>39878.341903686538</v>
      </c>
      <c r="T1076" s="8">
        <v>27616.854461669933</v>
      </c>
      <c r="U1076" s="8"/>
    </row>
    <row r="1077" spans="1:21" ht="14.25" customHeight="1" x14ac:dyDescent="0.55000000000000004">
      <c r="A1077" s="7">
        <f t="shared" si="102"/>
        <v>2025</v>
      </c>
      <c r="B1077" s="73" t="s">
        <v>87</v>
      </c>
      <c r="C1077" s="75">
        <v>52778</v>
      </c>
      <c r="D1077" s="8">
        <v>34413.424865722656</v>
      </c>
      <c r="E1077" s="8">
        <v>283318.46008300781</v>
      </c>
      <c r="F1077" s="8">
        <v>37398.036590576179</v>
      </c>
      <c r="G1077" s="8">
        <v>1189.0099031925204</v>
      </c>
      <c r="H1077" s="8">
        <v>7720.1494550704965</v>
      </c>
      <c r="I1077" s="8">
        <v>1698.4328145980846</v>
      </c>
      <c r="J1077" s="8">
        <v>128253.94226074219</v>
      </c>
      <c r="K1077" s="8">
        <v>28997.150238037106</v>
      </c>
      <c r="L1077" s="8">
        <v>2715.7219944000253</v>
      </c>
      <c r="M1077" s="8">
        <v>9663.4543991088922</v>
      </c>
      <c r="N1077" s="8">
        <v>86877.616088867231</v>
      </c>
      <c r="O1077" s="8">
        <v>10973.407394409183</v>
      </c>
      <c r="P1077" s="8">
        <v>0</v>
      </c>
      <c r="Q1077" s="8">
        <v>0</v>
      </c>
      <c r="R1077" s="8">
        <v>61165.696990966841</v>
      </c>
      <c r="S1077" s="8">
        <v>39637.902961730964</v>
      </c>
      <c r="T1077" s="8">
        <v>27450.343746185314</v>
      </c>
      <c r="U1077" s="8"/>
    </row>
    <row r="1078" spans="1:21" ht="14.25" customHeight="1" x14ac:dyDescent="0.55000000000000004">
      <c r="A1078" s="7">
        <f t="shared" si="102"/>
        <v>2025</v>
      </c>
      <c r="B1078" s="73" t="s">
        <v>87</v>
      </c>
      <c r="C1078" s="75">
        <v>52809</v>
      </c>
      <c r="D1078" s="8">
        <v>34205.935317993171</v>
      </c>
      <c r="E1078" s="8">
        <v>281610.24462890625</v>
      </c>
      <c r="F1078" s="8">
        <v>37172.551910400391</v>
      </c>
      <c r="G1078" s="8">
        <v>1181.8409609794617</v>
      </c>
      <c r="H1078" s="8">
        <v>7673.6022148132342</v>
      </c>
      <c r="I1078" s="8">
        <v>1688.192411422729</v>
      </c>
      <c r="J1078" s="8">
        <v>127480.6561279297</v>
      </c>
      <c r="K1078" s="8">
        <v>28975.201354980483</v>
      </c>
      <c r="L1078" s="8">
        <v>2699.3480634689336</v>
      </c>
      <c r="M1078" s="8">
        <v>9605.190299987793</v>
      </c>
      <c r="N1078" s="8">
        <v>86200.920471191421</v>
      </c>
      <c r="O1078" s="8">
        <v>10801.799137115479</v>
      </c>
      <c r="P1078" s="8">
        <v>0</v>
      </c>
      <c r="Q1078" s="8">
        <v>0</v>
      </c>
      <c r="R1078" s="8">
        <v>60796.908416748069</v>
      </c>
      <c r="S1078" s="8">
        <v>39398.912551879883</v>
      </c>
      <c r="T1078" s="8">
        <v>27284.836811065681</v>
      </c>
      <c r="U1078" s="8"/>
    </row>
    <row r="1079" spans="1:21" ht="14.25" customHeight="1" x14ac:dyDescent="0.55000000000000004">
      <c r="A1079" s="7">
        <f t="shared" si="102"/>
        <v>2025</v>
      </c>
      <c r="B1079" s="73" t="s">
        <v>87</v>
      </c>
      <c r="C1079" s="75">
        <v>52840</v>
      </c>
      <c r="D1079" s="8">
        <v>33999.696945190452</v>
      </c>
      <c r="E1079" s="8">
        <v>279912.33203125</v>
      </c>
      <c r="F1079" s="8">
        <v>36948.427825927749</v>
      </c>
      <c r="G1079" s="8">
        <v>1174.7152748107915</v>
      </c>
      <c r="H1079" s="8">
        <v>7627.3358974456787</v>
      </c>
      <c r="I1079" s="8">
        <v>1678.0138301849361</v>
      </c>
      <c r="J1079" s="8">
        <v>126712.04049682617</v>
      </c>
      <c r="K1079" s="8">
        <v>28953.384857177756</v>
      </c>
      <c r="L1079" s="8">
        <v>2683.0728387832646</v>
      </c>
      <c r="M1079" s="8">
        <v>9547.2776184082104</v>
      </c>
      <c r="N1079" s="8">
        <v>85528.303436279326</v>
      </c>
      <c r="O1079" s="8">
        <v>10632.727018356318</v>
      </c>
      <c r="P1079" s="8">
        <v>0</v>
      </c>
      <c r="Q1079" s="8">
        <v>0</v>
      </c>
      <c r="R1079" s="8">
        <v>60430.344802856482</v>
      </c>
      <c r="S1079" s="8">
        <v>39161.366241455085</v>
      </c>
      <c r="T1079" s="8">
        <v>27120.328922271739</v>
      </c>
      <c r="U1079" s="8"/>
    </row>
    <row r="1080" spans="1:21" ht="14.25" customHeight="1" x14ac:dyDescent="0.55000000000000004">
      <c r="A1080" s="7">
        <f t="shared" si="102"/>
        <v>2025</v>
      </c>
      <c r="B1080" s="73" t="s">
        <v>87</v>
      </c>
      <c r="C1080" s="75">
        <v>52870</v>
      </c>
      <c r="D1080" s="8">
        <v>33794.702331542969</v>
      </c>
      <c r="E1080" s="8">
        <v>278224.656616211</v>
      </c>
      <c r="F1080" s="8">
        <v>36725.654281616204</v>
      </c>
      <c r="G1080" s="8">
        <v>1167.6325643062594</v>
      </c>
      <c r="H1080" s="8">
        <v>7581.3483638763428</v>
      </c>
      <c r="I1080" s="8">
        <v>1667.8965699672685</v>
      </c>
      <c r="J1080" s="8">
        <v>125948.05410766602</v>
      </c>
      <c r="K1080" s="8">
        <v>28931.699569702156</v>
      </c>
      <c r="L1080" s="8">
        <v>2666.8957176208505</v>
      </c>
      <c r="M1080" s="8">
        <v>9489.7144050598199</v>
      </c>
      <c r="N1080" s="8">
        <v>84859.743408203154</v>
      </c>
      <c r="O1080" s="8">
        <v>10466.154054641729</v>
      </c>
      <c r="P1080" s="8">
        <v>0</v>
      </c>
      <c r="Q1080" s="8">
        <v>0</v>
      </c>
      <c r="R1080" s="8">
        <v>60065.991836547844</v>
      </c>
      <c r="S1080" s="8">
        <v>38925.24986267092</v>
      </c>
      <c r="T1080" s="8">
        <v>26956.812648773197</v>
      </c>
      <c r="U1080" s="8"/>
    </row>
    <row r="1081" spans="1:21" ht="14.25" customHeight="1" x14ac:dyDescent="0.55000000000000004">
      <c r="A1081" s="7">
        <f t="shared" si="102"/>
        <v>2025</v>
      </c>
      <c r="B1081" s="73" t="s">
        <v>87</v>
      </c>
      <c r="C1081" s="75">
        <v>52901</v>
      </c>
      <c r="D1081" s="8">
        <v>33590.943527221687</v>
      </c>
      <c r="E1081" s="8">
        <v>276547.15441894537</v>
      </c>
      <c r="F1081" s="8">
        <v>36504.224380493171</v>
      </c>
      <c r="G1081" s="8">
        <v>1160.5925354957578</v>
      </c>
      <c r="H1081" s="8">
        <v>7535.6379890441922</v>
      </c>
      <c r="I1081" s="8">
        <v>1657.8403043746944</v>
      </c>
      <c r="J1081" s="8">
        <v>125188.67428588869</v>
      </c>
      <c r="K1081" s="8">
        <v>28910.144729614265</v>
      </c>
      <c r="L1081" s="8">
        <v>2650.8162231445317</v>
      </c>
      <c r="M1081" s="8">
        <v>9432.4979705810674</v>
      </c>
      <c r="N1081" s="8">
        <v>84195.215286254912</v>
      </c>
      <c r="O1081" s="8">
        <v>10302.044788360603</v>
      </c>
      <c r="P1081" s="8">
        <v>0</v>
      </c>
      <c r="Q1081" s="8">
        <v>0</v>
      </c>
      <c r="R1081" s="8">
        <v>59703.83473205573</v>
      </c>
      <c r="S1081" s="8">
        <v>38690.557670593276</v>
      </c>
      <c r="T1081" s="8">
        <v>26794.281299591064</v>
      </c>
      <c r="U1081" s="8"/>
    </row>
    <row r="1082" spans="1:21" ht="14.25" customHeight="1" x14ac:dyDescent="0.55000000000000004">
      <c r="A1082" s="7">
        <f t="shared" si="102"/>
        <v>2025</v>
      </c>
      <c r="B1082" s="73" t="s">
        <v>87</v>
      </c>
      <c r="C1082" s="75">
        <v>52931</v>
      </c>
      <c r="D1082" s="8">
        <v>33388.413131713874</v>
      </c>
      <c r="E1082" s="8">
        <v>274879.7646484375</v>
      </c>
      <c r="F1082" s="8">
        <v>36284.128738403335</v>
      </c>
      <c r="G1082" s="8">
        <v>1153.5949563980105</v>
      </c>
      <c r="H1082" s="8">
        <v>7490.2034444808969</v>
      </c>
      <c r="I1082" s="8">
        <v>1647.8446726799</v>
      </c>
      <c r="J1082" s="8">
        <v>124433.87326049805</v>
      </c>
      <c r="K1082" s="8">
        <v>28888.72033691407</v>
      </c>
      <c r="L1082" s="8">
        <v>2634.8336181640625</v>
      </c>
      <c r="M1082" s="8">
        <v>9375.6265029907245</v>
      </c>
      <c r="N1082" s="8">
        <v>83534.692504882842</v>
      </c>
      <c r="O1082" s="8">
        <v>10140.363567352308</v>
      </c>
      <c r="P1082" s="8">
        <v>0</v>
      </c>
      <c r="Q1082" s="8">
        <v>0</v>
      </c>
      <c r="R1082" s="8">
        <v>59343.861511230512</v>
      </c>
      <c r="S1082" s="8">
        <v>38457.281074523933</v>
      </c>
      <c r="T1082" s="8">
        <v>26632.730487823483</v>
      </c>
      <c r="U1082" s="8"/>
    </row>
    <row r="1083" spans="1:21" ht="14.25" customHeight="1" x14ac:dyDescent="0.55000000000000004">
      <c r="A1083" s="7">
        <f t="shared" si="102"/>
        <v>2025</v>
      </c>
      <c r="B1083" s="73" t="s">
        <v>87</v>
      </c>
      <c r="C1083" s="75">
        <v>52962</v>
      </c>
      <c r="D1083" s="8">
        <v>33187.103912353516</v>
      </c>
      <c r="E1083" s="8">
        <v>273222.43078613281</v>
      </c>
      <c r="F1083" s="8">
        <v>36065.360763549812</v>
      </c>
      <c r="G1083" s="8">
        <v>1146.639570713043</v>
      </c>
      <c r="H1083" s="8">
        <v>7445.0425891876239</v>
      </c>
      <c r="I1083" s="8">
        <v>1637.9093048572543</v>
      </c>
      <c r="J1083" s="8">
        <v>123683.62472534181</v>
      </c>
      <c r="K1083" s="8">
        <v>28867.425048828129</v>
      </c>
      <c r="L1083" s="8">
        <v>2618.9474449157715</v>
      </c>
      <c r="M1083" s="8">
        <v>9319.0979499816931</v>
      </c>
      <c r="N1083" s="8">
        <v>82878.151062011748</v>
      </c>
      <c r="O1083" s="8">
        <v>9981.0742835998535</v>
      </c>
      <c r="P1083" s="8">
        <v>0</v>
      </c>
      <c r="Q1083" s="8">
        <v>0</v>
      </c>
      <c r="R1083" s="8">
        <v>58986.059097290068</v>
      </c>
      <c r="S1083" s="8">
        <v>38225.409759521492</v>
      </c>
      <c r="T1083" s="8">
        <v>26472.153770446792</v>
      </c>
      <c r="U1083" s="8"/>
    </row>
    <row r="1084" spans="1:21" ht="14.25" customHeight="1" x14ac:dyDescent="0.55000000000000004">
      <c r="A1084" s="7">
        <f t="shared" si="102"/>
        <v>2025</v>
      </c>
      <c r="B1084" s="73" t="s">
        <v>87</v>
      </c>
      <c r="C1084" s="75">
        <v>52993</v>
      </c>
      <c r="D1084" s="8">
        <v>32987.00874328614</v>
      </c>
      <c r="E1084" s="8">
        <v>271575.08837890631</v>
      </c>
      <c r="F1084" s="8">
        <v>35847.911590576194</v>
      </c>
      <c r="G1084" s="8">
        <v>1139.7261266708374</v>
      </c>
      <c r="H1084" s="8">
        <v>7400.1542148590088</v>
      </c>
      <c r="I1084" s="8">
        <v>1628.0338480472569</v>
      </c>
      <c r="J1084" s="8">
        <v>122937.89712524416</v>
      </c>
      <c r="K1084" s="8">
        <v>28846.258163452163</v>
      </c>
      <c r="L1084" s="8">
        <v>2603.1569776535039</v>
      </c>
      <c r="M1084" s="8">
        <v>9262.9101104736383</v>
      </c>
      <c r="N1084" s="8">
        <v>82225.570022583051</v>
      </c>
      <c r="O1084" s="8">
        <v>9824.1443862915094</v>
      </c>
      <c r="P1084" s="8">
        <v>0</v>
      </c>
      <c r="Q1084" s="8">
        <v>0</v>
      </c>
      <c r="R1084" s="8">
        <v>58630.4138336182</v>
      </c>
      <c r="S1084" s="8">
        <v>37994.936889648452</v>
      </c>
      <c r="T1084" s="8">
        <v>26312.544723510746</v>
      </c>
      <c r="U1084" s="8"/>
    </row>
    <row r="1085" spans="1:21" ht="14.25" customHeight="1" x14ac:dyDescent="0.55000000000000004">
      <c r="A1085" s="7">
        <f t="shared" si="102"/>
        <v>2025</v>
      </c>
      <c r="B1085" s="73" t="s">
        <v>87</v>
      </c>
      <c r="C1085" s="75">
        <v>53021</v>
      </c>
      <c r="D1085" s="8">
        <v>32788.119979858413</v>
      </c>
      <c r="E1085" s="8">
        <v>269937.67639160156</v>
      </c>
      <c r="F1085" s="8">
        <v>35631.773193359375</v>
      </c>
      <c r="G1085" s="8">
        <v>1132.8543486595154</v>
      </c>
      <c r="H1085" s="8">
        <v>7355.5363092422513</v>
      </c>
      <c r="I1085" s="8">
        <v>1618.2179327011111</v>
      </c>
      <c r="J1085" s="8">
        <v>122196.66311645509</v>
      </c>
      <c r="K1085" s="8">
        <v>28825.218658447273</v>
      </c>
      <c r="L1085" s="8">
        <v>2587.4617280960083</v>
      </c>
      <c r="M1085" s="8">
        <v>9207.0611572265607</v>
      </c>
      <c r="N1085" s="8">
        <v>81576.921844482451</v>
      </c>
      <c r="O1085" s="8">
        <v>9669.5390739440918</v>
      </c>
      <c r="P1085" s="8">
        <v>0</v>
      </c>
      <c r="Q1085" s="8">
        <v>0</v>
      </c>
      <c r="R1085" s="8">
        <v>58276.911941528335</v>
      </c>
      <c r="S1085" s="8">
        <v>37765.853691101081</v>
      </c>
      <c r="T1085" s="8">
        <v>26153.898120880134</v>
      </c>
      <c r="U1085" s="8"/>
    </row>
    <row r="1086" spans="1:21" ht="14.25" customHeight="1" x14ac:dyDescent="0.55000000000000004">
      <c r="A1086" s="7">
        <f t="shared" si="102"/>
        <v>2025</v>
      </c>
      <c r="B1086" s="73" t="s">
        <v>87</v>
      </c>
      <c r="C1086" s="75">
        <v>53052</v>
      </c>
      <c r="D1086" s="8">
        <v>32590.430221557624</v>
      </c>
      <c r="E1086" s="8">
        <v>268310.13891601563</v>
      </c>
      <c r="F1086" s="8">
        <v>35416.938125610352</v>
      </c>
      <c r="G1086" s="8">
        <v>1126.024039745331</v>
      </c>
      <c r="H1086" s="8">
        <v>7311.1875839233408</v>
      </c>
      <c r="I1086" s="8">
        <v>1608.4611852169046</v>
      </c>
      <c r="J1086" s="8">
        <v>121459.90328979492</v>
      </c>
      <c r="K1086" s="8">
        <v>28804.306472778335</v>
      </c>
      <c r="L1086" s="8">
        <v>2571.8611011505122</v>
      </c>
      <c r="M1086" s="8">
        <v>9151.5490913391222</v>
      </c>
      <c r="N1086" s="8">
        <v>80932.185394287138</v>
      </c>
      <c r="O1086" s="8">
        <v>9517.2248287200946</v>
      </c>
      <c r="P1086" s="8">
        <v>0</v>
      </c>
      <c r="Q1086" s="8">
        <v>0</v>
      </c>
      <c r="R1086" s="8">
        <v>57925.54321289064</v>
      </c>
      <c r="S1086" s="8">
        <v>37538.151336669922</v>
      </c>
      <c r="T1086" s="8">
        <v>25996.207851409923</v>
      </c>
      <c r="U1086" s="8"/>
    </row>
    <row r="1087" spans="1:21" ht="14.25" customHeight="1" x14ac:dyDescent="0.55000000000000004">
      <c r="A1087" s="7">
        <f t="shared" si="102"/>
        <v>2025</v>
      </c>
      <c r="B1087" s="73" t="s">
        <v>87</v>
      </c>
      <c r="C1087" s="75">
        <v>53082</v>
      </c>
      <c r="D1087" s="8">
        <v>32393.932342529311</v>
      </c>
      <c r="E1087" s="8">
        <v>266692.416015625</v>
      </c>
      <c r="F1087" s="8">
        <v>35203.398788452156</v>
      </c>
      <c r="G1087" s="8">
        <v>1119.234885215759</v>
      </c>
      <c r="H1087" s="8">
        <v>7267.1062574386615</v>
      </c>
      <c r="I1087" s="8">
        <v>1598.7632977962489</v>
      </c>
      <c r="J1087" s="8">
        <v>120727.584564209</v>
      </c>
      <c r="K1087" s="8">
        <v>28783.51997375489</v>
      </c>
      <c r="L1087" s="8">
        <v>2556.3546333312988</v>
      </c>
      <c r="M1087" s="8">
        <v>9096.3715457916369</v>
      </c>
      <c r="N1087" s="8">
        <v>80291.341156005888</v>
      </c>
      <c r="O1087" s="8">
        <v>9367.1694011688251</v>
      </c>
      <c r="P1087" s="8">
        <v>0</v>
      </c>
      <c r="Q1087" s="8">
        <v>0</v>
      </c>
      <c r="R1087" s="8">
        <v>57576.291976928747</v>
      </c>
      <c r="S1087" s="8">
        <v>37311.823532104499</v>
      </c>
      <c r="T1087" s="8">
        <v>25839.469268798839</v>
      </c>
      <c r="U1087" s="8"/>
    </row>
    <row r="1088" spans="1:21" ht="14.25" customHeight="1" x14ac:dyDescent="0.55000000000000004">
      <c r="A1088" s="7">
        <f t="shared" si="102"/>
        <v>2025</v>
      </c>
      <c r="B1088" s="73" t="s">
        <v>87</v>
      </c>
      <c r="C1088" s="75">
        <v>53113</v>
      </c>
      <c r="D1088" s="8">
        <v>32198.619308471687</v>
      </c>
      <c r="E1088" s="8">
        <v>265084.44689941406</v>
      </c>
      <c r="F1088" s="8">
        <v>34991.146759033203</v>
      </c>
      <c r="G1088" s="8">
        <v>1112.4866764545441</v>
      </c>
      <c r="H1088" s="8">
        <v>7223.2904787063617</v>
      </c>
      <c r="I1088" s="8">
        <v>1589.1238622665414</v>
      </c>
      <c r="J1088" s="8">
        <v>119999.68081665039</v>
      </c>
      <c r="K1088" s="8">
        <v>28762.858901977557</v>
      </c>
      <c r="L1088" s="8">
        <v>2540.941551208497</v>
      </c>
      <c r="M1088" s="8">
        <v>9041.5264511108417</v>
      </c>
      <c r="N1088" s="8">
        <v>79654.352890014678</v>
      </c>
      <c r="O1088" s="8">
        <v>9219.3390922546423</v>
      </c>
      <c r="P1088" s="8">
        <v>0</v>
      </c>
      <c r="Q1088" s="8">
        <v>0</v>
      </c>
      <c r="R1088" s="8">
        <v>57229.14747619634</v>
      </c>
      <c r="S1088" s="8">
        <v>37086.8582687378</v>
      </c>
      <c r="T1088" s="8">
        <v>25683.675003051761</v>
      </c>
      <c r="U1088" s="8"/>
    </row>
    <row r="1089" spans="1:21" ht="14.25" customHeight="1" x14ac:dyDescent="0.55000000000000004">
      <c r="A1089" s="7">
        <f t="shared" si="102"/>
        <v>2025</v>
      </c>
      <c r="B1089" s="73" t="s">
        <v>87</v>
      </c>
      <c r="C1089" s="75">
        <v>53143</v>
      </c>
      <c r="D1089" s="8">
        <v>32004.483642578132</v>
      </c>
      <c r="E1089" s="8">
        <v>263486.17077636725</v>
      </c>
      <c r="F1089" s="8">
        <v>34780.174240112305</v>
      </c>
      <c r="G1089" s="8">
        <v>1105.7791390419009</v>
      </c>
      <c r="H1089" s="8">
        <v>7179.7390451431274</v>
      </c>
      <c r="I1089" s="8">
        <v>1579.5425300598135</v>
      </c>
      <c r="J1089" s="8">
        <v>119276.16494750977</v>
      </c>
      <c r="K1089" s="8">
        <v>28742.322418212894</v>
      </c>
      <c r="L1089" s="8">
        <v>2525.6213617324825</v>
      </c>
      <c r="M1089" s="8">
        <v>8987.0124053955096</v>
      </c>
      <c r="N1089" s="8">
        <v>79021.205093383818</v>
      </c>
      <c r="O1089" s="8">
        <v>9073.7024612426776</v>
      </c>
      <c r="P1089" s="8">
        <v>0</v>
      </c>
      <c r="Q1089" s="8">
        <v>0</v>
      </c>
      <c r="R1089" s="8">
        <v>56884.094192504926</v>
      </c>
      <c r="S1089" s="8">
        <v>36863.249977111831</v>
      </c>
      <c r="T1089" s="8">
        <v>25528.819911956787</v>
      </c>
      <c r="U1089" s="8"/>
    </row>
    <row r="1090" spans="1:21" ht="14.25" customHeight="1" x14ac:dyDescent="0.55000000000000004">
      <c r="A1090" s="7">
        <f t="shared" si="102"/>
        <v>2025</v>
      </c>
      <c r="B1090" s="73" t="s">
        <v>87</v>
      </c>
      <c r="C1090" s="75">
        <v>53174</v>
      </c>
      <c r="D1090" s="8">
        <v>31811.518615722656</v>
      </c>
      <c r="E1090" s="8">
        <v>261897.53112792972</v>
      </c>
      <c r="F1090" s="8">
        <v>34570.473724365234</v>
      </c>
      <c r="G1090" s="8">
        <v>1099.1120610237122</v>
      </c>
      <c r="H1090" s="8">
        <v>7136.4501590728769</v>
      </c>
      <c r="I1090" s="8">
        <v>1570.0189704895024</v>
      </c>
      <c r="J1090" s="8">
        <v>118557.01223754884</v>
      </c>
      <c r="K1090" s="8">
        <v>28721.90991210939</v>
      </c>
      <c r="L1090" s="8">
        <v>2510.3936719894414</v>
      </c>
      <c r="M1090" s="8">
        <v>8932.8267974853588</v>
      </c>
      <c r="N1090" s="8">
        <v>78391.882858276425</v>
      </c>
      <c r="O1090" s="8">
        <v>8930.2288951873743</v>
      </c>
      <c r="P1090" s="8">
        <v>0</v>
      </c>
      <c r="Q1090" s="8">
        <v>0</v>
      </c>
      <c r="R1090" s="8">
        <v>56541.122985839909</v>
      </c>
      <c r="S1090" s="8">
        <v>36640.989784240737</v>
      </c>
      <c r="T1090" s="8">
        <v>25374.89869308472</v>
      </c>
      <c r="U1090" s="8"/>
    </row>
    <row r="1091" spans="1:21" ht="14.25" customHeight="1" x14ac:dyDescent="0.55000000000000004">
      <c r="A1091" s="7">
        <f t="shared" si="102"/>
        <v>2025</v>
      </c>
      <c r="B1091" s="73" t="s">
        <v>87</v>
      </c>
      <c r="C1091" s="75">
        <v>53205</v>
      </c>
      <c r="D1091" s="8">
        <v>31619.717529296875</v>
      </c>
      <c r="E1091" s="8">
        <v>260318.46972656256</v>
      </c>
      <c r="F1091" s="8">
        <v>34362.037780761726</v>
      </c>
      <c r="G1091" s="8">
        <v>1092.4851977825165</v>
      </c>
      <c r="H1091" s="8">
        <v>7093.4224586486816</v>
      </c>
      <c r="I1091" s="8">
        <v>1560.5528478622443</v>
      </c>
      <c r="J1091" s="8">
        <v>117842.19451904298</v>
      </c>
      <c r="K1091" s="8">
        <v>28701.620285034187</v>
      </c>
      <c r="L1091" s="8">
        <v>2495.2577133178706</v>
      </c>
      <c r="M1091" s="8">
        <v>8878.9681167602648</v>
      </c>
      <c r="N1091" s="8">
        <v>77766.34942626956</v>
      </c>
      <c r="O1091" s="8">
        <v>8788.8859500885119</v>
      </c>
      <c r="P1091" s="8">
        <v>0</v>
      </c>
      <c r="Q1091" s="8">
        <v>0</v>
      </c>
      <c r="R1091" s="8">
        <v>56200.219924926765</v>
      </c>
      <c r="S1091" s="8">
        <v>36420.070594787605</v>
      </c>
      <c r="T1091" s="8">
        <v>25221.905700683601</v>
      </c>
      <c r="U1091" s="8"/>
    </row>
    <row r="1092" spans="1:21" ht="14.25" customHeight="1" x14ac:dyDescent="0.55000000000000004">
      <c r="A1092" s="7">
        <f t="shared" si="102"/>
        <v>2025</v>
      </c>
      <c r="B1092" s="73" t="s">
        <v>87</v>
      </c>
      <c r="C1092" s="75">
        <v>53235</v>
      </c>
      <c r="D1092" s="8">
        <v>31429.072540283221</v>
      </c>
      <c r="E1092" s="8">
        <v>258748.92846679693</v>
      </c>
      <c r="F1092" s="8">
        <v>34154.858337402344</v>
      </c>
      <c r="G1092" s="8">
        <v>1085.8982667922974</v>
      </c>
      <c r="H1092" s="8">
        <v>7050.6538581848145</v>
      </c>
      <c r="I1092" s="8">
        <v>1551.1437718868262</v>
      </c>
      <c r="J1092" s="8">
        <v>117131.68853759767</v>
      </c>
      <c r="K1092" s="8">
        <v>28681.453094482444</v>
      </c>
      <c r="L1092" s="8">
        <v>2480.2130317687993</v>
      </c>
      <c r="M1092" s="8">
        <v>8825.4341220855822</v>
      </c>
      <c r="N1092" s="8">
        <v>77144.587249755888</v>
      </c>
      <c r="O1092" s="8">
        <v>8649.6427078247125</v>
      </c>
      <c r="P1092" s="8">
        <v>0</v>
      </c>
      <c r="Q1092" s="8">
        <v>0</v>
      </c>
      <c r="R1092" s="8">
        <v>55861.371536254941</v>
      </c>
      <c r="S1092" s="8">
        <v>36200.482112884521</v>
      </c>
      <c r="T1092" s="8">
        <v>25069.834609985348</v>
      </c>
      <c r="U1092" s="8"/>
    </row>
    <row r="1093" spans="1:21" ht="14.25" customHeight="1" x14ac:dyDescent="0.55000000000000004">
      <c r="A1093" s="7">
        <f t="shared" si="102"/>
        <v>2025</v>
      </c>
      <c r="B1093" s="73" t="s">
        <v>87</v>
      </c>
      <c r="C1093" s="75">
        <v>53266</v>
      </c>
      <c r="D1093" s="8">
        <v>31239.577133178729</v>
      </c>
      <c r="E1093" s="8">
        <v>257188.85217285156</v>
      </c>
      <c r="F1093" s="8">
        <v>33948.928604125984</v>
      </c>
      <c r="G1093" s="8">
        <v>1079.3510653972626</v>
      </c>
      <c r="H1093" s="8">
        <v>7008.1432542800903</v>
      </c>
      <c r="I1093" s="8">
        <v>1541.7914443016052</v>
      </c>
      <c r="J1093" s="8">
        <v>116425.46484375</v>
      </c>
      <c r="K1093" s="8">
        <v>28661.407409667965</v>
      </c>
      <c r="L1093" s="8">
        <v>2465.2590732574472</v>
      </c>
      <c r="M1093" s="8">
        <v>8772.2228488922156</v>
      </c>
      <c r="N1093" s="8">
        <v>76526.574920654326</v>
      </c>
      <c r="O1093" s="8">
        <v>8512.4700050354004</v>
      </c>
      <c r="P1093" s="8">
        <v>0</v>
      </c>
      <c r="Q1093" s="8">
        <v>0</v>
      </c>
      <c r="R1093" s="8">
        <v>55524.566619873047</v>
      </c>
      <c r="S1093" s="8">
        <v>35982.21781158448</v>
      </c>
      <c r="T1093" s="8">
        <v>24918.680843353282</v>
      </c>
      <c r="U1093" s="8"/>
    </row>
    <row r="1094" spans="1:21" ht="14.25" customHeight="1" x14ac:dyDescent="0.55000000000000004">
      <c r="A1094" s="7">
        <f t="shared" si="102"/>
        <v>2025</v>
      </c>
      <c r="B1094" s="73" t="s">
        <v>87</v>
      </c>
      <c r="C1094" s="75">
        <v>53296</v>
      </c>
      <c r="D1094" s="8">
        <v>31051.22424316407</v>
      </c>
      <c r="E1094" s="8">
        <v>255638.18054199225</v>
      </c>
      <c r="F1094" s="8">
        <v>33744.239593505859</v>
      </c>
      <c r="G1094" s="8">
        <v>1072.8433234691618</v>
      </c>
      <c r="H1094" s="8">
        <v>6965.8890361785907</v>
      </c>
      <c r="I1094" s="8">
        <v>1532.4955165386198</v>
      </c>
      <c r="J1094" s="8">
        <v>115723.5</v>
      </c>
      <c r="K1094" s="8">
        <v>28641.482681274432</v>
      </c>
      <c r="L1094" s="8">
        <v>2450.3952655792241</v>
      </c>
      <c r="M1094" s="8">
        <v>8719.3325710296685</v>
      </c>
      <c r="N1094" s="8">
        <v>75912.289077758818</v>
      </c>
      <c r="O1094" s="8">
        <v>8377.3377666473443</v>
      </c>
      <c r="P1094" s="8">
        <v>0</v>
      </c>
      <c r="Q1094" s="8">
        <v>0</v>
      </c>
      <c r="R1094" s="8">
        <v>55189.791717529355</v>
      </c>
      <c r="S1094" s="8">
        <v>35765.270309448257</v>
      </c>
      <c r="T1094" s="8">
        <v>24768.438659667965</v>
      </c>
      <c r="U1094" s="8"/>
    </row>
    <row r="1095" spans="1:21" ht="14.25" customHeight="1" x14ac:dyDescent="0.55000000000000004">
      <c r="A1095" s="7">
        <f t="shared" si="102"/>
        <v>2025</v>
      </c>
      <c r="B1095" s="73" t="s">
        <v>87</v>
      </c>
      <c r="C1095" s="75">
        <v>53327</v>
      </c>
      <c r="D1095" s="8">
        <v>30864.006698608395</v>
      </c>
      <c r="E1095" s="8">
        <v>254096.85864257813</v>
      </c>
      <c r="F1095" s="8">
        <v>33540.784957885742</v>
      </c>
      <c r="G1095" s="8">
        <v>1066.374819278717</v>
      </c>
      <c r="H1095" s="8">
        <v>6923.8894538879404</v>
      </c>
      <c r="I1095" s="8">
        <v>1523.2556073665617</v>
      </c>
      <c r="J1095" s="8">
        <v>115025.76773071291</v>
      </c>
      <c r="K1095" s="8">
        <v>28621.67779541016</v>
      </c>
      <c r="L1095" s="8">
        <v>2435.6211347579956</v>
      </c>
      <c r="M1095" s="8">
        <v>8666.7608718872052</v>
      </c>
      <c r="N1095" s="8">
        <v>75301.709854126006</v>
      </c>
      <c r="O1095" s="8">
        <v>8244.216514587406</v>
      </c>
      <c r="P1095" s="8">
        <v>0</v>
      </c>
      <c r="Q1095" s="8">
        <v>0</v>
      </c>
      <c r="R1095" s="8">
        <v>54857.035675048865</v>
      </c>
      <c r="S1095" s="8">
        <v>35549.629837036147</v>
      </c>
      <c r="T1095" s="8">
        <v>24619.101795196544</v>
      </c>
      <c r="U1095" s="8"/>
    </row>
    <row r="1096" spans="1:21" ht="14.25" customHeight="1" x14ac:dyDescent="0.55000000000000004">
      <c r="A1096" s="7">
        <f t="shared" si="102"/>
        <v>2025</v>
      </c>
      <c r="B1096" s="73" t="s">
        <v>87</v>
      </c>
      <c r="C1096" s="75">
        <v>53358</v>
      </c>
      <c r="D1096" s="8">
        <v>30677.918136596683</v>
      </c>
      <c r="E1096" s="8">
        <v>252564.8308105469</v>
      </c>
      <c r="F1096" s="8">
        <v>33338.557342529297</v>
      </c>
      <c r="G1096" s="8">
        <v>1059.9453063011169</v>
      </c>
      <c r="H1096" s="8">
        <v>6882.1433362960825</v>
      </c>
      <c r="I1096" s="8">
        <v>1514.0714204311384</v>
      </c>
      <c r="J1096" s="8">
        <v>114332.24291992188</v>
      </c>
      <c r="K1096" s="8">
        <v>28601.992584228527</v>
      </c>
      <c r="L1096" s="8">
        <v>2420.935980796814</v>
      </c>
      <c r="M1096" s="8">
        <v>8614.5064163208099</v>
      </c>
      <c r="N1096" s="8">
        <v>74694.807037353545</v>
      </c>
      <c r="O1096" s="8">
        <v>8113.0763931274432</v>
      </c>
      <c r="P1096" s="8">
        <v>0</v>
      </c>
      <c r="Q1096" s="8">
        <v>0</v>
      </c>
      <c r="R1096" s="8">
        <v>54526.285110473655</v>
      </c>
      <c r="S1096" s="8">
        <v>35335.290939331069</v>
      </c>
      <c r="T1096" s="8">
        <v>24470.665386199958</v>
      </c>
      <c r="U1096" s="8"/>
    </row>
    <row r="1097" spans="1:21" ht="14.25" customHeight="1" x14ac:dyDescent="0.55000000000000004">
      <c r="A1097" s="7">
        <f t="shared" si="102"/>
        <v>2025</v>
      </c>
      <c r="B1097" s="73" t="s">
        <v>87</v>
      </c>
      <c r="C1097" s="75">
        <v>53386</v>
      </c>
      <c r="D1097" s="8">
        <v>30492.951690673832</v>
      </c>
      <c r="E1097" s="8">
        <v>251042.03930664068</v>
      </c>
      <c r="F1097" s="8">
        <v>33137.54927062989</v>
      </c>
      <c r="G1097" s="8">
        <v>1053.5545790195465</v>
      </c>
      <c r="H1097" s="8">
        <v>6840.6487884521493</v>
      </c>
      <c r="I1097" s="8">
        <v>1504.9426596164712</v>
      </c>
      <c r="J1097" s="8">
        <v>113642.89791870117</v>
      </c>
      <c r="K1097" s="8">
        <v>28582.426101684567</v>
      </c>
      <c r="L1097" s="8">
        <v>2406.3394193649301</v>
      </c>
      <c r="M1097" s="8">
        <v>8562.5669078826904</v>
      </c>
      <c r="N1097" s="8">
        <v>74091.566833496137</v>
      </c>
      <c r="O1097" s="8">
        <v>7983.890037536622</v>
      </c>
      <c r="P1097" s="8">
        <v>0</v>
      </c>
      <c r="Q1097" s="8">
        <v>0</v>
      </c>
      <c r="R1097" s="8">
        <v>54197.529861450217</v>
      </c>
      <c r="S1097" s="8">
        <v>35122.243671417236</v>
      </c>
      <c r="T1097" s="8">
        <v>24323.124683380131</v>
      </c>
      <c r="U1097" s="8"/>
    </row>
    <row r="1098" spans="1:21" ht="14.25" customHeight="1" x14ac:dyDescent="0.55000000000000004">
      <c r="A1098" s="7">
        <f t="shared" si="102"/>
        <v>2025</v>
      </c>
      <c r="B1098" s="73" t="s">
        <v>87</v>
      </c>
      <c r="C1098" s="75">
        <v>53417</v>
      </c>
      <c r="D1098" s="8">
        <v>30309.100265502941</v>
      </c>
      <c r="E1098" s="8">
        <v>249528.42944335943</v>
      </c>
      <c r="F1098" s="8">
        <v>32937.752365112305</v>
      </c>
      <c r="G1098" s="8">
        <v>1047.2023603916168</v>
      </c>
      <c r="H1098" s="8">
        <v>6799.4043254852304</v>
      </c>
      <c r="I1098" s="8">
        <v>1495.8688721656815</v>
      </c>
      <c r="J1098" s="8">
        <v>112957.70959472656</v>
      </c>
      <c r="K1098" s="8">
        <v>28562.977508544929</v>
      </c>
      <c r="L1098" s="8">
        <v>2391.8308477401738</v>
      </c>
      <c r="M1098" s="8">
        <v>8510.9405155181903</v>
      </c>
      <c r="N1098" s="8">
        <v>73491.959960937529</v>
      </c>
      <c r="O1098" s="8">
        <v>7856.6282653808639</v>
      </c>
      <c r="P1098" s="8">
        <v>0</v>
      </c>
      <c r="Q1098" s="8">
        <v>0</v>
      </c>
      <c r="R1098" s="8">
        <v>53870.755691528306</v>
      </c>
      <c r="S1098" s="8">
        <v>34910.480133056648</v>
      </c>
      <c r="T1098" s="8">
        <v>24176.472591400154</v>
      </c>
      <c r="U1098" s="8"/>
    </row>
    <row r="1099" spans="1:21" ht="14.25" customHeight="1" x14ac:dyDescent="0.55000000000000004">
      <c r="A1099" s="7">
        <f t="shared" si="102"/>
        <v>2025</v>
      </c>
      <c r="B1099" s="73" t="s">
        <v>87</v>
      </c>
      <c r="C1099" s="75">
        <v>53447</v>
      </c>
      <c r="D1099" s="8">
        <v>30126.357269287109</v>
      </c>
      <c r="E1099" s="8">
        <v>248023.94592285159</v>
      </c>
      <c r="F1099" s="8">
        <v>32739.160873413086</v>
      </c>
      <c r="G1099" s="8">
        <v>1040.8884599208832</v>
      </c>
      <c r="H1099" s="8">
        <v>6758.4087429046649</v>
      </c>
      <c r="I1099" s="8">
        <v>1486.8498201370237</v>
      </c>
      <c r="J1099" s="8">
        <v>112276.65341186526</v>
      </c>
      <c r="K1099" s="8">
        <v>28543.646209716811</v>
      </c>
      <c r="L1099" s="8">
        <v>2377.4097547531132</v>
      </c>
      <c r="M1099" s="8">
        <v>8459.6254825592114</v>
      </c>
      <c r="N1099" s="8">
        <v>72895.970977783203</v>
      </c>
      <c r="O1099" s="8">
        <v>7731.2640018463135</v>
      </c>
      <c r="P1099" s="8">
        <v>0</v>
      </c>
      <c r="Q1099" s="8">
        <v>0</v>
      </c>
      <c r="R1099" s="8">
        <v>53545.952011108435</v>
      </c>
      <c r="S1099" s="8">
        <v>34699.99523544313</v>
      </c>
      <c r="T1099" s="8">
        <v>24030.705596923821</v>
      </c>
      <c r="U1099" s="8"/>
    </row>
    <row r="1100" spans="1:21" ht="14.25" customHeight="1" x14ac:dyDescent="0.55000000000000004">
      <c r="A1100" s="7">
        <f t="shared" si="102"/>
        <v>2025</v>
      </c>
      <c r="B1100" s="73" t="s">
        <v>87</v>
      </c>
      <c r="C1100" s="75">
        <v>53478</v>
      </c>
      <c r="D1100" s="8">
        <v>29944.716613769535</v>
      </c>
      <c r="E1100" s="8">
        <v>246528.53247070315</v>
      </c>
      <c r="F1100" s="8">
        <v>32541.76611328125</v>
      </c>
      <c r="G1100" s="8">
        <v>1034.612645149231</v>
      </c>
      <c r="H1100" s="8">
        <v>6717.66017150879</v>
      </c>
      <c r="I1100" s="8">
        <v>1477.8851623535147</v>
      </c>
      <c r="J1100" s="8">
        <v>111599.70578002933</v>
      </c>
      <c r="K1100" s="8">
        <v>28524.431396484393</v>
      </c>
      <c r="L1100" s="8">
        <v>2363.0756406784062</v>
      </c>
      <c r="M1100" s="8">
        <v>8408.6198081970233</v>
      </c>
      <c r="N1100" s="8">
        <v>72303.576766967803</v>
      </c>
      <c r="O1100" s="8">
        <v>7607.7697162628219</v>
      </c>
      <c r="P1100" s="8">
        <v>0</v>
      </c>
      <c r="Q1100" s="8">
        <v>0</v>
      </c>
      <c r="R1100" s="8">
        <v>53223.108772277854</v>
      </c>
      <c r="S1100" s="8">
        <v>34490.777854919441</v>
      </c>
      <c r="T1100" s="8">
        <v>23885.817195892359</v>
      </c>
      <c r="U1100" s="8"/>
    </row>
    <row r="1101" spans="1:21" ht="14.25" customHeight="1" x14ac:dyDescent="0.55000000000000004">
      <c r="A1101" s="7">
        <f t="shared" si="102"/>
        <v>2025</v>
      </c>
      <c r="B1101" s="73" t="s">
        <v>87</v>
      </c>
      <c r="C1101" s="75">
        <v>53508</v>
      </c>
      <c r="D1101" s="8">
        <v>29764.170822143555</v>
      </c>
      <c r="E1101" s="8">
        <v>245042.13647460943</v>
      </c>
      <c r="F1101" s="8">
        <v>32345.561920166019</v>
      </c>
      <c r="G1101" s="8">
        <v>1028.374646425247</v>
      </c>
      <c r="H1101" s="8">
        <v>6677.157247543335</v>
      </c>
      <c r="I1101" s="8">
        <v>1468.9745275974276</v>
      </c>
      <c r="J1101" s="8">
        <v>110926.8324890137</v>
      </c>
      <c r="K1101" s="8">
        <v>28505.332656860355</v>
      </c>
      <c r="L1101" s="8">
        <v>2348.8278789520273</v>
      </c>
      <c r="M1101" s="8">
        <v>8357.9215564727747</v>
      </c>
      <c r="N1101" s="8">
        <v>71714.750030517578</v>
      </c>
      <c r="O1101" s="8">
        <v>7486.1180820465106</v>
      </c>
      <c r="P1101" s="8">
        <v>0</v>
      </c>
      <c r="Q1101" s="8">
        <v>0</v>
      </c>
      <c r="R1101" s="8">
        <v>52902.209411621108</v>
      </c>
      <c r="S1101" s="8">
        <v>34282.821594238289</v>
      </c>
      <c r="T1101" s="8">
        <v>23741.801651000991</v>
      </c>
      <c r="U1101" s="8"/>
    </row>
    <row r="1102" spans="1:21" ht="14.25" customHeight="1" x14ac:dyDescent="0.55000000000000004">
      <c r="A1102" s="7">
        <f t="shared" si="102"/>
        <v>2025</v>
      </c>
      <c r="B1102" s="73" t="s">
        <v>87</v>
      </c>
      <c r="C1102" s="75">
        <v>53539</v>
      </c>
      <c r="D1102" s="8">
        <v>29584.713531494141</v>
      </c>
      <c r="E1102" s="8">
        <v>243564.70080566412</v>
      </c>
      <c r="F1102" s="8">
        <v>32150.540283203125</v>
      </c>
      <c r="G1102" s="8">
        <v>1022.1742541790011</v>
      </c>
      <c r="H1102" s="8">
        <v>6636.8985109329224</v>
      </c>
      <c r="I1102" s="8">
        <v>1460.1176049709313</v>
      </c>
      <c r="J1102" s="8">
        <v>110258.02130126956</v>
      </c>
      <c r="K1102" s="8">
        <v>28486.348983764656</v>
      </c>
      <c r="L1102" s="8">
        <v>2334.666090965271</v>
      </c>
      <c r="M1102" s="8">
        <v>8307.5292034149206</v>
      </c>
      <c r="N1102" s="8">
        <v>71129.476135253935</v>
      </c>
      <c r="O1102" s="8">
        <v>7366.2830810546884</v>
      </c>
      <c r="P1102" s="8">
        <v>0</v>
      </c>
      <c r="Q1102" s="8">
        <v>0</v>
      </c>
      <c r="R1102" s="8">
        <v>52583.246276855483</v>
      </c>
      <c r="S1102" s="8">
        <v>34076.119152069099</v>
      </c>
      <c r="T1102" s="8">
        <v>23598.655029296879</v>
      </c>
      <c r="U1102" s="8"/>
    </row>
    <row r="1103" spans="1:21" ht="14.25" customHeight="1" x14ac:dyDescent="0.55000000000000004">
      <c r="A1103" s="7">
        <f t="shared" si="102"/>
        <v>2025</v>
      </c>
      <c r="B1103" s="73" t="s">
        <v>87</v>
      </c>
      <c r="C1103" s="75">
        <v>53570</v>
      </c>
      <c r="D1103" s="8">
        <v>29406.338150024418</v>
      </c>
      <c r="E1103" s="8">
        <v>242096.1735839844</v>
      </c>
      <c r="F1103" s="8">
        <v>31956.694671630859</v>
      </c>
      <c r="G1103" s="8">
        <v>1016.0112521648406</v>
      </c>
      <c r="H1103" s="8">
        <v>6596.882593154909</v>
      </c>
      <c r="I1103" s="8">
        <v>1451.314120292664</v>
      </c>
      <c r="J1103" s="8">
        <v>109593.2399902344</v>
      </c>
      <c r="K1103" s="8">
        <v>28467.479248046882</v>
      </c>
      <c r="L1103" s="8">
        <v>2320.5896739959712</v>
      </c>
      <c r="M1103" s="8">
        <v>8257.440324783327</v>
      </c>
      <c r="N1103" s="8">
        <v>70547.732315063506</v>
      </c>
      <c r="O1103" s="8">
        <v>7248.2384090423584</v>
      </c>
      <c r="P1103" s="8">
        <v>0</v>
      </c>
      <c r="Q1103" s="8">
        <v>0</v>
      </c>
      <c r="R1103" s="8">
        <v>52266.205314636252</v>
      </c>
      <c r="S1103" s="8">
        <v>33870.663993835464</v>
      </c>
      <c r="T1103" s="8">
        <v>23456.371570587165</v>
      </c>
      <c r="U1103" s="8"/>
    </row>
    <row r="1104" spans="1:21" ht="14.25" customHeight="1" x14ac:dyDescent="0.55000000000000004">
      <c r="A1104" s="7">
        <f t="shared" si="102"/>
        <v>2025</v>
      </c>
      <c r="B1104" s="73" t="s">
        <v>87</v>
      </c>
      <c r="C1104" s="75">
        <v>53600</v>
      </c>
      <c r="D1104" s="8">
        <v>29229.038101196289</v>
      </c>
      <c r="E1104" s="8">
        <v>240636.5017089844</v>
      </c>
      <c r="F1104" s="8">
        <v>31764.018035888676</v>
      </c>
      <c r="G1104" s="8">
        <v>1009.8854084014891</v>
      </c>
      <c r="H1104" s="8">
        <v>6557.1079244613647</v>
      </c>
      <c r="I1104" s="8">
        <v>1442.5636920928962</v>
      </c>
      <c r="J1104" s="8">
        <v>108932.46685791017</v>
      </c>
      <c r="K1104" s="8">
        <v>28448.723663330085</v>
      </c>
      <c r="L1104" s="8">
        <v>2306.5981087684622</v>
      </c>
      <c r="M1104" s="8">
        <v>8207.6538066864032</v>
      </c>
      <c r="N1104" s="8">
        <v>69969.494445800796</v>
      </c>
      <c r="O1104" s="8">
        <v>7131.9577541351327</v>
      </c>
      <c r="P1104" s="8">
        <v>0</v>
      </c>
      <c r="Q1104" s="8">
        <v>0</v>
      </c>
      <c r="R1104" s="8">
        <v>51951.076622009263</v>
      </c>
      <c r="S1104" s="8">
        <v>33666.446968078628</v>
      </c>
      <c r="T1104" s="8">
        <v>23314.945785522468</v>
      </c>
      <c r="U1104" s="8"/>
    </row>
    <row r="1105" spans="1:21" ht="14.25" customHeight="1" x14ac:dyDescent="0.55000000000000004">
      <c r="A1105" s="7">
        <f t="shared" si="102"/>
        <v>2025</v>
      </c>
      <c r="B1105" s="73" t="s">
        <v>87</v>
      </c>
      <c r="C1105" s="75">
        <v>53631</v>
      </c>
      <c r="D1105" s="8">
        <v>29052.807479858395</v>
      </c>
      <c r="E1105" s="8">
        <v>239185.63085937503</v>
      </c>
      <c r="F1105" s="8">
        <v>31572.502975463871</v>
      </c>
      <c r="G1105" s="8">
        <v>1003.7965083122251</v>
      </c>
      <c r="H1105" s="8">
        <v>6517.5732679367084</v>
      </c>
      <c r="I1105" s="8">
        <v>1433.8660254478457</v>
      </c>
      <c r="J1105" s="8">
        <v>108275.68316650394</v>
      </c>
      <c r="K1105" s="8">
        <v>28430.081573486328</v>
      </c>
      <c r="L1105" s="8">
        <v>2292.690975666048</v>
      </c>
      <c r="M1105" s="8">
        <v>8158.1670742034939</v>
      </c>
      <c r="N1105" s="8">
        <v>69394.744903564482</v>
      </c>
      <c r="O1105" s="8">
        <v>7017.4160003662118</v>
      </c>
      <c r="P1105" s="8">
        <v>0</v>
      </c>
      <c r="Q1105" s="8">
        <v>0</v>
      </c>
      <c r="R1105" s="8">
        <v>51637.848426818862</v>
      </c>
      <c r="S1105" s="8">
        <v>33463.462497711174</v>
      </c>
      <c r="T1105" s="8">
        <v>23174.372585296638</v>
      </c>
      <c r="U1105" s="8"/>
    </row>
    <row r="1106" spans="1:21" ht="14.25" customHeight="1" x14ac:dyDescent="0.55000000000000004">
      <c r="A1106" s="7">
        <f t="shared" si="102"/>
        <v>2025</v>
      </c>
      <c r="B1106" s="73" t="s">
        <v>87</v>
      </c>
      <c r="C1106" s="75">
        <v>53661</v>
      </c>
      <c r="D1106" s="8">
        <v>28877.63932800293</v>
      </c>
      <c r="E1106" s="8">
        <v>237743.50769042969</v>
      </c>
      <c r="F1106" s="8">
        <v>31382.142776489258</v>
      </c>
      <c r="G1106" s="8">
        <v>997.74429655075085</v>
      </c>
      <c r="H1106" s="8">
        <v>6478.2767210006723</v>
      </c>
      <c r="I1106" s="8">
        <v>1425.2208030223853</v>
      </c>
      <c r="J1106" s="8">
        <v>107622.85449218753</v>
      </c>
      <c r="K1106" s="8">
        <v>28411.55113220217</v>
      </c>
      <c r="L1106" s="8">
        <v>2278.8675622940063</v>
      </c>
      <c r="M1106" s="8">
        <v>8108.9789638519305</v>
      </c>
      <c r="N1106" s="8">
        <v>68823.456405639678</v>
      </c>
      <c r="O1106" s="8">
        <v>6904.5873661041251</v>
      </c>
      <c r="P1106" s="8">
        <v>0</v>
      </c>
      <c r="Q1106" s="8">
        <v>0</v>
      </c>
      <c r="R1106" s="8">
        <v>51326.506797790542</v>
      </c>
      <c r="S1106" s="8">
        <v>33261.700912475593</v>
      </c>
      <c r="T1106" s="8">
        <v>23034.64690017702</v>
      </c>
      <c r="U1106" s="8"/>
    </row>
    <row r="1107" spans="1:21" ht="14.25" customHeight="1" x14ac:dyDescent="0.55000000000000004">
      <c r="A1107" s="7">
        <f t="shared" si="102"/>
        <v>2025</v>
      </c>
      <c r="B1107" s="73" t="s">
        <v>87</v>
      </c>
      <c r="C1107" s="75">
        <v>53692</v>
      </c>
      <c r="D1107" s="8">
        <v>28703.526977539063</v>
      </c>
      <c r="E1107" s="8">
        <v>236310.07983398443</v>
      </c>
      <c r="F1107" s="8">
        <v>31192.930480957031</v>
      </c>
      <c r="G1107" s="8">
        <v>991.72859525680531</v>
      </c>
      <c r="H1107" s="8">
        <v>6439.2172613143912</v>
      </c>
      <c r="I1107" s="8">
        <v>1416.6277244091025</v>
      </c>
      <c r="J1107" s="8">
        <v>106973.96401977542</v>
      </c>
      <c r="K1107" s="8">
        <v>28393.13313293457</v>
      </c>
      <c r="L1107" s="8">
        <v>2265.1275906562801</v>
      </c>
      <c r="M1107" s="8">
        <v>8060.0875797271738</v>
      </c>
      <c r="N1107" s="8">
        <v>68255.614257812558</v>
      </c>
      <c r="O1107" s="8">
        <v>6793.4474525451678</v>
      </c>
      <c r="P1107" s="8">
        <v>0</v>
      </c>
      <c r="Q1107" s="8">
        <v>0</v>
      </c>
      <c r="R1107" s="8">
        <v>51017.044036865249</v>
      </c>
      <c r="S1107" s="8">
        <v>33061.156261444114</v>
      </c>
      <c r="T1107" s="8">
        <v>22895.764453887947</v>
      </c>
      <c r="U1107" s="8"/>
    </row>
    <row r="1108" spans="1:21" ht="14.25" customHeight="1" x14ac:dyDescent="0.55000000000000004">
      <c r="A1108" s="7">
        <f t="shared" si="102"/>
        <v>2025</v>
      </c>
      <c r="B1108" s="73" t="s">
        <v>87</v>
      </c>
      <c r="C1108" s="75">
        <v>53723</v>
      </c>
      <c r="D1108" s="8">
        <v>28530.464950561523</v>
      </c>
      <c r="E1108" s="8">
        <v>234885.29174804696</v>
      </c>
      <c r="F1108" s="8">
        <v>31004.858535766602</v>
      </c>
      <c r="G1108" s="8">
        <v>985.74917554855313</v>
      </c>
      <c r="H1108" s="8">
        <v>6400.3931846618661</v>
      </c>
      <c r="I1108" s="8">
        <v>1408.0864408016212</v>
      </c>
      <c r="J1108" s="8">
        <v>106328.98721313478</v>
      </c>
      <c r="K1108" s="8">
        <v>28374.825881958015</v>
      </c>
      <c r="L1108" s="8">
        <v>2251.4704523086566</v>
      </c>
      <c r="M1108" s="8">
        <v>8011.4909152984628</v>
      </c>
      <c r="N1108" s="8">
        <v>67691.198928833022</v>
      </c>
      <c r="O1108" s="8">
        <v>6683.9724922180176</v>
      </c>
      <c r="P1108" s="8">
        <v>0</v>
      </c>
      <c r="Q1108" s="8">
        <v>0</v>
      </c>
      <c r="R1108" s="8">
        <v>50709.44708251956</v>
      </c>
      <c r="S1108" s="8">
        <v>32861.819625854492</v>
      </c>
      <c r="T1108" s="8">
        <v>22757.718769073497</v>
      </c>
      <c r="U1108" s="8"/>
    </row>
    <row r="1109" spans="1:21" ht="14.25" customHeight="1" x14ac:dyDescent="0.55000000000000004">
      <c r="A1109" s="7">
        <f t="shared" si="102"/>
        <v>2025</v>
      </c>
      <c r="B1109" s="73" t="s">
        <v>87</v>
      </c>
      <c r="C1109" s="75">
        <v>53751</v>
      </c>
      <c r="D1109" s="8">
        <v>28358.445770263676</v>
      </c>
      <c r="E1109" s="8">
        <v>233469.0974121094</v>
      </c>
      <c r="F1109" s="8">
        <v>30817.920547485352</v>
      </c>
      <c r="G1109" s="8">
        <v>979.80578517913796</v>
      </c>
      <c r="H1109" s="8">
        <v>6361.8032283782959</v>
      </c>
      <c r="I1109" s="8">
        <v>1399.59663414955</v>
      </c>
      <c r="J1109" s="8">
        <v>105687.89605712892</v>
      </c>
      <c r="K1109" s="8">
        <v>28356.628768920906</v>
      </c>
      <c r="L1109" s="8">
        <v>2237.8956646919246</v>
      </c>
      <c r="M1109" s="8">
        <v>7963.1870136260995</v>
      </c>
      <c r="N1109" s="8">
        <v>67130.183563232466</v>
      </c>
      <c r="O1109" s="8">
        <v>6576.1380252838126</v>
      </c>
      <c r="P1109" s="8">
        <v>0</v>
      </c>
      <c r="Q1109" s="8">
        <v>0</v>
      </c>
      <c r="R1109" s="8">
        <v>50403.70417022708</v>
      </c>
      <c r="S1109" s="8">
        <v>32663.685703277602</v>
      </c>
      <c r="T1109" s="8">
        <v>22620.505062103275</v>
      </c>
      <c r="U1109" s="8"/>
    </row>
    <row r="1110" spans="1:21" ht="14.25" customHeight="1" x14ac:dyDescent="0.55000000000000004">
      <c r="A1110" s="7">
        <f t="shared" si="102"/>
        <v>2025</v>
      </c>
      <c r="B1110" s="73" t="s">
        <v>87</v>
      </c>
      <c r="C1110" s="75">
        <v>53782</v>
      </c>
      <c r="D1110" s="8">
        <v>28187.464065551758</v>
      </c>
      <c r="E1110" s="8">
        <v>232061.439819336</v>
      </c>
      <c r="F1110" s="8">
        <v>30632.109771728519</v>
      </c>
      <c r="G1110" s="8">
        <v>973.89824748039246</v>
      </c>
      <c r="H1110" s="8">
        <v>6323.4458274841318</v>
      </c>
      <c r="I1110" s="8">
        <v>1391.1580333709721</v>
      </c>
      <c r="J1110" s="8">
        <v>105050.67059326173</v>
      </c>
      <c r="K1110" s="8">
        <v>28338.541702270504</v>
      </c>
      <c r="L1110" s="8">
        <v>2224.4026947021484</v>
      </c>
      <c r="M1110" s="8">
        <v>7915.1746959686316</v>
      </c>
      <c r="N1110" s="8">
        <v>66572.55174255374</v>
      </c>
      <c r="O1110" s="8">
        <v>6469.9194231033371</v>
      </c>
      <c r="P1110" s="8">
        <v>0</v>
      </c>
      <c r="Q1110" s="8">
        <v>0</v>
      </c>
      <c r="R1110" s="8">
        <v>50099.805099487297</v>
      </c>
      <c r="S1110" s="8">
        <v>32466.745803833015</v>
      </c>
      <c r="T1110" s="8">
        <v>22484.119354248047</v>
      </c>
      <c r="U1110" s="8"/>
    </row>
    <row r="1111" spans="1:21" ht="14.25" customHeight="1" x14ac:dyDescent="0.55000000000000004">
      <c r="A1111" s="7">
        <f t="shared" si="102"/>
        <v>2025</v>
      </c>
      <c r="B1111" s="73" t="s">
        <v>87</v>
      </c>
      <c r="C1111" s="75">
        <v>53812</v>
      </c>
      <c r="D1111" s="8">
        <v>28017.513198852539</v>
      </c>
      <c r="E1111" s="8">
        <v>230662.26965332037</v>
      </c>
      <c r="F1111" s="8">
        <v>30447.419525146488</v>
      </c>
      <c r="G1111" s="8">
        <v>968.02630639076222</v>
      </c>
      <c r="H1111" s="8">
        <v>6285.3199548721313</v>
      </c>
      <c r="I1111" s="8">
        <v>1382.770306587219</v>
      </c>
      <c r="J1111" s="8">
        <v>104417.28771972658</v>
      </c>
      <c r="K1111" s="8">
        <v>28320.563629150391</v>
      </c>
      <c r="L1111" s="8">
        <v>2210.9910678863521</v>
      </c>
      <c r="M1111" s="8">
        <v>7867.4516220092837</v>
      </c>
      <c r="N1111" s="8">
        <v>66018.280853271528</v>
      </c>
      <c r="O1111" s="8">
        <v>6365.2945489883414</v>
      </c>
      <c r="P1111" s="8">
        <v>0</v>
      </c>
      <c r="Q1111" s="8">
        <v>0</v>
      </c>
      <c r="R1111" s="8">
        <v>49797.737960815437</v>
      </c>
      <c r="S1111" s="8">
        <v>32270.994140625004</v>
      </c>
      <c r="T1111" s="8">
        <v>22348.555694580096</v>
      </c>
      <c r="U1111" s="8"/>
    </row>
    <row r="1112" spans="1:21" ht="14.25" customHeight="1" x14ac:dyDescent="0.55000000000000004">
      <c r="A1112" s="7">
        <f t="shared" si="102"/>
        <v>2025</v>
      </c>
      <c r="B1112" s="73" t="s">
        <v>87</v>
      </c>
      <c r="C1112" s="75">
        <v>53843</v>
      </c>
      <c r="D1112" s="8">
        <v>27848.586761474609</v>
      </c>
      <c r="E1112" s="8">
        <v>229271.53540039068</v>
      </c>
      <c r="F1112" s="8">
        <v>30263.842559814457</v>
      </c>
      <c r="G1112" s="8">
        <v>962.18977093696606</v>
      </c>
      <c r="H1112" s="8">
        <v>6247.4237813949594</v>
      </c>
      <c r="I1112" s="8">
        <v>1374.4331700801845</v>
      </c>
      <c r="J1112" s="8">
        <v>103787.7228393555</v>
      </c>
      <c r="K1112" s="8">
        <v>28302.693984985366</v>
      </c>
      <c r="L1112" s="8">
        <v>2197.6602697372446</v>
      </c>
      <c r="M1112" s="8">
        <v>7820.0163478851337</v>
      </c>
      <c r="N1112" s="8">
        <v>65467.351440429753</v>
      </c>
      <c r="O1112" s="8">
        <v>6262.2396602630633</v>
      </c>
      <c r="P1112" s="8">
        <v>0</v>
      </c>
      <c r="Q1112" s="8">
        <v>0</v>
      </c>
      <c r="R1112" s="8">
        <v>49497.490432739258</v>
      </c>
      <c r="S1112" s="8">
        <v>32076.422245025631</v>
      </c>
      <c r="T1112" s="8">
        <v>22213.809478759777</v>
      </c>
      <c r="U1112" s="8"/>
    </row>
    <row r="1113" spans="1:21" ht="14.25" customHeight="1" x14ac:dyDescent="0.55000000000000004">
      <c r="A1113" s="7">
        <f t="shared" si="102"/>
        <v>2025</v>
      </c>
      <c r="B1113" s="73" t="s">
        <v>87</v>
      </c>
      <c r="C1113" s="75">
        <v>53873</v>
      </c>
      <c r="D1113" s="8">
        <v>27680.679397583011</v>
      </c>
      <c r="E1113" s="8">
        <v>227889.18713378912</v>
      </c>
      <c r="F1113" s="8">
        <v>30081.372634887699</v>
      </c>
      <c r="G1113" s="8">
        <v>956.38843369483959</v>
      </c>
      <c r="H1113" s="8">
        <v>6209.7560749053955</v>
      </c>
      <c r="I1113" s="8">
        <v>1366.1463010311136</v>
      </c>
      <c r="J1113" s="8">
        <v>103161.95446777347</v>
      </c>
      <c r="K1113" s="8">
        <v>28284.931747436534</v>
      </c>
      <c r="L1113" s="8">
        <v>2184.4099445343018</v>
      </c>
      <c r="M1113" s="8">
        <v>7772.8671073913602</v>
      </c>
      <c r="N1113" s="8">
        <v>64919.74487304694</v>
      </c>
      <c r="O1113" s="8">
        <v>6160.7316789627093</v>
      </c>
      <c r="P1113" s="8">
        <v>0</v>
      </c>
      <c r="Q1113" s="8">
        <v>0</v>
      </c>
      <c r="R1113" s="8">
        <v>49199.055717468269</v>
      </c>
      <c r="S1113" s="8">
        <v>31883.023326873794</v>
      </c>
      <c r="T1113" s="8">
        <v>22079.875564575217</v>
      </c>
      <c r="U1113" s="8"/>
    </row>
    <row r="1114" spans="1:21" ht="14.25" customHeight="1" x14ac:dyDescent="0.55000000000000004">
      <c r="A1114" s="7">
        <f t="shared" si="102"/>
        <v>2025</v>
      </c>
      <c r="B1114" s="73" t="s">
        <v>87</v>
      </c>
      <c r="C1114" s="75">
        <v>53904</v>
      </c>
      <c r="D1114" s="8">
        <v>27513.784271240242</v>
      </c>
      <c r="E1114" s="8">
        <v>226515.17163085938</v>
      </c>
      <c r="F1114" s="8">
        <v>29900.002044677734</v>
      </c>
      <c r="G1114" s="8">
        <v>950.62209296226479</v>
      </c>
      <c r="H1114" s="8">
        <v>6172.3155679702768</v>
      </c>
      <c r="I1114" s="8">
        <v>1357.9093513488776</v>
      </c>
      <c r="J1114" s="8">
        <v>102539.96029663087</v>
      </c>
      <c r="K1114" s="8">
        <v>28267.277084350604</v>
      </c>
      <c r="L1114" s="8">
        <v>2171.2394418716431</v>
      </c>
      <c r="M1114" s="8">
        <v>7726.0019512176541</v>
      </c>
      <c r="N1114" s="8">
        <v>64375.439620971716</v>
      </c>
      <c r="O1114" s="8">
        <v>6060.7494831085223</v>
      </c>
      <c r="P1114" s="8">
        <v>0</v>
      </c>
      <c r="Q1114" s="8">
        <v>0</v>
      </c>
      <c r="R1114" s="8">
        <v>48902.421043396018</v>
      </c>
      <c r="S1114" s="8">
        <v>31690.790618896495</v>
      </c>
      <c r="T1114" s="8">
        <v>21946.748538970955</v>
      </c>
      <c r="U1114" s="8"/>
    </row>
    <row r="1115" spans="1:21" ht="14.25" customHeight="1" x14ac:dyDescent="0.55000000000000004">
      <c r="A1115" s="7">
        <f t="shared" si="102"/>
        <v>2025</v>
      </c>
      <c r="B1115" s="73" t="s">
        <v>87</v>
      </c>
      <c r="C1115" s="75">
        <v>53935</v>
      </c>
      <c r="D1115" s="8">
        <v>27347.895217895511</v>
      </c>
      <c r="E1115" s="8">
        <v>225149.44238281256</v>
      </c>
      <c r="F1115" s="8">
        <v>29719.726211547852</v>
      </c>
      <c r="G1115" s="8">
        <v>944.89048409461986</v>
      </c>
      <c r="H1115" s="8">
        <v>6135.1007795333862</v>
      </c>
      <c r="I1115" s="8">
        <v>1349.7221159934995</v>
      </c>
      <c r="J1115" s="8">
        <v>101921.71383666994</v>
      </c>
      <c r="K1115" s="8">
        <v>28249.728485107422</v>
      </c>
      <c r="L1115" s="8">
        <v>2158.1483860015865</v>
      </c>
      <c r="M1115" s="8">
        <v>7679.4197368621826</v>
      </c>
      <c r="N1115" s="8">
        <v>63834.418273925825</v>
      </c>
      <c r="O1115" s="8">
        <v>5962.2698879241962</v>
      </c>
      <c r="P1115" s="8">
        <v>0</v>
      </c>
      <c r="Q1115" s="8">
        <v>0</v>
      </c>
      <c r="R1115" s="8">
        <v>48607.572235107466</v>
      </c>
      <c r="S1115" s="8">
        <v>31499.71763992311</v>
      </c>
      <c r="T1115" s="8">
        <v>21814.425109863289</v>
      </c>
      <c r="U1115" s="8"/>
    </row>
    <row r="1116" spans="1:21" ht="14.25" customHeight="1" x14ac:dyDescent="0.55000000000000004">
      <c r="A1116" s="7">
        <f t="shared" si="102"/>
        <v>2025</v>
      </c>
      <c r="B1116" s="73" t="s">
        <v>87</v>
      </c>
      <c r="C1116" s="75">
        <v>53965</v>
      </c>
      <c r="D1116" s="8">
        <v>27183.006393432617</v>
      </c>
      <c r="E1116" s="8">
        <v>223791.94714355475</v>
      </c>
      <c r="F1116" s="8">
        <v>29540.536972045898</v>
      </c>
      <c r="G1116" s="8">
        <v>939.19346165657066</v>
      </c>
      <c r="H1116" s="8">
        <v>6098.1103591918936</v>
      </c>
      <c r="I1116" s="8">
        <v>1341.584223270416</v>
      </c>
      <c r="J1116" s="8">
        <v>101307.19802856448</v>
      </c>
      <c r="K1116" s="8">
        <v>28232.285659790061</v>
      </c>
      <c r="L1116" s="8">
        <v>2145.136266231535</v>
      </c>
      <c r="M1116" s="8">
        <v>7633.1180629730234</v>
      </c>
      <c r="N1116" s="8">
        <v>63296.658432006909</v>
      </c>
      <c r="O1116" s="8">
        <v>5865.2712612152109</v>
      </c>
      <c r="P1116" s="8">
        <v>0</v>
      </c>
      <c r="Q1116" s="8">
        <v>0</v>
      </c>
      <c r="R1116" s="8">
        <v>48314.50271606446</v>
      </c>
      <c r="S1116" s="8">
        <v>31309.796188354499</v>
      </c>
      <c r="T1116" s="8">
        <v>21682.899169921882</v>
      </c>
      <c r="U1116" s="8"/>
    </row>
    <row r="1117" spans="1:21" ht="14.25" customHeight="1" x14ac:dyDescent="0.55000000000000004">
      <c r="A1117" s="7">
        <f t="shared" si="102"/>
        <v>2025</v>
      </c>
      <c r="B1117" s="73" t="s">
        <v>87</v>
      </c>
      <c r="C1117" s="75">
        <v>53996</v>
      </c>
      <c r="D1117" s="8">
        <v>27019.111602783207</v>
      </c>
      <c r="E1117" s="8">
        <v>222442.6364746094</v>
      </c>
      <c r="F1117" s="8">
        <v>29362.42790222168</v>
      </c>
      <c r="G1117" s="8">
        <v>933.53076171875023</v>
      </c>
      <c r="H1117" s="8">
        <v>6061.3430185318002</v>
      </c>
      <c r="I1117" s="8">
        <v>1333.4953923225403</v>
      </c>
      <c r="J1117" s="8">
        <v>100696.38552856448</v>
      </c>
      <c r="K1117" s="8">
        <v>28214.948654174827</v>
      </c>
      <c r="L1117" s="8">
        <v>2132.2025523185735</v>
      </c>
      <c r="M1117" s="8">
        <v>7587.0956039428747</v>
      </c>
      <c r="N1117" s="8">
        <v>62762.137161254948</v>
      </c>
      <c r="O1117" s="8">
        <v>5769.732259750368</v>
      </c>
      <c r="P1117" s="8">
        <v>0</v>
      </c>
      <c r="Q1117" s="8">
        <v>0</v>
      </c>
      <c r="R1117" s="8">
        <v>48023.199058532773</v>
      </c>
      <c r="S1117" s="8">
        <v>31121.019481658943</v>
      </c>
      <c r="T1117" s="8">
        <v>21552.166385650635</v>
      </c>
      <c r="U1117" s="8"/>
    </row>
    <row r="1118" spans="1:21" ht="14.25" customHeight="1" x14ac:dyDescent="0.55000000000000004">
      <c r="A1118" s="7">
        <f t="shared" si="102"/>
        <v>2025</v>
      </c>
      <c r="B1118" s="73" t="s">
        <v>87</v>
      </c>
      <c r="C1118" s="75">
        <v>54026</v>
      </c>
      <c r="D1118" s="8">
        <v>26856.205215454102</v>
      </c>
      <c r="E1118" s="8">
        <v>221101.46081542972</v>
      </c>
      <c r="F1118" s="8">
        <v>29185.392715454102</v>
      </c>
      <c r="G1118" s="8">
        <v>927.90222930908203</v>
      </c>
      <c r="H1118" s="8">
        <v>6024.7972364425686</v>
      </c>
      <c r="I1118" s="8">
        <v>1325.4553332328787</v>
      </c>
      <c r="J1118" s="8">
        <v>100089.25427246095</v>
      </c>
      <c r="K1118" s="8">
        <v>28197.715499877941</v>
      </c>
      <c r="L1118" s="8">
        <v>2119.3468608856201</v>
      </c>
      <c r="M1118" s="8">
        <v>7541.3506336212158</v>
      </c>
      <c r="N1118" s="8">
        <v>62230.842681884809</v>
      </c>
      <c r="O1118" s="8">
        <v>5675.6318960189819</v>
      </c>
      <c r="P1118" s="8">
        <v>0</v>
      </c>
      <c r="Q1118" s="8">
        <v>0</v>
      </c>
      <c r="R1118" s="8">
        <v>47733.652595520027</v>
      </c>
      <c r="S1118" s="8">
        <v>30933.381122589133</v>
      </c>
      <c r="T1118" s="8">
        <v>21422.221729278572</v>
      </c>
      <c r="U1118" s="8"/>
    </row>
    <row r="1119" spans="1:21" ht="14.25" customHeight="1" x14ac:dyDescent="0.55000000000000004">
      <c r="A1119" s="7">
        <f t="shared" si="102"/>
        <v>2025</v>
      </c>
      <c r="B1119" s="73" t="s">
        <v>87</v>
      </c>
      <c r="C1119" s="75">
        <v>54057</v>
      </c>
      <c r="D1119" s="8">
        <v>26694.280868530273</v>
      </c>
      <c r="E1119" s="8">
        <v>219768.37036132818</v>
      </c>
      <c r="F1119" s="8">
        <v>29009.424743652347</v>
      </c>
      <c r="G1119" s="8">
        <v>922.30762314796436</v>
      </c>
      <c r="H1119" s="8">
        <v>5988.4717845916739</v>
      </c>
      <c r="I1119" s="8">
        <v>1317.463755130768</v>
      </c>
      <c r="J1119" s="8">
        <v>99485.786590576186</v>
      </c>
      <c r="K1119" s="8">
        <v>28180.586807250987</v>
      </c>
      <c r="L1119" s="8">
        <v>2106.5686559677124</v>
      </c>
      <c r="M1119" s="8">
        <v>7495.8815174102801</v>
      </c>
      <c r="N1119" s="8">
        <v>61702.748825073264</v>
      </c>
      <c r="O1119" s="8">
        <v>5582.9493141174289</v>
      </c>
      <c r="P1119" s="8">
        <v>0</v>
      </c>
      <c r="Q1119" s="8">
        <v>0</v>
      </c>
      <c r="R1119" s="8">
        <v>47445.852752685569</v>
      </c>
      <c r="S1119" s="8">
        <v>30746.873523712187</v>
      </c>
      <c r="T1119" s="8">
        <v>21293.060569763202</v>
      </c>
      <c r="U1119" s="8"/>
    </row>
    <row r="1120" spans="1:21" ht="14.25" customHeight="1" x14ac:dyDescent="0.55000000000000004">
      <c r="A1120" s="7">
        <f t="shared" si="102"/>
        <v>2025</v>
      </c>
      <c r="B1120" s="73" t="s">
        <v>87</v>
      </c>
      <c r="C1120" s="75">
        <v>54088</v>
      </c>
      <c r="D1120" s="8">
        <v>26533.333038330082</v>
      </c>
      <c r="E1120" s="8">
        <v>218443.31896972662</v>
      </c>
      <c r="F1120" s="8">
        <v>28834.517822265629</v>
      </c>
      <c r="G1120" s="8">
        <v>916.7467472553252</v>
      </c>
      <c r="H1120" s="8">
        <v>5952.3654785156259</v>
      </c>
      <c r="I1120" s="8">
        <v>1309.5203452110295</v>
      </c>
      <c r="J1120" s="8">
        <v>98885.95742797853</v>
      </c>
      <c r="K1120" s="8">
        <v>28163.560470581058</v>
      </c>
      <c r="L1120" s="8">
        <v>2093.8675055503841</v>
      </c>
      <c r="M1120" s="8">
        <v>7450.6865253448505</v>
      </c>
      <c r="N1120" s="8">
        <v>61177.841033935576</v>
      </c>
      <c r="O1120" s="8">
        <v>5491.6633615493774</v>
      </c>
      <c r="P1120" s="8">
        <v>0</v>
      </c>
      <c r="Q1120" s="8">
        <v>0</v>
      </c>
      <c r="R1120" s="8">
        <v>47159.786636352561</v>
      </c>
      <c r="S1120" s="8">
        <v>30561.4917945862</v>
      </c>
      <c r="T1120" s="8">
        <v>21164.678056716926</v>
      </c>
      <c r="U1120" s="8"/>
    </row>
    <row r="1121" spans="1:21" ht="14.25" customHeight="1" x14ac:dyDescent="0.55000000000000004">
      <c r="A1121" s="7">
        <f t="shared" si="102"/>
        <v>2025</v>
      </c>
      <c r="B1121" s="73" t="s">
        <v>87</v>
      </c>
      <c r="C1121" s="75">
        <v>54117</v>
      </c>
      <c r="D1121" s="8">
        <v>26373.35530090332</v>
      </c>
      <c r="E1121" s="8">
        <v>217126.25537109378</v>
      </c>
      <c r="F1121" s="8">
        <v>28660.665542602539</v>
      </c>
      <c r="G1121" s="8">
        <v>911.21938776969921</v>
      </c>
      <c r="H1121" s="8">
        <v>5916.4768476486224</v>
      </c>
      <c r="I1121" s="8">
        <v>1301.6248421669011</v>
      </c>
      <c r="J1121" s="8">
        <v>98289.742645263686</v>
      </c>
      <c r="K1121" s="8">
        <v>28146.637664794922</v>
      </c>
      <c r="L1121" s="8">
        <v>2081.2429504394527</v>
      </c>
      <c r="M1121" s="8">
        <v>7405.7641563415546</v>
      </c>
      <c r="N1121" s="8">
        <v>60656.097549438535</v>
      </c>
      <c r="O1121" s="8">
        <v>5401.7546329498282</v>
      </c>
      <c r="P1121" s="8">
        <v>0</v>
      </c>
      <c r="Q1121" s="8">
        <v>0</v>
      </c>
      <c r="R1121" s="8">
        <v>46875.445686340347</v>
      </c>
      <c r="S1121" s="8">
        <v>30377.227264404304</v>
      </c>
      <c r="T1121" s="8">
        <v>21037.069629669215</v>
      </c>
      <c r="U1121" s="8"/>
    </row>
    <row r="1122" spans="1:21" ht="14.25" customHeight="1" x14ac:dyDescent="0.55000000000000004">
      <c r="A1122" s="7">
        <f t="shared" si="102"/>
        <v>2025</v>
      </c>
      <c r="B1122" s="73" t="s">
        <v>87</v>
      </c>
      <c r="C1122" s="75">
        <v>54148</v>
      </c>
      <c r="D1122" s="8">
        <v>26214.342391967781</v>
      </c>
      <c r="E1122" s="8">
        <v>215817.13464355475</v>
      </c>
      <c r="F1122" s="8">
        <v>28487.861846923832</v>
      </c>
      <c r="G1122" s="8">
        <v>905.72536945343018</v>
      </c>
      <c r="H1122" s="8">
        <v>5880.8046102523813</v>
      </c>
      <c r="I1122" s="8">
        <v>1293.7769520282757</v>
      </c>
      <c r="J1122" s="8">
        <v>97697.122528076186</v>
      </c>
      <c r="K1122" s="8">
        <v>28129.81652832032</v>
      </c>
      <c r="L1122" s="8">
        <v>2068.6944999694824</v>
      </c>
      <c r="M1122" s="8">
        <v>7361.1124610900933</v>
      </c>
      <c r="N1122" s="8">
        <v>60137.500244140683</v>
      </c>
      <c r="O1122" s="8">
        <v>5313.2022562026968</v>
      </c>
      <c r="P1122" s="8">
        <v>0</v>
      </c>
      <c r="Q1122" s="8">
        <v>0</v>
      </c>
      <c r="R1122" s="8">
        <v>46592.81909942627</v>
      </c>
      <c r="S1122" s="8">
        <v>30194.073917388934</v>
      </c>
      <c r="T1122" s="8">
        <v>20910.230661392223</v>
      </c>
      <c r="U1122" s="8"/>
    </row>
    <row r="1123" spans="1:21" ht="14.25" customHeight="1" x14ac:dyDescent="0.55000000000000004">
      <c r="A1123" s="7">
        <f t="shared" si="102"/>
        <v>2025</v>
      </c>
      <c r="B1123" s="73" t="s">
        <v>87</v>
      </c>
      <c r="C1123" s="75">
        <v>54178</v>
      </c>
      <c r="D1123" s="8">
        <v>26056.287933349613</v>
      </c>
      <c r="E1123" s="8">
        <v>214515.90771484384</v>
      </c>
      <c r="F1123" s="8">
        <v>28316.099792480469</v>
      </c>
      <c r="G1123" s="8">
        <v>900.26448225975025</v>
      </c>
      <c r="H1123" s="8">
        <v>5845.3473882675171</v>
      </c>
      <c r="I1123" s="8">
        <v>1285.976352214813</v>
      </c>
      <c r="J1123" s="8">
        <v>97108.077514648452</v>
      </c>
      <c r="K1123" s="8">
        <v>28113.096801757816</v>
      </c>
      <c r="L1123" s="8">
        <v>2056.2216711044302</v>
      </c>
      <c r="M1123" s="8">
        <v>7316.7300682067871</v>
      </c>
      <c r="N1123" s="8">
        <v>59622.027954101563</v>
      </c>
      <c r="O1123" s="8">
        <v>5225.987238883974</v>
      </c>
      <c r="P1123" s="8">
        <v>0</v>
      </c>
      <c r="Q1123" s="8">
        <v>0</v>
      </c>
      <c r="R1123" s="8">
        <v>46311.896995544448</v>
      </c>
      <c r="S1123" s="8">
        <v>30012.023822784438</v>
      </c>
      <c r="T1123" s="8">
        <v>20784.155832290657</v>
      </c>
      <c r="U1123" s="8"/>
    </row>
    <row r="1124" spans="1:21" ht="14.25" customHeight="1" x14ac:dyDescent="0.55000000000000004">
      <c r="A1124" s="7">
        <f t="shared" si="102"/>
        <v>2025</v>
      </c>
      <c r="B1124" s="73" t="s">
        <v>87</v>
      </c>
      <c r="C1124" s="75">
        <v>54209</v>
      </c>
      <c r="D1124" s="8">
        <v>25899.186767578125</v>
      </c>
      <c r="E1124" s="8">
        <v>213222.52758789068</v>
      </c>
      <c r="F1124" s="8">
        <v>28145.373519897465</v>
      </c>
      <c r="G1124" s="8">
        <v>894.83650946617138</v>
      </c>
      <c r="H1124" s="8">
        <v>5810.1039237976083</v>
      </c>
      <c r="I1124" s="8">
        <v>1278.2228331565859</v>
      </c>
      <c r="J1124" s="8">
        <v>96522.582244873076</v>
      </c>
      <c r="K1124" s="8">
        <v>28096.478042602546</v>
      </c>
      <c r="L1124" s="8">
        <v>2043.8240919113161</v>
      </c>
      <c r="M1124" s="8">
        <v>7272.6153602600125</v>
      </c>
      <c r="N1124" s="8">
        <v>59109.664245605483</v>
      </c>
      <c r="O1124" s="8">
        <v>5140.0897531509399</v>
      </c>
      <c r="P1124" s="8">
        <v>0</v>
      </c>
      <c r="Q1124" s="8">
        <v>0</v>
      </c>
      <c r="R1124" s="8">
        <v>46032.668182373083</v>
      </c>
      <c r="S1124" s="8">
        <v>29831.071437835712</v>
      </c>
      <c r="T1124" s="8">
        <v>20658.842044830337</v>
      </c>
      <c r="U1124" s="8"/>
    </row>
    <row r="1125" spans="1:21" ht="14.25" customHeight="1" x14ac:dyDescent="0.55000000000000004">
      <c r="A1125" s="7">
        <f t="shared" si="102"/>
        <v>2025</v>
      </c>
      <c r="B1125" s="73" t="s">
        <v>87</v>
      </c>
      <c r="C1125" s="75">
        <v>54239</v>
      </c>
      <c r="D1125" s="8">
        <v>25743.032516479496</v>
      </c>
      <c r="E1125" s="8">
        <v>211936.94360351568</v>
      </c>
      <c r="F1125" s="8">
        <v>27975.676223754883</v>
      </c>
      <c r="G1125" s="8">
        <v>889.44126415252686</v>
      </c>
      <c r="H1125" s="8">
        <v>5775.0731191635132</v>
      </c>
      <c r="I1125" s="8">
        <v>1270.5160205364218</v>
      </c>
      <c r="J1125" s="8">
        <v>95940.617065429688</v>
      </c>
      <c r="K1125" s="8">
        <v>28079.959350585941</v>
      </c>
      <c r="L1125" s="8">
        <v>2031.5012998580939</v>
      </c>
      <c r="M1125" s="8">
        <v>7228.7663822174081</v>
      </c>
      <c r="N1125" s="8">
        <v>58600.392944335988</v>
      </c>
      <c r="O1125" s="8">
        <v>5055.4911127090472</v>
      </c>
      <c r="P1125" s="8">
        <v>0</v>
      </c>
      <c r="Q1125" s="8">
        <v>0</v>
      </c>
      <c r="R1125" s="8">
        <v>45755.123558044455</v>
      </c>
      <c r="S1125" s="8">
        <v>29651.211360931404</v>
      </c>
      <c r="T1125" s="8">
        <v>20534.283779144291</v>
      </c>
      <c r="U1125" s="8"/>
    </row>
    <row r="1126" spans="1:21" ht="14.25" customHeight="1" x14ac:dyDescent="0.55000000000000004">
      <c r="A1126" s="7">
        <f t="shared" si="102"/>
        <v>2025</v>
      </c>
      <c r="B1126" s="73" t="s">
        <v>87</v>
      </c>
      <c r="C1126" s="75">
        <v>54270</v>
      </c>
      <c r="D1126" s="8">
        <v>25587.819961547855</v>
      </c>
      <c r="E1126" s="8">
        <v>210659.10937500009</v>
      </c>
      <c r="F1126" s="8">
        <v>27807.002182006836</v>
      </c>
      <c r="G1126" s="8">
        <v>884.07854628562916</v>
      </c>
      <c r="H1126" s="8">
        <v>5740.253430366517</v>
      </c>
      <c r="I1126" s="8">
        <v>1262.8556990623485</v>
      </c>
      <c r="J1126" s="8">
        <v>95362.162628173857</v>
      </c>
      <c r="K1126" s="8">
        <v>28063.540222167972</v>
      </c>
      <c r="L1126" s="8">
        <v>2019.2527151107781</v>
      </c>
      <c r="M1126" s="8">
        <v>7185.1818618774432</v>
      </c>
      <c r="N1126" s="8">
        <v>58094.187637329123</v>
      </c>
      <c r="O1126" s="8">
        <v>4972.1714372634879</v>
      </c>
      <c r="P1126" s="8">
        <v>0</v>
      </c>
      <c r="Q1126" s="8">
        <v>0</v>
      </c>
      <c r="R1126" s="8">
        <v>45479.251083374023</v>
      </c>
      <c r="S1126" s="8">
        <v>29472.435279846195</v>
      </c>
      <c r="T1126" s="8">
        <v>20410.476467132576</v>
      </c>
      <c r="U1126" s="8"/>
    </row>
    <row r="1127" spans="1:21" ht="14.25" customHeight="1" x14ac:dyDescent="0.55000000000000004">
      <c r="A1127" s="7">
        <f t="shared" si="102"/>
        <v>2025</v>
      </c>
      <c r="B1127" s="73" t="s">
        <v>87</v>
      </c>
      <c r="C1127" s="75">
        <v>54301</v>
      </c>
      <c r="D1127" s="8">
        <v>25433.543212890625</v>
      </c>
      <c r="E1127" s="8">
        <v>209388.98156738287</v>
      </c>
      <c r="F1127" s="8">
        <v>27639.345672607426</v>
      </c>
      <c r="G1127" s="8">
        <v>878.74817061424244</v>
      </c>
      <c r="H1127" s="8">
        <v>5705.6436519622803</v>
      </c>
      <c r="I1127" s="8">
        <v>1255.2415494918832</v>
      </c>
      <c r="J1127" s="8">
        <v>94787.195251464858</v>
      </c>
      <c r="K1127" s="8">
        <v>28047.220123291023</v>
      </c>
      <c r="L1127" s="8">
        <v>2007.078011512757</v>
      </c>
      <c r="M1127" s="8">
        <v>7141.860294342041</v>
      </c>
      <c r="N1127" s="8">
        <v>57591.036422729521</v>
      </c>
      <c r="O1127" s="8">
        <v>4890.1131372451791</v>
      </c>
      <c r="P1127" s="8">
        <v>0</v>
      </c>
      <c r="Q1127" s="8">
        <v>0</v>
      </c>
      <c r="R1127" s="8">
        <v>45205.043212890669</v>
      </c>
      <c r="S1127" s="8">
        <v>29294.736515045184</v>
      </c>
      <c r="T1127" s="8">
        <v>20287.415136337277</v>
      </c>
      <c r="U1127" s="8"/>
    </row>
    <row r="1128" spans="1:21" ht="14.25" customHeight="1" x14ac:dyDescent="0.55000000000000004">
      <c r="A1128" s="7">
        <f t="shared" si="102"/>
        <v>2025</v>
      </c>
      <c r="B1128" s="73" t="s">
        <v>87</v>
      </c>
      <c r="C1128" s="75">
        <v>54331</v>
      </c>
      <c r="D1128" s="8">
        <v>25280.19660949707</v>
      </c>
      <c r="E1128" s="8">
        <v>208126.5111083985</v>
      </c>
      <c r="F1128" s="8">
        <v>27472.699401855472</v>
      </c>
      <c r="G1128" s="8">
        <v>873.44993734359753</v>
      </c>
      <c r="H1128" s="8">
        <v>5671.2425880432129</v>
      </c>
      <c r="I1128" s="8">
        <v>1247.6733174324033</v>
      </c>
      <c r="J1128" s="8">
        <v>94215.695007324233</v>
      </c>
      <c r="K1128" s="8">
        <v>28030.998596191406</v>
      </c>
      <c r="L1128" s="8">
        <v>1994.9767532348633</v>
      </c>
      <c r="M1128" s="8">
        <v>7098.7998847961435</v>
      </c>
      <c r="N1128" s="8">
        <v>57090.919921875029</v>
      </c>
      <c r="O1128" s="8">
        <v>4809.2980642318726</v>
      </c>
      <c r="P1128" s="8">
        <v>0</v>
      </c>
      <c r="Q1128" s="8">
        <v>0</v>
      </c>
      <c r="R1128" s="8">
        <v>44932.488616943374</v>
      </c>
      <c r="S1128" s="8">
        <v>29118.109912872325</v>
      </c>
      <c r="T1128" s="8">
        <v>20165.095975875862</v>
      </c>
      <c r="U1128" s="8"/>
    </row>
    <row r="1129" spans="1:21" ht="14.25" customHeight="1" x14ac:dyDescent="0.55000000000000004">
      <c r="A1129" s="7">
        <f t="shared" si="102"/>
        <v>2025</v>
      </c>
      <c r="B1129" s="73" t="s">
        <v>87</v>
      </c>
      <c r="C1129" s="75">
        <v>54362</v>
      </c>
      <c r="D1129" s="8">
        <v>25127.774246215817</v>
      </c>
      <c r="E1129" s="8">
        <v>206871.65161132818</v>
      </c>
      <c r="F1129" s="8">
        <v>27307.057830810547</v>
      </c>
      <c r="G1129" s="8">
        <v>868.18361306190491</v>
      </c>
      <c r="H1129" s="8">
        <v>5637.048876762391</v>
      </c>
      <c r="I1129" s="8">
        <v>1240.1506989002241</v>
      </c>
      <c r="J1129" s="8">
        <v>93647.63760375978</v>
      </c>
      <c r="K1129" s="8">
        <v>28014.874740600611</v>
      </c>
      <c r="L1129" s="8">
        <v>1982.948362827301</v>
      </c>
      <c r="M1129" s="8">
        <v>7055.9988975524911</v>
      </c>
      <c r="N1129" s="8">
        <v>56593.815124511748</v>
      </c>
      <c r="O1129" s="8">
        <v>4729.7067956924457</v>
      </c>
      <c r="P1129" s="8">
        <v>0</v>
      </c>
      <c r="Q1129" s="8">
        <v>0</v>
      </c>
      <c r="R1129" s="8">
        <v>44661.575164794944</v>
      </c>
      <c r="S1129" s="8">
        <v>28942.547580718998</v>
      </c>
      <c r="T1129" s="8">
        <v>20043.514345169071</v>
      </c>
      <c r="U1129" s="8"/>
    </row>
    <row r="1130" spans="1:21" ht="14.25" customHeight="1" x14ac:dyDescent="0.55000000000000004">
      <c r="A1130" s="7">
        <f t="shared" si="102"/>
        <v>2025</v>
      </c>
      <c r="B1130" s="73" t="s">
        <v>87</v>
      </c>
      <c r="C1130" s="75">
        <v>54392</v>
      </c>
      <c r="D1130" s="8">
        <v>24976.271148681644</v>
      </c>
      <c r="E1130" s="8">
        <v>205624.36059570315</v>
      </c>
      <c r="F1130" s="8">
        <v>27142.415390014652</v>
      </c>
      <c r="G1130" s="8">
        <v>862.94907808303844</v>
      </c>
      <c r="H1130" s="8">
        <v>5603.0614604949978</v>
      </c>
      <c r="I1130" s="8">
        <v>1232.6734623909006</v>
      </c>
      <c r="J1130" s="8">
        <v>93083.008361816421</v>
      </c>
      <c r="K1130" s="8">
        <v>27998.84820556641</v>
      </c>
      <c r="L1130" s="8">
        <v>1970.9926204681396</v>
      </c>
      <c r="M1130" s="8">
        <v>7013.4560680389404</v>
      </c>
      <c r="N1130" s="8">
        <v>56099.712142944365</v>
      </c>
      <c r="O1130" s="8">
        <v>4651.3228693008423</v>
      </c>
      <c r="P1130" s="8">
        <v>0</v>
      </c>
      <c r="Q1130" s="8">
        <v>0</v>
      </c>
      <c r="R1130" s="8">
        <v>44392.297645568884</v>
      </c>
      <c r="S1130" s="8">
        <v>28768.044780731227</v>
      </c>
      <c r="T1130" s="8">
        <v>19922.666341781634</v>
      </c>
      <c r="U1130" s="8"/>
    </row>
    <row r="1131" spans="1:21" ht="14.25" customHeight="1" x14ac:dyDescent="0.55000000000000004">
      <c r="A1131" s="7">
        <f t="shared" si="102"/>
        <v>2025</v>
      </c>
      <c r="B1131" s="73" t="s">
        <v>87</v>
      </c>
      <c r="C1131" s="75">
        <v>54423</v>
      </c>
      <c r="D1131" s="8">
        <v>24825.681625366215</v>
      </c>
      <c r="E1131" s="8">
        <v>204384.58593750009</v>
      </c>
      <c r="F1131" s="8">
        <v>26978.765350341797</v>
      </c>
      <c r="G1131" s="8">
        <v>857.74609422683716</v>
      </c>
      <c r="H1131" s="8">
        <v>5569.2787990570077</v>
      </c>
      <c r="I1131" s="8">
        <v>1225.2412796020526</v>
      </c>
      <c r="J1131" s="8">
        <v>92521.781982421875</v>
      </c>
      <c r="K1131" s="8">
        <v>27982.917892456066</v>
      </c>
      <c r="L1131" s="8">
        <v>1959.1088624000545</v>
      </c>
      <c r="M1131" s="8">
        <v>6971.1697673797607</v>
      </c>
      <c r="N1131" s="8">
        <v>55608.584869384802</v>
      </c>
      <c r="O1131" s="8">
        <v>4574.1279878616342</v>
      </c>
      <c r="P1131" s="8">
        <v>0</v>
      </c>
      <c r="Q1131" s="8">
        <v>0</v>
      </c>
      <c r="R1131" s="8">
        <v>44124.642799377471</v>
      </c>
      <c r="S1131" s="8">
        <v>28594.592964172392</v>
      </c>
      <c r="T1131" s="8">
        <v>19802.545999526981</v>
      </c>
      <c r="U1131" s="8"/>
    </row>
    <row r="1132" spans="1:21" ht="14.25" customHeight="1" x14ac:dyDescent="0.55000000000000004">
      <c r="A1132" s="7">
        <f t="shared" si="102"/>
        <v>2025</v>
      </c>
      <c r="B1132" s="73" t="s">
        <v>87</v>
      </c>
      <c r="C1132" s="75">
        <v>54454</v>
      </c>
      <c r="D1132" s="8">
        <v>24676.000106811523</v>
      </c>
      <c r="E1132" s="8">
        <v>203152.28930664071</v>
      </c>
      <c r="F1132" s="8">
        <v>26816.101989746097</v>
      </c>
      <c r="G1132" s="8">
        <v>852.57447767257713</v>
      </c>
      <c r="H1132" s="8">
        <v>5535.6999549865714</v>
      </c>
      <c r="I1132" s="8">
        <v>1217.8539309501648</v>
      </c>
      <c r="J1132" s="8">
        <v>91963.941101074233</v>
      </c>
      <c r="K1132" s="8">
        <v>27967.084320068378</v>
      </c>
      <c r="L1132" s="8">
        <v>1947.2968263626094</v>
      </c>
      <c r="M1132" s="8">
        <v>6929.1384506225568</v>
      </c>
      <c r="N1132" s="8">
        <v>55120.419097900398</v>
      </c>
      <c r="O1132" s="8">
        <v>4498.1048002243042</v>
      </c>
      <c r="P1132" s="8">
        <v>0</v>
      </c>
      <c r="Q1132" s="8">
        <v>0</v>
      </c>
      <c r="R1132" s="8">
        <v>43858.601837158254</v>
      </c>
      <c r="S1132" s="8">
        <v>28422.187786102306</v>
      </c>
      <c r="T1132" s="8">
        <v>19683.150451660174</v>
      </c>
      <c r="U1132" s="8"/>
    </row>
    <row r="1133" spans="1:21" ht="14.25" customHeight="1" x14ac:dyDescent="0.55000000000000004">
      <c r="A1133" s="7">
        <f t="shared" si="102"/>
        <v>2025</v>
      </c>
      <c r="B1133" s="73" t="s">
        <v>87</v>
      </c>
      <c r="C1133" s="75">
        <v>54482</v>
      </c>
      <c r="D1133" s="8">
        <v>24527.220748901367</v>
      </c>
      <c r="E1133" s="8">
        <v>201927.42053222668</v>
      </c>
      <c r="F1133" s="8">
        <v>26654.419509887699</v>
      </c>
      <c r="G1133" s="8">
        <v>847.43405413627613</v>
      </c>
      <c r="H1133" s="8">
        <v>5502.3234901428232</v>
      </c>
      <c r="I1133" s="8">
        <v>1210.5111107826228</v>
      </c>
      <c r="J1133" s="8">
        <v>91409.46090698248</v>
      </c>
      <c r="K1133" s="8">
        <v>27951.345443725608</v>
      </c>
      <c r="L1133" s="8">
        <v>1935.5559835433958</v>
      </c>
      <c r="M1133" s="8">
        <v>6887.3605518341083</v>
      </c>
      <c r="N1133" s="8">
        <v>54635.199508667021</v>
      </c>
      <c r="O1133" s="8">
        <v>4423.2371263504047</v>
      </c>
      <c r="P1133" s="8">
        <v>0</v>
      </c>
      <c r="Q1133" s="8">
        <v>0</v>
      </c>
      <c r="R1133" s="8">
        <v>43594.165405273452</v>
      </c>
      <c r="S1133" s="8">
        <v>28250.821216583274</v>
      </c>
      <c r="T1133" s="8">
        <v>19564.47479629517</v>
      </c>
      <c r="U1133" s="8"/>
    </row>
    <row r="1134" spans="1:21" ht="14.25" customHeight="1" x14ac:dyDescent="0.55000000000000004">
      <c r="A1134" s="7">
        <f t="shared" si="102"/>
        <v>2025</v>
      </c>
      <c r="B1134" s="73" t="s">
        <v>87</v>
      </c>
      <c r="C1134" s="75">
        <v>54513</v>
      </c>
      <c r="D1134" s="8">
        <v>24379.338623046875</v>
      </c>
      <c r="E1134" s="8">
        <v>200709.93798828131</v>
      </c>
      <c r="F1134" s="8">
        <v>26493.711761474613</v>
      </c>
      <c r="G1134" s="8">
        <v>842.32459640502952</v>
      </c>
      <c r="H1134" s="8">
        <v>5469.1483154296884</v>
      </c>
      <c r="I1134" s="8">
        <v>1203.2125613689423</v>
      </c>
      <c r="J1134" s="8">
        <v>90858.326324462949</v>
      </c>
      <c r="K1134" s="8">
        <v>27935.701980590842</v>
      </c>
      <c r="L1134" s="8">
        <v>1923.8859086036678</v>
      </c>
      <c r="M1134" s="8">
        <v>6845.8346271514883</v>
      </c>
      <c r="N1134" s="8">
        <v>54152.90396118167</v>
      </c>
      <c r="O1134" s="8">
        <v>4349.507225036622</v>
      </c>
      <c r="P1134" s="8">
        <v>0</v>
      </c>
      <c r="Q1134" s="8">
        <v>0</v>
      </c>
      <c r="R1134" s="8">
        <v>43331.322273254409</v>
      </c>
      <c r="S1134" s="8">
        <v>28080.488460540779</v>
      </c>
      <c r="T1134" s="8">
        <v>19446.514425277721</v>
      </c>
      <c r="U1134" s="8"/>
    </row>
    <row r="1135" spans="1:21" ht="14.25" customHeight="1" x14ac:dyDescent="0.55000000000000004">
      <c r="A1135" s="7">
        <f t="shared" si="102"/>
        <v>2025</v>
      </c>
      <c r="B1135" s="73" t="s">
        <v>87</v>
      </c>
      <c r="C1135" s="75">
        <v>54543</v>
      </c>
      <c r="D1135" s="8">
        <v>24232.348007202148</v>
      </c>
      <c r="E1135" s="8">
        <v>199499.79553222662</v>
      </c>
      <c r="F1135" s="8">
        <v>26333.972808837891</v>
      </c>
      <c r="G1135" s="8">
        <v>837.24595975875877</v>
      </c>
      <c r="H1135" s="8">
        <v>5436.173095703125</v>
      </c>
      <c r="I1135" s="8">
        <v>1195.9580392837522</v>
      </c>
      <c r="J1135" s="8">
        <v>90310.512390136762</v>
      </c>
      <c r="K1135" s="8">
        <v>27920.152511596687</v>
      </c>
      <c r="L1135" s="8">
        <v>1912.2861657142639</v>
      </c>
      <c r="M1135" s="8">
        <v>6804.558889389039</v>
      </c>
      <c r="N1135" s="8">
        <v>53673.513549804695</v>
      </c>
      <c r="O1135" s="8">
        <v>4276.8984308242816</v>
      </c>
      <c r="P1135" s="8">
        <v>0</v>
      </c>
      <c r="Q1135" s="8">
        <v>0</v>
      </c>
      <c r="R1135" s="8">
        <v>43070.063804626479</v>
      </c>
      <c r="S1135" s="8">
        <v>27911.182491302512</v>
      </c>
      <c r="T1135" s="8">
        <v>19329.265886306766</v>
      </c>
      <c r="U1135" s="8"/>
    </row>
    <row r="1136" spans="1:21" ht="14.25" customHeight="1" x14ac:dyDescent="0.55000000000000004">
      <c r="A1136" s="7">
        <f t="shared" si="102"/>
        <v>2025</v>
      </c>
      <c r="B1136" s="73" t="s">
        <v>87</v>
      </c>
      <c r="C1136" s="75">
        <v>54574</v>
      </c>
      <c r="D1136" s="8">
        <v>24086.243667602539</v>
      </c>
      <c r="E1136" s="8">
        <v>198296.95056152347</v>
      </c>
      <c r="F1136" s="8">
        <v>26175.197525024414</v>
      </c>
      <c r="G1136" s="8">
        <v>832.19796085357666</v>
      </c>
      <c r="H1136" s="8">
        <v>5403.3967962265033</v>
      </c>
      <c r="I1136" s="8">
        <v>1188.7472391128538</v>
      </c>
      <c r="J1136" s="8">
        <v>89766.003173828183</v>
      </c>
      <c r="K1136" s="8">
        <v>27904.697067260742</v>
      </c>
      <c r="L1136" s="8">
        <v>1900.7564592361455</v>
      </c>
      <c r="M1136" s="8">
        <v>6763.5320129394522</v>
      </c>
      <c r="N1136" s="8">
        <v>53197.017288208037</v>
      </c>
      <c r="O1136" s="8">
        <v>4205.3948869705209</v>
      </c>
      <c r="P1136" s="8">
        <v>0</v>
      </c>
      <c r="Q1136" s="8">
        <v>0</v>
      </c>
      <c r="R1136" s="8">
        <v>42810.381912231496</v>
      </c>
      <c r="S1136" s="8">
        <v>27742.897563934341</v>
      </c>
      <c r="T1136" s="8">
        <v>19212.723676681533</v>
      </c>
      <c r="U1136" s="8"/>
    </row>
    <row r="1137" spans="1:21" ht="14.25" customHeight="1" x14ac:dyDescent="0.55000000000000004">
      <c r="A1137" s="7">
        <f t="shared" si="102"/>
        <v>2025</v>
      </c>
      <c r="B1137" s="73" t="s">
        <v>87</v>
      </c>
      <c r="C1137" s="75">
        <v>54604</v>
      </c>
      <c r="D1137" s="8">
        <v>23941.020301818848</v>
      </c>
      <c r="E1137" s="8">
        <v>197101.35668945318</v>
      </c>
      <c r="F1137" s="8">
        <v>26017.378875732422</v>
      </c>
      <c r="G1137" s="8">
        <v>827.18036437034618</v>
      </c>
      <c r="H1137" s="8">
        <v>5370.8178768157977</v>
      </c>
      <c r="I1137" s="8">
        <v>1181.5799007415765</v>
      </c>
      <c r="J1137" s="8">
        <v>89224.774322509795</v>
      </c>
      <c r="K1137" s="8">
        <v>27889.334930419915</v>
      </c>
      <c r="L1137" s="8">
        <v>1889.2961626052861</v>
      </c>
      <c r="M1137" s="8">
        <v>6722.7525997161883</v>
      </c>
      <c r="N1137" s="8">
        <v>52723.389434814468</v>
      </c>
      <c r="O1137" s="8">
        <v>4134.9801788330069</v>
      </c>
      <c r="P1137" s="8">
        <v>0</v>
      </c>
      <c r="Q1137" s="8">
        <v>0</v>
      </c>
      <c r="R1137" s="8">
        <v>42552.264289855986</v>
      </c>
      <c r="S1137" s="8">
        <v>27575.626037597653</v>
      </c>
      <c r="T1137" s="8">
        <v>19096.883800506606</v>
      </c>
      <c r="U1137" s="8"/>
    </row>
    <row r="1138" spans="1:21" ht="14.25" customHeight="1" x14ac:dyDescent="0.55000000000000004">
      <c r="A1138" s="7">
        <f t="shared" si="102"/>
        <v>2025</v>
      </c>
      <c r="B1138" s="73" t="s">
        <v>87</v>
      </c>
      <c r="C1138" s="75">
        <v>54635</v>
      </c>
      <c r="D1138" s="8">
        <v>23796.672584533695</v>
      </c>
      <c r="E1138" s="8">
        <v>195912.97229003912</v>
      </c>
      <c r="F1138" s="8">
        <v>25860.512054443363</v>
      </c>
      <c r="G1138" s="8">
        <v>822.19304358959198</v>
      </c>
      <c r="H1138" s="8">
        <v>5338.4357299804715</v>
      </c>
      <c r="I1138" s="8">
        <v>1174.455775976181</v>
      </c>
      <c r="J1138" s="8">
        <v>88686.809265136762</v>
      </c>
      <c r="K1138" s="8">
        <v>27874.065002441414</v>
      </c>
      <c r="L1138" s="8">
        <v>1877.9050035476687</v>
      </c>
      <c r="M1138" s="8">
        <v>6682.2190856933621</v>
      </c>
      <c r="N1138" s="8">
        <v>52252.620712280288</v>
      </c>
      <c r="O1138" s="8">
        <v>4065.6388149261479</v>
      </c>
      <c r="P1138" s="8">
        <v>0</v>
      </c>
      <c r="Q1138" s="8">
        <v>0</v>
      </c>
      <c r="R1138" s="8">
        <v>42295.703132629416</v>
      </c>
      <c r="S1138" s="8">
        <v>27409.36518859864</v>
      </c>
      <c r="T1138" s="8">
        <v>18981.742586135879</v>
      </c>
      <c r="U1138" s="8"/>
    </row>
    <row r="1139" spans="1:21" ht="14.25" customHeight="1" x14ac:dyDescent="0.55000000000000004">
      <c r="A1139" s="7">
        <f t="shared" si="102"/>
        <v>2025</v>
      </c>
      <c r="B1139" s="73" t="s">
        <v>87</v>
      </c>
      <c r="C1139" s="75">
        <v>54666</v>
      </c>
      <c r="D1139" s="8">
        <v>23653.194999694824</v>
      </c>
      <c r="E1139" s="8">
        <v>194731.75170898443</v>
      </c>
      <c r="F1139" s="8">
        <v>25704.591186523441</v>
      </c>
      <c r="G1139" s="8">
        <v>817.23579716682423</v>
      </c>
      <c r="H1139" s="8">
        <v>5306.2485570907602</v>
      </c>
      <c r="I1139" s="8">
        <v>1167.3746447563176</v>
      </c>
      <c r="J1139" s="8">
        <v>88152.091522216811</v>
      </c>
      <c r="K1139" s="8">
        <v>27858.887680053722</v>
      </c>
      <c r="L1139" s="8">
        <v>1866.5825514793398</v>
      </c>
      <c r="M1139" s="8">
        <v>6641.9300289154125</v>
      </c>
      <c r="N1139" s="8">
        <v>51784.691009521513</v>
      </c>
      <c r="O1139" s="8">
        <v>3997.3550662994398</v>
      </c>
      <c r="P1139" s="8">
        <v>0</v>
      </c>
      <c r="Q1139" s="8">
        <v>0</v>
      </c>
      <c r="R1139" s="8">
        <v>42040.690109253002</v>
      </c>
      <c r="S1139" s="8">
        <v>27244.105220794703</v>
      </c>
      <c r="T1139" s="8">
        <v>18867.296316146865</v>
      </c>
      <c r="U1139" s="8"/>
    </row>
    <row r="1140" spans="1:21" ht="14.25" customHeight="1" x14ac:dyDescent="0.55000000000000004">
      <c r="A1140" s="7">
        <f t="shared" si="102"/>
        <v>2025</v>
      </c>
      <c r="B1140" s="73" t="s">
        <v>87</v>
      </c>
      <c r="C1140" s="75">
        <v>54696</v>
      </c>
      <c r="D1140" s="8">
        <v>23510.582679748535</v>
      </c>
      <c r="E1140" s="8">
        <v>193557.65307617196</v>
      </c>
      <c r="F1140" s="8">
        <v>25549.610046386722</v>
      </c>
      <c r="G1140" s="8">
        <v>812.30843055248249</v>
      </c>
      <c r="H1140" s="8">
        <v>5274.2555093765259</v>
      </c>
      <c r="I1140" s="8">
        <v>1160.3361799716945</v>
      </c>
      <c r="J1140" s="8">
        <v>87620.594055175781</v>
      </c>
      <c r="K1140" s="8">
        <v>27843.801132202148</v>
      </c>
      <c r="L1140" s="8">
        <v>1855.3283157348633</v>
      </c>
      <c r="M1140" s="8">
        <v>6601.883714675906</v>
      </c>
      <c r="N1140" s="8">
        <v>51319.580398559585</v>
      </c>
      <c r="O1140" s="8">
        <v>3930.1129150390634</v>
      </c>
      <c r="P1140" s="8">
        <v>0</v>
      </c>
      <c r="Q1140" s="8">
        <v>0</v>
      </c>
      <c r="R1140" s="8">
        <v>41787.213500976592</v>
      </c>
      <c r="S1140" s="8">
        <v>27079.841312408469</v>
      </c>
      <c r="T1140" s="8">
        <v>18753.539346694961</v>
      </c>
      <c r="U1140" s="8"/>
    </row>
    <row r="1141" spans="1:21" ht="14.25" customHeight="1" x14ac:dyDescent="0.55000000000000004">
      <c r="A1141" s="7">
        <f t="shared" si="102"/>
        <v>2025</v>
      </c>
      <c r="B1141" s="73" t="s">
        <v>87</v>
      </c>
      <c r="C1141" s="75">
        <v>54727</v>
      </c>
      <c r="D1141" s="8">
        <v>23368.830070495605</v>
      </c>
      <c r="E1141" s="8">
        <v>192390.63427734384</v>
      </c>
      <c r="F1141" s="8">
        <v>25395.563766479492</v>
      </c>
      <c r="G1141" s="8">
        <v>807.41076946258568</v>
      </c>
      <c r="H1141" s="8">
        <v>5242.4554052352905</v>
      </c>
      <c r="I1141" s="8">
        <v>1153.3401412963867</v>
      </c>
      <c r="J1141" s="8">
        <v>87092.304809570342</v>
      </c>
      <c r="K1141" s="8">
        <v>27828.806259155284</v>
      </c>
      <c r="L1141" s="8">
        <v>1844.1420116424558</v>
      </c>
      <c r="M1141" s="8">
        <v>6562.079006195072</v>
      </c>
      <c r="N1141" s="8">
        <v>50857.275909423857</v>
      </c>
      <c r="O1141" s="8">
        <v>3863.8978548049931</v>
      </c>
      <c r="P1141" s="8">
        <v>0</v>
      </c>
      <c r="Q1141" s="8">
        <v>0</v>
      </c>
      <c r="R1141" s="8">
        <v>41535.265716552778</v>
      </c>
      <c r="S1141" s="8">
        <v>26916.569175720237</v>
      </c>
      <c r="T1141" s="8">
        <v>18640.468261718757</v>
      </c>
      <c r="U1141" s="8"/>
    </row>
    <row r="1142" spans="1:21" ht="14.25" customHeight="1" x14ac:dyDescent="0.55000000000000004">
      <c r="A1142" s="7">
        <f t="shared" si="102"/>
        <v>2025</v>
      </c>
      <c r="B1142" s="73" t="s">
        <v>87</v>
      </c>
      <c r="C1142" s="75">
        <v>54757</v>
      </c>
      <c r="D1142" s="8">
        <v>23227.932334899902</v>
      </c>
      <c r="E1142" s="8">
        <v>191230.65051269537</v>
      </c>
      <c r="F1142" s="8">
        <v>25242.445755004883</v>
      </c>
      <c r="G1142" s="8">
        <v>802.5426491498946</v>
      </c>
      <c r="H1142" s="8">
        <v>5210.8470182418832</v>
      </c>
      <c r="I1142" s="8">
        <v>1146.3862793445583</v>
      </c>
      <c r="J1142" s="8">
        <v>86567.198181152373</v>
      </c>
      <c r="K1142" s="8">
        <v>27813.901245117191</v>
      </c>
      <c r="L1142" s="8">
        <v>1833.0231113433836</v>
      </c>
      <c r="M1142" s="8">
        <v>6522.5141792297381</v>
      </c>
      <c r="N1142" s="8">
        <v>50397.758682250991</v>
      </c>
      <c r="O1142" s="8">
        <v>3798.6945419311528</v>
      </c>
      <c r="P1142" s="8">
        <v>0</v>
      </c>
      <c r="Q1142" s="8">
        <v>0</v>
      </c>
      <c r="R1142" s="8">
        <v>41284.837341308608</v>
      </c>
      <c r="S1142" s="8">
        <v>26754.280773162867</v>
      </c>
      <c r="T1142" s="8">
        <v>18528.078788757328</v>
      </c>
      <c r="U1142" s="8"/>
    </row>
    <row r="1143" spans="1:21" ht="14.25" customHeight="1" x14ac:dyDescent="0.55000000000000004">
      <c r="A1143" s="7">
        <f t="shared" si="102"/>
        <v>2025</v>
      </c>
      <c r="B1143" s="73" t="s">
        <v>87</v>
      </c>
      <c r="C1143" s="75">
        <v>54788</v>
      </c>
      <c r="D1143" s="8">
        <v>23087.883903503418</v>
      </c>
      <c r="E1143" s="8">
        <v>190077.66162109384</v>
      </c>
      <c r="F1143" s="8">
        <v>25090.25109863282</v>
      </c>
      <c r="G1143" s="8">
        <v>797.70386517047905</v>
      </c>
      <c r="H1143" s="8">
        <v>5179.4291629791269</v>
      </c>
      <c r="I1143" s="8">
        <v>1139.4743595123296</v>
      </c>
      <c r="J1143" s="8">
        <v>86045.25674438478</v>
      </c>
      <c r="K1143" s="8">
        <v>27799.086395263679</v>
      </c>
      <c r="L1143" s="8">
        <v>1821.9712243080139</v>
      </c>
      <c r="M1143" s="8">
        <v>6483.1879386901892</v>
      </c>
      <c r="N1143" s="8">
        <v>49941.010635375984</v>
      </c>
      <c r="O1143" s="8">
        <v>3734.4880552291879</v>
      </c>
      <c r="P1143" s="8">
        <v>0</v>
      </c>
      <c r="Q1143" s="8">
        <v>0</v>
      </c>
      <c r="R1143" s="8">
        <v>41035.918075561567</v>
      </c>
      <c r="S1143" s="8">
        <v>26592.970512390159</v>
      </c>
      <c r="T1143" s="8">
        <v>18416.367395401001</v>
      </c>
      <c r="U1143" s="8"/>
    </row>
    <row r="1144" spans="1:21" ht="14.25" customHeight="1" x14ac:dyDescent="0.55000000000000004">
      <c r="A1144" s="7">
        <f t="shared" si="102"/>
        <v>2025</v>
      </c>
      <c r="B1144" s="73" t="s">
        <v>87</v>
      </c>
      <c r="C1144" s="75">
        <v>54819</v>
      </c>
      <c r="D1144" s="8">
        <v>22948.68009185791</v>
      </c>
      <c r="E1144" s="8">
        <v>188931.62524414068</v>
      </c>
      <c r="F1144" s="8">
        <v>24938.974258422852</v>
      </c>
      <c r="G1144" s="8">
        <v>792.89426994323742</v>
      </c>
      <c r="H1144" s="8">
        <v>5148.2007875442523</v>
      </c>
      <c r="I1144" s="8">
        <v>1132.6041138172156</v>
      </c>
      <c r="J1144" s="8">
        <v>85526.462768554717</v>
      </c>
      <c r="K1144" s="8">
        <v>27784.360778808612</v>
      </c>
      <c r="L1144" s="8">
        <v>1810.986008644104</v>
      </c>
      <c r="M1144" s="8">
        <v>6444.0987663269034</v>
      </c>
      <c r="N1144" s="8">
        <v>49487.017395019553</v>
      </c>
      <c r="O1144" s="8">
        <v>3671.2643933296213</v>
      </c>
      <c r="P1144" s="8">
        <v>0</v>
      </c>
      <c r="Q1144" s="8">
        <v>0</v>
      </c>
      <c r="R1144" s="8">
        <v>40788.500061035164</v>
      </c>
      <c r="S1144" s="8">
        <v>26432.633396148693</v>
      </c>
      <c r="T1144" s="8">
        <v>18305.329647064231</v>
      </c>
      <c r="U1144" s="8"/>
    </row>
    <row r="1145" spans="1:21" ht="14.25" customHeight="1" x14ac:dyDescent="0.55000000000000004">
      <c r="A1145" s="7">
        <f t="shared" si="102"/>
        <v>2025</v>
      </c>
      <c r="B1145" s="73" t="s">
        <v>87</v>
      </c>
      <c r="C1145" s="75">
        <v>54847</v>
      </c>
      <c r="D1145" s="8">
        <v>22810.315483093262</v>
      </c>
      <c r="E1145" s="8">
        <v>187792.49780273446</v>
      </c>
      <c r="F1145" s="8">
        <v>24788.60969543457</v>
      </c>
      <c r="G1145" s="8">
        <v>788.11368250846897</v>
      </c>
      <c r="H1145" s="8">
        <v>5117.1607370376596</v>
      </c>
      <c r="I1145" s="8">
        <v>1125.775295734406</v>
      </c>
      <c r="J1145" s="8">
        <v>85010.797790527373</v>
      </c>
      <c r="K1145" s="8">
        <v>27769.723815917972</v>
      </c>
      <c r="L1145" s="8">
        <v>1800.0670533180237</v>
      </c>
      <c r="M1145" s="8">
        <v>6405.2451057434082</v>
      </c>
      <c r="N1145" s="8">
        <v>49035.762084960938</v>
      </c>
      <c r="O1145" s="8">
        <v>3609.0084290504451</v>
      </c>
      <c r="P1145" s="8">
        <v>0</v>
      </c>
      <c r="Q1145" s="8">
        <v>0</v>
      </c>
      <c r="R1145" s="8">
        <v>40542.574241638198</v>
      </c>
      <c r="S1145" s="8">
        <v>26273.263134002696</v>
      </c>
      <c r="T1145" s="8">
        <v>18194.960752487197</v>
      </c>
      <c r="U1145" s="8"/>
    </row>
    <row r="1146" spans="1:21" ht="14.25" customHeight="1" x14ac:dyDescent="0.55000000000000004">
      <c r="A1146" s="7">
        <f t="shared" si="102"/>
        <v>2025</v>
      </c>
      <c r="B1146" s="73" t="s">
        <v>87</v>
      </c>
      <c r="C1146" s="75">
        <v>54878</v>
      </c>
      <c r="D1146" s="8">
        <v>22672.785041809082</v>
      </c>
      <c r="E1146" s="8">
        <v>186660.23840332034</v>
      </c>
      <c r="F1146" s="8">
        <v>24639.15119934082</v>
      </c>
      <c r="G1146" s="8">
        <v>783.36188519000984</v>
      </c>
      <c r="H1146" s="8">
        <v>5086.3077230453491</v>
      </c>
      <c r="I1146" s="8">
        <v>1118.9876196384437</v>
      </c>
      <c r="J1146" s="8">
        <v>84498.239685058594</v>
      </c>
      <c r="K1146" s="8">
        <v>27755.175537109382</v>
      </c>
      <c r="L1146" s="8">
        <v>1789.2138319015507</v>
      </c>
      <c r="M1146" s="8">
        <v>6366.6259059906015</v>
      </c>
      <c r="N1146" s="8">
        <v>48587.223815917991</v>
      </c>
      <c r="O1146" s="8">
        <v>3547.7063779830928</v>
      </c>
      <c r="P1146" s="8">
        <v>0</v>
      </c>
      <c r="Q1146" s="8">
        <v>0</v>
      </c>
      <c r="R1146" s="8">
        <v>40298.129745483435</v>
      </c>
      <c r="S1146" s="8">
        <v>26114.852996826194</v>
      </c>
      <c r="T1146" s="8">
        <v>18085.257555007942</v>
      </c>
      <c r="U1146" s="8"/>
    </row>
    <row r="1147" spans="1:21" ht="14.25" customHeight="1" x14ac:dyDescent="0.55000000000000004">
      <c r="A1147" s="7">
        <f t="shared" si="102"/>
        <v>2025</v>
      </c>
      <c r="B1147" s="73" t="s">
        <v>87</v>
      </c>
      <c r="C1147" s="75">
        <v>54908</v>
      </c>
      <c r="D1147" s="8">
        <v>22536.083869934086</v>
      </c>
      <c r="E1147" s="8">
        <v>185534.80676269537</v>
      </c>
      <c r="F1147" s="8">
        <v>24490.594314575195</v>
      </c>
      <c r="G1147" s="8">
        <v>778.63876426219963</v>
      </c>
      <c r="H1147" s="8">
        <v>5055.6407184600821</v>
      </c>
      <c r="I1147" s="8">
        <v>1112.2409045696256</v>
      </c>
      <c r="J1147" s="8">
        <v>83988.773956298828</v>
      </c>
      <c r="K1147" s="8">
        <v>27740.714508056637</v>
      </c>
      <c r="L1147" s="8">
        <v>1778.4261217117305</v>
      </c>
      <c r="M1147" s="8">
        <v>6328.2396907806406</v>
      </c>
      <c r="N1147" s="8">
        <v>48141.394622802742</v>
      </c>
      <c r="O1147" s="8">
        <v>3487.344592571259</v>
      </c>
      <c r="P1147" s="8">
        <v>0</v>
      </c>
      <c r="Q1147" s="8">
        <v>0</v>
      </c>
      <c r="R1147" s="8">
        <v>40055.160758972204</v>
      </c>
      <c r="S1147" s="8">
        <v>25957.39816665652</v>
      </c>
      <c r="T1147" s="8">
        <v>17976.215848922733</v>
      </c>
      <c r="U1147" s="8"/>
    </row>
    <row r="1148" spans="1:21" ht="14.25" customHeight="1" x14ac:dyDescent="0.55000000000000004">
      <c r="A1148" s="7">
        <f t="shared" si="102"/>
        <v>2025</v>
      </c>
      <c r="B1148" s="73" t="s">
        <v>87</v>
      </c>
      <c r="C1148" s="75">
        <v>54939</v>
      </c>
      <c r="D1148" s="8">
        <v>22400.206848144531</v>
      </c>
      <c r="E1148" s="8">
        <v>184416.15991210943</v>
      </c>
      <c r="F1148" s="8">
        <v>24342.932922363281</v>
      </c>
      <c r="G1148" s="8">
        <v>773.94411206245411</v>
      </c>
      <c r="H1148" s="8">
        <v>5025.158637046814</v>
      </c>
      <c r="I1148" s="8">
        <v>1105.5348443984983</v>
      </c>
      <c r="J1148" s="8">
        <v>83482.379547119155</v>
      </c>
      <c r="K1148" s="8">
        <v>27726.340927124038</v>
      </c>
      <c r="L1148" s="8">
        <v>1767.7034254074094</v>
      </c>
      <c r="M1148" s="8">
        <v>6290.0844936370868</v>
      </c>
      <c r="N1148" s="8">
        <v>47698.250244140632</v>
      </c>
      <c r="O1148" s="8">
        <v>3427.908633232119</v>
      </c>
      <c r="P1148" s="8">
        <v>0</v>
      </c>
      <c r="Q1148" s="8">
        <v>0</v>
      </c>
      <c r="R1148" s="8">
        <v>39813.655662536643</v>
      </c>
      <c r="S1148" s="8">
        <v>25800.892562866229</v>
      </c>
      <c r="T1148" s="8">
        <v>17867.831388473529</v>
      </c>
      <c r="U1148" s="8"/>
    </row>
    <row r="1149" spans="1:21" ht="14.25" customHeight="1" x14ac:dyDescent="0.55000000000000004">
      <c r="A1149" s="7">
        <f t="shared" si="102"/>
        <v>2025</v>
      </c>
      <c r="B1149" s="73" t="s">
        <v>87</v>
      </c>
      <c r="C1149" s="75">
        <v>54969</v>
      </c>
      <c r="D1149" s="8">
        <v>22265.149124145511</v>
      </c>
      <c r="E1149" s="8">
        <v>183304.25805664068</v>
      </c>
      <c r="F1149" s="8">
        <v>24196.162078857426</v>
      </c>
      <c r="G1149" s="8">
        <v>769.27775764465298</v>
      </c>
      <c r="H1149" s="8">
        <v>4994.8603782653818</v>
      </c>
      <c r="I1149" s="8">
        <v>1098.869265794754</v>
      </c>
      <c r="J1149" s="8">
        <v>82979.038452148452</v>
      </c>
      <c r="K1149" s="8">
        <v>27712.054016113289</v>
      </c>
      <c r="L1149" s="8">
        <v>1757.0453600883488</v>
      </c>
      <c r="M1149" s="8">
        <v>6252.1598243713352</v>
      </c>
      <c r="N1149" s="8">
        <v>47257.778457641602</v>
      </c>
      <c r="O1149" s="8">
        <v>3369.3855924606323</v>
      </c>
      <c r="P1149" s="8">
        <v>0</v>
      </c>
      <c r="Q1149" s="8">
        <v>0</v>
      </c>
      <c r="R1149" s="8">
        <v>39573.606376647956</v>
      </c>
      <c r="S1149" s="8">
        <v>25645.330604553241</v>
      </c>
      <c r="T1149" s="8">
        <v>17760.100891113292</v>
      </c>
      <c r="U1149" s="8"/>
    </row>
    <row r="1150" spans="1:21" ht="14.25" customHeight="1" x14ac:dyDescent="0.55000000000000004">
      <c r="A1150" s="7">
        <f t="shared" si="102"/>
        <v>2025</v>
      </c>
      <c r="B1150" s="73" t="s">
        <v>87</v>
      </c>
      <c r="C1150" s="75">
        <v>55000</v>
      </c>
      <c r="D1150" s="8">
        <v>22130.90567779541</v>
      </c>
      <c r="E1150" s="8">
        <v>182199.05920410165</v>
      </c>
      <c r="F1150" s="8">
        <v>24050.275924682617</v>
      </c>
      <c r="G1150" s="8">
        <v>764.63954997062683</v>
      </c>
      <c r="H1150" s="8">
        <v>4964.7448539733896</v>
      </c>
      <c r="I1150" s="8">
        <v>1092.2438375949866</v>
      </c>
      <c r="J1150" s="8">
        <v>82478.732116699248</v>
      </c>
      <c r="K1150" s="8">
        <v>27697.852951049812</v>
      </c>
      <c r="L1150" s="8">
        <v>1746.4516062736514</v>
      </c>
      <c r="M1150" s="8">
        <v>6214.4637279510507</v>
      </c>
      <c r="N1150" s="8">
        <v>46819.96284484864</v>
      </c>
      <c r="O1150" s="8">
        <v>3311.7619180679321</v>
      </c>
      <c r="P1150" s="8">
        <v>0</v>
      </c>
      <c r="Q1150" s="8">
        <v>0</v>
      </c>
      <c r="R1150" s="8">
        <v>39335.004974365256</v>
      </c>
      <c r="S1150" s="8">
        <v>25490.707492828369</v>
      </c>
      <c r="T1150" s="8">
        <v>17653.019859313961</v>
      </c>
      <c r="U1150" s="8"/>
    </row>
    <row r="1151" spans="1:21" ht="14.25" customHeight="1" x14ac:dyDescent="0.55000000000000004">
      <c r="A1151" s="7">
        <f t="shared" si="102"/>
        <v>2025</v>
      </c>
      <c r="B1151" s="73" t="s">
        <v>87</v>
      </c>
      <c r="C1151" s="75">
        <v>55031</v>
      </c>
      <c r="D1151" s="8">
        <v>21997.47170257568</v>
      </c>
      <c r="E1151" s="8">
        <v>181100.52587890625</v>
      </c>
      <c r="F1151" s="8">
        <v>23905.269241333008</v>
      </c>
      <c r="G1151" s="8">
        <v>760.02930259704601</v>
      </c>
      <c r="H1151" s="8">
        <v>4934.81090259552</v>
      </c>
      <c r="I1151" s="8">
        <v>1085.6583423614507</v>
      </c>
      <c r="J1151" s="8">
        <v>81981.442382812529</v>
      </c>
      <c r="K1151" s="8">
        <v>27683.737838745143</v>
      </c>
      <c r="L1151" s="8">
        <v>1735.9217047691345</v>
      </c>
      <c r="M1151" s="8">
        <v>6176.994602203371</v>
      </c>
      <c r="N1151" s="8">
        <v>46384.788391113289</v>
      </c>
      <c r="O1151" s="8">
        <v>3255.0241975784311</v>
      </c>
      <c r="P1151" s="8">
        <v>0</v>
      </c>
      <c r="Q1151" s="8">
        <v>0</v>
      </c>
      <c r="R1151" s="8">
        <v>39097.842010498069</v>
      </c>
      <c r="S1151" s="8">
        <v>25337.015941619891</v>
      </c>
      <c r="T1151" s="8">
        <v>17546.584049224868</v>
      </c>
      <c r="U1151" s="8"/>
    </row>
    <row r="1152" spans="1:21" ht="14.25" customHeight="1" x14ac:dyDescent="0.55000000000000004">
      <c r="A1152" s="7">
        <f t="shared" si="102"/>
        <v>2025</v>
      </c>
      <c r="B1152" s="73" t="s">
        <v>87</v>
      </c>
      <c r="C1152" s="75">
        <v>55061</v>
      </c>
      <c r="D1152" s="8">
        <v>21864.842323303223</v>
      </c>
      <c r="E1152" s="8">
        <v>180008.61486816412</v>
      </c>
      <c r="F1152" s="8">
        <v>23761.13694763184</v>
      </c>
      <c r="G1152" s="8">
        <v>755.44684469699871</v>
      </c>
      <c r="H1152" s="8">
        <v>4905.0573654174823</v>
      </c>
      <c r="I1152" s="8">
        <v>1079.1125652790072</v>
      </c>
      <c r="J1152" s="8">
        <v>81487.149627685576</v>
      </c>
      <c r="K1152" s="8">
        <v>27669.707778930671</v>
      </c>
      <c r="L1152" s="8">
        <v>1725.4553132057192</v>
      </c>
      <c r="M1152" s="8">
        <v>6139.7516765594492</v>
      </c>
      <c r="N1152" s="8">
        <v>45952.236053466797</v>
      </c>
      <c r="O1152" s="8">
        <v>3199.1596646308908</v>
      </c>
      <c r="P1152" s="8">
        <v>0</v>
      </c>
      <c r="Q1152" s="8">
        <v>0</v>
      </c>
      <c r="R1152" s="8">
        <v>38862.109039306684</v>
      </c>
      <c r="S1152" s="8">
        <v>25184.251411437999</v>
      </c>
      <c r="T1152" s="8">
        <v>17440.789978027351</v>
      </c>
      <c r="U1152" s="8"/>
    </row>
    <row r="1153" spans="1:21" ht="14.25" customHeight="1" x14ac:dyDescent="0.55000000000000004">
      <c r="A1153" s="7">
        <f t="shared" si="102"/>
        <v>2025</v>
      </c>
      <c r="B1153" s="73" t="s">
        <v>87</v>
      </c>
      <c r="C1153" s="75">
        <v>55092</v>
      </c>
      <c r="D1153" s="8">
        <v>21733.01239776611</v>
      </c>
      <c r="E1153" s="8">
        <v>178923.28759765631</v>
      </c>
      <c r="F1153" s="8">
        <v>23617.873825073246</v>
      </c>
      <c r="G1153" s="8">
        <v>750.89202857017551</v>
      </c>
      <c r="H1153" s="8">
        <v>4875.4832611083993</v>
      </c>
      <c r="I1153" s="8">
        <v>1072.6062850952151</v>
      </c>
      <c r="J1153" s="8">
        <v>80995.839324951201</v>
      </c>
      <c r="K1153" s="8">
        <v>27655.762115478537</v>
      </c>
      <c r="L1153" s="8">
        <v>1715.052029132843</v>
      </c>
      <c r="M1153" s="8">
        <v>6102.7332534790057</v>
      </c>
      <c r="N1153" s="8">
        <v>45522.292434692397</v>
      </c>
      <c r="O1153" s="8">
        <v>3144.155422210692</v>
      </c>
      <c r="P1153" s="8">
        <v>0</v>
      </c>
      <c r="Q1153" s="8">
        <v>0</v>
      </c>
      <c r="R1153" s="8">
        <v>38627.797554016113</v>
      </c>
      <c r="S1153" s="8">
        <v>25032.407718658458</v>
      </c>
      <c r="T1153" s="8">
        <v>17335.634628295913</v>
      </c>
      <c r="U1153" s="8"/>
    </row>
    <row r="1154" spans="1:21" ht="14.25" customHeight="1" x14ac:dyDescent="0.55000000000000004">
      <c r="A1154" s="7">
        <f t="shared" si="102"/>
        <v>2025</v>
      </c>
      <c r="B1154" s="73" t="s">
        <v>87</v>
      </c>
      <c r="C1154" s="75">
        <v>55122</v>
      </c>
      <c r="D1154" s="8">
        <v>21601.977355957031</v>
      </c>
      <c r="E1154" s="8">
        <v>177844.50390625003</v>
      </c>
      <c r="F1154" s="8">
        <v>23475.474472045898</v>
      </c>
      <c r="G1154" s="8">
        <v>746.36465907096886</v>
      </c>
      <c r="H1154" s="8">
        <v>4846.0875444412222</v>
      </c>
      <c r="I1154" s="8">
        <v>1066.1392040252681</v>
      </c>
      <c r="J1154" s="8">
        <v>80507.491302490234</v>
      </c>
      <c r="K1154" s="8">
        <v>27641.900802612308</v>
      </c>
      <c r="L1154" s="8">
        <v>1704.7114109992983</v>
      </c>
      <c r="M1154" s="8">
        <v>6065.9380016326904</v>
      </c>
      <c r="N1154" s="8">
        <v>45094.939666748061</v>
      </c>
      <c r="O1154" s="8">
        <v>3089.998405456543</v>
      </c>
      <c r="P1154" s="8">
        <v>0</v>
      </c>
      <c r="Q1154" s="8">
        <v>0</v>
      </c>
      <c r="R1154" s="8">
        <v>38394.898330688535</v>
      </c>
      <c r="S1154" s="8">
        <v>24881.480091094982</v>
      </c>
      <c r="T1154" s="8">
        <v>17231.112609863296</v>
      </c>
      <c r="U1154" s="8"/>
    </row>
    <row r="1155" spans="1:21" ht="14.25" customHeight="1" x14ac:dyDescent="0.55000000000000004">
      <c r="A1155" s="7">
        <f t="shared" si="102"/>
        <v>2025</v>
      </c>
      <c r="B1155" s="73" t="s">
        <v>87</v>
      </c>
      <c r="C1155" s="75">
        <v>55153</v>
      </c>
      <c r="D1155" s="8">
        <v>21471.732147216797</v>
      </c>
      <c r="E1155" s="8">
        <v>176772.22570800787</v>
      </c>
      <c r="F1155" s="8">
        <v>23333.93382263184</v>
      </c>
      <c r="G1155" s="8">
        <v>741.86460244655586</v>
      </c>
      <c r="H1155" s="8">
        <v>4816.8689775466928</v>
      </c>
      <c r="I1155" s="8">
        <v>1059.7111406326296</v>
      </c>
      <c r="J1155" s="8">
        <v>80022.087524414077</v>
      </c>
      <c r="K1155" s="8">
        <v>27628.12290954592</v>
      </c>
      <c r="L1155" s="8">
        <v>1694.4332189559939</v>
      </c>
      <c r="M1155" s="8">
        <v>6029.3645191192627</v>
      </c>
      <c r="N1155" s="8">
        <v>44670.16613769532</v>
      </c>
      <c r="O1155" s="8">
        <v>3036.6771812438956</v>
      </c>
      <c r="P1155" s="8">
        <v>0</v>
      </c>
      <c r="Q1155" s="8">
        <v>0</v>
      </c>
      <c r="R1155" s="8">
        <v>38163.404022216826</v>
      </c>
      <c r="S1155" s="8">
        <v>24731.461799621582</v>
      </c>
      <c r="T1155" s="8">
        <v>17127.220909118667</v>
      </c>
      <c r="U1155" s="8"/>
    </row>
    <row r="1156" spans="1:21" ht="14.25" customHeight="1" x14ac:dyDescent="0.55000000000000004">
      <c r="A1156" s="7">
        <f t="shared" si="102"/>
        <v>2025</v>
      </c>
      <c r="B1156" s="73" t="s">
        <v>87</v>
      </c>
      <c r="C1156" s="75">
        <v>55184</v>
      </c>
      <c r="D1156" s="8">
        <v>21342.272041320801</v>
      </c>
      <c r="E1156" s="8">
        <v>175706.40917968756</v>
      </c>
      <c r="F1156" s="8">
        <v>23193.24583435059</v>
      </c>
      <c r="G1156" s="8">
        <v>737.39165711402916</v>
      </c>
      <c r="H1156" s="8">
        <v>4787.8264951705933</v>
      </c>
      <c r="I1156" s="8">
        <v>1053.3217825889585</v>
      </c>
      <c r="J1156" s="8">
        <v>79539.606628417998</v>
      </c>
      <c r="K1156" s="8">
        <v>27614.428192138672</v>
      </c>
      <c r="L1156" s="8">
        <v>1684.216925144196</v>
      </c>
      <c r="M1156" s="8">
        <v>5993.0115966796884</v>
      </c>
      <c r="N1156" s="8">
        <v>44247.950973510749</v>
      </c>
      <c r="O1156" s="8">
        <v>2984.1788663864136</v>
      </c>
      <c r="P1156" s="8">
        <v>0</v>
      </c>
      <c r="Q1156" s="8">
        <v>0</v>
      </c>
      <c r="R1156" s="8">
        <v>37933.304107666067</v>
      </c>
      <c r="S1156" s="8">
        <v>24582.347679138191</v>
      </c>
      <c r="T1156" s="8">
        <v>17023.955339431777</v>
      </c>
      <c r="U1156" s="8"/>
    </row>
    <row r="1157" spans="1:21" ht="14.25" customHeight="1" x14ac:dyDescent="0.55000000000000004">
      <c r="A1157" s="7">
        <f t="shared" si="102"/>
        <v>2025</v>
      </c>
      <c r="B1157" s="73" t="s">
        <v>87</v>
      </c>
      <c r="C1157" s="75">
        <v>55212</v>
      </c>
      <c r="D1157" s="8">
        <v>21213.592926025394</v>
      </c>
      <c r="E1157" s="8">
        <v>174647.02038574222</v>
      </c>
      <c r="F1157" s="8">
        <v>23053.406509399414</v>
      </c>
      <c r="G1157" s="8">
        <v>732.94569742679607</v>
      </c>
      <c r="H1157" s="8">
        <v>4758.9592113494873</v>
      </c>
      <c r="I1157" s="8">
        <v>1046.9709775447839</v>
      </c>
      <c r="J1157" s="8">
        <v>79060.038085937529</v>
      </c>
      <c r="K1157" s="8">
        <v>27600.815856933597</v>
      </c>
      <c r="L1157" s="8">
        <v>1674.0622568130491</v>
      </c>
      <c r="M1157" s="8">
        <v>5956.8777809143076</v>
      </c>
      <c r="N1157" s="8">
        <v>43828.281921386726</v>
      </c>
      <c r="O1157" s="8">
        <v>2932.4911775588989</v>
      </c>
      <c r="P1157" s="8">
        <v>0</v>
      </c>
      <c r="Q1157" s="8">
        <v>0</v>
      </c>
      <c r="R1157" s="8">
        <v>37704.59292602542</v>
      </c>
      <c r="S1157" s="8">
        <v>24434.133308410648</v>
      </c>
      <c r="T1157" s="8">
        <v>16921.312414169322</v>
      </c>
      <c r="U1157" s="8"/>
    </row>
    <row r="1158" spans="1:21" ht="14.25" customHeight="1" x14ac:dyDescent="0.55000000000000004">
      <c r="A1158" s="7">
        <f t="shared" si="102"/>
        <v>2025</v>
      </c>
      <c r="B1158" s="73" t="s">
        <v>87</v>
      </c>
      <c r="C1158" s="75">
        <v>55243</v>
      </c>
      <c r="D1158" s="8">
        <v>21085.689666748051</v>
      </c>
      <c r="E1158" s="8">
        <v>173594.01818847662</v>
      </c>
      <c r="F1158" s="8">
        <v>22914.410202026367</v>
      </c>
      <c r="G1158" s="8">
        <v>728.52654325962055</v>
      </c>
      <c r="H1158" s="8">
        <v>4730.265983581543</v>
      </c>
      <c r="I1158" s="8">
        <v>1040.6584556102757</v>
      </c>
      <c r="J1158" s="8">
        <v>78583.360961914077</v>
      </c>
      <c r="K1158" s="8">
        <v>27587.285614013679</v>
      </c>
      <c r="L1158" s="8">
        <v>1663.9688334465031</v>
      </c>
      <c r="M1158" s="8">
        <v>5920.9619960784921</v>
      </c>
      <c r="N1158" s="8">
        <v>43411.144882202163</v>
      </c>
      <c r="O1158" s="8">
        <v>2881.6030755043021</v>
      </c>
      <c r="P1158" s="8">
        <v>0</v>
      </c>
      <c r="Q1158" s="8">
        <v>0</v>
      </c>
      <c r="R1158" s="8">
        <v>37477.260185241728</v>
      </c>
      <c r="S1158" s="8">
        <v>24286.812004089374</v>
      </c>
      <c r="T1158" s="8">
        <v>16819.288732528683</v>
      </c>
      <c r="U1158" s="8"/>
    </row>
    <row r="1159" spans="1:21" ht="14.25" customHeight="1" x14ac:dyDescent="0.55000000000000004">
      <c r="A1159" s="7">
        <f t="shared" si="102"/>
        <v>2025</v>
      </c>
      <c r="B1159" s="73" t="s">
        <v>87</v>
      </c>
      <c r="C1159" s="75">
        <v>55273</v>
      </c>
      <c r="D1159" s="8">
        <v>20958.557373046875</v>
      </c>
      <c r="E1159" s="8">
        <v>172547.36621093756</v>
      </c>
      <c r="F1159" s="8">
        <v>22776.252334594727</v>
      </c>
      <c r="G1159" s="8">
        <v>724.13403189182293</v>
      </c>
      <c r="H1159" s="8">
        <v>4701.745786666871</v>
      </c>
      <c r="I1159" s="8">
        <v>1034.3840219974525</v>
      </c>
      <c r="J1159" s="8">
        <v>78109.558044433623</v>
      </c>
      <c r="K1159" s="8">
        <v>27573.837158203125</v>
      </c>
      <c r="L1159" s="8">
        <v>1653.9362683296204</v>
      </c>
      <c r="M1159" s="8">
        <v>5885.2627735137939</v>
      </c>
      <c r="N1159" s="8">
        <v>42996.522903442383</v>
      </c>
      <c r="O1159" s="8">
        <v>2831.5019249916086</v>
      </c>
      <c r="P1159" s="8">
        <v>0</v>
      </c>
      <c r="Q1159" s="8">
        <v>0</v>
      </c>
      <c r="R1159" s="8">
        <v>37251.298034667976</v>
      </c>
      <c r="S1159" s="8">
        <v>24140.380054473884</v>
      </c>
      <c r="T1159" s="8">
        <v>16717.880388259891</v>
      </c>
      <c r="U1159" s="8"/>
    </row>
    <row r="1160" spans="1:21" ht="14.25" customHeight="1" x14ac:dyDescent="0.55000000000000004">
      <c r="A1160" s="7">
        <f t="shared" si="102"/>
        <v>2025</v>
      </c>
      <c r="B1160" s="73" t="s">
        <v>87</v>
      </c>
      <c r="C1160" s="75">
        <v>55304</v>
      </c>
      <c r="D1160" s="8">
        <v>20832.191703796387</v>
      </c>
      <c r="E1160" s="8">
        <v>171507.02563476565</v>
      </c>
      <c r="F1160" s="8">
        <v>22638.927124023438</v>
      </c>
      <c r="G1160" s="8">
        <v>719.76799499988556</v>
      </c>
      <c r="H1160" s="8">
        <v>4673.3974962234515</v>
      </c>
      <c r="I1160" s="8">
        <v>1028.1473939418795</v>
      </c>
      <c r="J1160" s="8">
        <v>77638.610870361343</v>
      </c>
      <c r="K1160" s="8">
        <v>27560.469680786133</v>
      </c>
      <c r="L1160" s="8">
        <v>1643.9641308784483</v>
      </c>
      <c r="M1160" s="8">
        <v>5849.7787322998047</v>
      </c>
      <c r="N1160" s="8">
        <v>42584.397888183594</v>
      </c>
      <c r="O1160" s="8">
        <v>2782.1760449409476</v>
      </c>
      <c r="P1160" s="8">
        <v>0</v>
      </c>
      <c r="Q1160" s="8">
        <v>0</v>
      </c>
      <c r="R1160" s="8">
        <v>37026.698089599609</v>
      </c>
      <c r="S1160" s="8">
        <v>23994.829959869407</v>
      </c>
      <c r="T1160" s="8">
        <v>16617.083017349258</v>
      </c>
      <c r="U1160" s="8"/>
    </row>
    <row r="1161" spans="1:21" ht="14.25" customHeight="1" x14ac:dyDescent="0.55000000000000004">
      <c r="A1161" s="7">
        <f t="shared" si="102"/>
        <v>2025</v>
      </c>
      <c r="B1161" s="73" t="s">
        <v>87</v>
      </c>
      <c r="C1161" s="75">
        <v>55334</v>
      </c>
      <c r="D1161" s="8">
        <v>20706.587936401367</v>
      </c>
      <c r="E1161" s="8">
        <v>170472.95654296881</v>
      </c>
      <c r="F1161" s="8">
        <v>22502.43017578125</v>
      </c>
      <c r="G1161" s="8">
        <v>715.4282900094986</v>
      </c>
      <c r="H1161" s="8">
        <v>4645.220124244689</v>
      </c>
      <c r="I1161" s="8">
        <v>1021.9483740329738</v>
      </c>
      <c r="J1161" s="8">
        <v>77170.50366210939</v>
      </c>
      <c r="K1161" s="8">
        <v>27547.182800292976</v>
      </c>
      <c r="L1161" s="8">
        <v>1634.0521836280825</v>
      </c>
      <c r="M1161" s="8">
        <v>5814.508621215823</v>
      </c>
      <c r="N1161" s="8">
        <v>42174.761001586929</v>
      </c>
      <c r="O1161" s="8">
        <v>2733.6149334907545</v>
      </c>
      <c r="P1161" s="8">
        <v>0</v>
      </c>
      <c r="Q1161" s="8">
        <v>0</v>
      </c>
      <c r="R1161" s="8">
        <v>36803.452651977539</v>
      </c>
      <c r="S1161" s="8">
        <v>23850.157661437996</v>
      </c>
      <c r="T1161" s="8">
        <v>16516.89353370668</v>
      </c>
      <c r="U1161" s="8"/>
    </row>
    <row r="1162" spans="1:21" ht="14.25" customHeight="1" x14ac:dyDescent="0.55000000000000004">
      <c r="A1162" s="7">
        <f t="shared" si="102"/>
        <v>2025</v>
      </c>
      <c r="B1162" s="73" t="s">
        <v>87</v>
      </c>
      <c r="C1162" s="75">
        <v>55365</v>
      </c>
      <c r="D1162" s="8">
        <v>20581.741630554206</v>
      </c>
      <c r="E1162" s="8">
        <v>169445.12292480472</v>
      </c>
      <c r="F1162" s="8">
        <v>22366.756072998051</v>
      </c>
      <c r="G1162" s="8">
        <v>711.11475908756267</v>
      </c>
      <c r="H1162" s="8">
        <v>4617.2127447128287</v>
      </c>
      <c r="I1162" s="8">
        <v>1015.7867493629459</v>
      </c>
      <c r="J1162" s="8">
        <v>76705.221649169966</v>
      </c>
      <c r="K1162" s="8">
        <v>27533.975936889652</v>
      </c>
      <c r="L1162" s="8">
        <v>1624.1999931335445</v>
      </c>
      <c r="M1162" s="8">
        <v>5779.4510917663574</v>
      </c>
      <c r="N1162" s="8">
        <v>41767.593414306641</v>
      </c>
      <c r="O1162" s="8">
        <v>2685.8068761825557</v>
      </c>
      <c r="P1162" s="8">
        <v>0</v>
      </c>
      <c r="Q1162" s="8">
        <v>0</v>
      </c>
      <c r="R1162" s="8">
        <v>36581.55393981935</v>
      </c>
      <c r="S1162" s="8">
        <v>23706.358406066909</v>
      </c>
      <c r="T1162" s="8">
        <v>16417.308277130134</v>
      </c>
      <c r="U1162" s="8"/>
    </row>
    <row r="1163" spans="1:21" ht="14.25" customHeight="1" x14ac:dyDescent="0.55000000000000004">
      <c r="A1163" s="7">
        <f t="shared" si="102"/>
        <v>2025</v>
      </c>
      <c r="B1163" s="73" t="s">
        <v>87</v>
      </c>
      <c r="C1163" s="75">
        <v>55396</v>
      </c>
      <c r="D1163" s="8">
        <v>20457.647895812988</v>
      </c>
      <c r="E1163" s="8">
        <v>168423.4857177735</v>
      </c>
      <c r="F1163" s="8">
        <v>22231.900024414063</v>
      </c>
      <c r="G1163" s="8">
        <v>706.8272258043288</v>
      </c>
      <c r="H1163" s="8">
        <v>4589.3741731643677</v>
      </c>
      <c r="I1163" s="8">
        <v>1009.6622707843779</v>
      </c>
      <c r="J1163" s="8">
        <v>76242.741058349624</v>
      </c>
      <c r="K1163" s="8">
        <v>27520.848541259787</v>
      </c>
      <c r="L1163" s="8">
        <v>1614.4071974754336</v>
      </c>
      <c r="M1163" s="8">
        <v>5744.6050071716309</v>
      </c>
      <c r="N1163" s="8">
        <v>41362.88020324707</v>
      </c>
      <c r="O1163" s="8">
        <v>2638.7406311035161</v>
      </c>
      <c r="P1163" s="8">
        <v>0</v>
      </c>
      <c r="Q1163" s="8">
        <v>0</v>
      </c>
      <c r="R1163" s="8">
        <v>36360.991905212424</v>
      </c>
      <c r="S1163" s="8">
        <v>23563.425144195564</v>
      </c>
      <c r="T1163" s="8">
        <v>16318.323762893689</v>
      </c>
      <c r="U1163" s="8"/>
    </row>
    <row r="1164" spans="1:21" ht="14.25" customHeight="1" x14ac:dyDescent="0.55000000000000004">
      <c r="A1164" s="7">
        <f t="shared" si="102"/>
        <v>2025</v>
      </c>
      <c r="B1164" s="73" t="s">
        <v>87</v>
      </c>
      <c r="C1164" s="75">
        <v>55426</v>
      </c>
      <c r="D1164" s="8">
        <v>20334.302375793461</v>
      </c>
      <c r="E1164" s="8">
        <v>167408.00903320318</v>
      </c>
      <c r="F1164" s="8">
        <v>22097.857284545898</v>
      </c>
      <c r="G1164" s="8">
        <v>702.56555116176605</v>
      </c>
      <c r="H1164" s="8">
        <v>4561.7033481597909</v>
      </c>
      <c r="I1164" s="8">
        <v>1003.5747141838074</v>
      </c>
      <c r="J1164" s="8">
        <v>75783.051055908232</v>
      </c>
      <c r="K1164" s="8">
        <v>27507.800598144557</v>
      </c>
      <c r="L1164" s="8">
        <v>1604.6734271049504</v>
      </c>
      <c r="M1164" s="8">
        <v>5709.9690914154053</v>
      </c>
      <c r="N1164" s="8">
        <v>40960.606597900405</v>
      </c>
      <c r="O1164" s="8">
        <v>2592.4056386947641</v>
      </c>
      <c r="P1164" s="8">
        <v>0</v>
      </c>
      <c r="Q1164" s="8">
        <v>0</v>
      </c>
      <c r="R1164" s="8">
        <v>36141.760742187515</v>
      </c>
      <c r="S1164" s="8">
        <v>23421.353816986095</v>
      </c>
      <c r="T1164" s="8">
        <v>16219.935506820691</v>
      </c>
      <c r="U1164" s="8"/>
    </row>
    <row r="1165" spans="1:21" ht="14.25" customHeight="1" x14ac:dyDescent="0.55000000000000004">
      <c r="A1165" s="7">
        <f t="shared" si="102"/>
        <v>2025</v>
      </c>
      <c r="B1165" s="73" t="s">
        <v>87</v>
      </c>
      <c r="C1165" s="75">
        <v>55457</v>
      </c>
      <c r="D1165" s="8">
        <v>20211.700828552246</v>
      </c>
      <c r="E1165" s="8">
        <v>166398.6536865235</v>
      </c>
      <c r="F1165" s="8">
        <v>21964.622085571289</v>
      </c>
      <c r="G1165" s="8">
        <v>698.32956349849712</v>
      </c>
      <c r="H1165" s="8">
        <v>4534.1994190216064</v>
      </c>
      <c r="I1165" s="8">
        <v>997.5238401889801</v>
      </c>
      <c r="J1165" s="8">
        <v>75326.130859375029</v>
      </c>
      <c r="K1165" s="8">
        <v>27494.831375122078</v>
      </c>
      <c r="L1165" s="8">
        <v>1594.9983539581297</v>
      </c>
      <c r="M1165" s="8">
        <v>5675.5418968200693</v>
      </c>
      <c r="N1165" s="8">
        <v>40560.758712768555</v>
      </c>
      <c r="O1165" s="8">
        <v>2546.790682792664</v>
      </c>
      <c r="P1165" s="8">
        <v>0</v>
      </c>
      <c r="Q1165" s="8">
        <v>0</v>
      </c>
      <c r="R1165" s="8">
        <v>35923.850639343269</v>
      </c>
      <c r="S1165" s="8">
        <v>23280.139141082775</v>
      </c>
      <c r="T1165" s="8">
        <v>16122.140094757089</v>
      </c>
      <c r="U1165" s="8"/>
    </row>
    <row r="1166" spans="1:21" ht="14.25" customHeight="1" x14ac:dyDescent="0.55000000000000004">
      <c r="A1166" s="7">
        <f t="shared" si="102"/>
        <v>2025</v>
      </c>
      <c r="B1166" s="73" t="s">
        <v>87</v>
      </c>
      <c r="C1166" s="75">
        <v>55487</v>
      </c>
      <c r="D1166" s="8">
        <v>20089.838241577145</v>
      </c>
      <c r="E1166" s="8">
        <v>165395.3876953125</v>
      </c>
      <c r="F1166" s="8">
        <v>21832.191162109375</v>
      </c>
      <c r="G1166" s="8">
        <v>694.11911976337444</v>
      </c>
      <c r="H1166" s="8">
        <v>4506.8614330291748</v>
      </c>
      <c r="I1166" s="8">
        <v>991.50947308540344</v>
      </c>
      <c r="J1166" s="8">
        <v>74871.96524047853</v>
      </c>
      <c r="K1166" s="8">
        <v>27481.940063476566</v>
      </c>
      <c r="L1166" s="8">
        <v>1585.3816509246828</v>
      </c>
      <c r="M1166" s="8">
        <v>5641.3222637176523</v>
      </c>
      <c r="N1166" s="8">
        <v>40163.323104858413</v>
      </c>
      <c r="O1166" s="8">
        <v>2501.8853836059566</v>
      </c>
      <c r="P1166" s="8">
        <v>0</v>
      </c>
      <c r="Q1166" s="8">
        <v>0</v>
      </c>
      <c r="R1166" s="8">
        <v>35707.254707336433</v>
      </c>
      <c r="S1166" s="8">
        <v>23139.776508331302</v>
      </c>
      <c r="T1166" s="8">
        <v>16024.935035705581</v>
      </c>
      <c r="U1166" s="8"/>
    </row>
    <row r="1167" spans="1:21" ht="14.25" customHeight="1" x14ac:dyDescent="0.55000000000000004">
      <c r="A1167" s="7">
        <f t="shared" si="102"/>
        <v>2025</v>
      </c>
      <c r="B1167" s="73" t="s">
        <v>87</v>
      </c>
      <c r="C1167" s="75">
        <v>55518</v>
      </c>
      <c r="D1167" s="8">
        <v>19968.710243225101</v>
      </c>
      <c r="E1167" s="8">
        <v>164398.1673583985</v>
      </c>
      <c r="F1167" s="8">
        <v>21700.557800292972</v>
      </c>
      <c r="G1167" s="8">
        <v>689.93405258655548</v>
      </c>
      <c r="H1167" s="8">
        <v>4479.6882133483887</v>
      </c>
      <c r="I1167" s="8">
        <v>985.53133976459503</v>
      </c>
      <c r="J1167" s="8">
        <v>74420.539764404341</v>
      </c>
      <c r="K1167" s="8">
        <v>27469.12675476076</v>
      </c>
      <c r="L1167" s="8">
        <v>1575.8228716850285</v>
      </c>
      <c r="M1167" s="8">
        <v>5607.3090057373065</v>
      </c>
      <c r="N1167" s="8">
        <v>39768.280517578132</v>
      </c>
      <c r="O1167" s="8">
        <v>2457.6792502403264</v>
      </c>
      <c r="P1167" s="8">
        <v>0</v>
      </c>
      <c r="Q1167" s="8">
        <v>0</v>
      </c>
      <c r="R1167" s="8">
        <v>35491.964134216338</v>
      </c>
      <c r="S1167" s="8">
        <v>23000.259960174568</v>
      </c>
      <c r="T1167" s="8">
        <v>15928.315311431901</v>
      </c>
      <c r="U1167" s="8"/>
    </row>
    <row r="1168" spans="1:21" ht="14.25" customHeight="1" x14ac:dyDescent="0.55000000000000004">
      <c r="A1168" s="7">
        <f t="shared" si="102"/>
        <v>2025</v>
      </c>
      <c r="B1168" s="73" t="s">
        <v>87</v>
      </c>
      <c r="C1168" s="75">
        <v>55549</v>
      </c>
      <c r="D1168" s="8">
        <v>19848.312828063968</v>
      </c>
      <c r="E1168" s="8">
        <v>163406.95837402344</v>
      </c>
      <c r="F1168" s="8">
        <v>21569.718215942383</v>
      </c>
      <c r="G1168" s="8">
        <v>685.77422714233398</v>
      </c>
      <c r="H1168" s="8">
        <v>4452.6787281036395</v>
      </c>
      <c r="I1168" s="8">
        <v>979.58925843238831</v>
      </c>
      <c r="J1168" s="8">
        <v>73971.834304809599</v>
      </c>
      <c r="K1168" s="8">
        <v>27456.390701293945</v>
      </c>
      <c r="L1168" s="8">
        <v>1566.3217225074766</v>
      </c>
      <c r="M1168" s="8">
        <v>5573.500789642334</v>
      </c>
      <c r="N1168" s="8">
        <v>39375.621490478523</v>
      </c>
      <c r="O1168" s="8">
        <v>2414.16209602356</v>
      </c>
      <c r="P1168" s="8">
        <v>0</v>
      </c>
      <c r="Q1168" s="8">
        <v>0</v>
      </c>
      <c r="R1168" s="8">
        <v>35277.971969604507</v>
      </c>
      <c r="S1168" s="8">
        <v>22861.583866119388</v>
      </c>
      <c r="T1168" s="8">
        <v>15832.278766632089</v>
      </c>
      <c r="U1168" s="8"/>
    </row>
    <row r="1169" spans="1:21" ht="14.25" customHeight="1" x14ac:dyDescent="0.55000000000000004">
      <c r="A1169" s="7">
        <f t="shared" si="102"/>
        <v>2025</v>
      </c>
      <c r="B1169" s="73" t="s">
        <v>87</v>
      </c>
      <c r="C1169" s="75">
        <v>55578</v>
      </c>
      <c r="D1169" s="8">
        <v>19728.641250610352</v>
      </c>
      <c r="E1169" s="8">
        <v>162421.72717285162</v>
      </c>
      <c r="F1169" s="8">
        <v>21439.667892456058</v>
      </c>
      <c r="G1169" s="8">
        <v>681.63948714733112</v>
      </c>
      <c r="H1169" s="8">
        <v>4425.8320970535287</v>
      </c>
      <c r="I1169" s="8">
        <v>973.68302762508392</v>
      </c>
      <c r="J1169" s="8">
        <v>73525.835830688506</v>
      </c>
      <c r="K1169" s="8">
        <v>27443.731155395515</v>
      </c>
      <c r="L1169" s="8">
        <v>1556.8778977394099</v>
      </c>
      <c r="M1169" s="8">
        <v>5539.8962936401376</v>
      </c>
      <c r="N1169" s="8">
        <v>38985.331069946289</v>
      </c>
      <c r="O1169" s="8">
        <v>2371.3236298561096</v>
      </c>
      <c r="P1169" s="8">
        <v>0</v>
      </c>
      <c r="Q1169" s="8">
        <v>0</v>
      </c>
      <c r="R1169" s="8">
        <v>35065.27041625978</v>
      </c>
      <c r="S1169" s="8">
        <v>22723.744262695323</v>
      </c>
      <c r="T1169" s="8">
        <v>15736.821378707891</v>
      </c>
      <c r="U1169" s="8"/>
    </row>
    <row r="1170" spans="1:21" ht="14.25" customHeight="1" x14ac:dyDescent="0.55000000000000004">
      <c r="A1170" s="7">
        <f t="shared" si="102"/>
        <v>2025</v>
      </c>
      <c r="B1170" s="73" t="s">
        <v>87</v>
      </c>
      <c r="C1170" s="75">
        <v>55609</v>
      </c>
      <c r="D1170" s="8">
        <v>19609.691139221191</v>
      </c>
      <c r="E1170" s="8">
        <v>161442.43542480475</v>
      </c>
      <c r="F1170" s="8">
        <v>21310.401565551761</v>
      </c>
      <c r="G1170" s="8">
        <v>677.52967810630776</v>
      </c>
      <c r="H1170" s="8">
        <v>4399.1473608016968</v>
      </c>
      <c r="I1170" s="8">
        <v>967.8123891353606</v>
      </c>
      <c r="J1170" s="8">
        <v>73082.525497436553</v>
      </c>
      <c r="K1170" s="8">
        <v>27431.148498535167</v>
      </c>
      <c r="L1170" s="8">
        <v>1547.4910035133357</v>
      </c>
      <c r="M1170" s="8">
        <v>5506.4946861267108</v>
      </c>
      <c r="N1170" s="8">
        <v>38597.391921997085</v>
      </c>
      <c r="O1170" s="8">
        <v>2329.1537766456604</v>
      </c>
      <c r="P1170" s="8">
        <v>0</v>
      </c>
      <c r="Q1170" s="8">
        <v>0</v>
      </c>
      <c r="R1170" s="8">
        <v>34853.851219177261</v>
      </c>
      <c r="S1170" s="8">
        <v>22586.735416412357</v>
      </c>
      <c r="T1170" s="8">
        <v>15641.938821792593</v>
      </c>
      <c r="U1170" s="8"/>
    </row>
    <row r="1171" spans="1:21" ht="14.25" customHeight="1" x14ac:dyDescent="0.55000000000000004">
      <c r="A1171" s="7">
        <f t="shared" si="102"/>
        <v>2025</v>
      </c>
      <c r="B1171" s="73" t="s">
        <v>87</v>
      </c>
      <c r="C1171" s="75">
        <v>55639</v>
      </c>
      <c r="D1171" s="8">
        <v>19491.458267211918</v>
      </c>
      <c r="E1171" s="8">
        <v>160469.049194336</v>
      </c>
      <c r="F1171" s="8">
        <v>21181.914459228519</v>
      </c>
      <c r="G1171" s="8">
        <v>673.44464027881634</v>
      </c>
      <c r="H1171" s="8">
        <v>4372.6234617233276</v>
      </c>
      <c r="I1171" s="8">
        <v>961.97713148593891</v>
      </c>
      <c r="J1171" s="8">
        <v>72641.887527465879</v>
      </c>
      <c r="K1171" s="8">
        <v>27418.641204833984</v>
      </c>
      <c r="L1171" s="8">
        <v>1538.1606755256651</v>
      </c>
      <c r="M1171" s="8">
        <v>5473.2942714691153</v>
      </c>
      <c r="N1171" s="8">
        <v>38211.791549682632</v>
      </c>
      <c r="O1171" s="8">
        <v>2287.6427516937256</v>
      </c>
      <c r="P1171" s="8">
        <v>0</v>
      </c>
      <c r="Q1171" s="8">
        <v>0</v>
      </c>
      <c r="R1171" s="8">
        <v>34643.706848144546</v>
      </c>
      <c r="S1171" s="8">
        <v>22450.552474975593</v>
      </c>
      <c r="T1171" s="8">
        <v>15547.628393173232</v>
      </c>
      <c r="U1171" s="8"/>
    </row>
    <row r="1172" spans="1:21" ht="14.25" customHeight="1" x14ac:dyDescent="0.55000000000000004">
      <c r="A1172" s="7">
        <f t="shared" si="102"/>
        <v>2025</v>
      </c>
      <c r="B1172" s="73" t="s">
        <v>87</v>
      </c>
      <c r="C1172" s="75">
        <v>55670</v>
      </c>
      <c r="D1172" s="8">
        <v>19373.938102722168</v>
      </c>
      <c r="E1172" s="8">
        <v>159501.53283691406</v>
      </c>
      <c r="F1172" s="8">
        <v>21054.202087402344</v>
      </c>
      <c r="G1172" s="8">
        <v>669.3842244148251</v>
      </c>
      <c r="H1172" s="8">
        <v>4346.259651184082</v>
      </c>
      <c r="I1172" s="8">
        <v>956.17708337306976</v>
      </c>
      <c r="J1172" s="8">
        <v>72203.907165527358</v>
      </c>
      <c r="K1172" s="8">
        <v>27406.209243774418</v>
      </c>
      <c r="L1172" s="8">
        <v>1528.8866429328923</v>
      </c>
      <c r="M1172" s="8">
        <v>5440.2940483093253</v>
      </c>
      <c r="N1172" s="8">
        <v>37828.516708374031</v>
      </c>
      <c r="O1172" s="8">
        <v>2246.780936479568</v>
      </c>
      <c r="P1172" s="8">
        <v>0</v>
      </c>
      <c r="Q1172" s="8">
        <v>0</v>
      </c>
      <c r="R1172" s="8">
        <v>34434.828567504897</v>
      </c>
      <c r="S1172" s="8">
        <v>22315.191490173343</v>
      </c>
      <c r="T1172" s="8">
        <v>15453.887205123914</v>
      </c>
      <c r="U1172" s="8"/>
    </row>
    <row r="1173" spans="1:21" ht="14.25" customHeight="1" x14ac:dyDescent="0.55000000000000004">
      <c r="A1173" s="7">
        <f t="shared" si="102"/>
        <v>2025</v>
      </c>
      <c r="B1173" s="73" t="s">
        <v>87</v>
      </c>
      <c r="C1173" s="75">
        <v>55700</v>
      </c>
      <c r="D1173" s="8">
        <v>19257.126541137699</v>
      </c>
      <c r="E1173" s="8">
        <v>158539.848022461</v>
      </c>
      <c r="F1173" s="8">
        <v>20927.259918212898</v>
      </c>
      <c r="G1173" s="8">
        <v>665.34830141067505</v>
      </c>
      <c r="H1173" s="8">
        <v>4320.05470275879</v>
      </c>
      <c r="I1173" s="8">
        <v>950.41199159622192</v>
      </c>
      <c r="J1173" s="8">
        <v>71768.568725585967</v>
      </c>
      <c r="K1173" s="8">
        <v>27393.852416992195</v>
      </c>
      <c r="L1173" s="8">
        <v>1519.6684823036192</v>
      </c>
      <c r="M1173" s="8">
        <v>5407.4927997589111</v>
      </c>
      <c r="N1173" s="8">
        <v>37447.553466796882</v>
      </c>
      <c r="O1173" s="8">
        <v>2206.5586752891536</v>
      </c>
      <c r="P1173" s="8">
        <v>0</v>
      </c>
      <c r="Q1173" s="8">
        <v>0</v>
      </c>
      <c r="R1173" s="8">
        <v>34227.210815429695</v>
      </c>
      <c r="S1173" s="8">
        <v>22180.64637374879</v>
      </c>
      <c r="T1173" s="8">
        <v>15360.711032867432</v>
      </c>
      <c r="U1173" s="8"/>
    </row>
    <row r="1174" spans="1:21" ht="14.25" customHeight="1" x14ac:dyDescent="0.55000000000000004">
      <c r="A1174" s="7">
        <f t="shared" si="102"/>
        <v>2025</v>
      </c>
      <c r="B1174" s="73" t="s">
        <v>87</v>
      </c>
      <c r="C1174" s="75">
        <v>55731</v>
      </c>
      <c r="D1174" s="8">
        <v>19141.019477844242</v>
      </c>
      <c r="E1174" s="8">
        <v>157583.96264648443</v>
      </c>
      <c r="F1174" s="8">
        <v>20801.083023071289</v>
      </c>
      <c r="G1174" s="8">
        <v>661.33670926094044</v>
      </c>
      <c r="H1174" s="8">
        <v>4294.0076885223389</v>
      </c>
      <c r="I1174" s="8">
        <v>944.68167448043823</v>
      </c>
      <c r="J1174" s="8">
        <v>71335.852539062529</v>
      </c>
      <c r="K1174" s="8">
        <v>27381.570129394549</v>
      </c>
      <c r="L1174" s="8">
        <v>1510.5059328079224</v>
      </c>
      <c r="M1174" s="8">
        <v>5374.8892860412598</v>
      </c>
      <c r="N1174" s="8">
        <v>37068.887390136719</v>
      </c>
      <c r="O1174" s="8">
        <v>2166.9664034843454</v>
      </c>
      <c r="P1174" s="8">
        <v>0</v>
      </c>
      <c r="Q1174" s="8">
        <v>0</v>
      </c>
      <c r="R1174" s="8">
        <v>34020.84401702883</v>
      </c>
      <c r="S1174" s="8">
        <v>22046.911964416508</v>
      </c>
      <c r="T1174" s="8">
        <v>15268.096628189087</v>
      </c>
      <c r="U1174" s="8"/>
    </row>
    <row r="1175" spans="1:21" ht="14.25" customHeight="1" x14ac:dyDescent="0.55000000000000004">
      <c r="A1175" s="7">
        <f t="shared" si="102"/>
        <v>2025</v>
      </c>
      <c r="B1175" s="73" t="s">
        <v>87</v>
      </c>
      <c r="C1175" s="75">
        <v>55762</v>
      </c>
      <c r="D1175" s="8">
        <v>19025.61242675782</v>
      </c>
      <c r="E1175" s="8">
        <v>156633.84045410162</v>
      </c>
      <c r="F1175" s="8">
        <v>20675.666854858398</v>
      </c>
      <c r="G1175" s="8">
        <v>657.34931123256672</v>
      </c>
      <c r="H1175" s="8">
        <v>4268.1177873611459</v>
      </c>
      <c r="I1175" s="8">
        <v>938.98588085174572</v>
      </c>
      <c r="J1175" s="8">
        <v>70905.746185302763</v>
      </c>
      <c r="K1175" s="8">
        <v>27369.361892700199</v>
      </c>
      <c r="L1175" s="8">
        <v>1501.398634433747</v>
      </c>
      <c r="M1175" s="8">
        <v>5342.4824638366708</v>
      </c>
      <c r="N1175" s="8">
        <v>36692.503829956069</v>
      </c>
      <c r="O1175" s="8">
        <v>2127.994974374772</v>
      </c>
      <c r="P1175" s="8">
        <v>0</v>
      </c>
      <c r="Q1175" s="8">
        <v>0</v>
      </c>
      <c r="R1175" s="8">
        <v>33815.721939086921</v>
      </c>
      <c r="S1175" s="8">
        <v>21913.984565734881</v>
      </c>
      <c r="T1175" s="8">
        <v>15176.040180206299</v>
      </c>
      <c r="U1175" s="8"/>
    </row>
    <row r="1176" spans="1:21" ht="14.25" customHeight="1" x14ac:dyDescent="0.55000000000000004">
      <c r="A1176" s="7">
        <f t="shared" si="102"/>
        <v>2025</v>
      </c>
      <c r="B1176" s="73" t="s">
        <v>87</v>
      </c>
      <c r="C1176" s="75">
        <v>55792</v>
      </c>
      <c r="D1176" s="8">
        <v>18910.90117645264</v>
      </c>
      <c r="E1176" s="8">
        <v>155689.44665527347</v>
      </c>
      <c r="F1176" s="8">
        <v>20551.006820678715</v>
      </c>
      <c r="G1176" s="8">
        <v>653.38595092296589</v>
      </c>
      <c r="H1176" s="8">
        <v>4242.3840570449838</v>
      </c>
      <c r="I1176" s="8">
        <v>933.32444632053375</v>
      </c>
      <c r="J1176" s="8">
        <v>70478.234375000029</v>
      </c>
      <c r="K1176" s="8">
        <v>27357.227188110362</v>
      </c>
      <c r="L1176" s="8">
        <v>1492.3462567329402</v>
      </c>
      <c r="M1176" s="8">
        <v>5310.271041870119</v>
      </c>
      <c r="N1176" s="8">
        <v>36318.389831542976</v>
      </c>
      <c r="O1176" s="8">
        <v>2089.6351330280299</v>
      </c>
      <c r="P1176" s="8">
        <v>0</v>
      </c>
      <c r="Q1176" s="8">
        <v>0</v>
      </c>
      <c r="R1176" s="8">
        <v>33611.836685180664</v>
      </c>
      <c r="S1176" s="8">
        <v>21781.858558654807</v>
      </c>
      <c r="T1176" s="8">
        <v>15084.538963317875</v>
      </c>
      <c r="U1176" s="8"/>
    </row>
    <row r="1177" spans="1:21" ht="14.25" customHeight="1" x14ac:dyDescent="0.55000000000000004">
      <c r="B1177" s="73"/>
      <c r="C1177" s="75"/>
      <c r="D1177" s="8"/>
      <c r="E1177" s="8"/>
      <c r="F1177" s="8"/>
      <c r="G1177" s="8"/>
      <c r="H1177" s="8"/>
      <c r="I1177" s="8"/>
      <c r="J1177" s="8"/>
      <c r="K1177" s="8"/>
      <c r="L1177" s="8"/>
      <c r="M1177" s="8"/>
      <c r="N1177" s="8"/>
      <c r="O1177" s="8"/>
      <c r="P1177" s="8"/>
      <c r="Q1177" s="8"/>
      <c r="R1177" s="8"/>
      <c r="S1177" s="8"/>
      <c r="T1177" s="8"/>
      <c r="U1177" s="8"/>
    </row>
    <row r="1178" spans="1:21" ht="14.25" customHeight="1" x14ac:dyDescent="0.55000000000000004">
      <c r="B1178" s="73"/>
      <c r="C1178" s="75"/>
      <c r="D1178" s="8"/>
      <c r="E1178" s="8"/>
      <c r="F1178" s="8"/>
      <c r="G1178" s="8"/>
      <c r="H1178" s="8"/>
      <c r="I1178" s="8"/>
      <c r="J1178" s="8"/>
      <c r="K1178" s="8"/>
      <c r="L1178" s="8"/>
      <c r="M1178" s="8"/>
      <c r="N1178" s="8"/>
      <c r="O1178" s="8"/>
      <c r="P1178" s="8"/>
      <c r="Q1178" s="8"/>
      <c r="R1178" s="8"/>
      <c r="S1178" s="8"/>
      <c r="T1178" s="8"/>
      <c r="U1178" s="8"/>
    </row>
    <row r="1179" spans="1:21" ht="14.25" customHeight="1" x14ac:dyDescent="0.55000000000000004">
      <c r="B1179" s="73"/>
      <c r="C1179" s="75"/>
      <c r="D1179" s="8"/>
      <c r="E1179" s="8"/>
      <c r="F1179" s="8"/>
      <c r="G1179" s="8"/>
      <c r="H1179" s="8"/>
      <c r="I1179" s="8"/>
      <c r="J1179" s="8"/>
      <c r="K1179" s="8"/>
      <c r="L1179" s="8"/>
      <c r="M1179" s="8"/>
      <c r="N1179" s="8"/>
      <c r="O1179" s="8"/>
      <c r="P1179" s="8"/>
      <c r="Q1179" s="8"/>
      <c r="R1179" s="8"/>
      <c r="S1179" s="8"/>
      <c r="T1179" s="8"/>
      <c r="U1179" s="8"/>
    </row>
    <row r="1180" spans="1:21" ht="14.25" customHeight="1" x14ac:dyDescent="0.55000000000000004">
      <c r="B1180" s="73"/>
      <c r="C1180" s="75"/>
      <c r="D1180" s="8"/>
      <c r="E1180" s="8"/>
      <c r="F1180" s="8"/>
      <c r="G1180" s="8"/>
      <c r="H1180" s="8"/>
      <c r="I1180" s="8"/>
      <c r="J1180" s="8"/>
      <c r="K1180" s="8"/>
      <c r="L1180" s="8"/>
      <c r="M1180" s="8"/>
      <c r="N1180" s="8"/>
      <c r="O1180" s="8"/>
      <c r="P1180" s="8"/>
      <c r="Q1180" s="8"/>
      <c r="R1180" s="8"/>
      <c r="S1180" s="8"/>
      <c r="T1180" s="8"/>
      <c r="U1180" s="8"/>
    </row>
    <row r="1181" spans="1:21" ht="14.25" customHeight="1" x14ac:dyDescent="0.55000000000000004">
      <c r="B1181" s="73"/>
      <c r="C1181" s="75"/>
      <c r="D1181" s="8"/>
      <c r="E1181" s="8"/>
      <c r="F1181" s="8"/>
      <c r="G1181" s="8"/>
      <c r="H1181" s="8"/>
      <c r="I1181" s="8"/>
      <c r="J1181" s="8"/>
      <c r="K1181" s="8"/>
      <c r="L1181" s="8"/>
      <c r="M1181" s="8"/>
      <c r="N1181" s="8"/>
      <c r="O1181" s="8"/>
      <c r="P1181" s="8"/>
      <c r="Q1181" s="8"/>
      <c r="R1181" s="8"/>
      <c r="S1181" s="8"/>
      <c r="T1181" s="8"/>
      <c r="U1181" s="8"/>
    </row>
    <row r="1182" spans="1:21" ht="14.25" customHeight="1" x14ac:dyDescent="0.55000000000000004">
      <c r="B1182" s="73"/>
      <c r="C1182" s="75"/>
      <c r="D1182" s="8"/>
      <c r="E1182" s="8"/>
      <c r="F1182" s="8"/>
      <c r="G1182" s="8"/>
      <c r="H1182" s="8"/>
      <c r="I1182" s="8"/>
      <c r="J1182" s="8"/>
      <c r="K1182" s="8"/>
      <c r="L1182" s="8"/>
      <c r="M1182" s="8"/>
      <c r="N1182" s="8"/>
      <c r="O1182" s="8"/>
      <c r="P1182" s="8"/>
      <c r="Q1182" s="8"/>
      <c r="R1182" s="8"/>
      <c r="S1182" s="8"/>
      <c r="T1182" s="8"/>
      <c r="U1182" s="8"/>
    </row>
    <row r="1183" spans="1:21" ht="14.25" customHeight="1" x14ac:dyDescent="0.55000000000000004">
      <c r="B1183" s="73"/>
      <c r="C1183" s="75"/>
      <c r="D1183" s="8"/>
      <c r="E1183" s="8"/>
      <c r="F1183" s="8"/>
      <c r="G1183" s="8"/>
      <c r="H1183" s="8"/>
      <c r="I1183" s="8"/>
      <c r="J1183" s="8"/>
      <c r="K1183" s="8"/>
      <c r="L1183" s="8"/>
      <c r="M1183" s="8"/>
      <c r="N1183" s="8"/>
      <c r="O1183" s="8"/>
      <c r="P1183" s="8"/>
      <c r="Q1183" s="8"/>
      <c r="R1183" s="8"/>
      <c r="S1183" s="8"/>
      <c r="T1183" s="8"/>
      <c r="U1183" s="8"/>
    </row>
    <row r="1184" spans="1:21" ht="14.25" customHeight="1" x14ac:dyDescent="0.55000000000000004">
      <c r="B1184" s="73"/>
      <c r="C1184" s="75"/>
      <c r="D1184" s="8"/>
      <c r="E1184" s="8"/>
      <c r="F1184" s="8"/>
      <c r="G1184" s="8"/>
      <c r="H1184" s="8"/>
      <c r="I1184" s="8"/>
      <c r="J1184" s="8"/>
      <c r="K1184" s="8"/>
      <c r="L1184" s="8"/>
      <c r="M1184" s="8"/>
      <c r="N1184" s="8"/>
      <c r="O1184" s="8"/>
      <c r="P1184" s="8"/>
      <c r="Q1184" s="8"/>
      <c r="R1184" s="8"/>
      <c r="S1184" s="8"/>
      <c r="T1184" s="8"/>
      <c r="U1184" s="8"/>
    </row>
    <row r="1185" spans="1:21" ht="14.25" customHeight="1" x14ac:dyDescent="0.55000000000000004">
      <c r="B1185" s="73"/>
      <c r="C1185" s="75"/>
      <c r="D1185" s="8"/>
      <c r="E1185" s="8"/>
      <c r="F1185" s="8"/>
      <c r="G1185" s="8"/>
      <c r="H1185" s="8"/>
      <c r="I1185" s="8"/>
      <c r="J1185" s="8"/>
      <c r="K1185" s="8"/>
      <c r="L1185" s="8"/>
      <c r="M1185" s="8"/>
      <c r="N1185" s="8"/>
      <c r="O1185" s="8"/>
      <c r="P1185" s="8"/>
      <c r="Q1185" s="8"/>
      <c r="R1185" s="8"/>
      <c r="S1185" s="8"/>
      <c r="T1185" s="8"/>
      <c r="U1185" s="8"/>
    </row>
    <row r="1186" spans="1:21" ht="14.25" customHeight="1" x14ac:dyDescent="0.55000000000000004">
      <c r="B1186" s="73"/>
      <c r="C1186" s="75"/>
      <c r="D1186" s="8"/>
      <c r="E1186" s="8"/>
      <c r="F1186" s="8"/>
      <c r="G1186" s="8"/>
      <c r="H1186" s="8"/>
      <c r="I1186" s="8"/>
      <c r="J1186" s="8"/>
      <c r="K1186" s="8"/>
      <c r="L1186" s="8"/>
      <c r="M1186" s="8"/>
      <c r="N1186" s="8"/>
      <c r="O1186" s="8"/>
      <c r="P1186" s="8"/>
      <c r="Q1186" s="8"/>
      <c r="R1186" s="8"/>
      <c r="S1186" s="8"/>
      <c r="T1186" s="8"/>
      <c r="U1186" s="8"/>
    </row>
    <row r="1187" spans="1:21" ht="14.25" customHeight="1" x14ac:dyDescent="0.55000000000000004">
      <c r="A1187" s="72">
        <v>2026</v>
      </c>
      <c r="B1187" s="73" t="s">
        <v>87</v>
      </c>
      <c r="C1187" s="74">
        <v>44865</v>
      </c>
      <c r="D1187" s="8">
        <v>0</v>
      </c>
      <c r="E1187" s="8">
        <v>0</v>
      </c>
      <c r="F1187" s="8">
        <v>0</v>
      </c>
      <c r="G1187" s="8">
        <v>0</v>
      </c>
      <c r="H1187" s="8">
        <v>0</v>
      </c>
      <c r="I1187" s="8">
        <v>0</v>
      </c>
      <c r="J1187" s="8">
        <v>0</v>
      </c>
      <c r="K1187" s="8">
        <v>0</v>
      </c>
      <c r="L1187" s="8">
        <v>0</v>
      </c>
      <c r="M1187" s="8">
        <v>0</v>
      </c>
      <c r="N1187" s="8">
        <v>0</v>
      </c>
      <c r="O1187" s="8">
        <v>0</v>
      </c>
      <c r="P1187" s="8">
        <v>0</v>
      </c>
      <c r="Q1187" s="8">
        <v>0</v>
      </c>
      <c r="R1187" s="8">
        <v>0</v>
      </c>
      <c r="S1187" s="8">
        <v>0</v>
      </c>
      <c r="T1187" s="8">
        <v>0</v>
      </c>
      <c r="U1187" s="8"/>
    </row>
    <row r="1188" spans="1:21" ht="14.25" customHeight="1" x14ac:dyDescent="0.55000000000000004">
      <c r="A1188" s="7">
        <f t="shared" ref="A1188:A1442" si="103">A1187</f>
        <v>2026</v>
      </c>
      <c r="B1188" s="73" t="s">
        <v>87</v>
      </c>
      <c r="C1188" s="75">
        <v>44895</v>
      </c>
      <c r="D1188" s="8">
        <v>0</v>
      </c>
      <c r="E1188" s="8">
        <v>0</v>
      </c>
      <c r="F1188" s="8">
        <v>0</v>
      </c>
      <c r="G1188" s="8">
        <v>0</v>
      </c>
      <c r="H1188" s="8">
        <v>0</v>
      </c>
      <c r="I1188" s="8">
        <v>0</v>
      </c>
      <c r="J1188" s="8">
        <v>0</v>
      </c>
      <c r="K1188" s="8">
        <v>0</v>
      </c>
      <c r="L1188" s="8">
        <v>0</v>
      </c>
      <c r="M1188" s="8">
        <v>0</v>
      </c>
      <c r="N1188" s="8">
        <v>0</v>
      </c>
      <c r="O1188" s="8">
        <v>0</v>
      </c>
      <c r="P1188" s="8">
        <v>0</v>
      </c>
      <c r="Q1188" s="8">
        <v>0</v>
      </c>
      <c r="R1188" s="8">
        <v>0</v>
      </c>
      <c r="S1188" s="8">
        <v>0</v>
      </c>
      <c r="T1188" s="8">
        <v>0</v>
      </c>
      <c r="U1188" s="8"/>
    </row>
    <row r="1189" spans="1:21" ht="14.25" customHeight="1" x14ac:dyDescent="0.55000000000000004">
      <c r="A1189" s="7">
        <f t="shared" si="103"/>
        <v>2026</v>
      </c>
      <c r="B1189" s="73" t="s">
        <v>87</v>
      </c>
      <c r="C1189" s="75">
        <v>44926</v>
      </c>
      <c r="D1189" s="8">
        <v>0</v>
      </c>
      <c r="E1189" s="8">
        <v>0</v>
      </c>
      <c r="F1189" s="8">
        <v>0</v>
      </c>
      <c r="G1189" s="8">
        <v>0</v>
      </c>
      <c r="H1189" s="8">
        <v>0</v>
      </c>
      <c r="I1189" s="8">
        <v>0</v>
      </c>
      <c r="J1189" s="8">
        <v>0</v>
      </c>
      <c r="K1189" s="8">
        <v>0</v>
      </c>
      <c r="L1189" s="8">
        <v>0</v>
      </c>
      <c r="M1189" s="8">
        <v>0</v>
      </c>
      <c r="N1189" s="8">
        <v>0</v>
      </c>
      <c r="O1189" s="8">
        <v>0</v>
      </c>
      <c r="P1189" s="8">
        <v>0</v>
      </c>
      <c r="Q1189" s="8">
        <v>0</v>
      </c>
      <c r="R1189" s="8">
        <v>0</v>
      </c>
      <c r="S1189" s="8">
        <v>0</v>
      </c>
      <c r="T1189" s="8">
        <v>0</v>
      </c>
      <c r="U1189" s="8"/>
    </row>
    <row r="1190" spans="1:21" ht="14.25" customHeight="1" x14ac:dyDescent="0.55000000000000004">
      <c r="A1190" s="7">
        <f t="shared" si="103"/>
        <v>2026</v>
      </c>
      <c r="B1190" s="73" t="s">
        <v>87</v>
      </c>
      <c r="C1190" s="75">
        <v>44957</v>
      </c>
      <c r="D1190" s="8">
        <v>0</v>
      </c>
      <c r="E1190" s="8">
        <v>0</v>
      </c>
      <c r="F1190" s="8">
        <v>0</v>
      </c>
      <c r="G1190" s="8">
        <v>0</v>
      </c>
      <c r="H1190" s="8">
        <v>0</v>
      </c>
      <c r="I1190" s="8">
        <v>0</v>
      </c>
      <c r="J1190" s="8">
        <v>0</v>
      </c>
      <c r="K1190" s="8">
        <v>0</v>
      </c>
      <c r="L1190" s="8">
        <v>0</v>
      </c>
      <c r="M1190" s="8">
        <v>0</v>
      </c>
      <c r="N1190" s="8">
        <v>0</v>
      </c>
      <c r="O1190" s="8">
        <v>0</v>
      </c>
      <c r="P1190" s="8">
        <v>0</v>
      </c>
      <c r="Q1190" s="8">
        <v>0</v>
      </c>
      <c r="R1190" s="8">
        <v>0</v>
      </c>
      <c r="S1190" s="8">
        <v>0</v>
      </c>
      <c r="T1190" s="8">
        <v>0</v>
      </c>
      <c r="U1190" s="8"/>
    </row>
    <row r="1191" spans="1:21" ht="14.25" customHeight="1" x14ac:dyDescent="0.55000000000000004">
      <c r="A1191" s="7">
        <f t="shared" si="103"/>
        <v>2026</v>
      </c>
      <c r="B1191" s="73" t="s">
        <v>87</v>
      </c>
      <c r="C1191" s="75">
        <v>44985</v>
      </c>
      <c r="D1191" s="8">
        <v>0</v>
      </c>
      <c r="E1191" s="8">
        <v>0</v>
      </c>
      <c r="F1191" s="8">
        <v>0</v>
      </c>
      <c r="G1191" s="8">
        <v>0</v>
      </c>
      <c r="H1191" s="8">
        <v>0</v>
      </c>
      <c r="I1191" s="8">
        <v>0</v>
      </c>
      <c r="J1191" s="8">
        <v>0</v>
      </c>
      <c r="K1191" s="8">
        <v>0</v>
      </c>
      <c r="L1191" s="8">
        <v>0</v>
      </c>
      <c r="M1191" s="8">
        <v>0</v>
      </c>
      <c r="N1191" s="8">
        <v>0</v>
      </c>
      <c r="O1191" s="8">
        <v>0</v>
      </c>
      <c r="P1191" s="8">
        <v>0</v>
      </c>
      <c r="Q1191" s="8">
        <v>0</v>
      </c>
      <c r="R1191" s="8">
        <v>0</v>
      </c>
      <c r="S1191" s="8">
        <v>0</v>
      </c>
      <c r="T1191" s="8">
        <v>0</v>
      </c>
      <c r="U1191" s="8"/>
    </row>
    <row r="1192" spans="1:21" ht="14.25" customHeight="1" x14ac:dyDescent="0.55000000000000004">
      <c r="A1192" s="7">
        <f t="shared" si="103"/>
        <v>2026</v>
      </c>
      <c r="B1192" s="73" t="s">
        <v>87</v>
      </c>
      <c r="C1192" s="75">
        <v>45016</v>
      </c>
      <c r="D1192" s="8">
        <v>0</v>
      </c>
      <c r="E1192" s="8">
        <v>0</v>
      </c>
      <c r="F1192" s="8">
        <v>0</v>
      </c>
      <c r="G1192" s="8">
        <v>0</v>
      </c>
      <c r="H1192" s="8">
        <v>0</v>
      </c>
      <c r="I1192" s="8">
        <v>0</v>
      </c>
      <c r="J1192" s="8">
        <v>0</v>
      </c>
      <c r="K1192" s="8">
        <v>0</v>
      </c>
      <c r="L1192" s="8">
        <v>0</v>
      </c>
      <c r="M1192" s="8">
        <v>0</v>
      </c>
      <c r="N1192" s="8">
        <v>0</v>
      </c>
      <c r="O1192" s="8">
        <v>0</v>
      </c>
      <c r="P1192" s="8">
        <v>0</v>
      </c>
      <c r="Q1192" s="8">
        <v>0</v>
      </c>
      <c r="R1192" s="8">
        <v>0</v>
      </c>
      <c r="S1192" s="8">
        <v>0</v>
      </c>
      <c r="T1192" s="8">
        <v>0</v>
      </c>
      <c r="U1192" s="8"/>
    </row>
    <row r="1193" spans="1:21" ht="14.25" customHeight="1" x14ac:dyDescent="0.55000000000000004">
      <c r="A1193" s="7">
        <f t="shared" si="103"/>
        <v>2026</v>
      </c>
      <c r="B1193" s="73" t="s">
        <v>87</v>
      </c>
      <c r="C1193" s="75">
        <v>45046</v>
      </c>
      <c r="D1193" s="8">
        <v>0</v>
      </c>
      <c r="E1193" s="8">
        <v>0</v>
      </c>
      <c r="F1193" s="8">
        <v>0</v>
      </c>
      <c r="G1193" s="8">
        <v>0</v>
      </c>
      <c r="H1193" s="8">
        <v>0</v>
      </c>
      <c r="I1193" s="8">
        <v>0</v>
      </c>
      <c r="J1193" s="8">
        <v>0</v>
      </c>
      <c r="K1193" s="8">
        <v>0</v>
      </c>
      <c r="L1193" s="8">
        <v>0</v>
      </c>
      <c r="M1193" s="8">
        <v>0</v>
      </c>
      <c r="N1193" s="8">
        <v>0</v>
      </c>
      <c r="O1193" s="8">
        <v>0</v>
      </c>
      <c r="P1193" s="8">
        <v>0</v>
      </c>
      <c r="Q1193" s="8">
        <v>0</v>
      </c>
      <c r="R1193" s="8">
        <v>0</v>
      </c>
      <c r="S1193" s="8">
        <v>0</v>
      </c>
      <c r="T1193" s="8">
        <v>0</v>
      </c>
      <c r="U1193" s="8"/>
    </row>
    <row r="1194" spans="1:21" ht="14.25" customHeight="1" x14ac:dyDescent="0.55000000000000004">
      <c r="A1194" s="7">
        <f t="shared" si="103"/>
        <v>2026</v>
      </c>
      <c r="B1194" s="73" t="s">
        <v>87</v>
      </c>
      <c r="C1194" s="75">
        <v>45077</v>
      </c>
      <c r="D1194" s="8">
        <v>0</v>
      </c>
      <c r="E1194" s="8">
        <v>0</v>
      </c>
      <c r="F1194" s="8">
        <v>0</v>
      </c>
      <c r="G1194" s="8">
        <v>0</v>
      </c>
      <c r="H1194" s="8">
        <v>0</v>
      </c>
      <c r="I1194" s="8">
        <v>0</v>
      </c>
      <c r="J1194" s="8">
        <v>0</v>
      </c>
      <c r="K1194" s="8">
        <v>0</v>
      </c>
      <c r="L1194" s="8">
        <v>0</v>
      </c>
      <c r="M1194" s="8">
        <v>0</v>
      </c>
      <c r="N1194" s="8">
        <v>0</v>
      </c>
      <c r="O1194" s="8">
        <v>0</v>
      </c>
      <c r="P1194" s="8">
        <v>0</v>
      </c>
      <c r="Q1194" s="8">
        <v>0</v>
      </c>
      <c r="R1194" s="8">
        <v>0</v>
      </c>
      <c r="S1194" s="8">
        <v>0</v>
      </c>
      <c r="T1194" s="8">
        <v>0</v>
      </c>
      <c r="U1194" s="8"/>
    </row>
    <row r="1195" spans="1:21" ht="14.25" customHeight="1" x14ac:dyDescent="0.55000000000000004">
      <c r="A1195" s="7">
        <f t="shared" si="103"/>
        <v>2026</v>
      </c>
      <c r="B1195" s="73" t="s">
        <v>87</v>
      </c>
      <c r="C1195" s="75">
        <v>45107</v>
      </c>
      <c r="D1195" s="8">
        <v>0</v>
      </c>
      <c r="E1195" s="8">
        <v>0</v>
      </c>
      <c r="F1195" s="8">
        <v>0</v>
      </c>
      <c r="G1195" s="8">
        <v>0</v>
      </c>
      <c r="H1195" s="8">
        <v>0</v>
      </c>
      <c r="I1195" s="8">
        <v>0</v>
      </c>
      <c r="J1195" s="8">
        <v>0</v>
      </c>
      <c r="K1195" s="8">
        <v>0</v>
      </c>
      <c r="L1195" s="8">
        <v>0</v>
      </c>
      <c r="M1195" s="8">
        <v>0</v>
      </c>
      <c r="N1195" s="8">
        <v>0</v>
      </c>
      <c r="O1195" s="8">
        <v>0</v>
      </c>
      <c r="P1195" s="8">
        <v>0</v>
      </c>
      <c r="Q1195" s="8">
        <v>0</v>
      </c>
      <c r="R1195" s="8">
        <v>0</v>
      </c>
      <c r="S1195" s="8">
        <v>0</v>
      </c>
      <c r="T1195" s="8">
        <v>0</v>
      </c>
      <c r="U1195" s="8"/>
    </row>
    <row r="1196" spans="1:21" ht="14.25" customHeight="1" x14ac:dyDescent="0.55000000000000004">
      <c r="A1196" s="7">
        <f t="shared" si="103"/>
        <v>2026</v>
      </c>
      <c r="B1196" s="73" t="s">
        <v>87</v>
      </c>
      <c r="C1196" s="75">
        <v>45138</v>
      </c>
      <c r="D1196" s="8">
        <v>0</v>
      </c>
      <c r="E1196" s="8">
        <v>0</v>
      </c>
      <c r="F1196" s="8">
        <v>0</v>
      </c>
      <c r="G1196" s="8">
        <v>0</v>
      </c>
      <c r="H1196" s="8">
        <v>0</v>
      </c>
      <c r="I1196" s="8">
        <v>0</v>
      </c>
      <c r="J1196" s="8">
        <v>0</v>
      </c>
      <c r="K1196" s="8">
        <v>0</v>
      </c>
      <c r="L1196" s="8">
        <v>0</v>
      </c>
      <c r="M1196" s="8">
        <v>0</v>
      </c>
      <c r="N1196" s="8">
        <v>0</v>
      </c>
      <c r="O1196" s="8">
        <v>0</v>
      </c>
      <c r="P1196" s="8">
        <v>0</v>
      </c>
      <c r="Q1196" s="8">
        <v>0</v>
      </c>
      <c r="R1196" s="8">
        <v>0</v>
      </c>
      <c r="S1196" s="8">
        <v>0</v>
      </c>
      <c r="T1196" s="8">
        <v>0</v>
      </c>
      <c r="U1196" s="8"/>
    </row>
    <row r="1197" spans="1:21" ht="14.25" customHeight="1" x14ac:dyDescent="0.55000000000000004">
      <c r="A1197" s="7">
        <f t="shared" si="103"/>
        <v>2026</v>
      </c>
      <c r="B1197" s="73" t="s">
        <v>87</v>
      </c>
      <c r="C1197" s="75">
        <v>45169</v>
      </c>
      <c r="D1197" s="8">
        <v>0</v>
      </c>
      <c r="E1197" s="8">
        <v>0</v>
      </c>
      <c r="F1197" s="8">
        <v>0</v>
      </c>
      <c r="G1197" s="8">
        <v>0</v>
      </c>
      <c r="H1197" s="8">
        <v>0</v>
      </c>
      <c r="I1197" s="8">
        <v>0</v>
      </c>
      <c r="J1197" s="8">
        <v>0</v>
      </c>
      <c r="K1197" s="8">
        <v>0</v>
      </c>
      <c r="L1197" s="8">
        <v>0</v>
      </c>
      <c r="M1197" s="8">
        <v>0</v>
      </c>
      <c r="N1197" s="8">
        <v>0</v>
      </c>
      <c r="O1197" s="8">
        <v>0</v>
      </c>
      <c r="P1197" s="8">
        <v>0</v>
      </c>
      <c r="Q1197" s="8">
        <v>0</v>
      </c>
      <c r="R1197" s="8">
        <v>0</v>
      </c>
      <c r="S1197" s="8">
        <v>0</v>
      </c>
      <c r="T1197" s="8">
        <v>0</v>
      </c>
      <c r="U1197" s="8"/>
    </row>
    <row r="1198" spans="1:21" ht="14.25" customHeight="1" x14ac:dyDescent="0.55000000000000004">
      <c r="A1198" s="7">
        <f t="shared" si="103"/>
        <v>2026</v>
      </c>
      <c r="B1198" s="73" t="s">
        <v>87</v>
      </c>
      <c r="C1198" s="75">
        <v>45199</v>
      </c>
      <c r="D1198" s="8">
        <v>0</v>
      </c>
      <c r="E1198" s="8">
        <v>0</v>
      </c>
      <c r="F1198" s="8">
        <v>0</v>
      </c>
      <c r="G1198" s="8">
        <v>0</v>
      </c>
      <c r="H1198" s="8">
        <v>0</v>
      </c>
      <c r="I1198" s="8">
        <v>0</v>
      </c>
      <c r="J1198" s="8">
        <v>0</v>
      </c>
      <c r="K1198" s="8">
        <v>0</v>
      </c>
      <c r="L1198" s="8">
        <v>0</v>
      </c>
      <c r="M1198" s="8">
        <v>0</v>
      </c>
      <c r="N1198" s="8">
        <v>0</v>
      </c>
      <c r="O1198" s="8">
        <v>0</v>
      </c>
      <c r="P1198" s="8">
        <v>0</v>
      </c>
      <c r="Q1198" s="8">
        <v>0</v>
      </c>
      <c r="R1198" s="8">
        <v>0</v>
      </c>
      <c r="S1198" s="8">
        <v>0</v>
      </c>
      <c r="T1198" s="8">
        <v>0</v>
      </c>
      <c r="U1198" s="8"/>
    </row>
    <row r="1199" spans="1:21" ht="14.25" customHeight="1" x14ac:dyDescent="0.55000000000000004">
      <c r="A1199" s="7">
        <f t="shared" si="103"/>
        <v>2026</v>
      </c>
      <c r="B1199" s="73" t="s">
        <v>87</v>
      </c>
      <c r="C1199" s="75">
        <v>45230</v>
      </c>
      <c r="D1199" s="8">
        <v>0</v>
      </c>
      <c r="E1199" s="8">
        <v>0</v>
      </c>
      <c r="F1199" s="8">
        <v>0</v>
      </c>
      <c r="G1199" s="8">
        <v>0</v>
      </c>
      <c r="H1199" s="8">
        <v>0</v>
      </c>
      <c r="I1199" s="8">
        <v>0</v>
      </c>
      <c r="J1199" s="8">
        <v>0</v>
      </c>
      <c r="K1199" s="8">
        <v>0</v>
      </c>
      <c r="L1199" s="8">
        <v>0</v>
      </c>
      <c r="M1199" s="8">
        <v>0</v>
      </c>
      <c r="N1199" s="8">
        <v>0</v>
      </c>
      <c r="O1199" s="8">
        <v>0</v>
      </c>
      <c r="P1199" s="8">
        <v>0</v>
      </c>
      <c r="Q1199" s="8">
        <v>0</v>
      </c>
      <c r="R1199" s="8">
        <v>0</v>
      </c>
      <c r="S1199" s="8">
        <v>0</v>
      </c>
      <c r="T1199" s="8">
        <v>0</v>
      </c>
      <c r="U1199" s="8"/>
    </row>
    <row r="1200" spans="1:21" ht="14.25" customHeight="1" x14ac:dyDescent="0.55000000000000004">
      <c r="A1200" s="7">
        <f t="shared" si="103"/>
        <v>2026</v>
      </c>
      <c r="B1200" s="73" t="s">
        <v>87</v>
      </c>
      <c r="C1200" s="75">
        <v>45260</v>
      </c>
      <c r="D1200" s="8">
        <v>0</v>
      </c>
      <c r="E1200" s="8">
        <v>0</v>
      </c>
      <c r="F1200" s="8">
        <v>0</v>
      </c>
      <c r="G1200" s="8">
        <v>0</v>
      </c>
      <c r="H1200" s="8">
        <v>0</v>
      </c>
      <c r="I1200" s="8">
        <v>0</v>
      </c>
      <c r="J1200" s="8">
        <v>0</v>
      </c>
      <c r="K1200" s="8">
        <v>0</v>
      </c>
      <c r="L1200" s="8">
        <v>0</v>
      </c>
      <c r="M1200" s="8">
        <v>0</v>
      </c>
      <c r="N1200" s="8">
        <v>0</v>
      </c>
      <c r="O1200" s="8">
        <v>0</v>
      </c>
      <c r="P1200" s="8">
        <v>0</v>
      </c>
      <c r="Q1200" s="8">
        <v>0</v>
      </c>
      <c r="R1200" s="8">
        <v>0</v>
      </c>
      <c r="S1200" s="8">
        <v>0</v>
      </c>
      <c r="T1200" s="8">
        <v>0</v>
      </c>
      <c r="U1200" s="8"/>
    </row>
    <row r="1201" spans="1:21" ht="14.25" customHeight="1" x14ac:dyDescent="0.55000000000000004">
      <c r="A1201" s="7">
        <f t="shared" si="103"/>
        <v>2026</v>
      </c>
      <c r="B1201" s="73" t="s">
        <v>87</v>
      </c>
      <c r="C1201" s="75">
        <v>45291</v>
      </c>
      <c r="D1201" s="8">
        <v>0</v>
      </c>
      <c r="E1201" s="8">
        <v>0</v>
      </c>
      <c r="F1201" s="8">
        <v>0</v>
      </c>
      <c r="G1201" s="8">
        <v>0</v>
      </c>
      <c r="H1201" s="8">
        <v>0</v>
      </c>
      <c r="I1201" s="8">
        <v>0</v>
      </c>
      <c r="J1201" s="8">
        <v>0</v>
      </c>
      <c r="K1201" s="8">
        <v>0</v>
      </c>
      <c r="L1201" s="8">
        <v>0</v>
      </c>
      <c r="M1201" s="8">
        <v>0</v>
      </c>
      <c r="N1201" s="8">
        <v>0</v>
      </c>
      <c r="O1201" s="8">
        <v>0</v>
      </c>
      <c r="P1201" s="8">
        <v>0</v>
      </c>
      <c r="Q1201" s="8">
        <v>0</v>
      </c>
      <c r="R1201" s="8">
        <v>0</v>
      </c>
      <c r="S1201" s="8">
        <v>0</v>
      </c>
      <c r="T1201" s="8">
        <v>0</v>
      </c>
      <c r="U1201" s="8"/>
    </row>
    <row r="1202" spans="1:21" ht="14.25" customHeight="1" x14ac:dyDescent="0.55000000000000004">
      <c r="A1202" s="7">
        <f t="shared" si="103"/>
        <v>2026</v>
      </c>
      <c r="B1202" s="73" t="s">
        <v>87</v>
      </c>
      <c r="C1202" s="75">
        <v>45322</v>
      </c>
      <c r="D1202" s="8">
        <v>0</v>
      </c>
      <c r="E1202" s="8">
        <v>0</v>
      </c>
      <c r="F1202" s="8">
        <v>0</v>
      </c>
      <c r="G1202" s="8">
        <v>0</v>
      </c>
      <c r="H1202" s="8">
        <v>0</v>
      </c>
      <c r="I1202" s="8">
        <v>0</v>
      </c>
      <c r="J1202" s="8">
        <v>0</v>
      </c>
      <c r="K1202" s="8">
        <v>0</v>
      </c>
      <c r="L1202" s="8">
        <v>0</v>
      </c>
      <c r="M1202" s="8">
        <v>0</v>
      </c>
      <c r="N1202" s="8">
        <v>0</v>
      </c>
      <c r="O1202" s="8">
        <v>0</v>
      </c>
      <c r="P1202" s="8">
        <v>0</v>
      </c>
      <c r="Q1202" s="8">
        <v>0</v>
      </c>
      <c r="R1202" s="8">
        <v>0</v>
      </c>
      <c r="S1202" s="8">
        <v>0</v>
      </c>
      <c r="T1202" s="8">
        <v>0</v>
      </c>
      <c r="U1202" s="8"/>
    </row>
    <row r="1203" spans="1:21" ht="14.25" customHeight="1" x14ac:dyDescent="0.55000000000000004">
      <c r="A1203" s="7">
        <f t="shared" si="103"/>
        <v>2026</v>
      </c>
      <c r="B1203" s="73" t="s">
        <v>87</v>
      </c>
      <c r="C1203" s="75">
        <v>45351</v>
      </c>
      <c r="D1203" s="8">
        <v>0</v>
      </c>
      <c r="E1203" s="8">
        <v>0</v>
      </c>
      <c r="F1203" s="8">
        <v>0</v>
      </c>
      <c r="G1203" s="8">
        <v>0</v>
      </c>
      <c r="H1203" s="8">
        <v>0</v>
      </c>
      <c r="I1203" s="8">
        <v>0</v>
      </c>
      <c r="J1203" s="8">
        <v>0</v>
      </c>
      <c r="K1203" s="8">
        <v>0</v>
      </c>
      <c r="L1203" s="8">
        <v>0</v>
      </c>
      <c r="M1203" s="8">
        <v>0</v>
      </c>
      <c r="N1203" s="8">
        <v>0</v>
      </c>
      <c r="O1203" s="8">
        <v>0</v>
      </c>
      <c r="P1203" s="8">
        <v>0</v>
      </c>
      <c r="Q1203" s="8">
        <v>0</v>
      </c>
      <c r="R1203" s="8">
        <v>0</v>
      </c>
      <c r="S1203" s="8">
        <v>0</v>
      </c>
      <c r="T1203" s="8">
        <v>0</v>
      </c>
      <c r="U1203" s="8"/>
    </row>
    <row r="1204" spans="1:21" ht="14.25" customHeight="1" x14ac:dyDescent="0.55000000000000004">
      <c r="A1204" s="7">
        <f t="shared" si="103"/>
        <v>2026</v>
      </c>
      <c r="B1204" s="73" t="s">
        <v>87</v>
      </c>
      <c r="C1204" s="75">
        <v>45382</v>
      </c>
      <c r="D1204" s="8">
        <v>0</v>
      </c>
      <c r="E1204" s="8">
        <v>0</v>
      </c>
      <c r="F1204" s="8">
        <v>0</v>
      </c>
      <c r="G1204" s="8">
        <v>0</v>
      </c>
      <c r="H1204" s="8">
        <v>0</v>
      </c>
      <c r="I1204" s="8">
        <v>0</v>
      </c>
      <c r="J1204" s="8">
        <v>0</v>
      </c>
      <c r="K1204" s="8">
        <v>0</v>
      </c>
      <c r="L1204" s="8">
        <v>0</v>
      </c>
      <c r="M1204" s="8">
        <v>0</v>
      </c>
      <c r="N1204" s="8">
        <v>0</v>
      </c>
      <c r="O1204" s="8">
        <v>0</v>
      </c>
      <c r="P1204" s="8">
        <v>0</v>
      </c>
      <c r="Q1204" s="8">
        <v>0</v>
      </c>
      <c r="R1204" s="8">
        <v>0</v>
      </c>
      <c r="S1204" s="8">
        <v>0</v>
      </c>
      <c r="T1204" s="8">
        <v>0</v>
      </c>
      <c r="U1204" s="8"/>
    </row>
    <row r="1205" spans="1:21" ht="14.25" customHeight="1" x14ac:dyDescent="0.55000000000000004">
      <c r="A1205" s="7">
        <f t="shared" si="103"/>
        <v>2026</v>
      </c>
      <c r="B1205" s="73" t="s">
        <v>87</v>
      </c>
      <c r="C1205" s="75">
        <v>45412</v>
      </c>
      <c r="D1205" s="8">
        <v>0</v>
      </c>
      <c r="E1205" s="8">
        <v>0</v>
      </c>
      <c r="F1205" s="8">
        <v>0</v>
      </c>
      <c r="G1205" s="8">
        <v>0</v>
      </c>
      <c r="H1205" s="8">
        <v>0</v>
      </c>
      <c r="I1205" s="8">
        <v>0</v>
      </c>
      <c r="J1205" s="8">
        <v>0</v>
      </c>
      <c r="K1205" s="8">
        <v>0</v>
      </c>
      <c r="L1205" s="8">
        <v>0</v>
      </c>
      <c r="M1205" s="8">
        <v>0</v>
      </c>
      <c r="N1205" s="8">
        <v>0</v>
      </c>
      <c r="O1205" s="8">
        <v>0</v>
      </c>
      <c r="P1205" s="8">
        <v>0</v>
      </c>
      <c r="Q1205" s="8">
        <v>0</v>
      </c>
      <c r="R1205" s="8">
        <v>0</v>
      </c>
      <c r="S1205" s="8">
        <v>0</v>
      </c>
      <c r="T1205" s="8">
        <v>0</v>
      </c>
      <c r="U1205" s="8"/>
    </row>
    <row r="1206" spans="1:21" ht="14.25" customHeight="1" x14ac:dyDescent="0.55000000000000004">
      <c r="A1206" s="7">
        <f t="shared" si="103"/>
        <v>2026</v>
      </c>
      <c r="B1206" s="73" t="s">
        <v>87</v>
      </c>
      <c r="C1206" s="75">
        <v>45443</v>
      </c>
      <c r="D1206" s="8">
        <v>0</v>
      </c>
      <c r="E1206" s="8">
        <v>0</v>
      </c>
      <c r="F1206" s="8">
        <v>0</v>
      </c>
      <c r="G1206" s="8">
        <v>0</v>
      </c>
      <c r="H1206" s="8">
        <v>0</v>
      </c>
      <c r="I1206" s="8">
        <v>0</v>
      </c>
      <c r="J1206" s="8">
        <v>0</v>
      </c>
      <c r="K1206" s="8">
        <v>0</v>
      </c>
      <c r="L1206" s="8">
        <v>0</v>
      </c>
      <c r="M1206" s="8">
        <v>0</v>
      </c>
      <c r="N1206" s="8">
        <v>0</v>
      </c>
      <c r="O1206" s="8">
        <v>0</v>
      </c>
      <c r="P1206" s="8">
        <v>0</v>
      </c>
      <c r="Q1206" s="8">
        <v>0</v>
      </c>
      <c r="R1206" s="8">
        <v>0</v>
      </c>
      <c r="S1206" s="8">
        <v>0</v>
      </c>
      <c r="T1206" s="8">
        <v>0</v>
      </c>
      <c r="U1206" s="8"/>
    </row>
    <row r="1207" spans="1:21" ht="14.25" customHeight="1" x14ac:dyDescent="0.55000000000000004">
      <c r="A1207" s="7">
        <f t="shared" si="103"/>
        <v>2026</v>
      </c>
      <c r="B1207" s="73" t="s">
        <v>87</v>
      </c>
      <c r="C1207" s="75">
        <v>45473</v>
      </c>
      <c r="D1207" s="8">
        <v>0</v>
      </c>
      <c r="E1207" s="8">
        <v>0</v>
      </c>
      <c r="F1207" s="8">
        <v>0</v>
      </c>
      <c r="G1207" s="8">
        <v>0</v>
      </c>
      <c r="H1207" s="8">
        <v>0</v>
      </c>
      <c r="I1207" s="8">
        <v>0</v>
      </c>
      <c r="J1207" s="8">
        <v>0</v>
      </c>
      <c r="K1207" s="8">
        <v>0</v>
      </c>
      <c r="L1207" s="8">
        <v>0</v>
      </c>
      <c r="M1207" s="8">
        <v>0</v>
      </c>
      <c r="N1207" s="8">
        <v>0</v>
      </c>
      <c r="O1207" s="8">
        <v>0</v>
      </c>
      <c r="P1207" s="8">
        <v>0</v>
      </c>
      <c r="Q1207" s="8">
        <v>0</v>
      </c>
      <c r="R1207" s="8">
        <v>0</v>
      </c>
      <c r="S1207" s="8">
        <v>0</v>
      </c>
      <c r="T1207" s="8">
        <v>0</v>
      </c>
      <c r="U1207" s="8"/>
    </row>
    <row r="1208" spans="1:21" ht="14.25" customHeight="1" x14ac:dyDescent="0.55000000000000004">
      <c r="A1208" s="7">
        <f t="shared" si="103"/>
        <v>2026</v>
      </c>
      <c r="B1208" s="73" t="s">
        <v>87</v>
      </c>
      <c r="C1208" s="75">
        <v>45504</v>
      </c>
      <c r="D1208" s="8">
        <v>0</v>
      </c>
      <c r="E1208" s="8">
        <v>0</v>
      </c>
      <c r="F1208" s="8">
        <v>0</v>
      </c>
      <c r="G1208" s="8">
        <v>0</v>
      </c>
      <c r="H1208" s="8">
        <v>0</v>
      </c>
      <c r="I1208" s="8">
        <v>0</v>
      </c>
      <c r="J1208" s="8">
        <v>0</v>
      </c>
      <c r="K1208" s="8">
        <v>0</v>
      </c>
      <c r="L1208" s="8">
        <v>0</v>
      </c>
      <c r="M1208" s="8">
        <v>0</v>
      </c>
      <c r="N1208" s="8">
        <v>0</v>
      </c>
      <c r="O1208" s="8">
        <v>0</v>
      </c>
      <c r="P1208" s="8">
        <v>0</v>
      </c>
      <c r="Q1208" s="8">
        <v>0</v>
      </c>
      <c r="R1208" s="8">
        <v>0</v>
      </c>
      <c r="S1208" s="8">
        <v>0</v>
      </c>
      <c r="T1208" s="8">
        <v>0</v>
      </c>
      <c r="U1208" s="8"/>
    </row>
    <row r="1209" spans="1:21" ht="14.25" customHeight="1" x14ac:dyDescent="0.55000000000000004">
      <c r="A1209" s="7">
        <f t="shared" si="103"/>
        <v>2026</v>
      </c>
      <c r="B1209" s="73" t="s">
        <v>87</v>
      </c>
      <c r="C1209" s="75">
        <v>45535</v>
      </c>
      <c r="D1209" s="8">
        <v>0</v>
      </c>
      <c r="E1209" s="8">
        <v>0</v>
      </c>
      <c r="F1209" s="8">
        <v>0</v>
      </c>
      <c r="G1209" s="8">
        <v>0</v>
      </c>
      <c r="H1209" s="8">
        <v>0</v>
      </c>
      <c r="I1209" s="8">
        <v>0</v>
      </c>
      <c r="J1209" s="8">
        <v>0</v>
      </c>
      <c r="K1209" s="8">
        <v>0</v>
      </c>
      <c r="L1209" s="8">
        <v>0</v>
      </c>
      <c r="M1209" s="8">
        <v>0</v>
      </c>
      <c r="N1209" s="8">
        <v>0</v>
      </c>
      <c r="O1209" s="8">
        <v>0</v>
      </c>
      <c r="P1209" s="8">
        <v>0</v>
      </c>
      <c r="Q1209" s="8">
        <v>0</v>
      </c>
      <c r="R1209" s="8">
        <v>0</v>
      </c>
      <c r="S1209" s="8">
        <v>0</v>
      </c>
      <c r="T1209" s="8">
        <v>0</v>
      </c>
      <c r="U1209" s="8"/>
    </row>
    <row r="1210" spans="1:21" ht="14.25" customHeight="1" x14ac:dyDescent="0.55000000000000004">
      <c r="A1210" s="7">
        <f t="shared" si="103"/>
        <v>2026</v>
      </c>
      <c r="B1210" s="73" t="s">
        <v>87</v>
      </c>
      <c r="C1210" s="75">
        <v>45565</v>
      </c>
      <c r="D1210" s="8">
        <v>0</v>
      </c>
      <c r="E1210" s="8">
        <v>0</v>
      </c>
      <c r="F1210" s="8">
        <v>0</v>
      </c>
      <c r="G1210" s="8">
        <v>0</v>
      </c>
      <c r="H1210" s="8">
        <v>0</v>
      </c>
      <c r="I1210" s="8">
        <v>0</v>
      </c>
      <c r="J1210" s="8">
        <v>0</v>
      </c>
      <c r="K1210" s="8">
        <v>0</v>
      </c>
      <c r="L1210" s="8">
        <v>0</v>
      </c>
      <c r="M1210" s="8">
        <v>0</v>
      </c>
      <c r="N1210" s="8">
        <v>0</v>
      </c>
      <c r="O1210" s="8">
        <v>0</v>
      </c>
      <c r="P1210" s="8">
        <v>0</v>
      </c>
      <c r="Q1210" s="8">
        <v>0</v>
      </c>
      <c r="R1210" s="8">
        <v>0</v>
      </c>
      <c r="S1210" s="8">
        <v>0</v>
      </c>
      <c r="T1210" s="8">
        <v>0</v>
      </c>
      <c r="U1210" s="8"/>
    </row>
    <row r="1211" spans="1:21" ht="14.25" customHeight="1" x14ac:dyDescent="0.55000000000000004">
      <c r="A1211" s="7">
        <f t="shared" si="103"/>
        <v>2026</v>
      </c>
      <c r="B1211" s="73" t="s">
        <v>87</v>
      </c>
      <c r="C1211" s="75">
        <v>45596</v>
      </c>
      <c r="D1211" s="8">
        <v>0</v>
      </c>
      <c r="E1211" s="8">
        <v>0</v>
      </c>
      <c r="F1211" s="8">
        <v>0</v>
      </c>
      <c r="G1211" s="8">
        <v>0</v>
      </c>
      <c r="H1211" s="8">
        <v>0</v>
      </c>
      <c r="I1211" s="8">
        <v>0</v>
      </c>
      <c r="J1211" s="8">
        <v>0</v>
      </c>
      <c r="K1211" s="8">
        <v>0</v>
      </c>
      <c r="L1211" s="8">
        <v>0</v>
      </c>
      <c r="M1211" s="8">
        <v>0</v>
      </c>
      <c r="N1211" s="8">
        <v>0</v>
      </c>
      <c r="O1211" s="8">
        <v>0</v>
      </c>
      <c r="P1211" s="8">
        <v>0</v>
      </c>
      <c r="Q1211" s="8">
        <v>0</v>
      </c>
      <c r="R1211" s="8">
        <v>0</v>
      </c>
      <c r="S1211" s="8">
        <v>0</v>
      </c>
      <c r="T1211" s="8">
        <v>0</v>
      </c>
      <c r="U1211" s="8"/>
    </row>
    <row r="1212" spans="1:21" ht="14.25" customHeight="1" x14ac:dyDescent="0.55000000000000004">
      <c r="A1212" s="7">
        <f t="shared" si="103"/>
        <v>2026</v>
      </c>
      <c r="B1212" s="73" t="s">
        <v>87</v>
      </c>
      <c r="C1212" s="75">
        <v>45626</v>
      </c>
      <c r="D1212" s="8">
        <v>0</v>
      </c>
      <c r="E1212" s="8">
        <v>0</v>
      </c>
      <c r="F1212" s="8">
        <v>0</v>
      </c>
      <c r="G1212" s="8">
        <v>0</v>
      </c>
      <c r="H1212" s="8">
        <v>0</v>
      </c>
      <c r="I1212" s="8">
        <v>0</v>
      </c>
      <c r="J1212" s="8">
        <v>0</v>
      </c>
      <c r="K1212" s="8">
        <v>0</v>
      </c>
      <c r="L1212" s="8">
        <v>0</v>
      </c>
      <c r="M1212" s="8">
        <v>0</v>
      </c>
      <c r="N1212" s="8">
        <v>0</v>
      </c>
      <c r="O1212" s="8">
        <v>0</v>
      </c>
      <c r="P1212" s="8">
        <v>0</v>
      </c>
      <c r="Q1212" s="8">
        <v>0</v>
      </c>
      <c r="R1212" s="8">
        <v>0</v>
      </c>
      <c r="S1212" s="8">
        <v>0</v>
      </c>
      <c r="T1212" s="8">
        <v>0</v>
      </c>
      <c r="U1212" s="8"/>
    </row>
    <row r="1213" spans="1:21" ht="14.25" customHeight="1" x14ac:dyDescent="0.55000000000000004">
      <c r="A1213" s="7">
        <f t="shared" si="103"/>
        <v>2026</v>
      </c>
      <c r="B1213" s="73" t="s">
        <v>87</v>
      </c>
      <c r="C1213" s="75">
        <v>45657</v>
      </c>
      <c r="D1213" s="8">
        <v>0</v>
      </c>
      <c r="E1213" s="8">
        <v>0</v>
      </c>
      <c r="F1213" s="8">
        <v>0</v>
      </c>
      <c r="G1213" s="8">
        <v>0</v>
      </c>
      <c r="H1213" s="8">
        <v>0</v>
      </c>
      <c r="I1213" s="8">
        <v>0</v>
      </c>
      <c r="J1213" s="8">
        <v>0</v>
      </c>
      <c r="K1213" s="8">
        <v>0</v>
      </c>
      <c r="L1213" s="8">
        <v>0</v>
      </c>
      <c r="M1213" s="8">
        <v>0</v>
      </c>
      <c r="N1213" s="8">
        <v>0</v>
      </c>
      <c r="O1213" s="8">
        <v>0</v>
      </c>
      <c r="P1213" s="8">
        <v>0</v>
      </c>
      <c r="Q1213" s="8">
        <v>0</v>
      </c>
      <c r="R1213" s="8">
        <v>0</v>
      </c>
      <c r="S1213" s="8">
        <v>0</v>
      </c>
      <c r="T1213" s="8">
        <v>0</v>
      </c>
      <c r="U1213" s="8"/>
    </row>
    <row r="1214" spans="1:21" ht="14.25" customHeight="1" x14ac:dyDescent="0.55000000000000004">
      <c r="A1214" s="7">
        <f t="shared" si="103"/>
        <v>2026</v>
      </c>
      <c r="B1214" s="73" t="s">
        <v>87</v>
      </c>
      <c r="C1214" s="75">
        <v>45688</v>
      </c>
      <c r="D1214" s="8">
        <v>0</v>
      </c>
      <c r="E1214" s="8">
        <v>0</v>
      </c>
      <c r="F1214" s="8">
        <v>0</v>
      </c>
      <c r="G1214" s="8">
        <v>0</v>
      </c>
      <c r="H1214" s="8">
        <v>0</v>
      </c>
      <c r="I1214" s="8">
        <v>0</v>
      </c>
      <c r="J1214" s="8">
        <v>0</v>
      </c>
      <c r="K1214" s="8">
        <v>0</v>
      </c>
      <c r="L1214" s="8">
        <v>0</v>
      </c>
      <c r="M1214" s="8">
        <v>0</v>
      </c>
      <c r="N1214" s="8">
        <v>0</v>
      </c>
      <c r="O1214" s="8">
        <v>0</v>
      </c>
      <c r="P1214" s="8">
        <v>0</v>
      </c>
      <c r="Q1214" s="8">
        <v>0</v>
      </c>
      <c r="R1214" s="8">
        <v>0</v>
      </c>
      <c r="S1214" s="8">
        <v>0</v>
      </c>
      <c r="T1214" s="8">
        <v>0</v>
      </c>
      <c r="U1214" s="8"/>
    </row>
    <row r="1215" spans="1:21" ht="14.25" customHeight="1" x14ac:dyDescent="0.55000000000000004">
      <c r="A1215" s="7">
        <f t="shared" si="103"/>
        <v>2026</v>
      </c>
      <c r="B1215" s="73" t="s">
        <v>87</v>
      </c>
      <c r="C1215" s="75">
        <v>45716</v>
      </c>
      <c r="D1215" s="8">
        <v>0</v>
      </c>
      <c r="E1215" s="8">
        <v>0</v>
      </c>
      <c r="F1215" s="8">
        <v>0</v>
      </c>
      <c r="G1215" s="8">
        <v>0</v>
      </c>
      <c r="H1215" s="8">
        <v>0</v>
      </c>
      <c r="I1215" s="8">
        <v>0</v>
      </c>
      <c r="J1215" s="8">
        <v>0</v>
      </c>
      <c r="K1215" s="8">
        <v>0</v>
      </c>
      <c r="L1215" s="8">
        <v>0</v>
      </c>
      <c r="M1215" s="8">
        <v>0</v>
      </c>
      <c r="N1215" s="8">
        <v>0</v>
      </c>
      <c r="O1215" s="8">
        <v>0</v>
      </c>
      <c r="P1215" s="8">
        <v>0</v>
      </c>
      <c r="Q1215" s="8">
        <v>0</v>
      </c>
      <c r="R1215" s="8">
        <v>0</v>
      </c>
      <c r="S1215" s="8">
        <v>0</v>
      </c>
      <c r="T1215" s="8">
        <v>0</v>
      </c>
      <c r="U1215" s="8"/>
    </row>
    <row r="1216" spans="1:21" ht="14.25" customHeight="1" x14ac:dyDescent="0.55000000000000004">
      <c r="A1216" s="7">
        <f t="shared" si="103"/>
        <v>2026</v>
      </c>
      <c r="B1216" s="73" t="s">
        <v>87</v>
      </c>
      <c r="C1216" s="75">
        <v>45747</v>
      </c>
      <c r="D1216" s="8">
        <v>0</v>
      </c>
      <c r="E1216" s="8">
        <v>0</v>
      </c>
      <c r="F1216" s="8">
        <v>0</v>
      </c>
      <c r="G1216" s="8">
        <v>0</v>
      </c>
      <c r="H1216" s="8">
        <v>0</v>
      </c>
      <c r="I1216" s="8">
        <v>0</v>
      </c>
      <c r="J1216" s="8">
        <v>0</v>
      </c>
      <c r="K1216" s="8">
        <v>0</v>
      </c>
      <c r="L1216" s="8">
        <v>0</v>
      </c>
      <c r="M1216" s="8">
        <v>0</v>
      </c>
      <c r="N1216" s="8">
        <v>0</v>
      </c>
      <c r="O1216" s="8">
        <v>0</v>
      </c>
      <c r="P1216" s="8">
        <v>0</v>
      </c>
      <c r="Q1216" s="8">
        <v>0</v>
      </c>
      <c r="R1216" s="8">
        <v>0</v>
      </c>
      <c r="S1216" s="8">
        <v>0</v>
      </c>
      <c r="T1216" s="8">
        <v>0</v>
      </c>
      <c r="U1216" s="8"/>
    </row>
    <row r="1217" spans="1:21" ht="14.25" customHeight="1" x14ac:dyDescent="0.55000000000000004">
      <c r="A1217" s="7">
        <f t="shared" si="103"/>
        <v>2026</v>
      </c>
      <c r="B1217" s="73" t="s">
        <v>87</v>
      </c>
      <c r="C1217" s="75">
        <v>45777</v>
      </c>
      <c r="D1217" s="8">
        <v>0</v>
      </c>
      <c r="E1217" s="8">
        <v>0</v>
      </c>
      <c r="F1217" s="8">
        <v>0</v>
      </c>
      <c r="G1217" s="8">
        <v>0</v>
      </c>
      <c r="H1217" s="8">
        <v>0</v>
      </c>
      <c r="I1217" s="8">
        <v>0</v>
      </c>
      <c r="J1217" s="8">
        <v>0</v>
      </c>
      <c r="K1217" s="8">
        <v>0</v>
      </c>
      <c r="L1217" s="8">
        <v>0</v>
      </c>
      <c r="M1217" s="8">
        <v>0</v>
      </c>
      <c r="N1217" s="8">
        <v>0</v>
      </c>
      <c r="O1217" s="8">
        <v>0</v>
      </c>
      <c r="P1217" s="8">
        <v>0</v>
      </c>
      <c r="Q1217" s="8">
        <v>0</v>
      </c>
      <c r="R1217" s="8">
        <v>0</v>
      </c>
      <c r="S1217" s="8">
        <v>0</v>
      </c>
      <c r="T1217" s="8">
        <v>0</v>
      </c>
      <c r="U1217" s="8"/>
    </row>
    <row r="1218" spans="1:21" ht="14.25" customHeight="1" x14ac:dyDescent="0.55000000000000004">
      <c r="A1218" s="7">
        <f t="shared" si="103"/>
        <v>2026</v>
      </c>
      <c r="B1218" s="73" t="s">
        <v>87</v>
      </c>
      <c r="C1218" s="75">
        <v>45808</v>
      </c>
      <c r="D1218" s="8">
        <v>0</v>
      </c>
      <c r="E1218" s="8">
        <v>0</v>
      </c>
      <c r="F1218" s="8">
        <v>0</v>
      </c>
      <c r="G1218" s="8">
        <v>0</v>
      </c>
      <c r="H1218" s="8">
        <v>0</v>
      </c>
      <c r="I1218" s="8">
        <v>0</v>
      </c>
      <c r="J1218" s="8">
        <v>0</v>
      </c>
      <c r="K1218" s="8">
        <v>0</v>
      </c>
      <c r="L1218" s="8">
        <v>0</v>
      </c>
      <c r="M1218" s="8">
        <v>0</v>
      </c>
      <c r="N1218" s="8">
        <v>0</v>
      </c>
      <c r="O1218" s="8">
        <v>0</v>
      </c>
      <c r="P1218" s="8">
        <v>0</v>
      </c>
      <c r="Q1218" s="8">
        <v>0</v>
      </c>
      <c r="R1218" s="8">
        <v>0</v>
      </c>
      <c r="S1218" s="8">
        <v>0</v>
      </c>
      <c r="T1218" s="8">
        <v>0</v>
      </c>
      <c r="U1218" s="8"/>
    </row>
    <row r="1219" spans="1:21" ht="14.25" customHeight="1" x14ac:dyDescent="0.55000000000000004">
      <c r="A1219" s="7">
        <f t="shared" si="103"/>
        <v>2026</v>
      </c>
      <c r="B1219" s="73" t="s">
        <v>87</v>
      </c>
      <c r="C1219" s="75">
        <v>45838</v>
      </c>
      <c r="D1219" s="8">
        <v>0</v>
      </c>
      <c r="E1219" s="8">
        <v>0</v>
      </c>
      <c r="F1219" s="8">
        <v>0</v>
      </c>
      <c r="G1219" s="8">
        <v>0</v>
      </c>
      <c r="H1219" s="8">
        <v>0</v>
      </c>
      <c r="I1219" s="8">
        <v>0</v>
      </c>
      <c r="J1219" s="8">
        <v>0</v>
      </c>
      <c r="K1219" s="8">
        <v>0</v>
      </c>
      <c r="L1219" s="8">
        <v>0</v>
      </c>
      <c r="M1219" s="8">
        <v>0</v>
      </c>
      <c r="N1219" s="8">
        <v>0</v>
      </c>
      <c r="O1219" s="8">
        <v>0</v>
      </c>
      <c r="P1219" s="8">
        <v>0</v>
      </c>
      <c r="Q1219" s="8">
        <v>0</v>
      </c>
      <c r="R1219" s="8">
        <v>0</v>
      </c>
      <c r="S1219" s="8">
        <v>0</v>
      </c>
      <c r="T1219" s="8">
        <v>0</v>
      </c>
      <c r="U1219" s="8"/>
    </row>
    <row r="1220" spans="1:21" ht="14.25" customHeight="1" x14ac:dyDescent="0.55000000000000004">
      <c r="A1220" s="7">
        <f t="shared" si="103"/>
        <v>2026</v>
      </c>
      <c r="B1220" s="73" t="s">
        <v>87</v>
      </c>
      <c r="C1220" s="75">
        <v>45869</v>
      </c>
      <c r="D1220" s="8">
        <v>0</v>
      </c>
      <c r="E1220" s="8">
        <v>0</v>
      </c>
      <c r="F1220" s="8">
        <v>0</v>
      </c>
      <c r="G1220" s="8">
        <v>0</v>
      </c>
      <c r="H1220" s="8">
        <v>0</v>
      </c>
      <c r="I1220" s="8">
        <v>0</v>
      </c>
      <c r="J1220" s="8">
        <v>0</v>
      </c>
      <c r="K1220" s="8">
        <v>0</v>
      </c>
      <c r="L1220" s="8">
        <v>0</v>
      </c>
      <c r="M1220" s="8">
        <v>0</v>
      </c>
      <c r="N1220" s="8">
        <v>0</v>
      </c>
      <c r="O1220" s="8">
        <v>0</v>
      </c>
      <c r="P1220" s="8">
        <v>0</v>
      </c>
      <c r="Q1220" s="8">
        <v>0</v>
      </c>
      <c r="R1220" s="8">
        <v>0</v>
      </c>
      <c r="S1220" s="8">
        <v>0</v>
      </c>
      <c r="T1220" s="8">
        <v>0</v>
      </c>
      <c r="U1220" s="8"/>
    </row>
    <row r="1221" spans="1:21" ht="14.25" customHeight="1" x14ac:dyDescent="0.55000000000000004">
      <c r="A1221" s="7">
        <f t="shared" si="103"/>
        <v>2026</v>
      </c>
      <c r="B1221" s="73" t="s">
        <v>87</v>
      </c>
      <c r="C1221" s="75">
        <v>45900</v>
      </c>
      <c r="D1221" s="8">
        <v>0</v>
      </c>
      <c r="E1221" s="8">
        <v>0</v>
      </c>
      <c r="F1221" s="8">
        <v>0</v>
      </c>
      <c r="G1221" s="8">
        <v>0</v>
      </c>
      <c r="H1221" s="8">
        <v>0</v>
      </c>
      <c r="I1221" s="8">
        <v>0</v>
      </c>
      <c r="J1221" s="8">
        <v>0</v>
      </c>
      <c r="K1221" s="8">
        <v>0</v>
      </c>
      <c r="L1221" s="8">
        <v>0</v>
      </c>
      <c r="M1221" s="8">
        <v>0</v>
      </c>
      <c r="N1221" s="8">
        <v>0</v>
      </c>
      <c r="O1221" s="8">
        <v>0</v>
      </c>
      <c r="P1221" s="8">
        <v>0</v>
      </c>
      <c r="Q1221" s="8">
        <v>0</v>
      </c>
      <c r="R1221" s="8">
        <v>0</v>
      </c>
      <c r="S1221" s="8">
        <v>0</v>
      </c>
      <c r="T1221" s="8">
        <v>0</v>
      </c>
      <c r="U1221" s="8"/>
    </row>
    <row r="1222" spans="1:21" ht="14.25" customHeight="1" x14ac:dyDescent="0.55000000000000004">
      <c r="A1222" s="7">
        <f t="shared" si="103"/>
        <v>2026</v>
      </c>
      <c r="B1222" s="73" t="s">
        <v>87</v>
      </c>
      <c r="C1222" s="75">
        <v>45930</v>
      </c>
      <c r="D1222" s="8">
        <v>0</v>
      </c>
      <c r="E1222" s="8">
        <v>0</v>
      </c>
      <c r="F1222" s="8">
        <v>0</v>
      </c>
      <c r="G1222" s="8">
        <v>0</v>
      </c>
      <c r="H1222" s="8">
        <v>0</v>
      </c>
      <c r="I1222" s="8">
        <v>0</v>
      </c>
      <c r="J1222" s="8">
        <v>0</v>
      </c>
      <c r="K1222" s="8">
        <v>0</v>
      </c>
      <c r="L1222" s="8">
        <v>0</v>
      </c>
      <c r="M1222" s="8">
        <v>0</v>
      </c>
      <c r="N1222" s="8">
        <v>0</v>
      </c>
      <c r="O1222" s="8">
        <v>0</v>
      </c>
      <c r="P1222" s="8">
        <v>0</v>
      </c>
      <c r="Q1222" s="8">
        <v>0</v>
      </c>
      <c r="R1222" s="8">
        <v>0</v>
      </c>
      <c r="S1222" s="8">
        <v>0</v>
      </c>
      <c r="T1222" s="8">
        <v>0</v>
      </c>
      <c r="U1222" s="8"/>
    </row>
    <row r="1223" spans="1:21" ht="14.25" customHeight="1" x14ac:dyDescent="0.55000000000000004">
      <c r="A1223" s="7">
        <f t="shared" si="103"/>
        <v>2026</v>
      </c>
      <c r="B1223" s="73" t="s">
        <v>87</v>
      </c>
      <c r="C1223" s="75">
        <v>45961</v>
      </c>
      <c r="D1223" s="8">
        <v>0</v>
      </c>
      <c r="E1223" s="8">
        <v>0</v>
      </c>
      <c r="F1223" s="8">
        <v>0</v>
      </c>
      <c r="G1223" s="8">
        <v>0</v>
      </c>
      <c r="H1223" s="8">
        <v>0</v>
      </c>
      <c r="I1223" s="8">
        <v>0</v>
      </c>
      <c r="J1223" s="8">
        <v>0</v>
      </c>
      <c r="K1223" s="8">
        <v>0</v>
      </c>
      <c r="L1223" s="8">
        <v>0</v>
      </c>
      <c r="M1223" s="8">
        <v>0</v>
      </c>
      <c r="N1223" s="8">
        <v>0</v>
      </c>
      <c r="O1223" s="8">
        <v>0</v>
      </c>
      <c r="P1223" s="8">
        <v>0</v>
      </c>
      <c r="Q1223" s="8">
        <v>0</v>
      </c>
      <c r="R1223" s="8">
        <v>0</v>
      </c>
      <c r="S1223" s="8">
        <v>0</v>
      </c>
      <c r="T1223" s="8">
        <v>0</v>
      </c>
      <c r="U1223" s="8"/>
    </row>
    <row r="1224" spans="1:21" ht="14.25" customHeight="1" x14ac:dyDescent="0.55000000000000004">
      <c r="A1224" s="7">
        <f t="shared" si="103"/>
        <v>2026</v>
      </c>
      <c r="B1224" s="73" t="s">
        <v>87</v>
      </c>
      <c r="C1224" s="75">
        <v>45991</v>
      </c>
      <c r="D1224" s="8">
        <v>0</v>
      </c>
      <c r="E1224" s="8">
        <v>0</v>
      </c>
      <c r="F1224" s="8">
        <v>0</v>
      </c>
      <c r="G1224" s="8">
        <v>0</v>
      </c>
      <c r="H1224" s="8">
        <v>0</v>
      </c>
      <c r="I1224" s="8">
        <v>0</v>
      </c>
      <c r="J1224" s="8">
        <v>0</v>
      </c>
      <c r="K1224" s="8">
        <v>0</v>
      </c>
      <c r="L1224" s="8">
        <v>0</v>
      </c>
      <c r="M1224" s="8">
        <v>0</v>
      </c>
      <c r="N1224" s="8">
        <v>0</v>
      </c>
      <c r="O1224" s="8">
        <v>0</v>
      </c>
      <c r="P1224" s="8">
        <v>0</v>
      </c>
      <c r="Q1224" s="8">
        <v>0</v>
      </c>
      <c r="R1224" s="8">
        <v>0</v>
      </c>
      <c r="S1224" s="8">
        <v>0</v>
      </c>
      <c r="T1224" s="8">
        <v>0</v>
      </c>
      <c r="U1224" s="8"/>
    </row>
    <row r="1225" spans="1:21" ht="14.25" customHeight="1" x14ac:dyDescent="0.55000000000000004">
      <c r="A1225" s="7">
        <f t="shared" si="103"/>
        <v>2026</v>
      </c>
      <c r="B1225" s="73" t="s">
        <v>87</v>
      </c>
      <c r="C1225" s="75">
        <v>46022</v>
      </c>
      <c r="D1225" s="8">
        <v>0</v>
      </c>
      <c r="E1225" s="8">
        <v>0</v>
      </c>
      <c r="F1225" s="8">
        <v>0</v>
      </c>
      <c r="G1225" s="8">
        <v>0</v>
      </c>
      <c r="H1225" s="8">
        <v>0</v>
      </c>
      <c r="I1225" s="8">
        <v>0</v>
      </c>
      <c r="J1225" s="8">
        <v>0</v>
      </c>
      <c r="K1225" s="8">
        <v>0</v>
      </c>
      <c r="L1225" s="8">
        <v>0</v>
      </c>
      <c r="M1225" s="8">
        <v>0</v>
      </c>
      <c r="N1225" s="8">
        <v>0</v>
      </c>
      <c r="O1225" s="8">
        <v>0</v>
      </c>
      <c r="P1225" s="8">
        <v>0</v>
      </c>
      <c r="Q1225" s="8">
        <v>0</v>
      </c>
      <c r="R1225" s="8">
        <v>0</v>
      </c>
      <c r="S1225" s="8">
        <v>0</v>
      </c>
      <c r="T1225" s="8">
        <v>0</v>
      </c>
      <c r="U1225" s="8"/>
    </row>
    <row r="1226" spans="1:21" ht="14.25" customHeight="1" x14ac:dyDescent="0.55000000000000004">
      <c r="A1226" s="7">
        <f t="shared" si="103"/>
        <v>2026</v>
      </c>
      <c r="B1226" s="73" t="s">
        <v>87</v>
      </c>
      <c r="C1226" s="75">
        <v>46053</v>
      </c>
      <c r="D1226" s="8">
        <v>0</v>
      </c>
      <c r="E1226" s="8">
        <v>0</v>
      </c>
      <c r="F1226" s="8">
        <v>0</v>
      </c>
      <c r="G1226" s="8">
        <v>0</v>
      </c>
      <c r="H1226" s="8">
        <v>0</v>
      </c>
      <c r="I1226" s="8">
        <v>0</v>
      </c>
      <c r="J1226" s="8">
        <v>0</v>
      </c>
      <c r="K1226" s="8">
        <v>0</v>
      </c>
      <c r="L1226" s="8">
        <v>0</v>
      </c>
      <c r="M1226" s="8">
        <v>0</v>
      </c>
      <c r="N1226" s="8">
        <v>0</v>
      </c>
      <c r="O1226" s="8">
        <v>0</v>
      </c>
      <c r="P1226" s="8">
        <v>0</v>
      </c>
      <c r="Q1226" s="8">
        <v>940734.890625</v>
      </c>
      <c r="R1226" s="8">
        <v>0</v>
      </c>
      <c r="S1226" s="8">
        <v>0</v>
      </c>
      <c r="T1226" s="8">
        <v>0</v>
      </c>
      <c r="U1226" s="8"/>
    </row>
    <row r="1227" spans="1:21" ht="14.25" customHeight="1" x14ac:dyDescent="0.55000000000000004">
      <c r="A1227" s="7">
        <f t="shared" si="103"/>
        <v>2026</v>
      </c>
      <c r="B1227" s="73" t="s">
        <v>87</v>
      </c>
      <c r="C1227" s="75">
        <v>46081</v>
      </c>
      <c r="D1227" s="8">
        <v>0</v>
      </c>
      <c r="E1227" s="8">
        <v>0</v>
      </c>
      <c r="F1227" s="8">
        <v>0</v>
      </c>
      <c r="G1227" s="8">
        <v>0</v>
      </c>
      <c r="H1227" s="8">
        <v>0</v>
      </c>
      <c r="I1227" s="8">
        <v>0</v>
      </c>
      <c r="J1227" s="8">
        <v>0</v>
      </c>
      <c r="K1227" s="8">
        <v>0</v>
      </c>
      <c r="L1227" s="8">
        <v>0</v>
      </c>
      <c r="M1227" s="8">
        <v>0</v>
      </c>
      <c r="N1227" s="8">
        <v>0</v>
      </c>
      <c r="O1227" s="8">
        <v>0</v>
      </c>
      <c r="P1227" s="8">
        <v>0</v>
      </c>
      <c r="Q1227" s="8">
        <v>2324142.859375</v>
      </c>
      <c r="R1227" s="8">
        <v>0</v>
      </c>
      <c r="S1227" s="8">
        <v>0</v>
      </c>
      <c r="T1227" s="8">
        <v>0</v>
      </c>
      <c r="U1227" s="8"/>
    </row>
    <row r="1228" spans="1:21" ht="14.25" customHeight="1" x14ac:dyDescent="0.55000000000000004">
      <c r="A1228" s="7">
        <f t="shared" si="103"/>
        <v>2026</v>
      </c>
      <c r="B1228" s="73" t="s">
        <v>87</v>
      </c>
      <c r="C1228" s="75">
        <v>46112</v>
      </c>
      <c r="D1228" s="8">
        <v>99431.00390625</v>
      </c>
      <c r="E1228" s="8">
        <v>341084.3671875</v>
      </c>
      <c r="F1228" s="8">
        <v>45023.1357421875</v>
      </c>
      <c r="G1228" s="8">
        <v>3987.183715820313</v>
      </c>
      <c r="H1228" s="8">
        <v>8206.4912109375109</v>
      </c>
      <c r="I1228" s="8">
        <v>1805.427947998048</v>
      </c>
      <c r="J1228" s="8">
        <v>361290.0078125</v>
      </c>
      <c r="K1228" s="8">
        <v>22855.6572265625</v>
      </c>
      <c r="L1228" s="8">
        <v>7668.0457763672002</v>
      </c>
      <c r="M1228" s="8">
        <v>26440.8046875</v>
      </c>
      <c r="N1228" s="8">
        <v>304325.484375</v>
      </c>
      <c r="O1228" s="8">
        <v>218871.18359375</v>
      </c>
      <c r="P1228" s="8">
        <v>0</v>
      </c>
      <c r="Q1228" s="8">
        <v>1369560.796875</v>
      </c>
      <c r="R1228" s="8">
        <v>264190.8046875</v>
      </c>
      <c r="S1228" s="8">
        <v>48172.1025390625</v>
      </c>
      <c r="T1228" s="8">
        <v>48927.1005859375</v>
      </c>
      <c r="U1228" s="8"/>
    </row>
    <row r="1229" spans="1:21" ht="14.25" customHeight="1" x14ac:dyDescent="0.55000000000000004">
      <c r="A1229" s="7">
        <f t="shared" si="103"/>
        <v>2026</v>
      </c>
      <c r="B1229" s="73" t="s">
        <v>87</v>
      </c>
      <c r="C1229" s="75">
        <v>46142</v>
      </c>
      <c r="D1229" s="8">
        <v>214566.046875</v>
      </c>
      <c r="E1229" s="8">
        <v>636999.3671875</v>
      </c>
      <c r="F1229" s="8">
        <v>84083.916015625</v>
      </c>
      <c r="G1229" s="8">
        <v>8516.998779296895</v>
      </c>
      <c r="H1229" s="8">
        <v>15215.715026855485</v>
      </c>
      <c r="I1229" s="8">
        <v>3347.4570617675772</v>
      </c>
      <c r="J1229" s="8">
        <v>704282.609375</v>
      </c>
      <c r="K1229" s="8">
        <v>53872.94580078125</v>
      </c>
      <c r="L1229" s="8">
        <v>14955.777954101572</v>
      </c>
      <c r="M1229" s="8">
        <v>51191.81713867189</v>
      </c>
      <c r="N1229" s="8">
        <v>584262.07421875</v>
      </c>
      <c r="O1229" s="8">
        <v>416877.61328125</v>
      </c>
      <c r="P1229" s="8">
        <v>0</v>
      </c>
      <c r="Q1229" s="8">
        <v>0</v>
      </c>
      <c r="R1229" s="8">
        <v>556261.61328125</v>
      </c>
      <c r="S1229" s="8">
        <v>65319.387817382813</v>
      </c>
      <c r="T1229" s="8">
        <v>82701.620849609375</v>
      </c>
      <c r="U1229" s="8"/>
    </row>
    <row r="1230" spans="1:21" ht="14.25" customHeight="1" x14ac:dyDescent="0.55000000000000004">
      <c r="A1230" s="7">
        <f t="shared" si="103"/>
        <v>2026</v>
      </c>
      <c r="B1230" s="73" t="s">
        <v>87</v>
      </c>
      <c r="C1230" s="75">
        <v>46173</v>
      </c>
      <c r="D1230" s="8">
        <v>387123.89453125</v>
      </c>
      <c r="E1230" s="8">
        <v>971001.05859375</v>
      </c>
      <c r="F1230" s="8">
        <v>128172.1396484375</v>
      </c>
      <c r="G1230" s="8">
        <v>9683.733123779306</v>
      </c>
      <c r="H1230" s="8">
        <v>16836.006576538111</v>
      </c>
      <c r="I1230" s="8">
        <v>3703.921318054201</v>
      </c>
      <c r="J1230" s="8">
        <v>771606.61328125</v>
      </c>
      <c r="K1230" s="8">
        <v>59112.83935546875</v>
      </c>
      <c r="L1230" s="8">
        <v>16388.684570312522</v>
      </c>
      <c r="M1230" s="8">
        <v>55943.483947753906</v>
      </c>
      <c r="N1230" s="8">
        <v>640161.6064453125</v>
      </c>
      <c r="O1230" s="8">
        <v>453149.099609375</v>
      </c>
      <c r="P1230" s="8">
        <v>0</v>
      </c>
      <c r="Q1230" s="8">
        <v>0</v>
      </c>
      <c r="R1230" s="8">
        <v>626127.12109375</v>
      </c>
      <c r="S1230" s="8">
        <v>60375.911529541023</v>
      </c>
      <c r="T1230" s="8">
        <v>85103.580932617188</v>
      </c>
      <c r="U1230" s="8"/>
    </row>
    <row r="1231" spans="1:21" ht="14.25" customHeight="1" x14ac:dyDescent="0.55000000000000004">
      <c r="A1231" s="7">
        <f t="shared" si="103"/>
        <v>2026</v>
      </c>
      <c r="B1231" s="73" t="s">
        <v>87</v>
      </c>
      <c r="C1231" s="75">
        <v>46203</v>
      </c>
      <c r="D1231" s="8">
        <v>507935.69921875</v>
      </c>
      <c r="E1231" s="8">
        <v>1214521.4765625</v>
      </c>
      <c r="F1231" s="8">
        <v>160316.8349609375</v>
      </c>
      <c r="G1231" s="8">
        <v>8831.275283813482</v>
      </c>
      <c r="H1231" s="8">
        <v>15973.754486083992</v>
      </c>
      <c r="I1231" s="8">
        <v>3514.2258281707745</v>
      </c>
      <c r="J1231" s="8">
        <v>705133.3544921875</v>
      </c>
      <c r="K1231" s="8">
        <v>49819.015625</v>
      </c>
      <c r="L1231" s="8">
        <v>14976.252105712912</v>
      </c>
      <c r="M1231" s="8">
        <v>51148.47436523439</v>
      </c>
      <c r="N1231" s="8">
        <v>589189.5859375</v>
      </c>
      <c r="O1231" s="8">
        <v>413768.2568359375</v>
      </c>
      <c r="P1231" s="8">
        <v>0</v>
      </c>
      <c r="Q1231" s="8">
        <v>0</v>
      </c>
      <c r="R1231" s="8">
        <v>569307.3974609375</v>
      </c>
      <c r="S1231" s="8">
        <v>56620.183227539063</v>
      </c>
      <c r="T1231" s="8">
        <v>79205.758514404297</v>
      </c>
      <c r="U1231" s="8"/>
    </row>
    <row r="1232" spans="1:21" ht="14.25" customHeight="1" x14ac:dyDescent="0.55000000000000004">
      <c r="A1232" s="7">
        <f t="shared" si="103"/>
        <v>2026</v>
      </c>
      <c r="B1232" s="73" t="s">
        <v>87</v>
      </c>
      <c r="C1232" s="75">
        <v>46234</v>
      </c>
      <c r="D1232" s="8">
        <v>453263.384765625</v>
      </c>
      <c r="E1232" s="8">
        <v>1163703.34375</v>
      </c>
      <c r="F1232" s="8">
        <v>153608.8388671875</v>
      </c>
      <c r="G1232" s="8">
        <v>7607.6004638671893</v>
      </c>
      <c r="H1232" s="8">
        <v>14616.861923217772</v>
      </c>
      <c r="I1232" s="8">
        <v>3215.7094879150391</v>
      </c>
      <c r="J1232" s="8">
        <v>612743.10546875</v>
      </c>
      <c r="K1232" s="8">
        <v>43582.54248046875</v>
      </c>
      <c r="L1232" s="8">
        <v>13012.748413085943</v>
      </c>
      <c r="M1232" s="8">
        <v>44500.781677246108</v>
      </c>
      <c r="N1232" s="8">
        <v>511647.0400390625</v>
      </c>
      <c r="O1232" s="8">
        <v>356470.15576171875</v>
      </c>
      <c r="P1232" s="8">
        <v>0</v>
      </c>
      <c r="Q1232" s="8">
        <v>0</v>
      </c>
      <c r="R1232" s="8">
        <v>488355.373046875</v>
      </c>
      <c r="S1232" s="8">
        <v>52296.937683105483</v>
      </c>
      <c r="T1232" s="8">
        <v>72090.794372558608</v>
      </c>
      <c r="U1232" s="8"/>
    </row>
    <row r="1233" spans="1:21" ht="14.25" customHeight="1" x14ac:dyDescent="0.55000000000000004">
      <c r="A1233" s="7">
        <f t="shared" si="103"/>
        <v>2026</v>
      </c>
      <c r="B1233" s="73" t="s">
        <v>87</v>
      </c>
      <c r="C1233" s="75">
        <v>46265</v>
      </c>
      <c r="D1233" s="8">
        <v>359064.734375</v>
      </c>
      <c r="E1233" s="8">
        <v>1028112.98828125</v>
      </c>
      <c r="F1233" s="8">
        <v>135710.9130859375</v>
      </c>
      <c r="G1233" s="8">
        <v>6462.1819458007822</v>
      </c>
      <c r="H1233" s="8">
        <v>13257.145889282247</v>
      </c>
      <c r="I1233" s="8">
        <v>2916.5718879699707</v>
      </c>
      <c r="J1233" s="8">
        <v>526332.1611328125</v>
      </c>
      <c r="K1233" s="8">
        <v>39085.39599609375</v>
      </c>
      <c r="L1233" s="8">
        <v>11176.427276611344</v>
      </c>
      <c r="M1233" s="8">
        <v>38278.53137207032</v>
      </c>
      <c r="N1233" s="8">
        <v>437791.80078125</v>
      </c>
      <c r="O1233" s="8">
        <v>302601.38720703125</v>
      </c>
      <c r="P1233" s="8">
        <v>0</v>
      </c>
      <c r="Q1233" s="8">
        <v>1937300.453125</v>
      </c>
      <c r="R1233" s="8">
        <v>413205.0654296875</v>
      </c>
      <c r="S1233" s="8">
        <v>47733.411163330093</v>
      </c>
      <c r="T1233" s="8">
        <v>65393.686218261726</v>
      </c>
      <c r="U1233" s="8"/>
    </row>
    <row r="1234" spans="1:21" ht="14.25" customHeight="1" x14ac:dyDescent="0.55000000000000004">
      <c r="A1234" s="7">
        <f t="shared" si="103"/>
        <v>2026</v>
      </c>
      <c r="B1234" s="73" t="s">
        <v>87</v>
      </c>
      <c r="C1234" s="75">
        <v>46295</v>
      </c>
      <c r="D1234" s="8">
        <v>302459.4384765625</v>
      </c>
      <c r="E1234" s="8">
        <v>925717.984375</v>
      </c>
      <c r="F1234" s="8">
        <v>122194.77197265625</v>
      </c>
      <c r="G1234" s="8">
        <v>5665.0015182495126</v>
      </c>
      <c r="H1234" s="8">
        <v>12166.14750671388</v>
      </c>
      <c r="I1234" s="8">
        <v>2676.5523262023921</v>
      </c>
      <c r="J1234" s="8">
        <v>464613.40966796875</v>
      </c>
      <c r="K1234" s="8">
        <v>35677.27587890625</v>
      </c>
      <c r="L1234" s="8">
        <v>9865.1513977050763</v>
      </c>
      <c r="M1234" s="8">
        <v>33820.742706298828</v>
      </c>
      <c r="N1234" s="8">
        <v>385250.23486328125</v>
      </c>
      <c r="O1234" s="8">
        <v>264178.11962890625</v>
      </c>
      <c r="P1234" s="8">
        <v>0</v>
      </c>
      <c r="Q1234" s="8">
        <v>3402214.5546875</v>
      </c>
      <c r="R1234" s="8">
        <v>361125.03564453125</v>
      </c>
      <c r="S1234" s="8">
        <v>43480.124847412109</v>
      </c>
      <c r="T1234" s="8">
        <v>60008.251403808608</v>
      </c>
      <c r="U1234" s="8"/>
    </row>
    <row r="1235" spans="1:21" ht="14.25" customHeight="1" x14ac:dyDescent="0.55000000000000004">
      <c r="A1235" s="7">
        <f t="shared" si="103"/>
        <v>2026</v>
      </c>
      <c r="B1235" s="73" t="s">
        <v>87</v>
      </c>
      <c r="C1235" s="75">
        <v>46326</v>
      </c>
      <c r="D1235" s="8">
        <v>428113.26953125</v>
      </c>
      <c r="E1235" s="8">
        <v>1684171.7890625</v>
      </c>
      <c r="F1235" s="8">
        <v>222310.67626953125</v>
      </c>
      <c r="G1235" s="8">
        <v>11849.750381469739</v>
      </c>
      <c r="H1235" s="8">
        <v>32011.996948242224</v>
      </c>
      <c r="I1235" s="8">
        <v>7042.6391124725342</v>
      </c>
      <c r="J1235" s="8">
        <v>1094566.919921875</v>
      </c>
      <c r="K1235" s="8">
        <v>73427.648437500015</v>
      </c>
      <c r="L1235" s="8">
        <v>23223.311904907259</v>
      </c>
      <c r="M1235" s="8">
        <v>80448.402435302734</v>
      </c>
      <c r="N1235" s="8">
        <v>917467.5400390625</v>
      </c>
      <c r="O1235" s="8">
        <v>624159.013671875</v>
      </c>
      <c r="P1235" s="8">
        <v>0</v>
      </c>
      <c r="Q1235" s="8">
        <v>744395.875</v>
      </c>
      <c r="R1235" s="8">
        <v>760024.7080078125</v>
      </c>
      <c r="S1235" s="8">
        <v>155294.56649780273</v>
      </c>
      <c r="T1235" s="8">
        <v>179247.64489746094</v>
      </c>
      <c r="U1235" s="8"/>
    </row>
    <row r="1236" spans="1:21" ht="14.25" customHeight="1" x14ac:dyDescent="0.55000000000000004">
      <c r="A1236" s="7">
        <f t="shared" si="103"/>
        <v>2026</v>
      </c>
      <c r="B1236" s="73" t="s">
        <v>87</v>
      </c>
      <c r="C1236" s="75">
        <v>46356</v>
      </c>
      <c r="D1236" s="8">
        <v>556246.48828125</v>
      </c>
      <c r="E1236" s="8">
        <v>2471194.8671875</v>
      </c>
      <c r="F1236" s="8">
        <v>326197.7216796875</v>
      </c>
      <c r="G1236" s="8">
        <v>17554.941749572779</v>
      </c>
      <c r="H1236" s="8">
        <v>51832.876426696814</v>
      </c>
      <c r="I1236" s="8">
        <v>11403.232299804693</v>
      </c>
      <c r="J1236" s="8">
        <v>1671292.2397460938</v>
      </c>
      <c r="K1236" s="8">
        <v>99300.781982421875</v>
      </c>
      <c r="L1236" s="8">
        <v>35451.259452819868</v>
      </c>
      <c r="M1236" s="8">
        <v>123202.21377563478</v>
      </c>
      <c r="N1236" s="8">
        <v>1413338.0146484375</v>
      </c>
      <c r="O1236" s="8">
        <v>953896.36181640625</v>
      </c>
      <c r="P1236" s="8">
        <v>0</v>
      </c>
      <c r="Q1236" s="8">
        <v>1837790.859375</v>
      </c>
      <c r="R1236" s="8">
        <v>1117457.3955078125</v>
      </c>
      <c r="S1236" s="8">
        <v>270223.09274291992</v>
      </c>
      <c r="T1236" s="8">
        <v>283611.77621459961</v>
      </c>
      <c r="U1236" s="8"/>
    </row>
    <row r="1237" spans="1:21" ht="14.25" customHeight="1" x14ac:dyDescent="0.55000000000000004">
      <c r="A1237" s="7">
        <f t="shared" si="103"/>
        <v>2026</v>
      </c>
      <c r="B1237" s="73" t="s">
        <v>87</v>
      </c>
      <c r="C1237" s="75">
        <v>46387</v>
      </c>
      <c r="D1237" s="8">
        <v>510212.7236328125</v>
      </c>
      <c r="E1237" s="8">
        <v>2367944.28125</v>
      </c>
      <c r="F1237" s="8">
        <v>312568.6435546875</v>
      </c>
      <c r="G1237" s="8">
        <v>16074.023708343515</v>
      </c>
      <c r="H1237" s="8">
        <v>49502.026298522971</v>
      </c>
      <c r="I1237" s="8">
        <v>10890.44543647767</v>
      </c>
      <c r="J1237" s="8">
        <v>1538792.8149414063</v>
      </c>
      <c r="K1237" s="8">
        <v>90116.544433593765</v>
      </c>
      <c r="L1237" s="8">
        <v>32638.300338745146</v>
      </c>
      <c r="M1237" s="8">
        <v>113539.40634155276</v>
      </c>
      <c r="N1237" s="8">
        <v>1302498.580078125</v>
      </c>
      <c r="O1237" s="8">
        <v>872133.58154296875</v>
      </c>
      <c r="P1237" s="8">
        <v>0</v>
      </c>
      <c r="Q1237" s="8">
        <v>3060285.21875</v>
      </c>
      <c r="R1237" s="8">
        <v>1016557.9621582031</v>
      </c>
      <c r="S1237" s="8">
        <v>265920.76889038086</v>
      </c>
      <c r="T1237" s="8">
        <v>256314.07876586914</v>
      </c>
      <c r="U1237" s="8"/>
    </row>
    <row r="1238" spans="1:21" ht="14.25" customHeight="1" x14ac:dyDescent="0.55000000000000004">
      <c r="A1238" s="7">
        <f t="shared" si="103"/>
        <v>2026</v>
      </c>
      <c r="B1238" s="73" t="s">
        <v>87</v>
      </c>
      <c r="C1238" s="75">
        <v>46418</v>
      </c>
      <c r="D1238" s="8">
        <v>581240.3896484375</v>
      </c>
      <c r="E1238" s="8">
        <v>2518271.46484375</v>
      </c>
      <c r="F1238" s="8">
        <v>332411.833984375</v>
      </c>
      <c r="G1238" s="8">
        <v>19134.175373077396</v>
      </c>
      <c r="H1238" s="8">
        <v>53060.759094238318</v>
      </c>
      <c r="I1238" s="8">
        <v>11673.366399765016</v>
      </c>
      <c r="J1238" s="8">
        <v>1747508.376953125</v>
      </c>
      <c r="K1238" s="8">
        <v>123759.32324218753</v>
      </c>
      <c r="L1238" s="8">
        <v>37074.620079040556</v>
      </c>
      <c r="M1238" s="8">
        <v>128529.24203491212</v>
      </c>
      <c r="N1238" s="8">
        <v>1458145.2077636719</v>
      </c>
      <c r="O1238" s="8">
        <v>968628.26098632813</v>
      </c>
      <c r="P1238" s="8">
        <v>0</v>
      </c>
      <c r="Q1238" s="8">
        <v>455398.3046875</v>
      </c>
      <c r="R1238" s="8">
        <v>1202696.3674316406</v>
      </c>
      <c r="S1238" s="8">
        <v>276225.75814819336</v>
      </c>
      <c r="T1238" s="8">
        <v>268586.2580871582</v>
      </c>
      <c r="U1238" s="8"/>
    </row>
    <row r="1239" spans="1:21" ht="14.25" customHeight="1" x14ac:dyDescent="0.55000000000000004">
      <c r="A1239" s="7">
        <f t="shared" si="103"/>
        <v>2026</v>
      </c>
      <c r="B1239" s="73" t="s">
        <v>87</v>
      </c>
      <c r="C1239" s="75">
        <v>46446</v>
      </c>
      <c r="D1239" s="8">
        <v>673281.294921875</v>
      </c>
      <c r="E1239" s="8">
        <v>2716778.390625</v>
      </c>
      <c r="F1239" s="8">
        <v>358614.74267578125</v>
      </c>
      <c r="G1239" s="8">
        <v>22450.511459350597</v>
      </c>
      <c r="H1239" s="8">
        <v>56984.433128357014</v>
      </c>
      <c r="I1239" s="8">
        <v>12536.574722290041</v>
      </c>
      <c r="J1239" s="8">
        <v>1947258.2124023438</v>
      </c>
      <c r="K1239" s="8">
        <v>144957.11657714844</v>
      </c>
      <c r="L1239" s="8">
        <v>41324.095466613806</v>
      </c>
      <c r="M1239" s="8">
        <v>142712.42434692386</v>
      </c>
      <c r="N1239" s="8">
        <v>1618264.5727539063</v>
      </c>
      <c r="O1239" s="8">
        <v>1066489.2719726563</v>
      </c>
      <c r="P1239" s="8">
        <v>0</v>
      </c>
      <c r="Q1239" s="8">
        <v>0</v>
      </c>
      <c r="R1239" s="8">
        <v>1399985.1044921875</v>
      </c>
      <c r="S1239" s="8">
        <v>270300.69378662109</v>
      </c>
      <c r="T1239" s="8">
        <v>276972.41351318359</v>
      </c>
      <c r="U1239" s="8"/>
    </row>
    <row r="1240" spans="1:21" ht="14.25" customHeight="1" x14ac:dyDescent="0.55000000000000004">
      <c r="A1240" s="7">
        <f t="shared" si="103"/>
        <v>2026</v>
      </c>
      <c r="B1240" s="73" t="s">
        <v>87</v>
      </c>
      <c r="C1240" s="75">
        <v>46477</v>
      </c>
      <c r="D1240" s="8">
        <v>602235.7080078125</v>
      </c>
      <c r="E1240" s="8">
        <v>2634430.45703125</v>
      </c>
      <c r="F1240" s="8">
        <v>347744.8173828125</v>
      </c>
      <c r="G1240" s="8">
        <v>19687.188182830811</v>
      </c>
      <c r="H1240" s="8">
        <v>54460.139785766638</v>
      </c>
      <c r="I1240" s="8">
        <v>11981.230098724367</v>
      </c>
      <c r="J1240" s="8">
        <v>1717081.1572265625</v>
      </c>
      <c r="K1240" s="8">
        <v>128202.12988281253</v>
      </c>
      <c r="L1240" s="8">
        <v>36436.931999206579</v>
      </c>
      <c r="M1240" s="8">
        <v>125948.61584472659</v>
      </c>
      <c r="N1240" s="8">
        <v>1426493.4711914063</v>
      </c>
      <c r="O1240" s="8">
        <v>932668.56970214844</v>
      </c>
      <c r="P1240" s="8">
        <v>0</v>
      </c>
      <c r="Q1240" s="8">
        <v>0</v>
      </c>
      <c r="R1240" s="8">
        <v>1222073.7475585938</v>
      </c>
      <c r="S1240" s="8">
        <v>236992.19302368164</v>
      </c>
      <c r="T1240" s="8">
        <v>258015.21768188477</v>
      </c>
      <c r="U1240" s="8"/>
    </row>
    <row r="1241" spans="1:21" ht="14.25" customHeight="1" x14ac:dyDescent="0.55000000000000004">
      <c r="A1241" s="7">
        <f t="shared" si="103"/>
        <v>2026</v>
      </c>
      <c r="B1241" s="73" t="s">
        <v>87</v>
      </c>
      <c r="C1241" s="75">
        <v>46507</v>
      </c>
      <c r="D1241" s="8">
        <v>511264.55224609375</v>
      </c>
      <c r="E1241" s="8">
        <v>2410773.365234375</v>
      </c>
      <c r="F1241" s="8">
        <v>318222.08203125</v>
      </c>
      <c r="G1241" s="8">
        <v>16618.348983764645</v>
      </c>
      <c r="H1241" s="8">
        <v>49755.226081848195</v>
      </c>
      <c r="I1241" s="8">
        <v>10946.149364471437</v>
      </c>
      <c r="J1241" s="8">
        <v>1453761.5539550781</v>
      </c>
      <c r="K1241" s="8">
        <v>113952.94396972656</v>
      </c>
      <c r="L1241" s="8">
        <v>30848.092437744148</v>
      </c>
      <c r="M1241" s="8">
        <v>106683.15484619145</v>
      </c>
      <c r="N1241" s="8">
        <v>1202277.3403320313</v>
      </c>
      <c r="O1241" s="8">
        <v>779853.17163085938</v>
      </c>
      <c r="P1241" s="8">
        <v>0</v>
      </c>
      <c r="Q1241" s="8">
        <v>0</v>
      </c>
      <c r="R1241" s="8">
        <v>1028883.6257324219</v>
      </c>
      <c r="S1241" s="8">
        <v>189009.20393371582</v>
      </c>
      <c r="T1241" s="8">
        <v>235868.71063232425</v>
      </c>
      <c r="U1241" s="8"/>
    </row>
    <row r="1242" spans="1:21" ht="14.25" customHeight="1" x14ac:dyDescent="0.55000000000000004">
      <c r="A1242" s="7">
        <f t="shared" si="103"/>
        <v>2026</v>
      </c>
      <c r="B1242" s="73" t="s">
        <v>87</v>
      </c>
      <c r="C1242" s="75">
        <v>46538</v>
      </c>
      <c r="D1242" s="8">
        <v>449389.865234375</v>
      </c>
      <c r="E1242" s="8">
        <v>2229463.994140625</v>
      </c>
      <c r="F1242" s="8">
        <v>294289.24755859375</v>
      </c>
      <c r="G1242" s="8">
        <v>14525.384704589847</v>
      </c>
      <c r="H1242" s="8">
        <v>45949.944999694846</v>
      </c>
      <c r="I1242" s="8">
        <v>10108.987577438358</v>
      </c>
      <c r="J1242" s="8">
        <v>1288015.1215820313</v>
      </c>
      <c r="K1242" s="8">
        <v>104001.75842285161</v>
      </c>
      <c r="L1242" s="8">
        <v>27328.215377807632</v>
      </c>
      <c r="M1242" s="8">
        <v>94643.161743164092</v>
      </c>
      <c r="N1242" s="8">
        <v>1062041.9670410156</v>
      </c>
      <c r="O1242" s="8">
        <v>683440.11352539063</v>
      </c>
      <c r="P1242" s="8">
        <v>0</v>
      </c>
      <c r="Q1242" s="8">
        <v>0</v>
      </c>
      <c r="R1242" s="8">
        <v>897086.74853515625</v>
      </c>
      <c r="S1242" s="8">
        <v>173012.3205871582</v>
      </c>
      <c r="T1242" s="8">
        <v>217916.03890991211</v>
      </c>
      <c r="U1242" s="8"/>
    </row>
    <row r="1243" spans="1:21" ht="14.25" customHeight="1" x14ac:dyDescent="0.55000000000000004">
      <c r="A1243" s="7">
        <f t="shared" si="103"/>
        <v>2026</v>
      </c>
      <c r="B1243" s="73" t="s">
        <v>87</v>
      </c>
      <c r="C1243" s="75">
        <v>46568</v>
      </c>
      <c r="D1243" s="8">
        <v>403409.4462890625</v>
      </c>
      <c r="E1243" s="8">
        <v>2078591.103515625</v>
      </c>
      <c r="F1243" s="8">
        <v>274374.0234375</v>
      </c>
      <c r="G1243" s="8">
        <v>12972.973541259767</v>
      </c>
      <c r="H1243" s="8">
        <v>42790.186653137214</v>
      </c>
      <c r="I1243" s="8">
        <v>9413.8404674530066</v>
      </c>
      <c r="J1243" s="8">
        <v>1166196.2238769531</v>
      </c>
      <c r="K1243" s="8">
        <v>96527.037719726577</v>
      </c>
      <c r="L1243" s="8">
        <v>24740.936214447036</v>
      </c>
      <c r="M1243" s="8">
        <v>85805.911254882842</v>
      </c>
      <c r="N1243" s="8">
        <v>959122.32446289063</v>
      </c>
      <c r="O1243" s="8">
        <v>612326.97619628906</v>
      </c>
      <c r="P1243" s="8">
        <v>0</v>
      </c>
      <c r="Q1243" s="8">
        <v>0</v>
      </c>
      <c r="R1243" s="8">
        <v>798831.16357421875</v>
      </c>
      <c r="S1243" s="8">
        <v>164379.47611999512</v>
      </c>
      <c r="T1243" s="8">
        <v>202985.5763549805</v>
      </c>
      <c r="U1243" s="8"/>
    </row>
    <row r="1244" spans="1:21" ht="14.25" customHeight="1" x14ac:dyDescent="0.55000000000000004">
      <c r="A1244" s="7">
        <f t="shared" si="103"/>
        <v>2026</v>
      </c>
      <c r="B1244" s="73" t="s">
        <v>87</v>
      </c>
      <c r="C1244" s="75">
        <v>46599</v>
      </c>
      <c r="D1244" s="8">
        <v>367404.4931640625</v>
      </c>
      <c r="E1244" s="8">
        <v>1950518.77734375</v>
      </c>
      <c r="F1244" s="8">
        <v>257468.47680664063</v>
      </c>
      <c r="G1244" s="8">
        <v>11761.650417327884</v>
      </c>
      <c r="H1244" s="8">
        <v>40113.128456115759</v>
      </c>
      <c r="I1244" s="8">
        <v>8824.8878955841064</v>
      </c>
      <c r="J1244" s="8">
        <v>1069253.7866210938</v>
      </c>
      <c r="K1244" s="8">
        <v>90648.921386718779</v>
      </c>
      <c r="L1244" s="8">
        <v>22682.221817016612</v>
      </c>
      <c r="M1244" s="8">
        <v>78763.673248291059</v>
      </c>
      <c r="N1244" s="8">
        <v>877158.96923828125</v>
      </c>
      <c r="O1244" s="8">
        <v>555569.39953613281</v>
      </c>
      <c r="P1244" s="8">
        <v>0</v>
      </c>
      <c r="Q1244" s="8">
        <v>0</v>
      </c>
      <c r="R1244" s="8">
        <v>721773.46533203125</v>
      </c>
      <c r="S1244" s="8">
        <v>157158.25775146484</v>
      </c>
      <c r="T1244" s="8">
        <v>190322.06069946289</v>
      </c>
      <c r="U1244" s="8"/>
    </row>
    <row r="1245" spans="1:21" ht="14.25" customHeight="1" x14ac:dyDescent="0.55000000000000004">
      <c r="A1245" s="7">
        <f t="shared" si="103"/>
        <v>2026</v>
      </c>
      <c r="B1245" s="73" t="s">
        <v>87</v>
      </c>
      <c r="C1245" s="75">
        <v>46630</v>
      </c>
      <c r="D1245" s="8">
        <v>338202.83862304688</v>
      </c>
      <c r="E1245" s="8">
        <v>1840075.037109375</v>
      </c>
      <c r="F1245" s="8">
        <v>242889.90551757813</v>
      </c>
      <c r="G1245" s="8">
        <v>10783.225711822512</v>
      </c>
      <c r="H1245" s="8">
        <v>37808.590286254912</v>
      </c>
      <c r="I1245" s="8">
        <v>8317.8896598815954</v>
      </c>
      <c r="J1245" s="8">
        <v>988288.68994140625</v>
      </c>
      <c r="K1245" s="8">
        <v>85875.506835937544</v>
      </c>
      <c r="L1245" s="8">
        <v>20963.263145446785</v>
      </c>
      <c r="M1245" s="8">
        <v>72862.292724609404</v>
      </c>
      <c r="N1245" s="8">
        <v>808587.6240234375</v>
      </c>
      <c r="O1245" s="8">
        <v>508086.55346679688</v>
      </c>
      <c r="P1245" s="8">
        <v>0</v>
      </c>
      <c r="Q1245" s="8">
        <v>0</v>
      </c>
      <c r="R1245" s="8">
        <v>659744.47900390625</v>
      </c>
      <c r="S1245" s="8">
        <v>149132.17788696289</v>
      </c>
      <c r="T1245" s="8">
        <v>179412.03454589844</v>
      </c>
      <c r="U1245" s="8"/>
    </row>
    <row r="1246" spans="1:21" ht="14.25" customHeight="1" x14ac:dyDescent="0.55000000000000004">
      <c r="A1246" s="7">
        <f t="shared" si="103"/>
        <v>2026</v>
      </c>
      <c r="B1246" s="73" t="s">
        <v>87</v>
      </c>
      <c r="C1246" s="75">
        <v>46660</v>
      </c>
      <c r="D1246" s="8">
        <v>313908.14599609375</v>
      </c>
      <c r="E1246" s="8">
        <v>1743605.91015625</v>
      </c>
      <c r="F1246" s="8">
        <v>230155.97729492188</v>
      </c>
      <c r="G1246" s="8">
        <v>9972.6127624511737</v>
      </c>
      <c r="H1246" s="8">
        <v>35798.826011657729</v>
      </c>
      <c r="I1246" s="8">
        <v>7875.7414417266837</v>
      </c>
      <c r="J1246" s="8">
        <v>919203.2998046875</v>
      </c>
      <c r="K1246" s="8">
        <v>81905.171020507842</v>
      </c>
      <c r="L1246" s="8">
        <v>19496.863929748539</v>
      </c>
      <c r="M1246" s="8">
        <v>67811.800399780332</v>
      </c>
      <c r="N1246" s="8">
        <v>749989.45776367188</v>
      </c>
      <c r="O1246" s="8">
        <v>467537.41381835938</v>
      </c>
      <c r="P1246" s="8">
        <v>0</v>
      </c>
      <c r="Q1246" s="8">
        <v>0</v>
      </c>
      <c r="R1246" s="8">
        <v>608581.32177734375</v>
      </c>
      <c r="S1246" s="8">
        <v>140730.05258178711</v>
      </c>
      <c r="T1246" s="8">
        <v>169891.93231201172</v>
      </c>
      <c r="U1246" s="8"/>
    </row>
    <row r="1247" spans="1:21" ht="14.25" customHeight="1" x14ac:dyDescent="0.55000000000000004">
      <c r="A1247" s="7">
        <f t="shared" si="103"/>
        <v>2026</v>
      </c>
      <c r="B1247" s="73" t="s">
        <v>87</v>
      </c>
      <c r="C1247" s="75">
        <v>46691</v>
      </c>
      <c r="D1247" s="8">
        <v>293299.1328125</v>
      </c>
      <c r="E1247" s="8">
        <v>1658441.94921875</v>
      </c>
      <c r="F1247" s="8">
        <v>218914.3359375</v>
      </c>
      <c r="G1247" s="8">
        <v>9287.7721195220984</v>
      </c>
      <c r="H1247" s="8">
        <v>34027.114128112822</v>
      </c>
      <c r="I1247" s="8">
        <v>7485.9648542404184</v>
      </c>
      <c r="J1247" s="8">
        <v>863373.65649414063</v>
      </c>
      <c r="K1247" s="8">
        <v>78540.563842773496</v>
      </c>
      <c r="L1247" s="8">
        <v>18311.491191864017</v>
      </c>
      <c r="M1247" s="8">
        <v>63745.169692993186</v>
      </c>
      <c r="N1247" s="8">
        <v>702776.43371582031</v>
      </c>
      <c r="O1247" s="8">
        <v>434639.32495117188</v>
      </c>
      <c r="P1247" s="8">
        <v>0</v>
      </c>
      <c r="Q1247" s="8">
        <v>0</v>
      </c>
      <c r="R1247" s="8">
        <v>565493.82897949219</v>
      </c>
      <c r="S1247" s="8">
        <v>136384.05058288574</v>
      </c>
      <c r="T1247" s="8">
        <v>161495.78428649902</v>
      </c>
      <c r="U1247" s="8"/>
    </row>
    <row r="1248" spans="1:21" ht="14.25" customHeight="1" x14ac:dyDescent="0.55000000000000004">
      <c r="A1248" s="7">
        <f t="shared" si="103"/>
        <v>2026</v>
      </c>
      <c r="B1248" s="73" t="s">
        <v>87</v>
      </c>
      <c r="C1248" s="75">
        <v>46721</v>
      </c>
      <c r="D1248" s="8">
        <v>275545.3369140625</v>
      </c>
      <c r="E1248" s="8">
        <v>1582578.9609375</v>
      </c>
      <c r="F1248" s="8">
        <v>208900.42260742188</v>
      </c>
      <c r="G1248" s="8">
        <v>8700.0941295623797</v>
      </c>
      <c r="H1248" s="8">
        <v>32450.930183410645</v>
      </c>
      <c r="I1248" s="8">
        <v>7139.2044134140024</v>
      </c>
      <c r="J1248" s="8">
        <v>822306.43237304688</v>
      </c>
      <c r="K1248" s="8">
        <v>75646.144653320327</v>
      </c>
      <c r="L1248" s="8">
        <v>17438.535575866699</v>
      </c>
      <c r="M1248" s="8">
        <v>60798.266616821362</v>
      </c>
      <c r="N1248" s="8">
        <v>668423.47705078125</v>
      </c>
      <c r="O1248" s="8">
        <v>410123.02075195313</v>
      </c>
      <c r="P1248" s="8">
        <v>0</v>
      </c>
      <c r="Q1248" s="8">
        <v>0</v>
      </c>
      <c r="R1248" s="8">
        <v>528572.17150878906</v>
      </c>
      <c r="S1248" s="8">
        <v>139710.49261474609</v>
      </c>
      <c r="T1248" s="8">
        <v>154023.76167297363</v>
      </c>
      <c r="U1248" s="8"/>
    </row>
    <row r="1249" spans="1:21" ht="14.25" customHeight="1" x14ac:dyDescent="0.55000000000000004">
      <c r="A1249" s="7">
        <f t="shared" si="103"/>
        <v>2026</v>
      </c>
      <c r="B1249" s="73" t="s">
        <v>87</v>
      </c>
      <c r="C1249" s="75">
        <v>46752</v>
      </c>
      <c r="D1249" s="8">
        <v>260058.07177734375</v>
      </c>
      <c r="E1249" s="8">
        <v>1514477.7109375</v>
      </c>
      <c r="F1249" s="8">
        <v>199911.05859375</v>
      </c>
      <c r="G1249" s="8">
        <v>8189.3091335296667</v>
      </c>
      <c r="H1249" s="8">
        <v>31037.664897918712</v>
      </c>
      <c r="I1249" s="8">
        <v>6828.2859954833993</v>
      </c>
      <c r="J1249" s="8">
        <v>789134.6083984375</v>
      </c>
      <c r="K1249" s="8">
        <v>73125.224731445356</v>
      </c>
      <c r="L1249" s="8">
        <v>16733.028549194336</v>
      </c>
      <c r="M1249" s="8">
        <v>58434.630477905361</v>
      </c>
      <c r="N1249" s="8">
        <v>640841.72692871094</v>
      </c>
      <c r="O1249" s="8">
        <v>390089.13415527344</v>
      </c>
      <c r="P1249" s="8">
        <v>0</v>
      </c>
      <c r="Q1249" s="8">
        <v>0</v>
      </c>
      <c r="R1249" s="8">
        <v>496783.10119628906</v>
      </c>
      <c r="S1249" s="8">
        <v>145029.14697265628</v>
      </c>
      <c r="T1249" s="8">
        <v>147322.3585357666</v>
      </c>
      <c r="U1249" s="8"/>
    </row>
    <row r="1250" spans="1:21" ht="14.25" customHeight="1" x14ac:dyDescent="0.55000000000000004">
      <c r="A1250" s="7">
        <f t="shared" si="103"/>
        <v>2026</v>
      </c>
      <c r="B1250" s="73" t="s">
        <v>87</v>
      </c>
      <c r="C1250" s="75">
        <v>46783</v>
      </c>
      <c r="D1250" s="8">
        <v>246406.05688476563</v>
      </c>
      <c r="E1250" s="8">
        <v>1452933.142578125</v>
      </c>
      <c r="F1250" s="8">
        <v>191787.17333984375</v>
      </c>
      <c r="G1250" s="8">
        <v>7740.5879096984872</v>
      </c>
      <c r="H1250" s="8">
        <v>29761.824707031265</v>
      </c>
      <c r="I1250" s="8">
        <v>6547.60108184815</v>
      </c>
      <c r="J1250" s="8">
        <v>753910.42431640625</v>
      </c>
      <c r="K1250" s="8">
        <v>70906.688537597714</v>
      </c>
      <c r="L1250" s="8">
        <v>15984.835933685305</v>
      </c>
      <c r="M1250" s="8">
        <v>55882.586578369184</v>
      </c>
      <c r="N1250" s="8">
        <v>611136.28857421875</v>
      </c>
      <c r="O1250" s="8">
        <v>369064.04711914063</v>
      </c>
      <c r="P1250" s="8">
        <v>0</v>
      </c>
      <c r="Q1250" s="8">
        <v>0</v>
      </c>
      <c r="R1250" s="8">
        <v>467988.26782226563</v>
      </c>
      <c r="S1250" s="8">
        <v>144650.74220275879</v>
      </c>
      <c r="T1250" s="8">
        <v>141271.40718078613</v>
      </c>
      <c r="U1250" s="8"/>
    </row>
    <row r="1251" spans="1:21" ht="14.25" customHeight="1" x14ac:dyDescent="0.55000000000000004">
      <c r="A1251" s="7">
        <f t="shared" si="103"/>
        <v>2026</v>
      </c>
      <c r="B1251" s="73" t="s">
        <v>87</v>
      </c>
      <c r="C1251" s="75">
        <v>46812</v>
      </c>
      <c r="D1251" s="8">
        <v>234264.75659179688</v>
      </c>
      <c r="E1251" s="8">
        <v>1396986.171875</v>
      </c>
      <c r="F1251" s="8">
        <v>184402.17529296881</v>
      </c>
      <c r="G1251" s="8">
        <v>7342.7927513122568</v>
      </c>
      <c r="H1251" s="8">
        <v>28603.148857116706</v>
      </c>
      <c r="I1251" s="8">
        <v>6292.6924705505362</v>
      </c>
      <c r="J1251" s="8">
        <v>711711.90698242188</v>
      </c>
      <c r="K1251" s="8">
        <v>68936.901489257842</v>
      </c>
      <c r="L1251" s="8">
        <v>15090.073326110842</v>
      </c>
      <c r="M1251" s="8">
        <v>52756.68624877937</v>
      </c>
      <c r="N1251" s="8">
        <v>574928.24084472656</v>
      </c>
      <c r="O1251" s="8">
        <v>344451.36376953125</v>
      </c>
      <c r="P1251" s="8">
        <v>0</v>
      </c>
      <c r="Q1251" s="8">
        <v>0</v>
      </c>
      <c r="R1251" s="8">
        <v>441557.39892578125</v>
      </c>
      <c r="S1251" s="8">
        <v>134379.21366882324</v>
      </c>
      <c r="T1251" s="8">
        <v>135775.29512023926</v>
      </c>
      <c r="U1251" s="8"/>
    </row>
    <row r="1252" spans="1:21" ht="14.25" customHeight="1" x14ac:dyDescent="0.55000000000000004">
      <c r="A1252" s="7">
        <f t="shared" si="103"/>
        <v>2026</v>
      </c>
      <c r="B1252" s="73" t="s">
        <v>87</v>
      </c>
      <c r="C1252" s="75">
        <v>46843</v>
      </c>
      <c r="D1252" s="8">
        <v>223384.44848632813</v>
      </c>
      <c r="E1252" s="8">
        <v>1345862.45703125</v>
      </c>
      <c r="F1252" s="8">
        <v>177653.84375000003</v>
      </c>
      <c r="G1252" s="8">
        <v>6987.3726119995135</v>
      </c>
      <c r="H1252" s="8">
        <v>27545.303020477302</v>
      </c>
      <c r="I1252" s="8">
        <v>6059.9663772583008</v>
      </c>
      <c r="J1252" s="8">
        <v>669353.212890625</v>
      </c>
      <c r="K1252" s="8">
        <v>65038.541503906315</v>
      </c>
      <c r="L1252" s="8">
        <v>14192.558353424074</v>
      </c>
      <c r="M1252" s="8">
        <v>49590.809799194372</v>
      </c>
      <c r="N1252" s="8">
        <v>540531.31823730469</v>
      </c>
      <c r="O1252" s="8">
        <v>321281.49462890625</v>
      </c>
      <c r="P1252" s="8">
        <v>0</v>
      </c>
      <c r="Q1252" s="8">
        <v>0</v>
      </c>
      <c r="R1252" s="8">
        <v>418333.4814453125</v>
      </c>
      <c r="S1252" s="8">
        <v>120262.87084960938</v>
      </c>
      <c r="T1252" s="8">
        <v>130756.86714172365</v>
      </c>
      <c r="U1252" s="8"/>
    </row>
    <row r="1253" spans="1:21" ht="14.25" customHeight="1" x14ac:dyDescent="0.55000000000000004">
      <c r="A1253" s="7">
        <f t="shared" si="103"/>
        <v>2026</v>
      </c>
      <c r="B1253" s="73" t="s">
        <v>87</v>
      </c>
      <c r="C1253" s="75">
        <v>46873</v>
      </c>
      <c r="D1253" s="8">
        <v>213569.32983398438</v>
      </c>
      <c r="E1253" s="8">
        <v>1298928.96484375</v>
      </c>
      <c r="F1253" s="8">
        <v>171458.6228027344</v>
      </c>
      <c r="G1253" s="8">
        <v>6667.638904571535</v>
      </c>
      <c r="H1253" s="8">
        <v>26574.951389312759</v>
      </c>
      <c r="I1253" s="8">
        <v>5846.4890184402457</v>
      </c>
      <c r="J1253" s="8">
        <v>626465.5068359375</v>
      </c>
      <c r="K1253" s="8">
        <v>61376.09454345706</v>
      </c>
      <c r="L1253" s="8">
        <v>13284.534816741943</v>
      </c>
      <c r="M1253" s="8">
        <v>46354.779014587431</v>
      </c>
      <c r="N1253" s="8">
        <v>505450.10852050781</v>
      </c>
      <c r="O1253" s="8">
        <v>298053.19561767578</v>
      </c>
      <c r="P1253" s="8">
        <v>0</v>
      </c>
      <c r="Q1253" s="8">
        <v>0</v>
      </c>
      <c r="R1253" s="8">
        <v>398421.35913085938</v>
      </c>
      <c r="S1253" s="8">
        <v>101891.06925964357</v>
      </c>
      <c r="T1253" s="8">
        <v>126153.08390808105</v>
      </c>
      <c r="U1253" s="8"/>
    </row>
    <row r="1254" spans="1:21" ht="14.25" customHeight="1" x14ac:dyDescent="0.55000000000000004">
      <c r="A1254" s="7">
        <f t="shared" si="103"/>
        <v>2026</v>
      </c>
      <c r="B1254" s="73" t="s">
        <v>87</v>
      </c>
      <c r="C1254" s="75">
        <v>46904</v>
      </c>
      <c r="D1254" s="8">
        <v>204663.37048339844</v>
      </c>
      <c r="E1254" s="8">
        <v>1255662.396484375</v>
      </c>
      <c r="F1254" s="8">
        <v>165747.43579101565</v>
      </c>
      <c r="G1254" s="8">
        <v>6378.2755088806152</v>
      </c>
      <c r="H1254" s="8">
        <v>25681.08314895631</v>
      </c>
      <c r="I1254" s="8">
        <v>5649.8379678726214</v>
      </c>
      <c r="J1254" s="8">
        <v>600018.60791015625</v>
      </c>
      <c r="K1254" s="8">
        <v>59937.934692382863</v>
      </c>
      <c r="L1254" s="8">
        <v>12723.391811370853</v>
      </c>
      <c r="M1254" s="8">
        <v>44411.945045471228</v>
      </c>
      <c r="N1254" s="8">
        <v>482945.33862304688</v>
      </c>
      <c r="O1254" s="8">
        <v>282529.66015625</v>
      </c>
      <c r="P1254" s="8">
        <v>0</v>
      </c>
      <c r="Q1254" s="8">
        <v>0</v>
      </c>
      <c r="R1254" s="8">
        <v>379944.88928222656</v>
      </c>
      <c r="S1254" s="8">
        <v>98161.859069824233</v>
      </c>
      <c r="T1254" s="8">
        <v>121911.8598327637</v>
      </c>
      <c r="U1254" s="8"/>
    </row>
    <row r="1255" spans="1:21" ht="14.25" customHeight="1" x14ac:dyDescent="0.55000000000000004">
      <c r="A1255" s="7">
        <f t="shared" si="103"/>
        <v>2026</v>
      </c>
      <c r="B1255" s="73" t="s">
        <v>87</v>
      </c>
      <c r="C1255" s="75">
        <v>46934</v>
      </c>
      <c r="D1255" s="8">
        <v>196540.49084472656</v>
      </c>
      <c r="E1255" s="8">
        <v>1215625.900390625</v>
      </c>
      <c r="F1255" s="8">
        <v>160462.61865234378</v>
      </c>
      <c r="G1255" s="8">
        <v>6114.9974784851083</v>
      </c>
      <c r="H1255" s="8">
        <v>24854.517597198508</v>
      </c>
      <c r="I1255" s="8">
        <v>5467.9936017990103</v>
      </c>
      <c r="J1255" s="8">
        <v>578429.45373535156</v>
      </c>
      <c r="K1255" s="8">
        <v>58628.101196289121</v>
      </c>
      <c r="L1255" s="8">
        <v>12265.051609039308</v>
      </c>
      <c r="M1255" s="8">
        <v>42837.637107849165</v>
      </c>
      <c r="N1255" s="8">
        <v>464698.66723632813</v>
      </c>
      <c r="O1255" s="8">
        <v>269704.45446777344</v>
      </c>
      <c r="P1255" s="8">
        <v>0</v>
      </c>
      <c r="Q1255" s="8">
        <v>0</v>
      </c>
      <c r="R1255" s="8">
        <v>363489.49743652344</v>
      </c>
      <c r="S1255" s="8">
        <v>96950.203483581558</v>
      </c>
      <c r="T1255" s="8">
        <v>117989.75392150882</v>
      </c>
      <c r="U1255" s="8"/>
    </row>
    <row r="1256" spans="1:21" ht="14.25" customHeight="1" x14ac:dyDescent="0.55000000000000004">
      <c r="A1256" s="7">
        <f t="shared" si="103"/>
        <v>2026</v>
      </c>
      <c r="B1256" s="73" t="s">
        <v>87</v>
      </c>
      <c r="C1256" s="75">
        <v>46965</v>
      </c>
      <c r="D1256" s="8">
        <v>189097.53198242188</v>
      </c>
      <c r="E1256" s="8">
        <v>1178451.498046875</v>
      </c>
      <c r="F1256" s="8">
        <v>155555.59765625006</v>
      </c>
      <c r="G1256" s="8">
        <v>5874.3078460693378</v>
      </c>
      <c r="H1256" s="8">
        <v>24087.53152084352</v>
      </c>
      <c r="I1256" s="8">
        <v>5299.256664276124</v>
      </c>
      <c r="J1256" s="8">
        <v>558637.55712890625</v>
      </c>
      <c r="K1256" s="8">
        <v>57429.536376953198</v>
      </c>
      <c r="L1256" s="8">
        <v>11844.874488830566</v>
      </c>
      <c r="M1256" s="8">
        <v>41394.094329834006</v>
      </c>
      <c r="N1256" s="8">
        <v>447969.05932617188</v>
      </c>
      <c r="O1256" s="8">
        <v>257937.99340820313</v>
      </c>
      <c r="P1256" s="8">
        <v>0</v>
      </c>
      <c r="Q1256" s="8">
        <v>0</v>
      </c>
      <c r="R1256" s="8">
        <v>348438.49499511719</v>
      </c>
      <c r="S1256" s="8">
        <v>95848.871887207046</v>
      </c>
      <c r="T1256" s="8">
        <v>114350.19119262698</v>
      </c>
      <c r="U1256" s="8"/>
    </row>
    <row r="1257" spans="1:21" ht="14.25" customHeight="1" x14ac:dyDescent="0.55000000000000004">
      <c r="A1257" s="7">
        <f t="shared" si="103"/>
        <v>2026</v>
      </c>
      <c r="B1257" s="73" t="s">
        <v>87</v>
      </c>
      <c r="C1257" s="75">
        <v>46996</v>
      </c>
      <c r="D1257" s="8">
        <v>182249.1875</v>
      </c>
      <c r="E1257" s="8">
        <v>1143826.763671875</v>
      </c>
      <c r="F1257" s="8">
        <v>150985.1325683594</v>
      </c>
      <c r="G1257" s="8">
        <v>5653.322202682496</v>
      </c>
      <c r="H1257" s="8">
        <v>23373.573276519786</v>
      </c>
      <c r="I1257" s="8">
        <v>5142.1859178543109</v>
      </c>
      <c r="J1257" s="8">
        <v>538791.45373535156</v>
      </c>
      <c r="K1257" s="8">
        <v>56328.149047851621</v>
      </c>
      <c r="L1257" s="8">
        <v>11423.748947143557</v>
      </c>
      <c r="M1257" s="8">
        <v>39937.751258850112</v>
      </c>
      <c r="N1257" s="8">
        <v>431101.80139160156</v>
      </c>
      <c r="O1257" s="8">
        <v>246262.21026611328</v>
      </c>
      <c r="P1257" s="8">
        <v>0</v>
      </c>
      <c r="Q1257" s="8">
        <v>0</v>
      </c>
      <c r="R1257" s="8">
        <v>334386.9130859375</v>
      </c>
      <c r="S1257" s="8">
        <v>93442.388481140137</v>
      </c>
      <c r="T1257" s="8">
        <v>110962.14668273929</v>
      </c>
      <c r="U1257" s="8"/>
    </row>
    <row r="1258" spans="1:21" ht="14.25" customHeight="1" x14ac:dyDescent="0.55000000000000004">
      <c r="A1258" s="7">
        <f t="shared" si="103"/>
        <v>2026</v>
      </c>
      <c r="B1258" s="73" t="s">
        <v>87</v>
      </c>
      <c r="C1258" s="75">
        <v>47026</v>
      </c>
      <c r="D1258" s="8">
        <v>175924.20825195313</v>
      </c>
      <c r="E1258" s="8">
        <v>1111484.548828125</v>
      </c>
      <c r="F1258" s="8">
        <v>146715.95947265631</v>
      </c>
      <c r="G1258" s="8">
        <v>5449.6374225616437</v>
      </c>
      <c r="H1258" s="8">
        <v>22707.04746246339</v>
      </c>
      <c r="I1258" s="8">
        <v>4995.5502662658719</v>
      </c>
      <c r="J1258" s="8">
        <v>520365.775390625</v>
      </c>
      <c r="K1258" s="8">
        <v>55312.182128906315</v>
      </c>
      <c r="L1258" s="8">
        <v>11032.813074111938</v>
      </c>
      <c r="M1258" s="8">
        <v>38583.512619018577</v>
      </c>
      <c r="N1258" s="8">
        <v>415437.26831054688</v>
      </c>
      <c r="O1258" s="8">
        <v>235436.61297607422</v>
      </c>
      <c r="P1258" s="8">
        <v>0</v>
      </c>
      <c r="Q1258" s="8">
        <v>0</v>
      </c>
      <c r="R1258" s="8">
        <v>321591.66235351563</v>
      </c>
      <c r="S1258" s="8">
        <v>90975.007637023926</v>
      </c>
      <c r="T1258" s="8">
        <v>107799.10379028322</v>
      </c>
      <c r="U1258" s="8"/>
    </row>
    <row r="1259" spans="1:21" ht="14.25" customHeight="1" x14ac:dyDescent="0.55000000000000004">
      <c r="A1259" s="7">
        <f t="shared" si="103"/>
        <v>2026</v>
      </c>
      <c r="B1259" s="73" t="s">
        <v>87</v>
      </c>
      <c r="C1259" s="75">
        <v>47057</v>
      </c>
      <c r="D1259" s="8">
        <v>170062.5810546875</v>
      </c>
      <c r="E1259" s="8">
        <v>1081194.806640625</v>
      </c>
      <c r="F1259" s="8">
        <v>142717.71435546875</v>
      </c>
      <c r="G1259" s="8">
        <v>5261.2342319488544</v>
      </c>
      <c r="H1259" s="8">
        <v>22083.140857696544</v>
      </c>
      <c r="I1259" s="8">
        <v>4858.2908191680899</v>
      </c>
      <c r="J1259" s="8">
        <v>504320.13891601563</v>
      </c>
      <c r="K1259" s="8">
        <v>49979.73864746101</v>
      </c>
      <c r="L1259" s="8">
        <v>10692.187093734741</v>
      </c>
      <c r="M1259" s="8">
        <v>37412.372161865256</v>
      </c>
      <c r="N1259" s="8">
        <v>406235.84411621094</v>
      </c>
      <c r="O1259" s="8">
        <v>228400.66326904297</v>
      </c>
      <c r="P1259" s="8">
        <v>0</v>
      </c>
      <c r="Q1259" s="8">
        <v>0</v>
      </c>
      <c r="R1259" s="8">
        <v>309487.77648925781</v>
      </c>
      <c r="S1259" s="8">
        <v>89994.107757568374</v>
      </c>
      <c r="T1259" s="8">
        <v>104838.25480651858</v>
      </c>
      <c r="U1259" s="8"/>
    </row>
    <row r="1260" spans="1:21" ht="14.25" customHeight="1" x14ac:dyDescent="0.55000000000000004">
      <c r="A1260" s="7">
        <f t="shared" si="103"/>
        <v>2026</v>
      </c>
      <c r="B1260" s="73" t="s">
        <v>87</v>
      </c>
      <c r="C1260" s="75">
        <v>47087</v>
      </c>
      <c r="D1260" s="8">
        <v>164613.34643554688</v>
      </c>
      <c r="E1260" s="8">
        <v>1052758.3134765625</v>
      </c>
      <c r="F1260" s="8">
        <v>138964.09619140625</v>
      </c>
      <c r="G1260" s="8">
        <v>5086.4020042419443</v>
      </c>
      <c r="H1260" s="8">
        <v>21497.687957763676</v>
      </c>
      <c r="I1260" s="8">
        <v>4729.4911289215097</v>
      </c>
      <c r="J1260" s="8">
        <v>494013.84545898438</v>
      </c>
      <c r="K1260" s="8">
        <v>46892.430419921911</v>
      </c>
      <c r="L1260" s="8">
        <v>10472.744564056398</v>
      </c>
      <c r="M1260" s="8">
        <v>36688.714736938506</v>
      </c>
      <c r="N1260" s="8">
        <v>399959.94934082031</v>
      </c>
      <c r="O1260" s="8">
        <v>223093.15319824219</v>
      </c>
      <c r="P1260" s="8">
        <v>0</v>
      </c>
      <c r="Q1260" s="8">
        <v>0</v>
      </c>
      <c r="R1260" s="8">
        <v>298350.97509765625</v>
      </c>
      <c r="S1260" s="8">
        <v>93603.016876220718</v>
      </c>
      <c r="T1260" s="8">
        <v>102059.84951782228</v>
      </c>
      <c r="U1260" s="8"/>
    </row>
    <row r="1261" spans="1:21" ht="14.25" customHeight="1" x14ac:dyDescent="0.55000000000000004">
      <c r="A1261" s="7">
        <f t="shared" si="103"/>
        <v>2026</v>
      </c>
      <c r="B1261" s="73" t="s">
        <v>87</v>
      </c>
      <c r="C1261" s="75">
        <v>47118</v>
      </c>
      <c r="D1261" s="8">
        <v>159532.92932128906</v>
      </c>
      <c r="E1261" s="8">
        <v>1026001.5478515625</v>
      </c>
      <c r="F1261" s="8">
        <v>135432.2038574219</v>
      </c>
      <c r="G1261" s="8">
        <v>4923.6811103820792</v>
      </c>
      <c r="H1261" s="8">
        <v>20947.064758300789</v>
      </c>
      <c r="I1261" s="8">
        <v>4608.3539361953735</v>
      </c>
      <c r="J1261" s="8">
        <v>486249.60815429688</v>
      </c>
      <c r="K1261" s="8">
        <v>46079.08862304694</v>
      </c>
      <c r="L1261" s="8">
        <v>10307.061529159546</v>
      </c>
      <c r="M1261" s="8">
        <v>36159.547882080115</v>
      </c>
      <c r="N1261" s="8">
        <v>393703.90600585938</v>
      </c>
      <c r="O1261" s="8">
        <v>217866.30004882813</v>
      </c>
      <c r="P1261" s="8">
        <v>0</v>
      </c>
      <c r="Q1261" s="8">
        <v>0</v>
      </c>
      <c r="R1261" s="8">
        <v>288078.8037109375</v>
      </c>
      <c r="S1261" s="8">
        <v>98724.095352172866</v>
      </c>
      <c r="T1261" s="8">
        <v>99446.706634521513</v>
      </c>
      <c r="U1261" s="8"/>
    </row>
    <row r="1262" spans="1:21" ht="14.25" customHeight="1" x14ac:dyDescent="0.55000000000000004">
      <c r="A1262" s="7">
        <f t="shared" si="103"/>
        <v>2026</v>
      </c>
      <c r="B1262" s="73" t="s">
        <v>87</v>
      </c>
      <c r="C1262" s="75">
        <v>47149</v>
      </c>
      <c r="D1262" s="8">
        <v>154783.81799316409</v>
      </c>
      <c r="E1262" s="8">
        <v>1000772.6279296875</v>
      </c>
      <c r="F1262" s="8">
        <v>132101.98620605472</v>
      </c>
      <c r="G1262" s="8">
        <v>4771.8180408477792</v>
      </c>
      <c r="H1262" s="8">
        <v>20428.100215911869</v>
      </c>
      <c r="I1262" s="8">
        <v>4494.1818580627441</v>
      </c>
      <c r="J1262" s="8">
        <v>475371.96911621094</v>
      </c>
      <c r="K1262" s="8">
        <v>41163.349975585974</v>
      </c>
      <c r="L1262" s="8">
        <v>10075.828861236574</v>
      </c>
      <c r="M1262" s="8">
        <v>35379.416313171438</v>
      </c>
      <c r="N1262" s="8">
        <v>388753.37939453125</v>
      </c>
      <c r="O1262" s="8">
        <v>213424.91961669922</v>
      </c>
      <c r="P1262" s="8">
        <v>0</v>
      </c>
      <c r="Q1262" s="8">
        <v>0</v>
      </c>
      <c r="R1262" s="8">
        <v>278249.06713867188</v>
      </c>
      <c r="S1262" s="8">
        <v>100139.10900878908</v>
      </c>
      <c r="T1262" s="8">
        <v>96983.795745849638</v>
      </c>
      <c r="U1262" s="8"/>
    </row>
    <row r="1263" spans="1:21" ht="14.25" customHeight="1" x14ac:dyDescent="0.55000000000000004">
      <c r="A1263" s="7">
        <f t="shared" si="103"/>
        <v>2026</v>
      </c>
      <c r="B1263" s="73" t="s">
        <v>87</v>
      </c>
      <c r="C1263" s="75">
        <v>47177</v>
      </c>
      <c r="D1263" s="8">
        <v>150333.53710937503</v>
      </c>
      <c r="E1263" s="8">
        <v>976937.876953125</v>
      </c>
      <c r="F1263" s="8">
        <v>128955.80004882817</v>
      </c>
      <c r="G1263" s="8">
        <v>4629.7296905517596</v>
      </c>
      <c r="H1263" s="8">
        <v>19938.008094787598</v>
      </c>
      <c r="I1263" s="8">
        <v>4386.3615589141864</v>
      </c>
      <c r="J1263" s="8">
        <v>458862.87768554688</v>
      </c>
      <c r="K1263" s="8">
        <v>39442.485534668027</v>
      </c>
      <c r="L1263" s="8">
        <v>9726.0423851013202</v>
      </c>
      <c r="M1263" s="8">
        <v>34144.846160888701</v>
      </c>
      <c r="N1263" s="8">
        <v>375549.51232910156</v>
      </c>
      <c r="O1263" s="8">
        <v>204544.94958496094</v>
      </c>
      <c r="P1263" s="8">
        <v>0</v>
      </c>
      <c r="Q1263" s="8">
        <v>0</v>
      </c>
      <c r="R1263" s="8">
        <v>269278.32690429688</v>
      </c>
      <c r="S1263" s="8">
        <v>94926.661224365234</v>
      </c>
      <c r="T1263" s="8">
        <v>94657.89363098146</v>
      </c>
      <c r="U1263" s="8"/>
    </row>
    <row r="1264" spans="1:21" ht="14.25" customHeight="1" x14ac:dyDescent="0.55000000000000004">
      <c r="A1264" s="7">
        <f t="shared" si="103"/>
        <v>2026</v>
      </c>
      <c r="B1264" s="73" t="s">
        <v>87</v>
      </c>
      <c r="C1264" s="75">
        <v>47208</v>
      </c>
      <c r="D1264" s="8">
        <v>146153.80883789065</v>
      </c>
      <c r="E1264" s="8">
        <v>954379.27734375</v>
      </c>
      <c r="F1264" s="8">
        <v>125978.06420898439</v>
      </c>
      <c r="G1264" s="8">
        <v>4496.4750022888193</v>
      </c>
      <c r="H1264" s="8">
        <v>19474.328727722175</v>
      </c>
      <c r="I1264" s="8">
        <v>4284.3520650863675</v>
      </c>
      <c r="J1264" s="8">
        <v>439998.70874023438</v>
      </c>
      <c r="K1264" s="8">
        <v>38241.260467529348</v>
      </c>
      <c r="L1264" s="8">
        <v>9326.679407119751</v>
      </c>
      <c r="M1264" s="8">
        <v>32720.102455139186</v>
      </c>
      <c r="N1264" s="8">
        <v>359710.66711425781</v>
      </c>
      <c r="O1264" s="8">
        <v>194368.33660888672</v>
      </c>
      <c r="P1264" s="8">
        <v>0</v>
      </c>
      <c r="Q1264" s="8">
        <v>0</v>
      </c>
      <c r="R1264" s="8">
        <v>260681.74761962891</v>
      </c>
      <c r="S1264" s="8">
        <v>86859.624565124541</v>
      </c>
      <c r="T1264" s="8">
        <v>92457.336746215849</v>
      </c>
      <c r="U1264" s="8"/>
    </row>
    <row r="1265" spans="1:21" ht="14.25" customHeight="1" x14ac:dyDescent="0.55000000000000004">
      <c r="A1265" s="7">
        <f t="shared" si="103"/>
        <v>2026</v>
      </c>
      <c r="B1265" s="73" t="s">
        <v>87</v>
      </c>
      <c r="C1265" s="75">
        <v>47238</v>
      </c>
      <c r="D1265" s="8">
        <v>142219.88928222659</v>
      </c>
      <c r="E1265" s="8">
        <v>932992.0830078125</v>
      </c>
      <c r="F1265" s="8">
        <v>123154.95483398443</v>
      </c>
      <c r="G1265" s="8">
        <v>4371.2320137023953</v>
      </c>
      <c r="H1265" s="8">
        <v>19034.880641937259</v>
      </c>
      <c r="I1265" s="8">
        <v>4187.6736297607404</v>
      </c>
      <c r="J1265" s="8">
        <v>417633.84301757813</v>
      </c>
      <c r="K1265" s="8">
        <v>37095.046325683637</v>
      </c>
      <c r="L1265" s="8">
        <v>8853.5901660919208</v>
      </c>
      <c r="M1265" s="8">
        <v>31014.160125732422</v>
      </c>
      <c r="N1265" s="8">
        <v>340671.05078125</v>
      </c>
      <c r="O1265" s="8">
        <v>182624.07531738281</v>
      </c>
      <c r="P1265" s="8">
        <v>0</v>
      </c>
      <c r="Q1265" s="8">
        <v>0</v>
      </c>
      <c r="R1265" s="8">
        <v>252466.65814208984</v>
      </c>
      <c r="S1265" s="8">
        <v>74795.408401489301</v>
      </c>
      <c r="T1265" s="8">
        <v>90371.778305053769</v>
      </c>
      <c r="U1265" s="8"/>
    </row>
    <row r="1266" spans="1:21" ht="14.25" customHeight="1" x14ac:dyDescent="0.55000000000000004">
      <c r="A1266" s="7">
        <f t="shared" si="103"/>
        <v>2026</v>
      </c>
      <c r="B1266" s="73" t="s">
        <v>87</v>
      </c>
      <c r="C1266" s="75">
        <v>47269</v>
      </c>
      <c r="D1266" s="8">
        <v>138510.02392578125</v>
      </c>
      <c r="E1266" s="8">
        <v>912682.9892578125</v>
      </c>
      <c r="F1266" s="8">
        <v>120474.15490722662</v>
      </c>
      <c r="G1266" s="8">
        <v>4253.2795619964609</v>
      </c>
      <c r="H1266" s="8">
        <v>18617.723136901855</v>
      </c>
      <c r="I1266" s="8">
        <v>4095.8989133834839</v>
      </c>
      <c r="J1266" s="8">
        <v>406285.61059570313</v>
      </c>
      <c r="K1266" s="8">
        <v>36503.836608886755</v>
      </c>
      <c r="L1266" s="8">
        <v>8612.8840408325232</v>
      </c>
      <c r="M1266" s="8">
        <v>30177.104301452669</v>
      </c>
      <c r="N1266" s="8">
        <v>330991.77893066406</v>
      </c>
      <c r="O1266" s="8">
        <v>176031.57751464847</v>
      </c>
      <c r="P1266" s="8">
        <v>0</v>
      </c>
      <c r="Q1266" s="8">
        <v>0</v>
      </c>
      <c r="R1266" s="8">
        <v>244937.98120117188</v>
      </c>
      <c r="S1266" s="8">
        <v>72955.622550964414</v>
      </c>
      <c r="T1266" s="8">
        <v>88392.003921508818</v>
      </c>
      <c r="U1266" s="8"/>
    </row>
    <row r="1267" spans="1:21" ht="14.25" customHeight="1" x14ac:dyDescent="0.55000000000000004">
      <c r="A1267" s="7">
        <f t="shared" si="103"/>
        <v>2026</v>
      </c>
      <c r="B1267" s="73" t="s">
        <v>87</v>
      </c>
      <c r="C1267" s="75">
        <v>47299</v>
      </c>
      <c r="D1267" s="8">
        <v>135005.00061035159</v>
      </c>
      <c r="E1267" s="8">
        <v>893368.6328125</v>
      </c>
      <c r="F1267" s="8">
        <v>117924.6599121094</v>
      </c>
      <c r="G1267" s="8">
        <v>4141.9818382263174</v>
      </c>
      <c r="H1267" s="8">
        <v>18221.121562957771</v>
      </c>
      <c r="I1267" s="8">
        <v>4008.6466398239145</v>
      </c>
      <c r="J1267" s="8">
        <v>396879.97290039063</v>
      </c>
      <c r="K1267" s="8">
        <v>35945.714996337942</v>
      </c>
      <c r="L1267" s="8">
        <v>8413.189479827879</v>
      </c>
      <c r="M1267" s="8">
        <v>29491.764793396036</v>
      </c>
      <c r="N1267" s="8">
        <v>323029.30981445313</v>
      </c>
      <c r="O1267" s="8">
        <v>170437.80944824222</v>
      </c>
      <c r="P1267" s="8">
        <v>0</v>
      </c>
      <c r="Q1267" s="8">
        <v>0</v>
      </c>
      <c r="R1267" s="8">
        <v>237706.49401855469</v>
      </c>
      <c r="S1267" s="8">
        <v>72663.690994262754</v>
      </c>
      <c r="T1267" s="8">
        <v>86509.792526245146</v>
      </c>
      <c r="U1267" s="8"/>
    </row>
    <row r="1268" spans="1:21" ht="14.25" customHeight="1" x14ac:dyDescent="0.55000000000000004">
      <c r="A1268" s="7">
        <f t="shared" si="103"/>
        <v>2026</v>
      </c>
      <c r="B1268" s="73" t="s">
        <v>87</v>
      </c>
      <c r="C1268" s="75">
        <v>47330</v>
      </c>
      <c r="D1268" s="8">
        <v>131687.78540039068</v>
      </c>
      <c r="E1268" s="8">
        <v>874974.23046875</v>
      </c>
      <c r="F1268" s="8">
        <v>115496.59826660159</v>
      </c>
      <c r="G1268" s="8">
        <v>4036.7761211395259</v>
      </c>
      <c r="H1268" s="8">
        <v>17843.522739410404</v>
      </c>
      <c r="I1268" s="8">
        <v>3925.5748662948604</v>
      </c>
      <c r="J1268" s="8">
        <v>388020.06689453125</v>
      </c>
      <c r="K1268" s="8">
        <v>35417.903625488296</v>
      </c>
      <c r="L1268" s="8">
        <v>8225.0837326049859</v>
      </c>
      <c r="M1268" s="8">
        <v>28846.077507019047</v>
      </c>
      <c r="N1268" s="8">
        <v>315531.00439453125</v>
      </c>
      <c r="O1268" s="8">
        <v>165164.48431396487</v>
      </c>
      <c r="P1268" s="8">
        <v>0</v>
      </c>
      <c r="Q1268" s="8">
        <v>0</v>
      </c>
      <c r="R1268" s="8">
        <v>230907.62646484375</v>
      </c>
      <c r="S1268" s="8">
        <v>72394.674629211484</v>
      </c>
      <c r="T1268" s="8">
        <v>84717.76463317874</v>
      </c>
      <c r="U1268" s="8"/>
    </row>
    <row r="1269" spans="1:21" ht="14.25" customHeight="1" x14ac:dyDescent="0.55000000000000004">
      <c r="A1269" s="7">
        <f t="shared" si="103"/>
        <v>2026</v>
      </c>
      <c r="B1269" s="73" t="s">
        <v>87</v>
      </c>
      <c r="C1269" s="75">
        <v>47361</v>
      </c>
      <c r="D1269" s="8">
        <v>128543.21740722661</v>
      </c>
      <c r="E1269" s="8">
        <v>857432.5244140625</v>
      </c>
      <c r="F1269" s="8">
        <v>113181.09301757817</v>
      </c>
      <c r="G1269" s="8">
        <v>3937.1623525619498</v>
      </c>
      <c r="H1269" s="8">
        <v>17483.529079437263</v>
      </c>
      <c r="I1269" s="8">
        <v>3846.3762350082402</v>
      </c>
      <c r="J1269" s="8">
        <v>379238.53894042969</v>
      </c>
      <c r="K1269" s="8">
        <v>34917.930419921904</v>
      </c>
      <c r="L1269" s="8">
        <v>8038.7614669799832</v>
      </c>
      <c r="M1269" s="8">
        <v>28200.893341064468</v>
      </c>
      <c r="N1269" s="8">
        <v>308080.95031738281</v>
      </c>
      <c r="O1269" s="8">
        <v>159988.98468017581</v>
      </c>
      <c r="P1269" s="8">
        <v>0</v>
      </c>
      <c r="Q1269" s="8">
        <v>0</v>
      </c>
      <c r="R1269" s="8">
        <v>224781.94000244141</v>
      </c>
      <c r="S1269" s="8">
        <v>71447.304855346738</v>
      </c>
      <c r="T1269" s="8">
        <v>83009.294799804731</v>
      </c>
      <c r="U1269" s="8"/>
    </row>
    <row r="1270" spans="1:21" ht="14.25" customHeight="1" x14ac:dyDescent="0.55000000000000004">
      <c r="A1270" s="7">
        <f t="shared" si="103"/>
        <v>2026</v>
      </c>
      <c r="B1270" s="73" t="s">
        <v>87</v>
      </c>
      <c r="C1270" s="75">
        <v>47391</v>
      </c>
      <c r="D1270" s="8">
        <v>125557.7561035157</v>
      </c>
      <c r="E1270" s="8">
        <v>840682.8115234375</v>
      </c>
      <c r="F1270" s="8">
        <v>110970.13049316409</v>
      </c>
      <c r="G1270" s="8">
        <v>3842.6947517395006</v>
      </c>
      <c r="H1270" s="8">
        <v>17139.880779266368</v>
      </c>
      <c r="I1270" s="8">
        <v>3770.7735862731943</v>
      </c>
      <c r="J1270" s="8">
        <v>370361.05236816406</v>
      </c>
      <c r="K1270" s="8">
        <v>34443.587524414106</v>
      </c>
      <c r="L1270" s="8">
        <v>7850.4402351379422</v>
      </c>
      <c r="M1270" s="8">
        <v>27547.048095703147</v>
      </c>
      <c r="N1270" s="8">
        <v>300519.98199462891</v>
      </c>
      <c r="O1270" s="8">
        <v>154827.88385009769</v>
      </c>
      <c r="P1270" s="8">
        <v>0</v>
      </c>
      <c r="Q1270" s="8">
        <v>0</v>
      </c>
      <c r="R1270" s="8">
        <v>218778.73187255859</v>
      </c>
      <c r="S1270" s="8">
        <v>70203.921760559097</v>
      </c>
      <c r="T1270" s="8">
        <v>81378.401489257842</v>
      </c>
      <c r="U1270" s="8"/>
    </row>
    <row r="1271" spans="1:21" ht="14.25" customHeight="1" x14ac:dyDescent="0.55000000000000004">
      <c r="A1271" s="7">
        <f t="shared" si="103"/>
        <v>2026</v>
      </c>
      <c r="B1271" s="73" t="s">
        <v>87</v>
      </c>
      <c r="C1271" s="75">
        <v>47422</v>
      </c>
      <c r="D1271" s="8">
        <v>122719.26409912117</v>
      </c>
      <c r="E1271" s="8">
        <v>824670.146484375</v>
      </c>
      <c r="F1271" s="8">
        <v>108856.45886230469</v>
      </c>
      <c r="G1271" s="8">
        <v>3752.9742479324345</v>
      </c>
      <c r="H1271" s="8">
        <v>16811.437362670906</v>
      </c>
      <c r="I1271" s="8">
        <v>3698.5160522460938</v>
      </c>
      <c r="J1271" s="8">
        <v>362882.68994140625</v>
      </c>
      <c r="K1271" s="8">
        <v>32894.901245117217</v>
      </c>
      <c r="L1271" s="8">
        <v>7691.6655998229999</v>
      </c>
      <c r="M1271" s="8">
        <v>27002.068428039569</v>
      </c>
      <c r="N1271" s="8">
        <v>295294.048828125</v>
      </c>
      <c r="O1271" s="8">
        <v>150931.9337768555</v>
      </c>
      <c r="P1271" s="8">
        <v>0</v>
      </c>
      <c r="Q1271" s="8">
        <v>0</v>
      </c>
      <c r="R1271" s="8">
        <v>213037.25140380859</v>
      </c>
      <c r="S1271" s="8">
        <v>70025.761680603071</v>
      </c>
      <c r="T1271" s="8">
        <v>79819.676330566435</v>
      </c>
      <c r="U1271" s="8"/>
    </row>
    <row r="1272" spans="1:21" ht="14.25" customHeight="1" x14ac:dyDescent="0.55000000000000004">
      <c r="A1272" s="7">
        <f t="shared" si="103"/>
        <v>2026</v>
      </c>
      <c r="B1272" s="73" t="s">
        <v>87</v>
      </c>
      <c r="C1272" s="75">
        <v>47452</v>
      </c>
      <c r="D1272" s="8">
        <v>120016.83367919928</v>
      </c>
      <c r="E1272" s="8">
        <v>809344.703125</v>
      </c>
      <c r="F1272" s="8">
        <v>106833.49963378909</v>
      </c>
      <c r="G1272" s="8">
        <v>3667.6428661346445</v>
      </c>
      <c r="H1272" s="8">
        <v>16497.166324615479</v>
      </c>
      <c r="I1272" s="8">
        <v>3629.3763294219984</v>
      </c>
      <c r="J1272" s="8">
        <v>359577.77392578125</v>
      </c>
      <c r="K1272" s="8">
        <v>32097.09762573244</v>
      </c>
      <c r="L1272" s="8">
        <v>7620.9647560119647</v>
      </c>
      <c r="M1272" s="8">
        <v>26784.534950256355</v>
      </c>
      <c r="N1272" s="8">
        <v>293075.18420410156</v>
      </c>
      <c r="O1272" s="8">
        <v>148612.76232910159</v>
      </c>
      <c r="P1272" s="8">
        <v>0</v>
      </c>
      <c r="Q1272" s="8">
        <v>0</v>
      </c>
      <c r="R1272" s="8">
        <v>207757.63977050781</v>
      </c>
      <c r="S1272" s="8">
        <v>73491.924209594756</v>
      </c>
      <c r="T1272" s="8">
        <v>78328.211761474624</v>
      </c>
      <c r="U1272" s="8"/>
    </row>
    <row r="1273" spans="1:21" ht="14.25" customHeight="1" x14ac:dyDescent="0.55000000000000004">
      <c r="A1273" s="7">
        <f t="shared" si="103"/>
        <v>2026</v>
      </c>
      <c r="B1273" s="73" t="s">
        <v>87</v>
      </c>
      <c r="C1273" s="75">
        <v>47483</v>
      </c>
      <c r="D1273" s="8">
        <v>117440.62353515631</v>
      </c>
      <c r="E1273" s="8">
        <v>794661.146484375</v>
      </c>
      <c r="F1273" s="8">
        <v>104895.27099609378</v>
      </c>
      <c r="G1273" s="8">
        <v>3586.377996444704</v>
      </c>
      <c r="H1273" s="8">
        <v>16196.126983642578</v>
      </c>
      <c r="I1273" s="8">
        <v>3563.1477956771846</v>
      </c>
      <c r="J1273" s="8">
        <v>357690.91735839844</v>
      </c>
      <c r="K1273" s="8">
        <v>31688.577667236354</v>
      </c>
      <c r="L1273" s="8">
        <v>7580.1933994293222</v>
      </c>
      <c r="M1273" s="8">
        <v>26678.07977294923</v>
      </c>
      <c r="N1273" s="8">
        <v>291744.06372070313</v>
      </c>
      <c r="O1273" s="8">
        <v>146767.42474365234</v>
      </c>
      <c r="P1273" s="8">
        <v>0</v>
      </c>
      <c r="Q1273" s="8">
        <v>0</v>
      </c>
      <c r="R1273" s="8">
        <v>202656.25299072266</v>
      </c>
      <c r="S1273" s="8">
        <v>78135.107444763242</v>
      </c>
      <c r="T1273" s="8">
        <v>76899.553436279341</v>
      </c>
      <c r="U1273" s="8"/>
    </row>
    <row r="1274" spans="1:21" ht="14.25" customHeight="1" x14ac:dyDescent="0.55000000000000004">
      <c r="A1274" s="7">
        <f t="shared" si="103"/>
        <v>2026</v>
      </c>
      <c r="B1274" s="73" t="s">
        <v>87</v>
      </c>
      <c r="C1274" s="75">
        <v>47514</v>
      </c>
      <c r="D1274" s="8">
        <v>114981.74151611335</v>
      </c>
      <c r="E1274" s="8">
        <v>780578.134765625</v>
      </c>
      <c r="F1274" s="8">
        <v>103036.31311035162</v>
      </c>
      <c r="G1274" s="8">
        <v>3508.8886394500742</v>
      </c>
      <c r="H1274" s="8">
        <v>15907.463790893555</v>
      </c>
      <c r="I1274" s="8">
        <v>3499.6418533325191</v>
      </c>
      <c r="J1274" s="8">
        <v>353165.80993652344</v>
      </c>
      <c r="K1274" s="8">
        <v>30259.848968505878</v>
      </c>
      <c r="L1274" s="8">
        <v>7483.8354759216327</v>
      </c>
      <c r="M1274" s="8">
        <v>26360.745475769068</v>
      </c>
      <c r="N1274" s="8">
        <v>289061.38043212891</v>
      </c>
      <c r="O1274" s="8">
        <v>144267.44253540042</v>
      </c>
      <c r="P1274" s="8">
        <v>0</v>
      </c>
      <c r="Q1274" s="8">
        <v>0</v>
      </c>
      <c r="R1274" s="8">
        <v>197719.90246582031</v>
      </c>
      <c r="S1274" s="8">
        <v>79916.275909423872</v>
      </c>
      <c r="T1274" s="8">
        <v>75529.631301879941</v>
      </c>
      <c r="U1274" s="8"/>
    </row>
    <row r="1275" spans="1:21" ht="14.25" customHeight="1" x14ac:dyDescent="0.55000000000000004">
      <c r="A1275" s="7">
        <f t="shared" si="103"/>
        <v>2026</v>
      </c>
      <c r="B1275" s="73" t="s">
        <v>87</v>
      </c>
      <c r="C1275" s="75">
        <v>47542</v>
      </c>
      <c r="D1275" s="8">
        <v>112632.12164306645</v>
      </c>
      <c r="E1275" s="8">
        <v>767057.888671875</v>
      </c>
      <c r="F1275" s="8">
        <v>101251.63989257817</v>
      </c>
      <c r="G1275" s="8">
        <v>3434.9110927581828</v>
      </c>
      <c r="H1275" s="8">
        <v>15630.394008636475</v>
      </c>
      <c r="I1275" s="8">
        <v>3438.6864910125737</v>
      </c>
      <c r="J1275" s="8">
        <v>343739.6259765625</v>
      </c>
      <c r="K1275" s="8">
        <v>29719.403381347682</v>
      </c>
      <c r="L1275" s="8">
        <v>7284.2042655944833</v>
      </c>
      <c r="M1275" s="8">
        <v>25652.088127136227</v>
      </c>
      <c r="N1275" s="8">
        <v>281083.93579101563</v>
      </c>
      <c r="O1275" s="8">
        <v>139176.18270874023</v>
      </c>
      <c r="P1275" s="8">
        <v>0</v>
      </c>
      <c r="Q1275" s="8">
        <v>0</v>
      </c>
      <c r="R1275" s="8">
        <v>193039.69384765625</v>
      </c>
      <c r="S1275" s="8">
        <v>76485.197265625044</v>
      </c>
      <c r="T1275" s="8">
        <v>74214.735702514707</v>
      </c>
      <c r="U1275" s="8"/>
    </row>
    <row r="1276" spans="1:21" ht="14.25" customHeight="1" x14ac:dyDescent="0.55000000000000004">
      <c r="A1276" s="7">
        <f t="shared" si="103"/>
        <v>2026</v>
      </c>
      <c r="B1276" s="73" t="s">
        <v>87</v>
      </c>
      <c r="C1276" s="75">
        <v>47573</v>
      </c>
      <c r="D1276" s="8">
        <v>110384.43554687507</v>
      </c>
      <c r="E1276" s="8">
        <v>754065.814453125</v>
      </c>
      <c r="F1276" s="8">
        <v>99536.687377929746</v>
      </c>
      <c r="G1276" s="8">
        <v>3364.2061538696303</v>
      </c>
      <c r="H1276" s="8">
        <v>15364.201473236086</v>
      </c>
      <c r="I1276" s="8">
        <v>3380.124153614046</v>
      </c>
      <c r="J1276" s="8">
        <v>332918.45184326172</v>
      </c>
      <c r="K1276" s="8">
        <v>29363.602416992191</v>
      </c>
      <c r="L1276" s="8">
        <v>7055.2170009613055</v>
      </c>
      <c r="M1276" s="8">
        <v>24830.351974487308</v>
      </c>
      <c r="N1276" s="8">
        <v>271669.28283691406</v>
      </c>
      <c r="O1276" s="8">
        <v>133450.4455871582</v>
      </c>
      <c r="P1276" s="8">
        <v>0</v>
      </c>
      <c r="Q1276" s="8">
        <v>0</v>
      </c>
      <c r="R1276" s="8">
        <v>188632.09832763672</v>
      </c>
      <c r="S1276" s="8">
        <v>71334.892768859892</v>
      </c>
      <c r="T1276" s="8">
        <v>72951.466171264692</v>
      </c>
      <c r="U1276" s="8"/>
    </row>
    <row r="1277" spans="1:21" ht="14.25" customHeight="1" x14ac:dyDescent="0.55000000000000004">
      <c r="A1277" s="7">
        <f t="shared" si="103"/>
        <v>2026</v>
      </c>
      <c r="B1277" s="73" t="s">
        <v>87</v>
      </c>
      <c r="C1277" s="75">
        <v>47603</v>
      </c>
      <c r="D1277" s="8">
        <v>108232.00103759774</v>
      </c>
      <c r="E1277" s="8">
        <v>741570.1611328125</v>
      </c>
      <c r="F1277" s="8">
        <v>97887.260131835967</v>
      </c>
      <c r="G1277" s="8">
        <v>3296.5559759140006</v>
      </c>
      <c r="H1277" s="8">
        <v>15108.229244232178</v>
      </c>
      <c r="I1277" s="8">
        <v>3323.8102817535414</v>
      </c>
      <c r="J1277" s="8">
        <v>318788.49731445313</v>
      </c>
      <c r="K1277" s="8">
        <v>29023.065063476573</v>
      </c>
      <c r="L1277" s="8">
        <v>6756.4925575256375</v>
      </c>
      <c r="M1277" s="8">
        <v>23745.132064819336</v>
      </c>
      <c r="N1277" s="8">
        <v>259263.80889892578</v>
      </c>
      <c r="O1277" s="8">
        <v>126349.05331420901</v>
      </c>
      <c r="P1277" s="8">
        <v>0</v>
      </c>
      <c r="Q1277" s="8">
        <v>0</v>
      </c>
      <c r="R1277" s="8">
        <v>184314.60876464844</v>
      </c>
      <c r="S1277" s="8">
        <v>62737.184707641638</v>
      </c>
      <c r="T1277" s="8">
        <v>71736.702728271543</v>
      </c>
      <c r="U1277" s="8"/>
    </row>
    <row r="1278" spans="1:21" ht="14.25" customHeight="1" x14ac:dyDescent="0.55000000000000004">
      <c r="A1278" s="7">
        <f t="shared" si="103"/>
        <v>2026</v>
      </c>
      <c r="B1278" s="73" t="s">
        <v>87</v>
      </c>
      <c r="C1278" s="75">
        <v>47634</v>
      </c>
      <c r="D1278" s="8">
        <v>106168.72515869146</v>
      </c>
      <c r="E1278" s="8">
        <v>729541.744140625</v>
      </c>
      <c r="F1278" s="8">
        <v>96299.510009765669</v>
      </c>
      <c r="G1278" s="8">
        <v>3231.762177467348</v>
      </c>
      <c r="H1278" s="8">
        <v>14861.873817443849</v>
      </c>
      <c r="I1278" s="8">
        <v>3269.6121535301204</v>
      </c>
      <c r="J1278" s="8">
        <v>312253.47308349609</v>
      </c>
      <c r="K1278" s="8">
        <v>28696.80545043946</v>
      </c>
      <c r="L1278" s="8">
        <v>6617.9365577697763</v>
      </c>
      <c r="M1278" s="8">
        <v>23260.589965820313</v>
      </c>
      <c r="N1278" s="8">
        <v>253678.14227294922</v>
      </c>
      <c r="O1278" s="8">
        <v>122648.9299926758</v>
      </c>
      <c r="P1278" s="8">
        <v>0</v>
      </c>
      <c r="Q1278" s="8">
        <v>0</v>
      </c>
      <c r="R1278" s="8">
        <v>180274.73071289063</v>
      </c>
      <c r="S1278" s="8">
        <v>61411.155487060583</v>
      </c>
      <c r="T1278" s="8">
        <v>70567.585456848174</v>
      </c>
      <c r="U1278" s="8"/>
    </row>
    <row r="1279" spans="1:21" ht="14.25" customHeight="1" x14ac:dyDescent="0.55000000000000004">
      <c r="A1279" s="7">
        <f t="shared" si="103"/>
        <v>2026</v>
      </c>
      <c r="B1279" s="73" t="s">
        <v>87</v>
      </c>
      <c r="C1279" s="75">
        <v>47664</v>
      </c>
      <c r="D1279" s="8">
        <v>104189.02679443367</v>
      </c>
      <c r="E1279" s="8">
        <v>717953.65625</v>
      </c>
      <c r="F1279" s="8">
        <v>94769.882934570371</v>
      </c>
      <c r="G1279" s="8">
        <v>3169.643224716187</v>
      </c>
      <c r="H1279" s="8">
        <v>14624.578887939455</v>
      </c>
      <c r="I1279" s="8">
        <v>3217.4072623252878</v>
      </c>
      <c r="J1279" s="8">
        <v>307207.87298583984</v>
      </c>
      <c r="K1279" s="8">
        <v>28383.921081542969</v>
      </c>
      <c r="L1279" s="8">
        <v>6510.8246936798123</v>
      </c>
      <c r="M1279" s="8">
        <v>22892.362785339381</v>
      </c>
      <c r="N1279" s="8">
        <v>249420.76177978516</v>
      </c>
      <c r="O1279" s="8">
        <v>119636.56234741212</v>
      </c>
      <c r="P1279" s="8">
        <v>0</v>
      </c>
      <c r="Q1279" s="8">
        <v>0</v>
      </c>
      <c r="R1279" s="8">
        <v>176463.71594238281</v>
      </c>
      <c r="S1279" s="8">
        <v>61302.689590454152</v>
      </c>
      <c r="T1279" s="8">
        <v>69441.467849731504</v>
      </c>
      <c r="U1279" s="8"/>
    </row>
    <row r="1280" spans="1:21" ht="14.25" customHeight="1" x14ac:dyDescent="0.55000000000000004">
      <c r="A1280" s="7">
        <f t="shared" si="103"/>
        <v>2026</v>
      </c>
      <c r="B1280" s="73" t="s">
        <v>87</v>
      </c>
      <c r="C1280" s="75">
        <v>47695</v>
      </c>
      <c r="D1280" s="8">
        <v>102287.79040527352</v>
      </c>
      <c r="E1280" s="8">
        <v>706781.076171875</v>
      </c>
      <c r="F1280" s="8">
        <v>93295.102416992202</v>
      </c>
      <c r="G1280" s="8">
        <v>3110.0329513549796</v>
      </c>
      <c r="H1280" s="8">
        <v>14395.831436157227</v>
      </c>
      <c r="I1280" s="8">
        <v>3167.0828075408958</v>
      </c>
      <c r="J1280" s="8">
        <v>302445.76080322266</v>
      </c>
      <c r="K1280" s="8">
        <v>28083.585449218757</v>
      </c>
      <c r="L1280" s="8">
        <v>6409.7069225311279</v>
      </c>
      <c r="M1280" s="8">
        <v>22545.874778747562</v>
      </c>
      <c r="N1280" s="8">
        <v>245406.59289550781</v>
      </c>
      <c r="O1280" s="8">
        <v>116779.91168212894</v>
      </c>
      <c r="P1280" s="8">
        <v>0</v>
      </c>
      <c r="Q1280" s="8">
        <v>0</v>
      </c>
      <c r="R1280" s="8">
        <v>172743.34753417969</v>
      </c>
      <c r="S1280" s="8">
        <v>61346.498771667517</v>
      </c>
      <c r="T1280" s="8">
        <v>68355.918014526411</v>
      </c>
      <c r="U1280" s="8"/>
    </row>
    <row r="1281" spans="1:21" ht="14.25" customHeight="1" x14ac:dyDescent="0.55000000000000004">
      <c r="A1281" s="7">
        <f t="shared" si="103"/>
        <v>2026</v>
      </c>
      <c r="B1281" s="73" t="s">
        <v>87</v>
      </c>
      <c r="C1281" s="75">
        <v>47726</v>
      </c>
      <c r="D1281" s="8">
        <v>100460.31390380868</v>
      </c>
      <c r="E1281" s="8">
        <v>696001.0537109375</v>
      </c>
      <c r="F1281" s="8">
        <v>91872.138671875044</v>
      </c>
      <c r="G1281" s="8">
        <v>3052.7787113189706</v>
      </c>
      <c r="H1281" s="8">
        <v>14175.157096862795</v>
      </c>
      <c r="I1281" s="8">
        <v>3118.5344657897931</v>
      </c>
      <c r="J1281" s="8">
        <v>297476.46789550781</v>
      </c>
      <c r="K1281" s="8">
        <v>27795.039886474606</v>
      </c>
      <c r="L1281" s="8">
        <v>6304.2557430267352</v>
      </c>
      <c r="M1281" s="8">
        <v>22181.436637878429</v>
      </c>
      <c r="N1281" s="8">
        <v>241195.73846435547</v>
      </c>
      <c r="O1281" s="8">
        <v>113868.12460327148</v>
      </c>
      <c r="P1281" s="8">
        <v>0</v>
      </c>
      <c r="Q1281" s="8">
        <v>0</v>
      </c>
      <c r="R1281" s="8">
        <v>169199.37762451172</v>
      </c>
      <c r="S1281" s="8">
        <v>60968.406227111875</v>
      </c>
      <c r="T1281" s="8">
        <v>67308.684616088896</v>
      </c>
      <c r="U1281" s="8"/>
    </row>
    <row r="1282" spans="1:21" ht="14.25" customHeight="1" x14ac:dyDescent="0.55000000000000004">
      <c r="A1282" s="7">
        <f t="shared" si="103"/>
        <v>2026</v>
      </c>
      <c r="B1282" s="73" t="s">
        <v>87</v>
      </c>
      <c r="C1282" s="75">
        <v>47756</v>
      </c>
      <c r="D1282" s="8">
        <v>98702.271850585967</v>
      </c>
      <c r="E1282" s="8">
        <v>685592.34765625</v>
      </c>
      <c r="F1282" s="8">
        <v>90498.188110351621</v>
      </c>
      <c r="G1282" s="8">
        <v>2997.7404384613042</v>
      </c>
      <c r="H1282" s="8">
        <v>13962.117687225342</v>
      </c>
      <c r="I1282" s="8">
        <v>3071.6657071113586</v>
      </c>
      <c r="J1282" s="8">
        <v>292416.140625</v>
      </c>
      <c r="K1282" s="8">
        <v>27517.586639404311</v>
      </c>
      <c r="L1282" s="8">
        <v>6196.9119682312021</v>
      </c>
      <c r="M1282" s="8">
        <v>21808.613151550304</v>
      </c>
      <c r="N1282" s="8">
        <v>236893.02795410156</v>
      </c>
      <c r="O1282" s="8">
        <v>110952.07476806642</v>
      </c>
      <c r="P1282" s="8">
        <v>0</v>
      </c>
      <c r="Q1282" s="8">
        <v>0</v>
      </c>
      <c r="R1282" s="8">
        <v>165791.51312255859</v>
      </c>
      <c r="S1282" s="8">
        <v>60326.942436218298</v>
      </c>
      <c r="T1282" s="8">
        <v>66297.684906005903</v>
      </c>
      <c r="U1282" s="8"/>
    </row>
    <row r="1283" spans="1:21" ht="14.25" customHeight="1" x14ac:dyDescent="0.55000000000000004">
      <c r="A1283" s="7">
        <f t="shared" si="103"/>
        <v>2026</v>
      </c>
      <c r="B1283" s="73" t="s">
        <v>87</v>
      </c>
      <c r="C1283" s="75">
        <v>47787</v>
      </c>
      <c r="D1283" s="8">
        <v>97009.674072265698</v>
      </c>
      <c r="E1283" s="8">
        <v>675535.2412109375</v>
      </c>
      <c r="F1283" s="8">
        <v>89170.651367187529</v>
      </c>
      <c r="G1283" s="8">
        <v>2944.7887573242192</v>
      </c>
      <c r="H1283" s="8">
        <v>13756.305582046511</v>
      </c>
      <c r="I1283" s="8">
        <v>3026.3870730400081</v>
      </c>
      <c r="J1283" s="8">
        <v>287816.65234375</v>
      </c>
      <c r="K1283" s="8">
        <v>27250.582061767578</v>
      </c>
      <c r="L1283" s="8">
        <v>6099.3082942962637</v>
      </c>
      <c r="M1283" s="8">
        <v>21471.29069519043</v>
      </c>
      <c r="N1283" s="8">
        <v>232995.47143554688</v>
      </c>
      <c r="O1283" s="8">
        <v>108263.29049682617</v>
      </c>
      <c r="P1283" s="8">
        <v>0</v>
      </c>
      <c r="Q1283" s="8">
        <v>0</v>
      </c>
      <c r="R1283" s="8">
        <v>162511.85589599609</v>
      </c>
      <c r="S1283" s="8">
        <v>59983.805572509787</v>
      </c>
      <c r="T1283" s="8">
        <v>65320.988197326711</v>
      </c>
      <c r="U1283" s="8"/>
    </row>
    <row r="1284" spans="1:21" ht="14.25" customHeight="1" x14ac:dyDescent="0.55000000000000004">
      <c r="A1284" s="7">
        <f t="shared" si="103"/>
        <v>2026</v>
      </c>
      <c r="B1284" s="73" t="s">
        <v>87</v>
      </c>
      <c r="C1284" s="75">
        <v>47817</v>
      </c>
      <c r="D1284" s="8">
        <v>95378.834899902402</v>
      </c>
      <c r="E1284" s="8">
        <v>665811.4404296875</v>
      </c>
      <c r="F1284" s="8">
        <v>87887.109375000044</v>
      </c>
      <c r="G1284" s="8">
        <v>2893.8045635223398</v>
      </c>
      <c r="H1284" s="8">
        <v>13557.343229293825</v>
      </c>
      <c r="I1284" s="8">
        <v>2982.6153550148006</v>
      </c>
      <c r="J1284" s="8">
        <v>287016.10900878906</v>
      </c>
      <c r="K1284" s="8">
        <v>26993.432342529301</v>
      </c>
      <c r="L1284" s="8">
        <v>6081.8109073638952</v>
      </c>
      <c r="M1284" s="8">
        <v>21434.823143005382</v>
      </c>
      <c r="N1284" s="8">
        <v>232506.03765869141</v>
      </c>
      <c r="O1284" s="8">
        <v>107181.19259643558</v>
      </c>
      <c r="P1284" s="8">
        <v>0</v>
      </c>
      <c r="Q1284" s="8">
        <v>0</v>
      </c>
      <c r="R1284" s="8">
        <v>159324.15148925781</v>
      </c>
      <c r="S1284" s="8">
        <v>63315.15686798103</v>
      </c>
      <c r="T1284" s="8">
        <v>64376.801055908254</v>
      </c>
      <c r="U1284" s="8"/>
    </row>
    <row r="1285" spans="1:21" ht="14.25" customHeight="1" x14ac:dyDescent="0.55000000000000004">
      <c r="A1285" s="7">
        <f t="shared" si="103"/>
        <v>2026</v>
      </c>
      <c r="B1285" s="73" t="s">
        <v>87</v>
      </c>
      <c r="C1285" s="75">
        <v>47848</v>
      </c>
      <c r="D1285" s="8">
        <v>93806.345642089931</v>
      </c>
      <c r="E1285" s="8">
        <v>656403.9150390625</v>
      </c>
      <c r="F1285" s="8">
        <v>86645.316894531308</v>
      </c>
      <c r="G1285" s="8">
        <v>2844.6776914596567</v>
      </c>
      <c r="H1285" s="8">
        <v>13364.87938117981</v>
      </c>
      <c r="I1285" s="8">
        <v>2940.2733554840092</v>
      </c>
      <c r="J1285" s="8">
        <v>286424.37042236328</v>
      </c>
      <c r="K1285" s="8">
        <v>26745.588745117191</v>
      </c>
      <c r="L1285" s="8">
        <v>6068.7158317565936</v>
      </c>
      <c r="M1285" s="8">
        <v>21414.922870635994</v>
      </c>
      <c r="N1285" s="8">
        <v>232195.14147949219</v>
      </c>
      <c r="O1285" s="8">
        <v>106191.09603881837</v>
      </c>
      <c r="P1285" s="8">
        <v>0</v>
      </c>
      <c r="Q1285" s="8">
        <v>0</v>
      </c>
      <c r="R1285" s="8">
        <v>156137.80041503906</v>
      </c>
      <c r="S1285" s="8">
        <v>66823.111015319839</v>
      </c>
      <c r="T1285" s="8">
        <v>63463.456275939992</v>
      </c>
      <c r="U1285" s="8"/>
    </row>
    <row r="1286" spans="1:21" ht="14.25" customHeight="1" x14ac:dyDescent="0.55000000000000004">
      <c r="A1286" s="7">
        <f t="shared" si="103"/>
        <v>2026</v>
      </c>
      <c r="B1286" s="73" t="s">
        <v>87</v>
      </c>
      <c r="C1286" s="75">
        <v>47879</v>
      </c>
      <c r="D1286" s="8">
        <v>92289.049072265683</v>
      </c>
      <c r="E1286" s="8">
        <v>647296.796875</v>
      </c>
      <c r="F1286" s="8">
        <v>85443.176757812544</v>
      </c>
      <c r="G1286" s="8">
        <v>2797.3062286376962</v>
      </c>
      <c r="H1286" s="8">
        <v>13178.586803436281</v>
      </c>
      <c r="I1286" s="8">
        <v>2899.2889628410339</v>
      </c>
      <c r="J1286" s="8">
        <v>283872.18237304688</v>
      </c>
      <c r="K1286" s="8">
        <v>26506.543731689457</v>
      </c>
      <c r="L1286" s="8">
        <v>6014.3839092254639</v>
      </c>
      <c r="M1286" s="8">
        <v>21235.314899444587</v>
      </c>
      <c r="N1286" s="8">
        <v>230115.94201660156</v>
      </c>
      <c r="O1286" s="8">
        <v>104407.64370727542</v>
      </c>
      <c r="P1286" s="8">
        <v>0</v>
      </c>
      <c r="Q1286" s="8">
        <v>0</v>
      </c>
      <c r="R1286" s="8">
        <v>153427.71447753906</v>
      </c>
      <c r="S1286" s="8">
        <v>67865.069740295468</v>
      </c>
      <c r="T1286" s="8">
        <v>62579.398765564023</v>
      </c>
      <c r="U1286" s="8"/>
    </row>
    <row r="1287" spans="1:21" ht="14.25" customHeight="1" x14ac:dyDescent="0.55000000000000004">
      <c r="A1287" s="7">
        <f t="shared" si="103"/>
        <v>2026</v>
      </c>
      <c r="B1287" s="73" t="s">
        <v>87</v>
      </c>
      <c r="C1287" s="75">
        <v>47907</v>
      </c>
      <c r="D1287" s="8">
        <v>90824.00939941415</v>
      </c>
      <c r="E1287" s="8">
        <v>638475.2822265625</v>
      </c>
      <c r="F1287" s="8">
        <v>84278.736694335981</v>
      </c>
      <c r="G1287" s="8">
        <v>2751.5953874588008</v>
      </c>
      <c r="H1287" s="8">
        <v>12998.159797668457</v>
      </c>
      <c r="I1287" s="8">
        <v>2859.5950179100041</v>
      </c>
      <c r="J1287" s="8">
        <v>277948.31188964844</v>
      </c>
      <c r="K1287" s="8">
        <v>26275.82373046875</v>
      </c>
      <c r="L1287" s="8">
        <v>5888.9464340209979</v>
      </c>
      <c r="M1287" s="8">
        <v>20789.062149047862</v>
      </c>
      <c r="N1287" s="8">
        <v>224994.48211669922</v>
      </c>
      <c r="O1287" s="8">
        <v>101276.35415649417</v>
      </c>
      <c r="P1287" s="8">
        <v>0</v>
      </c>
      <c r="Q1287" s="8">
        <v>0</v>
      </c>
      <c r="R1287" s="8">
        <v>150592.18957519531</v>
      </c>
      <c r="S1287" s="8">
        <v>65632.945259094296</v>
      </c>
      <c r="T1287" s="8">
        <v>61723.179344177268</v>
      </c>
      <c r="U1287" s="8"/>
    </row>
    <row r="1288" spans="1:21" ht="14.25" customHeight="1" x14ac:dyDescent="0.55000000000000004">
      <c r="A1288" s="7">
        <f t="shared" si="103"/>
        <v>2026</v>
      </c>
      <c r="B1288" s="73" t="s">
        <v>87</v>
      </c>
      <c r="C1288" s="75">
        <v>47938</v>
      </c>
      <c r="D1288" s="8">
        <v>89408.503662109433</v>
      </c>
      <c r="E1288" s="8">
        <v>629925.5791015625</v>
      </c>
      <c r="F1288" s="8">
        <v>83150.176391601621</v>
      </c>
      <c r="G1288" s="8">
        <v>2707.4575328826909</v>
      </c>
      <c r="H1288" s="8">
        <v>12823.314516067509</v>
      </c>
      <c r="I1288" s="8">
        <v>2821.1290864944458</v>
      </c>
      <c r="J1288" s="8">
        <v>271597.54937744141</v>
      </c>
      <c r="K1288" s="8">
        <v>26052.992370605476</v>
      </c>
      <c r="L1288" s="8">
        <v>5754.5333671569815</v>
      </c>
      <c r="M1288" s="8">
        <v>20307.860454559333</v>
      </c>
      <c r="N1288" s="8">
        <v>219482.15783691406</v>
      </c>
      <c r="O1288" s="8">
        <v>98013.52847290042</v>
      </c>
      <c r="P1288" s="8">
        <v>0</v>
      </c>
      <c r="Q1288" s="8">
        <v>0</v>
      </c>
      <c r="R1288" s="8">
        <v>147880.49005126953</v>
      </c>
      <c r="S1288" s="8">
        <v>62823.607337951726</v>
      </c>
      <c r="T1288" s="8">
        <v>60893.451194763227</v>
      </c>
      <c r="U1288" s="8"/>
    </row>
    <row r="1289" spans="1:21" ht="14.25" customHeight="1" x14ac:dyDescent="0.55000000000000004">
      <c r="A1289" s="7">
        <f t="shared" si="103"/>
        <v>2026</v>
      </c>
      <c r="B1289" s="73" t="s">
        <v>87</v>
      </c>
      <c r="C1289" s="75">
        <v>47968</v>
      </c>
      <c r="D1289" s="8">
        <v>88039.995788574277</v>
      </c>
      <c r="E1289" s="8">
        <v>621634.763671875</v>
      </c>
      <c r="F1289" s="8">
        <v>82055.788208007885</v>
      </c>
      <c r="G1289" s="8">
        <v>2664.8109683990492</v>
      </c>
      <c r="H1289" s="8">
        <v>12653.784025192263</v>
      </c>
      <c r="I1289" s="8">
        <v>2783.8323683738708</v>
      </c>
      <c r="J1289" s="8">
        <v>261111.88037109375</v>
      </c>
      <c r="K1289" s="8">
        <v>25837.641723632823</v>
      </c>
      <c r="L1289" s="8">
        <v>5532.9620475769052</v>
      </c>
      <c r="M1289" s="8">
        <v>19497.802623748787</v>
      </c>
      <c r="N1289" s="8">
        <v>210243.474609375</v>
      </c>
      <c r="O1289" s="8">
        <v>93145.080841064482</v>
      </c>
      <c r="P1289" s="8">
        <v>0</v>
      </c>
      <c r="Q1289" s="8">
        <v>0</v>
      </c>
      <c r="R1289" s="8">
        <v>145233.03997802734</v>
      </c>
      <c r="S1289" s="8">
        <v>55789.89828491216</v>
      </c>
      <c r="T1289" s="8">
        <v>60088.944747924834</v>
      </c>
      <c r="U1289" s="8"/>
    </row>
    <row r="1290" spans="1:21" ht="14.25" customHeight="1" x14ac:dyDescent="0.55000000000000004">
      <c r="A1290" s="7">
        <f t="shared" si="103"/>
        <v>2026</v>
      </c>
      <c r="B1290" s="73" t="s">
        <v>87</v>
      </c>
      <c r="C1290" s="75">
        <v>47999</v>
      </c>
      <c r="D1290" s="8">
        <v>86716.123229980527</v>
      </c>
      <c r="E1290" s="8">
        <v>613590.7294921875</v>
      </c>
      <c r="F1290" s="8">
        <v>80993.976196289193</v>
      </c>
      <c r="G1290" s="8">
        <v>2623.5796861648546</v>
      </c>
      <c r="H1290" s="8">
        <v>12489.319393157961</v>
      </c>
      <c r="I1290" s="8">
        <v>2747.6501235961923</v>
      </c>
      <c r="J1290" s="8">
        <v>256846.00708007813</v>
      </c>
      <c r="K1290" s="8">
        <v>25629.393127441406</v>
      </c>
      <c r="L1290" s="8">
        <v>5442.5418071746835</v>
      </c>
      <c r="M1290" s="8">
        <v>19180.408920288093</v>
      </c>
      <c r="N1290" s="8">
        <v>206593.66485595703</v>
      </c>
      <c r="O1290" s="8">
        <v>90804.005798339858</v>
      </c>
      <c r="P1290" s="8">
        <v>0</v>
      </c>
      <c r="Q1290" s="8">
        <v>0</v>
      </c>
      <c r="R1290" s="8">
        <v>142725.15313720706</v>
      </c>
      <c r="S1290" s="8">
        <v>54812.375892639233</v>
      </c>
      <c r="T1290" s="8">
        <v>59308.479980468801</v>
      </c>
      <c r="U1290" s="8"/>
    </row>
    <row r="1291" spans="1:21" ht="14.25" customHeight="1" x14ac:dyDescent="0.55000000000000004">
      <c r="A1291" s="7">
        <f t="shared" si="103"/>
        <v>2026</v>
      </c>
      <c r="B1291" s="73" t="s">
        <v>87</v>
      </c>
      <c r="C1291" s="75">
        <v>48029</v>
      </c>
      <c r="D1291" s="8">
        <v>85434.680541992246</v>
      </c>
      <c r="E1291" s="8">
        <v>605782.1416015625</v>
      </c>
      <c r="F1291" s="8">
        <v>79963.242797851635</v>
      </c>
      <c r="G1291" s="8">
        <v>2583.692803382874</v>
      </c>
      <c r="H1291" s="8">
        <v>12329.686748504639</v>
      </c>
      <c r="I1291" s="8">
        <v>2712.5309491157523</v>
      </c>
      <c r="J1291" s="8">
        <v>253400.21484375</v>
      </c>
      <c r="K1291" s="8">
        <v>25427.89193725587</v>
      </c>
      <c r="L1291" s="8">
        <v>5369.4161167144794</v>
      </c>
      <c r="M1291" s="8">
        <v>18927.879352569591</v>
      </c>
      <c r="N1291" s="8">
        <v>203675.0300292969</v>
      </c>
      <c r="O1291" s="8">
        <v>88812.969482421919</v>
      </c>
      <c r="P1291" s="8">
        <v>0</v>
      </c>
      <c r="Q1291" s="8">
        <v>0</v>
      </c>
      <c r="R1291" s="8">
        <v>140246.75421142578</v>
      </c>
      <c r="S1291" s="8">
        <v>54602.516372680715</v>
      </c>
      <c r="T1291" s="8">
        <v>58550.947250366233</v>
      </c>
      <c r="U1291" s="8"/>
    </row>
    <row r="1292" spans="1:21" ht="14.25" customHeight="1" x14ac:dyDescent="0.55000000000000004">
      <c r="A1292" s="7">
        <f t="shared" si="103"/>
        <v>2026</v>
      </c>
      <c r="B1292" s="73" t="s">
        <v>87</v>
      </c>
      <c r="C1292" s="75">
        <v>48060</v>
      </c>
      <c r="D1292" s="8">
        <v>84193.605468750058</v>
      </c>
      <c r="E1292" s="8">
        <v>598198.3701171875</v>
      </c>
      <c r="F1292" s="8">
        <v>78962.184814453212</v>
      </c>
      <c r="G1292" s="8">
        <v>2545.0840873718262</v>
      </c>
      <c r="H1292" s="8">
        <v>12174.667100906376</v>
      </c>
      <c r="I1292" s="8">
        <v>2678.4266381263733</v>
      </c>
      <c r="J1292" s="8">
        <v>250088.50744628906</v>
      </c>
      <c r="K1292" s="8">
        <v>25232.807678222664</v>
      </c>
      <c r="L1292" s="8">
        <v>5299.1373538970938</v>
      </c>
      <c r="M1292" s="8">
        <v>18685.110569000248</v>
      </c>
      <c r="N1292" s="8">
        <v>200871.45056152344</v>
      </c>
      <c r="O1292" s="8">
        <v>86897.532348632842</v>
      </c>
      <c r="P1292" s="8">
        <v>0</v>
      </c>
      <c r="Q1292" s="8">
        <v>0</v>
      </c>
      <c r="R1292" s="8">
        <v>137872.5126953125</v>
      </c>
      <c r="S1292" s="8">
        <v>54400.687774658254</v>
      </c>
      <c r="T1292" s="8">
        <v>57815.30691528324</v>
      </c>
      <c r="U1292" s="8"/>
    </row>
    <row r="1293" spans="1:21" ht="14.25" customHeight="1" x14ac:dyDescent="0.55000000000000004">
      <c r="A1293" s="7">
        <f t="shared" si="103"/>
        <v>2026</v>
      </c>
      <c r="B1293" s="73" t="s">
        <v>87</v>
      </c>
      <c r="C1293" s="75">
        <v>48091</v>
      </c>
      <c r="D1293" s="8">
        <v>82990.972900390683</v>
      </c>
      <c r="E1293" s="8">
        <v>590829.4248046875</v>
      </c>
      <c r="F1293" s="8">
        <v>77989.483398437558</v>
      </c>
      <c r="G1293" s="8">
        <v>2507.6917905807495</v>
      </c>
      <c r="H1293" s="8">
        <v>12024.054893493654</v>
      </c>
      <c r="I1293" s="8">
        <v>2645.2919979095473</v>
      </c>
      <c r="J1293" s="8">
        <v>246879.52270507813</v>
      </c>
      <c r="K1293" s="8">
        <v>25043.831909179698</v>
      </c>
      <c r="L1293" s="8">
        <v>5231.0388355255127</v>
      </c>
      <c r="M1293" s="8">
        <v>18449.867687225353</v>
      </c>
      <c r="N1293" s="8">
        <v>198154.78820800781</v>
      </c>
      <c r="O1293" s="8">
        <v>85044.141571044966</v>
      </c>
      <c r="P1293" s="8">
        <v>0</v>
      </c>
      <c r="Q1293" s="8">
        <v>0</v>
      </c>
      <c r="R1293" s="8">
        <v>135572.447265625</v>
      </c>
      <c r="S1293" s="8">
        <v>54206.491561889699</v>
      </c>
      <c r="T1293" s="8">
        <v>57100.583793640188</v>
      </c>
      <c r="U1293" s="8"/>
    </row>
    <row r="1294" spans="1:21" ht="14.25" customHeight="1" x14ac:dyDescent="0.55000000000000004">
      <c r="A1294" s="7">
        <f t="shared" si="103"/>
        <v>2026</v>
      </c>
      <c r="B1294" s="73" t="s">
        <v>87</v>
      </c>
      <c r="C1294" s="75">
        <v>48121</v>
      </c>
      <c r="D1294" s="8">
        <v>81824.978454589902</v>
      </c>
      <c r="E1294" s="8">
        <v>583665.8974609375</v>
      </c>
      <c r="F1294" s="8">
        <v>77043.897949218823</v>
      </c>
      <c r="G1294" s="8">
        <v>2471.4579849243173</v>
      </c>
      <c r="H1294" s="8">
        <v>11877.656280517582</v>
      </c>
      <c r="I1294" s="8">
        <v>2613.0843191146846</v>
      </c>
      <c r="J1294" s="8">
        <v>243387.41564941406</v>
      </c>
      <c r="K1294" s="8">
        <v>24860.674896240234</v>
      </c>
      <c r="L1294" s="8">
        <v>5156.9802589416495</v>
      </c>
      <c r="M1294" s="8">
        <v>18191.75464248658</v>
      </c>
      <c r="N1294" s="8">
        <v>195178.00469970706</v>
      </c>
      <c r="O1294" s="8">
        <v>83103.884796142607</v>
      </c>
      <c r="P1294" s="8">
        <v>0</v>
      </c>
      <c r="Q1294" s="8">
        <v>0</v>
      </c>
      <c r="R1294" s="8">
        <v>133318.32232666019</v>
      </c>
      <c r="S1294" s="8">
        <v>53663.235931396521</v>
      </c>
      <c r="T1294" s="8">
        <v>56405.857017517119</v>
      </c>
      <c r="U1294" s="8"/>
    </row>
    <row r="1295" spans="1:21" ht="14.25" customHeight="1" x14ac:dyDescent="0.55000000000000004">
      <c r="A1295" s="7">
        <f t="shared" si="103"/>
        <v>2026</v>
      </c>
      <c r="B1295" s="73" t="s">
        <v>87</v>
      </c>
      <c r="C1295" s="75">
        <v>48152</v>
      </c>
      <c r="D1295" s="8">
        <v>80693.930786132885</v>
      </c>
      <c r="E1295" s="8">
        <v>576698.9580078125</v>
      </c>
      <c r="F1295" s="8">
        <v>76124.262329101606</v>
      </c>
      <c r="G1295" s="8">
        <v>2436.3285713195801</v>
      </c>
      <c r="H1295" s="8">
        <v>11735.290006637575</v>
      </c>
      <c r="I1295" s="8">
        <v>2581.7637038230901</v>
      </c>
      <c r="J1295" s="8">
        <v>240726.47094726563</v>
      </c>
      <c r="K1295" s="8">
        <v>24683.066497802742</v>
      </c>
      <c r="L1295" s="8">
        <v>5100.4620246887225</v>
      </c>
      <c r="M1295" s="8">
        <v>17998.849975585945</v>
      </c>
      <c r="N1295" s="8">
        <v>192944.08715820313</v>
      </c>
      <c r="O1295" s="8">
        <v>81502.801757812529</v>
      </c>
      <c r="P1295" s="8">
        <v>0</v>
      </c>
      <c r="Q1295" s="8">
        <v>0</v>
      </c>
      <c r="R1295" s="8">
        <v>131156.6201171875</v>
      </c>
      <c r="S1295" s="8">
        <v>53839.582344055219</v>
      </c>
      <c r="T1295" s="8">
        <v>55730.264137268103</v>
      </c>
      <c r="U1295" s="8"/>
    </row>
    <row r="1296" spans="1:21" ht="14.25" customHeight="1" x14ac:dyDescent="0.55000000000000004">
      <c r="A1296" s="7">
        <f t="shared" si="103"/>
        <v>2026</v>
      </c>
      <c r="B1296" s="73" t="s">
        <v>87</v>
      </c>
      <c r="C1296" s="75">
        <v>48182</v>
      </c>
      <c r="D1296" s="8">
        <v>79596.238342285258</v>
      </c>
      <c r="E1296" s="8">
        <v>569920.2646484375</v>
      </c>
      <c r="F1296" s="8">
        <v>75229.474365234448</v>
      </c>
      <c r="G1296" s="8">
        <v>2402.2525444030766</v>
      </c>
      <c r="H1296" s="8">
        <v>11596.783763885498</v>
      </c>
      <c r="I1296" s="8">
        <v>2551.292292594911</v>
      </c>
      <c r="J1296" s="8">
        <v>241045.4658203125</v>
      </c>
      <c r="K1296" s="8">
        <v>24510.751434326179</v>
      </c>
      <c r="L1296" s="8">
        <v>5106.7787942886362</v>
      </c>
      <c r="M1296" s="8">
        <v>18042.006626129161</v>
      </c>
      <c r="N1296" s="8">
        <v>193385.92779541016</v>
      </c>
      <c r="O1296" s="8">
        <v>81043.193054199277</v>
      </c>
      <c r="P1296" s="8">
        <v>0</v>
      </c>
      <c r="Q1296" s="8">
        <v>0</v>
      </c>
      <c r="R1296" s="8">
        <v>129059.17034912111</v>
      </c>
      <c r="S1296" s="8">
        <v>56913.304611206113</v>
      </c>
      <c r="T1296" s="8">
        <v>55072.990081787153</v>
      </c>
      <c r="U1296" s="8"/>
    </row>
    <row r="1297" spans="1:21" ht="14.25" customHeight="1" x14ac:dyDescent="0.55000000000000004">
      <c r="A1297" s="7">
        <f t="shared" si="103"/>
        <v>2026</v>
      </c>
      <c r="B1297" s="73" t="s">
        <v>87</v>
      </c>
      <c r="C1297" s="75">
        <v>48213</v>
      </c>
      <c r="D1297" s="8">
        <v>78530.413391113369</v>
      </c>
      <c r="E1297" s="8">
        <v>563321.962890625</v>
      </c>
      <c r="F1297" s="8">
        <v>74358.499145507885</v>
      </c>
      <c r="G1297" s="8">
        <v>2369.1823043823247</v>
      </c>
      <c r="H1297" s="8">
        <v>11461.976234436035</v>
      </c>
      <c r="I1297" s="8">
        <v>2521.6346464157109</v>
      </c>
      <c r="J1297" s="8">
        <v>241579.75439453125</v>
      </c>
      <c r="K1297" s="8">
        <v>24343.491455078129</v>
      </c>
      <c r="L1297" s="8">
        <v>5117.6415758132962</v>
      </c>
      <c r="M1297" s="8">
        <v>18101.936977386482</v>
      </c>
      <c r="N1297" s="8">
        <v>194016.68347167969</v>
      </c>
      <c r="O1297" s="8">
        <v>80664.297088623076</v>
      </c>
      <c r="P1297" s="8">
        <v>0</v>
      </c>
      <c r="Q1297" s="8">
        <v>0</v>
      </c>
      <c r="R1297" s="8">
        <v>126999.38916015625</v>
      </c>
      <c r="S1297" s="8">
        <v>60147.094223022512</v>
      </c>
      <c r="T1297" s="8">
        <v>54433.269462585493</v>
      </c>
      <c r="U1297" s="8"/>
    </row>
    <row r="1298" spans="1:21" ht="14.25" customHeight="1" x14ac:dyDescent="0.55000000000000004">
      <c r="A1298" s="7">
        <f t="shared" si="103"/>
        <v>2026</v>
      </c>
      <c r="B1298" s="73" t="s">
        <v>87</v>
      </c>
      <c r="C1298" s="75">
        <v>48244</v>
      </c>
      <c r="D1298" s="8">
        <v>77495.0509033204</v>
      </c>
      <c r="E1298" s="8">
        <v>556896.6435546875</v>
      </c>
      <c r="F1298" s="8">
        <v>73510.35705566415</v>
      </c>
      <c r="G1298" s="8">
        <v>2337.0728893280038</v>
      </c>
      <c r="H1298" s="8">
        <v>11330.714925765991</v>
      </c>
      <c r="I1298" s="8">
        <v>2492.7571859359746</v>
      </c>
      <c r="J1298" s="8">
        <v>240422.33245849609</v>
      </c>
      <c r="K1298" s="8">
        <v>24181.062866210945</v>
      </c>
      <c r="L1298" s="8">
        <v>5092.8745164871225</v>
      </c>
      <c r="M1298" s="8">
        <v>18026.049423217781</v>
      </c>
      <c r="N1298" s="8">
        <v>193122.34625244141</v>
      </c>
      <c r="O1298" s="8">
        <v>79657.269073486372</v>
      </c>
      <c r="P1298" s="8">
        <v>0</v>
      </c>
      <c r="Q1298" s="8">
        <v>0</v>
      </c>
      <c r="R1298" s="8">
        <v>125115.72344970705</v>
      </c>
      <c r="S1298" s="8">
        <v>61496.232902526885</v>
      </c>
      <c r="T1298" s="8">
        <v>53810.377868652387</v>
      </c>
      <c r="U1298" s="8"/>
    </row>
    <row r="1299" spans="1:21" ht="14.25" customHeight="1" x14ac:dyDescent="0.55000000000000004">
      <c r="A1299" s="7">
        <f t="shared" si="103"/>
        <v>2026</v>
      </c>
      <c r="B1299" s="73" t="s">
        <v>87</v>
      </c>
      <c r="C1299" s="75">
        <v>48273</v>
      </c>
      <c r="D1299" s="8">
        <v>76488.831115722714</v>
      </c>
      <c r="E1299" s="8">
        <v>550637.2919921875</v>
      </c>
      <c r="F1299" s="8">
        <v>72684.121948242275</v>
      </c>
      <c r="G1299" s="8">
        <v>2305.882244110107</v>
      </c>
      <c r="H1299" s="8">
        <v>11202.855478286743</v>
      </c>
      <c r="I1299" s="8">
        <v>2464.6280875205994</v>
      </c>
      <c r="J1299" s="8">
        <v>235968.75927734375</v>
      </c>
      <c r="K1299" s="8">
        <v>24023.253936767585</v>
      </c>
      <c r="L1299" s="8">
        <v>4998.6336879730243</v>
      </c>
      <c r="M1299" s="8">
        <v>17687.794940948486</v>
      </c>
      <c r="N1299" s="8">
        <v>189259.07464599609</v>
      </c>
      <c r="O1299" s="8">
        <v>77446.214477539106</v>
      </c>
      <c r="P1299" s="8">
        <v>0</v>
      </c>
      <c r="Q1299" s="8">
        <v>0</v>
      </c>
      <c r="R1299" s="8">
        <v>123308.6740112305</v>
      </c>
      <c r="S1299" s="8">
        <v>59456.453926086462</v>
      </c>
      <c r="T1299" s="8">
        <v>53203.630134582563</v>
      </c>
      <c r="U1299" s="8"/>
    </row>
    <row r="1300" spans="1:21" ht="14.25" customHeight="1" x14ac:dyDescent="0.55000000000000004">
      <c r="A1300" s="7">
        <f t="shared" si="103"/>
        <v>2026</v>
      </c>
      <c r="B1300" s="73" t="s">
        <v>87</v>
      </c>
      <c r="C1300" s="75">
        <v>48304</v>
      </c>
      <c r="D1300" s="8">
        <v>75510.508544921919</v>
      </c>
      <c r="E1300" s="8">
        <v>544537.2890625</v>
      </c>
      <c r="F1300" s="8">
        <v>71878.921508789179</v>
      </c>
      <c r="G1300" s="8">
        <v>2275.5704975128169</v>
      </c>
      <c r="H1300" s="8">
        <v>11078.262189865112</v>
      </c>
      <c r="I1300" s="8">
        <v>2437.2175273895255</v>
      </c>
      <c r="J1300" s="8">
        <v>230742.79241943359</v>
      </c>
      <c r="K1300" s="8">
        <v>23869.865539550789</v>
      </c>
      <c r="L1300" s="8">
        <v>4888.1193761825562</v>
      </c>
      <c r="M1300" s="8">
        <v>17287.783432006847</v>
      </c>
      <c r="N1300" s="8">
        <v>184697.02398681641</v>
      </c>
      <c r="O1300" s="8">
        <v>74981.479797363325</v>
      </c>
      <c r="P1300" s="8">
        <v>0</v>
      </c>
      <c r="Q1300" s="8">
        <v>0</v>
      </c>
      <c r="R1300" s="8">
        <v>121552.26593017581</v>
      </c>
      <c r="S1300" s="8">
        <v>56578.148529052785</v>
      </c>
      <c r="T1300" s="8">
        <v>52612.380798339887</v>
      </c>
      <c r="U1300" s="8"/>
    </row>
    <row r="1301" spans="1:21" ht="14.25" customHeight="1" x14ac:dyDescent="0.55000000000000004">
      <c r="A1301" s="7">
        <f t="shared" si="103"/>
        <v>2026</v>
      </c>
      <c r="B1301" s="73" t="s">
        <v>87</v>
      </c>
      <c r="C1301" s="75">
        <v>48334</v>
      </c>
      <c r="D1301" s="8">
        <v>74558.910705566479</v>
      </c>
      <c r="E1301" s="8">
        <v>538590.3525390625</v>
      </c>
      <c r="F1301" s="8">
        <v>71093.926513671977</v>
      </c>
      <c r="G1301" s="8">
        <v>2246.1003284454341</v>
      </c>
      <c r="H1301" s="8">
        <v>10956.805372238161</v>
      </c>
      <c r="I1301" s="8">
        <v>2410.4970545768742</v>
      </c>
      <c r="J1301" s="8">
        <v>222490.51416015625</v>
      </c>
      <c r="K1301" s="8">
        <v>23720.710693359386</v>
      </c>
      <c r="L1301" s="8">
        <v>4713.8189754486084</v>
      </c>
      <c r="M1301" s="8">
        <v>16646.878692626957</v>
      </c>
      <c r="N1301" s="8">
        <v>177409.10516357425</v>
      </c>
      <c r="O1301" s="8">
        <v>71453.021606445385</v>
      </c>
      <c r="P1301" s="8">
        <v>0</v>
      </c>
      <c r="Q1301" s="8">
        <v>0</v>
      </c>
      <c r="R1301" s="8">
        <v>119866.80523681644</v>
      </c>
      <c r="S1301" s="8">
        <v>50587.693504333547</v>
      </c>
      <c r="T1301" s="8">
        <v>52036.016662597693</v>
      </c>
      <c r="U1301" s="8"/>
    </row>
    <row r="1302" spans="1:21" ht="14.25" customHeight="1" x14ac:dyDescent="0.55000000000000004">
      <c r="A1302" s="7">
        <f t="shared" si="103"/>
        <v>2026</v>
      </c>
      <c r="B1302" s="73" t="s">
        <v>87</v>
      </c>
      <c r="C1302" s="75">
        <v>48365</v>
      </c>
      <c r="D1302" s="8">
        <v>73632.928344726635</v>
      </c>
      <c r="E1302" s="8">
        <v>532790.5615234375</v>
      </c>
      <c r="F1302" s="8">
        <v>70328.353881836039</v>
      </c>
      <c r="G1302" s="8">
        <v>2217.4362554550171</v>
      </c>
      <c r="H1302" s="8">
        <v>10838.363573074344</v>
      </c>
      <c r="I1302" s="8">
        <v>2384.439905166626</v>
      </c>
      <c r="J1302" s="8">
        <v>219479.66650390625</v>
      </c>
      <c r="K1302" s="8">
        <v>23575.612518310547</v>
      </c>
      <c r="L1302" s="8">
        <v>4650.017261505127</v>
      </c>
      <c r="M1302" s="8">
        <v>16422.130992889404</v>
      </c>
      <c r="N1302" s="8">
        <v>174831.90716552734</v>
      </c>
      <c r="O1302" s="8">
        <v>69857.979156494213</v>
      </c>
      <c r="P1302" s="8">
        <v>0</v>
      </c>
      <c r="Q1302" s="8">
        <v>0</v>
      </c>
      <c r="R1302" s="8">
        <v>118182.86779785159</v>
      </c>
      <c r="S1302" s="8">
        <v>49822.838310241714</v>
      </c>
      <c r="T1302" s="8">
        <v>51473.960952758811</v>
      </c>
      <c r="U1302" s="8"/>
    </row>
    <row r="1303" spans="1:21" ht="14.25" customHeight="1" x14ac:dyDescent="0.55000000000000004">
      <c r="A1303" s="7">
        <f t="shared" si="103"/>
        <v>2026</v>
      </c>
      <c r="B1303" s="73" t="s">
        <v>87</v>
      </c>
      <c r="C1303" s="75">
        <v>48395</v>
      </c>
      <c r="D1303" s="8">
        <v>72731.517639160229</v>
      </c>
      <c r="E1303" s="8">
        <v>527132.283203125</v>
      </c>
      <c r="F1303" s="8">
        <v>69581.460815429731</v>
      </c>
      <c r="G1303" s="8">
        <v>2189.5450820922852</v>
      </c>
      <c r="H1303" s="8">
        <v>10722.821073532108</v>
      </c>
      <c r="I1303" s="8">
        <v>2359.0205397605896</v>
      </c>
      <c r="J1303" s="8">
        <v>217060.01934814453</v>
      </c>
      <c r="K1303" s="8">
        <v>23434.403869628924</v>
      </c>
      <c r="L1303" s="8">
        <v>4598.6836099624652</v>
      </c>
      <c r="M1303" s="8">
        <v>16244.126876831057</v>
      </c>
      <c r="N1303" s="8">
        <v>172782.80676269531</v>
      </c>
      <c r="O1303" s="8">
        <v>68493.041046142607</v>
      </c>
      <c r="P1303" s="8">
        <v>0</v>
      </c>
      <c r="Q1303" s="8">
        <v>0</v>
      </c>
      <c r="R1303" s="8">
        <v>116522.13732910158</v>
      </c>
      <c r="S1303" s="8">
        <v>49612.221092224172</v>
      </c>
      <c r="T1303" s="8">
        <v>50925.661994934133</v>
      </c>
      <c r="U1303" s="8"/>
    </row>
    <row r="1304" spans="1:21" ht="14.25" customHeight="1" x14ac:dyDescent="0.55000000000000004">
      <c r="A1304" s="7">
        <f t="shared" si="103"/>
        <v>2026</v>
      </c>
      <c r="B1304" s="73" t="s">
        <v>87</v>
      </c>
      <c r="C1304" s="75">
        <v>48426</v>
      </c>
      <c r="D1304" s="8">
        <v>71853.685638427793</v>
      </c>
      <c r="E1304" s="8">
        <v>521610.1767578125</v>
      </c>
      <c r="F1304" s="8">
        <v>68852.542846679746</v>
      </c>
      <c r="G1304" s="8">
        <v>2162.3951959609985</v>
      </c>
      <c r="H1304" s="8">
        <v>10610.068006515505</v>
      </c>
      <c r="I1304" s="8">
        <v>2334.2148394584669</v>
      </c>
      <c r="J1304" s="8">
        <v>214766.41912841797</v>
      </c>
      <c r="K1304" s="8">
        <v>23296.926269531261</v>
      </c>
      <c r="L1304" s="8">
        <v>4550.007285118103</v>
      </c>
      <c r="M1304" s="8">
        <v>16076.12631607056</v>
      </c>
      <c r="N1304" s="8">
        <v>170843.35504150391</v>
      </c>
      <c r="O1304" s="8">
        <v>67188.449813842832</v>
      </c>
      <c r="P1304" s="8">
        <v>0</v>
      </c>
      <c r="Q1304" s="8">
        <v>0</v>
      </c>
      <c r="R1304" s="8">
        <v>114861.97372436526</v>
      </c>
      <c r="S1304" s="8">
        <v>49513.843482971221</v>
      </c>
      <c r="T1304" s="8">
        <v>50390.600227355993</v>
      </c>
      <c r="U1304" s="8"/>
    </row>
    <row r="1305" spans="1:21" ht="14.25" customHeight="1" x14ac:dyDescent="0.55000000000000004">
      <c r="A1305" s="7">
        <f t="shared" si="103"/>
        <v>2026</v>
      </c>
      <c r="B1305" s="73" t="s">
        <v>87</v>
      </c>
      <c r="C1305" s="75">
        <v>48457</v>
      </c>
      <c r="D1305" s="8">
        <v>70998.498291015712</v>
      </c>
      <c r="E1305" s="8">
        <v>516219.1708984375</v>
      </c>
      <c r="F1305" s="8">
        <v>68140.929809570371</v>
      </c>
      <c r="G1305" s="8">
        <v>2135.9568691253662</v>
      </c>
      <c r="H1305" s="8">
        <v>10500.000192642212</v>
      </c>
      <c r="I1305" s="8">
        <v>2309.9999175071716</v>
      </c>
      <c r="J1305" s="8">
        <v>212553.72210693359</v>
      </c>
      <c r="K1305" s="8">
        <v>23163.031372070316</v>
      </c>
      <c r="L1305" s="8">
        <v>4503.0493021011316</v>
      </c>
      <c r="M1305" s="8">
        <v>15914.001781463625</v>
      </c>
      <c r="N1305" s="8">
        <v>168973.63970947266</v>
      </c>
      <c r="O1305" s="8">
        <v>65927.424163818418</v>
      </c>
      <c r="P1305" s="8">
        <v>0</v>
      </c>
      <c r="Q1305" s="8">
        <v>0</v>
      </c>
      <c r="R1305" s="8">
        <v>113266.27865600589</v>
      </c>
      <c r="S1305" s="8">
        <v>49419.161018371618</v>
      </c>
      <c r="T1305" s="8">
        <v>49868.28136444094</v>
      </c>
      <c r="U1305" s="8"/>
    </row>
    <row r="1306" spans="1:21" ht="14.25" customHeight="1" x14ac:dyDescent="0.55000000000000004">
      <c r="A1306" s="7">
        <f t="shared" si="103"/>
        <v>2026</v>
      </c>
      <c r="B1306" s="73" t="s">
        <v>87</v>
      </c>
      <c r="C1306" s="75">
        <v>48487</v>
      </c>
      <c r="D1306" s="8">
        <v>70165.067810058696</v>
      </c>
      <c r="E1306" s="8">
        <v>510954.45556640625</v>
      </c>
      <c r="F1306" s="8">
        <v>67445.987792968823</v>
      </c>
      <c r="G1306" s="8">
        <v>2110.2018079757686</v>
      </c>
      <c r="H1306" s="8">
        <v>10392.518846511843</v>
      </c>
      <c r="I1306" s="8">
        <v>2286.3540563583388</v>
      </c>
      <c r="J1306" s="8">
        <v>210147.67987060547</v>
      </c>
      <c r="K1306" s="8">
        <v>23032.577148437511</v>
      </c>
      <c r="L1306" s="8">
        <v>4452.0149002075204</v>
      </c>
      <c r="M1306" s="8">
        <v>15736.536582946779</v>
      </c>
      <c r="N1306" s="8">
        <v>166926.55303955078</v>
      </c>
      <c r="O1306" s="8">
        <v>64613.48461914069</v>
      </c>
      <c r="P1306" s="8">
        <v>0</v>
      </c>
      <c r="Q1306" s="8">
        <v>0</v>
      </c>
      <c r="R1306" s="8">
        <v>111669.26922607425</v>
      </c>
      <c r="S1306" s="8">
        <v>49120.174362182654</v>
      </c>
      <c r="T1306" s="8">
        <v>49358.236793518103</v>
      </c>
      <c r="U1306" s="8"/>
    </row>
    <row r="1307" spans="1:21" ht="14.25" customHeight="1" x14ac:dyDescent="0.55000000000000004">
      <c r="A1307" s="7">
        <f t="shared" si="103"/>
        <v>2026</v>
      </c>
      <c r="B1307" s="73" t="s">
        <v>87</v>
      </c>
      <c r="C1307" s="75">
        <v>48518</v>
      </c>
      <c r="D1307" s="8">
        <v>69352.553619384853</v>
      </c>
      <c r="E1307" s="8">
        <v>505811.45166015625</v>
      </c>
      <c r="F1307" s="8">
        <v>66767.111328125058</v>
      </c>
      <c r="G1307" s="8">
        <v>2085.1033477783203</v>
      </c>
      <c r="H1307" s="8">
        <v>10287.530012130739</v>
      </c>
      <c r="I1307" s="8">
        <v>2263.2564654350276</v>
      </c>
      <c r="J1307" s="8">
        <v>208048.82012939453</v>
      </c>
      <c r="K1307" s="8">
        <v>22905.43023681641</v>
      </c>
      <c r="L1307" s="8">
        <v>4407.4723215103159</v>
      </c>
      <c r="M1307" s="8">
        <v>15582.764919281006</v>
      </c>
      <c r="N1307" s="8">
        <v>165153.15051269531</v>
      </c>
      <c r="O1307" s="8">
        <v>63421.310745239316</v>
      </c>
      <c r="P1307" s="8">
        <v>0</v>
      </c>
      <c r="Q1307" s="8">
        <v>0</v>
      </c>
      <c r="R1307" s="8">
        <v>110154.26235961917</v>
      </c>
      <c r="S1307" s="8">
        <v>49034.538833618215</v>
      </c>
      <c r="T1307" s="8">
        <v>48860.018669128447</v>
      </c>
      <c r="U1307" s="8"/>
    </row>
    <row r="1308" spans="1:21" ht="14.25" customHeight="1" x14ac:dyDescent="0.55000000000000004">
      <c r="A1308" s="7">
        <f t="shared" si="103"/>
        <v>2026</v>
      </c>
      <c r="B1308" s="73" t="s">
        <v>87</v>
      </c>
      <c r="C1308" s="75">
        <v>48548</v>
      </c>
      <c r="D1308" s="8">
        <v>68560.159423828198</v>
      </c>
      <c r="E1308" s="8">
        <v>500785.81201171875</v>
      </c>
      <c r="F1308" s="8">
        <v>66103.726928711025</v>
      </c>
      <c r="G1308" s="8">
        <v>2060.6361141204834</v>
      </c>
      <c r="H1308" s="8">
        <v>10184.943950653078</v>
      </c>
      <c r="I1308" s="8">
        <v>2240.6875925064105</v>
      </c>
      <c r="J1308" s="8">
        <v>206592.83288574219</v>
      </c>
      <c r="K1308" s="8">
        <v>22781.462860107422</v>
      </c>
      <c r="L1308" s="8">
        <v>4376.4860601425153</v>
      </c>
      <c r="M1308" s="8">
        <v>15479.891418457033</v>
      </c>
      <c r="N1308" s="8">
        <v>163954.99298095703</v>
      </c>
      <c r="O1308" s="8">
        <v>62463.111801147526</v>
      </c>
      <c r="P1308" s="8">
        <v>0</v>
      </c>
      <c r="Q1308" s="8">
        <v>0</v>
      </c>
      <c r="R1308" s="8">
        <v>108656.41778564456</v>
      </c>
      <c r="S1308" s="8">
        <v>49563.212570190495</v>
      </c>
      <c r="T1308" s="8">
        <v>48373.203865051299</v>
      </c>
      <c r="U1308" s="8"/>
    </row>
    <row r="1309" spans="1:21" ht="14.25" customHeight="1" x14ac:dyDescent="0.55000000000000004">
      <c r="A1309" s="7">
        <f t="shared" si="103"/>
        <v>2026</v>
      </c>
      <c r="B1309" s="73" t="s">
        <v>87</v>
      </c>
      <c r="C1309" s="75">
        <v>48579</v>
      </c>
      <c r="D1309" s="8">
        <v>67787.126770019546</v>
      </c>
      <c r="E1309" s="8">
        <v>495873.39306640625</v>
      </c>
      <c r="F1309" s="8">
        <v>65455.287780761784</v>
      </c>
      <c r="G1309" s="8">
        <v>2036.7761383056645</v>
      </c>
      <c r="H1309" s="8">
        <v>10084.676301956179</v>
      </c>
      <c r="I1309" s="8">
        <v>2218.6286873817435</v>
      </c>
      <c r="J1309" s="8">
        <v>206204.57086181641</v>
      </c>
      <c r="K1309" s="8">
        <v>22660.554992675792</v>
      </c>
      <c r="L1309" s="8">
        <v>4368.0203924179077</v>
      </c>
      <c r="M1309" s="8">
        <v>15461.30884552002</v>
      </c>
      <c r="N1309" s="8">
        <v>163714.68786621094</v>
      </c>
      <c r="O1309" s="8">
        <v>61878.134704589902</v>
      </c>
      <c r="P1309" s="8">
        <v>0</v>
      </c>
      <c r="Q1309" s="8">
        <v>0</v>
      </c>
      <c r="R1309" s="8">
        <v>107215.7635498047</v>
      </c>
      <c r="S1309" s="8">
        <v>51091.41824340824</v>
      </c>
      <c r="T1309" s="8">
        <v>47897.389915466345</v>
      </c>
      <c r="U1309" s="8"/>
    </row>
    <row r="1310" spans="1:21" ht="14.25" customHeight="1" x14ac:dyDescent="0.55000000000000004">
      <c r="A1310" s="7">
        <f t="shared" si="103"/>
        <v>2026</v>
      </c>
      <c r="B1310" s="73" t="s">
        <v>87</v>
      </c>
      <c r="C1310" s="75">
        <v>48610</v>
      </c>
      <c r="D1310" s="8">
        <v>67032.738098144575</v>
      </c>
      <c r="E1310" s="8">
        <v>491070.24951171875</v>
      </c>
      <c r="F1310" s="8">
        <v>64821.271850586003</v>
      </c>
      <c r="G1310" s="8">
        <v>2013.5005359649663</v>
      </c>
      <c r="H1310" s="8">
        <v>9986.6454944610614</v>
      </c>
      <c r="I1310" s="8">
        <v>2197.0618577003479</v>
      </c>
      <c r="J1310" s="8">
        <v>205374.560546875</v>
      </c>
      <c r="K1310" s="8">
        <v>22542.592163085952</v>
      </c>
      <c r="L1310" s="8">
        <v>4350.2564916610709</v>
      </c>
      <c r="M1310" s="8">
        <v>15407.011482238771</v>
      </c>
      <c r="N1310" s="8">
        <v>163074.69647216797</v>
      </c>
      <c r="O1310" s="8">
        <v>61148.632476806677</v>
      </c>
      <c r="P1310" s="8">
        <v>0</v>
      </c>
      <c r="Q1310" s="8">
        <v>0</v>
      </c>
      <c r="R1310" s="8">
        <v>105850.35073852542</v>
      </c>
      <c r="S1310" s="8">
        <v>52092.017997741772</v>
      </c>
      <c r="T1310" s="8">
        <v>47432.189781188979</v>
      </c>
      <c r="U1310" s="8"/>
    </row>
    <row r="1311" spans="1:21" ht="14.25" customHeight="1" x14ac:dyDescent="0.55000000000000004">
      <c r="A1311" s="7">
        <f t="shared" si="103"/>
        <v>2026</v>
      </c>
      <c r="B1311" s="73" t="s">
        <v>87</v>
      </c>
      <c r="C1311" s="75">
        <v>48638</v>
      </c>
      <c r="D1311" s="8">
        <v>66296.309967041045</v>
      </c>
      <c r="E1311" s="8">
        <v>486372.6103515625</v>
      </c>
      <c r="F1311" s="8">
        <v>64201.18438720714</v>
      </c>
      <c r="G1311" s="8">
        <v>1990.7876787185671</v>
      </c>
      <c r="H1311" s="8">
        <v>9890.7743473052997</v>
      </c>
      <c r="I1311" s="8">
        <v>2175.9702544212341</v>
      </c>
      <c r="J1311" s="8">
        <v>202710.46411132813</v>
      </c>
      <c r="K1311" s="8">
        <v>22427.465393066421</v>
      </c>
      <c r="L1311" s="8">
        <v>4293.8371829986572</v>
      </c>
      <c r="M1311" s="8">
        <v>15206.640441894531</v>
      </c>
      <c r="N1311" s="8">
        <v>160782.51947021487</v>
      </c>
      <c r="O1311" s="8">
        <v>59812.176925659245</v>
      </c>
      <c r="P1311" s="8">
        <v>0</v>
      </c>
      <c r="Q1311" s="8">
        <v>0</v>
      </c>
      <c r="R1311" s="8">
        <v>104537.6208496094</v>
      </c>
      <c r="S1311" s="8">
        <v>51195.601951599165</v>
      </c>
      <c r="T1311" s="8">
        <v>46977.238838195815</v>
      </c>
      <c r="U1311" s="8"/>
    </row>
    <row r="1312" spans="1:21" ht="14.25" customHeight="1" x14ac:dyDescent="0.55000000000000004">
      <c r="A1312" s="7">
        <f t="shared" si="103"/>
        <v>2026</v>
      </c>
      <c r="B1312" s="73" t="s">
        <v>87</v>
      </c>
      <c r="C1312" s="75">
        <v>48669</v>
      </c>
      <c r="D1312" s="8">
        <v>65577.192962646572</v>
      </c>
      <c r="E1312" s="8">
        <v>481776.89990234375</v>
      </c>
      <c r="F1312" s="8">
        <v>63594.550781250051</v>
      </c>
      <c r="G1312" s="8">
        <v>1968.6169824600206</v>
      </c>
      <c r="H1312" s="8">
        <v>9796.9892692565918</v>
      </c>
      <c r="I1312" s="8">
        <v>2155.337550163269</v>
      </c>
      <c r="J1312" s="8">
        <v>199734.09729003906</v>
      </c>
      <c r="K1312" s="8">
        <v>22315.07153320314</v>
      </c>
      <c r="L1312" s="8">
        <v>4230.8638267517126</v>
      </c>
      <c r="M1312" s="8">
        <v>14980.206989288332</v>
      </c>
      <c r="N1312" s="8">
        <v>158207.9560546875</v>
      </c>
      <c r="O1312" s="8">
        <v>58388.824172973698</v>
      </c>
      <c r="P1312" s="8">
        <v>0</v>
      </c>
      <c r="Q1312" s="8">
        <v>0</v>
      </c>
      <c r="R1312" s="8">
        <v>103374.13540649417</v>
      </c>
      <c r="S1312" s="8">
        <v>49827.776985168508</v>
      </c>
      <c r="T1312" s="8">
        <v>46532.186676025398</v>
      </c>
      <c r="U1312" s="8"/>
    </row>
    <row r="1313" spans="1:21" ht="14.25" customHeight="1" x14ac:dyDescent="0.55000000000000004">
      <c r="A1313" s="7">
        <f t="shared" si="103"/>
        <v>2026</v>
      </c>
      <c r="B1313" s="73" t="s">
        <v>87</v>
      </c>
      <c r="C1313" s="75">
        <v>48699</v>
      </c>
      <c r="D1313" s="8">
        <v>64874.767059326237</v>
      </c>
      <c r="E1313" s="8">
        <v>477279.68212890625</v>
      </c>
      <c r="F1313" s="8">
        <v>63000.917541503979</v>
      </c>
      <c r="G1313" s="8">
        <v>1946.9687805175774</v>
      </c>
      <c r="H1313" s="8">
        <v>9705.2201538085956</v>
      </c>
      <c r="I1313" s="8">
        <v>2135.1483283042908</v>
      </c>
      <c r="J1313" s="8">
        <v>194492.45751953125</v>
      </c>
      <c r="K1313" s="8">
        <v>22205.312164306648</v>
      </c>
      <c r="L1313" s="8">
        <v>4120.1396903991699</v>
      </c>
      <c r="M1313" s="8">
        <v>14573.677040100098</v>
      </c>
      <c r="N1313" s="8">
        <v>153593.32757568359</v>
      </c>
      <c r="O1313" s="8">
        <v>56237.284133911176</v>
      </c>
      <c r="P1313" s="8">
        <v>0</v>
      </c>
      <c r="Q1313" s="8">
        <v>0</v>
      </c>
      <c r="R1313" s="8">
        <v>102238.05575561526</v>
      </c>
      <c r="S1313" s="8">
        <v>46157.699661254919</v>
      </c>
      <c r="T1313" s="8">
        <v>46096.700386047392</v>
      </c>
      <c r="U1313" s="8"/>
    </row>
    <row r="1314" spans="1:21" ht="14.25" customHeight="1" x14ac:dyDescent="0.55000000000000004">
      <c r="A1314" s="7">
        <f t="shared" si="103"/>
        <v>2026</v>
      </c>
      <c r="B1314" s="73" t="s">
        <v>87</v>
      </c>
      <c r="C1314" s="75">
        <v>48730</v>
      </c>
      <c r="D1314" s="8">
        <v>64188.445587158254</v>
      </c>
      <c r="E1314" s="8">
        <v>472877.71142578125</v>
      </c>
      <c r="F1314" s="8">
        <v>62419.857666015661</v>
      </c>
      <c r="G1314" s="8">
        <v>1925.8244714736936</v>
      </c>
      <c r="H1314" s="8">
        <v>9615.4000282287598</v>
      </c>
      <c r="I1314" s="8">
        <v>2115.3879027366638</v>
      </c>
      <c r="J1314" s="8">
        <v>192240.35308837891</v>
      </c>
      <c r="K1314" s="8">
        <v>22098.093414306652</v>
      </c>
      <c r="L1314" s="8">
        <v>4072.445436477662</v>
      </c>
      <c r="M1314" s="8">
        <v>14404.292205810549</v>
      </c>
      <c r="N1314" s="8">
        <v>151665.51818847656</v>
      </c>
      <c r="O1314" s="8">
        <v>55092.117797851613</v>
      </c>
      <c r="P1314" s="8">
        <v>0</v>
      </c>
      <c r="Q1314" s="8">
        <v>0</v>
      </c>
      <c r="R1314" s="8">
        <v>101128.41000366214</v>
      </c>
      <c r="S1314" s="8">
        <v>45441.479759216345</v>
      </c>
      <c r="T1314" s="8">
        <v>45670.462005615256</v>
      </c>
      <c r="U1314" s="8"/>
    </row>
    <row r="1315" spans="1:21" ht="14.25" customHeight="1" x14ac:dyDescent="0.55000000000000004">
      <c r="A1315" s="7">
        <f t="shared" si="103"/>
        <v>2026</v>
      </c>
      <c r="B1315" s="73" t="s">
        <v>87</v>
      </c>
      <c r="C1315" s="75">
        <v>48760</v>
      </c>
      <c r="D1315" s="8">
        <v>63517.665802001997</v>
      </c>
      <c r="E1315" s="8">
        <v>468567.84619140625</v>
      </c>
      <c r="F1315" s="8">
        <v>61850.955261230542</v>
      </c>
      <c r="G1315" s="8">
        <v>1905.1662950515749</v>
      </c>
      <c r="H1315" s="8">
        <v>9527.4644775390625</v>
      </c>
      <c r="I1315" s="8">
        <v>2096.0420856475839</v>
      </c>
      <c r="J1315" s="8">
        <v>190703.89660644531</v>
      </c>
      <c r="K1315" s="8">
        <v>21993.326995849613</v>
      </c>
      <c r="L1315" s="8">
        <v>4039.8433132171649</v>
      </c>
      <c r="M1315" s="8">
        <v>14291.512664794924</v>
      </c>
      <c r="N1315" s="8">
        <v>150379.21453857425</v>
      </c>
      <c r="O1315" s="8">
        <v>54192.732803344785</v>
      </c>
      <c r="P1315" s="8">
        <v>0</v>
      </c>
      <c r="Q1315" s="8">
        <v>0</v>
      </c>
      <c r="R1315" s="8">
        <v>100044.26473999025</v>
      </c>
      <c r="S1315" s="8">
        <v>45406.466575622602</v>
      </c>
      <c r="T1315" s="8">
        <v>45253.166870117209</v>
      </c>
      <c r="U1315" s="8"/>
    </row>
    <row r="1316" spans="1:21" ht="14.25" customHeight="1" x14ac:dyDescent="0.55000000000000004">
      <c r="A1316" s="7">
        <f t="shared" si="103"/>
        <v>2026</v>
      </c>
      <c r="B1316" s="73" t="s">
        <v>87</v>
      </c>
      <c r="C1316" s="75">
        <v>48791</v>
      </c>
      <c r="D1316" s="8">
        <v>62861.89398193363</v>
      </c>
      <c r="E1316" s="8">
        <v>464347.11181640625</v>
      </c>
      <c r="F1316" s="8">
        <v>61293.818298339895</v>
      </c>
      <c r="G1316" s="8">
        <v>1884.9773263931288</v>
      </c>
      <c r="H1316" s="8">
        <v>9441.3524875640906</v>
      </c>
      <c r="I1316" s="8">
        <v>2077.0974669456486</v>
      </c>
      <c r="J1316" s="8">
        <v>189202.47827148438</v>
      </c>
      <c r="K1316" s="8">
        <v>21890.926361083992</v>
      </c>
      <c r="L1316" s="8">
        <v>4007.9846143722525</v>
      </c>
      <c r="M1316" s="8">
        <v>14181.306049346924</v>
      </c>
      <c r="N1316" s="8">
        <v>149122.26403808594</v>
      </c>
      <c r="O1316" s="8">
        <v>53314.620712280317</v>
      </c>
      <c r="P1316" s="8">
        <v>0</v>
      </c>
      <c r="Q1316" s="8">
        <v>0</v>
      </c>
      <c r="R1316" s="8">
        <v>98984.732604980527</v>
      </c>
      <c r="S1316" s="8">
        <v>45373.221954345732</v>
      </c>
      <c r="T1316" s="8">
        <v>44844.525329589873</v>
      </c>
      <c r="U1316" s="8"/>
    </row>
    <row r="1317" spans="1:21" ht="14.25" customHeight="1" x14ac:dyDescent="0.55000000000000004">
      <c r="A1317" s="7">
        <f t="shared" si="103"/>
        <v>2026</v>
      </c>
      <c r="B1317" s="73" t="s">
        <v>87</v>
      </c>
      <c r="C1317" s="75">
        <v>48822</v>
      </c>
      <c r="D1317" s="8">
        <v>62220.618499755939</v>
      </c>
      <c r="E1317" s="8">
        <v>460212.6416015625</v>
      </c>
      <c r="F1317" s="8">
        <v>60748.06817626956</v>
      </c>
      <c r="G1317" s="8">
        <v>1865.2413778305063</v>
      </c>
      <c r="H1317" s="8">
        <v>9357.005521774292</v>
      </c>
      <c r="I1317" s="8">
        <v>2058.5410976409926</v>
      </c>
      <c r="J1317" s="8">
        <v>187734.90441894531</v>
      </c>
      <c r="K1317" s="8">
        <v>21790.811889648448</v>
      </c>
      <c r="L1317" s="8">
        <v>3976.8439617156987</v>
      </c>
      <c r="M1317" s="8">
        <v>14073.5848236084</v>
      </c>
      <c r="N1317" s="8">
        <v>147893.66333007815</v>
      </c>
      <c r="O1317" s="8">
        <v>52457.067260742217</v>
      </c>
      <c r="P1317" s="8">
        <v>0</v>
      </c>
      <c r="Q1317" s="8">
        <v>0</v>
      </c>
      <c r="R1317" s="8">
        <v>97948.966003418012</v>
      </c>
      <c r="S1317" s="8">
        <v>45341.680114746123</v>
      </c>
      <c r="T1317" s="8">
        <v>44444.257827758818</v>
      </c>
      <c r="U1317" s="8"/>
    </row>
    <row r="1318" spans="1:21" ht="14.25" customHeight="1" x14ac:dyDescent="0.55000000000000004">
      <c r="A1318" s="7">
        <f t="shared" si="103"/>
        <v>2026</v>
      </c>
      <c r="B1318" s="73" t="s">
        <v>87</v>
      </c>
      <c r="C1318" s="75">
        <v>48852</v>
      </c>
      <c r="D1318" s="8">
        <v>61593.35281372079</v>
      </c>
      <c r="E1318" s="8">
        <v>456161.72314453125</v>
      </c>
      <c r="F1318" s="8">
        <v>60213.346984863325</v>
      </c>
      <c r="G1318" s="8">
        <v>1845.9430809020992</v>
      </c>
      <c r="H1318" s="8">
        <v>9274.3675498962421</v>
      </c>
      <c r="I1318" s="8">
        <v>2040.3607625961308</v>
      </c>
      <c r="J1318" s="8">
        <v>186021.80657958984</v>
      </c>
      <c r="K1318" s="8">
        <v>21692.905761718757</v>
      </c>
      <c r="L1318" s="8">
        <v>3940.5317335128793</v>
      </c>
      <c r="M1318" s="8">
        <v>13946.17370223999</v>
      </c>
      <c r="N1318" s="8">
        <v>146442.19732666016</v>
      </c>
      <c r="O1318" s="8">
        <v>51531.321945190444</v>
      </c>
      <c r="P1318" s="8">
        <v>0</v>
      </c>
      <c r="Q1318" s="8">
        <v>0</v>
      </c>
      <c r="R1318" s="8">
        <v>96936.1572875977</v>
      </c>
      <c r="S1318" s="8">
        <v>45033.548660278349</v>
      </c>
      <c r="T1318" s="8">
        <v>44052.100425720251</v>
      </c>
      <c r="U1318" s="8"/>
    </row>
    <row r="1319" spans="1:21" ht="14.25" customHeight="1" x14ac:dyDescent="0.55000000000000004">
      <c r="A1319" s="7">
        <f t="shared" si="103"/>
        <v>2026</v>
      </c>
      <c r="B1319" s="73" t="s">
        <v>87</v>
      </c>
      <c r="C1319" s="75">
        <v>48883</v>
      </c>
      <c r="D1319" s="8">
        <v>60979.630859375044</v>
      </c>
      <c r="E1319" s="8">
        <v>452191.73291015625</v>
      </c>
      <c r="F1319" s="8">
        <v>59689.307922363332</v>
      </c>
      <c r="G1319" s="8">
        <v>1827.0677242279055</v>
      </c>
      <c r="H1319" s="8">
        <v>9193.3850231170672</v>
      </c>
      <c r="I1319" s="8">
        <v>2022.5446000099182</v>
      </c>
      <c r="J1319" s="8">
        <v>184712.91821289063</v>
      </c>
      <c r="K1319" s="8">
        <v>21597.13336181641</v>
      </c>
      <c r="L1319" s="8">
        <v>3912.745244026185</v>
      </c>
      <c r="M1319" s="8">
        <v>13850.66816711426</v>
      </c>
      <c r="N1319" s="8">
        <v>145352.37164306641</v>
      </c>
      <c r="O1319" s="8">
        <v>50743.19190979009</v>
      </c>
      <c r="P1319" s="8">
        <v>0</v>
      </c>
      <c r="Q1319" s="8">
        <v>0</v>
      </c>
      <c r="R1319" s="8">
        <v>95945.536132812544</v>
      </c>
      <c r="S1319" s="8">
        <v>45099.583023071289</v>
      </c>
      <c r="T1319" s="8">
        <v>43667.797813415564</v>
      </c>
      <c r="U1319" s="8"/>
    </row>
    <row r="1320" spans="1:21" ht="14.25" customHeight="1" x14ac:dyDescent="0.55000000000000004">
      <c r="A1320" s="7">
        <f t="shared" si="103"/>
        <v>2026</v>
      </c>
      <c r="B1320" s="73" t="s">
        <v>87</v>
      </c>
      <c r="C1320" s="75">
        <v>48913</v>
      </c>
      <c r="D1320" s="8">
        <v>60379.008544921882</v>
      </c>
      <c r="E1320" s="8">
        <v>448300.16796875</v>
      </c>
      <c r="F1320" s="8">
        <v>59175.621826171919</v>
      </c>
      <c r="G1320" s="8">
        <v>1808.6012325286863</v>
      </c>
      <c r="H1320" s="8">
        <v>9114.0066070556659</v>
      </c>
      <c r="I1320" s="8">
        <v>2005.0813422203073</v>
      </c>
      <c r="J1320" s="8">
        <v>183888.68194580078</v>
      </c>
      <c r="K1320" s="8">
        <v>21503.424987792983</v>
      </c>
      <c r="L1320" s="8">
        <v>3895.1802902221675</v>
      </c>
      <c r="M1320" s="8">
        <v>13793.461654663088</v>
      </c>
      <c r="N1320" s="8">
        <v>144696.61468505862</v>
      </c>
      <c r="O1320" s="8">
        <v>50114.644042968757</v>
      </c>
      <c r="P1320" s="8">
        <v>0</v>
      </c>
      <c r="Q1320" s="8">
        <v>0</v>
      </c>
      <c r="R1320" s="8">
        <v>94976.364196777373</v>
      </c>
      <c r="S1320" s="8">
        <v>45621.209037780784</v>
      </c>
      <c r="T1320" s="8">
        <v>43291.107246398962</v>
      </c>
      <c r="U1320" s="8"/>
    </row>
    <row r="1321" spans="1:21" ht="14.25" customHeight="1" x14ac:dyDescent="0.55000000000000004">
      <c r="A1321" s="7">
        <f t="shared" si="103"/>
        <v>2026</v>
      </c>
      <c r="B1321" s="73" t="s">
        <v>87</v>
      </c>
      <c r="C1321" s="75">
        <v>48944</v>
      </c>
      <c r="D1321" s="8">
        <v>59791.060485839873</v>
      </c>
      <c r="E1321" s="8">
        <v>444484.62841796875</v>
      </c>
      <c r="F1321" s="8">
        <v>58671.970520019575</v>
      </c>
      <c r="G1321" s="8">
        <v>1790.5302209854117</v>
      </c>
      <c r="H1321" s="8">
        <v>9036.1828536987323</v>
      </c>
      <c r="I1321" s="8">
        <v>1987.9601392745981</v>
      </c>
      <c r="J1321" s="8">
        <v>183988.27130126953</v>
      </c>
      <c r="K1321" s="8">
        <v>21411.712890625004</v>
      </c>
      <c r="L1321" s="8">
        <v>3897.0952024459853</v>
      </c>
      <c r="M1321" s="8">
        <v>13809.431316375734</v>
      </c>
      <c r="N1321" s="8">
        <v>144870.03308105472</v>
      </c>
      <c r="O1321" s="8">
        <v>49777.772048950246</v>
      </c>
      <c r="P1321" s="8">
        <v>0</v>
      </c>
      <c r="Q1321" s="8">
        <v>0</v>
      </c>
      <c r="R1321" s="8">
        <v>94027.938537597685</v>
      </c>
      <c r="S1321" s="8">
        <v>47038.540405273467</v>
      </c>
      <c r="T1321" s="8">
        <v>42921.793869018584</v>
      </c>
      <c r="U1321" s="8"/>
    </row>
    <row r="1322" spans="1:21" ht="14.25" customHeight="1" x14ac:dyDescent="0.55000000000000004">
      <c r="A1322" s="7">
        <f t="shared" si="103"/>
        <v>2026</v>
      </c>
      <c r="B1322" s="73" t="s">
        <v>87</v>
      </c>
      <c r="C1322" s="75">
        <v>48975</v>
      </c>
      <c r="D1322" s="8">
        <v>59215.378326416096</v>
      </c>
      <c r="E1322" s="8">
        <v>440742.8134765625</v>
      </c>
      <c r="F1322" s="8">
        <v>58178.050964355542</v>
      </c>
      <c r="G1322" s="8">
        <v>1772.8418178558345</v>
      </c>
      <c r="H1322" s="8">
        <v>8959.8667888641376</v>
      </c>
      <c r="I1322" s="8">
        <v>1971.1706275939946</v>
      </c>
      <c r="J1322" s="8">
        <v>183644.15399169922</v>
      </c>
      <c r="K1322" s="8">
        <v>21321.932556152358</v>
      </c>
      <c r="L1322" s="8">
        <v>3889.6598262786874</v>
      </c>
      <c r="M1322" s="8">
        <v>13789.998977661135</v>
      </c>
      <c r="N1322" s="8">
        <v>144642.56176757813</v>
      </c>
      <c r="O1322" s="8">
        <v>49306.434310913108</v>
      </c>
      <c r="P1322" s="8">
        <v>0</v>
      </c>
      <c r="Q1322" s="8">
        <v>0</v>
      </c>
      <c r="R1322" s="8">
        <v>93099.586853027402</v>
      </c>
      <c r="S1322" s="8">
        <v>47984.931884765654</v>
      </c>
      <c r="T1322" s="8">
        <v>42559.634567260764</v>
      </c>
      <c r="U1322" s="8"/>
    </row>
    <row r="1323" spans="1:21" ht="14.25" customHeight="1" x14ac:dyDescent="0.55000000000000004">
      <c r="A1323" s="7">
        <f t="shared" si="103"/>
        <v>2026</v>
      </c>
      <c r="B1323" s="73" t="s">
        <v>87</v>
      </c>
      <c r="C1323" s="75">
        <v>49003</v>
      </c>
      <c r="D1323" s="8">
        <v>58651.57531738282</v>
      </c>
      <c r="E1323" s="8">
        <v>437072.51220703125</v>
      </c>
      <c r="F1323" s="8">
        <v>57693.570922851592</v>
      </c>
      <c r="G1323" s="8">
        <v>1755.5237936973576</v>
      </c>
      <c r="H1323" s="8">
        <v>8885.0132179260254</v>
      </c>
      <c r="I1323" s="8">
        <v>1954.7027912139897</v>
      </c>
      <c r="J1323" s="8">
        <v>181623.43347167969</v>
      </c>
      <c r="K1323" s="8">
        <v>21234.021911621112</v>
      </c>
      <c r="L1323" s="8">
        <v>3846.882642745973</v>
      </c>
      <c r="M1323" s="8">
        <v>13637.279472351076</v>
      </c>
      <c r="N1323" s="8">
        <v>142905.24969482422</v>
      </c>
      <c r="O1323" s="8">
        <v>48328.831451416045</v>
      </c>
      <c r="P1323" s="8">
        <v>0</v>
      </c>
      <c r="Q1323" s="8">
        <v>0</v>
      </c>
      <c r="R1323" s="8">
        <v>92190.665100097685</v>
      </c>
      <c r="S1323" s="8">
        <v>47228.353836059621</v>
      </c>
      <c r="T1323" s="8">
        <v>42204.413887023962</v>
      </c>
      <c r="U1323" s="8"/>
    </row>
    <row r="1324" spans="1:21" ht="14.25" customHeight="1" x14ac:dyDescent="0.55000000000000004">
      <c r="A1324" s="7">
        <f t="shared" si="103"/>
        <v>2026</v>
      </c>
      <c r="B1324" s="73" t="s">
        <v>87</v>
      </c>
      <c r="C1324" s="75">
        <v>49034</v>
      </c>
      <c r="D1324" s="8">
        <v>58099.276550293012</v>
      </c>
      <c r="E1324" s="8">
        <v>433471.6171875</v>
      </c>
      <c r="F1324" s="8">
        <v>57218.253417968808</v>
      </c>
      <c r="G1324" s="8">
        <v>1738.5642857551575</v>
      </c>
      <c r="H1324" s="8">
        <v>8811.5786705017126</v>
      </c>
      <c r="I1324" s="8">
        <v>1938.5472187995906</v>
      </c>
      <c r="J1324" s="8">
        <v>179289.29241943359</v>
      </c>
      <c r="K1324" s="8">
        <v>21147.922302246101</v>
      </c>
      <c r="L1324" s="8">
        <v>3797.5016298294063</v>
      </c>
      <c r="M1324" s="8">
        <v>13459.515117645265</v>
      </c>
      <c r="N1324" s="8">
        <v>140884.35333251953</v>
      </c>
      <c r="O1324" s="8">
        <v>47268.459960937544</v>
      </c>
      <c r="P1324" s="8">
        <v>0</v>
      </c>
      <c r="Q1324" s="8">
        <v>0</v>
      </c>
      <c r="R1324" s="8">
        <v>91300.553131103559</v>
      </c>
      <c r="S1324" s="8">
        <v>46132.813278198257</v>
      </c>
      <c r="T1324" s="8">
        <v>41855.927604675322</v>
      </c>
      <c r="U1324" s="8"/>
    </row>
    <row r="1325" spans="1:21" ht="14.25" customHeight="1" x14ac:dyDescent="0.55000000000000004">
      <c r="A1325" s="7">
        <f t="shared" si="103"/>
        <v>2026</v>
      </c>
      <c r="B1325" s="73" t="s">
        <v>87</v>
      </c>
      <c r="C1325" s="75">
        <v>49064</v>
      </c>
      <c r="D1325" s="8">
        <v>57558.125152587905</v>
      </c>
      <c r="E1325" s="8">
        <v>429938.08544921875</v>
      </c>
      <c r="F1325" s="8">
        <v>56751.826782226606</v>
      </c>
      <c r="G1325" s="8">
        <v>1721.952140808105</v>
      </c>
      <c r="H1325" s="8">
        <v>8739.5213603973389</v>
      </c>
      <c r="I1325" s="8">
        <v>1922.6946091651917</v>
      </c>
      <c r="J1325" s="8">
        <v>174813.90179443362</v>
      </c>
      <c r="K1325" s="8">
        <v>21063.576690673835</v>
      </c>
      <c r="L1325" s="8">
        <v>3702.9829139709477</v>
      </c>
      <c r="M1325" s="8">
        <v>13111.579921722414</v>
      </c>
      <c r="N1325" s="8">
        <v>136935.76080322266</v>
      </c>
      <c r="O1325" s="8">
        <v>45580.195678710938</v>
      </c>
      <c r="P1325" s="8">
        <v>0</v>
      </c>
      <c r="Q1325" s="8">
        <v>0</v>
      </c>
      <c r="R1325" s="8">
        <v>90428.664489746152</v>
      </c>
      <c r="S1325" s="8">
        <v>42871.262214660666</v>
      </c>
      <c r="T1325" s="8">
        <v>41513.975730896003</v>
      </c>
      <c r="U1325" s="8"/>
    </row>
    <row r="1326" spans="1:21" ht="14.25" customHeight="1" x14ac:dyDescent="0.55000000000000004">
      <c r="A1326" s="7">
        <f t="shared" si="103"/>
        <v>2026</v>
      </c>
      <c r="B1326" s="73" t="s">
        <v>87</v>
      </c>
      <c r="C1326" s="75">
        <v>49095</v>
      </c>
      <c r="D1326" s="8">
        <v>57027.779998779311</v>
      </c>
      <c r="E1326" s="8">
        <v>426469.97412109375</v>
      </c>
      <c r="F1326" s="8">
        <v>56294.036376953154</v>
      </c>
      <c r="G1326" s="8">
        <v>1705.6765475273135</v>
      </c>
      <c r="H1326" s="8">
        <v>8668.8014411926306</v>
      </c>
      <c r="I1326" s="8">
        <v>1907.1362557411196</v>
      </c>
      <c r="J1326" s="8">
        <v>173103.55053710938</v>
      </c>
      <c r="K1326" s="8">
        <v>20980.931091308597</v>
      </c>
      <c r="L1326" s="8">
        <v>3666.7594547271715</v>
      </c>
      <c r="M1326" s="8">
        <v>12983.03885269165</v>
      </c>
      <c r="N1326" s="8">
        <v>135472.82147216797</v>
      </c>
      <c r="O1326" s="8">
        <v>44736.511123657263</v>
      </c>
      <c r="P1326" s="8">
        <v>0</v>
      </c>
      <c r="Q1326" s="8">
        <v>0</v>
      </c>
      <c r="R1326" s="8">
        <v>89574.433258056684</v>
      </c>
      <c r="S1326" s="8">
        <v>42350.745307922363</v>
      </c>
      <c r="T1326" s="8">
        <v>41178.370811462417</v>
      </c>
      <c r="U1326" s="8"/>
    </row>
    <row r="1327" spans="1:21" ht="14.25" customHeight="1" x14ac:dyDescent="0.55000000000000004">
      <c r="A1327" s="7">
        <f t="shared" si="103"/>
        <v>2026</v>
      </c>
      <c r="B1327" s="73" t="s">
        <v>87</v>
      </c>
      <c r="C1327" s="75">
        <v>49125</v>
      </c>
      <c r="D1327" s="8">
        <v>56507.911132812544</v>
      </c>
      <c r="E1327" s="8">
        <v>423065.39208984375</v>
      </c>
      <c r="F1327" s="8">
        <v>55844.631103515676</v>
      </c>
      <c r="G1327" s="8">
        <v>1689.7271575927732</v>
      </c>
      <c r="H1327" s="8">
        <v>8599.3804359436053</v>
      </c>
      <c r="I1327" s="8">
        <v>1891.8635931015012</v>
      </c>
      <c r="J1327" s="8">
        <v>171855.60949707031</v>
      </c>
      <c r="K1327" s="8">
        <v>20899.933532714847</v>
      </c>
      <c r="L1327" s="8">
        <v>3640.287751197814</v>
      </c>
      <c r="M1327" s="8">
        <v>12891.068058013916</v>
      </c>
      <c r="N1327" s="8">
        <v>134424.32043457031</v>
      </c>
      <c r="O1327" s="8">
        <v>44039.094436645537</v>
      </c>
      <c r="P1327" s="8">
        <v>0</v>
      </c>
      <c r="Q1327" s="8">
        <v>0</v>
      </c>
      <c r="R1327" s="8">
        <v>88737.315490722671</v>
      </c>
      <c r="S1327" s="8">
        <v>42269.36763000489</v>
      </c>
      <c r="T1327" s="8">
        <v>40848.927856445327</v>
      </c>
      <c r="U1327" s="8"/>
    </row>
    <row r="1328" spans="1:21" ht="14.25" customHeight="1" x14ac:dyDescent="0.55000000000000004">
      <c r="A1328" s="7">
        <f t="shared" si="103"/>
        <v>2026</v>
      </c>
      <c r="B1328" s="73" t="s">
        <v>87</v>
      </c>
      <c r="C1328" s="75">
        <v>49156</v>
      </c>
      <c r="D1328" s="8">
        <v>55998.20428466802</v>
      </c>
      <c r="E1328" s="8">
        <v>419722.54638671875</v>
      </c>
      <c r="F1328" s="8">
        <v>55403.375976562522</v>
      </c>
      <c r="G1328" s="8">
        <v>1674.0940246582031</v>
      </c>
      <c r="H1328" s="8">
        <v>8531.2211666107196</v>
      </c>
      <c r="I1328" s="8">
        <v>1876.8686108589177</v>
      </c>
      <c r="J1328" s="8">
        <v>170717.66064453128</v>
      </c>
      <c r="K1328" s="8">
        <v>20820.534027099617</v>
      </c>
      <c r="L1328" s="8">
        <v>3616.1381025314327</v>
      </c>
      <c r="M1328" s="8">
        <v>12807.689083099367</v>
      </c>
      <c r="N1328" s="8">
        <v>133473.29864501953</v>
      </c>
      <c r="O1328" s="8">
        <v>43381.596832275412</v>
      </c>
      <c r="P1328" s="8">
        <v>0</v>
      </c>
      <c r="Q1328" s="8">
        <v>0</v>
      </c>
      <c r="R1328" s="8">
        <v>87916.790130615307</v>
      </c>
      <c r="S1328" s="8">
        <v>42275.396743774421</v>
      </c>
      <c r="T1328" s="8">
        <v>40525.473472595215</v>
      </c>
      <c r="U1328" s="8"/>
    </row>
    <row r="1329" spans="1:21" ht="14.25" customHeight="1" x14ac:dyDescent="0.55000000000000004">
      <c r="A1329" s="7">
        <f t="shared" si="103"/>
        <v>2026</v>
      </c>
      <c r="B1329" s="73" t="s">
        <v>87</v>
      </c>
      <c r="C1329" s="75">
        <v>49187</v>
      </c>
      <c r="D1329" s="8">
        <v>55498.357360839858</v>
      </c>
      <c r="E1329" s="8">
        <v>416439.69873046875</v>
      </c>
      <c r="F1329" s="8">
        <v>54970.03991699226</v>
      </c>
      <c r="G1329" s="8">
        <v>1658.7676711082463</v>
      </c>
      <c r="H1329" s="8">
        <v>8464.2883281707782</v>
      </c>
      <c r="I1329" s="8">
        <v>1862.143355846405</v>
      </c>
      <c r="J1329" s="8">
        <v>169602.3185424805</v>
      </c>
      <c r="K1329" s="8">
        <v>20742.68463134766</v>
      </c>
      <c r="L1329" s="8">
        <v>3592.46812915802</v>
      </c>
      <c r="M1329" s="8">
        <v>12725.968685150146</v>
      </c>
      <c r="N1329" s="8">
        <v>132541.19644165042</v>
      </c>
      <c r="O1329" s="8">
        <v>42737.846908569358</v>
      </c>
      <c r="P1329" s="8">
        <v>0</v>
      </c>
      <c r="Q1329" s="8">
        <v>0</v>
      </c>
      <c r="R1329" s="8">
        <v>87112.360870361386</v>
      </c>
      <c r="S1329" s="8">
        <v>42282.119430542029</v>
      </c>
      <c r="T1329" s="8">
        <v>40207.836791992209</v>
      </c>
      <c r="U1329" s="8"/>
    </row>
    <row r="1330" spans="1:21" ht="14.25" customHeight="1" x14ac:dyDescent="0.55000000000000004">
      <c r="A1330" s="7">
        <f t="shared" si="103"/>
        <v>2026</v>
      </c>
      <c r="B1330" s="73" t="s">
        <v>87</v>
      </c>
      <c r="C1330" s="75">
        <v>49217</v>
      </c>
      <c r="D1330" s="8">
        <v>55008.078460693403</v>
      </c>
      <c r="E1330" s="8">
        <v>413215.18408203125</v>
      </c>
      <c r="F1330" s="8">
        <v>54544.40423583988</v>
      </c>
      <c r="G1330" s="8">
        <v>1643.7389402389529</v>
      </c>
      <c r="H1330" s="8">
        <v>8398.5477714538592</v>
      </c>
      <c r="I1330" s="8">
        <v>1847.6804289817812</v>
      </c>
      <c r="J1330" s="8">
        <v>168340.94403076175</v>
      </c>
      <c r="K1330" s="8">
        <v>20666.33935546875</v>
      </c>
      <c r="L1330" s="8">
        <v>3565.7226905822768</v>
      </c>
      <c r="M1330" s="8">
        <v>12632.520675659183</v>
      </c>
      <c r="N1330" s="8">
        <v>131476.36389160156</v>
      </c>
      <c r="O1330" s="8">
        <v>42059.105239868179</v>
      </c>
      <c r="P1330" s="8">
        <v>0</v>
      </c>
      <c r="Q1330" s="8">
        <v>0</v>
      </c>
      <c r="R1330" s="8">
        <v>86323.546447753964</v>
      </c>
      <c r="S1330" s="8">
        <v>42121.539550781272</v>
      </c>
      <c r="T1330" s="8">
        <v>39895.858024597183</v>
      </c>
      <c r="U1330" s="8"/>
    </row>
    <row r="1331" spans="1:21" ht="14.25" customHeight="1" x14ac:dyDescent="0.55000000000000004">
      <c r="A1331" s="7">
        <f t="shared" si="103"/>
        <v>2026</v>
      </c>
      <c r="B1331" s="73" t="s">
        <v>87</v>
      </c>
      <c r="C1331" s="75">
        <v>49248</v>
      </c>
      <c r="D1331" s="8">
        <v>54527.091125488347</v>
      </c>
      <c r="E1331" s="8">
        <v>410047.39306640625</v>
      </c>
      <c r="F1331" s="8">
        <v>54126.255676269582</v>
      </c>
      <c r="G1331" s="8">
        <v>1628.9990930557249</v>
      </c>
      <c r="H1331" s="8">
        <v>8333.9665241241473</v>
      </c>
      <c r="I1331" s="8">
        <v>1833.4725346565253</v>
      </c>
      <c r="J1331" s="8">
        <v>167270.13293457031</v>
      </c>
      <c r="K1331" s="8">
        <v>20591.454193115242</v>
      </c>
      <c r="L1331" s="8">
        <v>3542.9974660873427</v>
      </c>
      <c r="M1331" s="8">
        <v>12554.07424926758</v>
      </c>
      <c r="N1331" s="8">
        <v>130581.60607910156</v>
      </c>
      <c r="O1331" s="8">
        <v>41442.407974243208</v>
      </c>
      <c r="P1331" s="8">
        <v>0</v>
      </c>
      <c r="Q1331" s="8">
        <v>0</v>
      </c>
      <c r="R1331" s="8">
        <v>85549.889465332089</v>
      </c>
      <c r="S1331" s="8">
        <v>42130.864089965849</v>
      </c>
      <c r="T1331" s="8">
        <v>39589.380104064956</v>
      </c>
      <c r="U1331" s="8"/>
    </row>
    <row r="1332" spans="1:21" ht="14.25" customHeight="1" x14ac:dyDescent="0.55000000000000004">
      <c r="A1332" s="7">
        <f t="shared" si="103"/>
        <v>2026</v>
      </c>
      <c r="B1332" s="73" t="s">
        <v>87</v>
      </c>
      <c r="C1332" s="75">
        <v>49278</v>
      </c>
      <c r="D1332" s="8">
        <v>54055.125213623112</v>
      </c>
      <c r="E1332" s="8">
        <v>406934.771484375</v>
      </c>
      <c r="F1332" s="8">
        <v>53715.389526367209</v>
      </c>
      <c r="G1332" s="8">
        <v>1614.53966999054</v>
      </c>
      <c r="H1332" s="8">
        <v>8270.5124320983887</v>
      </c>
      <c r="I1332" s="8">
        <v>1819.5126729011531</v>
      </c>
      <c r="J1332" s="8">
        <v>166550.79705810547</v>
      </c>
      <c r="K1332" s="8">
        <v>20517.98645019532</v>
      </c>
      <c r="L1332" s="8">
        <v>3527.6849737167381</v>
      </c>
      <c r="M1332" s="8">
        <v>12503.410076141357</v>
      </c>
      <c r="N1332" s="8">
        <v>130001.71823120117</v>
      </c>
      <c r="O1332" s="8">
        <v>40931.971054077192</v>
      </c>
      <c r="P1332" s="8">
        <v>0</v>
      </c>
      <c r="Q1332" s="8">
        <v>0</v>
      </c>
      <c r="R1332" s="8">
        <v>84790.944580078169</v>
      </c>
      <c r="S1332" s="8">
        <v>42471.602569580093</v>
      </c>
      <c r="T1332" s="8">
        <v>39288.251449584983</v>
      </c>
      <c r="U1332" s="8"/>
    </row>
    <row r="1333" spans="1:21" ht="14.25" customHeight="1" x14ac:dyDescent="0.55000000000000004">
      <c r="A1333" s="7">
        <f t="shared" si="103"/>
        <v>2026</v>
      </c>
      <c r="B1333" s="73" t="s">
        <v>87</v>
      </c>
      <c r="C1333" s="75">
        <v>49309</v>
      </c>
      <c r="D1333" s="8">
        <v>53591.924774169966</v>
      </c>
      <c r="E1333" s="8">
        <v>403875.83740234375</v>
      </c>
      <c r="F1333" s="8">
        <v>53311.609924316494</v>
      </c>
      <c r="G1333" s="8">
        <v>1600.3526258468626</v>
      </c>
      <c r="H1333" s="8">
        <v>8208.1557407379205</v>
      </c>
      <c r="I1333" s="8">
        <v>1805.7941708564758</v>
      </c>
      <c r="J1333" s="8">
        <v>166421.11718750003</v>
      </c>
      <c r="K1333" s="8">
        <v>20445.896087646488</v>
      </c>
      <c r="L1333" s="8">
        <v>3524.80614089966</v>
      </c>
      <c r="M1333" s="8">
        <v>12499.443046569826</v>
      </c>
      <c r="N1333" s="8">
        <v>129950.9735107422</v>
      </c>
      <c r="O1333" s="8">
        <v>40592.305480957046</v>
      </c>
      <c r="P1333" s="8">
        <v>0</v>
      </c>
      <c r="Q1333" s="8">
        <v>0</v>
      </c>
      <c r="R1333" s="8">
        <v>84046.291442871137</v>
      </c>
      <c r="S1333" s="8">
        <v>43382.498382568374</v>
      </c>
      <c r="T1333" s="8">
        <v>38992.328643798835</v>
      </c>
      <c r="U1333" s="8"/>
    </row>
    <row r="1334" spans="1:21" ht="14.25" customHeight="1" x14ac:dyDescent="0.55000000000000004">
      <c r="A1334" s="7">
        <f t="shared" si="103"/>
        <v>2026</v>
      </c>
      <c r="B1334" s="73" t="s">
        <v>87</v>
      </c>
      <c r="C1334" s="75">
        <v>49340</v>
      </c>
      <c r="D1334" s="8">
        <v>53137.240234375022</v>
      </c>
      <c r="E1334" s="8">
        <v>400869.15869140625</v>
      </c>
      <c r="F1334" s="8">
        <v>52914.728576660171</v>
      </c>
      <c r="G1334" s="8">
        <v>1586.4301099777222</v>
      </c>
      <c r="H1334" s="8">
        <v>8146.866662979126</v>
      </c>
      <c r="I1334" s="8">
        <v>1792.3105878829945</v>
      </c>
      <c r="J1334" s="8">
        <v>165075.46643066406</v>
      </c>
      <c r="K1334" s="8">
        <v>20375.143249511722</v>
      </c>
      <c r="L1334" s="8">
        <v>3496.2952117919954</v>
      </c>
      <c r="M1334" s="8">
        <v>12398.809928894045</v>
      </c>
      <c r="N1334" s="8">
        <v>128805.21835327148</v>
      </c>
      <c r="O1334" s="8">
        <v>39916.113616943381</v>
      </c>
      <c r="P1334" s="8">
        <v>0</v>
      </c>
      <c r="Q1334" s="8">
        <v>0</v>
      </c>
      <c r="R1334" s="8">
        <v>83315.518463134838</v>
      </c>
      <c r="S1334" s="8">
        <v>43058.475624084516</v>
      </c>
      <c r="T1334" s="8">
        <v>38701.471809387214</v>
      </c>
      <c r="U1334" s="8"/>
    </row>
    <row r="1335" spans="1:21" ht="14.25" customHeight="1" x14ac:dyDescent="0.55000000000000004">
      <c r="A1335" s="7">
        <f t="shared" si="103"/>
        <v>2026</v>
      </c>
      <c r="B1335" s="73" t="s">
        <v>87</v>
      </c>
      <c r="C1335" s="75">
        <v>49368</v>
      </c>
      <c r="D1335" s="8">
        <v>52690.834625244162</v>
      </c>
      <c r="E1335" s="8">
        <v>397913.34033203125</v>
      </c>
      <c r="F1335" s="8">
        <v>52524.560424804731</v>
      </c>
      <c r="G1335" s="8">
        <v>1572.7646484375002</v>
      </c>
      <c r="H1335" s="8">
        <v>8086.616668701171</v>
      </c>
      <c r="I1335" s="8">
        <v>1779.0555777549737</v>
      </c>
      <c r="J1335" s="8">
        <v>163753.73889160156</v>
      </c>
      <c r="K1335" s="8">
        <v>20305.690185546879</v>
      </c>
      <c r="L1335" s="8">
        <v>3468.2913036346454</v>
      </c>
      <c r="M1335" s="8">
        <v>12299.961463928223</v>
      </c>
      <c r="N1335" s="8">
        <v>127679.79788208009</v>
      </c>
      <c r="O1335" s="8">
        <v>39254.331954956077</v>
      </c>
      <c r="P1335" s="8">
        <v>0</v>
      </c>
      <c r="Q1335" s="8">
        <v>0</v>
      </c>
      <c r="R1335" s="8">
        <v>82598.232696533261</v>
      </c>
      <c r="S1335" s="8">
        <v>42739.959472656257</v>
      </c>
      <c r="T1335" s="8">
        <v>38415.546165466323</v>
      </c>
      <c r="U1335" s="8"/>
    </row>
    <row r="1336" spans="1:21" ht="14.25" customHeight="1" x14ac:dyDescent="0.55000000000000004">
      <c r="A1336" s="7">
        <f t="shared" si="103"/>
        <v>2026</v>
      </c>
      <c r="B1336" s="73" t="s">
        <v>87</v>
      </c>
      <c r="C1336" s="75">
        <v>49399</v>
      </c>
      <c r="D1336" s="8">
        <v>52252.477294921904</v>
      </c>
      <c r="E1336" s="8">
        <v>395007.05712890625</v>
      </c>
      <c r="F1336" s="8">
        <v>52140.931457519553</v>
      </c>
      <c r="G1336" s="8">
        <v>1559.3491172790527</v>
      </c>
      <c r="H1336" s="8">
        <v>8027.378852844241</v>
      </c>
      <c r="I1336" s="8">
        <v>1766.023297786712</v>
      </c>
      <c r="J1336" s="8">
        <v>162455.28857421875</v>
      </c>
      <c r="K1336" s="8">
        <v>20237.501068115238</v>
      </c>
      <c r="L1336" s="8">
        <v>3440.7806005477914</v>
      </c>
      <c r="M1336" s="8">
        <v>12202.850101470951</v>
      </c>
      <c r="N1336" s="8">
        <v>126574.15533447266</v>
      </c>
      <c r="O1336" s="8">
        <v>38606.55525207521</v>
      </c>
      <c r="P1336" s="8">
        <v>0</v>
      </c>
      <c r="Q1336" s="8">
        <v>0</v>
      </c>
      <c r="R1336" s="8">
        <v>81894.060424804717</v>
      </c>
      <c r="S1336" s="8">
        <v>42426.80541229251</v>
      </c>
      <c r="T1336" s="8">
        <v>38134.423225402861</v>
      </c>
      <c r="U1336" s="8"/>
    </row>
    <row r="1337" spans="1:21" ht="14.25" customHeight="1" x14ac:dyDescent="0.55000000000000004">
      <c r="A1337" s="7">
        <f t="shared" si="103"/>
        <v>2026</v>
      </c>
      <c r="B1337" s="73" t="s">
        <v>87</v>
      </c>
      <c r="C1337" s="75">
        <v>49429</v>
      </c>
      <c r="D1337" s="8">
        <v>51821.947021484419</v>
      </c>
      <c r="E1337" s="8">
        <v>392149.0185546875</v>
      </c>
      <c r="F1337" s="8">
        <v>51763.670227050818</v>
      </c>
      <c r="G1337" s="8">
        <v>1546.1764516830447</v>
      </c>
      <c r="H1337" s="8">
        <v>7969.126640319826</v>
      </c>
      <c r="I1337" s="8">
        <v>1753.2077689170844</v>
      </c>
      <c r="J1337" s="8">
        <v>161179.47979736331</v>
      </c>
      <c r="K1337" s="8">
        <v>20170.540039062511</v>
      </c>
      <c r="L1337" s="8">
        <v>3413.7497282028189</v>
      </c>
      <c r="M1337" s="8">
        <v>12107.42797470093</v>
      </c>
      <c r="N1337" s="8">
        <v>125487.76119995119</v>
      </c>
      <c r="O1337" s="8">
        <v>37972.394165039092</v>
      </c>
      <c r="P1337" s="8">
        <v>0</v>
      </c>
      <c r="Q1337" s="8">
        <v>0</v>
      </c>
      <c r="R1337" s="8">
        <v>81202.630645752011</v>
      </c>
      <c r="S1337" s="8">
        <v>42118.873794555686</v>
      </c>
      <c r="T1337" s="8">
        <v>37857.975059509306</v>
      </c>
      <c r="U1337" s="8"/>
    </row>
    <row r="1338" spans="1:21" ht="14.25" customHeight="1" x14ac:dyDescent="0.55000000000000004">
      <c r="A1338" s="7">
        <f t="shared" si="103"/>
        <v>2026</v>
      </c>
      <c r="B1338" s="73" t="s">
        <v>87</v>
      </c>
      <c r="C1338" s="75">
        <v>49460</v>
      </c>
      <c r="D1338" s="8">
        <v>51399.031616210981</v>
      </c>
      <c r="E1338" s="8">
        <v>389337.986328125</v>
      </c>
      <c r="F1338" s="8">
        <v>51392.61401367194</v>
      </c>
      <c r="G1338" s="8">
        <v>1533.2400546073916</v>
      </c>
      <c r="H1338" s="8">
        <v>7911.8347301483163</v>
      </c>
      <c r="I1338" s="8">
        <v>1740.6035659313197</v>
      </c>
      <c r="J1338" s="8">
        <v>159925.7150268555</v>
      </c>
      <c r="K1338" s="8">
        <v>20104.774658203132</v>
      </c>
      <c r="L1338" s="8">
        <v>3387.1859731674222</v>
      </c>
      <c r="M1338" s="8">
        <v>12013.650733947756</v>
      </c>
      <c r="N1338" s="8">
        <v>124420.10266113283</v>
      </c>
      <c r="O1338" s="8">
        <v>37351.476348876968</v>
      </c>
      <c r="P1338" s="8">
        <v>0</v>
      </c>
      <c r="Q1338" s="8">
        <v>0</v>
      </c>
      <c r="R1338" s="8">
        <v>80523.598541259824</v>
      </c>
      <c r="S1338" s="8">
        <v>41816.03025817874</v>
      </c>
      <c r="T1338" s="8">
        <v>37586.085151672378</v>
      </c>
      <c r="U1338" s="8"/>
    </row>
    <row r="1339" spans="1:21" ht="14.25" customHeight="1" x14ac:dyDescent="0.55000000000000004">
      <c r="A1339" s="7">
        <f t="shared" si="103"/>
        <v>2026</v>
      </c>
      <c r="B1339" s="73" t="s">
        <v>87</v>
      </c>
      <c r="C1339" s="75">
        <v>49490</v>
      </c>
      <c r="D1339" s="8">
        <v>50983.526947021506</v>
      </c>
      <c r="E1339" s="8">
        <v>386572.75244140625</v>
      </c>
      <c r="F1339" s="8">
        <v>51027.603149414092</v>
      </c>
      <c r="G1339" s="8">
        <v>1520.5335354804993</v>
      </c>
      <c r="H1339" s="8">
        <v>7855.4783039093027</v>
      </c>
      <c r="I1339" s="8">
        <v>1728.2051420211783</v>
      </c>
      <c r="J1339" s="8">
        <v>158693.40100097656</v>
      </c>
      <c r="K1339" s="8">
        <v>20040.17199707032</v>
      </c>
      <c r="L1339" s="8">
        <v>3361.0769615173363</v>
      </c>
      <c r="M1339" s="8">
        <v>11921.474601745605</v>
      </c>
      <c r="N1339" s="8">
        <v>123370.6799926758</v>
      </c>
      <c r="O1339" s="8">
        <v>36743.439971923857</v>
      </c>
      <c r="P1339" s="8">
        <v>0</v>
      </c>
      <c r="Q1339" s="8">
        <v>0</v>
      </c>
      <c r="R1339" s="8">
        <v>79856.627655029326</v>
      </c>
      <c r="S1339" s="8">
        <v>41518.142044067397</v>
      </c>
      <c r="T1339" s="8">
        <v>37318.633674621589</v>
      </c>
      <c r="U1339" s="8"/>
    </row>
    <row r="1340" spans="1:21" ht="14.25" customHeight="1" x14ac:dyDescent="0.55000000000000004">
      <c r="A1340" s="7">
        <f t="shared" si="103"/>
        <v>2026</v>
      </c>
      <c r="B1340" s="73" t="s">
        <v>87</v>
      </c>
      <c r="C1340" s="75">
        <v>49521</v>
      </c>
      <c r="D1340" s="8">
        <v>50575.232513427763</v>
      </c>
      <c r="E1340" s="8">
        <v>383852.1640625</v>
      </c>
      <c r="F1340" s="8">
        <v>50668.485412597671</v>
      </c>
      <c r="G1340" s="8">
        <v>1508.0505719184875</v>
      </c>
      <c r="H1340" s="8">
        <v>7800.033779144288</v>
      </c>
      <c r="I1340" s="8">
        <v>1716.0073556900022</v>
      </c>
      <c r="J1340" s="8">
        <v>157481.98147583011</v>
      </c>
      <c r="K1340" s="8">
        <v>19976.700592041016</v>
      </c>
      <c r="L1340" s="8">
        <v>3335.4104776382442</v>
      </c>
      <c r="M1340" s="8">
        <v>11830.857093811037</v>
      </c>
      <c r="N1340" s="8">
        <v>122339.01345825195</v>
      </c>
      <c r="O1340" s="8">
        <v>36147.927230834968</v>
      </c>
      <c r="P1340" s="8">
        <v>0</v>
      </c>
      <c r="Q1340" s="8">
        <v>0</v>
      </c>
      <c r="R1340" s="8">
        <v>79201.387817382871</v>
      </c>
      <c r="S1340" s="8">
        <v>41225.084197998061</v>
      </c>
      <c r="T1340" s="8">
        <v>37055.509101867683</v>
      </c>
      <c r="U1340" s="8"/>
    </row>
    <row r="1341" spans="1:21" ht="14.25" customHeight="1" x14ac:dyDescent="0.55000000000000004">
      <c r="A1341" s="7">
        <f t="shared" si="103"/>
        <v>2026</v>
      </c>
      <c r="B1341" s="73" t="s">
        <v>87</v>
      </c>
      <c r="C1341" s="75">
        <v>49552</v>
      </c>
      <c r="D1341" s="8">
        <v>50173.96008300782</v>
      </c>
      <c r="E1341" s="8">
        <v>381175.10791015625</v>
      </c>
      <c r="F1341" s="8">
        <v>50315.114013671911</v>
      </c>
      <c r="G1341" s="8">
        <v>1495.7852745056152</v>
      </c>
      <c r="H1341" s="8">
        <v>7745.4784431457547</v>
      </c>
      <c r="I1341" s="8">
        <v>1704.0051856040955</v>
      </c>
      <c r="J1341" s="8">
        <v>156290.91180419922</v>
      </c>
      <c r="K1341" s="8">
        <v>19914.330596923828</v>
      </c>
      <c r="L1341" s="8">
        <v>3310.1753673553467</v>
      </c>
      <c r="M1341" s="8">
        <v>11741.758605957033</v>
      </c>
      <c r="N1341" s="8">
        <v>121324.64529418947</v>
      </c>
      <c r="O1341" s="8">
        <v>35564.614059448257</v>
      </c>
      <c r="P1341" s="8">
        <v>0</v>
      </c>
      <c r="Q1341" s="8">
        <v>0</v>
      </c>
      <c r="R1341" s="8">
        <v>78557.569671630918</v>
      </c>
      <c r="S1341" s="8">
        <v>40936.736518859878</v>
      </c>
      <c r="T1341" s="8">
        <v>36796.603561401396</v>
      </c>
      <c r="U1341" s="8"/>
    </row>
    <row r="1342" spans="1:21" ht="14.25" customHeight="1" x14ac:dyDescent="0.55000000000000004">
      <c r="A1342" s="7">
        <f t="shared" si="103"/>
        <v>2026</v>
      </c>
      <c r="B1342" s="73" t="s">
        <v>87</v>
      </c>
      <c r="C1342" s="75">
        <v>49582</v>
      </c>
      <c r="D1342" s="8">
        <v>49779.523986816414</v>
      </c>
      <c r="E1342" s="8">
        <v>378540.49853515625</v>
      </c>
      <c r="F1342" s="8">
        <v>49967.345214843772</v>
      </c>
      <c r="G1342" s="8">
        <v>1483.731870174408</v>
      </c>
      <c r="H1342" s="8">
        <v>7691.7900543212936</v>
      </c>
      <c r="I1342" s="8">
        <v>1692.1937024593353</v>
      </c>
      <c r="J1342" s="8">
        <v>155119.6623840332</v>
      </c>
      <c r="K1342" s="8">
        <v>19853.032928466797</v>
      </c>
      <c r="L1342" s="8">
        <v>3285.3601961135878</v>
      </c>
      <c r="M1342" s="8">
        <v>11654.139427185062</v>
      </c>
      <c r="N1342" s="8">
        <v>120327.13009643555</v>
      </c>
      <c r="O1342" s="8">
        <v>34993.163162231474</v>
      </c>
      <c r="P1342" s="8">
        <v>0</v>
      </c>
      <c r="Q1342" s="8">
        <v>0</v>
      </c>
      <c r="R1342" s="8">
        <v>77924.869903564497</v>
      </c>
      <c r="S1342" s="8">
        <v>40652.98074340821</v>
      </c>
      <c r="T1342" s="8">
        <v>36541.810577392585</v>
      </c>
      <c r="U1342" s="8"/>
    </row>
    <row r="1343" spans="1:21" ht="14.25" customHeight="1" x14ac:dyDescent="0.55000000000000004">
      <c r="A1343" s="7">
        <f t="shared" si="103"/>
        <v>2026</v>
      </c>
      <c r="B1343" s="73" t="s">
        <v>87</v>
      </c>
      <c r="C1343" s="75">
        <v>49613</v>
      </c>
      <c r="D1343" s="8">
        <v>49391.74786376956</v>
      </c>
      <c r="E1343" s="8">
        <v>375947.2890625</v>
      </c>
      <c r="F1343" s="8">
        <v>49625.041870117217</v>
      </c>
      <c r="G1343" s="8">
        <v>1471.8847837448122</v>
      </c>
      <c r="H1343" s="8">
        <v>7638.947103500368</v>
      </c>
      <c r="I1343" s="8">
        <v>1680.5682916641233</v>
      </c>
      <c r="J1343" s="8">
        <v>153967.72885131836</v>
      </c>
      <c r="K1343" s="8">
        <v>19792.778991699222</v>
      </c>
      <c r="L1343" s="8">
        <v>3260.9544000625597</v>
      </c>
      <c r="M1343" s="8">
        <v>11567.962123870851</v>
      </c>
      <c r="N1343" s="8">
        <v>119346.03311157228</v>
      </c>
      <c r="O1343" s="8">
        <v>34433.270233154311</v>
      </c>
      <c r="P1343" s="8">
        <v>0</v>
      </c>
      <c r="Q1343" s="8">
        <v>0</v>
      </c>
      <c r="R1343" s="8">
        <v>77302.995819091841</v>
      </c>
      <c r="S1343" s="8">
        <v>40373.702095031753</v>
      </c>
      <c r="T1343" s="8">
        <v>36291.031639099136</v>
      </c>
      <c r="U1343" s="8"/>
    </row>
    <row r="1344" spans="1:21" ht="14.25" customHeight="1" x14ac:dyDescent="0.55000000000000004">
      <c r="A1344" s="7">
        <f t="shared" si="103"/>
        <v>2026</v>
      </c>
      <c r="B1344" s="73" t="s">
        <v>87</v>
      </c>
      <c r="C1344" s="75">
        <v>49643</v>
      </c>
      <c r="D1344" s="8">
        <v>49010.460174560583</v>
      </c>
      <c r="E1344" s="8">
        <v>373394.478515625</v>
      </c>
      <c r="F1344" s="8">
        <v>49288.070617675796</v>
      </c>
      <c r="G1344" s="8">
        <v>1460.2386445999148</v>
      </c>
      <c r="H1344" s="8">
        <v>7586.9292125701922</v>
      </c>
      <c r="I1344" s="8">
        <v>1669.1243581771851</v>
      </c>
      <c r="J1344" s="8">
        <v>152834.62457275394</v>
      </c>
      <c r="K1344" s="8">
        <v>19733.542816162117</v>
      </c>
      <c r="L1344" s="8">
        <v>3236.947660446167</v>
      </c>
      <c r="M1344" s="8">
        <v>11483.189823150637</v>
      </c>
      <c r="N1344" s="8">
        <v>118380.94595336914</v>
      </c>
      <c r="O1344" s="8">
        <v>33884.625984191909</v>
      </c>
      <c r="P1344" s="8">
        <v>0</v>
      </c>
      <c r="Q1344" s="8">
        <v>0</v>
      </c>
      <c r="R1344" s="8">
        <v>76691.665985107451</v>
      </c>
      <c r="S1344" s="8">
        <v>40098.79327392581</v>
      </c>
      <c r="T1344" s="8">
        <v>36044.165519714377</v>
      </c>
      <c r="U1344" s="8"/>
    </row>
    <row r="1345" spans="1:21" ht="14.25" customHeight="1" x14ac:dyDescent="0.55000000000000004">
      <c r="A1345" s="7">
        <f t="shared" si="103"/>
        <v>2026</v>
      </c>
      <c r="B1345" s="73" t="s">
        <v>87</v>
      </c>
      <c r="C1345" s="75">
        <v>49674</v>
      </c>
      <c r="D1345" s="8">
        <v>48635.494964599631</v>
      </c>
      <c r="E1345" s="8">
        <v>370881.08447265625</v>
      </c>
      <c r="F1345" s="8">
        <v>48956.303100585974</v>
      </c>
      <c r="G1345" s="8">
        <v>1448.788330078125</v>
      </c>
      <c r="H1345" s="8">
        <v>7535.7162933349609</v>
      </c>
      <c r="I1345" s="8">
        <v>1657.8575253486633</v>
      </c>
      <c r="J1345" s="8">
        <v>151719.87933349609</v>
      </c>
      <c r="K1345" s="8">
        <v>19675.29791259766</v>
      </c>
      <c r="L1345" s="8">
        <v>3213.3298549652118</v>
      </c>
      <c r="M1345" s="8">
        <v>11399.788085937502</v>
      </c>
      <c r="N1345" s="8">
        <v>117431.46459960939</v>
      </c>
      <c r="O1345" s="8">
        <v>33346.939483642593</v>
      </c>
      <c r="P1345" s="8">
        <v>0</v>
      </c>
      <c r="Q1345" s="8">
        <v>0</v>
      </c>
      <c r="R1345" s="8">
        <v>76090.613128662168</v>
      </c>
      <c r="S1345" s="8">
        <v>39828.146903991706</v>
      </c>
      <c r="T1345" s="8">
        <v>35801.120010375991</v>
      </c>
      <c r="U1345" s="8"/>
    </row>
    <row r="1346" spans="1:21" ht="14.25" customHeight="1" x14ac:dyDescent="0.55000000000000004">
      <c r="A1346" s="7">
        <f t="shared" si="103"/>
        <v>2026</v>
      </c>
      <c r="B1346" s="73" t="s">
        <v>87</v>
      </c>
      <c r="C1346" s="75">
        <v>49705</v>
      </c>
      <c r="D1346" s="8">
        <v>48266.692077636741</v>
      </c>
      <c r="E1346" s="8">
        <v>368406.1630859375</v>
      </c>
      <c r="F1346" s="8">
        <v>48629.613037109382</v>
      </c>
      <c r="G1346" s="8">
        <v>1437.5287437438965</v>
      </c>
      <c r="H1346" s="8">
        <v>7485.289148330693</v>
      </c>
      <c r="I1346" s="8">
        <v>1646.7634999752047</v>
      </c>
      <c r="J1346" s="8">
        <v>150623.02798461914</v>
      </c>
      <c r="K1346" s="8">
        <v>19618.018463134769</v>
      </c>
      <c r="L1346" s="8">
        <v>3190.0913095474261</v>
      </c>
      <c r="M1346" s="8">
        <v>11317.72192001343</v>
      </c>
      <c r="N1346" s="8">
        <v>116497.19903564455</v>
      </c>
      <c r="O1346" s="8">
        <v>32819.925743103049</v>
      </c>
      <c r="P1346" s="8">
        <v>0</v>
      </c>
      <c r="Q1346" s="8">
        <v>0</v>
      </c>
      <c r="R1346" s="8">
        <v>75499.566680908232</v>
      </c>
      <c r="S1346" s="8">
        <v>39561.661354064956</v>
      </c>
      <c r="T1346" s="8">
        <v>35561.800956726103</v>
      </c>
      <c r="U1346" s="8"/>
    </row>
    <row r="1347" spans="1:21" ht="14.25" customHeight="1" x14ac:dyDescent="0.55000000000000004">
      <c r="A1347" s="7">
        <f t="shared" si="103"/>
        <v>2026</v>
      </c>
      <c r="B1347" s="73" t="s">
        <v>87</v>
      </c>
      <c r="C1347" s="75">
        <v>49734</v>
      </c>
      <c r="D1347" s="8">
        <v>47903.897857666059</v>
      </c>
      <c r="E1347" s="8">
        <v>365968.8017578125</v>
      </c>
      <c r="F1347" s="8">
        <v>48307.88153076177</v>
      </c>
      <c r="G1347" s="8">
        <v>1426.45513010025</v>
      </c>
      <c r="H1347" s="8">
        <v>7435.6286869049081</v>
      </c>
      <c r="I1347" s="8">
        <v>1635.8382403850555</v>
      </c>
      <c r="J1347" s="8">
        <v>149543.63711547852</v>
      </c>
      <c r="K1347" s="8">
        <v>19561.680206298835</v>
      </c>
      <c r="L1347" s="8">
        <v>3167.2227020263672</v>
      </c>
      <c r="M1347" s="8">
        <v>11236.959167480471</v>
      </c>
      <c r="N1347" s="8">
        <v>115577.77551269533</v>
      </c>
      <c r="O1347" s="8">
        <v>32303.310646057165</v>
      </c>
      <c r="P1347" s="8">
        <v>0</v>
      </c>
      <c r="Q1347" s="8">
        <v>0</v>
      </c>
      <c r="R1347" s="8">
        <v>74918.27990722665</v>
      </c>
      <c r="S1347" s="8">
        <v>39299.235191345215</v>
      </c>
      <c r="T1347" s="8">
        <v>35326.1219711304</v>
      </c>
      <c r="U1347" s="8"/>
    </row>
    <row r="1348" spans="1:21" ht="14.25" customHeight="1" x14ac:dyDescent="0.55000000000000004">
      <c r="A1348" s="7">
        <f t="shared" si="103"/>
        <v>2026</v>
      </c>
      <c r="B1348" s="73" t="s">
        <v>87</v>
      </c>
      <c r="C1348" s="75">
        <v>49765</v>
      </c>
      <c r="D1348" s="8">
        <v>47546.963378906286</v>
      </c>
      <c r="E1348" s="8">
        <v>363568.11376953125</v>
      </c>
      <c r="F1348" s="8">
        <v>47990.991455078183</v>
      </c>
      <c r="G1348" s="8">
        <v>1415.5628151893616</v>
      </c>
      <c r="H1348" s="8">
        <v>7386.7171001434317</v>
      </c>
      <c r="I1348" s="8">
        <v>1625.0777213573456</v>
      </c>
      <c r="J1348" s="8">
        <v>148481.27770996097</v>
      </c>
      <c r="K1348" s="8">
        <v>19506.260681152355</v>
      </c>
      <c r="L1348" s="8">
        <v>3144.7150239944472</v>
      </c>
      <c r="M1348" s="8">
        <v>11157.467872619631</v>
      </c>
      <c r="N1348" s="8">
        <v>114672.83392333986</v>
      </c>
      <c r="O1348" s="8">
        <v>31796.832382202156</v>
      </c>
      <c r="P1348" s="8">
        <v>0</v>
      </c>
      <c r="Q1348" s="8">
        <v>0</v>
      </c>
      <c r="R1348" s="8">
        <v>74346.507354736372</v>
      </c>
      <c r="S1348" s="8">
        <v>39040.773788452185</v>
      </c>
      <c r="T1348" s="8">
        <v>35093.996379852302</v>
      </c>
      <c r="U1348" s="8"/>
    </row>
    <row r="1349" spans="1:21" ht="14.25" customHeight="1" x14ac:dyDescent="0.55000000000000004">
      <c r="A1349" s="7">
        <f t="shared" si="103"/>
        <v>2026</v>
      </c>
      <c r="B1349" s="73" t="s">
        <v>87</v>
      </c>
      <c r="C1349" s="75">
        <v>49795</v>
      </c>
      <c r="D1349" s="8">
        <v>47195.743286132871</v>
      </c>
      <c r="E1349" s="8">
        <v>361203.240234375</v>
      </c>
      <c r="F1349" s="8">
        <v>47678.827575683623</v>
      </c>
      <c r="G1349" s="8">
        <v>1404.8472442626953</v>
      </c>
      <c r="H1349" s="8">
        <v>7338.5367717742938</v>
      </c>
      <c r="I1349" s="8">
        <v>1614.4780049324036</v>
      </c>
      <c r="J1349" s="8">
        <v>147435.52813720706</v>
      </c>
      <c r="K1349" s="8">
        <v>19451.73590087891</v>
      </c>
      <c r="L1349" s="8">
        <v>3122.5593528747586</v>
      </c>
      <c r="M1349" s="8">
        <v>11079.216926574707</v>
      </c>
      <c r="N1349" s="8">
        <v>113782.01745605472</v>
      </c>
      <c r="O1349" s="8">
        <v>31300.231460571318</v>
      </c>
      <c r="P1349" s="8">
        <v>0</v>
      </c>
      <c r="Q1349" s="8">
        <v>0</v>
      </c>
      <c r="R1349" s="8">
        <v>73784.00875854498</v>
      </c>
      <c r="S1349" s="8">
        <v>38786.184120178237</v>
      </c>
      <c r="T1349" s="8">
        <v>34865.338279724157</v>
      </c>
      <c r="U1349" s="8"/>
    </row>
    <row r="1350" spans="1:21" ht="14.25" customHeight="1" x14ac:dyDescent="0.55000000000000004">
      <c r="A1350" s="7">
        <f t="shared" si="103"/>
        <v>2026</v>
      </c>
      <c r="B1350" s="73" t="s">
        <v>87</v>
      </c>
      <c r="C1350" s="75">
        <v>49826</v>
      </c>
      <c r="D1350" s="8">
        <v>46850.098876953176</v>
      </c>
      <c r="E1350" s="8">
        <v>358873.3671875</v>
      </c>
      <c r="F1350" s="8">
        <v>47371.284423828154</v>
      </c>
      <c r="G1350" s="8">
        <v>1394.3041219711304</v>
      </c>
      <c r="H1350" s="8">
        <v>7291.0708923339862</v>
      </c>
      <c r="I1350" s="8">
        <v>1604.0355379581451</v>
      </c>
      <c r="J1350" s="8">
        <v>146406.00683593753</v>
      </c>
      <c r="K1350" s="8">
        <v>19398.084442138672</v>
      </c>
      <c r="L1350" s="8">
        <v>3100.7475061416621</v>
      </c>
      <c r="M1350" s="8">
        <v>11002.17691421509</v>
      </c>
      <c r="N1350" s="8">
        <v>112904.99798583984</v>
      </c>
      <c r="O1350" s="8">
        <v>30813.2626953125</v>
      </c>
      <c r="P1350" s="8">
        <v>0</v>
      </c>
      <c r="Q1350" s="8">
        <v>0</v>
      </c>
      <c r="R1350" s="8">
        <v>73230.559509277402</v>
      </c>
      <c r="S1350" s="8">
        <v>38535.377166748061</v>
      </c>
      <c r="T1350" s="8">
        <v>34640.071994781538</v>
      </c>
      <c r="U1350" s="8"/>
    </row>
    <row r="1351" spans="1:21" ht="14.25" customHeight="1" x14ac:dyDescent="0.55000000000000004">
      <c r="A1351" s="7">
        <f t="shared" si="103"/>
        <v>2026</v>
      </c>
      <c r="B1351" s="73" t="s">
        <v>87</v>
      </c>
      <c r="C1351" s="75">
        <v>49856</v>
      </c>
      <c r="D1351" s="8">
        <v>46509.895721435583</v>
      </c>
      <c r="E1351" s="8">
        <v>356577.669921875</v>
      </c>
      <c r="F1351" s="8">
        <v>47068.252197265669</v>
      </c>
      <c r="G1351" s="8">
        <v>1383.9292159080505</v>
      </c>
      <c r="H1351" s="8">
        <v>7244.3027458190963</v>
      </c>
      <c r="I1351" s="8">
        <v>1593.7465553283691</v>
      </c>
      <c r="J1351" s="8">
        <v>145392.31436157229</v>
      </c>
      <c r="K1351" s="8">
        <v>19345.285125732418</v>
      </c>
      <c r="L1351" s="8">
        <v>3079.2711191177382</v>
      </c>
      <c r="M1351" s="8">
        <v>10926.319107055668</v>
      </c>
      <c r="N1351" s="8">
        <v>112041.44046020509</v>
      </c>
      <c r="O1351" s="8">
        <v>30335.68614959719</v>
      </c>
      <c r="P1351" s="8">
        <v>0</v>
      </c>
      <c r="Q1351" s="8">
        <v>0</v>
      </c>
      <c r="R1351" s="8">
        <v>72685.937500000044</v>
      </c>
      <c r="S1351" s="8">
        <v>38288.262882232688</v>
      </c>
      <c r="T1351" s="8">
        <v>34418.115848541267</v>
      </c>
      <c r="U1351" s="8"/>
    </row>
    <row r="1352" spans="1:21" ht="14.25" customHeight="1" x14ac:dyDescent="0.55000000000000004">
      <c r="A1352" s="7">
        <f t="shared" si="103"/>
        <v>2026</v>
      </c>
      <c r="B1352" s="73" t="s">
        <v>87</v>
      </c>
      <c r="C1352" s="75">
        <v>49887</v>
      </c>
      <c r="D1352" s="8">
        <v>46175.001464843772</v>
      </c>
      <c r="E1352" s="8">
        <v>354315.30517578125</v>
      </c>
      <c r="F1352" s="8">
        <v>46769.619873046882</v>
      </c>
      <c r="G1352" s="8">
        <v>1373.718409538269</v>
      </c>
      <c r="H1352" s="8">
        <v>7198.2148971557663</v>
      </c>
      <c r="I1352" s="8">
        <v>1583.6072187423704</v>
      </c>
      <c r="J1352" s="8">
        <v>144394.0588684082</v>
      </c>
      <c r="K1352" s="8">
        <v>19293.317230224617</v>
      </c>
      <c r="L1352" s="8">
        <v>3058.1217947006226</v>
      </c>
      <c r="M1352" s="8">
        <v>10851.613647460939</v>
      </c>
      <c r="N1352" s="8">
        <v>111191.00750732422</v>
      </c>
      <c r="O1352" s="8">
        <v>29867.261741638224</v>
      </c>
      <c r="P1352" s="8">
        <v>0</v>
      </c>
      <c r="Q1352" s="8">
        <v>0</v>
      </c>
      <c r="R1352" s="8">
        <v>72149.926910400449</v>
      </c>
      <c r="S1352" s="8">
        <v>38044.747146606474</v>
      </c>
      <c r="T1352" s="8">
        <v>34199.385345459006</v>
      </c>
      <c r="U1352" s="8"/>
    </row>
    <row r="1353" spans="1:21" ht="14.25" customHeight="1" x14ac:dyDescent="0.55000000000000004">
      <c r="A1353" s="7">
        <f t="shared" si="103"/>
        <v>2026</v>
      </c>
      <c r="B1353" s="73" t="s">
        <v>87</v>
      </c>
      <c r="C1353" s="75">
        <v>49918</v>
      </c>
      <c r="D1353" s="8">
        <v>45845.291107177756</v>
      </c>
      <c r="E1353" s="8">
        <v>352084.37841796875</v>
      </c>
      <c r="F1353" s="8">
        <v>46475.137878418012</v>
      </c>
      <c r="G1353" s="8">
        <v>1363.6677966117859</v>
      </c>
      <c r="H1353" s="8">
        <v>7152.7643585205096</v>
      </c>
      <c r="I1353" s="8">
        <v>1573.6080927848818</v>
      </c>
      <c r="J1353" s="8">
        <v>143410.52648925781</v>
      </c>
      <c r="K1353" s="8">
        <v>19242.160552978523</v>
      </c>
      <c r="L1353" s="8">
        <v>3037.2845249176034</v>
      </c>
      <c r="M1353" s="8">
        <v>10778.005634307861</v>
      </c>
      <c r="N1353" s="8">
        <v>110353.07556152345</v>
      </c>
      <c r="O1353" s="8">
        <v>29407.683532714847</v>
      </c>
      <c r="P1353" s="8">
        <v>0</v>
      </c>
      <c r="Q1353" s="8">
        <v>0</v>
      </c>
      <c r="R1353" s="8">
        <v>71622.323272705151</v>
      </c>
      <c r="S1353" s="8">
        <v>37804.560310363762</v>
      </c>
      <c r="T1353" s="8">
        <v>33983.643337249792</v>
      </c>
      <c r="U1353" s="8"/>
    </row>
    <row r="1354" spans="1:21" ht="14.25" customHeight="1" x14ac:dyDescent="0.55000000000000004">
      <c r="A1354" s="7">
        <f t="shared" si="103"/>
        <v>2026</v>
      </c>
      <c r="B1354" s="73" t="s">
        <v>87</v>
      </c>
      <c r="C1354" s="75">
        <v>49948</v>
      </c>
      <c r="D1354" s="8">
        <v>45520.641662597664</v>
      </c>
      <c r="E1354" s="8">
        <v>349883.6201171875</v>
      </c>
      <c r="F1354" s="8">
        <v>46184.637695312522</v>
      </c>
      <c r="G1354" s="8">
        <v>1353.7735147476194</v>
      </c>
      <c r="H1354" s="8">
        <v>7107.9231624603308</v>
      </c>
      <c r="I1354" s="8">
        <v>1563.7430286407473</v>
      </c>
      <c r="J1354" s="8">
        <v>142441.21267700195</v>
      </c>
      <c r="K1354" s="8">
        <v>19191.796142578125</v>
      </c>
      <c r="L1354" s="8">
        <v>3016.748565673829</v>
      </c>
      <c r="M1354" s="8">
        <v>10705.457202911377</v>
      </c>
      <c r="N1354" s="8">
        <v>109527.21005249025</v>
      </c>
      <c r="O1354" s="8">
        <v>28956.696952819846</v>
      </c>
      <c r="P1354" s="8">
        <v>0</v>
      </c>
      <c r="Q1354" s="8">
        <v>0</v>
      </c>
      <c r="R1354" s="8">
        <v>71102.922851562573</v>
      </c>
      <c r="S1354" s="8">
        <v>37567.543384552031</v>
      </c>
      <c r="T1354" s="8">
        <v>33770.745849609419</v>
      </c>
      <c r="U1354" s="8"/>
    </row>
    <row r="1355" spans="1:21" ht="14.25" customHeight="1" x14ac:dyDescent="0.55000000000000004">
      <c r="A1355" s="7">
        <f t="shared" si="103"/>
        <v>2026</v>
      </c>
      <c r="B1355" s="73" t="s">
        <v>87</v>
      </c>
      <c r="C1355" s="75">
        <v>49979</v>
      </c>
      <c r="D1355" s="8">
        <v>45200.936096191428</v>
      </c>
      <c r="E1355" s="8">
        <v>347711.1748046875</v>
      </c>
      <c r="F1355" s="8">
        <v>45897.874755859397</v>
      </c>
      <c r="G1355" s="8">
        <v>1344.0319538116455</v>
      </c>
      <c r="H1355" s="8">
        <v>7063.6581916809109</v>
      </c>
      <c r="I1355" s="8">
        <v>1554.0047433376312</v>
      </c>
      <c r="J1355" s="8">
        <v>141485.67050170901</v>
      </c>
      <c r="K1355" s="8">
        <v>19142.20541381837</v>
      </c>
      <c r="L1355" s="8">
        <v>2996.504548072814</v>
      </c>
      <c r="M1355" s="8">
        <v>10633.934165954593</v>
      </c>
      <c r="N1355" s="8">
        <v>108713.02716064455</v>
      </c>
      <c r="O1355" s="8">
        <v>28514.067749023463</v>
      </c>
      <c r="P1355" s="8">
        <v>0</v>
      </c>
      <c r="Q1355" s="8">
        <v>0</v>
      </c>
      <c r="R1355" s="8">
        <v>70591.537292480542</v>
      </c>
      <c r="S1355" s="8">
        <v>37333.576606750532</v>
      </c>
      <c r="T1355" s="8">
        <v>33560.558090209954</v>
      </c>
      <c r="U1355" s="8"/>
    </row>
    <row r="1356" spans="1:21" ht="14.25" customHeight="1" x14ac:dyDescent="0.55000000000000004">
      <c r="A1356" s="7">
        <f t="shared" si="103"/>
        <v>2026</v>
      </c>
      <c r="B1356" s="73" t="s">
        <v>87</v>
      </c>
      <c r="C1356" s="75">
        <v>50009</v>
      </c>
      <c r="D1356" s="8">
        <v>44886.057067871108</v>
      </c>
      <c r="E1356" s="8">
        <v>345564.943359375</v>
      </c>
      <c r="F1356" s="8">
        <v>45614.572143554709</v>
      </c>
      <c r="G1356" s="8">
        <v>1334.4394149780273</v>
      </c>
      <c r="H1356" s="8">
        <v>7019.9466171264685</v>
      </c>
      <c r="I1356" s="8">
        <v>1544.3881635665894</v>
      </c>
      <c r="J1356" s="8">
        <v>140543.51977539063</v>
      </c>
      <c r="K1356" s="8">
        <v>19093.369720458988</v>
      </c>
      <c r="L1356" s="8">
        <v>2976.5443258285527</v>
      </c>
      <c r="M1356" s="8">
        <v>10563.407432556154</v>
      </c>
      <c r="N1356" s="8">
        <v>107910.19793701175</v>
      </c>
      <c r="O1356" s="8">
        <v>28079.583648681662</v>
      </c>
      <c r="P1356" s="8">
        <v>0</v>
      </c>
      <c r="Q1356" s="8">
        <v>0</v>
      </c>
      <c r="R1356" s="8">
        <v>70087.972686767636</v>
      </c>
      <c r="S1356" s="8">
        <v>37102.56483459477</v>
      </c>
      <c r="T1356" s="8">
        <v>33352.981510162412</v>
      </c>
      <c r="U1356" s="8"/>
    </row>
    <row r="1357" spans="1:21" ht="14.25" customHeight="1" x14ac:dyDescent="0.55000000000000004">
      <c r="A1357" s="7">
        <f t="shared" si="103"/>
        <v>2026</v>
      </c>
      <c r="B1357" s="73" t="s">
        <v>87</v>
      </c>
      <c r="C1357" s="75">
        <v>50040</v>
      </c>
      <c r="D1357" s="8">
        <v>44575.896118164121</v>
      </c>
      <c r="E1357" s="8">
        <v>343443.6494140625</v>
      </c>
      <c r="F1357" s="8">
        <v>45334.561706542998</v>
      </c>
      <c r="G1357" s="8">
        <v>1324.9925293922427</v>
      </c>
      <c r="H1357" s="8">
        <v>6976.7748184204138</v>
      </c>
      <c r="I1357" s="8">
        <v>1534.8904070854187</v>
      </c>
      <c r="J1357" s="8">
        <v>139614.44445800784</v>
      </c>
      <c r="K1357" s="8">
        <v>19045.272552490238</v>
      </c>
      <c r="L1357" s="8">
        <v>2956.861252784729</v>
      </c>
      <c r="M1357" s="8">
        <v>10493.854331970215</v>
      </c>
      <c r="N1357" s="8">
        <v>107118.45559692384</v>
      </c>
      <c r="O1357" s="8">
        <v>27653.055160522505</v>
      </c>
      <c r="P1357" s="8">
        <v>0</v>
      </c>
      <c r="Q1357" s="8">
        <v>0</v>
      </c>
      <c r="R1357" s="8">
        <v>69592.050292968808</v>
      </c>
      <c r="S1357" s="8">
        <v>36874.437679290793</v>
      </c>
      <c r="T1357" s="8">
        <v>33147.956741333022</v>
      </c>
      <c r="U1357" s="8"/>
    </row>
    <row r="1358" spans="1:21" ht="14.25" customHeight="1" x14ac:dyDescent="0.55000000000000004">
      <c r="A1358" s="7">
        <f t="shared" si="103"/>
        <v>2026</v>
      </c>
      <c r="B1358" s="73" t="s">
        <v>87</v>
      </c>
      <c r="C1358" s="75">
        <v>50071</v>
      </c>
      <c r="D1358" s="8">
        <v>44270.294555664128</v>
      </c>
      <c r="E1358" s="8">
        <v>341346.63916015625</v>
      </c>
      <c r="F1358" s="8">
        <v>45057.755676269553</v>
      </c>
      <c r="G1358" s="8">
        <v>1315.6876492500305</v>
      </c>
      <c r="H1358" s="8">
        <v>6934.1261205673254</v>
      </c>
      <c r="I1358" s="8">
        <v>1525.5076818466189</v>
      </c>
      <c r="J1358" s="8">
        <v>138698.11358642578</v>
      </c>
      <c r="K1358" s="8">
        <v>18997.896240234382</v>
      </c>
      <c r="L1358" s="8">
        <v>2937.4483270645155</v>
      </c>
      <c r="M1358" s="8">
        <v>10425.249336242674</v>
      </c>
      <c r="N1358" s="8">
        <v>106337.51681518556</v>
      </c>
      <c r="O1358" s="8">
        <v>27234.280143737815</v>
      </c>
      <c r="P1358" s="8">
        <v>0</v>
      </c>
      <c r="Q1358" s="8">
        <v>0</v>
      </c>
      <c r="R1358" s="8">
        <v>69103.580718994184</v>
      </c>
      <c r="S1358" s="8">
        <v>36649.122638702429</v>
      </c>
      <c r="T1358" s="8">
        <v>32945.408016204878</v>
      </c>
      <c r="U1358" s="8"/>
    </row>
    <row r="1359" spans="1:21" ht="14.25" customHeight="1" x14ac:dyDescent="0.55000000000000004">
      <c r="A1359" s="7">
        <f t="shared" si="103"/>
        <v>2026</v>
      </c>
      <c r="B1359" s="73" t="s">
        <v>87</v>
      </c>
      <c r="C1359" s="75">
        <v>50099</v>
      </c>
      <c r="D1359" s="8">
        <v>43968.990081787146</v>
      </c>
      <c r="E1359" s="8">
        <v>339272.09375</v>
      </c>
      <c r="F1359" s="8">
        <v>44783.915893554695</v>
      </c>
      <c r="G1359" s="8">
        <v>1306.5207810401917</v>
      </c>
      <c r="H1359" s="8">
        <v>6891.9578714370728</v>
      </c>
      <c r="I1359" s="8">
        <v>1516.2306320667267</v>
      </c>
      <c r="J1359" s="8">
        <v>137793.97927856448</v>
      </c>
      <c r="K1359" s="8">
        <v>18951.224395751957</v>
      </c>
      <c r="L1359" s="8">
        <v>2918.2939615249625</v>
      </c>
      <c r="M1359" s="8">
        <v>10357.551818847658</v>
      </c>
      <c r="N1359" s="8">
        <v>105566.90863037112</v>
      </c>
      <c r="O1359" s="8">
        <v>26823.028335571304</v>
      </c>
      <c r="P1359" s="8">
        <v>0</v>
      </c>
      <c r="Q1359" s="8">
        <v>0</v>
      </c>
      <c r="R1359" s="8">
        <v>68622.353118896557</v>
      </c>
      <c r="S1359" s="8">
        <v>36426.454463958769</v>
      </c>
      <c r="T1359" s="8">
        <v>32745.170955657992</v>
      </c>
      <c r="U1359" s="8"/>
    </row>
    <row r="1360" spans="1:21" ht="14.25" customHeight="1" x14ac:dyDescent="0.55000000000000004">
      <c r="A1360" s="7">
        <f t="shared" si="103"/>
        <v>2026</v>
      </c>
      <c r="B1360" s="73" t="s">
        <v>87</v>
      </c>
      <c r="C1360" s="75">
        <v>50130</v>
      </c>
      <c r="D1360" s="8">
        <v>43671.856460571362</v>
      </c>
      <c r="E1360" s="8">
        <v>337216.58642578125</v>
      </c>
      <c r="F1360" s="8">
        <v>44512.589172363303</v>
      </c>
      <c r="G1360" s="8">
        <v>1297.4886341094968</v>
      </c>
      <c r="H1360" s="8">
        <v>6850.1889133453387</v>
      </c>
      <c r="I1360" s="8">
        <v>1507.0414965152738</v>
      </c>
      <c r="J1360" s="8">
        <v>136901.02770996097</v>
      </c>
      <c r="K1360" s="8">
        <v>18905.241180419922</v>
      </c>
      <c r="L1360" s="8">
        <v>2899.3767070770277</v>
      </c>
      <c r="M1360" s="8">
        <v>10290.681594848636</v>
      </c>
      <c r="N1360" s="8">
        <v>104805.72802734375</v>
      </c>
      <c r="O1360" s="8">
        <v>26418.955680847183</v>
      </c>
      <c r="P1360" s="8">
        <v>0</v>
      </c>
      <c r="Q1360" s="8">
        <v>0</v>
      </c>
      <c r="R1360" s="8">
        <v>68148.196105957119</v>
      </c>
      <c r="S1360" s="8">
        <v>36205.965667724631</v>
      </c>
      <c r="T1360" s="8">
        <v>32546.866264343313</v>
      </c>
      <c r="U1360" s="8"/>
    </row>
    <row r="1361" spans="1:21" ht="14.25" customHeight="1" x14ac:dyDescent="0.55000000000000004">
      <c r="A1361" s="7">
        <f t="shared" si="103"/>
        <v>2026</v>
      </c>
      <c r="B1361" s="73" t="s">
        <v>87</v>
      </c>
      <c r="C1361" s="75">
        <v>50160</v>
      </c>
      <c r="D1361" s="8">
        <v>43378.803527832082</v>
      </c>
      <c r="E1361" s="8">
        <v>335177.12841796875</v>
      </c>
      <c r="F1361" s="8">
        <v>44243.380615234411</v>
      </c>
      <c r="G1361" s="8">
        <v>1288.5881786346436</v>
      </c>
      <c r="H1361" s="8">
        <v>6808.7470846176147</v>
      </c>
      <c r="I1361" s="8">
        <v>1497.9242720603943</v>
      </c>
      <c r="J1361" s="8">
        <v>136018.20599365237</v>
      </c>
      <c r="K1361" s="8">
        <v>18859.930755615245</v>
      </c>
      <c r="L1361" s="8">
        <v>2880.6743164062505</v>
      </c>
      <c r="M1361" s="8">
        <v>10224.557136535648</v>
      </c>
      <c r="N1361" s="8">
        <v>104053.04208374026</v>
      </c>
      <c r="O1361" s="8">
        <v>26021.720298767104</v>
      </c>
      <c r="P1361" s="8">
        <v>0</v>
      </c>
      <c r="Q1361" s="8">
        <v>0</v>
      </c>
      <c r="R1361" s="8">
        <v>67680.948516845805</v>
      </c>
      <c r="S1361" s="8">
        <v>35987.178245544434</v>
      </c>
      <c r="T1361" s="8">
        <v>32350.07923507693</v>
      </c>
      <c r="U1361" s="8"/>
    </row>
    <row r="1362" spans="1:21" ht="14.25" customHeight="1" x14ac:dyDescent="0.55000000000000004">
      <c r="A1362" s="7">
        <f t="shared" si="103"/>
        <v>2026</v>
      </c>
      <c r="B1362" s="73" t="s">
        <v>87</v>
      </c>
      <c r="C1362" s="75">
        <v>50191</v>
      </c>
      <c r="D1362" s="8">
        <v>43089.743774414113</v>
      </c>
      <c r="E1362" s="8">
        <v>333152.6640625</v>
      </c>
      <c r="F1362" s="8">
        <v>43976.1514282227</v>
      </c>
      <c r="G1362" s="8">
        <v>1279.8165254592896</v>
      </c>
      <c r="H1362" s="8">
        <v>6767.6093168258685</v>
      </c>
      <c r="I1362" s="8">
        <v>1488.8739974498749</v>
      </c>
      <c r="J1362" s="8">
        <v>135145.118347168</v>
      </c>
      <c r="K1362" s="8">
        <v>18815.279144287113</v>
      </c>
      <c r="L1362" s="8">
        <v>2862.1784791946407</v>
      </c>
      <c r="M1362" s="8">
        <v>10159.148078918461</v>
      </c>
      <c r="N1362" s="8">
        <v>103308.51058959962</v>
      </c>
      <c r="O1362" s="8">
        <v>25631.141433715842</v>
      </c>
      <c r="P1362" s="8">
        <v>0</v>
      </c>
      <c r="Q1362" s="8">
        <v>0</v>
      </c>
      <c r="R1362" s="8">
        <v>67220.460449218823</v>
      </c>
      <c r="S1362" s="8">
        <v>35769.956398010261</v>
      </c>
      <c r="T1362" s="8">
        <v>32154.70062255863</v>
      </c>
      <c r="U1362" s="8"/>
    </row>
    <row r="1363" spans="1:21" ht="14.25" customHeight="1" x14ac:dyDescent="0.55000000000000004">
      <c r="A1363" s="7">
        <f t="shared" si="103"/>
        <v>2026</v>
      </c>
      <c r="B1363" s="73" t="s">
        <v>87</v>
      </c>
      <c r="C1363" s="75">
        <v>50221</v>
      </c>
      <c r="D1363" s="8">
        <v>42804.591140747092</v>
      </c>
      <c r="E1363" s="8">
        <v>331141.54736328125</v>
      </c>
      <c r="F1363" s="8">
        <v>43710.683959960974</v>
      </c>
      <c r="G1363" s="8">
        <v>1271.170768260956</v>
      </c>
      <c r="H1363" s="8">
        <v>6726.7456369400043</v>
      </c>
      <c r="I1363" s="8">
        <v>1479.8839740753174</v>
      </c>
      <c r="J1363" s="8">
        <v>134281.32180786133</v>
      </c>
      <c r="K1363" s="8">
        <v>18771.270324707035</v>
      </c>
      <c r="L1363" s="8">
        <v>2843.8797674179082</v>
      </c>
      <c r="M1363" s="8">
        <v>10094.420629501343</v>
      </c>
      <c r="N1363" s="8">
        <v>102571.74935913089</v>
      </c>
      <c r="O1363" s="8">
        <v>25247.024383544944</v>
      </c>
      <c r="P1363" s="8">
        <v>0</v>
      </c>
      <c r="Q1363" s="8">
        <v>0</v>
      </c>
      <c r="R1363" s="8">
        <v>66766.578460693403</v>
      </c>
      <c r="S1363" s="8">
        <v>35554.137248992949</v>
      </c>
      <c r="T1363" s="8">
        <v>31960.605472564719</v>
      </c>
      <c r="U1363" s="8"/>
    </row>
    <row r="1364" spans="1:21" ht="14.25" customHeight="1" x14ac:dyDescent="0.55000000000000004">
      <c r="A1364" s="7">
        <f t="shared" si="103"/>
        <v>2026</v>
      </c>
      <c r="B1364" s="73" t="s">
        <v>87</v>
      </c>
      <c r="C1364" s="75">
        <v>50252</v>
      </c>
      <c r="D1364" s="8">
        <v>42523.262237548865</v>
      </c>
      <c r="E1364" s="8">
        <v>329143.29296875</v>
      </c>
      <c r="F1364" s="8">
        <v>43446.914062500044</v>
      </c>
      <c r="G1364" s="8">
        <v>1262.6481604576113</v>
      </c>
      <c r="H1364" s="8">
        <v>6686.1463327407837</v>
      </c>
      <c r="I1364" s="8">
        <v>1470.9521367549896</v>
      </c>
      <c r="J1364" s="8">
        <v>133426.57226562503</v>
      </c>
      <c r="K1364" s="8">
        <v>18727.891540527355</v>
      </c>
      <c r="L1364" s="8">
        <v>2825.7731142044058</v>
      </c>
      <c r="M1364" s="8">
        <v>10030.356513977053</v>
      </c>
      <c r="N1364" s="8">
        <v>101842.54858398438</v>
      </c>
      <c r="O1364" s="8">
        <v>24869.228584289562</v>
      </c>
      <c r="P1364" s="8">
        <v>0</v>
      </c>
      <c r="Q1364" s="8">
        <v>0</v>
      </c>
      <c r="R1364" s="8">
        <v>66319.158294677793</v>
      </c>
      <c r="S1364" s="8">
        <v>35339.664413452178</v>
      </c>
      <c r="T1364" s="8">
        <v>31767.7484855652</v>
      </c>
      <c r="U1364" s="8"/>
    </row>
    <row r="1365" spans="1:21" ht="14.25" customHeight="1" x14ac:dyDescent="0.55000000000000004">
      <c r="A1365" s="7">
        <f t="shared" si="103"/>
        <v>2026</v>
      </c>
      <c r="B1365" s="73" t="s">
        <v>87</v>
      </c>
      <c r="C1365" s="75">
        <v>50283</v>
      </c>
      <c r="D1365" s="8">
        <v>42245.591705322287</v>
      </c>
      <c r="E1365" s="8">
        <v>327157.8017578125</v>
      </c>
      <c r="F1365" s="8">
        <v>43184.829833984411</v>
      </c>
      <c r="G1365" s="8">
        <v>1254.2425713539126</v>
      </c>
      <c r="H1365" s="8">
        <v>6645.8094520568848</v>
      </c>
      <c r="I1365" s="8">
        <v>1462.0780055522916</v>
      </c>
      <c r="J1365" s="8">
        <v>132580.5251464844</v>
      </c>
      <c r="K1365" s="8">
        <v>18685.111816406257</v>
      </c>
      <c r="L1365" s="8">
        <v>2807.8510847091661</v>
      </c>
      <c r="M1365" s="8">
        <v>9966.9314670562762</v>
      </c>
      <c r="N1365" s="8">
        <v>101120.62988281253</v>
      </c>
      <c r="O1365" s="8">
        <v>24497.594711303718</v>
      </c>
      <c r="P1365" s="8">
        <v>0</v>
      </c>
      <c r="Q1365" s="8">
        <v>0</v>
      </c>
      <c r="R1365" s="8">
        <v>65877.87585449226</v>
      </c>
      <c r="S1365" s="8">
        <v>35126.529590606719</v>
      </c>
      <c r="T1365" s="8">
        <v>31576.120056152384</v>
      </c>
      <c r="U1365" s="8"/>
    </row>
    <row r="1366" spans="1:21" ht="14.25" customHeight="1" x14ac:dyDescent="0.55000000000000004">
      <c r="A1366" s="7">
        <f t="shared" si="103"/>
        <v>2026</v>
      </c>
      <c r="B1366" s="73" t="s">
        <v>87</v>
      </c>
      <c r="C1366" s="75">
        <v>50313</v>
      </c>
      <c r="D1366" s="8">
        <v>41971.349792480498</v>
      </c>
      <c r="E1366" s="8">
        <v>325185.009765625</v>
      </c>
      <c r="F1366" s="8">
        <v>42924.421325683623</v>
      </c>
      <c r="G1366" s="8">
        <v>1245.9453363418579</v>
      </c>
      <c r="H1366" s="8">
        <v>6605.7334947586041</v>
      </c>
      <c r="I1366" s="8">
        <v>1453.2613031864166</v>
      </c>
      <c r="J1366" s="8">
        <v>131742.70928955078</v>
      </c>
      <c r="K1366" s="8">
        <v>18642.890411376964</v>
      </c>
      <c r="L1366" s="8">
        <v>2790.1037034988399</v>
      </c>
      <c r="M1366" s="8">
        <v>9904.1115779876745</v>
      </c>
      <c r="N1366" s="8">
        <v>100405.60342407227</v>
      </c>
      <c r="O1366" s="8">
        <v>24131.939796447768</v>
      </c>
      <c r="P1366" s="8">
        <v>0</v>
      </c>
      <c r="Q1366" s="8">
        <v>0</v>
      </c>
      <c r="R1366" s="8">
        <v>65442.269775390669</v>
      </c>
      <c r="S1366" s="8">
        <v>34914.725048065222</v>
      </c>
      <c r="T1366" s="8">
        <v>31385.713756561308</v>
      </c>
      <c r="U1366" s="8"/>
    </row>
    <row r="1367" spans="1:21" ht="14.25" customHeight="1" x14ac:dyDescent="0.55000000000000004">
      <c r="A1367" s="7">
        <f t="shared" si="103"/>
        <v>2026</v>
      </c>
      <c r="B1367" s="73" t="s">
        <v>87</v>
      </c>
      <c r="C1367" s="75">
        <v>50344</v>
      </c>
      <c r="D1367" s="8">
        <v>41700.445526123098</v>
      </c>
      <c r="E1367" s="8">
        <v>323224.37060546875</v>
      </c>
      <c r="F1367" s="8">
        <v>42665.616699218757</v>
      </c>
      <c r="G1367" s="8">
        <v>1237.7545413970947</v>
      </c>
      <c r="H1367" s="8">
        <v>6565.9054841995294</v>
      </c>
      <c r="I1367" s="8">
        <v>1444.4991338253021</v>
      </c>
      <c r="J1367" s="8">
        <v>130912.93075561525</v>
      </c>
      <c r="K1367" s="8">
        <v>18601.217987060551</v>
      </c>
      <c r="L1367" s="8">
        <v>2772.526831626893</v>
      </c>
      <c r="M1367" s="8">
        <v>9841.8823986053485</v>
      </c>
      <c r="N1367" s="8">
        <v>99697.304687500015</v>
      </c>
      <c r="O1367" s="8">
        <v>23772.141189575199</v>
      </c>
      <c r="P1367" s="8">
        <v>0</v>
      </c>
      <c r="Q1367" s="8">
        <v>0</v>
      </c>
      <c r="R1367" s="8">
        <v>65012.239227294973</v>
      </c>
      <c r="S1367" s="8">
        <v>34704.213146209739</v>
      </c>
      <c r="T1367" s="8">
        <v>31196.47977828982</v>
      </c>
      <c r="U1367" s="8"/>
    </row>
    <row r="1368" spans="1:21" ht="14.25" customHeight="1" x14ac:dyDescent="0.55000000000000004">
      <c r="A1368" s="7">
        <f t="shared" si="103"/>
        <v>2026</v>
      </c>
      <c r="B1368" s="73" t="s">
        <v>87</v>
      </c>
      <c r="C1368" s="75">
        <v>50374</v>
      </c>
      <c r="D1368" s="8">
        <v>41432.620376586965</v>
      </c>
      <c r="E1368" s="8">
        <v>321275.5498046875</v>
      </c>
      <c r="F1368" s="8">
        <v>42408.372619628935</v>
      </c>
      <c r="G1368" s="8">
        <v>1229.6670699119568</v>
      </c>
      <c r="H1368" s="8">
        <v>6526.3175859451312</v>
      </c>
      <c r="I1368" s="8">
        <v>1435.7898113727572</v>
      </c>
      <c r="J1368" s="8">
        <v>130090.97976684572</v>
      </c>
      <c r="K1368" s="8">
        <v>18560.082489013683</v>
      </c>
      <c r="L1368" s="8">
        <v>2755.1159839630141</v>
      </c>
      <c r="M1368" s="8">
        <v>9780.228784561159</v>
      </c>
      <c r="N1368" s="8">
        <v>98995.552703857436</v>
      </c>
      <c r="O1368" s="8">
        <v>23418.073852539081</v>
      </c>
      <c r="P1368" s="8">
        <v>0</v>
      </c>
      <c r="Q1368" s="8">
        <v>0</v>
      </c>
      <c r="R1368" s="8">
        <v>64587.621643066443</v>
      </c>
      <c r="S1368" s="8">
        <v>34494.970630645767</v>
      </c>
      <c r="T1368" s="8">
        <v>31008.387027740511</v>
      </c>
      <c r="U1368" s="8"/>
    </row>
    <row r="1369" spans="1:21" ht="14.25" customHeight="1" x14ac:dyDescent="0.55000000000000004">
      <c r="A1369" s="7">
        <f t="shared" si="103"/>
        <v>2026</v>
      </c>
      <c r="B1369" s="73" t="s">
        <v>87</v>
      </c>
      <c r="C1369" s="75">
        <v>50405</v>
      </c>
      <c r="D1369" s="8">
        <v>41167.753768920964</v>
      </c>
      <c r="E1369" s="8">
        <v>319338.48291015625</v>
      </c>
      <c r="F1369" s="8">
        <v>42152.67926025395</v>
      </c>
      <c r="G1369" s="8">
        <v>1221.680561542511</v>
      </c>
      <c r="H1369" s="8">
        <v>6486.9684791564951</v>
      </c>
      <c r="I1369" s="8">
        <v>1427.1329841613767</v>
      </c>
      <c r="J1369" s="8">
        <v>129276.71011352541</v>
      </c>
      <c r="K1369" s="8">
        <v>18519.47384643554</v>
      </c>
      <c r="L1369" s="8">
        <v>2737.8681707382207</v>
      </c>
      <c r="M1369" s="8">
        <v>9719.14013671875</v>
      </c>
      <c r="N1369" s="8">
        <v>98300.229125976563</v>
      </c>
      <c r="O1369" s="8">
        <v>23069.63070678712</v>
      </c>
      <c r="P1369" s="8">
        <v>0</v>
      </c>
      <c r="Q1369" s="8">
        <v>0</v>
      </c>
      <c r="R1369" s="8">
        <v>64168.293212890669</v>
      </c>
      <c r="S1369" s="8">
        <v>34286.990360260053</v>
      </c>
      <c r="T1369" s="8">
        <v>30821.427646636992</v>
      </c>
      <c r="U1369" s="8"/>
    </row>
    <row r="1370" spans="1:21" ht="14.25" customHeight="1" x14ac:dyDescent="0.55000000000000004">
      <c r="A1370" s="7">
        <f t="shared" si="103"/>
        <v>2026</v>
      </c>
      <c r="B1370" s="73" t="s">
        <v>87</v>
      </c>
      <c r="C1370" s="75">
        <v>50436</v>
      </c>
      <c r="D1370" s="8">
        <v>40905.716781616269</v>
      </c>
      <c r="E1370" s="8">
        <v>317413.09228515625</v>
      </c>
      <c r="F1370" s="8">
        <v>41898.527954101599</v>
      </c>
      <c r="G1370" s="8">
        <v>1213.7900819778442</v>
      </c>
      <c r="H1370" s="8">
        <v>6447.8565645217896</v>
      </c>
      <c r="I1370" s="8">
        <v>1418.5283780097959</v>
      </c>
      <c r="J1370" s="8">
        <v>128469.85684204103</v>
      </c>
      <c r="K1370" s="8">
        <v>18479.36157226564</v>
      </c>
      <c r="L1370" s="8">
        <v>2720.7775955200191</v>
      </c>
      <c r="M1370" s="8">
        <v>9658.5973911285437</v>
      </c>
      <c r="N1370" s="8">
        <v>97611.119293212905</v>
      </c>
      <c r="O1370" s="8">
        <v>22726.68091583253</v>
      </c>
      <c r="P1370" s="8">
        <v>0</v>
      </c>
      <c r="Q1370" s="8">
        <v>0</v>
      </c>
      <c r="R1370" s="8">
        <v>63753.997100830144</v>
      </c>
      <c r="S1370" s="8">
        <v>34080.263938903823</v>
      </c>
      <c r="T1370" s="8">
        <v>30635.596111297615</v>
      </c>
      <c r="U1370" s="8"/>
    </row>
    <row r="1371" spans="1:21" ht="14.25" customHeight="1" x14ac:dyDescent="0.55000000000000004">
      <c r="A1371" s="7">
        <f t="shared" si="103"/>
        <v>2026</v>
      </c>
      <c r="B1371" s="73" t="s">
        <v>87</v>
      </c>
      <c r="C1371" s="75">
        <v>50464</v>
      </c>
      <c r="D1371" s="8">
        <v>40646.246978759795</v>
      </c>
      <c r="E1371" s="8">
        <v>315499.3095703125</v>
      </c>
      <c r="F1371" s="8">
        <v>41645.908691406257</v>
      </c>
      <c r="G1371" s="8">
        <v>1205.9853281974792</v>
      </c>
      <c r="H1371" s="8">
        <v>6408.9803600311297</v>
      </c>
      <c r="I1371" s="8">
        <v>1409.9756247997284</v>
      </c>
      <c r="J1371" s="8">
        <v>127669.86434936525</v>
      </c>
      <c r="K1371" s="8">
        <v>18439.685577392585</v>
      </c>
      <c r="L1371" s="8">
        <v>2703.8326578140259</v>
      </c>
      <c r="M1371" s="8">
        <v>9598.5613861084003</v>
      </c>
      <c r="N1371" s="8">
        <v>96927.785369873061</v>
      </c>
      <c r="O1371" s="8">
        <v>22389.046775817878</v>
      </c>
      <c r="P1371" s="8">
        <v>0</v>
      </c>
      <c r="Q1371" s="8">
        <v>0</v>
      </c>
      <c r="R1371" s="8">
        <v>63344.19708251956</v>
      </c>
      <c r="S1371" s="8">
        <v>33874.782142639204</v>
      </c>
      <c r="T1371" s="8">
        <v>30450.884597778346</v>
      </c>
      <c r="U1371" s="8"/>
    </row>
    <row r="1372" spans="1:21" ht="14.25" customHeight="1" x14ac:dyDescent="0.55000000000000004">
      <c r="A1372" s="7">
        <f t="shared" si="103"/>
        <v>2026</v>
      </c>
      <c r="B1372" s="73" t="s">
        <v>87</v>
      </c>
      <c r="C1372" s="75">
        <v>50495</v>
      </c>
      <c r="D1372" s="8">
        <v>40389.165878295957</v>
      </c>
      <c r="E1372" s="8">
        <v>313597.0673828125</v>
      </c>
      <c r="F1372" s="8">
        <v>41394.812988281265</v>
      </c>
      <c r="G1372" s="8">
        <v>1198.2591385841372</v>
      </c>
      <c r="H1372" s="8">
        <v>6370.3386392593429</v>
      </c>
      <c r="I1372" s="8">
        <v>1401.4744694232943</v>
      </c>
      <c r="J1372" s="8">
        <v>126876.33804321289</v>
      </c>
      <c r="K1372" s="8">
        <v>18400.412475585945</v>
      </c>
      <c r="L1372" s="8">
        <v>2687.0247983932486</v>
      </c>
      <c r="M1372" s="8">
        <v>9539.0037746429443</v>
      </c>
      <c r="N1372" s="8">
        <v>96249.899291992217</v>
      </c>
      <c r="O1372" s="8">
        <v>22056.581817626957</v>
      </c>
      <c r="P1372" s="8">
        <v>0</v>
      </c>
      <c r="Q1372" s="8">
        <v>0</v>
      </c>
      <c r="R1372" s="8">
        <v>62938.510284423843</v>
      </c>
      <c r="S1372" s="8">
        <v>33670.541496276877</v>
      </c>
      <c r="T1372" s="8">
        <v>30267.287178039584</v>
      </c>
      <c r="U1372" s="8"/>
    </row>
    <row r="1373" spans="1:21" ht="14.25" customHeight="1" x14ac:dyDescent="0.55000000000000004">
      <c r="A1373" s="7">
        <f t="shared" si="103"/>
        <v>2026</v>
      </c>
      <c r="B1373" s="73" t="s">
        <v>87</v>
      </c>
      <c r="C1373" s="75">
        <v>50525</v>
      </c>
      <c r="D1373" s="8">
        <v>40134.43748474124</v>
      </c>
      <c r="E1373" s="8">
        <v>311706.29296875</v>
      </c>
      <c r="F1373" s="8">
        <v>41145.230407714858</v>
      </c>
      <c r="G1373" s="8">
        <v>1190.6101913452148</v>
      </c>
      <c r="H1373" s="8">
        <v>6331.9299573898334</v>
      </c>
      <c r="I1373" s="8">
        <v>1393.024523496628</v>
      </c>
      <c r="J1373" s="8">
        <v>126089.19723510744</v>
      </c>
      <c r="K1373" s="8">
        <v>18361.535522460948</v>
      </c>
      <c r="L1373" s="8">
        <v>2670.3522729873657</v>
      </c>
      <c r="M1373" s="8">
        <v>9479.9184169769323</v>
      </c>
      <c r="N1373" s="8">
        <v>95577.390350341826</v>
      </c>
      <c r="O1373" s="8">
        <v>21729.198844909668</v>
      </c>
      <c r="P1373" s="8">
        <v>0</v>
      </c>
      <c r="Q1373" s="8">
        <v>0</v>
      </c>
      <c r="R1373" s="8">
        <v>62536.867980957111</v>
      </c>
      <c r="S1373" s="8">
        <v>33467.531764984153</v>
      </c>
      <c r="T1373" s="8">
        <v>30084.795822143584</v>
      </c>
      <c r="U1373" s="8"/>
    </row>
    <row r="1374" spans="1:21" ht="14.25" customHeight="1" x14ac:dyDescent="0.55000000000000004">
      <c r="A1374" s="7">
        <f t="shared" si="103"/>
        <v>2026</v>
      </c>
      <c r="B1374" s="73" t="s">
        <v>87</v>
      </c>
      <c r="C1374" s="75">
        <v>50556</v>
      </c>
      <c r="D1374" s="8">
        <v>39882.027618408232</v>
      </c>
      <c r="E1374" s="8">
        <v>309826.92041015625</v>
      </c>
      <c r="F1374" s="8">
        <v>40897.15325927738</v>
      </c>
      <c r="G1374" s="8">
        <v>1183.037299156189</v>
      </c>
      <c r="H1374" s="8">
        <v>6293.7527761459369</v>
      </c>
      <c r="I1374" s="8">
        <v>1384.6255462169649</v>
      </c>
      <c r="J1374" s="8">
        <v>125308.35858154298</v>
      </c>
      <c r="K1374" s="8">
        <v>18323.047882080074</v>
      </c>
      <c r="L1374" s="8">
        <v>2653.8134222030631</v>
      </c>
      <c r="M1374" s="8">
        <v>9421.3001976013184</v>
      </c>
      <c r="N1374" s="8">
        <v>94910.196838378906</v>
      </c>
      <c r="O1374" s="8">
        <v>21406.813598632823</v>
      </c>
      <c r="P1374" s="8">
        <v>0</v>
      </c>
      <c r="Q1374" s="8">
        <v>0</v>
      </c>
      <c r="R1374" s="8">
        <v>62139.208068847707</v>
      </c>
      <c r="S1374" s="8">
        <v>33265.745124816909</v>
      </c>
      <c r="T1374" s="8">
        <v>29903.405456542983</v>
      </c>
      <c r="U1374" s="8"/>
    </row>
    <row r="1375" spans="1:21" ht="14.25" customHeight="1" x14ac:dyDescent="0.55000000000000004">
      <c r="A1375" s="7">
        <f t="shared" si="103"/>
        <v>2026</v>
      </c>
      <c r="B1375" s="73" t="s">
        <v>87</v>
      </c>
      <c r="C1375" s="75">
        <v>50586</v>
      </c>
      <c r="D1375" s="8">
        <v>39631.857116699248</v>
      </c>
      <c r="E1375" s="8">
        <v>307958.87890625</v>
      </c>
      <c r="F1375" s="8">
        <v>40650.57171630863</v>
      </c>
      <c r="G1375" s="8">
        <v>1175.5377106666567</v>
      </c>
      <c r="H1375" s="8">
        <v>6255.8058748245257</v>
      </c>
      <c r="I1375" s="8">
        <v>1376.2772109508517</v>
      </c>
      <c r="J1375" s="8">
        <v>124533.67056274416</v>
      </c>
      <c r="K1375" s="8">
        <v>18284.93646240234</v>
      </c>
      <c r="L1375" s="8">
        <v>2637.4049625396733</v>
      </c>
      <c r="M1375" s="8">
        <v>9363.1371860504169</v>
      </c>
      <c r="N1375" s="8">
        <v>94248.190124511719</v>
      </c>
      <c r="O1375" s="8">
        <v>21089.329757690441</v>
      </c>
      <c r="P1375" s="8">
        <v>0</v>
      </c>
      <c r="Q1375" s="8">
        <v>0</v>
      </c>
      <c r="R1375" s="8">
        <v>61745.384704589917</v>
      </c>
      <c r="S1375" s="8">
        <v>33065.175964355498</v>
      </c>
      <c r="T1375" s="8">
        <v>29723.108543396022</v>
      </c>
      <c r="U1375" s="8"/>
    </row>
    <row r="1376" spans="1:21" ht="14.25" customHeight="1" x14ac:dyDescent="0.55000000000000004">
      <c r="A1376" s="7">
        <f t="shared" si="103"/>
        <v>2026</v>
      </c>
      <c r="B1376" s="73" t="s">
        <v>87</v>
      </c>
      <c r="C1376" s="75">
        <v>50617</v>
      </c>
      <c r="D1376" s="8">
        <v>39383.817672729492</v>
      </c>
      <c r="E1376" s="8">
        <v>306102.099609375</v>
      </c>
      <c r="F1376" s="8">
        <v>40405.476806640647</v>
      </c>
      <c r="G1376" s="8">
        <v>1168.1077103614807</v>
      </c>
      <c r="H1376" s="8">
        <v>6218.0876655578622</v>
      </c>
      <c r="I1376" s="8">
        <v>1367.9792077541354</v>
      </c>
      <c r="J1376" s="8">
        <v>123764.91574096681</v>
      </c>
      <c r="K1376" s="8">
        <v>18247.183563232436</v>
      </c>
      <c r="L1376" s="8">
        <v>2621.1224155426034</v>
      </c>
      <c r="M1376" s="8">
        <v>9305.4148788452148</v>
      </c>
      <c r="N1376" s="8">
        <v>93591.19595336917</v>
      </c>
      <c r="O1376" s="8">
        <v>20776.641830444343</v>
      </c>
      <c r="P1376" s="8">
        <v>0</v>
      </c>
      <c r="Q1376" s="8">
        <v>0</v>
      </c>
      <c r="R1376" s="8">
        <v>61355.201080322317</v>
      </c>
      <c r="S1376" s="8">
        <v>32865.816005706823</v>
      </c>
      <c r="T1376" s="8">
        <v>29543.898895263686</v>
      </c>
      <c r="U1376" s="8"/>
    </row>
    <row r="1377" spans="1:21" ht="14.25" customHeight="1" x14ac:dyDescent="0.55000000000000004">
      <c r="A1377" s="7">
        <f t="shared" si="103"/>
        <v>2026</v>
      </c>
      <c r="B1377" s="73" t="s">
        <v>87</v>
      </c>
      <c r="C1377" s="75">
        <v>50648</v>
      </c>
      <c r="D1377" s="8">
        <v>39137.885482788122</v>
      </c>
      <c r="E1377" s="8">
        <v>304256.51416015625</v>
      </c>
      <c r="F1377" s="8">
        <v>40161.859741210981</v>
      </c>
      <c r="G1377" s="8">
        <v>1160.7464513778687</v>
      </c>
      <c r="H1377" s="8">
        <v>6180.5967073440579</v>
      </c>
      <c r="I1377" s="8">
        <v>1359.7312359809878</v>
      </c>
      <c r="J1377" s="8">
        <v>123002.03936767581</v>
      </c>
      <c r="K1377" s="8">
        <v>18209.784332275398</v>
      </c>
      <c r="L1377" s="8">
        <v>2604.9644031524672</v>
      </c>
      <c r="M1377" s="8">
        <v>9248.1285915374756</v>
      </c>
      <c r="N1377" s="8">
        <v>92939.163940429717</v>
      </c>
      <c r="O1377" s="8">
        <v>20468.674827575687</v>
      </c>
      <c r="P1377" s="8">
        <v>0</v>
      </c>
      <c r="Q1377" s="8">
        <v>0</v>
      </c>
      <c r="R1377" s="8">
        <v>60968.613952636784</v>
      </c>
      <c r="S1377" s="8">
        <v>32667.656517028838</v>
      </c>
      <c r="T1377" s="8">
        <v>29365.769523620627</v>
      </c>
      <c r="U1377" s="8"/>
    </row>
    <row r="1378" spans="1:21" ht="14.25" customHeight="1" x14ac:dyDescent="0.55000000000000004">
      <c r="A1378" s="7">
        <f t="shared" si="103"/>
        <v>2026</v>
      </c>
      <c r="B1378" s="73" t="s">
        <v>87</v>
      </c>
      <c r="C1378" s="75">
        <v>50678</v>
      </c>
      <c r="D1378" s="8">
        <v>38894.040817260764</v>
      </c>
      <c r="E1378" s="8">
        <v>302422.0576171875</v>
      </c>
      <c r="F1378" s="8">
        <v>39919.711425781265</v>
      </c>
      <c r="G1378" s="8">
        <v>1153.4532332420349</v>
      </c>
      <c r="H1378" s="8">
        <v>6143.3321571350125</v>
      </c>
      <c r="I1378" s="8">
        <v>1351.5330054759982</v>
      </c>
      <c r="J1378" s="8">
        <v>122244.99267578125</v>
      </c>
      <c r="K1378" s="8">
        <v>18172.735900878914</v>
      </c>
      <c r="L1378" s="8">
        <v>2588.9299850463867</v>
      </c>
      <c r="M1378" s="8">
        <v>9191.2746448516846</v>
      </c>
      <c r="N1378" s="8">
        <v>92292.05215454103</v>
      </c>
      <c r="O1378" s="8">
        <v>20165.35578155519</v>
      </c>
      <c r="P1378" s="8">
        <v>0</v>
      </c>
      <c r="Q1378" s="8">
        <v>0</v>
      </c>
      <c r="R1378" s="8">
        <v>60585.584350585981</v>
      </c>
      <c r="S1378" s="8">
        <v>32470.694225311297</v>
      </c>
      <c r="T1378" s="8">
        <v>29188.714393615737</v>
      </c>
      <c r="U1378" s="8"/>
    </row>
    <row r="1379" spans="1:21" ht="14.25" customHeight="1" x14ac:dyDescent="0.55000000000000004">
      <c r="A1379" s="7">
        <f t="shared" si="103"/>
        <v>2026</v>
      </c>
      <c r="B1379" s="73" t="s">
        <v>87</v>
      </c>
      <c r="C1379" s="75">
        <v>50709</v>
      </c>
      <c r="D1379" s="8">
        <v>38652.156768798843</v>
      </c>
      <c r="E1379" s="8">
        <v>300598.6611328125</v>
      </c>
      <c r="F1379" s="8">
        <v>39679.022888183608</v>
      </c>
      <c r="G1379" s="8">
        <v>1146.2230181694031</v>
      </c>
      <c r="H1379" s="8">
        <v>6106.2921209335345</v>
      </c>
      <c r="I1379" s="8">
        <v>1343.3841829299927</v>
      </c>
      <c r="J1379" s="8">
        <v>121493.49908447267</v>
      </c>
      <c r="K1379" s="8">
        <v>18136.005889892585</v>
      </c>
      <c r="L1379" s="8">
        <v>2573.0132617950435</v>
      </c>
      <c r="M1379" s="8">
        <v>9134.8337974548358</v>
      </c>
      <c r="N1379" s="8">
        <v>91649.646820068388</v>
      </c>
      <c r="O1379" s="8">
        <v>19866.573890686039</v>
      </c>
      <c r="P1379" s="8">
        <v>0</v>
      </c>
      <c r="Q1379" s="8">
        <v>0</v>
      </c>
      <c r="R1379" s="8">
        <v>60205.854614257863</v>
      </c>
      <c r="S1379" s="8">
        <v>32274.918762207068</v>
      </c>
      <c r="T1379" s="8">
        <v>29012.726005554217</v>
      </c>
      <c r="U1379" s="8"/>
    </row>
    <row r="1380" spans="1:21" ht="14.25" customHeight="1" x14ac:dyDescent="0.55000000000000004">
      <c r="A1380" s="7">
        <f t="shared" si="103"/>
        <v>2026</v>
      </c>
      <c r="B1380" s="73" t="s">
        <v>87</v>
      </c>
      <c r="C1380" s="75">
        <v>50739</v>
      </c>
      <c r="D1380" s="8">
        <v>38412.063262939482</v>
      </c>
      <c r="E1380" s="8">
        <v>298786.2578125</v>
      </c>
      <c r="F1380" s="8">
        <v>39439.785705566414</v>
      </c>
      <c r="G1380" s="8">
        <v>1139.0489792823794</v>
      </c>
      <c r="H1380" s="8">
        <v>6069.4753189086941</v>
      </c>
      <c r="I1380" s="8">
        <v>1335.2845046520233</v>
      </c>
      <c r="J1380" s="8">
        <v>120747.19302368166</v>
      </c>
      <c r="K1380" s="8">
        <v>18099.550354003921</v>
      </c>
      <c r="L1380" s="8">
        <v>2557.2065248489389</v>
      </c>
      <c r="M1380" s="8">
        <v>9078.77978515625</v>
      </c>
      <c r="N1380" s="8">
        <v>91011.657318115263</v>
      </c>
      <c r="O1380" s="8">
        <v>19572.208587646488</v>
      </c>
      <c r="P1380" s="8">
        <v>0</v>
      </c>
      <c r="Q1380" s="8">
        <v>0</v>
      </c>
      <c r="R1380" s="8">
        <v>59829.072570800832</v>
      </c>
      <c r="S1380" s="8">
        <v>32080.322681427031</v>
      </c>
      <c r="T1380" s="8">
        <v>28837.799186706568</v>
      </c>
      <c r="U1380" s="8"/>
    </row>
    <row r="1381" spans="1:21" ht="14.25" customHeight="1" x14ac:dyDescent="0.55000000000000004">
      <c r="A1381" s="7">
        <f t="shared" si="103"/>
        <v>2026</v>
      </c>
      <c r="B1381" s="73" t="s">
        <v>87</v>
      </c>
      <c r="C1381" s="75">
        <v>50770</v>
      </c>
      <c r="D1381" s="8">
        <v>38173.700714111343</v>
      </c>
      <c r="E1381" s="8">
        <v>296984.7841796875</v>
      </c>
      <c r="F1381" s="8">
        <v>39201.991149902351</v>
      </c>
      <c r="G1381" s="8">
        <v>1131.9288115501406</v>
      </c>
      <c r="H1381" s="8">
        <v>6032.8806343078613</v>
      </c>
      <c r="I1381" s="8">
        <v>1327.2336587905886</v>
      </c>
      <c r="J1381" s="8">
        <v>120005.94650268555</v>
      </c>
      <c r="K1381" s="8">
        <v>18063.355346679698</v>
      </c>
      <c r="L1381" s="8">
        <v>2541.5068731307992</v>
      </c>
      <c r="M1381" s="8">
        <v>9023.1034641265887</v>
      </c>
      <c r="N1381" s="8">
        <v>90377.980590820313</v>
      </c>
      <c r="O1381" s="8">
        <v>19282.175796508789</v>
      </c>
      <c r="P1381" s="8">
        <v>0</v>
      </c>
      <c r="Q1381" s="8">
        <v>0</v>
      </c>
      <c r="R1381" s="8">
        <v>59455.118255615278</v>
      </c>
      <c r="S1381" s="8">
        <v>31886.900718689001</v>
      </c>
      <c r="T1381" s="8">
        <v>28663.927501678489</v>
      </c>
      <c r="U1381" s="8"/>
    </row>
    <row r="1382" spans="1:21" ht="14.25" customHeight="1" x14ac:dyDescent="0.55000000000000004">
      <c r="A1382" s="7">
        <f t="shared" si="103"/>
        <v>2026</v>
      </c>
      <c r="B1382" s="73" t="s">
        <v>87</v>
      </c>
      <c r="C1382" s="75">
        <v>50801</v>
      </c>
      <c r="D1382" s="8">
        <v>37937.051147460974</v>
      </c>
      <c r="E1382" s="8">
        <v>295194.17236328125</v>
      </c>
      <c r="F1382" s="8">
        <v>38965.630676269553</v>
      </c>
      <c r="G1382" s="8">
        <v>1124.8619198799133</v>
      </c>
      <c r="H1382" s="8">
        <v>5996.5065193176279</v>
      </c>
      <c r="I1382" s="8">
        <v>1319.2313780784607</v>
      </c>
      <c r="J1382" s="8">
        <v>119269.70999145509</v>
      </c>
      <c r="K1382" s="8">
        <v>18027.418548583999</v>
      </c>
      <c r="L1382" s="8">
        <v>2525.9135198593135</v>
      </c>
      <c r="M1382" s="8">
        <v>8967.8010177612323</v>
      </c>
      <c r="N1382" s="8">
        <v>89748.57534790042</v>
      </c>
      <c r="O1382" s="8">
        <v>18996.411903381362</v>
      </c>
      <c r="P1382" s="8">
        <v>0</v>
      </c>
      <c r="Q1382" s="8">
        <v>0</v>
      </c>
      <c r="R1382" s="8">
        <v>59083.961456298865</v>
      </c>
      <c r="S1382" s="8">
        <v>31694.644462585471</v>
      </c>
      <c r="T1382" s="8">
        <v>28491.103992462169</v>
      </c>
      <c r="U1382" s="8"/>
    </row>
    <row r="1383" spans="1:21" ht="14.25" customHeight="1" x14ac:dyDescent="0.55000000000000004">
      <c r="A1383" s="7">
        <f t="shared" si="103"/>
        <v>2026</v>
      </c>
      <c r="B1383" s="73" t="s">
        <v>87</v>
      </c>
      <c r="C1383" s="75">
        <v>50829</v>
      </c>
      <c r="D1383" s="8">
        <v>37702.097518920935</v>
      </c>
      <c r="E1383" s="8">
        <v>293414.35888671875</v>
      </c>
      <c r="F1383" s="8">
        <v>38730.695190429695</v>
      </c>
      <c r="G1383" s="8">
        <v>1117.8477134704588</v>
      </c>
      <c r="H1383" s="8">
        <v>5960.3518142700204</v>
      </c>
      <c r="I1383" s="8">
        <v>1311.277334690094</v>
      </c>
      <c r="J1383" s="8">
        <v>118538.44021606447</v>
      </c>
      <c r="K1383" s="8">
        <v>17991.736724853523</v>
      </c>
      <c r="L1383" s="8">
        <v>2510.4253978729239</v>
      </c>
      <c r="M1383" s="8">
        <v>8912.8695106506384</v>
      </c>
      <c r="N1383" s="8">
        <v>89123.408203125015</v>
      </c>
      <c r="O1383" s="8">
        <v>18714.852653503422</v>
      </c>
      <c r="P1383" s="8">
        <v>0</v>
      </c>
      <c r="Q1383" s="8">
        <v>0</v>
      </c>
      <c r="R1383" s="8">
        <v>58715.570404052778</v>
      </c>
      <c r="S1383" s="8">
        <v>31503.548202514656</v>
      </c>
      <c r="T1383" s="8">
        <v>28319.322853088386</v>
      </c>
      <c r="U1383" s="8"/>
    </row>
    <row r="1384" spans="1:21" ht="14.25" customHeight="1" x14ac:dyDescent="0.55000000000000004">
      <c r="A1384" s="7">
        <f t="shared" si="103"/>
        <v>2026</v>
      </c>
      <c r="B1384" s="73" t="s">
        <v>87</v>
      </c>
      <c r="C1384" s="75">
        <v>50860</v>
      </c>
      <c r="D1384" s="8">
        <v>37468.822250366262</v>
      </c>
      <c r="E1384" s="8">
        <v>291645.2724609375</v>
      </c>
      <c r="F1384" s="8">
        <v>38497.176086425803</v>
      </c>
      <c r="G1384" s="8">
        <v>1110.8856139183047</v>
      </c>
      <c r="H1384" s="8">
        <v>5924.414918899538</v>
      </c>
      <c r="I1384" s="8">
        <v>1303.3712403774261</v>
      </c>
      <c r="J1384" s="8">
        <v>117812.09680175784</v>
      </c>
      <c r="K1384" s="8">
        <v>17956.307861328129</v>
      </c>
      <c r="L1384" s="8">
        <v>2495.0415954589839</v>
      </c>
      <c r="M1384" s="8">
        <v>8858.3058509826678</v>
      </c>
      <c r="N1384" s="8">
        <v>88502.439422607451</v>
      </c>
      <c r="O1384" s="8">
        <v>18437.434135437015</v>
      </c>
      <c r="P1384" s="8">
        <v>0</v>
      </c>
      <c r="Q1384" s="8">
        <v>0</v>
      </c>
      <c r="R1384" s="8">
        <v>58349.915161132863</v>
      </c>
      <c r="S1384" s="8">
        <v>31313.60329818727</v>
      </c>
      <c r="T1384" s="8">
        <v>28148.576927185073</v>
      </c>
      <c r="U1384" s="8"/>
    </row>
    <row r="1385" spans="1:21" ht="14.25" customHeight="1" x14ac:dyDescent="0.55000000000000004">
      <c r="A1385" s="7">
        <f t="shared" si="103"/>
        <v>2026</v>
      </c>
      <c r="B1385" s="73" t="s">
        <v>87</v>
      </c>
      <c r="C1385" s="75">
        <v>50890</v>
      </c>
      <c r="D1385" s="8">
        <v>37237.208801269568</v>
      </c>
      <c r="E1385" s="8">
        <v>289886.8525390625</v>
      </c>
      <c r="F1385" s="8">
        <v>38265.064331054702</v>
      </c>
      <c r="G1385" s="8">
        <v>1103.9750528335571</v>
      </c>
      <c r="H1385" s="8">
        <v>5888.6948232650766</v>
      </c>
      <c r="I1385" s="8">
        <v>1295.5127961635587</v>
      </c>
      <c r="J1385" s="8">
        <v>117090.62811279298</v>
      </c>
      <c r="K1385" s="8">
        <v>17921.129211425785</v>
      </c>
      <c r="L1385" s="8">
        <v>2479.761194229126</v>
      </c>
      <c r="M1385" s="8">
        <v>8804.1064987182635</v>
      </c>
      <c r="N1385" s="8">
        <v>87885.632110595747</v>
      </c>
      <c r="O1385" s="8">
        <v>18164.093673706069</v>
      </c>
      <c r="P1385" s="8">
        <v>0</v>
      </c>
      <c r="Q1385" s="8">
        <v>0</v>
      </c>
      <c r="R1385" s="8">
        <v>57986.965484619192</v>
      </c>
      <c r="S1385" s="8">
        <v>31124.803695678736</v>
      </c>
      <c r="T1385" s="8">
        <v>27978.859939575221</v>
      </c>
      <c r="U1385" s="8"/>
    </row>
    <row r="1386" spans="1:21" ht="14.25" customHeight="1" x14ac:dyDescent="0.55000000000000004">
      <c r="A1386" s="7">
        <f t="shared" si="103"/>
        <v>2026</v>
      </c>
      <c r="B1386" s="73" t="s">
        <v>87</v>
      </c>
      <c r="C1386" s="75">
        <v>50921</v>
      </c>
      <c r="D1386" s="8">
        <v>37007.240829467788</v>
      </c>
      <c r="E1386" s="8">
        <v>288139.03466796875</v>
      </c>
      <c r="F1386" s="8">
        <v>38034.352355957039</v>
      </c>
      <c r="G1386" s="8">
        <v>1097.1154713630674</v>
      </c>
      <c r="H1386" s="8">
        <v>5853.1900806427011</v>
      </c>
      <c r="I1386" s="8">
        <v>1287.701765537262</v>
      </c>
      <c r="J1386" s="8">
        <v>116374.00329589844</v>
      </c>
      <c r="K1386" s="8">
        <v>17886.198760986335</v>
      </c>
      <c r="L1386" s="8">
        <v>2464.583374023438</v>
      </c>
      <c r="M1386" s="8">
        <v>8750.268739700321</v>
      </c>
      <c r="N1386" s="8">
        <v>87272.953155517607</v>
      </c>
      <c r="O1386" s="8">
        <v>17894.76959228516</v>
      </c>
      <c r="P1386" s="8">
        <v>0</v>
      </c>
      <c r="Q1386" s="8">
        <v>0</v>
      </c>
      <c r="R1386" s="8">
        <v>57626.693084716855</v>
      </c>
      <c r="S1386" s="8">
        <v>30937.143054962169</v>
      </c>
      <c r="T1386" s="8">
        <v>27810.167476654075</v>
      </c>
      <c r="U1386" s="8"/>
    </row>
    <row r="1387" spans="1:21" ht="14.25" customHeight="1" x14ac:dyDescent="0.55000000000000004">
      <c r="A1387" s="7">
        <f t="shared" si="103"/>
        <v>2026</v>
      </c>
      <c r="B1387" s="73" t="s">
        <v>87</v>
      </c>
      <c r="C1387" s="75">
        <v>50951</v>
      </c>
      <c r="D1387" s="8">
        <v>36778.902191162153</v>
      </c>
      <c r="E1387" s="8">
        <v>286401.75634765625</v>
      </c>
      <c r="F1387" s="8">
        <v>37805.031433105498</v>
      </c>
      <c r="G1387" s="8">
        <v>1090.3063759803772</v>
      </c>
      <c r="H1387" s="8">
        <v>5817.8993368148849</v>
      </c>
      <c r="I1387" s="8">
        <v>1279.937796115875</v>
      </c>
      <c r="J1387" s="8">
        <v>115662.17337036134</v>
      </c>
      <c r="K1387" s="8">
        <v>17851.513580322277</v>
      </c>
      <c r="L1387" s="8">
        <v>2449.5071506500235</v>
      </c>
      <c r="M1387" s="8">
        <v>8696.7894496917743</v>
      </c>
      <c r="N1387" s="8">
        <v>86664.36489868167</v>
      </c>
      <c r="O1387" s="8">
        <v>17629.403228759777</v>
      </c>
      <c r="P1387" s="8">
        <v>0</v>
      </c>
      <c r="Q1387" s="8">
        <v>0</v>
      </c>
      <c r="R1387" s="8">
        <v>57269.070526123098</v>
      </c>
      <c r="S1387" s="8">
        <v>30750.61276245119</v>
      </c>
      <c r="T1387" s="8">
        <v>27642.490512847929</v>
      </c>
      <c r="U1387" s="8"/>
    </row>
    <row r="1388" spans="1:21" ht="14.25" customHeight="1" x14ac:dyDescent="0.55000000000000004">
      <c r="A1388" s="7">
        <f t="shared" si="103"/>
        <v>2026</v>
      </c>
      <c r="B1388" s="73" t="s">
        <v>87</v>
      </c>
      <c r="C1388" s="75">
        <v>50982</v>
      </c>
      <c r="D1388" s="8">
        <v>36552.176116943388</v>
      </c>
      <c r="E1388" s="8">
        <v>284674.95068359375</v>
      </c>
      <c r="F1388" s="8">
        <v>37577.093566894517</v>
      </c>
      <c r="G1388" s="8">
        <v>1083.5471534729006</v>
      </c>
      <c r="H1388" s="8">
        <v>5782.8214159011841</v>
      </c>
      <c r="I1388" s="8">
        <v>1272.2206618785858</v>
      </c>
      <c r="J1388" s="8">
        <v>114955.09970092775</v>
      </c>
      <c r="K1388" s="8">
        <v>17817.071228027355</v>
      </c>
      <c r="L1388" s="8">
        <v>2434.5317096710205</v>
      </c>
      <c r="M1388" s="8">
        <v>8643.6654071807898</v>
      </c>
      <c r="N1388" s="8">
        <v>86059.8330688477</v>
      </c>
      <c r="O1388" s="8">
        <v>17367.933815002449</v>
      </c>
      <c r="P1388" s="8">
        <v>0</v>
      </c>
      <c r="Q1388" s="8">
        <v>0</v>
      </c>
      <c r="R1388" s="8">
        <v>56914.066589355542</v>
      </c>
      <c r="S1388" s="8">
        <v>30565.208312988292</v>
      </c>
      <c r="T1388" s="8">
        <v>27475.825679779056</v>
      </c>
      <c r="U1388" s="8"/>
    </row>
    <row r="1389" spans="1:21" ht="14.25" customHeight="1" x14ac:dyDescent="0.55000000000000004">
      <c r="A1389" s="7">
        <f t="shared" si="103"/>
        <v>2026</v>
      </c>
      <c r="B1389" s="73" t="s">
        <v>87</v>
      </c>
      <c r="C1389" s="75">
        <v>51013</v>
      </c>
      <c r="D1389" s="8">
        <v>36327.04776000978</v>
      </c>
      <c r="E1389" s="8">
        <v>282958.5576171875</v>
      </c>
      <c r="F1389" s="8">
        <v>37350.529174804688</v>
      </c>
      <c r="G1389" s="8">
        <v>1076.8373599052429</v>
      </c>
      <c r="H1389" s="8">
        <v>5747.9550609588641</v>
      </c>
      <c r="I1389" s="8">
        <v>1264.5500371456146</v>
      </c>
      <c r="J1389" s="8">
        <v>114252.74493408205</v>
      </c>
      <c r="K1389" s="8">
        <v>17782.870025634773</v>
      </c>
      <c r="L1389" s="8">
        <v>2419.6562690734872</v>
      </c>
      <c r="M1389" s="8">
        <v>8590.8935718536395</v>
      </c>
      <c r="N1389" s="8">
        <v>85459.326690673857</v>
      </c>
      <c r="O1389" s="8">
        <v>17110.304924011241</v>
      </c>
      <c r="P1389" s="8">
        <v>0</v>
      </c>
      <c r="Q1389" s="8">
        <v>0</v>
      </c>
      <c r="R1389" s="8">
        <v>56561.658660888745</v>
      </c>
      <c r="S1389" s="8">
        <v>30380.921474456798</v>
      </c>
      <c r="T1389" s="8">
        <v>27310.165241241462</v>
      </c>
      <c r="U1389" s="8"/>
    </row>
    <row r="1390" spans="1:21" ht="14.25" customHeight="1" x14ac:dyDescent="0.55000000000000004">
      <c r="A1390" s="7">
        <f t="shared" si="103"/>
        <v>2026</v>
      </c>
      <c r="B1390" s="73" t="s">
        <v>87</v>
      </c>
      <c r="C1390" s="75">
        <v>51043</v>
      </c>
      <c r="D1390" s="8">
        <v>36103.501388549834</v>
      </c>
      <c r="E1390" s="8">
        <v>281252.5146484375</v>
      </c>
      <c r="F1390" s="8">
        <v>37125.331542968779</v>
      </c>
      <c r="G1390" s="8">
        <v>1070.1764221191409</v>
      </c>
      <c r="H1390" s="8">
        <v>5713.2987966537485</v>
      </c>
      <c r="I1390" s="8">
        <v>1256.925689458847</v>
      </c>
      <c r="J1390" s="8">
        <v>113555.06344604494</v>
      </c>
      <c r="K1390" s="8">
        <v>17748.907257080078</v>
      </c>
      <c r="L1390" s="8">
        <v>2404.8797836303706</v>
      </c>
      <c r="M1390" s="8">
        <v>8538.471315383913</v>
      </c>
      <c r="N1390" s="8">
        <v>84862.805358886762</v>
      </c>
      <c r="O1390" s="8">
        <v>16856.456504821777</v>
      </c>
      <c r="P1390" s="8">
        <v>0</v>
      </c>
      <c r="Q1390" s="8">
        <v>0</v>
      </c>
      <c r="R1390" s="8">
        <v>56211.814819336003</v>
      </c>
      <c r="S1390" s="8">
        <v>30197.745159149181</v>
      </c>
      <c r="T1390" s="8">
        <v>27145.504077911388</v>
      </c>
      <c r="U1390" s="8"/>
    </row>
    <row r="1391" spans="1:21" ht="14.25" customHeight="1" x14ac:dyDescent="0.55000000000000004">
      <c r="A1391" s="7">
        <f t="shared" si="103"/>
        <v>2026</v>
      </c>
      <c r="B1391" s="73" t="s">
        <v>87</v>
      </c>
      <c r="C1391" s="75">
        <v>51074</v>
      </c>
      <c r="D1391" s="8">
        <v>35881.522323608464</v>
      </c>
      <c r="E1391" s="8">
        <v>279556.7568359375</v>
      </c>
      <c r="F1391" s="8">
        <v>36901.491577148445</v>
      </c>
      <c r="G1391" s="8">
        <v>1063.5638623237608</v>
      </c>
      <c r="H1391" s="8">
        <v>5678.8515272140512</v>
      </c>
      <c r="I1391" s="8">
        <v>1249.3472998142242</v>
      </c>
      <c r="J1391" s="8">
        <v>112862.01989746097</v>
      </c>
      <c r="K1391" s="8">
        <v>17715.180877685554</v>
      </c>
      <c r="L1391" s="8">
        <v>2390.2016367912297</v>
      </c>
      <c r="M1391" s="8">
        <v>8486.3957633972223</v>
      </c>
      <c r="N1391" s="8">
        <v>84270.243621826201</v>
      </c>
      <c r="O1391" s="8">
        <v>16606.333381652832</v>
      </c>
      <c r="P1391" s="8">
        <v>0</v>
      </c>
      <c r="Q1391" s="8">
        <v>0</v>
      </c>
      <c r="R1391" s="8">
        <v>55864.511383056699</v>
      </c>
      <c r="S1391" s="8">
        <v>30015.673187255874</v>
      </c>
      <c r="T1391" s="8">
        <v>26981.835506439224</v>
      </c>
      <c r="U1391" s="8"/>
    </row>
    <row r="1392" spans="1:21" ht="14.25" customHeight="1" x14ac:dyDescent="0.55000000000000004">
      <c r="A1392" s="7">
        <f t="shared" si="103"/>
        <v>2026</v>
      </c>
      <c r="B1392" s="73" t="s">
        <v>87</v>
      </c>
      <c r="C1392" s="75">
        <v>51104</v>
      </c>
      <c r="D1392" s="8">
        <v>35661.094696044995</v>
      </c>
      <c r="E1392" s="8">
        <v>277871.2216796875</v>
      </c>
      <c r="F1392" s="8">
        <v>36679.000793457039</v>
      </c>
      <c r="G1392" s="8">
        <v>1056.9991827011108</v>
      </c>
      <c r="H1392" s="8">
        <v>5644.6120529174814</v>
      </c>
      <c r="I1392" s="8">
        <v>1241.8145785331724</v>
      </c>
      <c r="J1392" s="8">
        <v>112173.57467651369</v>
      </c>
      <c r="K1392" s="8">
        <v>17681.688507080078</v>
      </c>
      <c r="L1392" s="8">
        <v>2375.6209015846239</v>
      </c>
      <c r="M1392" s="8">
        <v>8434.6639728546161</v>
      </c>
      <c r="N1392" s="8">
        <v>83681.60171508792</v>
      </c>
      <c r="O1392" s="8">
        <v>16359.879226684572</v>
      </c>
      <c r="P1392" s="8">
        <v>0</v>
      </c>
      <c r="Q1392" s="8">
        <v>0</v>
      </c>
      <c r="R1392" s="8">
        <v>55519.721984863339</v>
      </c>
      <c r="S1392" s="8">
        <v>29834.699787139907</v>
      </c>
      <c r="T1392" s="8">
        <v>26819.153263092048</v>
      </c>
      <c r="U1392" s="8"/>
    </row>
    <row r="1393" spans="1:21" ht="14.25" customHeight="1" x14ac:dyDescent="0.55000000000000004">
      <c r="A1393" s="7">
        <f t="shared" si="103"/>
        <v>2026</v>
      </c>
      <c r="B1393" s="73" t="s">
        <v>87</v>
      </c>
      <c r="C1393" s="75">
        <v>51135</v>
      </c>
      <c r="D1393" s="8">
        <v>35442.204742431662</v>
      </c>
      <c r="E1393" s="8">
        <v>276195.85009765625</v>
      </c>
      <c r="F1393" s="8">
        <v>36457.851684570327</v>
      </c>
      <c r="G1393" s="8">
        <v>1050.4818978309634</v>
      </c>
      <c r="H1393" s="8">
        <v>5610.5789012908963</v>
      </c>
      <c r="I1393" s="8">
        <v>1234.3273098468783</v>
      </c>
      <c r="J1393" s="8">
        <v>111489.68811035158</v>
      </c>
      <c r="K1393" s="8">
        <v>17648.428009033214</v>
      </c>
      <c r="L1393" s="8">
        <v>2361.1368055343632</v>
      </c>
      <c r="M1393" s="8">
        <v>8383.2732582092285</v>
      </c>
      <c r="N1393" s="8">
        <v>83096.853851318388</v>
      </c>
      <c r="O1393" s="8">
        <v>16117.040901184087</v>
      </c>
      <c r="P1393" s="8">
        <v>0</v>
      </c>
      <c r="Q1393" s="8">
        <v>0</v>
      </c>
      <c r="R1393" s="8">
        <v>55177.420318603567</v>
      </c>
      <c r="S1393" s="8">
        <v>29654.816608428991</v>
      </c>
      <c r="T1393" s="8">
        <v>26657.452472686775</v>
      </c>
      <c r="U1393" s="8"/>
    </row>
    <row r="1394" spans="1:21" ht="14.25" customHeight="1" x14ac:dyDescent="0.55000000000000004">
      <c r="A1394" s="7">
        <f t="shared" si="103"/>
        <v>2026</v>
      </c>
      <c r="B1394" s="73" t="s">
        <v>87</v>
      </c>
      <c r="C1394" s="75">
        <v>51166</v>
      </c>
      <c r="D1394" s="8">
        <v>35224.837982177734</v>
      </c>
      <c r="E1394" s="8">
        <v>274530.5791015625</v>
      </c>
      <c r="F1394" s="8">
        <v>36238.036804199233</v>
      </c>
      <c r="G1394" s="8">
        <v>1044.0115418434143</v>
      </c>
      <c r="H1394" s="8">
        <v>5576.7510318756085</v>
      </c>
      <c r="I1394" s="8">
        <v>1226.885176897049</v>
      </c>
      <c r="J1394" s="8">
        <v>110810.33007812501</v>
      </c>
      <c r="K1394" s="8">
        <v>17615.397399902355</v>
      </c>
      <c r="L1394" s="8">
        <v>2346.7485313415523</v>
      </c>
      <c r="M1394" s="8">
        <v>8332.2204799652136</v>
      </c>
      <c r="N1394" s="8">
        <v>82515.962036132827</v>
      </c>
      <c r="O1394" s="8">
        <v>15877.762573242184</v>
      </c>
      <c r="P1394" s="8">
        <v>0</v>
      </c>
      <c r="Q1394" s="8">
        <v>0</v>
      </c>
      <c r="R1394" s="8">
        <v>54837.583160400449</v>
      </c>
      <c r="S1394" s="8">
        <v>29476.018985748306</v>
      </c>
      <c r="T1394" s="8">
        <v>26496.726711273212</v>
      </c>
      <c r="U1394" s="8"/>
    </row>
    <row r="1395" spans="1:21" ht="14.25" customHeight="1" x14ac:dyDescent="0.55000000000000004">
      <c r="A1395" s="7">
        <f t="shared" si="103"/>
        <v>2026</v>
      </c>
      <c r="B1395" s="73" t="s">
        <v>87</v>
      </c>
      <c r="C1395" s="75">
        <v>51195</v>
      </c>
      <c r="D1395" s="8">
        <v>35008.98045349124</v>
      </c>
      <c r="E1395" s="8">
        <v>272875.3505859375</v>
      </c>
      <c r="F1395" s="8">
        <v>36019.546203613289</v>
      </c>
      <c r="G1395" s="8">
        <v>1037.5876173973083</v>
      </c>
      <c r="H1395" s="8">
        <v>5543.1271238327045</v>
      </c>
      <c r="I1395" s="8">
        <v>1219.4879140853882</v>
      </c>
      <c r="J1395" s="8">
        <v>110135.45458984376</v>
      </c>
      <c r="K1395" s="8">
        <v>17582.594543457039</v>
      </c>
      <c r="L1395" s="8">
        <v>2332.4553203582773</v>
      </c>
      <c r="M1395" s="8">
        <v>8281.5030860900897</v>
      </c>
      <c r="N1395" s="8">
        <v>81938.901428222671</v>
      </c>
      <c r="O1395" s="8">
        <v>15641.992012023924</v>
      </c>
      <c r="P1395" s="8">
        <v>0</v>
      </c>
      <c r="Q1395" s="8">
        <v>0</v>
      </c>
      <c r="R1395" s="8">
        <v>54500.184692382856</v>
      </c>
      <c r="S1395" s="8">
        <v>29298.299713134787</v>
      </c>
      <c r="T1395" s="8">
        <v>26336.96995544435</v>
      </c>
      <c r="U1395" s="8"/>
    </row>
    <row r="1396" spans="1:21" ht="14.25" customHeight="1" x14ac:dyDescent="0.55000000000000004">
      <c r="A1396" s="7">
        <f t="shared" si="103"/>
        <v>2026</v>
      </c>
      <c r="B1396" s="73" t="s">
        <v>87</v>
      </c>
      <c r="C1396" s="75">
        <v>51226</v>
      </c>
      <c r="D1396" s="8">
        <v>34794.617584228516</v>
      </c>
      <c r="E1396" s="8">
        <v>271230.10009765625</v>
      </c>
      <c r="F1396" s="8">
        <v>35802.372924804709</v>
      </c>
      <c r="G1396" s="8">
        <v>1031.2096843719478</v>
      </c>
      <c r="H1396" s="8">
        <v>5509.7058782577524</v>
      </c>
      <c r="I1396" s="8">
        <v>1212.1352174282074</v>
      </c>
      <c r="J1396" s="8">
        <v>109465.02606201173</v>
      </c>
      <c r="K1396" s="8">
        <v>17550.017272949222</v>
      </c>
      <c r="L1396" s="8">
        <v>2318.2562880516048</v>
      </c>
      <c r="M1396" s="8">
        <v>8231.1185626983661</v>
      </c>
      <c r="N1396" s="8">
        <v>81365.632232666045</v>
      </c>
      <c r="O1396" s="8">
        <v>15409.677360534668</v>
      </c>
      <c r="P1396" s="8">
        <v>0</v>
      </c>
      <c r="Q1396" s="8">
        <v>0</v>
      </c>
      <c r="R1396" s="8">
        <v>54165.199676513708</v>
      </c>
      <c r="S1396" s="8">
        <v>29121.650302886988</v>
      </c>
      <c r="T1396" s="8">
        <v>26178.175395965583</v>
      </c>
      <c r="U1396" s="8"/>
    </row>
    <row r="1397" spans="1:21" ht="14.25" customHeight="1" x14ac:dyDescent="0.55000000000000004">
      <c r="A1397" s="7">
        <f t="shared" si="103"/>
        <v>2026</v>
      </c>
      <c r="B1397" s="73" t="s">
        <v>87</v>
      </c>
      <c r="C1397" s="75">
        <v>51256</v>
      </c>
      <c r="D1397" s="8">
        <v>34581.736434936553</v>
      </c>
      <c r="E1397" s="8">
        <v>269594.76953125</v>
      </c>
      <c r="F1397" s="8">
        <v>35586.509338378899</v>
      </c>
      <c r="G1397" s="8">
        <v>1024.8773021697998</v>
      </c>
      <c r="H1397" s="8">
        <v>5476.4860477447564</v>
      </c>
      <c r="I1397" s="8">
        <v>1204.8268971443176</v>
      </c>
      <c r="J1397" s="8">
        <v>108799.01342773439</v>
      </c>
      <c r="K1397" s="8">
        <v>17517.663818359382</v>
      </c>
      <c r="L1397" s="8">
        <v>2304.1508841514601</v>
      </c>
      <c r="M1397" s="8">
        <v>8181.0644092559833</v>
      </c>
      <c r="N1397" s="8">
        <v>80796.13540649417</v>
      </c>
      <c r="O1397" s="8">
        <v>15180.767238616943</v>
      </c>
      <c r="P1397" s="8">
        <v>0</v>
      </c>
      <c r="Q1397" s="8">
        <v>0</v>
      </c>
      <c r="R1397" s="8">
        <v>53832.607818603567</v>
      </c>
      <c r="S1397" s="8">
        <v>28946.067214965839</v>
      </c>
      <c r="T1397" s="8">
        <v>26020.339443206798</v>
      </c>
      <c r="U1397" s="8"/>
    </row>
    <row r="1398" spans="1:21" ht="14.25" customHeight="1" x14ac:dyDescent="0.55000000000000004">
      <c r="A1398" s="7">
        <f t="shared" si="103"/>
        <v>2026</v>
      </c>
      <c r="B1398" s="73" t="s">
        <v>87</v>
      </c>
      <c r="C1398" s="75">
        <v>51287</v>
      </c>
      <c r="D1398" s="8">
        <v>34370.323303222649</v>
      </c>
      <c r="E1398" s="8">
        <v>267969.29931640625</v>
      </c>
      <c r="F1398" s="8">
        <v>35371.947021484382</v>
      </c>
      <c r="G1398" s="8">
        <v>1018.5900144577025</v>
      </c>
      <c r="H1398" s="8">
        <v>5443.466685295105</v>
      </c>
      <c r="I1398" s="8">
        <v>1197.5626041889191</v>
      </c>
      <c r="J1398" s="8">
        <v>108137.37985229492</v>
      </c>
      <c r="K1398" s="8">
        <v>17485.531585693363</v>
      </c>
      <c r="L1398" s="8">
        <v>2290.1382298469543</v>
      </c>
      <c r="M1398" s="8">
        <v>8131.3374977111826</v>
      </c>
      <c r="N1398" s="8">
        <v>80230.37384033206</v>
      </c>
      <c r="O1398" s="8">
        <v>14955.211574554445</v>
      </c>
      <c r="P1398" s="8">
        <v>0</v>
      </c>
      <c r="Q1398" s="8">
        <v>0</v>
      </c>
      <c r="R1398" s="8">
        <v>53502.382904052778</v>
      </c>
      <c r="S1398" s="8">
        <v>28771.542480468783</v>
      </c>
      <c r="T1398" s="8">
        <v>25863.454421997078</v>
      </c>
      <c r="U1398" s="8"/>
    </row>
    <row r="1399" spans="1:21" ht="14.25" customHeight="1" x14ac:dyDescent="0.55000000000000004">
      <c r="A1399" s="7">
        <f t="shared" si="103"/>
        <v>2026</v>
      </c>
      <c r="B1399" s="73" t="s">
        <v>87</v>
      </c>
      <c r="C1399" s="75">
        <v>51317</v>
      </c>
      <c r="D1399" s="8">
        <v>34160.363891601584</v>
      </c>
      <c r="E1399" s="8">
        <v>266353.63159179688</v>
      </c>
      <c r="F1399" s="8">
        <v>35158.679260253921</v>
      </c>
      <c r="G1399" s="8">
        <v>1012.3473367691041</v>
      </c>
      <c r="H1399" s="8">
        <v>5410.6464662551898</v>
      </c>
      <c r="I1399" s="8">
        <v>1190.3421411514282</v>
      </c>
      <c r="J1399" s="8">
        <v>107480.08752441408</v>
      </c>
      <c r="K1399" s="8">
        <v>17453.619049072273</v>
      </c>
      <c r="L1399" s="8">
        <v>2276.2175302505498</v>
      </c>
      <c r="M1399" s="8">
        <v>8081.9353904724139</v>
      </c>
      <c r="N1399" s="8">
        <v>79668.316467285185</v>
      </c>
      <c r="O1399" s="8">
        <v>14732.959476470949</v>
      </c>
      <c r="P1399" s="8">
        <v>0</v>
      </c>
      <c r="Q1399" s="8">
        <v>0</v>
      </c>
      <c r="R1399" s="8">
        <v>53174.500015258833</v>
      </c>
      <c r="S1399" s="8">
        <v>28598.070518493685</v>
      </c>
      <c r="T1399" s="8">
        <v>25707.515972137458</v>
      </c>
      <c r="U1399" s="8"/>
    </row>
    <row r="1400" spans="1:21" ht="14.25" customHeight="1" x14ac:dyDescent="0.55000000000000004">
      <c r="A1400" s="7">
        <f t="shared" si="103"/>
        <v>2026</v>
      </c>
      <c r="B1400" s="73" t="s">
        <v>87</v>
      </c>
      <c r="C1400" s="75">
        <v>51348</v>
      </c>
      <c r="D1400" s="8">
        <v>33951.846298217817</v>
      </c>
      <c r="E1400" s="8">
        <v>264747.70385742188</v>
      </c>
      <c r="F1400" s="8">
        <v>34946.696838378921</v>
      </c>
      <c r="G1400" s="8">
        <v>1006.1489052772522</v>
      </c>
      <c r="H1400" s="8">
        <v>5378.0239477157584</v>
      </c>
      <c r="I1400" s="8">
        <v>1183.16521525383</v>
      </c>
      <c r="J1400" s="8">
        <v>106827.10171508791</v>
      </c>
      <c r="K1400" s="8">
        <v>17421.924316406254</v>
      </c>
      <c r="L1400" s="8">
        <v>2262.3880906105042</v>
      </c>
      <c r="M1400" s="8">
        <v>8032.855764389039</v>
      </c>
      <c r="N1400" s="8">
        <v>79109.934509277373</v>
      </c>
      <c r="O1400" s="8">
        <v>14513.96223449707</v>
      </c>
      <c r="P1400" s="8">
        <v>0</v>
      </c>
      <c r="Q1400" s="8">
        <v>0</v>
      </c>
      <c r="R1400" s="8">
        <v>52848.941024780317</v>
      </c>
      <c r="S1400" s="8">
        <v>28425.643974304228</v>
      </c>
      <c r="T1400" s="8">
        <v>25552.517963409435</v>
      </c>
      <c r="U1400" s="8"/>
    </row>
    <row r="1401" spans="1:21" ht="14.25" customHeight="1" x14ac:dyDescent="0.55000000000000004">
      <c r="A1401" s="7">
        <f t="shared" si="103"/>
        <v>2026</v>
      </c>
      <c r="B1401" s="73" t="s">
        <v>87</v>
      </c>
      <c r="C1401" s="75">
        <v>51379</v>
      </c>
      <c r="D1401" s="8">
        <v>33744.757019042983</v>
      </c>
      <c r="E1401" s="8">
        <v>263151.4609375</v>
      </c>
      <c r="F1401" s="8">
        <v>34735.99243164064</v>
      </c>
      <c r="G1401" s="8">
        <v>999.9942698478701</v>
      </c>
      <c r="H1401" s="8">
        <v>5345.5982437133807</v>
      </c>
      <c r="I1401" s="8">
        <v>1176.0315477848055</v>
      </c>
      <c r="J1401" s="8">
        <v>106178.3924560547</v>
      </c>
      <c r="K1401" s="8">
        <v>17390.445068359379</v>
      </c>
      <c r="L1401" s="8">
        <v>2248.649226188661</v>
      </c>
      <c r="M1401" s="8">
        <v>7984.0958442687997</v>
      </c>
      <c r="N1401" s="8">
        <v>78555.203063964887</v>
      </c>
      <c r="O1401" s="8">
        <v>14298.172737121582</v>
      </c>
      <c r="P1401" s="8">
        <v>0</v>
      </c>
      <c r="Q1401" s="8">
        <v>0</v>
      </c>
      <c r="R1401" s="8">
        <v>52525.681274414128</v>
      </c>
      <c r="S1401" s="8">
        <v>28254.257106781017</v>
      </c>
      <c r="T1401" s="8">
        <v>25398.453781127955</v>
      </c>
      <c r="U1401" s="8"/>
    </row>
    <row r="1402" spans="1:21" ht="14.25" customHeight="1" x14ac:dyDescent="0.55000000000000004">
      <c r="A1402" s="7">
        <f t="shared" si="103"/>
        <v>2026</v>
      </c>
      <c r="B1402" s="73" t="s">
        <v>87</v>
      </c>
      <c r="C1402" s="75">
        <v>51409</v>
      </c>
      <c r="D1402" s="8">
        <v>33539.083435058608</v>
      </c>
      <c r="E1402" s="8">
        <v>261564.8408203125</v>
      </c>
      <c r="F1402" s="8">
        <v>34526.558715820327</v>
      </c>
      <c r="G1402" s="8">
        <v>993.88299655914318</v>
      </c>
      <c r="H1402" s="8">
        <v>5313.3679609298724</v>
      </c>
      <c r="I1402" s="8">
        <v>1168.9408991336825</v>
      </c>
      <c r="J1402" s="8">
        <v>105533.91998291019</v>
      </c>
      <c r="K1402" s="8">
        <v>17359.180053710941</v>
      </c>
      <c r="L1402" s="8">
        <v>2235.0001554489131</v>
      </c>
      <c r="M1402" s="8">
        <v>7935.653221130372</v>
      </c>
      <c r="N1402" s="8">
        <v>78004.087341308637</v>
      </c>
      <c r="O1402" s="8">
        <v>14085.541404724123</v>
      </c>
      <c r="P1402" s="8">
        <v>0</v>
      </c>
      <c r="Q1402" s="8">
        <v>0</v>
      </c>
      <c r="R1402" s="8">
        <v>52204.698852539099</v>
      </c>
      <c r="S1402" s="8">
        <v>28083.903137207068</v>
      </c>
      <c r="T1402" s="8">
        <v>25245.318824768088</v>
      </c>
      <c r="U1402" s="8"/>
    </row>
    <row r="1403" spans="1:21" ht="14.25" customHeight="1" x14ac:dyDescent="0.55000000000000004">
      <c r="A1403" s="7">
        <f t="shared" si="103"/>
        <v>2026</v>
      </c>
      <c r="B1403" s="73" t="s">
        <v>87</v>
      </c>
      <c r="C1403" s="75">
        <v>51440</v>
      </c>
      <c r="D1403" s="8">
        <v>33334.813369750969</v>
      </c>
      <c r="E1403" s="8">
        <v>259987.78466796875</v>
      </c>
      <c r="F1403" s="8">
        <v>34318.38720703125</v>
      </c>
      <c r="G1403" s="8">
        <v>987.81470489501976</v>
      </c>
      <c r="H1403" s="8">
        <v>5281.3320388793927</v>
      </c>
      <c r="I1403" s="8">
        <v>1161.8929889202118</v>
      </c>
      <c r="J1403" s="8">
        <v>104893.65524291994</v>
      </c>
      <c r="K1403" s="8">
        <v>17328.126586914066</v>
      </c>
      <c r="L1403" s="8">
        <v>2221.4402556419377</v>
      </c>
      <c r="M1403" s="8">
        <v>7887.5254173278836</v>
      </c>
      <c r="N1403" s="8">
        <v>77456.56491088873</v>
      </c>
      <c r="O1403" s="8">
        <v>13876.023921966553</v>
      </c>
      <c r="P1403" s="8">
        <v>0</v>
      </c>
      <c r="Q1403" s="8">
        <v>0</v>
      </c>
      <c r="R1403" s="8">
        <v>51885.973083496145</v>
      </c>
      <c r="S1403" s="8">
        <v>27914.576618194591</v>
      </c>
      <c r="T1403" s="8">
        <v>25093.10684585572</v>
      </c>
      <c r="U1403" s="8"/>
    </row>
    <row r="1404" spans="1:21" ht="14.25" customHeight="1" x14ac:dyDescent="0.55000000000000004">
      <c r="A1404" s="7">
        <f t="shared" si="103"/>
        <v>2026</v>
      </c>
      <c r="B1404" s="73" t="s">
        <v>87</v>
      </c>
      <c r="C1404" s="75">
        <v>51470</v>
      </c>
      <c r="D1404" s="8">
        <v>33131.933944702156</v>
      </c>
      <c r="E1404" s="8">
        <v>258420.23583984375</v>
      </c>
      <c r="F1404" s="8">
        <v>34111.471130371101</v>
      </c>
      <c r="G1404" s="8">
        <v>981.78895139694202</v>
      </c>
      <c r="H1404" s="8">
        <v>5249.4892816543588</v>
      </c>
      <c r="I1404" s="8">
        <v>1154.8875775337222</v>
      </c>
      <c r="J1404" s="8">
        <v>104257.56481933595</v>
      </c>
      <c r="K1404" s="8">
        <v>17297.283660888676</v>
      </c>
      <c r="L1404" s="8">
        <v>2207.9687213897705</v>
      </c>
      <c r="M1404" s="8">
        <v>7839.7098312377957</v>
      </c>
      <c r="N1404" s="8">
        <v>76912.602630615278</v>
      </c>
      <c r="O1404" s="8">
        <v>13669.572154998779</v>
      </c>
      <c r="P1404" s="8">
        <v>0</v>
      </c>
      <c r="Q1404" s="8">
        <v>0</v>
      </c>
      <c r="R1404" s="8">
        <v>51569.480712890683</v>
      </c>
      <c r="S1404" s="8">
        <v>27746.271183013941</v>
      </c>
      <c r="T1404" s="8">
        <v>24941.81280517577</v>
      </c>
      <c r="U1404" s="8"/>
    </row>
    <row r="1405" spans="1:21" ht="14.25" customHeight="1" x14ac:dyDescent="0.55000000000000004">
      <c r="A1405" s="7">
        <f t="shared" si="103"/>
        <v>2026</v>
      </c>
      <c r="B1405" s="73" t="s">
        <v>87</v>
      </c>
      <c r="C1405" s="75">
        <v>51501</v>
      </c>
      <c r="D1405" s="8">
        <v>32930.433425903335</v>
      </c>
      <c r="E1405" s="8">
        <v>256862.1413574219</v>
      </c>
      <c r="F1405" s="8">
        <v>33905.802307128914</v>
      </c>
      <c r="G1405" s="8">
        <v>975.80536842346191</v>
      </c>
      <c r="H1405" s="8">
        <v>5217.8384447097769</v>
      </c>
      <c r="I1405" s="8">
        <v>1147.9243953227997</v>
      </c>
      <c r="J1405" s="8">
        <v>103625.61270141602</v>
      </c>
      <c r="K1405" s="8">
        <v>17266.649078369141</v>
      </c>
      <c r="L1405" s="8">
        <v>2194.5849194526677</v>
      </c>
      <c r="M1405" s="8">
        <v>7792.2043476104755</v>
      </c>
      <c r="N1405" s="8">
        <v>76372.17593383792</v>
      </c>
      <c r="O1405" s="8">
        <v>13466.141326904299</v>
      </c>
      <c r="P1405" s="8">
        <v>0</v>
      </c>
      <c r="Q1405" s="8">
        <v>0</v>
      </c>
      <c r="R1405" s="8">
        <v>51255.202636718786</v>
      </c>
      <c r="S1405" s="8">
        <v>27578.980220794696</v>
      </c>
      <c r="T1405" s="8">
        <v>24791.430706024188</v>
      </c>
      <c r="U1405" s="8"/>
    </row>
    <row r="1406" spans="1:21" ht="14.25" customHeight="1" x14ac:dyDescent="0.55000000000000004">
      <c r="A1406" s="7">
        <f t="shared" si="103"/>
        <v>2026</v>
      </c>
      <c r="B1406" s="73" t="s">
        <v>87</v>
      </c>
      <c r="C1406" s="75">
        <v>51532</v>
      </c>
      <c r="D1406" s="8">
        <v>32730.299987792961</v>
      </c>
      <c r="E1406" s="8">
        <v>255313.43969726565</v>
      </c>
      <c r="F1406" s="8">
        <v>33701.373657226563</v>
      </c>
      <c r="G1406" s="8">
        <v>969.86357259750355</v>
      </c>
      <c r="H1406" s="8">
        <v>5186.3784341812152</v>
      </c>
      <c r="I1406" s="8">
        <v>1141.0032093524933</v>
      </c>
      <c r="J1406" s="8">
        <v>102997.77203369141</v>
      </c>
      <c r="K1406" s="8">
        <v>17236.220916748051</v>
      </c>
      <c r="L1406" s="8">
        <v>2181.2881698608398</v>
      </c>
      <c r="M1406" s="8">
        <v>7745.0063858032236</v>
      </c>
      <c r="N1406" s="8">
        <v>75835.255767822309</v>
      </c>
      <c r="O1406" s="8">
        <v>13265.687713623049</v>
      </c>
      <c r="P1406" s="8">
        <v>0</v>
      </c>
      <c r="Q1406" s="8">
        <v>0</v>
      </c>
      <c r="R1406" s="8">
        <v>50943.119018554717</v>
      </c>
      <c r="S1406" s="8">
        <v>27412.697784423857</v>
      </c>
      <c r="T1406" s="8">
        <v>24641.955646514907</v>
      </c>
      <c r="U1406" s="8"/>
    </row>
    <row r="1407" spans="1:21" ht="14.25" customHeight="1" x14ac:dyDescent="0.55000000000000004">
      <c r="A1407" s="7">
        <f t="shared" si="103"/>
        <v>2026</v>
      </c>
      <c r="B1407" s="73" t="s">
        <v>87</v>
      </c>
      <c r="C1407" s="75">
        <v>51560</v>
      </c>
      <c r="D1407" s="8">
        <v>32531.521408081091</v>
      </c>
      <c r="E1407" s="8">
        <v>253774.0759277344</v>
      </c>
      <c r="F1407" s="8">
        <v>33498.177856445305</v>
      </c>
      <c r="G1407" s="8">
        <v>963.9631667137146</v>
      </c>
      <c r="H1407" s="8">
        <v>5155.1081657409659</v>
      </c>
      <c r="I1407" s="8">
        <v>1134.1237468719482</v>
      </c>
      <c r="J1407" s="8">
        <v>102374.00814819339</v>
      </c>
      <c r="K1407" s="8">
        <v>17205.997833251953</v>
      </c>
      <c r="L1407" s="8">
        <v>2168.0778498649597</v>
      </c>
      <c r="M1407" s="8">
        <v>7698.1137256622342</v>
      </c>
      <c r="N1407" s="8">
        <v>75301.819458007842</v>
      </c>
      <c r="O1407" s="8">
        <v>13068.168018341064</v>
      </c>
      <c r="P1407" s="8">
        <v>0</v>
      </c>
      <c r="Q1407" s="8">
        <v>0</v>
      </c>
      <c r="R1407" s="8">
        <v>50633.209197998098</v>
      </c>
      <c r="S1407" s="8">
        <v>27247.418052673365</v>
      </c>
      <c r="T1407" s="8">
        <v>24493.381610870372</v>
      </c>
      <c r="U1407" s="8"/>
    </row>
    <row r="1408" spans="1:21" ht="14.25" customHeight="1" x14ac:dyDescent="0.55000000000000004">
      <c r="A1408" s="7">
        <f t="shared" si="103"/>
        <v>2026</v>
      </c>
      <c r="B1408" s="73" t="s">
        <v>87</v>
      </c>
      <c r="C1408" s="75">
        <v>51591</v>
      </c>
      <c r="D1408" s="8">
        <v>32334.086410522479</v>
      </c>
      <c r="E1408" s="8">
        <v>252243.99340820315</v>
      </c>
      <c r="F1408" s="8">
        <v>33296.206878662109</v>
      </c>
      <c r="G1408" s="8">
        <v>958.10375595092773</v>
      </c>
      <c r="H1408" s="8">
        <v>5124.026463508605</v>
      </c>
      <c r="I1408" s="8">
        <v>1127.2857666015627</v>
      </c>
      <c r="J1408" s="8">
        <v>101754.29003906251</v>
      </c>
      <c r="K1408" s="8">
        <v>17175.977569580078</v>
      </c>
      <c r="L1408" s="8">
        <v>2154.9531946182256</v>
      </c>
      <c r="M1408" s="8">
        <v>7651.5240631103534</v>
      </c>
      <c r="N1408" s="8">
        <v>74771.835418701216</v>
      </c>
      <c r="O1408" s="8">
        <v>12873.53689956665</v>
      </c>
      <c r="P1408" s="8">
        <v>0</v>
      </c>
      <c r="Q1408" s="8">
        <v>0</v>
      </c>
      <c r="R1408" s="8">
        <v>50325.451004028342</v>
      </c>
      <c r="S1408" s="8">
        <v>27083.13494873048</v>
      </c>
      <c r="T1408" s="8">
        <v>24345.703449249275</v>
      </c>
      <c r="U1408" s="8"/>
    </row>
    <row r="1409" spans="1:21" ht="14.25" customHeight="1" x14ac:dyDescent="0.55000000000000004">
      <c r="A1409" s="7">
        <f t="shared" si="103"/>
        <v>2026</v>
      </c>
      <c r="B1409" s="73" t="s">
        <v>87</v>
      </c>
      <c r="C1409" s="75">
        <v>51621</v>
      </c>
      <c r="D1409" s="8">
        <v>32137.983016967777</v>
      </c>
      <c r="E1409" s="8">
        <v>250723.13671875</v>
      </c>
      <c r="F1409" s="8">
        <v>33095.453948974624</v>
      </c>
      <c r="G1409" s="8">
        <v>952.28498029708862</v>
      </c>
      <c r="H1409" s="8">
        <v>5093.1321048736545</v>
      </c>
      <c r="I1409" s="8">
        <v>1120.4890308380127</v>
      </c>
      <c r="J1409" s="8">
        <v>101138.58612060548</v>
      </c>
      <c r="K1409" s="8">
        <v>17146.158782958988</v>
      </c>
      <c r="L1409" s="8">
        <v>2141.9135961532606</v>
      </c>
      <c r="M1409" s="8">
        <v>7605.2350635528583</v>
      </c>
      <c r="N1409" s="8">
        <v>74245.279571533232</v>
      </c>
      <c r="O1409" s="8">
        <v>12681.753135681152</v>
      </c>
      <c r="P1409" s="8">
        <v>0</v>
      </c>
      <c r="Q1409" s="8">
        <v>0</v>
      </c>
      <c r="R1409" s="8">
        <v>50019.827697753935</v>
      </c>
      <c r="S1409" s="8">
        <v>26919.842399597164</v>
      </c>
      <c r="T1409" s="8">
        <v>24198.915939331058</v>
      </c>
      <c r="U1409" s="8"/>
    </row>
    <row r="1410" spans="1:21" ht="14.25" customHeight="1" x14ac:dyDescent="0.55000000000000004">
      <c r="A1410" s="7">
        <f t="shared" si="103"/>
        <v>2026</v>
      </c>
      <c r="B1410" s="73" t="s">
        <v>87</v>
      </c>
      <c r="C1410" s="75">
        <v>51652</v>
      </c>
      <c r="D1410" s="8">
        <v>31943.200408935536</v>
      </c>
      <c r="E1410" s="8">
        <v>249211.4482421875</v>
      </c>
      <c r="F1410" s="8">
        <v>32895.910736083984</v>
      </c>
      <c r="G1410" s="8">
        <v>946.50648355484009</v>
      </c>
      <c r="H1410" s="8">
        <v>5062.4240293502826</v>
      </c>
      <c r="I1410" s="8">
        <v>1113.7332172393797</v>
      </c>
      <c r="J1410" s="8">
        <v>100526.86627197269</v>
      </c>
      <c r="K1410" s="8">
        <v>17116.539764404301</v>
      </c>
      <c r="L1410" s="8">
        <v>2128.9583735466003</v>
      </c>
      <c r="M1410" s="8">
        <v>7559.2443046569815</v>
      </c>
      <c r="N1410" s="8">
        <v>73722.123168945356</v>
      </c>
      <c r="O1410" s="8">
        <v>12492.774066925049</v>
      </c>
      <c r="P1410" s="8">
        <v>0</v>
      </c>
      <c r="Q1410" s="8">
        <v>0</v>
      </c>
      <c r="R1410" s="8">
        <v>49716.318405151404</v>
      </c>
      <c r="S1410" s="8">
        <v>26757.534420013431</v>
      </c>
      <c r="T1410" s="8">
        <v>24053.012687683116</v>
      </c>
      <c r="U1410" s="8"/>
    </row>
    <row r="1411" spans="1:21" ht="14.25" customHeight="1" x14ac:dyDescent="0.55000000000000004">
      <c r="A1411" s="7">
        <f t="shared" si="103"/>
        <v>2026</v>
      </c>
      <c r="B1411" s="73" t="s">
        <v>87</v>
      </c>
      <c r="C1411" s="75">
        <v>51682</v>
      </c>
      <c r="D1411" s="8">
        <v>31749.727172851548</v>
      </c>
      <c r="E1411" s="8">
        <v>247708.87475585938</v>
      </c>
      <c r="F1411" s="8">
        <v>32697.57147216798</v>
      </c>
      <c r="G1411" s="8">
        <v>940.76787948608398</v>
      </c>
      <c r="H1411" s="8">
        <v>5031.9010400772113</v>
      </c>
      <c r="I1411" s="8">
        <v>1107.0181894302368</v>
      </c>
      <c r="J1411" s="8">
        <v>99919.099792480498</v>
      </c>
      <c r="K1411" s="8">
        <v>17087.118621826176</v>
      </c>
      <c r="L1411" s="8">
        <v>2116.0869178771977</v>
      </c>
      <c r="M1411" s="8">
        <v>7513.5496559143066</v>
      </c>
      <c r="N1411" s="8">
        <v>73202.343688964887</v>
      </c>
      <c r="O1411" s="8">
        <v>12306.559715270998</v>
      </c>
      <c r="P1411" s="8">
        <v>0</v>
      </c>
      <c r="Q1411" s="8">
        <v>0</v>
      </c>
      <c r="R1411" s="8">
        <v>49414.904891967824</v>
      </c>
      <c r="S1411" s="8">
        <v>26596.204563140884</v>
      </c>
      <c r="T1411" s="8">
        <v>23907.989845275868</v>
      </c>
      <c r="U1411" s="8"/>
    </row>
    <row r="1412" spans="1:21" ht="14.25" customHeight="1" x14ac:dyDescent="0.55000000000000004">
      <c r="A1412" s="7">
        <f t="shared" si="103"/>
        <v>2026</v>
      </c>
      <c r="B1412" s="73" t="s">
        <v>87</v>
      </c>
      <c r="C1412" s="75">
        <v>51713</v>
      </c>
      <c r="D1412" s="8">
        <v>31557.552352905292</v>
      </c>
      <c r="E1412" s="8">
        <v>246215.36401367188</v>
      </c>
      <c r="F1412" s="8">
        <v>32500.427917480472</v>
      </c>
      <c r="G1412" s="8">
        <v>935.06883001327515</v>
      </c>
      <c r="H1412" s="8">
        <v>5001.5622806549072</v>
      </c>
      <c r="I1412" s="8">
        <v>1100.3436515331271</v>
      </c>
      <c r="J1412" s="8">
        <v>99315.258087158232</v>
      </c>
      <c r="K1412" s="8">
        <v>17057.89404296875</v>
      </c>
      <c r="L1412" s="8">
        <v>2103.2986512184134</v>
      </c>
      <c r="M1412" s="8">
        <v>7468.148971557619</v>
      </c>
      <c r="N1412" s="8">
        <v>72685.916107177763</v>
      </c>
      <c r="O1412" s="8">
        <v>12123.067958831789</v>
      </c>
      <c r="P1412" s="8">
        <v>0</v>
      </c>
      <c r="Q1412" s="8">
        <v>0</v>
      </c>
      <c r="R1412" s="8">
        <v>49115.568099975644</v>
      </c>
      <c r="S1412" s="8">
        <v>26435.84847640993</v>
      </c>
      <c r="T1412" s="8">
        <v>23763.841518402103</v>
      </c>
      <c r="U1412" s="8"/>
    </row>
    <row r="1413" spans="1:21" ht="14.25" customHeight="1" x14ac:dyDescent="0.55000000000000004">
      <c r="A1413" s="7">
        <f t="shared" si="103"/>
        <v>2026</v>
      </c>
      <c r="B1413" s="73" t="s">
        <v>87</v>
      </c>
      <c r="C1413" s="75">
        <v>51744</v>
      </c>
      <c r="D1413" s="8">
        <v>31366.664749145497</v>
      </c>
      <c r="E1413" s="8">
        <v>244730.85595703128</v>
      </c>
      <c r="F1413" s="8">
        <v>32304.473144531265</v>
      </c>
      <c r="G1413" s="8">
        <v>929.40895748138405</v>
      </c>
      <c r="H1413" s="8">
        <v>4971.4063205718958</v>
      </c>
      <c r="I1413" s="8">
        <v>1093.7093524932861</v>
      </c>
      <c r="J1413" s="8">
        <v>98715.309967041045</v>
      </c>
      <c r="K1413" s="8">
        <v>17028.864227294929</v>
      </c>
      <c r="L1413" s="8">
        <v>2090.5928277969356</v>
      </c>
      <c r="M1413" s="8">
        <v>7423.0398845672617</v>
      </c>
      <c r="N1413" s="8">
        <v>72172.812347412168</v>
      </c>
      <c r="O1413" s="8">
        <v>11942.260280609133</v>
      </c>
      <c r="P1413" s="8">
        <v>0</v>
      </c>
      <c r="Q1413" s="8">
        <v>0</v>
      </c>
      <c r="R1413" s="8">
        <v>48818.288085937558</v>
      </c>
      <c r="S1413" s="8">
        <v>26276.458824157737</v>
      </c>
      <c r="T1413" s="8">
        <v>23620.562328338627</v>
      </c>
      <c r="U1413" s="8"/>
    </row>
    <row r="1414" spans="1:21" ht="14.25" customHeight="1" x14ac:dyDescent="0.55000000000000004">
      <c r="A1414" s="7">
        <f t="shared" si="103"/>
        <v>2026</v>
      </c>
      <c r="B1414" s="73" t="s">
        <v>87</v>
      </c>
      <c r="C1414" s="75">
        <v>51774</v>
      </c>
      <c r="D1414" s="8">
        <v>31177.054107666008</v>
      </c>
      <c r="E1414" s="8">
        <v>243255.29663085938</v>
      </c>
      <c r="F1414" s="8">
        <v>32109.699188232436</v>
      </c>
      <c r="G1414" s="8">
        <v>923.78794050216663</v>
      </c>
      <c r="H1414" s="8">
        <v>4941.4321374893225</v>
      </c>
      <c r="I1414" s="8">
        <v>1087.1150288581848</v>
      </c>
      <c r="J1414" s="8">
        <v>98119.225250244155</v>
      </c>
      <c r="K1414" s="8">
        <v>17000.027282714847</v>
      </c>
      <c r="L1414" s="8">
        <v>2077.9688553810124</v>
      </c>
      <c r="M1414" s="8">
        <v>7378.2203845977783</v>
      </c>
      <c r="N1414" s="8">
        <v>71663.009307861343</v>
      </c>
      <c r="O1414" s="8">
        <v>11764.095985412598</v>
      </c>
      <c r="P1414" s="8">
        <v>0</v>
      </c>
      <c r="Q1414" s="8">
        <v>0</v>
      </c>
      <c r="R1414" s="8">
        <v>48523.049331665119</v>
      </c>
      <c r="S1414" s="8">
        <v>26118.029697418238</v>
      </c>
      <c r="T1414" s="8">
        <v>23478.146556854248</v>
      </c>
      <c r="U1414" s="8"/>
    </row>
    <row r="1415" spans="1:21" ht="14.25" customHeight="1" x14ac:dyDescent="0.55000000000000004">
      <c r="A1415" s="7">
        <f t="shared" si="103"/>
        <v>2026</v>
      </c>
      <c r="B1415" s="73" t="s">
        <v>87</v>
      </c>
      <c r="C1415" s="75">
        <v>51805</v>
      </c>
      <c r="D1415" s="8">
        <v>30988.709686279308</v>
      </c>
      <c r="E1415" s="8">
        <v>241788.63427734378</v>
      </c>
      <c r="F1415" s="8">
        <v>31916.099456787124</v>
      </c>
      <c r="G1415" s="8">
        <v>918.20542335510277</v>
      </c>
      <c r="H1415" s="8">
        <v>4911.638720512392</v>
      </c>
      <c r="I1415" s="8">
        <v>1080.5604608058932</v>
      </c>
      <c r="J1415" s="8">
        <v>97526.97680664064</v>
      </c>
      <c r="K1415" s="8">
        <v>16971.382110595703</v>
      </c>
      <c r="L1415" s="8">
        <v>2065.4261903762808</v>
      </c>
      <c r="M1415" s="8">
        <v>7333.6882133483896</v>
      </c>
      <c r="N1415" s="8">
        <v>71156.479705810591</v>
      </c>
      <c r="O1415" s="8">
        <v>11588.535106658937</v>
      </c>
      <c r="P1415" s="8">
        <v>0</v>
      </c>
      <c r="Q1415" s="8">
        <v>0</v>
      </c>
      <c r="R1415" s="8">
        <v>48229.831466674856</v>
      </c>
      <c r="S1415" s="8">
        <v>25960.556053161625</v>
      </c>
      <c r="T1415" s="8">
        <v>23336.589099884048</v>
      </c>
      <c r="U1415" s="8"/>
    </row>
    <row r="1416" spans="1:21" ht="14.25" customHeight="1" x14ac:dyDescent="0.55000000000000004">
      <c r="A1416" s="7">
        <f t="shared" si="103"/>
        <v>2026</v>
      </c>
      <c r="B1416" s="73" t="s">
        <v>87</v>
      </c>
      <c r="C1416" s="75">
        <v>51835</v>
      </c>
      <c r="D1416" s="8">
        <v>30801.620712280273</v>
      </c>
      <c r="E1416" s="8">
        <v>240330.81640625003</v>
      </c>
      <c r="F1416" s="8">
        <v>31723.66751098635</v>
      </c>
      <c r="G1416" s="8">
        <v>912.66106843948353</v>
      </c>
      <c r="H1416" s="8">
        <v>4882.0249700546256</v>
      </c>
      <c r="I1416" s="8">
        <v>1074.0454368591309</v>
      </c>
      <c r="J1416" s="8">
        <v>96938.53570556645</v>
      </c>
      <c r="K1416" s="8">
        <v>16942.926910400391</v>
      </c>
      <c r="L1416" s="8">
        <v>2052.9641284942636</v>
      </c>
      <c r="M1416" s="8">
        <v>7289.4412059783954</v>
      </c>
      <c r="N1416" s="8">
        <v>70653.20367431645</v>
      </c>
      <c r="O1416" s="8">
        <v>11415.543231964113</v>
      </c>
      <c r="P1416" s="8">
        <v>0</v>
      </c>
      <c r="Q1416" s="8">
        <v>0</v>
      </c>
      <c r="R1416" s="8">
        <v>47938.617996215857</v>
      </c>
      <c r="S1416" s="8">
        <v>25804.031913757339</v>
      </c>
      <c r="T1416" s="8">
        <v>23195.885887145996</v>
      </c>
      <c r="U1416" s="8"/>
    </row>
    <row r="1417" spans="1:21" ht="14.25" customHeight="1" x14ac:dyDescent="0.55000000000000004">
      <c r="A1417" s="7">
        <f t="shared" si="103"/>
        <v>2026</v>
      </c>
      <c r="B1417" s="73" t="s">
        <v>87</v>
      </c>
      <c r="C1417" s="75">
        <v>51866</v>
      </c>
      <c r="D1417" s="8">
        <v>30615.752899169929</v>
      </c>
      <c r="E1417" s="8">
        <v>238881.78906250003</v>
      </c>
      <c r="F1417" s="8">
        <v>31532.396026611324</v>
      </c>
      <c r="G1417" s="8">
        <v>907.15353059768699</v>
      </c>
      <c r="H1417" s="8">
        <v>4852.5897102355939</v>
      </c>
      <c r="I1417" s="8">
        <v>1067.5696878433228</v>
      </c>
      <c r="J1417" s="8">
        <v>96353.818878173857</v>
      </c>
      <c r="K1417" s="8">
        <v>16914.655426025394</v>
      </c>
      <c r="L1417" s="8">
        <v>2040.5809707641606</v>
      </c>
      <c r="M1417" s="8">
        <v>7245.4736976623562</v>
      </c>
      <c r="N1417" s="8">
        <v>70153.108245849638</v>
      </c>
      <c r="O1417" s="8">
        <v>11245.071956634521</v>
      </c>
      <c r="P1417" s="8">
        <v>0</v>
      </c>
      <c r="Q1417" s="8">
        <v>0</v>
      </c>
      <c r="R1417" s="8">
        <v>47649.337005615271</v>
      </c>
      <c r="S1417" s="8">
        <v>25648.451080322258</v>
      </c>
      <c r="T1417" s="8">
        <v>23056.030731201179</v>
      </c>
      <c r="U1417" s="8"/>
    </row>
    <row r="1418" spans="1:21" ht="14.25" customHeight="1" x14ac:dyDescent="0.55000000000000004">
      <c r="A1418" s="7">
        <f t="shared" si="103"/>
        <v>2026</v>
      </c>
      <c r="B1418" s="73" t="s">
        <v>87</v>
      </c>
      <c r="C1418" s="75">
        <v>51897</v>
      </c>
      <c r="D1418" s="8">
        <v>30431.054473876953</v>
      </c>
      <c r="E1418" s="8">
        <v>237441.49633789065</v>
      </c>
      <c r="F1418" s="8">
        <v>31342.277557373058</v>
      </c>
      <c r="G1418" s="8">
        <v>901.68080329895031</v>
      </c>
      <c r="H1418" s="8">
        <v>4823.3319225311279</v>
      </c>
      <c r="I1418" s="8">
        <v>1061.1329958438876</v>
      </c>
      <c r="J1418" s="8">
        <v>95772.70669555667</v>
      </c>
      <c r="K1418" s="8">
        <v>16886.558532714844</v>
      </c>
      <c r="L1418" s="8">
        <v>2028.2741885185242</v>
      </c>
      <c r="M1418" s="8">
        <v>7201.7767486572284</v>
      </c>
      <c r="N1418" s="8">
        <v>69656.100097656279</v>
      </c>
      <c r="O1418" s="8">
        <v>11077.074810028078</v>
      </c>
      <c r="P1418" s="8">
        <v>0</v>
      </c>
      <c r="Q1418" s="8">
        <v>0</v>
      </c>
      <c r="R1418" s="8">
        <v>47361.88116455081</v>
      </c>
      <c r="S1418" s="8">
        <v>25493.808528900168</v>
      </c>
      <c r="T1418" s="8">
        <v>22917.018821716323</v>
      </c>
      <c r="U1418" s="8"/>
    </row>
    <row r="1419" spans="1:21" ht="14.25" customHeight="1" x14ac:dyDescent="0.55000000000000004">
      <c r="A1419" s="7">
        <f t="shared" si="103"/>
        <v>2026</v>
      </c>
      <c r="B1419" s="73" t="s">
        <v>87</v>
      </c>
      <c r="C1419" s="75">
        <v>51925</v>
      </c>
      <c r="D1419" s="8">
        <v>30247.512725830074</v>
      </c>
      <c r="E1419" s="8">
        <v>236009.888671875</v>
      </c>
      <c r="F1419" s="8">
        <v>31153.305145263679</v>
      </c>
      <c r="G1419" s="8">
        <v>896.24245977401722</v>
      </c>
      <c r="H1419" s="8">
        <v>4794.250612258913</v>
      </c>
      <c r="I1419" s="8">
        <v>1054.735077857971</v>
      </c>
      <c r="J1419" s="8">
        <v>95195.171844482451</v>
      </c>
      <c r="K1419" s="8">
        <v>16858.634460449222</v>
      </c>
      <c r="L1419" s="8">
        <v>2016.0431175231934</v>
      </c>
      <c r="M1419" s="8">
        <v>7158.3484325408945</v>
      </c>
      <c r="N1419" s="8">
        <v>69162.146057128964</v>
      </c>
      <c r="O1419" s="8">
        <v>10911.513397216797</v>
      </c>
      <c r="P1419" s="8">
        <v>0</v>
      </c>
      <c r="Q1419" s="8">
        <v>0</v>
      </c>
      <c r="R1419" s="8">
        <v>47076.228363037175</v>
      </c>
      <c r="S1419" s="8">
        <v>25340.09888458252</v>
      </c>
      <c r="T1419" s="8">
        <v>22778.844955444343</v>
      </c>
      <c r="U1419" s="8"/>
    </row>
    <row r="1420" spans="1:21" ht="14.25" customHeight="1" x14ac:dyDescent="0.55000000000000004">
      <c r="A1420" s="7">
        <f t="shared" si="103"/>
        <v>2026</v>
      </c>
      <c r="B1420" s="73" t="s">
        <v>87</v>
      </c>
      <c r="C1420" s="75">
        <v>51956</v>
      </c>
      <c r="D1420" s="8">
        <v>30065.102157592784</v>
      </c>
      <c r="E1420" s="8">
        <v>234586.91137695315</v>
      </c>
      <c r="F1420" s="8">
        <v>30965.47207641603</v>
      </c>
      <c r="G1420" s="8">
        <v>890.8376159667971</v>
      </c>
      <c r="H1420" s="8">
        <v>4765.3445434570322</v>
      </c>
      <c r="I1420" s="8">
        <v>1048.3757543563843</v>
      </c>
      <c r="J1420" s="8">
        <v>94621.153198242202</v>
      </c>
      <c r="K1420" s="8">
        <v>16830.880889892578</v>
      </c>
      <c r="L1420" s="8">
        <v>2003.8865370750436</v>
      </c>
      <c r="M1420" s="8">
        <v>7115.1844825744647</v>
      </c>
      <c r="N1420" s="8">
        <v>68671.201446533247</v>
      </c>
      <c r="O1420" s="8">
        <v>10748.349479675293</v>
      </c>
      <c r="P1420" s="8">
        <v>0</v>
      </c>
      <c r="Q1420" s="8">
        <v>0</v>
      </c>
      <c r="R1420" s="8">
        <v>46792.333938598684</v>
      </c>
      <c r="S1420" s="8">
        <v>25187.315204620387</v>
      </c>
      <c r="T1420" s="8">
        <v>22641.504192352299</v>
      </c>
      <c r="U1420" s="8"/>
    </row>
    <row r="1421" spans="1:21" ht="14.25" customHeight="1" x14ac:dyDescent="0.55000000000000004">
      <c r="A1421" s="7">
        <f t="shared" si="103"/>
        <v>2026</v>
      </c>
      <c r="B1421" s="73" t="s">
        <v>87</v>
      </c>
      <c r="C1421" s="75">
        <v>51986</v>
      </c>
      <c r="D1421" s="8">
        <v>29883.814193725593</v>
      </c>
      <c r="E1421" s="8">
        <v>233172.51440429688</v>
      </c>
      <c r="F1421" s="8">
        <v>30778.771789550799</v>
      </c>
      <c r="G1421" s="8">
        <v>885.4660201072694</v>
      </c>
      <c r="H1421" s="8">
        <v>4736.6128149032593</v>
      </c>
      <c r="I1421" s="8">
        <v>1042.054764509201</v>
      </c>
      <c r="J1421" s="8">
        <v>94050.629577636748</v>
      </c>
      <c r="K1421" s="8">
        <v>16803.296020507816</v>
      </c>
      <c r="L1421" s="8">
        <v>1991.8039875030518</v>
      </c>
      <c r="M1421" s="8">
        <v>7072.2833232879648</v>
      </c>
      <c r="N1421" s="8">
        <v>68183.246368408232</v>
      </c>
      <c r="O1421" s="8">
        <v>10587.548961639406</v>
      </c>
      <c r="P1421" s="8">
        <v>0</v>
      </c>
      <c r="Q1421" s="8">
        <v>0</v>
      </c>
      <c r="R1421" s="8">
        <v>46510.185134887739</v>
      </c>
      <c r="S1421" s="8">
        <v>25035.453254699732</v>
      </c>
      <c r="T1421" s="8">
        <v>22504.99146652222</v>
      </c>
      <c r="U1421" s="8"/>
    </row>
    <row r="1422" spans="1:21" ht="14.25" customHeight="1" x14ac:dyDescent="0.55000000000000004">
      <c r="A1422" s="7">
        <f t="shared" si="103"/>
        <v>2026</v>
      </c>
      <c r="B1422" s="73" t="s">
        <v>87</v>
      </c>
      <c r="C1422" s="75">
        <v>52017</v>
      </c>
      <c r="D1422" s="8">
        <v>29703.634704589855</v>
      </c>
      <c r="E1422" s="8">
        <v>231766.6455078125</v>
      </c>
      <c r="F1422" s="8">
        <v>30593.197143554695</v>
      </c>
      <c r="G1422" s="8">
        <v>880.12725782394421</v>
      </c>
      <c r="H1422" s="8">
        <v>4708.0543165206918</v>
      </c>
      <c r="I1422" s="8">
        <v>1035.7719032764435</v>
      </c>
      <c r="J1422" s="8">
        <v>93483.569641113296</v>
      </c>
      <c r="K1422" s="8">
        <v>16775.878845214844</v>
      </c>
      <c r="L1422" s="8">
        <v>1979.7947802543642</v>
      </c>
      <c r="M1422" s="8">
        <v>7029.6422843933105</v>
      </c>
      <c r="N1422" s="8">
        <v>67698.254455566406</v>
      </c>
      <c r="O1422" s="8">
        <v>10429.075904846193</v>
      </c>
      <c r="P1422" s="8">
        <v>0</v>
      </c>
      <c r="Q1422" s="8">
        <v>0</v>
      </c>
      <c r="R1422" s="8">
        <v>46229.760589599668</v>
      </c>
      <c r="S1422" s="8">
        <v>24884.506771087646</v>
      </c>
      <c r="T1422" s="8">
        <v>22369.301853179939</v>
      </c>
      <c r="U1422" s="8"/>
    </row>
    <row r="1423" spans="1:21" ht="14.25" customHeight="1" x14ac:dyDescent="0.55000000000000004">
      <c r="A1423" s="7">
        <f t="shared" si="103"/>
        <v>2026</v>
      </c>
      <c r="B1423" s="73" t="s">
        <v>87</v>
      </c>
      <c r="C1423" s="75">
        <v>52047</v>
      </c>
      <c r="D1423" s="8">
        <v>29524.542282104499</v>
      </c>
      <c r="E1423" s="8">
        <v>230369.2548828125</v>
      </c>
      <c r="F1423" s="8">
        <v>30408.74154663087</v>
      </c>
      <c r="G1423" s="8">
        <v>874.82068920135487</v>
      </c>
      <c r="H1423" s="8">
        <v>4679.6680221557663</v>
      </c>
      <c r="I1423" s="8">
        <v>1029.5269317626955</v>
      </c>
      <c r="J1423" s="8">
        <v>92919.928558349638</v>
      </c>
      <c r="K1423" s="8">
        <v>16748.626861572269</v>
      </c>
      <c r="L1423" s="8">
        <v>1967.8580107688908</v>
      </c>
      <c r="M1423" s="8">
        <v>6987.2583942413348</v>
      </c>
      <c r="N1423" s="8">
        <v>67216.184570312558</v>
      </c>
      <c r="O1423" s="8">
        <v>10272.894172668459</v>
      </c>
      <c r="P1423" s="8">
        <v>0</v>
      </c>
      <c r="Q1423" s="8">
        <v>0</v>
      </c>
      <c r="R1423" s="8">
        <v>45951.026763916067</v>
      </c>
      <c r="S1423" s="8">
        <v>24734.470565795906</v>
      </c>
      <c r="T1423" s="8">
        <v>22234.430721282955</v>
      </c>
      <c r="U1423" s="8"/>
    </row>
    <row r="1424" spans="1:21" ht="14.25" customHeight="1" x14ac:dyDescent="0.55000000000000004">
      <c r="A1424" s="7">
        <f t="shared" si="103"/>
        <v>2026</v>
      </c>
      <c r="B1424" s="73" t="s">
        <v>87</v>
      </c>
      <c r="C1424" s="75">
        <v>52078</v>
      </c>
      <c r="D1424" s="8">
        <v>29346.529785156257</v>
      </c>
      <c r="E1424" s="8">
        <v>228980.2880859375</v>
      </c>
      <c r="F1424" s="8">
        <v>30225.398010253914</v>
      </c>
      <c r="G1424" s="8">
        <v>869.54614257812523</v>
      </c>
      <c r="H1424" s="8">
        <v>4651.4529409408569</v>
      </c>
      <c r="I1424" s="8">
        <v>1023.3196053504943</v>
      </c>
      <c r="J1424" s="8">
        <v>92359.686065673857</v>
      </c>
      <c r="K1424" s="8">
        <v>16721.539154052738</v>
      </c>
      <c r="L1424" s="8">
        <v>1955.9932041168215</v>
      </c>
      <c r="M1424" s="8">
        <v>6945.129980087283</v>
      </c>
      <c r="N1424" s="8">
        <v>66737.024322509824</v>
      </c>
      <c r="O1424" s="8">
        <v>10118.972873687748</v>
      </c>
      <c r="P1424" s="8">
        <v>0</v>
      </c>
      <c r="Q1424" s="8">
        <v>0</v>
      </c>
      <c r="R1424" s="8">
        <v>45673.97418212895</v>
      </c>
      <c r="S1424" s="8">
        <v>24585.339267730724</v>
      </c>
      <c r="T1424" s="8">
        <v>22100.372798919685</v>
      </c>
      <c r="U1424" s="8"/>
    </row>
    <row r="1425" spans="1:21" ht="14.25" customHeight="1" x14ac:dyDescent="0.55000000000000004">
      <c r="A1425" s="7">
        <f t="shared" si="103"/>
        <v>2026</v>
      </c>
      <c r="B1425" s="73" t="s">
        <v>87</v>
      </c>
      <c r="C1425" s="75">
        <v>52109</v>
      </c>
      <c r="D1425" s="8">
        <v>29169.590545654301</v>
      </c>
      <c r="E1425" s="8">
        <v>227599.6953125</v>
      </c>
      <c r="F1425" s="8">
        <v>30043.15951538087</v>
      </c>
      <c r="G1425" s="8">
        <v>864.303379058838</v>
      </c>
      <c r="H1425" s="8">
        <v>4623.4078435897827</v>
      </c>
      <c r="I1425" s="8">
        <v>1017.1496808528901</v>
      </c>
      <c r="J1425" s="8">
        <v>91802.820281982451</v>
      </c>
      <c r="K1425" s="8">
        <v>16694.614959716797</v>
      </c>
      <c r="L1425" s="8">
        <v>1944.1999130249033</v>
      </c>
      <c r="M1425" s="8">
        <v>6903.2556877136258</v>
      </c>
      <c r="N1425" s="8">
        <v>66260.750640869184</v>
      </c>
      <c r="O1425" s="8">
        <v>9967.2774543762225</v>
      </c>
      <c r="P1425" s="8">
        <v>0</v>
      </c>
      <c r="Q1425" s="8">
        <v>0</v>
      </c>
      <c r="R1425" s="8">
        <v>45398.591918945356</v>
      </c>
      <c r="S1425" s="8">
        <v>24437.106513977069</v>
      </c>
      <c r="T1425" s="8">
        <v>21967.122341156017</v>
      </c>
      <c r="U1425" s="8"/>
    </row>
    <row r="1426" spans="1:21" ht="14.25" customHeight="1" x14ac:dyDescent="0.55000000000000004">
      <c r="A1426" s="7">
        <f t="shared" si="103"/>
        <v>2026</v>
      </c>
      <c r="B1426" s="73" t="s">
        <v>87</v>
      </c>
      <c r="C1426" s="75">
        <v>52139</v>
      </c>
      <c r="D1426" s="8">
        <v>28993.718292236339</v>
      </c>
      <c r="E1426" s="8">
        <v>226227.42700195315</v>
      </c>
      <c r="F1426" s="8">
        <v>29862.020050048835</v>
      </c>
      <c r="G1426" s="8">
        <v>859.09222936630249</v>
      </c>
      <c r="H1426" s="8">
        <v>4595.5319032669095</v>
      </c>
      <c r="I1426" s="8">
        <v>1011.0169649124144</v>
      </c>
      <c r="J1426" s="8">
        <v>91249.313201904326</v>
      </c>
      <c r="K1426" s="8">
        <v>16667.852996826172</v>
      </c>
      <c r="L1426" s="8">
        <v>1932.4777383804321</v>
      </c>
      <c r="M1426" s="8">
        <v>6861.6339397430438</v>
      </c>
      <c r="N1426" s="8">
        <v>65787.349334716841</v>
      </c>
      <c r="O1426" s="8">
        <v>9817.7777366638165</v>
      </c>
      <c r="P1426" s="8">
        <v>0</v>
      </c>
      <c r="Q1426" s="8">
        <v>0</v>
      </c>
      <c r="R1426" s="8">
        <v>45124.870147705115</v>
      </c>
      <c r="S1426" s="8">
        <v>24289.767719268813</v>
      </c>
      <c r="T1426" s="8">
        <v>21834.675724029552</v>
      </c>
      <c r="U1426" s="8"/>
    </row>
    <row r="1427" spans="1:21" ht="14.25" customHeight="1" x14ac:dyDescent="0.55000000000000004">
      <c r="A1427" s="7">
        <f t="shared" si="103"/>
        <v>2026</v>
      </c>
      <c r="B1427" s="73" t="s">
        <v>87</v>
      </c>
      <c r="C1427" s="75">
        <v>52170</v>
      </c>
      <c r="D1427" s="8">
        <v>28818.905929565437</v>
      </c>
      <c r="E1427" s="8">
        <v>224863.43139648438</v>
      </c>
      <c r="F1427" s="8">
        <v>29681.972747802749</v>
      </c>
      <c r="G1427" s="8">
        <v>853.91248846054077</v>
      </c>
      <c r="H1427" s="8">
        <v>4567.8240222930926</v>
      </c>
      <c r="I1427" s="8">
        <v>1004.9212393760683</v>
      </c>
      <c r="J1427" s="8">
        <v>90699.141693115263</v>
      </c>
      <c r="K1427" s="8">
        <v>16641.252593994141</v>
      </c>
      <c r="L1427" s="8">
        <v>1920.8261904716496</v>
      </c>
      <c r="M1427" s="8">
        <v>6820.263053894043</v>
      </c>
      <c r="N1427" s="8">
        <v>65316.799560546904</v>
      </c>
      <c r="O1427" s="8">
        <v>9670.4419212341309</v>
      </c>
      <c r="P1427" s="8">
        <v>0</v>
      </c>
      <c r="Q1427" s="8">
        <v>0</v>
      </c>
      <c r="R1427" s="8">
        <v>44852.797637939482</v>
      </c>
      <c r="S1427" s="8">
        <v>24143.316890716564</v>
      </c>
      <c r="T1427" s="8">
        <v>21703.027839660645</v>
      </c>
      <c r="U1427" s="8"/>
    </row>
    <row r="1428" spans="1:21" ht="14.25" customHeight="1" x14ac:dyDescent="0.55000000000000004">
      <c r="A1428" s="7">
        <f t="shared" si="103"/>
        <v>2026</v>
      </c>
      <c r="B1428" s="73" t="s">
        <v>87</v>
      </c>
      <c r="C1428" s="75">
        <v>52200</v>
      </c>
      <c r="D1428" s="8">
        <v>28645.147994995114</v>
      </c>
      <c r="E1428" s="8">
        <v>223507.66015625</v>
      </c>
      <c r="F1428" s="8">
        <v>29503.011138916019</v>
      </c>
      <c r="G1428" s="8">
        <v>848.76399230957043</v>
      </c>
      <c r="H1428" s="8">
        <v>4540.2831678390512</v>
      </c>
      <c r="I1428" s="8">
        <v>998.86225223541248</v>
      </c>
      <c r="J1428" s="8">
        <v>90152.290130615278</v>
      </c>
      <c r="K1428" s="8">
        <v>16614.812316894535</v>
      </c>
      <c r="L1428" s="8">
        <v>1909.2449541091921</v>
      </c>
      <c r="M1428" s="8">
        <v>6779.1415386199969</v>
      </c>
      <c r="N1428" s="8">
        <v>64849.091186523474</v>
      </c>
      <c r="O1428" s="8">
        <v>9525.2394218444842</v>
      </c>
      <c r="P1428" s="8">
        <v>0</v>
      </c>
      <c r="Q1428" s="8">
        <v>0</v>
      </c>
      <c r="R1428" s="8">
        <v>44582.36683654791</v>
      </c>
      <c r="S1428" s="8">
        <v>23997.749156951915</v>
      </c>
      <c r="T1428" s="8">
        <v>21572.173419952396</v>
      </c>
      <c r="U1428" s="8"/>
    </row>
    <row r="1429" spans="1:21" ht="14.25" customHeight="1" x14ac:dyDescent="0.55000000000000004">
      <c r="A1429" s="7">
        <f t="shared" si="103"/>
        <v>2026</v>
      </c>
      <c r="B1429" s="73" t="s">
        <v>87</v>
      </c>
      <c r="C1429" s="75">
        <v>52231</v>
      </c>
      <c r="D1429" s="8">
        <v>28472.437515258796</v>
      </c>
      <c r="E1429" s="8">
        <v>222160.06469726563</v>
      </c>
      <c r="F1429" s="8">
        <v>29325.128479003917</v>
      </c>
      <c r="G1429" s="8">
        <v>843.64653301239025</v>
      </c>
      <c r="H1429" s="8">
        <v>4512.9084014892587</v>
      </c>
      <c r="I1429" s="8">
        <v>992.83981680870045</v>
      </c>
      <c r="J1429" s="8">
        <v>89608.733093261762</v>
      </c>
      <c r="K1429" s="8">
        <v>16588.531524658207</v>
      </c>
      <c r="L1429" s="8">
        <v>1897.7335119247437</v>
      </c>
      <c r="M1429" s="8">
        <v>6738.2679595947284</v>
      </c>
      <c r="N1429" s="8">
        <v>64384.200286865278</v>
      </c>
      <c r="O1429" s="8">
        <v>9382.1407890319824</v>
      </c>
      <c r="P1429" s="8">
        <v>0</v>
      </c>
      <c r="Q1429" s="8">
        <v>0</v>
      </c>
      <c r="R1429" s="8">
        <v>44313.565765380888</v>
      </c>
      <c r="S1429" s="8">
        <v>23853.059226989768</v>
      </c>
      <c r="T1429" s="8">
        <v>21442.108303070083</v>
      </c>
      <c r="U1429" s="8"/>
    </row>
    <row r="1430" spans="1:21" ht="14.25" customHeight="1" x14ac:dyDescent="0.55000000000000004">
      <c r="A1430" s="7">
        <f t="shared" si="103"/>
        <v>2026</v>
      </c>
      <c r="B1430" s="73" t="s">
        <v>87</v>
      </c>
      <c r="C1430" s="75">
        <v>52262</v>
      </c>
      <c r="D1430" s="8">
        <v>28300.768325805668</v>
      </c>
      <c r="E1430" s="8">
        <v>220820.59497070315</v>
      </c>
      <c r="F1430" s="8">
        <v>29148.318481445313</v>
      </c>
      <c r="G1430" s="8">
        <v>838.55993175506603</v>
      </c>
      <c r="H1430" s="8">
        <v>4485.698755264284</v>
      </c>
      <c r="I1430" s="8">
        <v>986.85369658470154</v>
      </c>
      <c r="J1430" s="8">
        <v>89068.455932617217</v>
      </c>
      <c r="K1430" s="8">
        <v>16562.409301757813</v>
      </c>
      <c r="L1430" s="8">
        <v>1886.2915019989014</v>
      </c>
      <c r="M1430" s="8">
        <v>6697.6408557891837</v>
      </c>
      <c r="N1430" s="8">
        <v>63922.114105224646</v>
      </c>
      <c r="O1430" s="8">
        <v>9241.1148109436072</v>
      </c>
      <c r="P1430" s="8">
        <v>0</v>
      </c>
      <c r="Q1430" s="8">
        <v>0</v>
      </c>
      <c r="R1430" s="8">
        <v>44046.385406494162</v>
      </c>
      <c r="S1430" s="8">
        <v>23709.242225646976</v>
      </c>
      <c r="T1430" s="8">
        <v>21312.827705383319</v>
      </c>
      <c r="U1430" s="8"/>
    </row>
    <row r="1431" spans="1:21" ht="14.25" customHeight="1" x14ac:dyDescent="0.55000000000000004">
      <c r="A1431" s="7">
        <f t="shared" si="103"/>
        <v>2026</v>
      </c>
      <c r="B1431" s="73" t="s">
        <v>87</v>
      </c>
      <c r="C1431" s="75">
        <v>52290</v>
      </c>
      <c r="D1431" s="8">
        <v>28130.134414672859</v>
      </c>
      <c r="E1431" s="8">
        <v>219489.1982421875</v>
      </c>
      <c r="F1431" s="8">
        <v>28972.573974609382</v>
      </c>
      <c r="G1431" s="8">
        <v>833.50399851799</v>
      </c>
      <c r="H1431" s="8">
        <v>4458.6530399322501</v>
      </c>
      <c r="I1431" s="8">
        <v>980.90363788604714</v>
      </c>
      <c r="J1431" s="8">
        <v>88531.434448242217</v>
      </c>
      <c r="K1431" s="8">
        <v>16536.444488525391</v>
      </c>
      <c r="L1431" s="8">
        <v>1874.9184994697569</v>
      </c>
      <c r="M1431" s="8">
        <v>6657.2587242126483</v>
      </c>
      <c r="N1431" s="8">
        <v>63462.813171386755</v>
      </c>
      <c r="O1431" s="8">
        <v>9102.13232421875</v>
      </c>
      <c r="P1431" s="8">
        <v>0</v>
      </c>
      <c r="Q1431" s="8">
        <v>0</v>
      </c>
      <c r="R1431" s="8">
        <v>43780.816757202163</v>
      </c>
      <c r="S1431" s="8">
        <v>23566.291526794445</v>
      </c>
      <c r="T1431" s="8">
        <v>21184.325965881348</v>
      </c>
      <c r="U1431" s="8"/>
    </row>
    <row r="1432" spans="1:21" ht="14.25" customHeight="1" x14ac:dyDescent="0.55000000000000004">
      <c r="A1432" s="7">
        <f t="shared" si="103"/>
        <v>2026</v>
      </c>
      <c r="B1432" s="73" t="s">
        <v>87</v>
      </c>
      <c r="C1432" s="75">
        <v>52321</v>
      </c>
      <c r="D1432" s="8">
        <v>27960.529571533207</v>
      </c>
      <c r="E1432" s="8">
        <v>218165.8308105469</v>
      </c>
      <c r="F1432" s="8">
        <v>28797.889556884773</v>
      </c>
      <c r="G1432" s="8">
        <v>828.47854757308971</v>
      </c>
      <c r="H1432" s="8">
        <v>4431.7705259323129</v>
      </c>
      <c r="I1432" s="8">
        <v>974.98947143554699</v>
      </c>
      <c r="J1432" s="8">
        <v>87997.652435302763</v>
      </c>
      <c r="K1432" s="8">
        <v>16510.63623046875</v>
      </c>
      <c r="L1432" s="8">
        <v>1863.6140565872192</v>
      </c>
      <c r="M1432" s="8">
        <v>6617.1201610565176</v>
      </c>
      <c r="N1432" s="8">
        <v>63006.282196044966</v>
      </c>
      <c r="O1432" s="8">
        <v>8965.1654853820819</v>
      </c>
      <c r="P1432" s="8">
        <v>0</v>
      </c>
      <c r="Q1432" s="8">
        <v>0</v>
      </c>
      <c r="R1432" s="8">
        <v>43516.849060058608</v>
      </c>
      <c r="S1432" s="8">
        <v>23424.203762054462</v>
      </c>
      <c r="T1432" s="8">
        <v>21056.599094390873</v>
      </c>
      <c r="U1432" s="8"/>
    </row>
    <row r="1433" spans="1:21" ht="14.25" customHeight="1" x14ac:dyDescent="0.55000000000000004">
      <c r="A1433" s="7">
        <f t="shared" si="103"/>
        <v>2026</v>
      </c>
      <c r="B1433" s="73" t="s">
        <v>87</v>
      </c>
      <c r="C1433" s="75">
        <v>52351</v>
      </c>
      <c r="D1433" s="8">
        <v>27791.947021484382</v>
      </c>
      <c r="E1433" s="8">
        <v>216850.44165039063</v>
      </c>
      <c r="F1433" s="8">
        <v>28624.258239746097</v>
      </c>
      <c r="G1433" s="8">
        <v>823.48339843749989</v>
      </c>
      <c r="H1433" s="8">
        <v>4405.0499744415301</v>
      </c>
      <c r="I1433" s="8">
        <v>969.11095643043541</v>
      </c>
      <c r="J1433" s="8">
        <v>87467.08609008792</v>
      </c>
      <c r="K1433" s="8">
        <v>16484.983581542969</v>
      </c>
      <c r="L1433" s="8">
        <v>1852.3777165412901</v>
      </c>
      <c r="M1433" s="8">
        <v>6577.2235469818106</v>
      </c>
      <c r="N1433" s="8">
        <v>62552.501098632856</v>
      </c>
      <c r="O1433" s="8">
        <v>8830.1838226318378</v>
      </c>
      <c r="P1433" s="8">
        <v>0</v>
      </c>
      <c r="Q1433" s="8">
        <v>0</v>
      </c>
      <c r="R1433" s="8">
        <v>43254.472412109411</v>
      </c>
      <c r="S1433" s="8">
        <v>23282.971763610858</v>
      </c>
      <c r="T1433" s="8">
        <v>20929.642211914066</v>
      </c>
      <c r="U1433" s="8"/>
    </row>
    <row r="1434" spans="1:21" ht="14.25" customHeight="1" x14ac:dyDescent="0.55000000000000004">
      <c r="A1434" s="7">
        <f t="shared" si="103"/>
        <v>2026</v>
      </c>
      <c r="B1434" s="73" t="s">
        <v>87</v>
      </c>
      <c r="C1434" s="75">
        <v>52382</v>
      </c>
      <c r="D1434" s="8">
        <v>27624.380920410164</v>
      </c>
      <c r="E1434" s="8">
        <v>215542.98315429688</v>
      </c>
      <c r="F1434" s="8">
        <v>28451.673309326179</v>
      </c>
      <c r="G1434" s="8">
        <v>818.51835703849781</v>
      </c>
      <c r="H1434" s="8">
        <v>4378.4906225204486</v>
      </c>
      <c r="I1434" s="8">
        <v>963.26787137985207</v>
      </c>
      <c r="J1434" s="8">
        <v>86939.719604492231</v>
      </c>
      <c r="K1434" s="8">
        <v>16459.485687255859</v>
      </c>
      <c r="L1434" s="8">
        <v>1841.2091627120976</v>
      </c>
      <c r="M1434" s="8">
        <v>6537.5673751831091</v>
      </c>
      <c r="N1434" s="8">
        <v>62101.457366943403</v>
      </c>
      <c r="O1434" s="8">
        <v>8697.1597366333008</v>
      </c>
      <c r="P1434" s="8">
        <v>0</v>
      </c>
      <c r="Q1434" s="8">
        <v>0</v>
      </c>
      <c r="R1434" s="8">
        <v>42993.677368164106</v>
      </c>
      <c r="S1434" s="8">
        <v>23142.591991424557</v>
      </c>
      <c r="T1434" s="8">
        <v>20803.450759887692</v>
      </c>
      <c r="U1434" s="8"/>
    </row>
    <row r="1435" spans="1:21" ht="14.25" customHeight="1" x14ac:dyDescent="0.55000000000000004">
      <c r="A1435" s="7">
        <f t="shared" si="103"/>
        <v>2026</v>
      </c>
      <c r="B1435" s="73" t="s">
        <v>87</v>
      </c>
      <c r="C1435" s="75">
        <v>52412</v>
      </c>
      <c r="D1435" s="8">
        <v>27457.825119018551</v>
      </c>
      <c r="E1435" s="8">
        <v>214243.40747070313</v>
      </c>
      <c r="F1435" s="8">
        <v>28280.129577636726</v>
      </c>
      <c r="G1435" s="8">
        <v>813.58327126503002</v>
      </c>
      <c r="H1435" s="8">
        <v>4352.0912733077994</v>
      </c>
      <c r="I1435" s="8">
        <v>957.46003985404968</v>
      </c>
      <c r="J1435" s="8">
        <v>86415.533813476577</v>
      </c>
      <c r="K1435" s="8">
        <v>16434.141418457031</v>
      </c>
      <c r="L1435" s="8">
        <v>1830.1079545021064</v>
      </c>
      <c r="M1435" s="8">
        <v>6498.1502285003671</v>
      </c>
      <c r="N1435" s="8">
        <v>61653.134796142651</v>
      </c>
      <c r="O1435" s="8">
        <v>8566.0667419433612</v>
      </c>
      <c r="P1435" s="8">
        <v>0</v>
      </c>
      <c r="Q1435" s="8">
        <v>0</v>
      </c>
      <c r="R1435" s="8">
        <v>42734.45599365238</v>
      </c>
      <c r="S1435" s="8">
        <v>23003.057395935073</v>
      </c>
      <c r="T1435" s="8">
        <v>20678.020759582534</v>
      </c>
      <c r="U1435" s="8"/>
    </row>
    <row r="1436" spans="1:21" ht="14.25" customHeight="1" x14ac:dyDescent="0.55000000000000004">
      <c r="A1436" s="7">
        <f t="shared" si="103"/>
        <v>2026</v>
      </c>
      <c r="B1436" s="73" t="s">
        <v>87</v>
      </c>
      <c r="C1436" s="75">
        <v>52443</v>
      </c>
      <c r="D1436" s="8">
        <v>27292.273544311534</v>
      </c>
      <c r="E1436" s="8">
        <v>212951.66845703128</v>
      </c>
      <c r="F1436" s="8">
        <v>28109.619934082042</v>
      </c>
      <c r="G1436" s="8">
        <v>808.67792344093311</v>
      </c>
      <c r="H1436" s="8">
        <v>4325.8512105941782</v>
      </c>
      <c r="I1436" s="8">
        <v>951.68722558021534</v>
      </c>
      <c r="J1436" s="8">
        <v>85894.508789062515</v>
      </c>
      <c r="K1436" s="8">
        <v>16408.949859619141</v>
      </c>
      <c r="L1436" s="8">
        <v>1819.0736651420586</v>
      </c>
      <c r="M1436" s="8">
        <v>6458.971029281618</v>
      </c>
      <c r="N1436" s="8">
        <v>61207.512893676801</v>
      </c>
      <c r="O1436" s="8">
        <v>8436.8747520446777</v>
      </c>
      <c r="P1436" s="8">
        <v>0</v>
      </c>
      <c r="Q1436" s="8">
        <v>0</v>
      </c>
      <c r="R1436" s="8">
        <v>42476.79702758792</v>
      </c>
      <c r="S1436" s="8">
        <v>22864.365139007579</v>
      </c>
      <c r="T1436" s="8">
        <v>20553.346591949463</v>
      </c>
      <c r="U1436" s="8"/>
    </row>
    <row r="1437" spans="1:21" ht="14.25" customHeight="1" x14ac:dyDescent="0.55000000000000004">
      <c r="A1437" s="7">
        <f t="shared" si="103"/>
        <v>2026</v>
      </c>
      <c r="B1437" s="73" t="s">
        <v>87</v>
      </c>
      <c r="C1437" s="75">
        <v>52474</v>
      </c>
      <c r="D1437" s="8">
        <v>27127.720138549808</v>
      </c>
      <c r="E1437" s="8">
        <v>211667.71728515625</v>
      </c>
      <c r="F1437" s="8">
        <v>27940.13873291016</v>
      </c>
      <c r="G1437" s="8">
        <v>803.8021581172942</v>
      </c>
      <c r="H1437" s="8">
        <v>4299.7693138122568</v>
      </c>
      <c r="I1437" s="8">
        <v>945.94921565055859</v>
      </c>
      <c r="J1437" s="8">
        <v>85376.624328613296</v>
      </c>
      <c r="K1437" s="8">
        <v>16383.910369873047</v>
      </c>
      <c r="L1437" s="8">
        <v>1808.1059322357182</v>
      </c>
      <c r="M1437" s="8">
        <v>6420.0278987884521</v>
      </c>
      <c r="N1437" s="8">
        <v>60764.580047607473</v>
      </c>
      <c r="O1437" s="8">
        <v>8309.5598564147967</v>
      </c>
      <c r="P1437" s="8">
        <v>0</v>
      </c>
      <c r="Q1437" s="8">
        <v>0</v>
      </c>
      <c r="R1437" s="8">
        <v>42220.691345214873</v>
      </c>
      <c r="S1437" s="8">
        <v>22726.508975982681</v>
      </c>
      <c r="T1437" s="8">
        <v>20429.424373626709</v>
      </c>
      <c r="U1437" s="8"/>
    </row>
    <row r="1438" spans="1:21" ht="14.25" customHeight="1" x14ac:dyDescent="0.55000000000000004">
      <c r="A1438" s="7">
        <f t="shared" si="103"/>
        <v>2026</v>
      </c>
      <c r="B1438" s="73" t="s">
        <v>87</v>
      </c>
      <c r="C1438" s="75">
        <v>52504</v>
      </c>
      <c r="D1438" s="8">
        <v>26964.158843994144</v>
      </c>
      <c r="E1438" s="8">
        <v>210391.5078125</v>
      </c>
      <c r="F1438" s="8">
        <v>27771.678924560558</v>
      </c>
      <c r="G1438" s="8">
        <v>798.9557852745055</v>
      </c>
      <c r="H1438" s="8">
        <v>4273.8447256088248</v>
      </c>
      <c r="I1438" s="8">
        <v>940.24579429626453</v>
      </c>
      <c r="J1438" s="8">
        <v>84861.862152099638</v>
      </c>
      <c r="K1438" s="8">
        <v>16359.021850585939</v>
      </c>
      <c r="L1438" s="8">
        <v>1797.2043013572686</v>
      </c>
      <c r="M1438" s="8">
        <v>6381.3196506500271</v>
      </c>
      <c r="N1438" s="8">
        <v>60324.317138671911</v>
      </c>
      <c r="O1438" s="8">
        <v>8184.0925369262704</v>
      </c>
      <c r="P1438" s="8">
        <v>0</v>
      </c>
      <c r="Q1438" s="8">
        <v>0</v>
      </c>
      <c r="R1438" s="8">
        <v>41966.12959289553</v>
      </c>
      <c r="S1438" s="8">
        <v>22589.483776092533</v>
      </c>
      <c r="T1438" s="8">
        <v>20306.248870849613</v>
      </c>
      <c r="U1438" s="8"/>
    </row>
    <row r="1439" spans="1:21" ht="14.25" customHeight="1" x14ac:dyDescent="0.55000000000000004">
      <c r="A1439" s="7">
        <f t="shared" si="103"/>
        <v>2026</v>
      </c>
      <c r="B1439" s="73" t="s">
        <v>87</v>
      </c>
      <c r="C1439" s="75">
        <v>52535</v>
      </c>
      <c r="D1439" s="8">
        <v>26801.583618164077</v>
      </c>
      <c r="E1439" s="8">
        <v>209122.99169921875</v>
      </c>
      <c r="F1439" s="8">
        <v>27604.234497070334</v>
      </c>
      <c r="G1439" s="8">
        <v>794.1386377811433</v>
      </c>
      <c r="H1439" s="8">
        <v>4248.0763397216788</v>
      </c>
      <c r="I1439" s="8">
        <v>934.57674121856701</v>
      </c>
      <c r="J1439" s="8">
        <v>84350.202880859419</v>
      </c>
      <c r="K1439" s="8">
        <v>16334.283203125004</v>
      </c>
      <c r="L1439" s="8">
        <v>1786.3683786392216</v>
      </c>
      <c r="M1439" s="8">
        <v>6342.8446197509775</v>
      </c>
      <c r="N1439" s="8">
        <v>59886.707061767615</v>
      </c>
      <c r="O1439" s="8">
        <v>8060.4472770690945</v>
      </c>
      <c r="P1439" s="8">
        <v>0</v>
      </c>
      <c r="Q1439" s="8">
        <v>0</v>
      </c>
      <c r="R1439" s="8">
        <v>41713.10302734375</v>
      </c>
      <c r="S1439" s="8">
        <v>22453.284603118896</v>
      </c>
      <c r="T1439" s="8">
        <v>20183.815898895278</v>
      </c>
      <c r="U1439" s="8"/>
    </row>
    <row r="1440" spans="1:21" ht="14.25" customHeight="1" x14ac:dyDescent="0.55000000000000004">
      <c r="A1440" s="7">
        <f t="shared" si="103"/>
        <v>2026</v>
      </c>
      <c r="B1440" s="73" t="s">
        <v>87</v>
      </c>
      <c r="C1440" s="75">
        <v>52565</v>
      </c>
      <c r="D1440" s="8">
        <v>26639.988739013665</v>
      </c>
      <c r="E1440" s="8">
        <v>207862.12524414065</v>
      </c>
      <c r="F1440" s="8">
        <v>27437.800415039066</v>
      </c>
      <c r="G1440" s="8">
        <v>789.35053372383118</v>
      </c>
      <c r="H1440" s="8">
        <v>4222.4634084701538</v>
      </c>
      <c r="I1440" s="8">
        <v>928.94190669059742</v>
      </c>
      <c r="J1440" s="8">
        <v>83841.630737304717</v>
      </c>
      <c r="K1440" s="8">
        <v>16309.694030761721</v>
      </c>
      <c r="L1440" s="8">
        <v>1775.5978155136115</v>
      </c>
      <c r="M1440" s="8">
        <v>6304.6016674041757</v>
      </c>
      <c r="N1440" s="8">
        <v>59451.736587524458</v>
      </c>
      <c r="O1440" s="8">
        <v>7938.5987510681207</v>
      </c>
      <c r="P1440" s="8">
        <v>0</v>
      </c>
      <c r="Q1440" s="8">
        <v>0</v>
      </c>
      <c r="R1440" s="8">
        <v>41461.60198974613</v>
      </c>
      <c r="S1440" s="8">
        <v>22317.90690231324</v>
      </c>
      <c r="T1440" s="8">
        <v>20062.121490478512</v>
      </c>
      <c r="U1440" s="8"/>
    </row>
    <row r="1441" spans="1:21" ht="14.25" customHeight="1" x14ac:dyDescent="0.55000000000000004">
      <c r="A1441" s="7">
        <f t="shared" si="103"/>
        <v>2026</v>
      </c>
      <c r="B1441" s="73" t="s">
        <v>87</v>
      </c>
      <c r="C1441" s="75">
        <v>52596</v>
      </c>
      <c r="D1441" s="8">
        <v>26479.368057250987</v>
      </c>
      <c r="E1441" s="8">
        <v>206608.85864257813</v>
      </c>
      <c r="F1441" s="8">
        <v>27272.369293212891</v>
      </c>
      <c r="G1441" s="8">
        <v>784.59128856658947</v>
      </c>
      <c r="H1441" s="8">
        <v>4197.0048189163208</v>
      </c>
      <c r="I1441" s="8">
        <v>923.34102439880394</v>
      </c>
      <c r="J1441" s="8">
        <v>83336.12271118167</v>
      </c>
      <c r="K1441" s="8">
        <v>16285.252685546877</v>
      </c>
      <c r="L1441" s="8">
        <v>1764.8921775817873</v>
      </c>
      <c r="M1441" s="8">
        <v>6266.5891399383554</v>
      </c>
      <c r="N1441" s="8">
        <v>59019.387863159209</v>
      </c>
      <c r="O1441" s="8">
        <v>7818.5214881897009</v>
      </c>
      <c r="P1441" s="8">
        <v>0</v>
      </c>
      <c r="Q1441" s="8">
        <v>0</v>
      </c>
      <c r="R1441" s="8">
        <v>41211.616928100608</v>
      </c>
      <c r="S1441" s="8">
        <v>22183.345272064216</v>
      </c>
      <c r="T1441" s="8">
        <v>19941.160755157471</v>
      </c>
      <c r="U1441" s="8"/>
    </row>
    <row r="1442" spans="1:21" ht="14.25" customHeight="1" x14ac:dyDescent="0.55000000000000004">
      <c r="A1442" s="7">
        <f t="shared" si="103"/>
        <v>2026</v>
      </c>
      <c r="B1442" s="73" t="s">
        <v>87</v>
      </c>
      <c r="C1442" s="75">
        <v>52627</v>
      </c>
      <c r="D1442" s="8">
        <v>26319.715667724624</v>
      </c>
      <c r="E1442" s="8">
        <v>205363.14916992188</v>
      </c>
      <c r="F1442" s="8">
        <v>27107.93548583984</v>
      </c>
      <c r="G1442" s="8">
        <v>779.86075043678261</v>
      </c>
      <c r="H1442" s="8">
        <v>4171.6997718811044</v>
      </c>
      <c r="I1442" s="8">
        <v>917.77391147613525</v>
      </c>
      <c r="J1442" s="8">
        <v>82833.664306640654</v>
      </c>
      <c r="K1442" s="8">
        <v>16260.958801269535</v>
      </c>
      <c r="L1442" s="8">
        <v>1754.2510828971858</v>
      </c>
      <c r="M1442" s="8">
        <v>6228.8060436248807</v>
      </c>
      <c r="N1442" s="8">
        <v>58589.646423339887</v>
      </c>
      <c r="O1442" s="8">
        <v>7700.189228057865</v>
      </c>
      <c r="P1442" s="8">
        <v>0</v>
      </c>
      <c r="Q1442" s="8">
        <v>0</v>
      </c>
      <c r="R1442" s="8">
        <v>40963.139495849624</v>
      </c>
      <c r="S1442" s="8">
        <v>22049.594966888439</v>
      </c>
      <c r="T1442" s="8">
        <v>19820.929233551029</v>
      </c>
      <c r="U1442" s="8"/>
    </row>
    <row r="1443" spans="1:21" ht="14.25" customHeight="1" x14ac:dyDescent="0.55000000000000004">
      <c r="A1443" s="7">
        <f t="shared" ref="A1443:A1546" si="104">A1442</f>
        <v>2026</v>
      </c>
      <c r="B1443" s="73" t="s">
        <v>87</v>
      </c>
      <c r="C1443" s="75">
        <v>52656</v>
      </c>
      <c r="D1443" s="8">
        <v>26161.026016235352</v>
      </c>
      <c r="E1443" s="8">
        <v>204124.95068359378</v>
      </c>
      <c r="F1443" s="8">
        <v>26944.493255615242</v>
      </c>
      <c r="G1443" s="8">
        <v>775.1587245464325</v>
      </c>
      <c r="H1443" s="8">
        <v>4146.5473022460956</v>
      </c>
      <c r="I1443" s="8">
        <v>912.24035549163796</v>
      </c>
      <c r="J1443" s="8">
        <v>82334.233032226592</v>
      </c>
      <c r="K1443" s="8">
        <v>16236.811645507814</v>
      </c>
      <c r="L1443" s="8">
        <v>1743.6741657257085</v>
      </c>
      <c r="M1443" s="8">
        <v>6191.2505054473913</v>
      </c>
      <c r="N1443" s="8">
        <v>58162.496704101606</v>
      </c>
      <c r="O1443" s="8">
        <v>7583.5784339904794</v>
      </c>
      <c r="P1443" s="8">
        <v>0</v>
      </c>
      <c r="Q1443" s="8">
        <v>0</v>
      </c>
      <c r="R1443" s="8">
        <v>40716.159652709983</v>
      </c>
      <c r="S1443" s="8">
        <v>21916.651031494148</v>
      </c>
      <c r="T1443" s="8">
        <v>19701.422538757324</v>
      </c>
      <c r="U1443" s="8"/>
    </row>
    <row r="1444" spans="1:21" ht="14.25" customHeight="1" x14ac:dyDescent="0.55000000000000004">
      <c r="A1444" s="7">
        <f t="shared" si="104"/>
        <v>2026</v>
      </c>
      <c r="B1444" s="73" t="s">
        <v>87</v>
      </c>
      <c r="C1444" s="75">
        <v>52687</v>
      </c>
      <c r="D1444" s="8">
        <v>26003.293136596687</v>
      </c>
      <c r="E1444" s="8">
        <v>202894.220703125</v>
      </c>
      <c r="F1444" s="8">
        <v>26782.036987304695</v>
      </c>
      <c r="G1444" s="8">
        <v>770.48504853248608</v>
      </c>
      <c r="H1444" s="8">
        <v>4121.5465307235718</v>
      </c>
      <c r="I1444" s="8">
        <v>906.74018979072571</v>
      </c>
      <c r="J1444" s="8">
        <v>81837.814849853545</v>
      </c>
      <c r="K1444" s="8">
        <v>16212.809936523438</v>
      </c>
      <c r="L1444" s="8">
        <v>1733.1610455512996</v>
      </c>
      <c r="M1444" s="8">
        <v>6153.9216899871817</v>
      </c>
      <c r="N1444" s="8">
        <v>57737.922988891652</v>
      </c>
      <c r="O1444" s="8">
        <v>7468.6640129089365</v>
      </c>
      <c r="P1444" s="8">
        <v>0</v>
      </c>
      <c r="Q1444" s="8">
        <v>0</v>
      </c>
      <c r="R1444" s="8">
        <v>40470.669494628935</v>
      </c>
      <c r="S1444" s="8">
        <v>21784.508838653579</v>
      </c>
      <c r="T1444" s="8">
        <v>19582.636760711666</v>
      </c>
      <c r="U1444" s="8"/>
    </row>
    <row r="1445" spans="1:21" ht="14.25" customHeight="1" x14ac:dyDescent="0.55000000000000004">
      <c r="A1445" s="7">
        <f t="shared" si="104"/>
        <v>2026</v>
      </c>
      <c r="B1445" s="73" t="s">
        <v>87</v>
      </c>
      <c r="C1445" s="75">
        <v>52717</v>
      </c>
      <c r="D1445" s="8">
        <v>25846.511093139648</v>
      </c>
      <c r="E1445" s="8">
        <v>201670.9069824219</v>
      </c>
      <c r="F1445" s="8">
        <v>26620.559387207049</v>
      </c>
      <c r="G1445" s="8">
        <v>765.83955836296093</v>
      </c>
      <c r="H1445" s="8">
        <v>4096.696382522583</v>
      </c>
      <c r="I1445" s="8">
        <v>901.27315926551842</v>
      </c>
      <c r="J1445" s="8">
        <v>81344.388702392622</v>
      </c>
      <c r="K1445" s="8">
        <v>16188.952941894533</v>
      </c>
      <c r="L1445" s="8">
        <v>1722.7112488746648</v>
      </c>
      <c r="M1445" s="8">
        <v>6116.8177108764676</v>
      </c>
      <c r="N1445" s="8">
        <v>57315.906112670949</v>
      </c>
      <c r="O1445" s="8">
        <v>7355.4206619262714</v>
      </c>
      <c r="P1445" s="8">
        <v>0</v>
      </c>
      <c r="Q1445" s="8">
        <v>0</v>
      </c>
      <c r="R1445" s="8">
        <v>40226.659027099638</v>
      </c>
      <c r="S1445" s="8">
        <v>21653.163047790527</v>
      </c>
      <c r="T1445" s="8">
        <v>19464.56668090821</v>
      </c>
      <c r="U1445" s="8"/>
    </row>
    <row r="1446" spans="1:21" ht="14.25" customHeight="1" x14ac:dyDescent="0.55000000000000004">
      <c r="A1446" s="7">
        <f t="shared" si="104"/>
        <v>2026</v>
      </c>
      <c r="B1446" s="73" t="s">
        <v>87</v>
      </c>
      <c r="C1446" s="75">
        <v>52748</v>
      </c>
      <c r="D1446" s="8">
        <v>25690.674575805664</v>
      </c>
      <c r="E1446" s="8">
        <v>200454.9716796875</v>
      </c>
      <c r="F1446" s="8">
        <v>26460.056182861328</v>
      </c>
      <c r="G1446" s="8">
        <v>761.22207427024841</v>
      </c>
      <c r="H1446" s="8">
        <v>4071.9961872100821</v>
      </c>
      <c r="I1446" s="8">
        <v>895.83912086486828</v>
      </c>
      <c r="J1446" s="8">
        <v>80853.939422607466</v>
      </c>
      <c r="K1446" s="8">
        <v>16165.239868164064</v>
      </c>
      <c r="L1446" s="8">
        <v>1712.3245029449461</v>
      </c>
      <c r="M1446" s="8">
        <v>6079.937618255618</v>
      </c>
      <c r="N1446" s="8">
        <v>56896.437042236365</v>
      </c>
      <c r="O1446" s="8">
        <v>7243.8267040252713</v>
      </c>
      <c r="P1446" s="8">
        <v>0</v>
      </c>
      <c r="Q1446" s="8">
        <v>0</v>
      </c>
      <c r="R1446" s="8">
        <v>39984.120437622114</v>
      </c>
      <c r="S1446" s="8">
        <v>21522.60962677003</v>
      </c>
      <c r="T1446" s="8">
        <v>19347.209030151382</v>
      </c>
      <c r="U1446" s="8"/>
    </row>
    <row r="1447" spans="1:21" ht="14.25" customHeight="1" x14ac:dyDescent="0.55000000000000004">
      <c r="A1447" s="7">
        <f t="shared" si="104"/>
        <v>2026</v>
      </c>
      <c r="B1447" s="73" t="s">
        <v>87</v>
      </c>
      <c r="C1447" s="75">
        <v>52778</v>
      </c>
      <c r="D1447" s="8">
        <v>25535.777313232422</v>
      </c>
      <c r="E1447" s="8">
        <v>199246.36572265625</v>
      </c>
      <c r="F1447" s="8">
        <v>26300.52001953125</v>
      </c>
      <c r="G1447" s="8">
        <v>756.63242101669334</v>
      </c>
      <c r="H1447" s="8">
        <v>4047.4448127746618</v>
      </c>
      <c r="I1447" s="8">
        <v>890.43781232833851</v>
      </c>
      <c r="J1447" s="8">
        <v>80366.445739746137</v>
      </c>
      <c r="K1447" s="8">
        <v>16141.669494628908</v>
      </c>
      <c r="L1447" s="8">
        <v>1702.0003442764282</v>
      </c>
      <c r="M1447" s="8">
        <v>6043.2796688079852</v>
      </c>
      <c r="N1447" s="8">
        <v>56479.494995117217</v>
      </c>
      <c r="O1447" s="8">
        <v>7133.8571281433115</v>
      </c>
      <c r="P1447" s="8">
        <v>0</v>
      </c>
      <c r="Q1447" s="8">
        <v>0</v>
      </c>
      <c r="R1447" s="8">
        <v>39743.043106079123</v>
      </c>
      <c r="S1447" s="8">
        <v>21392.843303680427</v>
      </c>
      <c r="T1447" s="8">
        <v>19230.558418273926</v>
      </c>
      <c r="U1447" s="8"/>
    </row>
    <row r="1448" spans="1:21" ht="14.25" customHeight="1" x14ac:dyDescent="0.55000000000000004">
      <c r="A1448" s="7">
        <f t="shared" si="104"/>
        <v>2026</v>
      </c>
      <c r="B1448" s="73" t="s">
        <v>87</v>
      </c>
      <c r="C1448" s="75">
        <v>52809</v>
      </c>
      <c r="D1448" s="8">
        <v>25381.814224243164</v>
      </c>
      <c r="E1448" s="8">
        <v>198045.04711914065</v>
      </c>
      <c r="F1448" s="8">
        <v>26141.946166992195</v>
      </c>
      <c r="G1448" s="8">
        <v>752.07045173645031</v>
      </c>
      <c r="H1448" s="8">
        <v>4023.0415487289415</v>
      </c>
      <c r="I1448" s="8">
        <v>885.06909847259521</v>
      </c>
      <c r="J1448" s="8">
        <v>79881.890869140654</v>
      </c>
      <c r="K1448" s="8">
        <v>16118.241455078127</v>
      </c>
      <c r="L1448" s="8">
        <v>1691.7384858131409</v>
      </c>
      <c r="M1448" s="8">
        <v>6006.842906951907</v>
      </c>
      <c r="N1448" s="8">
        <v>56065.068618774458</v>
      </c>
      <c r="O1448" s="8">
        <v>7025.4889316558829</v>
      </c>
      <c r="P1448" s="8">
        <v>0</v>
      </c>
      <c r="Q1448" s="8">
        <v>0</v>
      </c>
      <c r="R1448" s="8">
        <v>39503.420364379919</v>
      </c>
      <c r="S1448" s="8">
        <v>21263.859294891372</v>
      </c>
      <c r="T1448" s="8">
        <v>19114.611640930179</v>
      </c>
      <c r="U1448" s="8"/>
    </row>
    <row r="1449" spans="1:21" ht="14.25" customHeight="1" x14ac:dyDescent="0.55000000000000004">
      <c r="A1449" s="7">
        <f t="shared" si="104"/>
        <v>2026</v>
      </c>
      <c r="B1449" s="73" t="s">
        <v>87</v>
      </c>
      <c r="C1449" s="75">
        <v>52840</v>
      </c>
      <c r="D1449" s="8">
        <v>25228.779357910156</v>
      </c>
      <c r="E1449" s="8">
        <v>196850.97119140628</v>
      </c>
      <c r="F1449" s="8">
        <v>25984.328277587894</v>
      </c>
      <c r="G1449" s="8">
        <v>747.53598165512085</v>
      </c>
      <c r="H1449" s="8">
        <v>3998.7853393554701</v>
      </c>
      <c r="I1449" s="8">
        <v>879.73274159431435</v>
      </c>
      <c r="J1449" s="8">
        <v>79400.257598876982</v>
      </c>
      <c r="K1449" s="8">
        <v>16094.954772949221</v>
      </c>
      <c r="L1449" s="8">
        <v>1681.5384497642517</v>
      </c>
      <c r="M1449" s="8">
        <v>5970.6257801055908</v>
      </c>
      <c r="N1449" s="8">
        <v>55653.138137817412</v>
      </c>
      <c r="O1449" s="8">
        <v>6918.6995105743435</v>
      </c>
      <c r="P1449" s="8">
        <v>0</v>
      </c>
      <c r="Q1449" s="8">
        <v>0</v>
      </c>
      <c r="R1449" s="8">
        <v>39265.241638183616</v>
      </c>
      <c r="S1449" s="8">
        <v>21135.652515411377</v>
      </c>
      <c r="T1449" s="8">
        <v>18999.363777160641</v>
      </c>
      <c r="U1449" s="8"/>
    </row>
    <row r="1450" spans="1:21" ht="14.25" customHeight="1" x14ac:dyDescent="0.55000000000000004">
      <c r="A1450" s="7">
        <f t="shared" si="104"/>
        <v>2026</v>
      </c>
      <c r="B1450" s="73" t="s">
        <v>87</v>
      </c>
      <c r="C1450" s="75">
        <v>52870</v>
      </c>
      <c r="D1450" s="8">
        <v>25076.667098999027</v>
      </c>
      <c r="E1450" s="8">
        <v>195664.0966796875</v>
      </c>
      <c r="F1450" s="8">
        <v>25827.660461425781</v>
      </c>
      <c r="G1450" s="8">
        <v>743.02885103225708</v>
      </c>
      <c r="H1450" s="8">
        <v>3974.6754293441777</v>
      </c>
      <c r="I1450" s="8">
        <v>874.42855620384228</v>
      </c>
      <c r="J1450" s="8">
        <v>78921.528350830107</v>
      </c>
      <c r="K1450" s="8">
        <v>16071.808258056642</v>
      </c>
      <c r="L1450" s="8">
        <v>1671.3999266624451</v>
      </c>
      <c r="M1450" s="8">
        <v>5934.6270179748535</v>
      </c>
      <c r="N1450" s="8">
        <v>55243.693725585988</v>
      </c>
      <c r="O1450" s="8">
        <v>6813.4663906097439</v>
      </c>
      <c r="P1450" s="8">
        <v>0</v>
      </c>
      <c r="Q1450" s="8">
        <v>0</v>
      </c>
      <c r="R1450" s="8">
        <v>39028.499008178755</v>
      </c>
      <c r="S1450" s="8">
        <v>21008.219230651852</v>
      </c>
      <c r="T1450" s="8">
        <v>18884.810752868671</v>
      </c>
      <c r="U1450" s="8"/>
    </row>
    <row r="1451" spans="1:21" ht="14.25" customHeight="1" x14ac:dyDescent="0.55000000000000004">
      <c r="A1451" s="7">
        <f t="shared" si="104"/>
        <v>2026</v>
      </c>
      <c r="B1451" s="73" t="s">
        <v>87</v>
      </c>
      <c r="C1451" s="75">
        <v>52901</v>
      </c>
      <c r="D1451" s="8">
        <v>24925.471939086921</v>
      </c>
      <c r="E1451" s="8">
        <v>194484.37695312503</v>
      </c>
      <c r="F1451" s="8">
        <v>25671.937530517578</v>
      </c>
      <c r="G1451" s="8">
        <v>738.54889249801624</v>
      </c>
      <c r="H1451" s="8">
        <v>3950.7108316421504</v>
      </c>
      <c r="I1451" s="8">
        <v>869.15635681152344</v>
      </c>
      <c r="J1451" s="8">
        <v>78445.686141967832</v>
      </c>
      <c r="K1451" s="8">
        <v>16048.801544189455</v>
      </c>
      <c r="L1451" s="8">
        <v>1661.3225216865542</v>
      </c>
      <c r="M1451" s="8">
        <v>5898.845277786254</v>
      </c>
      <c r="N1451" s="8">
        <v>54836.716049194372</v>
      </c>
      <c r="O1451" s="8">
        <v>6709.7674045562762</v>
      </c>
      <c r="P1451" s="8">
        <v>0</v>
      </c>
      <c r="Q1451" s="8">
        <v>0</v>
      </c>
      <c r="R1451" s="8">
        <v>38793.18402099613</v>
      </c>
      <c r="S1451" s="8">
        <v>20881.553958892819</v>
      </c>
      <c r="T1451" s="8">
        <v>18770.948265075691</v>
      </c>
      <c r="U1451" s="8"/>
    </row>
    <row r="1452" spans="1:21" ht="14.25" customHeight="1" x14ac:dyDescent="0.55000000000000004">
      <c r="A1452" s="7">
        <f t="shared" si="104"/>
        <v>2026</v>
      </c>
      <c r="B1452" s="73" t="s">
        <v>87</v>
      </c>
      <c r="C1452" s="75">
        <v>52931</v>
      </c>
      <c r="D1452" s="8">
        <v>24775.188491821285</v>
      </c>
      <c r="E1452" s="8">
        <v>193311.7702636719</v>
      </c>
      <c r="F1452" s="8">
        <v>25517.153320312511</v>
      </c>
      <c r="G1452" s="8">
        <v>734.09595203399681</v>
      </c>
      <c r="H1452" s="8">
        <v>3926.8908176422105</v>
      </c>
      <c r="I1452" s="8">
        <v>863.91593718528748</v>
      </c>
      <c r="J1452" s="8">
        <v>77972.71255493167</v>
      </c>
      <c r="K1452" s="8">
        <v>16025.933471679688</v>
      </c>
      <c r="L1452" s="8">
        <v>1651.3059129714966</v>
      </c>
      <c r="M1452" s="8">
        <v>5863.2793579101581</v>
      </c>
      <c r="N1452" s="8">
        <v>54432.194198608428</v>
      </c>
      <c r="O1452" s="8">
        <v>6607.5808525085504</v>
      </c>
      <c r="P1452" s="8">
        <v>0</v>
      </c>
      <c r="Q1452" s="8">
        <v>0</v>
      </c>
      <c r="R1452" s="8">
        <v>38559.28758239749</v>
      </c>
      <c r="S1452" s="8">
        <v>20755.652873992931</v>
      </c>
      <c r="T1452" s="8">
        <v>18657.772045135509</v>
      </c>
      <c r="U1452" s="8"/>
    </row>
    <row r="1453" spans="1:21" ht="14.25" customHeight="1" x14ac:dyDescent="0.55000000000000004">
      <c r="A1453" s="7">
        <f t="shared" si="104"/>
        <v>2026</v>
      </c>
      <c r="B1453" s="73" t="s">
        <v>87</v>
      </c>
      <c r="C1453" s="75">
        <v>52962</v>
      </c>
      <c r="D1453" s="8">
        <v>24625.811431884766</v>
      </c>
      <c r="E1453" s="8">
        <v>192146.234375</v>
      </c>
      <c r="F1453" s="8">
        <v>25363.302734375015</v>
      </c>
      <c r="G1453" s="8">
        <v>729.66986727714539</v>
      </c>
      <c r="H1453" s="8">
        <v>3903.2143630981459</v>
      </c>
      <c r="I1453" s="8">
        <v>858.70713436603558</v>
      </c>
      <c r="J1453" s="8">
        <v>77502.592086792065</v>
      </c>
      <c r="K1453" s="8">
        <v>16003.203125000002</v>
      </c>
      <c r="L1453" s="8">
        <v>1641.3497142791748</v>
      </c>
      <c r="M1453" s="8">
        <v>5827.9277954101572</v>
      </c>
      <c r="N1453" s="8">
        <v>54030.111206054746</v>
      </c>
      <c r="O1453" s="8">
        <v>6506.8845329284704</v>
      </c>
      <c r="P1453" s="8">
        <v>0</v>
      </c>
      <c r="Q1453" s="8">
        <v>0</v>
      </c>
      <c r="R1453" s="8">
        <v>38326.802032470725</v>
      </c>
      <c r="S1453" s="8">
        <v>20630.510311126705</v>
      </c>
      <c r="T1453" s="8">
        <v>18545.279422760013</v>
      </c>
      <c r="U1453" s="8"/>
    </row>
    <row r="1454" spans="1:21" ht="14.25" customHeight="1" x14ac:dyDescent="0.55000000000000004">
      <c r="A1454" s="7">
        <f t="shared" si="104"/>
        <v>2026</v>
      </c>
      <c r="B1454" s="73" t="s">
        <v>87</v>
      </c>
      <c r="C1454" s="75">
        <v>52993</v>
      </c>
      <c r="D1454" s="8">
        <v>24477.334869384769</v>
      </c>
      <c r="E1454" s="8">
        <v>190987.72631835938</v>
      </c>
      <c r="F1454" s="8">
        <v>25210.379730224609</v>
      </c>
      <c r="G1454" s="8">
        <v>725.27046823501587</v>
      </c>
      <c r="H1454" s="8">
        <v>3879.680741310121</v>
      </c>
      <c r="I1454" s="8">
        <v>853.52972555160522</v>
      </c>
      <c r="J1454" s="8">
        <v>77035.305541992231</v>
      </c>
      <c r="K1454" s="8">
        <v>15980.609985351563</v>
      </c>
      <c r="L1454" s="8">
        <v>1631.4535160064697</v>
      </c>
      <c r="M1454" s="8">
        <v>5792.7894592285174</v>
      </c>
      <c r="N1454" s="8">
        <v>53630.452606201216</v>
      </c>
      <c r="O1454" s="8">
        <v>6407.6577415466309</v>
      </c>
      <c r="P1454" s="8">
        <v>0</v>
      </c>
      <c r="Q1454" s="8">
        <v>0</v>
      </c>
      <c r="R1454" s="8">
        <v>38095.718460083015</v>
      </c>
      <c r="S1454" s="8">
        <v>20506.123039245609</v>
      </c>
      <c r="T1454" s="8">
        <v>18433.464084625241</v>
      </c>
      <c r="U1454" s="8"/>
    </row>
    <row r="1455" spans="1:21" ht="14.25" customHeight="1" x14ac:dyDescent="0.55000000000000004">
      <c r="A1455" s="7">
        <f t="shared" si="104"/>
        <v>2026</v>
      </c>
      <c r="B1455" s="73" t="s">
        <v>87</v>
      </c>
      <c r="C1455" s="75">
        <v>53021</v>
      </c>
      <c r="D1455" s="8">
        <v>24329.753341674805</v>
      </c>
      <c r="E1455" s="8">
        <v>189836.20263671875</v>
      </c>
      <c r="F1455" s="8">
        <v>25058.378601074226</v>
      </c>
      <c r="G1455" s="8">
        <v>720.8975806236266</v>
      </c>
      <c r="H1455" s="8">
        <v>3856.2889242172268</v>
      </c>
      <c r="I1455" s="8">
        <v>848.38352513313282</v>
      </c>
      <c r="J1455" s="8">
        <v>76570.834686279341</v>
      </c>
      <c r="K1455" s="8">
        <v>15958.152954101564</v>
      </c>
      <c r="L1455" s="8">
        <v>1621.6169357299805</v>
      </c>
      <c r="M1455" s="8">
        <v>5757.8630027770996</v>
      </c>
      <c r="N1455" s="8">
        <v>53233.20199584966</v>
      </c>
      <c r="O1455" s="8">
        <v>6309.8792610168475</v>
      </c>
      <c r="P1455" s="8">
        <v>0</v>
      </c>
      <c r="Q1455" s="8">
        <v>0</v>
      </c>
      <c r="R1455" s="8">
        <v>37866.026916503935</v>
      </c>
      <c r="S1455" s="8">
        <v>20382.485244750984</v>
      </c>
      <c r="T1455" s="8">
        <v>18322.322818756114</v>
      </c>
      <c r="U1455" s="8"/>
    </row>
    <row r="1456" spans="1:21" ht="14.25" customHeight="1" x14ac:dyDescent="0.55000000000000004">
      <c r="A1456" s="7">
        <f t="shared" si="104"/>
        <v>2026</v>
      </c>
      <c r="B1456" s="73" t="s">
        <v>87</v>
      </c>
      <c r="C1456" s="75">
        <v>53052</v>
      </c>
      <c r="D1456" s="8">
        <v>24183.06217956543</v>
      </c>
      <c r="E1456" s="8">
        <v>188691.62353515628</v>
      </c>
      <c r="F1456" s="8">
        <v>24907.293884277347</v>
      </c>
      <c r="G1456" s="8">
        <v>716.5510780811311</v>
      </c>
      <c r="H1456" s="8">
        <v>3833.0382232666034</v>
      </c>
      <c r="I1456" s="8">
        <v>843.26835858821858</v>
      </c>
      <c r="J1456" s="8">
        <v>76109.167068481489</v>
      </c>
      <c r="K1456" s="8">
        <v>15935.83157348633</v>
      </c>
      <c r="L1456" s="8">
        <v>1611.8397259712219</v>
      </c>
      <c r="M1456" s="8">
        <v>5723.1470088958749</v>
      </c>
      <c r="N1456" s="8">
        <v>52838.347854614287</v>
      </c>
      <c r="O1456" s="8">
        <v>6213.5283756256113</v>
      </c>
      <c r="P1456" s="8">
        <v>0</v>
      </c>
      <c r="Q1456" s="8">
        <v>0</v>
      </c>
      <c r="R1456" s="8">
        <v>37637.721466064475</v>
      </c>
      <c r="S1456" s="8">
        <v>20259.593227386482</v>
      </c>
      <c r="T1456" s="8">
        <v>18211.851749420173</v>
      </c>
      <c r="U1456" s="8"/>
    </row>
    <row r="1457" spans="1:21" ht="14.25" customHeight="1" x14ac:dyDescent="0.55000000000000004">
      <c r="A1457" s="7">
        <f t="shared" si="104"/>
        <v>2026</v>
      </c>
      <c r="B1457" s="73" t="s">
        <v>87</v>
      </c>
      <c r="C1457" s="75">
        <v>53082</v>
      </c>
      <c r="D1457" s="8">
        <v>24037.255065917972</v>
      </c>
      <c r="E1457" s="8">
        <v>187553.94482421875</v>
      </c>
      <c r="F1457" s="8">
        <v>24757.120666503906</v>
      </c>
      <c r="G1457" s="8">
        <v>712.23077225685131</v>
      </c>
      <c r="H1457" s="8">
        <v>3809.9276638031006</v>
      </c>
      <c r="I1457" s="8">
        <v>838.18405985832214</v>
      </c>
      <c r="J1457" s="8">
        <v>75650.28114318852</v>
      </c>
      <c r="K1457" s="8">
        <v>15913.644622802738</v>
      </c>
      <c r="L1457" s="8">
        <v>1602.1214747428892</v>
      </c>
      <c r="M1457" s="8">
        <v>5688.6405601501465</v>
      </c>
      <c r="N1457" s="8">
        <v>52445.87484741216</v>
      </c>
      <c r="O1457" s="8">
        <v>6118.585081100462</v>
      </c>
      <c r="P1457" s="8">
        <v>0</v>
      </c>
      <c r="Q1457" s="8">
        <v>0</v>
      </c>
      <c r="R1457" s="8">
        <v>37410.792449951208</v>
      </c>
      <c r="S1457" s="8">
        <v>20137.441959381118</v>
      </c>
      <c r="T1457" s="8">
        <v>18102.047580719001</v>
      </c>
      <c r="U1457" s="8"/>
    </row>
    <row r="1458" spans="1:21" ht="14.25" customHeight="1" x14ac:dyDescent="0.55000000000000004">
      <c r="A1458" s="7">
        <f t="shared" si="104"/>
        <v>2026</v>
      </c>
      <c r="B1458" s="73" t="s">
        <v>87</v>
      </c>
      <c r="C1458" s="75">
        <v>53113</v>
      </c>
      <c r="D1458" s="8">
        <v>23892.326858520508</v>
      </c>
      <c r="E1458" s="8">
        <v>186423.12402343753</v>
      </c>
      <c r="F1458" s="8">
        <v>24607.852050781257</v>
      </c>
      <c r="G1458" s="8">
        <v>707.93651008605934</v>
      </c>
      <c r="H1458" s="8">
        <v>3786.9564695358258</v>
      </c>
      <c r="I1458" s="8">
        <v>833.13037550449349</v>
      </c>
      <c r="J1458" s="8">
        <v>75194.162765502944</v>
      </c>
      <c r="K1458" s="8">
        <v>15891.591217041016</v>
      </c>
      <c r="L1458" s="8">
        <v>1592.461766242981</v>
      </c>
      <c r="M1458" s="8">
        <v>5654.3418998718298</v>
      </c>
      <c r="N1458" s="8">
        <v>52055.768173217824</v>
      </c>
      <c r="O1458" s="8">
        <v>6025.0289535522443</v>
      </c>
      <c r="P1458" s="8">
        <v>0</v>
      </c>
      <c r="Q1458" s="8">
        <v>0</v>
      </c>
      <c r="R1458" s="8">
        <v>37185.230758667021</v>
      </c>
      <c r="S1458" s="8">
        <v>20016.027374267578</v>
      </c>
      <c r="T1458" s="8">
        <v>17992.904521942153</v>
      </c>
      <c r="U1458" s="8"/>
    </row>
    <row r="1459" spans="1:21" ht="14.25" customHeight="1" x14ac:dyDescent="0.55000000000000004">
      <c r="A1459" s="7">
        <f t="shared" si="104"/>
        <v>2026</v>
      </c>
      <c r="B1459" s="73" t="s">
        <v>87</v>
      </c>
      <c r="C1459" s="75">
        <v>53143</v>
      </c>
      <c r="D1459" s="8">
        <v>23748.272735595703</v>
      </c>
      <c r="E1459" s="8">
        <v>185299.12060546875</v>
      </c>
      <c r="F1459" s="8">
        <v>24459.483795166019</v>
      </c>
      <c r="G1459" s="8">
        <v>703.66813993453991</v>
      </c>
      <c r="H1459" s="8">
        <v>3764.1237306594862</v>
      </c>
      <c r="I1459" s="8">
        <v>828.1071839332584</v>
      </c>
      <c r="J1459" s="8">
        <v>74740.793334960996</v>
      </c>
      <c r="K1459" s="8">
        <v>15869.670989990236</v>
      </c>
      <c r="L1459" s="8">
        <v>1582.8603715896609</v>
      </c>
      <c r="M1459" s="8">
        <v>5620.2500934600857</v>
      </c>
      <c r="N1459" s="8">
        <v>51668.013854980512</v>
      </c>
      <c r="O1459" s="8">
        <v>5932.8402309417725</v>
      </c>
      <c r="P1459" s="8">
        <v>0</v>
      </c>
      <c r="Q1459" s="8">
        <v>0</v>
      </c>
      <c r="R1459" s="8">
        <v>36961.029678344741</v>
      </c>
      <c r="S1459" s="8">
        <v>19895.344345092766</v>
      </c>
      <c r="T1459" s="8">
        <v>17884.419803619396</v>
      </c>
      <c r="U1459" s="8"/>
    </row>
    <row r="1460" spans="1:21" ht="14.25" customHeight="1" x14ac:dyDescent="0.55000000000000004">
      <c r="A1460" s="7">
        <f t="shared" si="104"/>
        <v>2026</v>
      </c>
      <c r="B1460" s="73" t="s">
        <v>87</v>
      </c>
      <c r="C1460" s="75">
        <v>53174</v>
      </c>
      <c r="D1460" s="8">
        <v>23605.08708190918</v>
      </c>
      <c r="E1460" s="8">
        <v>184181.89477539063</v>
      </c>
      <c r="F1460" s="8">
        <v>24312.009948730483</v>
      </c>
      <c r="G1460" s="8">
        <v>699.42551302909862</v>
      </c>
      <c r="H1460" s="8">
        <v>3741.4286499023451</v>
      </c>
      <c r="I1460" s="8">
        <v>823.1142543554306</v>
      </c>
      <c r="J1460" s="8">
        <v>74290.159530639707</v>
      </c>
      <c r="K1460" s="8">
        <v>15847.883026123049</v>
      </c>
      <c r="L1460" s="8">
        <v>1573.3167719841003</v>
      </c>
      <c r="M1460" s="8">
        <v>5586.3638801574734</v>
      </c>
      <c r="N1460" s="8">
        <v>51282.594116210974</v>
      </c>
      <c r="O1460" s="8">
        <v>5841.999032974245</v>
      </c>
      <c r="P1460" s="8">
        <v>0</v>
      </c>
      <c r="Q1460" s="8">
        <v>0</v>
      </c>
      <c r="R1460" s="8">
        <v>36738.180068969727</v>
      </c>
      <c r="S1460" s="8">
        <v>19775.38905334473</v>
      </c>
      <c r="T1460" s="8">
        <v>17776.589023590092</v>
      </c>
      <c r="U1460" s="8"/>
    </row>
    <row r="1461" spans="1:21" ht="14.25" customHeight="1" x14ac:dyDescent="0.55000000000000004">
      <c r="A1461" s="7">
        <f t="shared" si="104"/>
        <v>2026</v>
      </c>
      <c r="B1461" s="73" t="s">
        <v>87</v>
      </c>
      <c r="C1461" s="75">
        <v>53205</v>
      </c>
      <c r="D1461" s="8">
        <v>23462.764709472656</v>
      </c>
      <c r="E1461" s="8">
        <v>183071.40649414065</v>
      </c>
      <c r="F1461" s="8">
        <v>24165.425506591793</v>
      </c>
      <c r="G1461" s="8">
        <v>695.20845675468456</v>
      </c>
      <c r="H1461" s="8">
        <v>3718.8703689575204</v>
      </c>
      <c r="I1461" s="8">
        <v>818.15146005153633</v>
      </c>
      <c r="J1461" s="8">
        <v>73842.238937377959</v>
      </c>
      <c r="K1461" s="8">
        <v>15826.226165771484</v>
      </c>
      <c r="L1461" s="8">
        <v>1563.830780506134</v>
      </c>
      <c r="M1461" s="8">
        <v>5552.6819705963153</v>
      </c>
      <c r="N1461" s="8">
        <v>50899.500991821325</v>
      </c>
      <c r="O1461" s="8">
        <v>5752.4869022369376</v>
      </c>
      <c r="P1461" s="8">
        <v>0</v>
      </c>
      <c r="Q1461" s="8">
        <v>0</v>
      </c>
      <c r="R1461" s="8">
        <v>36516.674316406272</v>
      </c>
      <c r="S1461" s="8">
        <v>19656.156906127944</v>
      </c>
      <c r="T1461" s="8">
        <v>17669.408538818367</v>
      </c>
      <c r="U1461" s="8"/>
    </row>
    <row r="1462" spans="1:21" ht="14.25" customHeight="1" x14ac:dyDescent="0.55000000000000004">
      <c r="A1462" s="7">
        <f t="shared" si="104"/>
        <v>2026</v>
      </c>
      <c r="B1462" s="73" t="s">
        <v>87</v>
      </c>
      <c r="C1462" s="75">
        <v>53235</v>
      </c>
      <c r="D1462" s="8">
        <v>23321.300659179691</v>
      </c>
      <c r="E1462" s="8">
        <v>181967.61181640628</v>
      </c>
      <c r="F1462" s="8">
        <v>24019.724670410164</v>
      </c>
      <c r="G1462" s="8">
        <v>691.01683855056774</v>
      </c>
      <c r="H1462" s="8">
        <v>3696.4481515884404</v>
      </c>
      <c r="I1462" s="8">
        <v>813.21857357025146</v>
      </c>
      <c r="J1462" s="8">
        <v>73397.023117065473</v>
      </c>
      <c r="K1462" s="8">
        <v>15804.700042724611</v>
      </c>
      <c r="L1462" s="8">
        <v>1554.4019713401794</v>
      </c>
      <c r="M1462" s="8">
        <v>5519.2032318115234</v>
      </c>
      <c r="N1462" s="8">
        <v>50518.719009399443</v>
      </c>
      <c r="O1462" s="8">
        <v>5664.2842693328857</v>
      </c>
      <c r="P1462" s="8">
        <v>0</v>
      </c>
      <c r="Q1462" s="8">
        <v>0</v>
      </c>
      <c r="R1462" s="8">
        <v>36296.504486083992</v>
      </c>
      <c r="S1462" s="8">
        <v>19537.643913269058</v>
      </c>
      <c r="T1462" s="8">
        <v>17562.874347686775</v>
      </c>
      <c r="U1462" s="8"/>
    </row>
    <row r="1463" spans="1:21" ht="14.25" customHeight="1" x14ac:dyDescent="0.55000000000000004">
      <c r="A1463" s="7">
        <f t="shared" si="104"/>
        <v>2026</v>
      </c>
      <c r="B1463" s="73" t="s">
        <v>87</v>
      </c>
      <c r="C1463" s="75">
        <v>53266</v>
      </c>
      <c r="D1463" s="8">
        <v>23180.68928527832</v>
      </c>
      <c r="E1463" s="8">
        <v>180870.47216796875</v>
      </c>
      <c r="F1463" s="8">
        <v>23874.902282714862</v>
      </c>
      <c r="G1463" s="8">
        <v>686.85048103332497</v>
      </c>
      <c r="H1463" s="8">
        <v>3674.1611213684087</v>
      </c>
      <c r="I1463" s="8">
        <v>808.31542301177979</v>
      </c>
      <c r="J1463" s="8">
        <v>72954.488800048872</v>
      </c>
      <c r="K1463" s="8">
        <v>15783.303741455078</v>
      </c>
      <c r="L1463" s="8">
        <v>1545.0299854278562</v>
      </c>
      <c r="M1463" s="8">
        <v>5485.926143646243</v>
      </c>
      <c r="N1463" s="8">
        <v>50140.229736328154</v>
      </c>
      <c r="O1463" s="8">
        <v>5577.3723316192636</v>
      </c>
      <c r="P1463" s="8">
        <v>0</v>
      </c>
      <c r="Q1463" s="8">
        <v>0</v>
      </c>
      <c r="R1463" s="8">
        <v>36077.66136169435</v>
      </c>
      <c r="S1463" s="8">
        <v>19419.845287323005</v>
      </c>
      <c r="T1463" s="8">
        <v>17456.982246398933</v>
      </c>
      <c r="U1463" s="8"/>
    </row>
    <row r="1464" spans="1:21" ht="14.25" customHeight="1" x14ac:dyDescent="0.55000000000000004">
      <c r="A1464" s="7">
        <f t="shared" si="104"/>
        <v>2026</v>
      </c>
      <c r="B1464" s="73" t="s">
        <v>87</v>
      </c>
      <c r="C1464" s="75">
        <v>53296</v>
      </c>
      <c r="D1464" s="8">
        <v>23040.925674438477</v>
      </c>
      <c r="E1464" s="8">
        <v>179779.94726562503</v>
      </c>
      <c r="F1464" s="8">
        <v>23730.952941894539</v>
      </c>
      <c r="G1464" s="8">
        <v>682.70924210548412</v>
      </c>
      <c r="H1464" s="8">
        <v>3652.008469581604</v>
      </c>
      <c r="I1464" s="8">
        <v>803.4418311119083</v>
      </c>
      <c r="J1464" s="8">
        <v>72514.623626709043</v>
      </c>
      <c r="K1464" s="8">
        <v>15762.036376953127</v>
      </c>
      <c r="L1464" s="8">
        <v>1535.7145018577576</v>
      </c>
      <c r="M1464" s="8">
        <v>5452.8497505188006</v>
      </c>
      <c r="N1464" s="8">
        <v>49764.022308349646</v>
      </c>
      <c r="O1464" s="8">
        <v>5491.7329978942862</v>
      </c>
      <c r="P1464" s="8">
        <v>0</v>
      </c>
      <c r="Q1464" s="8">
        <v>0</v>
      </c>
      <c r="R1464" s="8">
        <v>35860.138076782248</v>
      </c>
      <c r="S1464" s="8">
        <v>19302.756881713878</v>
      </c>
      <c r="T1464" s="8">
        <v>17351.728467941299</v>
      </c>
      <c r="U1464" s="8"/>
    </row>
    <row r="1465" spans="1:21" ht="14.25" customHeight="1" x14ac:dyDescent="0.55000000000000004">
      <c r="A1465" s="7">
        <f t="shared" si="104"/>
        <v>2026</v>
      </c>
      <c r="B1465" s="73" t="s">
        <v>87</v>
      </c>
      <c r="C1465" s="75">
        <v>53327</v>
      </c>
      <c r="D1465" s="8">
        <v>22902.004875183109</v>
      </c>
      <c r="E1465" s="8">
        <v>178695.99804687503</v>
      </c>
      <c r="F1465" s="8">
        <v>23587.871582031257</v>
      </c>
      <c r="G1465" s="8">
        <v>678.59298419952381</v>
      </c>
      <c r="H1465" s="8">
        <v>3629.9893817901625</v>
      </c>
      <c r="I1465" s="8">
        <v>798.59762287139893</v>
      </c>
      <c r="J1465" s="8">
        <v>72077.41030883792</v>
      </c>
      <c r="K1465" s="8">
        <v>15740.897186279299</v>
      </c>
      <c r="L1465" s="8">
        <v>1526.4552264213564</v>
      </c>
      <c r="M1465" s="8">
        <v>5419.9728813171405</v>
      </c>
      <c r="N1465" s="8">
        <v>49390.085525512754</v>
      </c>
      <c r="O1465" s="8">
        <v>5407.3480358123788</v>
      </c>
      <c r="P1465" s="8">
        <v>0</v>
      </c>
      <c r="Q1465" s="8">
        <v>0</v>
      </c>
      <c r="R1465" s="8">
        <v>35643.926269531272</v>
      </c>
      <c r="S1465" s="8">
        <v>19186.374877929695</v>
      </c>
      <c r="T1465" s="8">
        <v>17247.109268188487</v>
      </c>
      <c r="U1465" s="8"/>
    </row>
    <row r="1466" spans="1:21" ht="14.25" customHeight="1" x14ac:dyDescent="0.55000000000000004">
      <c r="A1466" s="7">
        <f t="shared" si="104"/>
        <v>2026</v>
      </c>
      <c r="B1466" s="73" t="s">
        <v>87</v>
      </c>
      <c r="C1466" s="75">
        <v>53358</v>
      </c>
      <c r="D1466" s="8">
        <v>22763.921722412109</v>
      </c>
      <c r="E1466" s="8">
        <v>177618.58422851565</v>
      </c>
      <c r="F1466" s="8">
        <v>23445.653076171879</v>
      </c>
      <c r="G1466" s="8">
        <v>674.50154042243969</v>
      </c>
      <c r="H1466" s="8">
        <v>3608.1030464172359</v>
      </c>
      <c r="I1466" s="8">
        <v>793.78263533115398</v>
      </c>
      <c r="J1466" s="8">
        <v>71642.833038330107</v>
      </c>
      <c r="K1466" s="8">
        <v>15719.885650634766</v>
      </c>
      <c r="L1466" s="8">
        <v>1517.251741409302</v>
      </c>
      <c r="M1466" s="8">
        <v>5387.2942543029812</v>
      </c>
      <c r="N1466" s="8">
        <v>49018.401657104521</v>
      </c>
      <c r="O1466" s="8">
        <v>5324.1992607116699</v>
      </c>
      <c r="P1466" s="8">
        <v>0</v>
      </c>
      <c r="Q1466" s="8">
        <v>0</v>
      </c>
      <c r="R1466" s="8">
        <v>35429.018203735366</v>
      </c>
      <c r="S1466" s="8">
        <v>19070.694154739387</v>
      </c>
      <c r="T1466" s="8">
        <v>17143.121173858643</v>
      </c>
      <c r="U1466" s="8"/>
    </row>
    <row r="1467" spans="1:21" ht="14.25" customHeight="1" x14ac:dyDescent="0.55000000000000004">
      <c r="A1467" s="7">
        <f t="shared" si="104"/>
        <v>2026</v>
      </c>
      <c r="B1467" s="73" t="s">
        <v>87</v>
      </c>
      <c r="C1467" s="75">
        <v>53386</v>
      </c>
      <c r="D1467" s="8">
        <v>22626.671012878418</v>
      </c>
      <c r="E1467" s="8">
        <v>176547.66650390625</v>
      </c>
      <c r="F1467" s="8">
        <v>23304.291870117195</v>
      </c>
      <c r="G1467" s="8">
        <v>670.43476033210766</v>
      </c>
      <c r="H1467" s="8">
        <v>3586.3486680984497</v>
      </c>
      <c r="I1467" s="8">
        <v>788.9966722726823</v>
      </c>
      <c r="J1467" s="8">
        <v>71210.877349853559</v>
      </c>
      <c r="K1467" s="8">
        <v>15699.000610351564</v>
      </c>
      <c r="L1467" s="8">
        <v>1508.103777885437</v>
      </c>
      <c r="M1467" s="8">
        <v>5354.8124961853036</v>
      </c>
      <c r="N1467" s="8">
        <v>48648.960693359397</v>
      </c>
      <c r="O1467" s="8">
        <v>5242.2694034576443</v>
      </c>
      <c r="P1467" s="8">
        <v>0</v>
      </c>
      <c r="Q1467" s="8">
        <v>0</v>
      </c>
      <c r="R1467" s="8">
        <v>35215.405761718772</v>
      </c>
      <c r="S1467" s="8">
        <v>18955.711194992076</v>
      </c>
      <c r="T1467" s="8">
        <v>17039.760051727299</v>
      </c>
      <c r="U1467" s="8"/>
    </row>
    <row r="1468" spans="1:21" ht="14.25" customHeight="1" x14ac:dyDescent="0.55000000000000004">
      <c r="A1468" s="7">
        <f t="shared" si="104"/>
        <v>2026</v>
      </c>
      <c r="B1468" s="73" t="s">
        <v>87</v>
      </c>
      <c r="C1468" s="75">
        <v>53417</v>
      </c>
      <c r="D1468" s="8">
        <v>22490.248092651367</v>
      </c>
      <c r="E1468" s="8">
        <v>175483.20434570313</v>
      </c>
      <c r="F1468" s="8">
        <v>23163.782806396492</v>
      </c>
      <c r="G1468" s="8">
        <v>666.39251399040222</v>
      </c>
      <c r="H1468" s="8">
        <v>3564.7254257202144</v>
      </c>
      <c r="I1468" s="8">
        <v>784.23956239223503</v>
      </c>
      <c r="J1468" s="8">
        <v>70781.524856567426</v>
      </c>
      <c r="K1468" s="8">
        <v>15678.241577148439</v>
      </c>
      <c r="L1468" s="8">
        <v>1499.0109486579895</v>
      </c>
      <c r="M1468" s="8">
        <v>5322.5267543792716</v>
      </c>
      <c r="N1468" s="8">
        <v>48281.745742797866</v>
      </c>
      <c r="O1468" s="8">
        <v>5161.5405082702646</v>
      </c>
      <c r="P1468" s="8">
        <v>0</v>
      </c>
      <c r="Q1468" s="8">
        <v>0</v>
      </c>
      <c r="R1468" s="8">
        <v>35003.081878662146</v>
      </c>
      <c r="S1468" s="8">
        <v>18841.420875549327</v>
      </c>
      <c r="T1468" s="8">
        <v>16937.021896362316</v>
      </c>
      <c r="U1468" s="8"/>
    </row>
    <row r="1469" spans="1:21" ht="14.25" customHeight="1" x14ac:dyDescent="0.55000000000000004">
      <c r="A1469" s="7">
        <f t="shared" si="104"/>
        <v>2026</v>
      </c>
      <c r="B1469" s="73" t="s">
        <v>87</v>
      </c>
      <c r="C1469" s="75">
        <v>53447</v>
      </c>
      <c r="D1469" s="8">
        <v>22354.647537231445</v>
      </c>
      <c r="E1469" s="8">
        <v>174425.16479492188</v>
      </c>
      <c r="F1469" s="8">
        <v>23024.121612548835</v>
      </c>
      <c r="G1469" s="8">
        <v>662.37463045120217</v>
      </c>
      <c r="H1469" s="8">
        <v>3543.2326478958144</v>
      </c>
      <c r="I1469" s="8">
        <v>779.51114761829399</v>
      </c>
      <c r="J1469" s="8">
        <v>70354.761550903349</v>
      </c>
      <c r="K1469" s="8">
        <v>15657.607666015627</v>
      </c>
      <c r="L1469" s="8">
        <v>1489.9729342460635</v>
      </c>
      <c r="M1469" s="8">
        <v>5290.4355983734149</v>
      </c>
      <c r="N1469" s="8">
        <v>47916.744232177793</v>
      </c>
      <c r="O1469" s="8">
        <v>5081.9955520629892</v>
      </c>
      <c r="P1469" s="8">
        <v>0</v>
      </c>
      <c r="Q1469" s="8">
        <v>0</v>
      </c>
      <c r="R1469" s="8">
        <v>34792.037277221694</v>
      </c>
      <c r="S1469" s="8">
        <v>18727.820320129405</v>
      </c>
      <c r="T1469" s="8">
        <v>16834.903497695923</v>
      </c>
      <c r="U1469" s="8"/>
    </row>
    <row r="1470" spans="1:21" ht="14.25" customHeight="1" x14ac:dyDescent="0.55000000000000004">
      <c r="A1470" s="7">
        <f t="shared" si="104"/>
        <v>2026</v>
      </c>
      <c r="B1470" s="73" t="s">
        <v>87</v>
      </c>
      <c r="C1470" s="75">
        <v>53478</v>
      </c>
      <c r="D1470" s="8">
        <v>22219.864402771</v>
      </c>
      <c r="E1470" s="8">
        <v>173373.50048828128</v>
      </c>
      <c r="F1470" s="8">
        <v>22885.301971435554</v>
      </c>
      <c r="G1470" s="8">
        <v>658.38097047805786</v>
      </c>
      <c r="H1470" s="8">
        <v>3521.8694238662738</v>
      </c>
      <c r="I1470" s="8">
        <v>774.81123268604267</v>
      </c>
      <c r="J1470" s="8">
        <v>69930.570495605527</v>
      </c>
      <c r="K1470" s="8">
        <v>15637.098052978519</v>
      </c>
      <c r="L1470" s="8">
        <v>1480.9894495010374</v>
      </c>
      <c r="M1470" s="8">
        <v>5258.5379562377939</v>
      </c>
      <c r="N1470" s="8">
        <v>47553.94573974613</v>
      </c>
      <c r="O1470" s="8">
        <v>5003.6178874969482</v>
      </c>
      <c r="P1470" s="8">
        <v>0</v>
      </c>
      <c r="Q1470" s="8">
        <v>0</v>
      </c>
      <c r="R1470" s="8">
        <v>34582.265426635771</v>
      </c>
      <c r="S1470" s="8">
        <v>18614.90471649171</v>
      </c>
      <c r="T1470" s="8">
        <v>16733.400760650638</v>
      </c>
      <c r="U1470" s="8"/>
    </row>
    <row r="1471" spans="1:21" ht="14.25" customHeight="1" x14ac:dyDescent="0.55000000000000004">
      <c r="A1471" s="7">
        <f t="shared" si="104"/>
        <v>2026</v>
      </c>
      <c r="B1471" s="73" t="s">
        <v>87</v>
      </c>
      <c r="C1471" s="75">
        <v>53508</v>
      </c>
      <c r="D1471" s="8">
        <v>22085.894096374512</v>
      </c>
      <c r="E1471" s="8">
        <v>172328.177734375</v>
      </c>
      <c r="F1471" s="8">
        <v>22747.31930541994</v>
      </c>
      <c r="G1471" s="8">
        <v>654.41139292716991</v>
      </c>
      <c r="H1471" s="8">
        <v>3500.6349544525142</v>
      </c>
      <c r="I1471" s="8">
        <v>770.13965415954613</v>
      </c>
      <c r="J1471" s="8">
        <v>69508.938262939511</v>
      </c>
      <c r="K1471" s="8">
        <v>15616.712402343752</v>
      </c>
      <c r="L1471" s="8">
        <v>1472.0601148605347</v>
      </c>
      <c r="M1471" s="8">
        <v>5226.8325195312509</v>
      </c>
      <c r="N1471" s="8">
        <v>47193.332763671926</v>
      </c>
      <c r="O1471" s="8">
        <v>4926.3904495239276</v>
      </c>
      <c r="P1471" s="8">
        <v>0</v>
      </c>
      <c r="Q1471" s="8">
        <v>0</v>
      </c>
      <c r="R1471" s="8">
        <v>34373.758712768584</v>
      </c>
      <c r="S1471" s="8">
        <v>18502.669456481948</v>
      </c>
      <c r="T1471" s="8">
        <v>16632.509880065929</v>
      </c>
      <c r="U1471" s="8"/>
    </row>
    <row r="1472" spans="1:21" ht="14.25" customHeight="1" x14ac:dyDescent="0.55000000000000004">
      <c r="A1472" s="7">
        <f t="shared" si="104"/>
        <v>2026</v>
      </c>
      <c r="B1472" s="73" t="s">
        <v>87</v>
      </c>
      <c r="C1472" s="75">
        <v>53539</v>
      </c>
      <c r="D1472" s="8">
        <v>21952.731689453125</v>
      </c>
      <c r="E1472" s="8">
        <v>171289.158203125</v>
      </c>
      <c r="F1472" s="8">
        <v>22610.168823242202</v>
      </c>
      <c r="G1472" s="8">
        <v>650.46575140953064</v>
      </c>
      <c r="H1472" s="8">
        <v>3479.5285577774057</v>
      </c>
      <c r="I1472" s="8">
        <v>765.49624848365761</v>
      </c>
      <c r="J1472" s="8">
        <v>69089.84796142581</v>
      </c>
      <c r="K1472" s="8">
        <v>15596.449462890625</v>
      </c>
      <c r="L1472" s="8">
        <v>1463.1846160888672</v>
      </c>
      <c r="M1472" s="8">
        <v>5195.3184051513663</v>
      </c>
      <c r="N1472" s="8">
        <v>46834.89517211917</v>
      </c>
      <c r="O1472" s="8">
        <v>4850.2971343994141</v>
      </c>
      <c r="P1472" s="8">
        <v>0</v>
      </c>
      <c r="Q1472" s="8">
        <v>0</v>
      </c>
      <c r="R1472" s="8">
        <v>34166.509155273438</v>
      </c>
      <c r="S1472" s="8">
        <v>18391.111385345474</v>
      </c>
      <c r="T1472" s="8">
        <v>16532.227277755734</v>
      </c>
      <c r="U1472" s="8"/>
    </row>
    <row r="1473" spans="1:21" ht="14.25" customHeight="1" x14ac:dyDescent="0.55000000000000004">
      <c r="A1473" s="7">
        <f t="shared" si="104"/>
        <v>2026</v>
      </c>
      <c r="B1473" s="73" t="s">
        <v>87</v>
      </c>
      <c r="C1473" s="75">
        <v>53570</v>
      </c>
      <c r="D1473" s="8">
        <v>21820.371932983398</v>
      </c>
      <c r="E1473" s="8">
        <v>170256.40380859378</v>
      </c>
      <c r="F1473" s="8">
        <v>22473.845275878906</v>
      </c>
      <c r="G1473" s="8">
        <v>646.54389047622669</v>
      </c>
      <c r="H1473" s="8">
        <v>3458.5494341850272</v>
      </c>
      <c r="I1473" s="8">
        <v>760.88083696365345</v>
      </c>
      <c r="J1473" s="8">
        <v>68673.2842407227</v>
      </c>
      <c r="K1473" s="8">
        <v>15576.308715820313</v>
      </c>
      <c r="L1473" s="8">
        <v>1454.3626279830933</v>
      </c>
      <c r="M1473" s="8">
        <v>5163.9942836761502</v>
      </c>
      <c r="N1473" s="8">
        <v>46478.618408203169</v>
      </c>
      <c r="O1473" s="8">
        <v>4775.3215065002451</v>
      </c>
      <c r="P1473" s="8">
        <v>0</v>
      </c>
      <c r="Q1473" s="8">
        <v>0</v>
      </c>
      <c r="R1473" s="8">
        <v>33960.508331298857</v>
      </c>
      <c r="S1473" s="8">
        <v>18280.225923538219</v>
      </c>
      <c r="T1473" s="8">
        <v>16432.549661636356</v>
      </c>
      <c r="U1473" s="8"/>
    </row>
    <row r="1474" spans="1:21" ht="14.25" customHeight="1" x14ac:dyDescent="0.55000000000000004">
      <c r="A1474" s="7">
        <f t="shared" si="104"/>
        <v>2026</v>
      </c>
      <c r="B1474" s="73" t="s">
        <v>87</v>
      </c>
      <c r="C1474" s="75">
        <v>53600</v>
      </c>
      <c r="D1474" s="8">
        <v>21688.810119628906</v>
      </c>
      <c r="E1474" s="8">
        <v>169229.87475585938</v>
      </c>
      <c r="F1474" s="8">
        <v>22338.343444824222</v>
      </c>
      <c r="G1474" s="8">
        <v>642.64567780494679</v>
      </c>
      <c r="H1474" s="8">
        <v>3437.6967468261723</v>
      </c>
      <c r="I1474" s="8">
        <v>756.2932471036911</v>
      </c>
      <c r="J1474" s="8">
        <v>68259.23158264166</v>
      </c>
      <c r="K1474" s="8">
        <v>15556.289520263674</v>
      </c>
      <c r="L1474" s="8">
        <v>1445.5938148498535</v>
      </c>
      <c r="M1474" s="8">
        <v>5132.8589038848904</v>
      </c>
      <c r="N1474" s="8">
        <v>46124.488769531286</v>
      </c>
      <c r="O1474" s="8">
        <v>4701.4474868774414</v>
      </c>
      <c r="P1474" s="8">
        <v>0</v>
      </c>
      <c r="Q1474" s="8">
        <v>0</v>
      </c>
      <c r="R1474" s="8">
        <v>33755.750061035156</v>
      </c>
      <c r="S1474" s="8">
        <v>18170.008842468273</v>
      </c>
      <c r="T1474" s="8">
        <v>16333.4723968506</v>
      </c>
      <c r="U1474" s="8"/>
    </row>
    <row r="1475" spans="1:21" ht="14.25" customHeight="1" x14ac:dyDescent="0.55000000000000004">
      <c r="A1475" s="7">
        <f t="shared" si="104"/>
        <v>2026</v>
      </c>
      <c r="B1475" s="73" t="s">
        <v>87</v>
      </c>
      <c r="C1475" s="75">
        <v>53631</v>
      </c>
      <c r="D1475" s="8">
        <v>21558.041870117188</v>
      </c>
      <c r="E1475" s="8">
        <v>168209.5358886719</v>
      </c>
      <c r="F1475" s="8">
        <v>22203.658874511719</v>
      </c>
      <c r="G1475" s="8">
        <v>638.77098131179832</v>
      </c>
      <c r="H1475" s="8">
        <v>3416.9698100090036</v>
      </c>
      <c r="I1475" s="8">
        <v>751.73333168029797</v>
      </c>
      <c r="J1475" s="8">
        <v>67847.675964355527</v>
      </c>
      <c r="K1475" s="8">
        <v>15536.390869140625</v>
      </c>
      <c r="L1475" s="8">
        <v>1436.8779377937317</v>
      </c>
      <c r="M1475" s="8">
        <v>5101.9113922119168</v>
      </c>
      <c r="N1475" s="8">
        <v>45772.497482299841</v>
      </c>
      <c r="O1475" s="8">
        <v>4628.6596355438251</v>
      </c>
      <c r="P1475" s="8">
        <v>0</v>
      </c>
      <c r="Q1475" s="8">
        <v>0</v>
      </c>
      <c r="R1475" s="8">
        <v>33552.226806640632</v>
      </c>
      <c r="S1475" s="8">
        <v>18060.456029891986</v>
      </c>
      <c r="T1475" s="8">
        <v>16234.993389129644</v>
      </c>
      <c r="U1475" s="8"/>
    </row>
    <row r="1476" spans="1:21" ht="14.25" customHeight="1" x14ac:dyDescent="0.55000000000000004">
      <c r="A1476" s="7">
        <f t="shared" si="104"/>
        <v>2026</v>
      </c>
      <c r="B1476" s="73" t="s">
        <v>87</v>
      </c>
      <c r="C1476" s="75">
        <v>53661</v>
      </c>
      <c r="D1476" s="8">
        <v>21428.061805725098</v>
      </c>
      <c r="E1476" s="8">
        <v>167195.34912109375</v>
      </c>
      <c r="F1476" s="8">
        <v>22069.78591918946</v>
      </c>
      <c r="G1476" s="8">
        <v>634.91963553428627</v>
      </c>
      <c r="H1476" s="8">
        <v>3396.3678550720238</v>
      </c>
      <c r="I1476" s="8">
        <v>747.20088970661152</v>
      </c>
      <c r="J1476" s="8">
        <v>67438.601730346723</v>
      </c>
      <c r="K1476" s="8">
        <v>15516.612152099611</v>
      </c>
      <c r="L1476" s="8">
        <v>1428.2145247459412</v>
      </c>
      <c r="M1476" s="8">
        <v>5071.1504802703839</v>
      </c>
      <c r="N1476" s="8">
        <v>45422.624374389663</v>
      </c>
      <c r="O1476" s="8">
        <v>4556.9416828155527</v>
      </c>
      <c r="P1476" s="8">
        <v>0</v>
      </c>
      <c r="Q1476" s="8">
        <v>0</v>
      </c>
      <c r="R1476" s="8">
        <v>33349.93038940429</v>
      </c>
      <c r="S1476" s="8">
        <v>17951.564062118538</v>
      </c>
      <c r="T1476" s="8">
        <v>16137.107248306269</v>
      </c>
      <c r="U1476" s="8"/>
    </row>
    <row r="1477" spans="1:21" ht="14.25" customHeight="1" x14ac:dyDescent="0.55000000000000004">
      <c r="A1477" s="7">
        <f t="shared" si="104"/>
        <v>2026</v>
      </c>
      <c r="B1477" s="73" t="s">
        <v>87</v>
      </c>
      <c r="C1477" s="75">
        <v>53692</v>
      </c>
      <c r="D1477" s="8">
        <v>21298.865432739258</v>
      </c>
      <c r="E1477" s="8">
        <v>166187.27758789063</v>
      </c>
      <c r="F1477" s="8">
        <v>21936.720764160164</v>
      </c>
      <c r="G1477" s="8">
        <v>631.09150314331043</v>
      </c>
      <c r="H1477" s="8">
        <v>3375.8901095390315</v>
      </c>
      <c r="I1477" s="8">
        <v>742.69580698013283</v>
      </c>
      <c r="J1477" s="8">
        <v>67031.993072509824</v>
      </c>
      <c r="K1477" s="8">
        <v>15496.952819824221</v>
      </c>
      <c r="L1477" s="8">
        <v>1419.6033911705017</v>
      </c>
      <c r="M1477" s="8">
        <v>5040.5749835967999</v>
      </c>
      <c r="N1477" s="8">
        <v>45074.86294555667</v>
      </c>
      <c r="O1477" s="8">
        <v>4486.2787876129169</v>
      </c>
      <c r="P1477" s="8">
        <v>0</v>
      </c>
      <c r="Q1477" s="8">
        <v>0</v>
      </c>
      <c r="R1477" s="8">
        <v>33148.852951049819</v>
      </c>
      <c r="S1477" s="8">
        <v>17843.328563690186</v>
      </c>
      <c r="T1477" s="8">
        <v>16039.812112808244</v>
      </c>
      <c r="U1477" s="8"/>
    </row>
    <row r="1478" spans="1:21" ht="14.25" customHeight="1" x14ac:dyDescent="0.55000000000000004">
      <c r="A1478" s="7">
        <f t="shared" si="104"/>
        <v>2026</v>
      </c>
      <c r="B1478" s="73" t="s">
        <v>87</v>
      </c>
      <c r="C1478" s="75">
        <v>53723</v>
      </c>
      <c r="D1478" s="8">
        <v>21170.44783782959</v>
      </c>
      <c r="E1478" s="8">
        <v>165185.28247070315</v>
      </c>
      <c r="F1478" s="8">
        <v>21804.457244873054</v>
      </c>
      <c r="G1478" s="8">
        <v>627.28645491600025</v>
      </c>
      <c r="H1478" s="8">
        <v>3355.5357875823975</v>
      </c>
      <c r="I1478" s="8">
        <v>738.21785652637504</v>
      </c>
      <c r="J1478" s="8">
        <v>66627.83615112312</v>
      </c>
      <c r="K1478" s="8">
        <v>15477.412017822269</v>
      </c>
      <c r="L1478" s="8">
        <v>1411.0441536903379</v>
      </c>
      <c r="M1478" s="8">
        <v>5010.1837530136127</v>
      </c>
      <c r="N1478" s="8">
        <v>44729.196807861372</v>
      </c>
      <c r="O1478" s="8">
        <v>4416.6557216644269</v>
      </c>
      <c r="P1478" s="8">
        <v>0</v>
      </c>
      <c r="Q1478" s="8">
        <v>0</v>
      </c>
      <c r="R1478" s="8">
        <v>32948.988067626997</v>
      </c>
      <c r="S1478" s="8">
        <v>17735.745254516612</v>
      </c>
      <c r="T1478" s="8">
        <v>15943.103096008303</v>
      </c>
      <c r="U1478" s="8"/>
    </row>
    <row r="1479" spans="1:21" ht="14.25" customHeight="1" x14ac:dyDescent="0.55000000000000004">
      <c r="A1479" s="7">
        <f t="shared" si="104"/>
        <v>2026</v>
      </c>
      <c r="B1479" s="73" t="s">
        <v>87</v>
      </c>
      <c r="C1479" s="75">
        <v>53751</v>
      </c>
      <c r="D1479" s="8">
        <v>21042.804878234863</v>
      </c>
      <c r="E1479" s="8">
        <v>164189.32836914065</v>
      </c>
      <c r="F1479" s="8">
        <v>21672.991149902347</v>
      </c>
      <c r="G1479" s="8">
        <v>623.50435519218468</v>
      </c>
      <c r="H1479" s="8">
        <v>3335.3042440414429</v>
      </c>
      <c r="I1479" s="8">
        <v>733.76688981056225</v>
      </c>
      <c r="J1479" s="8">
        <v>66226.117156982451</v>
      </c>
      <c r="K1479" s="8">
        <v>15457.98880004883</v>
      </c>
      <c r="L1479" s="8">
        <v>1402.5365233421326</v>
      </c>
      <c r="M1479" s="8">
        <v>4979.9757251739502</v>
      </c>
      <c r="N1479" s="8">
        <v>44385.615066528349</v>
      </c>
      <c r="O1479" s="8">
        <v>4348.0579319000226</v>
      </c>
      <c r="P1479" s="8">
        <v>0</v>
      </c>
      <c r="Q1479" s="8">
        <v>0</v>
      </c>
      <c r="R1479" s="8">
        <v>32750.32890319826</v>
      </c>
      <c r="S1479" s="8">
        <v>17628.811141967777</v>
      </c>
      <c r="T1479" s="8">
        <v>15846.976789474504</v>
      </c>
      <c r="U1479" s="8"/>
    </row>
    <row r="1480" spans="1:21" ht="14.25" customHeight="1" x14ac:dyDescent="0.55000000000000004">
      <c r="A1480" s="7">
        <f t="shared" si="104"/>
        <v>2026</v>
      </c>
      <c r="B1480" s="73" t="s">
        <v>87</v>
      </c>
      <c r="C1480" s="75">
        <v>53782</v>
      </c>
      <c r="D1480" s="8">
        <v>20915.93138885498</v>
      </c>
      <c r="E1480" s="8">
        <v>163199.38134765628</v>
      </c>
      <c r="F1480" s="8">
        <v>21542.318298339855</v>
      </c>
      <c r="G1480" s="8">
        <v>619.74506592750515</v>
      </c>
      <c r="H1480" s="8">
        <v>3315.1946592330928</v>
      </c>
      <c r="I1480" s="8">
        <v>729.34280169010185</v>
      </c>
      <c r="J1480" s="8">
        <v>65826.819931030332</v>
      </c>
      <c r="K1480" s="8">
        <v>15438.682983398439</v>
      </c>
      <c r="L1480" s="8">
        <v>1394.0802054405215</v>
      </c>
      <c r="M1480" s="8">
        <v>4949.9499721527136</v>
      </c>
      <c r="N1480" s="8">
        <v>44044.106246948264</v>
      </c>
      <c r="O1480" s="8">
        <v>4280.4701080322284</v>
      </c>
      <c r="P1480" s="8">
        <v>0</v>
      </c>
      <c r="Q1480" s="8">
        <v>0</v>
      </c>
      <c r="R1480" s="8">
        <v>32552.867446899425</v>
      </c>
      <c r="S1480" s="8">
        <v>17522.521619796753</v>
      </c>
      <c r="T1480" s="8">
        <v>15751.430789947519</v>
      </c>
      <c r="U1480" s="8"/>
    </row>
    <row r="1481" spans="1:21" ht="14.25" customHeight="1" x14ac:dyDescent="0.55000000000000004">
      <c r="A1481" s="7">
        <f t="shared" si="104"/>
        <v>2026</v>
      </c>
      <c r="B1481" s="73" t="s">
        <v>87</v>
      </c>
      <c r="C1481" s="75">
        <v>53812</v>
      </c>
      <c r="D1481" s="8">
        <v>20789.822608947758</v>
      </c>
      <c r="E1481" s="8">
        <v>162215.40258789063</v>
      </c>
      <c r="F1481" s="8">
        <v>21412.433074951176</v>
      </c>
      <c r="G1481" s="8">
        <v>616.00841593742393</v>
      </c>
      <c r="H1481" s="8">
        <v>3295.2063651084936</v>
      </c>
      <c r="I1481" s="8">
        <v>724.94536709785473</v>
      </c>
      <c r="J1481" s="8">
        <v>65429.928756713904</v>
      </c>
      <c r="K1481" s="8">
        <v>15419.493408203127</v>
      </c>
      <c r="L1481" s="8">
        <v>1385.6748547554016</v>
      </c>
      <c r="M1481" s="8">
        <v>4920.1052742004404</v>
      </c>
      <c r="N1481" s="8">
        <v>43704.654968261748</v>
      </c>
      <c r="O1481" s="8">
        <v>4213.8783683776865</v>
      </c>
      <c r="P1481" s="8">
        <v>0</v>
      </c>
      <c r="Q1481" s="8">
        <v>0</v>
      </c>
      <c r="R1481" s="8">
        <v>32356.59510803227</v>
      </c>
      <c r="S1481" s="8">
        <v>17416.873208999634</v>
      </c>
      <c r="T1481" s="8">
        <v>15656.460386276247</v>
      </c>
      <c r="U1481" s="8"/>
    </row>
    <row r="1482" spans="1:21" ht="14.25" customHeight="1" x14ac:dyDescent="0.55000000000000004">
      <c r="A1482" s="7">
        <f t="shared" si="104"/>
        <v>2026</v>
      </c>
      <c r="B1482" s="73" t="s">
        <v>87</v>
      </c>
      <c r="C1482" s="75">
        <v>53843</v>
      </c>
      <c r="D1482" s="8">
        <v>20664.474296569824</v>
      </c>
      <c r="E1482" s="8">
        <v>161237.35498046875</v>
      </c>
      <c r="F1482" s="8">
        <v>21283.330810546871</v>
      </c>
      <c r="G1482" s="8">
        <v>612.29430723190319</v>
      </c>
      <c r="H1482" s="8">
        <v>3275.3385806083684</v>
      </c>
      <c r="I1482" s="8">
        <v>720.57444667816162</v>
      </c>
      <c r="J1482" s="8">
        <v>65035.431274414121</v>
      </c>
      <c r="K1482" s="8">
        <v>15400.419586181641</v>
      </c>
      <c r="L1482" s="8">
        <v>1377.3202066421511</v>
      </c>
      <c r="M1482" s="8">
        <v>4890.4403238296482</v>
      </c>
      <c r="N1482" s="8">
        <v>43367.251571655303</v>
      </c>
      <c r="O1482" s="8">
        <v>4148.2680339813223</v>
      </c>
      <c r="P1482" s="8">
        <v>0</v>
      </c>
      <c r="Q1482" s="8">
        <v>0</v>
      </c>
      <c r="R1482" s="8">
        <v>32161.507400512717</v>
      </c>
      <c r="S1482" s="8">
        <v>17311.8617515564</v>
      </c>
      <c r="T1482" s="8">
        <v>15562.062894821176</v>
      </c>
      <c r="U1482" s="8"/>
    </row>
    <row r="1483" spans="1:21" ht="14.25" customHeight="1" x14ac:dyDescent="0.55000000000000004">
      <c r="A1483" s="7">
        <f t="shared" si="104"/>
        <v>2026</v>
      </c>
      <c r="B1483" s="73" t="s">
        <v>87</v>
      </c>
      <c r="C1483" s="75">
        <v>53873</v>
      </c>
      <c r="D1483" s="8">
        <v>20539.881835937504</v>
      </c>
      <c r="E1483" s="8">
        <v>160265.20532226563</v>
      </c>
      <c r="F1483" s="8">
        <v>21155.00695800782</v>
      </c>
      <c r="G1483" s="8">
        <v>608.60260081291176</v>
      </c>
      <c r="H1483" s="8">
        <v>3255.5904741287236</v>
      </c>
      <c r="I1483" s="8">
        <v>716.22988057136547</v>
      </c>
      <c r="J1483" s="8">
        <v>64643.313018798879</v>
      </c>
      <c r="K1483" s="8">
        <v>15381.460662841799</v>
      </c>
      <c r="L1483" s="8">
        <v>1369.0159211158752</v>
      </c>
      <c r="M1483" s="8">
        <v>4860.9542913436871</v>
      </c>
      <c r="N1483" s="8">
        <v>43031.881652832082</v>
      </c>
      <c r="O1483" s="8">
        <v>4083.6247825622586</v>
      </c>
      <c r="P1483" s="8">
        <v>0</v>
      </c>
      <c r="Q1483" s="8">
        <v>0</v>
      </c>
      <c r="R1483" s="8">
        <v>31967.596038818385</v>
      </c>
      <c r="S1483" s="8">
        <v>17207.482807159424</v>
      </c>
      <c r="T1483" s="8">
        <v>15468.234384536756</v>
      </c>
      <c r="U1483" s="8"/>
    </row>
    <row r="1484" spans="1:21" ht="14.25" customHeight="1" x14ac:dyDescent="0.55000000000000004">
      <c r="A1484" s="7">
        <f t="shared" si="104"/>
        <v>2026</v>
      </c>
      <c r="B1484" s="73" t="s">
        <v>87</v>
      </c>
      <c r="C1484" s="75">
        <v>53904</v>
      </c>
      <c r="D1484" s="8">
        <v>20416.040657043457</v>
      </c>
      <c r="E1484" s="8">
        <v>159298.91748046878</v>
      </c>
      <c r="F1484" s="8">
        <v>21027.457122802738</v>
      </c>
      <c r="G1484" s="8">
        <v>604.93315362930286</v>
      </c>
      <c r="H1484" s="8">
        <v>3235.9615030288701</v>
      </c>
      <c r="I1484" s="8">
        <v>711.91151475906349</v>
      </c>
      <c r="J1484" s="8">
        <v>64253.559127807668</v>
      </c>
      <c r="K1484" s="8">
        <v>15362.616363525391</v>
      </c>
      <c r="L1484" s="8">
        <v>1360.7616920471194</v>
      </c>
      <c r="M1484" s="8">
        <v>4831.6461095809927</v>
      </c>
      <c r="N1484" s="8">
        <v>42698.533401489301</v>
      </c>
      <c r="O1484" s="8">
        <v>4019.9355163574219</v>
      </c>
      <c r="P1484" s="8">
        <v>0</v>
      </c>
      <c r="Q1484" s="8">
        <v>0</v>
      </c>
      <c r="R1484" s="8">
        <v>31774.853607177753</v>
      </c>
      <c r="S1484" s="8">
        <v>17103.733503341678</v>
      </c>
      <c r="T1484" s="8">
        <v>15374.971548080463</v>
      </c>
      <c r="U1484" s="8"/>
    </row>
    <row r="1485" spans="1:21" ht="14.25" customHeight="1" x14ac:dyDescent="0.55000000000000004">
      <c r="A1485" s="7">
        <f t="shared" si="104"/>
        <v>2026</v>
      </c>
      <c r="B1485" s="73" t="s">
        <v>87</v>
      </c>
      <c r="C1485" s="75">
        <v>53935</v>
      </c>
      <c r="D1485" s="8">
        <v>20292.946113586429</v>
      </c>
      <c r="E1485" s="8">
        <v>158338.45507812503</v>
      </c>
      <c r="F1485" s="8">
        <v>20900.675933837891</v>
      </c>
      <c r="G1485" s="8">
        <v>601.28581929206837</v>
      </c>
      <c r="H1485" s="8">
        <v>3216.4509444236742</v>
      </c>
      <c r="I1485" s="8">
        <v>707.6191713809967</v>
      </c>
      <c r="J1485" s="8">
        <v>63866.154037475608</v>
      </c>
      <c r="K1485" s="8">
        <v>15343.885589599611</v>
      </c>
      <c r="L1485" s="8">
        <v>1352.5572462081909</v>
      </c>
      <c r="M1485" s="8">
        <v>4802.5147457122803</v>
      </c>
      <c r="N1485" s="8">
        <v>42367.197143554709</v>
      </c>
      <c r="O1485" s="8">
        <v>3957.185962677002</v>
      </c>
      <c r="P1485" s="8">
        <v>0</v>
      </c>
      <c r="Q1485" s="8">
        <v>0</v>
      </c>
      <c r="R1485" s="8">
        <v>31583.272949218768</v>
      </c>
      <c r="S1485" s="8">
        <v>17000.610197067268</v>
      </c>
      <c r="T1485" s="8">
        <v>15282.270864486702</v>
      </c>
      <c r="U1485" s="8"/>
    </row>
    <row r="1486" spans="1:21" ht="14.25" customHeight="1" x14ac:dyDescent="0.55000000000000004">
      <c r="A1486" s="7">
        <f t="shared" si="104"/>
        <v>2026</v>
      </c>
      <c r="B1486" s="73" t="s">
        <v>87</v>
      </c>
      <c r="C1486" s="75">
        <v>53965</v>
      </c>
      <c r="D1486" s="8">
        <v>20170.593490600586</v>
      </c>
      <c r="E1486" s="8">
        <v>157383.78271484378</v>
      </c>
      <c r="F1486" s="8">
        <v>20774.659057617188</v>
      </c>
      <c r="G1486" s="8">
        <v>597.66047954559326</v>
      </c>
      <c r="H1486" s="8">
        <v>3197.0579175949119</v>
      </c>
      <c r="I1486" s="8">
        <v>703.35271000862122</v>
      </c>
      <c r="J1486" s="8">
        <v>63481.084854126035</v>
      </c>
      <c r="K1486" s="8">
        <v>15325.267364501955</v>
      </c>
      <c r="L1486" s="8">
        <v>1344.4022407531738</v>
      </c>
      <c r="M1486" s="8">
        <v>4773.5588397979764</v>
      </c>
      <c r="N1486" s="8">
        <v>42037.856216430715</v>
      </c>
      <c r="O1486" s="8">
        <v>3895.3625297546391</v>
      </c>
      <c r="P1486" s="8">
        <v>0</v>
      </c>
      <c r="Q1486" s="8">
        <v>0</v>
      </c>
      <c r="R1486" s="8">
        <v>31392.847473144549</v>
      </c>
      <c r="S1486" s="8">
        <v>16898.107933044434</v>
      </c>
      <c r="T1486" s="8">
        <v>15190.129520416265</v>
      </c>
      <c r="U1486" s="8"/>
    </row>
    <row r="1487" spans="1:21" ht="14.25" customHeight="1" x14ac:dyDescent="0.55000000000000004">
      <c r="A1487" s="7">
        <f t="shared" si="104"/>
        <v>2026</v>
      </c>
      <c r="B1487" s="73" t="s">
        <v>87</v>
      </c>
      <c r="C1487" s="75">
        <v>53996</v>
      </c>
      <c r="D1487" s="8">
        <v>20048.978576660156</v>
      </c>
      <c r="E1487" s="8">
        <v>156434.86791992188</v>
      </c>
      <c r="F1487" s="8">
        <v>20649.402526855469</v>
      </c>
      <c r="G1487" s="8">
        <v>594.05699539184593</v>
      </c>
      <c r="H1487" s="8">
        <v>3177.7818927764893</v>
      </c>
      <c r="I1487" s="8">
        <v>699.11199057102181</v>
      </c>
      <c r="J1487" s="8">
        <v>63098.338195800839</v>
      </c>
      <c r="K1487" s="8">
        <v>15306.761688232424</v>
      </c>
      <c r="L1487" s="8">
        <v>1336.2964434623718</v>
      </c>
      <c r="M1487" s="8">
        <v>4744.7775869369516</v>
      </c>
      <c r="N1487" s="8">
        <v>41710.501846313498</v>
      </c>
      <c r="O1487" s="8">
        <v>3834.4524002075191</v>
      </c>
      <c r="P1487" s="8">
        <v>0</v>
      </c>
      <c r="Q1487" s="8">
        <v>0</v>
      </c>
      <c r="R1487" s="8">
        <v>31203.570037841797</v>
      </c>
      <c r="S1487" s="8">
        <v>16796.224161148079</v>
      </c>
      <c r="T1487" s="8">
        <v>15098.543748855594</v>
      </c>
      <c r="U1487" s="8"/>
    </row>
    <row r="1488" spans="1:21" ht="14.25" customHeight="1" x14ac:dyDescent="0.55000000000000004">
      <c r="A1488" s="7">
        <f t="shared" si="104"/>
        <v>2026</v>
      </c>
      <c r="B1488" s="73" t="s">
        <v>87</v>
      </c>
      <c r="C1488" s="75">
        <v>54026</v>
      </c>
      <c r="D1488" s="8">
        <v>19928.096977233887</v>
      </c>
      <c r="E1488" s="8">
        <v>155491.67333984375</v>
      </c>
      <c r="F1488" s="8">
        <v>20524.900848388672</v>
      </c>
      <c r="G1488" s="8">
        <v>590.47523617744469</v>
      </c>
      <c r="H1488" s="8">
        <v>3158.6220455169687</v>
      </c>
      <c r="I1488" s="8">
        <v>694.89681982994091</v>
      </c>
      <c r="J1488" s="8">
        <v>62717.897888183623</v>
      </c>
      <c r="K1488" s="8">
        <v>15288.367462158205</v>
      </c>
      <c r="L1488" s="8">
        <v>1328.2394580841064</v>
      </c>
      <c r="M1488" s="8">
        <v>4716.1698684692383</v>
      </c>
      <c r="N1488" s="8">
        <v>41385.120681762732</v>
      </c>
      <c r="O1488" s="8">
        <v>3774.442085266111</v>
      </c>
      <c r="P1488" s="8">
        <v>0</v>
      </c>
      <c r="Q1488" s="8">
        <v>0</v>
      </c>
      <c r="R1488" s="8">
        <v>31015.433944702185</v>
      </c>
      <c r="S1488" s="8">
        <v>16694.954515457161</v>
      </c>
      <c r="T1488" s="8">
        <v>15007.509704589855</v>
      </c>
      <c r="U1488" s="8"/>
    </row>
    <row r="1489" spans="1:21" ht="14.25" customHeight="1" x14ac:dyDescent="0.55000000000000004">
      <c r="A1489" s="7">
        <f t="shared" si="104"/>
        <v>2026</v>
      </c>
      <c r="B1489" s="73" t="s">
        <v>87</v>
      </c>
      <c r="C1489" s="75">
        <v>54057</v>
      </c>
      <c r="D1489" s="8">
        <v>19807.94458770752</v>
      </c>
      <c r="E1489" s="8">
        <v>154554.1650390625</v>
      </c>
      <c r="F1489" s="8">
        <v>20401.149627685551</v>
      </c>
      <c r="G1489" s="8">
        <v>586.91508722305286</v>
      </c>
      <c r="H1489" s="8">
        <v>3139.5777063369742</v>
      </c>
      <c r="I1489" s="8">
        <v>690.70706617832218</v>
      </c>
      <c r="J1489" s="8">
        <v>62339.752120971752</v>
      </c>
      <c r="K1489" s="8">
        <v>15270.084259033205</v>
      </c>
      <c r="L1489" s="8">
        <v>1320.2311315536501</v>
      </c>
      <c r="M1489" s="8">
        <v>4687.7344751358032</v>
      </c>
      <c r="N1489" s="8">
        <v>41061.702560424841</v>
      </c>
      <c r="O1489" s="8">
        <v>3715.3191471099854</v>
      </c>
      <c r="P1489" s="8">
        <v>0</v>
      </c>
      <c r="Q1489" s="8">
        <v>0</v>
      </c>
      <c r="R1489" s="8">
        <v>30828.43257141114</v>
      </c>
      <c r="S1489" s="8">
        <v>16594.295343399041</v>
      </c>
      <c r="T1489" s="8">
        <v>14917.024703979509</v>
      </c>
      <c r="U1489" s="8"/>
    </row>
    <row r="1490" spans="1:21" ht="14.25" customHeight="1" x14ac:dyDescent="0.55000000000000004">
      <c r="A1490" s="7">
        <f t="shared" si="104"/>
        <v>2026</v>
      </c>
      <c r="B1490" s="73" t="s">
        <v>87</v>
      </c>
      <c r="C1490" s="75">
        <v>54088</v>
      </c>
      <c r="D1490" s="8">
        <v>19688.516464233398</v>
      </c>
      <c r="E1490" s="8">
        <v>153622.31054687503</v>
      </c>
      <c r="F1490" s="8">
        <v>20278.144653320313</v>
      </c>
      <c r="G1490" s="8">
        <v>583.37639856338501</v>
      </c>
      <c r="H1490" s="8">
        <v>3120.6482520103455</v>
      </c>
      <c r="I1490" s="8">
        <v>686.54257655143726</v>
      </c>
      <c r="J1490" s="8">
        <v>61963.886795044004</v>
      </c>
      <c r="K1490" s="8">
        <v>15251.911468505859</v>
      </c>
      <c r="L1490" s="8">
        <v>1312.2710428237915</v>
      </c>
      <c r="M1490" s="8">
        <v>4659.4707050323514</v>
      </c>
      <c r="N1490" s="8">
        <v>40740.233566284216</v>
      </c>
      <c r="O1490" s="8">
        <v>3657.0700035095251</v>
      </c>
      <c r="P1490" s="8">
        <v>0</v>
      </c>
      <c r="Q1490" s="8">
        <v>0</v>
      </c>
      <c r="R1490" s="8">
        <v>30642.558853149414</v>
      </c>
      <c r="S1490" s="8">
        <v>16494.243083953857</v>
      </c>
      <c r="T1490" s="8">
        <v>14827.085071563723</v>
      </c>
      <c r="U1490" s="8"/>
    </row>
    <row r="1491" spans="1:21" ht="14.25" customHeight="1" x14ac:dyDescent="0.55000000000000004">
      <c r="A1491" s="7">
        <f t="shared" si="104"/>
        <v>2026</v>
      </c>
      <c r="B1491" s="73" t="s">
        <v>87</v>
      </c>
      <c r="C1491" s="75">
        <v>54117</v>
      </c>
      <c r="D1491" s="8">
        <v>19569.80825042725</v>
      </c>
      <c r="E1491" s="8">
        <v>152696.07421875003</v>
      </c>
      <c r="F1491" s="8">
        <v>20155.881866455082</v>
      </c>
      <c r="G1491" s="8">
        <v>579.85903477668739</v>
      </c>
      <c r="H1491" s="8">
        <v>3101.8329038619995</v>
      </c>
      <c r="I1491" s="8">
        <v>682.40322184562672</v>
      </c>
      <c r="J1491" s="8">
        <v>61590.288070678769</v>
      </c>
      <c r="K1491" s="8">
        <v>15233.847869873047</v>
      </c>
      <c r="L1491" s="8">
        <v>1304.3589549064634</v>
      </c>
      <c r="M1491" s="8">
        <v>4631.3774051666278</v>
      </c>
      <c r="N1491" s="8">
        <v>40420.703277587927</v>
      </c>
      <c r="O1491" s="8">
        <v>3599.6829624176034</v>
      </c>
      <c r="P1491" s="8">
        <v>0</v>
      </c>
      <c r="Q1491" s="8">
        <v>0</v>
      </c>
      <c r="R1491" s="8">
        <v>30457.804794311538</v>
      </c>
      <c r="S1491" s="8">
        <v>16394.794519424438</v>
      </c>
      <c r="T1491" s="8">
        <v>14737.688579559332</v>
      </c>
      <c r="U1491" s="8"/>
    </row>
    <row r="1492" spans="1:21" ht="14.25" customHeight="1" x14ac:dyDescent="0.55000000000000004">
      <c r="A1492" s="7">
        <f t="shared" si="104"/>
        <v>2026</v>
      </c>
      <c r="B1492" s="73" t="s">
        <v>87</v>
      </c>
      <c r="C1492" s="75">
        <v>54148</v>
      </c>
      <c r="D1492" s="8">
        <v>19451.815803527836</v>
      </c>
      <c r="E1492" s="8">
        <v>151775.42211914065</v>
      </c>
      <c r="F1492" s="8">
        <v>20034.355560302734</v>
      </c>
      <c r="G1492" s="8">
        <v>576.36289000511192</v>
      </c>
      <c r="H1492" s="8">
        <v>3083.1309599876404</v>
      </c>
      <c r="I1492" s="8">
        <v>678.28878891468059</v>
      </c>
      <c r="J1492" s="8">
        <v>61218.941329956098</v>
      </c>
      <c r="K1492" s="8">
        <v>15215.893371582033</v>
      </c>
      <c r="L1492" s="8">
        <v>1296.4945735931396</v>
      </c>
      <c r="M1492" s="8">
        <v>4603.4534330368051</v>
      </c>
      <c r="N1492" s="8">
        <v>40103.099655151396</v>
      </c>
      <c r="O1492" s="8">
        <v>3543.1449155807509</v>
      </c>
      <c r="P1492" s="8">
        <v>0</v>
      </c>
      <c r="Q1492" s="8">
        <v>0</v>
      </c>
      <c r="R1492" s="8">
        <v>30274.165695190433</v>
      </c>
      <c r="S1492" s="8">
        <v>16295.944860458383</v>
      </c>
      <c r="T1492" s="8">
        <v>14648.830287933357</v>
      </c>
      <c r="U1492" s="8"/>
    </row>
    <row r="1493" spans="1:21" ht="14.25" customHeight="1" x14ac:dyDescent="0.55000000000000004">
      <c r="A1493" s="7">
        <f t="shared" si="104"/>
        <v>2026</v>
      </c>
      <c r="B1493" s="73" t="s">
        <v>87</v>
      </c>
      <c r="C1493" s="75">
        <v>54178</v>
      </c>
      <c r="D1493" s="8">
        <v>19334.535018920902</v>
      </c>
      <c r="E1493" s="8">
        <v>150860.3210449219</v>
      </c>
      <c r="F1493" s="8">
        <v>19913.562286376953</v>
      </c>
      <c r="G1493" s="8">
        <v>572.88782644271862</v>
      </c>
      <c r="H1493" s="8">
        <v>3064.5418524742104</v>
      </c>
      <c r="I1493" s="8">
        <v>674.19918453693379</v>
      </c>
      <c r="J1493" s="8">
        <v>60849.833038330122</v>
      </c>
      <c r="K1493" s="8">
        <v>15198.047271728517</v>
      </c>
      <c r="L1493" s="8">
        <v>1288.6776061058044</v>
      </c>
      <c r="M1493" s="8">
        <v>4575.6977510452298</v>
      </c>
      <c r="N1493" s="8">
        <v>39787.410125732444</v>
      </c>
      <c r="O1493" s="8">
        <v>3487.4442043304466</v>
      </c>
      <c r="P1493" s="8">
        <v>0</v>
      </c>
      <c r="Q1493" s="8">
        <v>0</v>
      </c>
      <c r="R1493" s="8">
        <v>30091.633697509795</v>
      </c>
      <c r="S1493" s="8">
        <v>16197.69174003602</v>
      </c>
      <c r="T1493" s="8">
        <v>14560.507886886588</v>
      </c>
      <c r="U1493" s="8"/>
    </row>
    <row r="1494" spans="1:21" ht="14.25" customHeight="1" x14ac:dyDescent="0.55000000000000004">
      <c r="A1494" s="7">
        <f t="shared" si="104"/>
        <v>2026</v>
      </c>
      <c r="B1494" s="73" t="s">
        <v>87</v>
      </c>
      <c r="C1494" s="75">
        <v>54209</v>
      </c>
      <c r="D1494" s="8">
        <v>19217.961326599121</v>
      </c>
      <c r="E1494" s="8">
        <v>149950.7390136719</v>
      </c>
      <c r="F1494" s="8">
        <v>19793.497436523441</v>
      </c>
      <c r="G1494" s="8">
        <v>569.43371176719677</v>
      </c>
      <c r="H1494" s="8">
        <v>3046.0648150444031</v>
      </c>
      <c r="I1494" s="8">
        <v>670.13422727584873</v>
      </c>
      <c r="J1494" s="8">
        <v>60482.951065063542</v>
      </c>
      <c r="K1494" s="8">
        <v>15180.308349609379</v>
      </c>
      <c r="L1494" s="8">
        <v>1280.9077877998352</v>
      </c>
      <c r="M1494" s="8">
        <v>4548.1094074249295</v>
      </c>
      <c r="N1494" s="8">
        <v>39473.626586914077</v>
      </c>
      <c r="O1494" s="8">
        <v>3432.5687246322655</v>
      </c>
      <c r="P1494" s="8">
        <v>0</v>
      </c>
      <c r="Q1494" s="8">
        <v>0</v>
      </c>
      <c r="R1494" s="8">
        <v>29910.202072143573</v>
      </c>
      <c r="S1494" s="8">
        <v>16100.031208038339</v>
      </c>
      <c r="T1494" s="8">
        <v>14472.718294143686</v>
      </c>
      <c r="U1494" s="8"/>
    </row>
    <row r="1495" spans="1:21" ht="14.25" customHeight="1" x14ac:dyDescent="0.55000000000000004">
      <c r="A1495" s="7">
        <f t="shared" si="104"/>
        <v>2026</v>
      </c>
      <c r="B1495" s="73" t="s">
        <v>87</v>
      </c>
      <c r="C1495" s="75">
        <v>54239</v>
      </c>
      <c r="D1495" s="8">
        <v>19102.090293884277</v>
      </c>
      <c r="E1495" s="8">
        <v>149046.6403808594</v>
      </c>
      <c r="F1495" s="8">
        <v>19674.156646728516</v>
      </c>
      <c r="G1495" s="8">
        <v>566.00041699409462</v>
      </c>
      <c r="H1495" s="8">
        <v>3027.6991491317758</v>
      </c>
      <c r="I1495" s="8">
        <v>666.09379267692555</v>
      </c>
      <c r="J1495" s="8">
        <v>60118.281173706135</v>
      </c>
      <c r="K1495" s="8">
        <v>15162.676757812504</v>
      </c>
      <c r="L1495" s="8">
        <v>1273.1848049163821</v>
      </c>
      <c r="M1495" s="8">
        <v>4520.6875267028799</v>
      </c>
      <c r="N1495" s="8">
        <v>39161.731918335005</v>
      </c>
      <c r="O1495" s="8">
        <v>3378.5061559677115</v>
      </c>
      <c r="P1495" s="8">
        <v>0</v>
      </c>
      <c r="Q1495" s="8">
        <v>0</v>
      </c>
      <c r="R1495" s="8">
        <v>29729.863967895533</v>
      </c>
      <c r="S1495" s="8">
        <v>16002.958992004398</v>
      </c>
      <c r="T1495" s="8">
        <v>14385.458154678352</v>
      </c>
      <c r="U1495" s="8"/>
    </row>
    <row r="1496" spans="1:21" ht="14.25" customHeight="1" x14ac:dyDescent="0.55000000000000004">
      <c r="A1496" s="7">
        <f t="shared" si="104"/>
        <v>2026</v>
      </c>
      <c r="B1496" s="73" t="s">
        <v>87</v>
      </c>
      <c r="C1496" s="75">
        <v>54270</v>
      </c>
      <c r="D1496" s="8">
        <v>18986.917602539063</v>
      </c>
      <c r="E1496" s="8">
        <v>148147.99243164065</v>
      </c>
      <c r="F1496" s="8">
        <v>19555.534912109375</v>
      </c>
      <c r="G1496" s="8">
        <v>562.58782005310059</v>
      </c>
      <c r="H1496" s="8">
        <v>3009.4442596435542</v>
      </c>
      <c r="I1496" s="8">
        <v>662.07770740985859</v>
      </c>
      <c r="J1496" s="8">
        <v>59755.809631347656</v>
      </c>
      <c r="K1496" s="8">
        <v>15145.151489257814</v>
      </c>
      <c r="L1496" s="8">
        <v>1265.5083703994751</v>
      </c>
      <c r="M1496" s="8">
        <v>4493.4309501647958</v>
      </c>
      <c r="N1496" s="8">
        <v>38851.718978881872</v>
      </c>
      <c r="O1496" s="8">
        <v>3325.2450056076054</v>
      </c>
      <c r="P1496" s="8">
        <v>0</v>
      </c>
      <c r="Q1496" s="8">
        <v>0</v>
      </c>
      <c r="R1496" s="8">
        <v>29550.613082885768</v>
      </c>
      <c r="S1496" s="8">
        <v>15906.472642898565</v>
      </c>
      <c r="T1496" s="8">
        <v>14298.723688125607</v>
      </c>
      <c r="U1496" s="8"/>
    </row>
    <row r="1497" spans="1:21" ht="14.25" customHeight="1" x14ac:dyDescent="0.55000000000000004">
      <c r="A1497" s="7">
        <f t="shared" si="104"/>
        <v>2026</v>
      </c>
      <c r="B1497" s="73" t="s">
        <v>87</v>
      </c>
      <c r="C1497" s="75">
        <v>54301</v>
      </c>
      <c r="D1497" s="8">
        <v>18872.439674377441</v>
      </c>
      <c r="E1497" s="8">
        <v>147254.76245117193</v>
      </c>
      <c r="F1497" s="8">
        <v>19437.628448486332</v>
      </c>
      <c r="G1497" s="8">
        <v>559.19580245018017</v>
      </c>
      <c r="H1497" s="8">
        <v>2991.2993736267094</v>
      </c>
      <c r="I1497" s="8">
        <v>658.08583080768608</v>
      </c>
      <c r="J1497" s="8">
        <v>59395.522552490278</v>
      </c>
      <c r="K1497" s="8">
        <v>15127.731658935547</v>
      </c>
      <c r="L1497" s="8">
        <v>1257.8782343864439</v>
      </c>
      <c r="M1497" s="8">
        <v>4466.3386259078989</v>
      </c>
      <c r="N1497" s="8">
        <v>38543.574584960952</v>
      </c>
      <c r="O1497" s="8">
        <v>3272.7738857269287</v>
      </c>
      <c r="P1497" s="8">
        <v>0</v>
      </c>
      <c r="Q1497" s="8">
        <v>0</v>
      </c>
      <c r="R1497" s="8">
        <v>29372.44329833988</v>
      </c>
      <c r="S1497" s="8">
        <v>15810.567321777347</v>
      </c>
      <c r="T1497" s="8">
        <v>14212.512125015273</v>
      </c>
      <c r="U1497" s="8"/>
    </row>
    <row r="1498" spans="1:21" ht="14.25" customHeight="1" x14ac:dyDescent="0.55000000000000004">
      <c r="A1498" s="7">
        <f t="shared" si="104"/>
        <v>2026</v>
      </c>
      <c r="B1498" s="73" t="s">
        <v>87</v>
      </c>
      <c r="C1498" s="75">
        <v>54331</v>
      </c>
      <c r="D1498" s="8">
        <v>18758.651893615723</v>
      </c>
      <c r="E1498" s="8">
        <v>146366.91699218753</v>
      </c>
      <c r="F1498" s="8">
        <v>19320.433135986328</v>
      </c>
      <c r="G1498" s="8">
        <v>555.82423210144066</v>
      </c>
      <c r="H1498" s="8">
        <v>2973.2638754844656</v>
      </c>
      <c r="I1498" s="8">
        <v>654.11802768707287</v>
      </c>
      <c r="J1498" s="8">
        <v>59037.408355712905</v>
      </c>
      <c r="K1498" s="8">
        <v>15110.416961669926</v>
      </c>
      <c r="L1498" s="8">
        <v>1250.2940864562984</v>
      </c>
      <c r="M1498" s="8">
        <v>4439.4096317291296</v>
      </c>
      <c r="N1498" s="8">
        <v>38237.288116455107</v>
      </c>
      <c r="O1498" s="8">
        <v>3221.0816650390643</v>
      </c>
      <c r="P1498" s="8">
        <v>0</v>
      </c>
      <c r="Q1498" s="8">
        <v>0</v>
      </c>
      <c r="R1498" s="8">
        <v>29195.347396850593</v>
      </c>
      <c r="S1498" s="8">
        <v>15715.240507125858</v>
      </c>
      <c r="T1498" s="8">
        <v>14126.820522308357</v>
      </c>
      <c r="U1498" s="8"/>
    </row>
    <row r="1499" spans="1:21" ht="14.25" customHeight="1" x14ac:dyDescent="0.55000000000000004">
      <c r="A1499" s="7">
        <f t="shared" si="104"/>
        <v>2026</v>
      </c>
      <c r="B1499" s="73" t="s">
        <v>87</v>
      </c>
      <c r="C1499" s="75">
        <v>54362</v>
      </c>
      <c r="D1499" s="8">
        <v>18645.550025939941</v>
      </c>
      <c r="E1499" s="8">
        <v>145484.42480468753</v>
      </c>
      <c r="F1499" s="8">
        <v>19203.944122314453</v>
      </c>
      <c r="G1499" s="8">
        <v>552.4729940891267</v>
      </c>
      <c r="H1499" s="8">
        <v>2955.3371276855451</v>
      </c>
      <c r="I1499" s="8">
        <v>650.17414951324474</v>
      </c>
      <c r="J1499" s="8">
        <v>58681.452682495161</v>
      </c>
      <c r="K1499" s="8">
        <v>15093.206695556641</v>
      </c>
      <c r="L1499" s="8">
        <v>1242.7556829452517</v>
      </c>
      <c r="M1499" s="8">
        <v>4412.6429777145368</v>
      </c>
      <c r="N1499" s="8">
        <v>37932.84808349613</v>
      </c>
      <c r="O1499" s="8">
        <v>3170.156481742858</v>
      </c>
      <c r="P1499" s="8">
        <v>0</v>
      </c>
      <c r="Q1499" s="8">
        <v>0</v>
      </c>
      <c r="R1499" s="8">
        <v>29019.319671630863</v>
      </c>
      <c r="S1499" s="8">
        <v>15620.48830986024</v>
      </c>
      <c r="T1499" s="8">
        <v>14041.645505905146</v>
      </c>
      <c r="U1499" s="8"/>
    </row>
    <row r="1500" spans="1:21" ht="14.25" customHeight="1" x14ac:dyDescent="0.55000000000000004">
      <c r="A1500" s="7">
        <f t="shared" si="104"/>
        <v>2026</v>
      </c>
      <c r="B1500" s="73" t="s">
        <v>87</v>
      </c>
      <c r="C1500" s="75">
        <v>54392</v>
      </c>
      <c r="D1500" s="8">
        <v>18533.130241394043</v>
      </c>
      <c r="E1500" s="8">
        <v>144607.25439453128</v>
      </c>
      <c r="F1500" s="8">
        <v>19088.157501220703</v>
      </c>
      <c r="G1500" s="8">
        <v>549.14196586608853</v>
      </c>
      <c r="H1500" s="8">
        <v>2937.5185112953209</v>
      </c>
      <c r="I1500" s="8">
        <v>646.25404036045097</v>
      </c>
      <c r="J1500" s="8">
        <v>58327.644729614316</v>
      </c>
      <c r="K1500" s="8">
        <v>15076.100097656252</v>
      </c>
      <c r="L1500" s="8">
        <v>1235.2627038955688</v>
      </c>
      <c r="M1500" s="8">
        <v>4386.0379419326791</v>
      </c>
      <c r="N1500" s="8">
        <v>37630.243804931677</v>
      </c>
      <c r="O1500" s="8">
        <v>3119.9877824783334</v>
      </c>
      <c r="P1500" s="8">
        <v>0</v>
      </c>
      <c r="Q1500" s="8">
        <v>0</v>
      </c>
      <c r="R1500" s="8">
        <v>28844.353210449233</v>
      </c>
      <c r="S1500" s="8">
        <v>15526.307607650766</v>
      </c>
      <c r="T1500" s="8">
        <v>13956.984031677259</v>
      </c>
      <c r="U1500" s="8"/>
    </row>
    <row r="1501" spans="1:21" ht="14.25" customHeight="1" x14ac:dyDescent="0.55000000000000004">
      <c r="A1501" s="7">
        <f t="shared" si="104"/>
        <v>2026</v>
      </c>
      <c r="B1501" s="73" t="s">
        <v>87</v>
      </c>
      <c r="C1501" s="75">
        <v>54423</v>
      </c>
      <c r="D1501" s="8">
        <v>18421.388412475586</v>
      </c>
      <c r="E1501" s="8">
        <v>143735.3718261719</v>
      </c>
      <c r="F1501" s="8">
        <v>18973.068969726566</v>
      </c>
      <c r="G1501" s="8">
        <v>545.83102560043301</v>
      </c>
      <c r="H1501" s="8">
        <v>2919.807284355164</v>
      </c>
      <c r="I1501" s="8">
        <v>642.35756957530964</v>
      </c>
      <c r="J1501" s="8">
        <v>57975.970275878957</v>
      </c>
      <c r="K1501" s="8">
        <v>15059.096771240236</v>
      </c>
      <c r="L1501" s="8">
        <v>1227.8149528503418</v>
      </c>
      <c r="M1501" s="8">
        <v>4359.5931339263925</v>
      </c>
      <c r="N1501" s="8">
        <v>37329.465347290075</v>
      </c>
      <c r="O1501" s="8">
        <v>3070.5646038055429</v>
      </c>
      <c r="P1501" s="8">
        <v>0</v>
      </c>
      <c r="Q1501" s="8">
        <v>0</v>
      </c>
      <c r="R1501" s="8">
        <v>28670.442367553725</v>
      </c>
      <c r="S1501" s="8">
        <v>15432.6948261261</v>
      </c>
      <c r="T1501" s="8">
        <v>13872.833036422733</v>
      </c>
      <c r="U1501" s="8"/>
    </row>
    <row r="1502" spans="1:21" ht="14.25" customHeight="1" x14ac:dyDescent="0.55000000000000004">
      <c r="A1502" s="7">
        <f t="shared" si="104"/>
        <v>2026</v>
      </c>
      <c r="B1502" s="73" t="s">
        <v>87</v>
      </c>
      <c r="C1502" s="75">
        <v>54454</v>
      </c>
      <c r="D1502" s="8">
        <v>18310.320281982426</v>
      </c>
      <c r="E1502" s="8">
        <v>142868.74609375006</v>
      </c>
      <c r="F1502" s="8">
        <v>18858.674407958988</v>
      </c>
      <c r="G1502" s="8">
        <v>542.54003930091869</v>
      </c>
      <c r="H1502" s="8">
        <v>2902.2028374671927</v>
      </c>
      <c r="I1502" s="8">
        <v>638.48459661006939</v>
      </c>
      <c r="J1502" s="8">
        <v>57626.414443969763</v>
      </c>
      <c r="K1502" s="8">
        <v>15042.195800781252</v>
      </c>
      <c r="L1502" s="8">
        <v>1220.4120357036591</v>
      </c>
      <c r="M1502" s="8">
        <v>4333.3077821731558</v>
      </c>
      <c r="N1502" s="8">
        <v>37030.498352050803</v>
      </c>
      <c r="O1502" s="8">
        <v>3021.8758277893094</v>
      </c>
      <c r="P1502" s="8">
        <v>0</v>
      </c>
      <c r="Q1502" s="8">
        <v>0</v>
      </c>
      <c r="R1502" s="8">
        <v>28497.579101562515</v>
      </c>
      <c r="S1502" s="8">
        <v>15339.646154403681</v>
      </c>
      <c r="T1502" s="8">
        <v>13789.189416885385</v>
      </c>
      <c r="U1502" s="8"/>
    </row>
    <row r="1503" spans="1:21" ht="14.25" customHeight="1" x14ac:dyDescent="0.55000000000000004">
      <c r="A1503" s="7">
        <f t="shared" si="104"/>
        <v>2026</v>
      </c>
      <c r="B1503" s="73" t="s">
        <v>87</v>
      </c>
      <c r="C1503" s="75">
        <v>54482</v>
      </c>
      <c r="D1503" s="8">
        <v>18199.921897888187</v>
      </c>
      <c r="E1503" s="8">
        <v>142007.34570312503</v>
      </c>
      <c r="F1503" s="8">
        <v>18744.969604492188</v>
      </c>
      <c r="G1503" s="8">
        <v>539.26890754699718</v>
      </c>
      <c r="H1503" s="8">
        <v>2884.7045555114742</v>
      </c>
      <c r="I1503" s="8">
        <v>634.63497495651268</v>
      </c>
      <c r="J1503" s="8">
        <v>57278.966949462956</v>
      </c>
      <c r="K1503" s="8">
        <v>15025.396911621096</v>
      </c>
      <c r="L1503" s="8">
        <v>1213.053831577301</v>
      </c>
      <c r="M1503" s="8">
        <v>4307.1809406280545</v>
      </c>
      <c r="N1503" s="8">
        <v>36733.336212158232</v>
      </c>
      <c r="O1503" s="8">
        <v>2973.9116973876971</v>
      </c>
      <c r="P1503" s="8">
        <v>0</v>
      </c>
      <c r="Q1503" s="8">
        <v>0</v>
      </c>
      <c r="R1503" s="8">
        <v>28325.759078979521</v>
      </c>
      <c r="S1503" s="8">
        <v>15247.158514022836</v>
      </c>
      <c r="T1503" s="8">
        <v>13706.050104141232</v>
      </c>
      <c r="U1503" s="8"/>
    </row>
    <row r="1504" spans="1:21" ht="14.25" customHeight="1" x14ac:dyDescent="0.55000000000000004">
      <c r="A1504" s="7">
        <f t="shared" si="104"/>
        <v>2026</v>
      </c>
      <c r="B1504" s="73" t="s">
        <v>87</v>
      </c>
      <c r="C1504" s="75">
        <v>54513</v>
      </c>
      <c r="D1504" s="8">
        <v>18090.189064025879</v>
      </c>
      <c r="E1504" s="8">
        <v>141151.13940429693</v>
      </c>
      <c r="F1504" s="8">
        <v>18631.950592041016</v>
      </c>
      <c r="G1504" s="8">
        <v>536.01749396324169</v>
      </c>
      <c r="H1504" s="8">
        <v>2867.3117818832411</v>
      </c>
      <c r="I1504" s="8">
        <v>630.80857110023464</v>
      </c>
      <c r="J1504" s="8">
        <v>56933.61596679694</v>
      </c>
      <c r="K1504" s="8">
        <v>15008.699127197269</v>
      </c>
      <c r="L1504" s="8">
        <v>1205.739961624146</v>
      </c>
      <c r="M1504" s="8">
        <v>4281.2116575241098</v>
      </c>
      <c r="N1504" s="8">
        <v>36437.96495056156</v>
      </c>
      <c r="O1504" s="8">
        <v>2926.6610088348384</v>
      </c>
      <c r="P1504" s="8">
        <v>0</v>
      </c>
      <c r="Q1504" s="8">
        <v>0</v>
      </c>
      <c r="R1504" s="8">
        <v>28154.974380493179</v>
      </c>
      <c r="S1504" s="8">
        <v>15155.228860855106</v>
      </c>
      <c r="T1504" s="8">
        <v>13623.412250518799</v>
      </c>
      <c r="U1504" s="8"/>
    </row>
    <row r="1505" spans="1:21" ht="14.25" customHeight="1" x14ac:dyDescent="0.55000000000000004">
      <c r="A1505" s="7">
        <f t="shared" si="104"/>
        <v>2026</v>
      </c>
      <c r="B1505" s="73" t="s">
        <v>87</v>
      </c>
      <c r="C1505" s="75">
        <v>54543</v>
      </c>
      <c r="D1505" s="8">
        <v>17981.117584228519</v>
      </c>
      <c r="E1505" s="8">
        <v>140300.09570312503</v>
      </c>
      <c r="F1505" s="8">
        <v>18519.612609863281</v>
      </c>
      <c r="G1505" s="8">
        <v>532.785666942597</v>
      </c>
      <c r="H1505" s="8">
        <v>2850.0238971710214</v>
      </c>
      <c r="I1505" s="8">
        <v>627.00522053241707</v>
      </c>
      <c r="J1505" s="8">
        <v>56590.344604492224</v>
      </c>
      <c r="K1505" s="8">
        <v>14992.102111816408</v>
      </c>
      <c r="L1505" s="8">
        <v>1198.4701533317566</v>
      </c>
      <c r="M1505" s="8">
        <v>4255.398838996889</v>
      </c>
      <c r="N1505" s="8">
        <v>36144.373153686545</v>
      </c>
      <c r="O1505" s="8">
        <v>2880.1135587692261</v>
      </c>
      <c r="P1505" s="8">
        <v>0</v>
      </c>
      <c r="Q1505" s="8">
        <v>0</v>
      </c>
      <c r="R1505" s="8">
        <v>27985.21861267092</v>
      </c>
      <c r="S1505" s="8">
        <v>15063.853269577039</v>
      </c>
      <c r="T1505" s="8">
        <v>13541.272241592409</v>
      </c>
      <c r="U1505" s="8"/>
    </row>
    <row r="1506" spans="1:21" ht="14.25" customHeight="1" x14ac:dyDescent="0.55000000000000004">
      <c r="A1506" s="7">
        <f t="shared" si="104"/>
        <v>2026</v>
      </c>
      <c r="B1506" s="73" t="s">
        <v>87</v>
      </c>
      <c r="C1506" s="75">
        <v>54574</v>
      </c>
      <c r="D1506" s="8">
        <v>17872.704093933105</v>
      </c>
      <c r="E1506" s="8">
        <v>139454.18237304693</v>
      </c>
      <c r="F1506" s="8">
        <v>18407.951812744144</v>
      </c>
      <c r="G1506" s="8">
        <v>529.57334613800049</v>
      </c>
      <c r="H1506" s="8">
        <v>2832.8402009010319</v>
      </c>
      <c r="I1506" s="8">
        <v>623.22481632232689</v>
      </c>
      <c r="J1506" s="8">
        <v>56249.143936157285</v>
      </c>
      <c r="K1506" s="8">
        <v>14975.605102539064</v>
      </c>
      <c r="L1506" s="8">
        <v>1191.2442276477816</v>
      </c>
      <c r="M1506" s="8">
        <v>4229.7418479919434</v>
      </c>
      <c r="N1506" s="8">
        <v>35852.553375244177</v>
      </c>
      <c r="O1506" s="8">
        <v>2834.2593669891348</v>
      </c>
      <c r="P1506" s="8">
        <v>0</v>
      </c>
      <c r="Q1506" s="8">
        <v>0</v>
      </c>
      <c r="R1506" s="8">
        <v>27816.48770141603</v>
      </c>
      <c r="S1506" s="8">
        <v>14973.028587341316</v>
      </c>
      <c r="T1506" s="8">
        <v>13459.627891540529</v>
      </c>
      <c r="U1506" s="8"/>
    </row>
    <row r="1507" spans="1:21" ht="14.25" customHeight="1" x14ac:dyDescent="0.55000000000000004">
      <c r="A1507" s="7">
        <f t="shared" si="104"/>
        <v>2026</v>
      </c>
      <c r="B1507" s="73" t="s">
        <v>87</v>
      </c>
      <c r="C1507" s="75">
        <v>54604</v>
      </c>
      <c r="D1507" s="8">
        <v>17764.944114685059</v>
      </c>
      <c r="E1507" s="8">
        <v>138613.37011718753</v>
      </c>
      <c r="F1507" s="8">
        <v>18296.964691162109</v>
      </c>
      <c r="G1507" s="8">
        <v>526.38038372993492</v>
      </c>
      <c r="H1507" s="8">
        <v>2815.760110855103</v>
      </c>
      <c r="I1507" s="8">
        <v>619.46719479560841</v>
      </c>
      <c r="J1507" s="8">
        <v>55910.000076293982</v>
      </c>
      <c r="K1507" s="8">
        <v>14959.207611083984</v>
      </c>
      <c r="L1507" s="8">
        <v>1184.0618453025818</v>
      </c>
      <c r="M1507" s="8">
        <v>4204.2393436431885</v>
      </c>
      <c r="N1507" s="8">
        <v>35562.491744995146</v>
      </c>
      <c r="O1507" s="8">
        <v>2789.0884780883798</v>
      </c>
      <c r="P1507" s="8">
        <v>0</v>
      </c>
      <c r="Q1507" s="8">
        <v>0</v>
      </c>
      <c r="R1507" s="8">
        <v>27648.773422241229</v>
      </c>
      <c r="S1507" s="8">
        <v>14882.751497268688</v>
      </c>
      <c r="T1507" s="8">
        <v>13378.475378036499</v>
      </c>
      <c r="U1507" s="8"/>
    </row>
    <row r="1508" spans="1:21" ht="14.25" customHeight="1" x14ac:dyDescent="0.55000000000000004">
      <c r="A1508" s="7">
        <f t="shared" si="104"/>
        <v>2026</v>
      </c>
      <c r="B1508" s="73" t="s">
        <v>87</v>
      </c>
      <c r="C1508" s="75">
        <v>54635</v>
      </c>
      <c r="D1508" s="8">
        <v>17657.833770751957</v>
      </c>
      <c r="E1508" s="8">
        <v>137777.62719726568</v>
      </c>
      <c r="F1508" s="8">
        <v>18186.646759033203</v>
      </c>
      <c r="G1508" s="8">
        <v>523.20667934417736</v>
      </c>
      <c r="H1508" s="8">
        <v>2798.7830629348737</v>
      </c>
      <c r="I1508" s="8">
        <v>615.73224282264721</v>
      </c>
      <c r="J1508" s="8">
        <v>55572.902236938527</v>
      </c>
      <c r="K1508" s="8">
        <v>14942.909088134769</v>
      </c>
      <c r="L1508" s="8">
        <v>1176.9227786064146</v>
      </c>
      <c r="M1508" s="8">
        <v>4178.8906850814838</v>
      </c>
      <c r="N1508" s="8">
        <v>35274.179763793974</v>
      </c>
      <c r="O1508" s="8">
        <v>2744.59104156494</v>
      </c>
      <c r="P1508" s="8">
        <v>0</v>
      </c>
      <c r="Q1508" s="8">
        <v>0</v>
      </c>
      <c r="R1508" s="8">
        <v>27482.070587158199</v>
      </c>
      <c r="S1508" s="8">
        <v>14793.018995285038</v>
      </c>
      <c r="T1508" s="8">
        <v>13297.812576293945</v>
      </c>
      <c r="U1508" s="8"/>
    </row>
    <row r="1509" spans="1:21" ht="14.25" customHeight="1" x14ac:dyDescent="0.55000000000000004">
      <c r="A1509" s="7">
        <f t="shared" si="104"/>
        <v>2026</v>
      </c>
      <c r="B1509" s="73" t="s">
        <v>87</v>
      </c>
      <c r="C1509" s="75">
        <v>54666</v>
      </c>
      <c r="D1509" s="8">
        <v>17551.369041442871</v>
      </c>
      <c r="E1509" s="8">
        <v>136946.92358398443</v>
      </c>
      <c r="F1509" s="8">
        <v>18076.993896484375</v>
      </c>
      <c r="G1509" s="8">
        <v>520.05210089683521</v>
      </c>
      <c r="H1509" s="8">
        <v>2781.9083156585689</v>
      </c>
      <c r="I1509" s="8">
        <v>612.01979649066959</v>
      </c>
      <c r="J1509" s="8">
        <v>55237.83578491216</v>
      </c>
      <c r="K1509" s="8">
        <v>14926.708709716799</v>
      </c>
      <c r="L1509" s="8">
        <v>1169.8267302513123</v>
      </c>
      <c r="M1509" s="8">
        <v>4153.6948766708383</v>
      </c>
      <c r="N1509" s="8">
        <v>34987.605484008804</v>
      </c>
      <c r="O1509" s="8">
        <v>2700.7572793960562</v>
      </c>
      <c r="P1509" s="8">
        <v>0</v>
      </c>
      <c r="Q1509" s="8">
        <v>0</v>
      </c>
      <c r="R1509" s="8">
        <v>27316.37263488771</v>
      </c>
      <c r="S1509" s="8">
        <v>14703.827203750612</v>
      </c>
      <c r="T1509" s="8">
        <v>13217.635908126835</v>
      </c>
      <c r="U1509" s="8"/>
    </row>
    <row r="1510" spans="1:21" ht="14.25" customHeight="1" x14ac:dyDescent="0.55000000000000004">
      <c r="A1510" s="7">
        <f t="shared" si="104"/>
        <v>2026</v>
      </c>
      <c r="B1510" s="73" t="s">
        <v>87</v>
      </c>
      <c r="C1510" s="75">
        <v>54696</v>
      </c>
      <c r="D1510" s="8">
        <v>17445.54630279541</v>
      </c>
      <c r="E1510" s="8">
        <v>136121.22949218756</v>
      </c>
      <c r="F1510" s="8">
        <v>17968.002197265625</v>
      </c>
      <c r="G1510" s="8">
        <v>516.91653704643295</v>
      </c>
      <c r="H1510" s="8">
        <v>2765.1353597641</v>
      </c>
      <c r="I1510" s="8">
        <v>608.32975029945374</v>
      </c>
      <c r="J1510" s="8">
        <v>54904.789245605512</v>
      </c>
      <c r="K1510" s="8">
        <v>14910.605834960941</v>
      </c>
      <c r="L1510" s="8">
        <v>1162.7734744548795</v>
      </c>
      <c r="M1510" s="8">
        <v>4128.6509618759183</v>
      </c>
      <c r="N1510" s="8">
        <v>34702.759368896521</v>
      </c>
      <c r="O1510" s="8">
        <v>2657.5774908065796</v>
      </c>
      <c r="P1510" s="8">
        <v>0</v>
      </c>
      <c r="Q1510" s="8">
        <v>0</v>
      </c>
      <c r="R1510" s="8">
        <v>27151.673233032256</v>
      </c>
      <c r="S1510" s="8">
        <v>14615.17348861694</v>
      </c>
      <c r="T1510" s="8">
        <v>13137.942947387695</v>
      </c>
      <c r="U1510" s="8"/>
    </row>
    <row r="1511" spans="1:21" ht="14.25" customHeight="1" x14ac:dyDescent="0.55000000000000004">
      <c r="A1511" s="7">
        <f t="shared" si="104"/>
        <v>2026</v>
      </c>
      <c r="B1511" s="73" t="s">
        <v>87</v>
      </c>
      <c r="C1511" s="75">
        <v>54727</v>
      </c>
      <c r="D1511" s="8">
        <v>17340.361610412598</v>
      </c>
      <c r="E1511" s="8">
        <v>135300.51293945315</v>
      </c>
      <c r="F1511" s="8">
        <v>17859.667602539063</v>
      </c>
      <c r="G1511" s="8">
        <v>513.79989051818848</v>
      </c>
      <c r="H1511" s="8">
        <v>2748.4634933471684</v>
      </c>
      <c r="I1511" s="8">
        <v>604.66194701194763</v>
      </c>
      <c r="J1511" s="8">
        <v>54573.75184631352</v>
      </c>
      <c r="K1511" s="8">
        <v>14894.600402832033</v>
      </c>
      <c r="L1511" s="8">
        <v>1155.7627673149111</v>
      </c>
      <c r="M1511" s="8">
        <v>4103.7580766677866</v>
      </c>
      <c r="N1511" s="8">
        <v>34419.630615234404</v>
      </c>
      <c r="O1511" s="8">
        <v>2615.0424785614023</v>
      </c>
      <c r="P1511" s="8">
        <v>0</v>
      </c>
      <c r="Q1511" s="8">
        <v>0</v>
      </c>
      <c r="R1511" s="8">
        <v>26987.967468261733</v>
      </c>
      <c r="S1511" s="8">
        <v>14527.054121017458</v>
      </c>
      <c r="T1511" s="8">
        <v>13058.730237960814</v>
      </c>
      <c r="U1511" s="8"/>
    </row>
    <row r="1512" spans="1:21" ht="14.25" customHeight="1" x14ac:dyDescent="0.55000000000000004">
      <c r="A1512" s="7">
        <f t="shared" si="104"/>
        <v>2026</v>
      </c>
      <c r="B1512" s="73" t="s">
        <v>87</v>
      </c>
      <c r="C1512" s="75">
        <v>54757</v>
      </c>
      <c r="D1512" s="8">
        <v>17235.811218261719</v>
      </c>
      <c r="E1512" s="8">
        <v>134484.7448730469</v>
      </c>
      <c r="F1512" s="8">
        <v>17751.986145019531</v>
      </c>
      <c r="G1512" s="8">
        <v>510.70203065872209</v>
      </c>
      <c r="H1512" s="8">
        <v>2731.8921895027156</v>
      </c>
      <c r="I1512" s="8">
        <v>601.01624655723595</v>
      </c>
      <c r="J1512" s="8">
        <v>54244.710021972707</v>
      </c>
      <c r="K1512" s="8">
        <v>14878.691314697267</v>
      </c>
      <c r="L1512" s="8">
        <v>1148.7943274974825</v>
      </c>
      <c r="M1512" s="8">
        <v>4079.0151968002324</v>
      </c>
      <c r="N1512" s="8">
        <v>34138.208648681648</v>
      </c>
      <c r="O1512" s="8">
        <v>2573.1427507400513</v>
      </c>
      <c r="P1512" s="8">
        <v>0</v>
      </c>
      <c r="Q1512" s="8">
        <v>0</v>
      </c>
      <c r="R1512" s="8">
        <v>26825.248672485362</v>
      </c>
      <c r="S1512" s="8">
        <v>14439.466114044202</v>
      </c>
      <c r="T1512" s="8">
        <v>12979.994939804077</v>
      </c>
      <c r="U1512" s="8"/>
    </row>
    <row r="1513" spans="1:21" ht="14.25" customHeight="1" x14ac:dyDescent="0.55000000000000004">
      <c r="A1513" s="7">
        <f t="shared" si="104"/>
        <v>2026</v>
      </c>
      <c r="B1513" s="73" t="s">
        <v>87</v>
      </c>
      <c r="C1513" s="75">
        <v>54788</v>
      </c>
      <c r="D1513" s="8">
        <v>17131.891304016113</v>
      </c>
      <c r="E1513" s="8">
        <v>133673.89514160159</v>
      </c>
      <c r="F1513" s="8">
        <v>17644.954132080082</v>
      </c>
      <c r="G1513" s="8">
        <v>507.62284708023077</v>
      </c>
      <c r="H1513" s="8">
        <v>2715.4207715988168</v>
      </c>
      <c r="I1513" s="8">
        <v>597.39253711700462</v>
      </c>
      <c r="J1513" s="8">
        <v>53917.65213012699</v>
      </c>
      <c r="K1513" s="8">
        <v>14862.878295898439</v>
      </c>
      <c r="L1513" s="8">
        <v>1141.8678867816927</v>
      </c>
      <c r="M1513" s="8">
        <v>4054.4215736389192</v>
      </c>
      <c r="N1513" s="8">
        <v>33858.48387145999</v>
      </c>
      <c r="O1513" s="8">
        <v>2531.8691473007216</v>
      </c>
      <c r="P1513" s="8">
        <v>0</v>
      </c>
      <c r="Q1513" s="8">
        <v>0</v>
      </c>
      <c r="R1513" s="8">
        <v>26663.510940551783</v>
      </c>
      <c r="S1513" s="8">
        <v>14352.406187057495</v>
      </c>
      <c r="T1513" s="8">
        <v>12901.734613418581</v>
      </c>
      <c r="U1513" s="8"/>
    </row>
    <row r="1514" spans="1:21" ht="14.25" customHeight="1" x14ac:dyDescent="0.55000000000000004">
      <c r="A1514" s="7">
        <f t="shared" si="104"/>
        <v>2026</v>
      </c>
      <c r="B1514" s="73" t="s">
        <v>87</v>
      </c>
      <c r="C1514" s="75">
        <v>54819</v>
      </c>
      <c r="D1514" s="8">
        <v>17028.597694396973</v>
      </c>
      <c r="E1514" s="8">
        <v>132867.93469238284</v>
      </c>
      <c r="F1514" s="8">
        <v>17538.567291259769</v>
      </c>
      <c r="G1514" s="8">
        <v>504.56223344802845</v>
      </c>
      <c r="H1514" s="8">
        <v>2699.048676013947</v>
      </c>
      <c r="I1514" s="8">
        <v>593.79067611694336</v>
      </c>
      <c r="J1514" s="8">
        <v>53592.565567016645</v>
      </c>
      <c r="K1514" s="8">
        <v>14847.160308837891</v>
      </c>
      <c r="L1514" s="8">
        <v>1134.9832103252413</v>
      </c>
      <c r="M1514" s="8">
        <v>4029.9762287139902</v>
      </c>
      <c r="N1514" s="8">
        <v>33580.446075439482</v>
      </c>
      <c r="O1514" s="8">
        <v>2491.2128820419307</v>
      </c>
      <c r="P1514" s="8">
        <v>0</v>
      </c>
      <c r="Q1514" s="8">
        <v>0</v>
      </c>
      <c r="R1514" s="8">
        <v>26502.748619079615</v>
      </c>
      <c r="S1514" s="8">
        <v>14265.87099075319</v>
      </c>
      <c r="T1514" s="8">
        <v>12823.94614982605</v>
      </c>
      <c r="U1514" s="8"/>
    </row>
    <row r="1515" spans="1:21" ht="14.25" customHeight="1" x14ac:dyDescent="0.55000000000000004">
      <c r="A1515" s="7">
        <f t="shared" si="104"/>
        <v>2026</v>
      </c>
      <c r="B1515" s="73" t="s">
        <v>87</v>
      </c>
      <c r="C1515" s="75">
        <v>54847</v>
      </c>
      <c r="D1515" s="8">
        <v>16925.926986694336</v>
      </c>
      <c r="E1515" s="8">
        <v>132066.83300781256</v>
      </c>
      <c r="F1515" s="8">
        <v>17432.821960449222</v>
      </c>
      <c r="G1515" s="8">
        <v>501.52007484436024</v>
      </c>
      <c r="H1515" s="8">
        <v>2682.7752618789686</v>
      </c>
      <c r="I1515" s="8">
        <v>590.21053695678734</v>
      </c>
      <c r="J1515" s="8">
        <v>53269.439376831077</v>
      </c>
      <c r="K1515" s="8">
        <v>14831.537261962891</v>
      </c>
      <c r="L1515" s="8">
        <v>1128.1400513648985</v>
      </c>
      <c r="M1515" s="8">
        <v>4005.6783256530798</v>
      </c>
      <c r="N1515" s="8">
        <v>33304.084075927756</v>
      </c>
      <c r="O1515" s="8">
        <v>2451.1644897460956</v>
      </c>
      <c r="P1515" s="8">
        <v>0</v>
      </c>
      <c r="Q1515" s="8">
        <v>0</v>
      </c>
      <c r="R1515" s="8">
        <v>26342.955375671401</v>
      </c>
      <c r="S1515" s="8">
        <v>14179.857646942144</v>
      </c>
      <c r="T1515" s="8">
        <v>12746.626762390139</v>
      </c>
      <c r="U1515" s="8"/>
    </row>
    <row r="1516" spans="1:21" ht="14.25" customHeight="1" x14ac:dyDescent="0.55000000000000004">
      <c r="A1516" s="7">
        <f t="shared" si="104"/>
        <v>2026</v>
      </c>
      <c r="B1516" s="73" t="s">
        <v>87</v>
      </c>
      <c r="C1516" s="75">
        <v>54878</v>
      </c>
      <c r="D1516" s="8">
        <v>16823.875534057617</v>
      </c>
      <c r="E1516" s="8">
        <v>131270.56164550787</v>
      </c>
      <c r="F1516" s="8">
        <v>17327.713958740234</v>
      </c>
      <c r="G1516" s="8">
        <v>498.49625420570385</v>
      </c>
      <c r="H1516" s="8">
        <v>2666.5999646186842</v>
      </c>
      <c r="I1516" s="8">
        <v>586.65197086334229</v>
      </c>
      <c r="J1516" s="8">
        <v>52948.261657714887</v>
      </c>
      <c r="K1516" s="8">
        <v>14816.008544921879</v>
      </c>
      <c r="L1516" s="8">
        <v>1121.3381505012514</v>
      </c>
      <c r="M1516" s="8">
        <v>3981.5267877578744</v>
      </c>
      <c r="N1516" s="8">
        <v>33029.388275146499</v>
      </c>
      <c r="O1516" s="8">
        <v>2411.7157554626469</v>
      </c>
      <c r="P1516" s="8">
        <v>0</v>
      </c>
      <c r="Q1516" s="8">
        <v>0</v>
      </c>
      <c r="R1516" s="8">
        <v>26184.125320434592</v>
      </c>
      <c r="S1516" s="8">
        <v>14094.362726211551</v>
      </c>
      <c r="T1516" s="8">
        <v>12669.7733707428</v>
      </c>
      <c r="U1516" s="8"/>
    </row>
    <row r="1517" spans="1:21" ht="14.25" customHeight="1" x14ac:dyDescent="0.55000000000000004">
      <c r="A1517" s="7">
        <f t="shared" si="104"/>
        <v>2026</v>
      </c>
      <c r="B1517" s="73" t="s">
        <v>87</v>
      </c>
      <c r="C1517" s="75">
        <v>54908</v>
      </c>
      <c r="D1517" s="8">
        <v>16722.439453125</v>
      </c>
      <c r="E1517" s="8">
        <v>130479.09179687503</v>
      </c>
      <c r="F1517" s="8">
        <v>17223.239959716801</v>
      </c>
      <c r="G1517" s="8">
        <v>495.4906778335573</v>
      </c>
      <c r="H1517" s="8">
        <v>2650.5222549438477</v>
      </c>
      <c r="I1517" s="8">
        <v>583.11486685276031</v>
      </c>
      <c r="J1517" s="8">
        <v>52629.021316528364</v>
      </c>
      <c r="K1517" s="8">
        <v>14800.57333374024</v>
      </c>
      <c r="L1517" s="8">
        <v>1114.5772545337677</v>
      </c>
      <c r="M1517" s="8">
        <v>3957.5209636688223</v>
      </c>
      <c r="N1517" s="8">
        <v>32756.348739624042</v>
      </c>
      <c r="O1517" s="8">
        <v>2372.8576717376727</v>
      </c>
      <c r="P1517" s="8">
        <v>0</v>
      </c>
      <c r="Q1517" s="8">
        <v>0</v>
      </c>
      <c r="R1517" s="8">
        <v>26026.253829956051</v>
      </c>
      <c r="S1517" s="8">
        <v>14009.383943557743</v>
      </c>
      <c r="T1517" s="8">
        <v>12593.383256912231</v>
      </c>
      <c r="U1517" s="8"/>
    </row>
    <row r="1518" spans="1:21" ht="14.25" customHeight="1" x14ac:dyDescent="0.55000000000000004">
      <c r="A1518" s="7">
        <f t="shared" si="104"/>
        <v>2026</v>
      </c>
      <c r="B1518" s="73" t="s">
        <v>87</v>
      </c>
      <c r="C1518" s="75">
        <v>54939</v>
      </c>
      <c r="D1518" s="8">
        <v>16621.614700317386</v>
      </c>
      <c r="E1518" s="8">
        <v>129692.39245605472</v>
      </c>
      <c r="F1518" s="8">
        <v>17119.395721435547</v>
      </c>
      <c r="G1518" s="8">
        <v>492.50321340560936</v>
      </c>
      <c r="H1518" s="8">
        <v>2634.5414113998409</v>
      </c>
      <c r="I1518" s="8">
        <v>579.59909439086914</v>
      </c>
      <c r="J1518" s="8">
        <v>52311.704452514692</v>
      </c>
      <c r="K1518" s="8">
        <v>14785.231170654299</v>
      </c>
      <c r="L1518" s="8">
        <v>1107.8571548461914</v>
      </c>
      <c r="M1518" s="8">
        <v>3933.6599054336539</v>
      </c>
      <c r="N1518" s="8">
        <v>32484.956649780299</v>
      </c>
      <c r="O1518" s="8">
        <v>2334.5817613601689</v>
      </c>
      <c r="P1518" s="8">
        <v>0</v>
      </c>
      <c r="Q1518" s="8">
        <v>0</v>
      </c>
      <c r="R1518" s="8">
        <v>25869.333709716808</v>
      </c>
      <c r="S1518" s="8">
        <v>13924.916780471807</v>
      </c>
      <c r="T1518" s="8">
        <v>12517.454225540161</v>
      </c>
      <c r="U1518" s="8"/>
    </row>
    <row r="1519" spans="1:21" ht="14.25" customHeight="1" x14ac:dyDescent="0.55000000000000004">
      <c r="A1519" s="7">
        <f t="shared" si="104"/>
        <v>2026</v>
      </c>
      <c r="B1519" s="73" t="s">
        <v>87</v>
      </c>
      <c r="C1519" s="75">
        <v>54969</v>
      </c>
      <c r="D1519" s="8">
        <v>16521.397842407227</v>
      </c>
      <c r="E1519" s="8">
        <v>128910.43762207036</v>
      </c>
      <c r="F1519" s="8">
        <v>17016.177673339844</v>
      </c>
      <c r="G1519" s="8">
        <v>489.53375959396357</v>
      </c>
      <c r="H1519" s="8">
        <v>2618.6569991111751</v>
      </c>
      <c r="I1519" s="8">
        <v>576.10450911521889</v>
      </c>
      <c r="J1519" s="8">
        <v>51996.301071167036</v>
      </c>
      <c r="K1519" s="8">
        <v>14769.981414794924</v>
      </c>
      <c r="L1519" s="8">
        <v>1101.1775333881378</v>
      </c>
      <c r="M1519" s="8">
        <v>3909.9426879882813</v>
      </c>
      <c r="N1519" s="8">
        <v>32215.199523925825</v>
      </c>
      <c r="O1519" s="8">
        <v>2296.8796329498286</v>
      </c>
      <c r="P1519" s="8">
        <v>0</v>
      </c>
      <c r="Q1519" s="8">
        <v>0</v>
      </c>
      <c r="R1519" s="8">
        <v>25713.359329223651</v>
      </c>
      <c r="S1519" s="8">
        <v>13840.959297180185</v>
      </c>
      <c r="T1519" s="8">
        <v>12441.982555389406</v>
      </c>
      <c r="U1519" s="8"/>
    </row>
    <row r="1520" spans="1:21" ht="14.25" customHeight="1" x14ac:dyDescent="0.55000000000000004">
      <c r="A1520" s="7">
        <f t="shared" si="104"/>
        <v>2026</v>
      </c>
      <c r="B1520" s="73" t="s">
        <v>87</v>
      </c>
      <c r="C1520" s="75">
        <v>55000</v>
      </c>
      <c r="D1520" s="8">
        <v>16421.785278320313</v>
      </c>
      <c r="E1520" s="8">
        <v>128133.19628906253</v>
      </c>
      <c r="F1520" s="8">
        <v>16913.581848144531</v>
      </c>
      <c r="G1520" s="8">
        <v>486.58221435546875</v>
      </c>
      <c r="H1520" s="8">
        <v>2602.8682808876038</v>
      </c>
      <c r="I1520" s="8">
        <v>572.63100147247314</v>
      </c>
      <c r="J1520" s="8">
        <v>51682.799621582082</v>
      </c>
      <c r="K1520" s="8">
        <v>14754.82376098633</v>
      </c>
      <c r="L1520" s="8">
        <v>1094.5382061004639</v>
      </c>
      <c r="M1520" s="8">
        <v>3886.3683967590332</v>
      </c>
      <c r="N1520" s="8">
        <v>31947.069290161162</v>
      </c>
      <c r="O1520" s="8">
        <v>2259.7431030273442</v>
      </c>
      <c r="P1520" s="8">
        <v>0</v>
      </c>
      <c r="Q1520" s="8">
        <v>0</v>
      </c>
      <c r="R1520" s="8">
        <v>25558.325836181659</v>
      </c>
      <c r="S1520" s="8">
        <v>13757.507652282717</v>
      </c>
      <c r="T1520" s="8">
        <v>12366.966079711914</v>
      </c>
      <c r="U1520" s="8"/>
    </row>
    <row r="1521" spans="1:21" ht="14.25" customHeight="1" x14ac:dyDescent="0.55000000000000004">
      <c r="A1521" s="7">
        <f t="shared" si="104"/>
        <v>2026</v>
      </c>
      <c r="B1521" s="73" t="s">
        <v>87</v>
      </c>
      <c r="C1521" s="75">
        <v>55031</v>
      </c>
      <c r="D1521" s="8">
        <v>16322.773254394531</v>
      </c>
      <c r="E1521" s="8">
        <v>127360.64172363286</v>
      </c>
      <c r="F1521" s="8">
        <v>16811.604537963871</v>
      </c>
      <c r="G1521" s="8">
        <v>483.64846229553217</v>
      </c>
      <c r="H1521" s="8">
        <v>2587.1747622489938</v>
      </c>
      <c r="I1521" s="8">
        <v>569.1784245967865</v>
      </c>
      <c r="J1521" s="8">
        <v>51371.188034057646</v>
      </c>
      <c r="K1521" s="8">
        <v>14739.757476806642</v>
      </c>
      <c r="L1521" s="8">
        <v>1087.9388709068301</v>
      </c>
      <c r="M1521" s="8">
        <v>3862.9363594055189</v>
      </c>
      <c r="N1521" s="8">
        <v>31680.555236816432</v>
      </c>
      <c r="O1521" s="8">
        <v>2223.1636009216313</v>
      </c>
      <c r="P1521" s="8">
        <v>0</v>
      </c>
      <c r="Q1521" s="8">
        <v>0</v>
      </c>
      <c r="R1521" s="8">
        <v>25404.226898193388</v>
      </c>
      <c r="S1521" s="8">
        <v>13674.559364318848</v>
      </c>
      <c r="T1521" s="8">
        <v>12292.401597976686</v>
      </c>
      <c r="U1521" s="8"/>
    </row>
    <row r="1522" spans="1:21" ht="14.25" customHeight="1" x14ac:dyDescent="0.55000000000000004">
      <c r="A1522" s="7">
        <f t="shared" si="104"/>
        <v>2026</v>
      </c>
      <c r="B1522" s="73" t="s">
        <v>87</v>
      </c>
      <c r="C1522" s="75">
        <v>55061</v>
      </c>
      <c r="D1522" s="8">
        <v>16224.358192443849</v>
      </c>
      <c r="E1522" s="8">
        <v>126592.74548339848</v>
      </c>
      <c r="F1522" s="8">
        <v>16710.24224853516</v>
      </c>
      <c r="G1522" s="8">
        <v>480.73239850997936</v>
      </c>
      <c r="H1522" s="8">
        <v>2571.5759329795837</v>
      </c>
      <c r="I1522" s="8">
        <v>565.74667835235607</v>
      </c>
      <c r="J1522" s="8">
        <v>51061.456115722714</v>
      </c>
      <c r="K1522" s="8">
        <v>14724.781890869144</v>
      </c>
      <c r="L1522" s="8">
        <v>1081.379378795624</v>
      </c>
      <c r="M1522" s="8">
        <v>3839.6454601287851</v>
      </c>
      <c r="N1522" s="8">
        <v>31415.649093627926</v>
      </c>
      <c r="O1522" s="8">
        <v>2187.1335725784297</v>
      </c>
      <c r="P1522" s="8">
        <v>0</v>
      </c>
      <c r="Q1522" s="8">
        <v>0</v>
      </c>
      <c r="R1522" s="8">
        <v>25251.057174682614</v>
      </c>
      <c r="S1522" s="8">
        <v>13592.111440658578</v>
      </c>
      <c r="T1522" s="8">
        <v>12218.287080764772</v>
      </c>
      <c r="U1522" s="8"/>
    </row>
    <row r="1523" spans="1:21" ht="14.25" customHeight="1" x14ac:dyDescent="0.55000000000000004">
      <c r="A1523" s="7">
        <f t="shared" si="104"/>
        <v>2026</v>
      </c>
      <c r="B1523" s="73" t="s">
        <v>87</v>
      </c>
      <c r="C1523" s="75">
        <v>55092</v>
      </c>
      <c r="D1523" s="8">
        <v>16126.536476135254</v>
      </c>
      <c r="E1523" s="8">
        <v>125829.47888183597</v>
      </c>
      <c r="F1523" s="8">
        <v>16609.491241455078</v>
      </c>
      <c r="G1523" s="8">
        <v>477.83390855789185</v>
      </c>
      <c r="H1523" s="8">
        <v>2556.0710988044743</v>
      </c>
      <c r="I1523" s="8">
        <v>562.33562242984783</v>
      </c>
      <c r="J1523" s="8">
        <v>50753.590957641631</v>
      </c>
      <c r="K1523" s="8">
        <v>14709.896697998047</v>
      </c>
      <c r="L1523" s="8">
        <v>1074.8593947887421</v>
      </c>
      <c r="M1523" s="8">
        <v>3816.4950942993178</v>
      </c>
      <c r="N1523" s="8">
        <v>31152.339065551769</v>
      </c>
      <c r="O1523" s="8">
        <v>2151.6446180343623</v>
      </c>
      <c r="P1523" s="8">
        <v>0</v>
      </c>
      <c r="Q1523" s="8">
        <v>0</v>
      </c>
      <c r="R1523" s="8">
        <v>25098.810363769557</v>
      </c>
      <c r="S1523" s="8">
        <v>13510.160518646244</v>
      </c>
      <c r="T1523" s="8">
        <v>12144.619379043581</v>
      </c>
      <c r="U1523" s="8"/>
    </row>
    <row r="1524" spans="1:21" ht="14.25" customHeight="1" x14ac:dyDescent="0.55000000000000004">
      <c r="A1524" s="7">
        <f t="shared" si="104"/>
        <v>2026</v>
      </c>
      <c r="B1524" s="73" t="s">
        <v>87</v>
      </c>
      <c r="C1524" s="75">
        <v>55122</v>
      </c>
      <c r="D1524" s="8">
        <v>16029.304695129395</v>
      </c>
      <c r="E1524" s="8">
        <v>125070.81286621097</v>
      </c>
      <c r="F1524" s="8">
        <v>16509.347213745117</v>
      </c>
      <c r="G1524" s="8">
        <v>474.95290160179127</v>
      </c>
      <c r="H1524" s="8">
        <v>2540.659765720367</v>
      </c>
      <c r="I1524" s="8">
        <v>558.94512188434601</v>
      </c>
      <c r="J1524" s="8">
        <v>50447.580383300839</v>
      </c>
      <c r="K1524" s="8">
        <v>14695.101348876953</v>
      </c>
      <c r="L1524" s="8">
        <v>1068.3787181377409</v>
      </c>
      <c r="M1524" s="8">
        <v>3793.4842739105206</v>
      </c>
      <c r="N1524" s="8">
        <v>30890.616210937533</v>
      </c>
      <c r="O1524" s="8">
        <v>2116.6888084411626</v>
      </c>
      <c r="P1524" s="8">
        <v>0</v>
      </c>
      <c r="Q1524" s="8">
        <v>0</v>
      </c>
      <c r="R1524" s="8">
        <v>24947.481788635265</v>
      </c>
      <c r="S1524" s="8">
        <v>13428.703542709354</v>
      </c>
      <c r="T1524" s="8">
        <v>12071.395586013796</v>
      </c>
      <c r="U1524" s="8"/>
    </row>
    <row r="1525" spans="1:21" ht="14.25" customHeight="1" x14ac:dyDescent="0.55000000000000004">
      <c r="A1525" s="7">
        <f t="shared" si="104"/>
        <v>2026</v>
      </c>
      <c r="B1525" s="73" t="s">
        <v>87</v>
      </c>
      <c r="C1525" s="75">
        <v>55153</v>
      </c>
      <c r="D1525" s="8">
        <v>15932.659034729008</v>
      </c>
      <c r="E1525" s="8">
        <v>124316.72192382815</v>
      </c>
      <c r="F1525" s="8">
        <v>16409.80712890625</v>
      </c>
      <c r="G1525" s="8">
        <v>472.08926653862011</v>
      </c>
      <c r="H1525" s="8">
        <v>2525.3412947654729</v>
      </c>
      <c r="I1525" s="8">
        <v>555.57506203651405</v>
      </c>
      <c r="J1525" s="8">
        <v>50143.417144775442</v>
      </c>
      <c r="K1525" s="8">
        <v>14680.395141601563</v>
      </c>
      <c r="L1525" s="8">
        <v>1061.9371547698975</v>
      </c>
      <c r="M1525" s="8">
        <v>3770.6121282577524</v>
      </c>
      <c r="N1525" s="8">
        <v>30630.472488403368</v>
      </c>
      <c r="O1525" s="8">
        <v>2082.2590351104745</v>
      </c>
      <c r="P1525" s="8">
        <v>0</v>
      </c>
      <c r="Q1525" s="8">
        <v>0</v>
      </c>
      <c r="R1525" s="8">
        <v>24797.065963745139</v>
      </c>
      <c r="S1525" s="8">
        <v>13347.737480163569</v>
      </c>
      <c r="T1525" s="8">
        <v>11998.613332748413</v>
      </c>
      <c r="U1525" s="8"/>
    </row>
    <row r="1526" spans="1:21" ht="14.25" customHeight="1" x14ac:dyDescent="0.55000000000000004">
      <c r="A1526" s="7">
        <f t="shared" si="104"/>
        <v>2026</v>
      </c>
      <c r="B1526" s="73" t="s">
        <v>87</v>
      </c>
      <c r="C1526" s="75">
        <v>55184</v>
      </c>
      <c r="D1526" s="8">
        <v>15836.596214294437</v>
      </c>
      <c r="E1526" s="8">
        <v>123567.17822265631</v>
      </c>
      <c r="F1526" s="8">
        <v>16310.867492675781</v>
      </c>
      <c r="G1526" s="8">
        <v>469.24289608001726</v>
      </c>
      <c r="H1526" s="8">
        <v>2510.1152615547176</v>
      </c>
      <c r="I1526" s="8">
        <v>552.22533464431785</v>
      </c>
      <c r="J1526" s="8">
        <v>49841.087249755888</v>
      </c>
      <c r="K1526" s="8">
        <v>14665.777587890627</v>
      </c>
      <c r="L1526" s="8">
        <v>1055.5344135761261</v>
      </c>
      <c r="M1526" s="8">
        <v>3747.8780403137225</v>
      </c>
      <c r="N1526" s="8">
        <v>30371.896926879908</v>
      </c>
      <c r="O1526" s="8">
        <v>2048.3473463058476</v>
      </c>
      <c r="P1526" s="8">
        <v>0</v>
      </c>
      <c r="Q1526" s="8">
        <v>0</v>
      </c>
      <c r="R1526" s="8">
        <v>24647.556808471702</v>
      </c>
      <c r="S1526" s="8">
        <v>13267.260103225719</v>
      </c>
      <c r="T1526" s="8">
        <v>11926.270162582397</v>
      </c>
      <c r="U1526" s="8"/>
    </row>
    <row r="1527" spans="1:21" ht="14.25" customHeight="1" x14ac:dyDescent="0.55000000000000004">
      <c r="A1527" s="7">
        <f t="shared" si="104"/>
        <v>2026</v>
      </c>
      <c r="B1527" s="73" t="s">
        <v>87</v>
      </c>
      <c r="C1527" s="75">
        <v>55212</v>
      </c>
      <c r="D1527" s="8">
        <v>15741.112594604494</v>
      </c>
      <c r="E1527" s="8">
        <v>122822.15344238287</v>
      </c>
      <c r="F1527" s="8">
        <v>16212.524154663088</v>
      </c>
      <c r="G1527" s="8">
        <v>466.41369104385399</v>
      </c>
      <c r="H1527" s="8">
        <v>2494.9810132980351</v>
      </c>
      <c r="I1527" s="8">
        <v>548.89579212665535</v>
      </c>
      <c r="J1527" s="8">
        <v>49540.580261230505</v>
      </c>
      <c r="K1527" s="8">
        <v>14651.248138427738</v>
      </c>
      <c r="L1527" s="8">
        <v>1049.1702995300293</v>
      </c>
      <c r="M1527" s="8">
        <v>3725.2809085845943</v>
      </c>
      <c r="N1527" s="8">
        <v>30114.881301879886</v>
      </c>
      <c r="O1527" s="8">
        <v>2014.9460601806636</v>
      </c>
      <c r="P1527" s="8">
        <v>0</v>
      </c>
      <c r="Q1527" s="8">
        <v>0</v>
      </c>
      <c r="R1527" s="8">
        <v>24498.949783325214</v>
      </c>
      <c r="S1527" s="8">
        <v>13187.267644882202</v>
      </c>
      <c r="T1527" s="8">
        <v>11854.362909317017</v>
      </c>
      <c r="U1527" s="8"/>
    </row>
    <row r="1528" spans="1:21" ht="14.25" customHeight="1" x14ac:dyDescent="0.55000000000000004">
      <c r="A1528" s="7">
        <f t="shared" si="104"/>
        <v>2026</v>
      </c>
      <c r="B1528" s="73" t="s">
        <v>87</v>
      </c>
      <c r="C1528" s="75">
        <v>55243</v>
      </c>
      <c r="D1528" s="8">
        <v>15646.20453643799</v>
      </c>
      <c r="E1528" s="8">
        <v>122081.6218261719</v>
      </c>
      <c r="F1528" s="8">
        <v>16114.774002075197</v>
      </c>
      <c r="G1528" s="8">
        <v>463.60152745246893</v>
      </c>
      <c r="H1528" s="8">
        <v>2479.9379978179941</v>
      </c>
      <c r="I1528" s="8">
        <v>545.58633613586414</v>
      </c>
      <c r="J1528" s="8">
        <v>49241.883789062544</v>
      </c>
      <c r="K1528" s="8">
        <v>14636.80618286133</v>
      </c>
      <c r="L1528" s="8">
        <v>1042.8444924354553</v>
      </c>
      <c r="M1528" s="8">
        <v>3702.8200387954707</v>
      </c>
      <c r="N1528" s="8">
        <v>29859.412887573264</v>
      </c>
      <c r="O1528" s="8">
        <v>1982.0480747222896</v>
      </c>
      <c r="P1528" s="8">
        <v>0</v>
      </c>
      <c r="Q1528" s="8">
        <v>0</v>
      </c>
      <c r="R1528" s="8">
        <v>24351.237152099628</v>
      </c>
      <c r="S1528" s="8">
        <v>13107.757530212404</v>
      </c>
      <c r="T1528" s="8">
        <v>11782.889381408693</v>
      </c>
      <c r="U1528" s="8"/>
    </row>
    <row r="1529" spans="1:21" ht="14.25" customHeight="1" x14ac:dyDescent="0.55000000000000004">
      <c r="A1529" s="7">
        <f t="shared" si="104"/>
        <v>2026</v>
      </c>
      <c r="B1529" s="73" t="s">
        <v>87</v>
      </c>
      <c r="C1529" s="75">
        <v>55273</v>
      </c>
      <c r="D1529" s="8">
        <v>15551.868705749515</v>
      </c>
      <c r="E1529" s="8">
        <v>121345.55419921879</v>
      </c>
      <c r="F1529" s="8">
        <v>16017.613021850586</v>
      </c>
      <c r="G1529" s="8">
        <v>460.80633854866016</v>
      </c>
      <c r="H1529" s="8">
        <v>2464.9856920242319</v>
      </c>
      <c r="I1529" s="8">
        <v>542.29682874679554</v>
      </c>
      <c r="J1529" s="8">
        <v>48944.989883422881</v>
      </c>
      <c r="K1529" s="8">
        <v>14622.451446533205</v>
      </c>
      <c r="L1529" s="8">
        <v>1036.556873321533</v>
      </c>
      <c r="M1529" s="8">
        <v>3680.4945592880258</v>
      </c>
      <c r="N1529" s="8">
        <v>29605.487106323264</v>
      </c>
      <c r="O1529" s="8">
        <v>1949.6458692550661</v>
      </c>
      <c r="P1529" s="8">
        <v>0</v>
      </c>
      <c r="Q1529" s="8">
        <v>0</v>
      </c>
      <c r="R1529" s="8">
        <v>24204.416381835956</v>
      </c>
      <c r="S1529" s="8">
        <v>13028.72686958313</v>
      </c>
      <c r="T1529" s="8">
        <v>11711.84673500061</v>
      </c>
      <c r="U1529" s="8"/>
    </row>
    <row r="1530" spans="1:21" ht="14.25" customHeight="1" x14ac:dyDescent="0.55000000000000004">
      <c r="A1530" s="7">
        <f t="shared" si="104"/>
        <v>2026</v>
      </c>
      <c r="B1530" s="73" t="s">
        <v>87</v>
      </c>
      <c r="C1530" s="75">
        <v>55304</v>
      </c>
      <c r="D1530" s="8">
        <v>15458.10150909424</v>
      </c>
      <c r="E1530" s="8">
        <v>120613.92468261722</v>
      </c>
      <c r="F1530" s="8">
        <v>15921.037918090822</v>
      </c>
      <c r="G1530" s="8">
        <v>458.0279877185821</v>
      </c>
      <c r="H1530" s="8">
        <v>2450.1235113143916</v>
      </c>
      <c r="I1530" s="8">
        <v>539.02715408802067</v>
      </c>
      <c r="J1530" s="8">
        <v>48649.885147094741</v>
      </c>
      <c r="K1530" s="8">
        <v>14608.183258056642</v>
      </c>
      <c r="L1530" s="8">
        <v>1030.3071360588076</v>
      </c>
      <c r="M1530" s="8">
        <v>3658.3036956787114</v>
      </c>
      <c r="N1530" s="8">
        <v>29353.091262817408</v>
      </c>
      <c r="O1530" s="8">
        <v>1917.732123851775</v>
      </c>
      <c r="P1530" s="8">
        <v>0</v>
      </c>
      <c r="Q1530" s="8">
        <v>0</v>
      </c>
      <c r="R1530" s="8">
        <v>24058.480339050315</v>
      </c>
      <c r="S1530" s="8">
        <v>12950.172512054445</v>
      </c>
      <c r="T1530" s="8">
        <v>11641.232349395752</v>
      </c>
      <c r="U1530" s="8"/>
    </row>
    <row r="1531" spans="1:21" ht="14.25" customHeight="1" x14ac:dyDescent="0.55000000000000004">
      <c r="A1531" s="7">
        <f t="shared" si="104"/>
        <v>2026</v>
      </c>
      <c r="B1531" s="73" t="s">
        <v>87</v>
      </c>
      <c r="C1531" s="75">
        <v>55334</v>
      </c>
      <c r="D1531" s="8">
        <v>15364.899772644045</v>
      </c>
      <c r="E1531" s="8">
        <v>119886.70666503912</v>
      </c>
      <c r="F1531" s="8">
        <v>15825.045272827148</v>
      </c>
      <c r="G1531" s="8">
        <v>455.26639223098761</v>
      </c>
      <c r="H1531" s="8">
        <v>2435.3509960174565</v>
      </c>
      <c r="I1531" s="8">
        <v>535.77719604969036</v>
      </c>
      <c r="J1531" s="8">
        <v>48356.559967041023</v>
      </c>
      <c r="K1531" s="8">
        <v>14594.001098632816</v>
      </c>
      <c r="L1531" s="8">
        <v>1024.0951092243192</v>
      </c>
      <c r="M1531" s="8">
        <v>3636.246719360352</v>
      </c>
      <c r="N1531" s="8">
        <v>29102.217102050803</v>
      </c>
      <c r="O1531" s="8">
        <v>1886.3000779151912</v>
      </c>
      <c r="P1531" s="8">
        <v>0</v>
      </c>
      <c r="Q1531" s="8">
        <v>0</v>
      </c>
      <c r="R1531" s="8">
        <v>23913.423889160164</v>
      </c>
      <c r="S1531" s="8">
        <v>12872.092063903807</v>
      </c>
      <c r="T1531" s="8">
        <v>11571.043758392338</v>
      </c>
      <c r="U1531" s="8"/>
    </row>
    <row r="1532" spans="1:21" ht="14.25" customHeight="1" x14ac:dyDescent="0.55000000000000004">
      <c r="A1532" s="7">
        <f t="shared" si="104"/>
        <v>2026</v>
      </c>
      <c r="B1532" s="73" t="s">
        <v>87</v>
      </c>
      <c r="C1532" s="75">
        <v>55365</v>
      </c>
      <c r="D1532" s="8">
        <v>15272.260177612303</v>
      </c>
      <c r="E1532" s="8">
        <v>119163.8718261719</v>
      </c>
      <c r="F1532" s="8">
        <v>15729.630950927736</v>
      </c>
      <c r="G1532" s="8">
        <v>452.52145838737482</v>
      </c>
      <c r="H1532" s="8">
        <v>2420.6675000190749</v>
      </c>
      <c r="I1532" s="8">
        <v>532.54682433605194</v>
      </c>
      <c r="J1532" s="8">
        <v>48065.002990722685</v>
      </c>
      <c r="K1532" s="8">
        <v>14579.904418945314</v>
      </c>
      <c r="L1532" s="8">
        <v>1017.9205121994017</v>
      </c>
      <c r="M1532" s="8">
        <v>3614.3225698471088</v>
      </c>
      <c r="N1532" s="8">
        <v>28852.855606079134</v>
      </c>
      <c r="O1532" s="8">
        <v>1855.3426780700695</v>
      </c>
      <c r="P1532" s="8">
        <v>0</v>
      </c>
      <c r="Q1532" s="8">
        <v>0</v>
      </c>
      <c r="R1532" s="8">
        <v>23769.242858886737</v>
      </c>
      <c r="S1532" s="8">
        <v>12794.482074737549</v>
      </c>
      <c r="T1532" s="8">
        <v>11501.278343200687</v>
      </c>
      <c r="U1532" s="8"/>
    </row>
    <row r="1533" spans="1:21" ht="14.25" customHeight="1" x14ac:dyDescent="0.55000000000000004">
      <c r="A1533" s="7">
        <f t="shared" si="104"/>
        <v>2026</v>
      </c>
      <c r="B1533" s="73" t="s">
        <v>87</v>
      </c>
      <c r="C1533" s="75">
        <v>55396</v>
      </c>
      <c r="D1533" s="8">
        <v>15180.178916931151</v>
      </c>
      <c r="E1533" s="8">
        <v>118445.39550781256</v>
      </c>
      <c r="F1533" s="8">
        <v>15634.792098999025</v>
      </c>
      <c r="G1533" s="8">
        <v>449.79306530952465</v>
      </c>
      <c r="H1533" s="8">
        <v>2406.0725450515743</v>
      </c>
      <c r="I1533" s="8">
        <v>529.33593964576733</v>
      </c>
      <c r="J1533" s="8">
        <v>47775.204498291052</v>
      </c>
      <c r="K1533" s="8">
        <v>14565.892791748051</v>
      </c>
      <c r="L1533" s="8">
        <v>1011.7831571102141</v>
      </c>
      <c r="M1533" s="8">
        <v>3592.5307626724248</v>
      </c>
      <c r="N1533" s="8">
        <v>28604.99816894536</v>
      </c>
      <c r="O1533" s="8">
        <v>1824.8528876304629</v>
      </c>
      <c r="P1533" s="8">
        <v>0</v>
      </c>
      <c r="Q1533" s="8">
        <v>0</v>
      </c>
      <c r="R1533" s="8">
        <v>23625.93094635009</v>
      </c>
      <c r="S1533" s="8">
        <v>12717.340251922607</v>
      </c>
      <c r="T1533" s="8">
        <v>11431.933547973635</v>
      </c>
      <c r="U1533" s="8"/>
    </row>
    <row r="1534" spans="1:21" ht="14.25" customHeight="1" x14ac:dyDescent="0.55000000000000004">
      <c r="A1534" s="7">
        <f t="shared" si="104"/>
        <v>2026</v>
      </c>
      <c r="B1534" s="73" t="s">
        <v>87</v>
      </c>
      <c r="C1534" s="75">
        <v>55426</v>
      </c>
      <c r="D1534" s="8">
        <v>15088.652877807621</v>
      </c>
      <c r="E1534" s="8">
        <v>117731.25146484378</v>
      </c>
      <c r="F1534" s="8">
        <v>15540.525146484379</v>
      </c>
      <c r="G1534" s="8">
        <v>447.08112287521374</v>
      </c>
      <c r="H1534" s="8">
        <v>2391.5655903816237</v>
      </c>
      <c r="I1534" s="8">
        <v>526.14440703392052</v>
      </c>
      <c r="J1534" s="8">
        <v>47487.153045654355</v>
      </c>
      <c r="K1534" s="8">
        <v>14551.965454101566</v>
      </c>
      <c r="L1534" s="8">
        <v>1005.68279004097</v>
      </c>
      <c r="M1534" s="8">
        <v>3570.8702507019038</v>
      </c>
      <c r="N1534" s="8">
        <v>28358.634033203169</v>
      </c>
      <c r="O1534" s="8">
        <v>1794.8240628242495</v>
      </c>
      <c r="P1534" s="8">
        <v>0</v>
      </c>
      <c r="Q1534" s="8">
        <v>0</v>
      </c>
      <c r="R1534" s="8">
        <v>23483.48264312746</v>
      </c>
      <c r="S1534" s="8">
        <v>12640.663537979126</v>
      </c>
      <c r="T1534" s="8">
        <v>11363.006933212282</v>
      </c>
      <c r="U1534" s="8"/>
    </row>
    <row r="1535" spans="1:21" ht="14.25" customHeight="1" x14ac:dyDescent="0.55000000000000004">
      <c r="A1535" s="7">
        <f t="shared" si="104"/>
        <v>2026</v>
      </c>
      <c r="B1535" s="73" t="s">
        <v>87</v>
      </c>
      <c r="C1535" s="75">
        <v>55457</v>
      </c>
      <c r="D1535" s="8">
        <v>14997.678680419922</v>
      </c>
      <c r="E1535" s="8">
        <v>117021.41357421879</v>
      </c>
      <c r="F1535" s="8">
        <v>15446.826477050781</v>
      </c>
      <c r="G1535" s="8">
        <v>444.38553047180199</v>
      </c>
      <c r="H1535" s="8">
        <v>2377.1461148262019</v>
      </c>
      <c r="I1535" s="8">
        <v>522.9721138477322</v>
      </c>
      <c r="J1535" s="8">
        <v>47200.838272094748</v>
      </c>
      <c r="K1535" s="8">
        <v>14538.122253417972</v>
      </c>
      <c r="L1535" s="8">
        <v>999.61922979354847</v>
      </c>
      <c r="M1535" s="8">
        <v>3549.3403377532968</v>
      </c>
      <c r="N1535" s="8">
        <v>28113.756744384806</v>
      </c>
      <c r="O1535" s="8">
        <v>1765.2493572235101</v>
      </c>
      <c r="P1535" s="8">
        <v>0</v>
      </c>
      <c r="Q1535" s="8">
        <v>0</v>
      </c>
      <c r="R1535" s="8">
        <v>23341.893531799324</v>
      </c>
      <c r="S1535" s="8">
        <v>12564.44912147522</v>
      </c>
      <c r="T1535" s="8">
        <v>11294.495656967163</v>
      </c>
      <c r="U1535" s="8"/>
    </row>
    <row r="1536" spans="1:21" ht="14.25" customHeight="1" x14ac:dyDescent="0.55000000000000004">
      <c r="A1536" s="7">
        <f t="shared" si="104"/>
        <v>2026</v>
      </c>
      <c r="B1536" s="73" t="s">
        <v>87</v>
      </c>
      <c r="C1536" s="75">
        <v>55487</v>
      </c>
      <c r="D1536" s="8">
        <v>14907.253021240236</v>
      </c>
      <c r="E1536" s="8">
        <v>116315.85620117193</v>
      </c>
      <c r="F1536" s="8">
        <v>15353.692947387695</v>
      </c>
      <c r="G1536" s="8">
        <v>441.70619726181059</v>
      </c>
      <c r="H1536" s="8">
        <v>2362.8135466575623</v>
      </c>
      <c r="I1536" s="8">
        <v>519.81896448135342</v>
      </c>
      <c r="J1536" s="8">
        <v>46916.250137329131</v>
      </c>
      <c r="K1536" s="8">
        <v>14524.362579345705</v>
      </c>
      <c r="L1536" s="8">
        <v>993.59222602844238</v>
      </c>
      <c r="M1536" s="8">
        <v>3527.9403114318861</v>
      </c>
      <c r="N1536" s="8">
        <v>27870.354705810554</v>
      </c>
      <c r="O1536" s="8">
        <v>1736.1220984458923</v>
      </c>
      <c r="P1536" s="8">
        <v>0</v>
      </c>
      <c r="Q1536" s="8">
        <v>0</v>
      </c>
      <c r="R1536" s="8">
        <v>23201.158226013187</v>
      </c>
      <c r="S1536" s="8">
        <v>12488.694055557253</v>
      </c>
      <c r="T1536" s="8">
        <v>11226.39794921875</v>
      </c>
      <c r="U1536" s="8"/>
    </row>
    <row r="1537" spans="1:21" ht="14.25" customHeight="1" x14ac:dyDescent="0.55000000000000004">
      <c r="A1537" s="7">
        <f t="shared" si="104"/>
        <v>2026</v>
      </c>
      <c r="B1537" s="73" t="s">
        <v>87</v>
      </c>
      <c r="C1537" s="75">
        <v>55518</v>
      </c>
      <c r="D1537" s="8">
        <v>14817.372665405273</v>
      </c>
      <c r="E1537" s="8">
        <v>115614.55261230475</v>
      </c>
      <c r="F1537" s="8">
        <v>15261.120880126951</v>
      </c>
      <c r="G1537" s="8">
        <v>439.0430119037627</v>
      </c>
      <c r="H1537" s="8">
        <v>2348.5674490928645</v>
      </c>
      <c r="I1537" s="8">
        <v>516.68481254577637</v>
      </c>
      <c r="J1537" s="8">
        <v>46633.377670288137</v>
      </c>
      <c r="K1537" s="8">
        <v>14510.685668945316</v>
      </c>
      <c r="L1537" s="8">
        <v>987.60154390335094</v>
      </c>
      <c r="M1537" s="8">
        <v>3506.6692781448401</v>
      </c>
      <c r="N1537" s="8">
        <v>27628.421218872099</v>
      </c>
      <c r="O1537" s="8">
        <v>1707.4360995292661</v>
      </c>
      <c r="P1537" s="8">
        <v>0</v>
      </c>
      <c r="Q1537" s="8">
        <v>0</v>
      </c>
      <c r="R1537" s="8">
        <v>23061.271064758308</v>
      </c>
      <c r="S1537" s="8">
        <v>12413.395925521852</v>
      </c>
      <c r="T1537" s="8">
        <v>11158.710483551025</v>
      </c>
      <c r="U1537" s="8"/>
    </row>
    <row r="1538" spans="1:21" ht="14.25" customHeight="1" x14ac:dyDescent="0.55000000000000004">
      <c r="A1538" s="7">
        <f t="shared" si="104"/>
        <v>2026</v>
      </c>
      <c r="B1538" s="73" t="s">
        <v>87</v>
      </c>
      <c r="C1538" s="75">
        <v>55549</v>
      </c>
      <c r="D1538" s="8">
        <v>14728.034179687504</v>
      </c>
      <c r="E1538" s="8">
        <v>114917.4772949219</v>
      </c>
      <c r="F1538" s="8">
        <v>15169.106918334961</v>
      </c>
      <c r="G1538" s="8">
        <v>436.39588260650646</v>
      </c>
      <c r="H1538" s="8">
        <v>2334.4072084426889</v>
      </c>
      <c r="I1538" s="8">
        <v>513.56956446170807</v>
      </c>
      <c r="J1538" s="8">
        <v>46352.21043395999</v>
      </c>
      <c r="K1538" s="8">
        <v>14497.091217041021</v>
      </c>
      <c r="L1538" s="8">
        <v>981.64698219299328</v>
      </c>
      <c r="M1538" s="8">
        <v>3485.5264711380032</v>
      </c>
      <c r="N1538" s="8">
        <v>27387.945312500007</v>
      </c>
      <c r="O1538" s="8">
        <v>1679.1846423149109</v>
      </c>
      <c r="P1538" s="8">
        <v>0</v>
      </c>
      <c r="Q1538" s="8">
        <v>0</v>
      </c>
      <c r="R1538" s="8">
        <v>22922.227500915527</v>
      </c>
      <c r="S1538" s="8">
        <v>12338.551824569702</v>
      </c>
      <c r="T1538" s="8">
        <v>11091.43123626709</v>
      </c>
      <c r="U1538" s="8"/>
    </row>
    <row r="1539" spans="1:21" ht="14.25" customHeight="1" x14ac:dyDescent="0.55000000000000004">
      <c r="A1539" s="7">
        <f t="shared" si="104"/>
        <v>2026</v>
      </c>
      <c r="B1539" s="73" t="s">
        <v>87</v>
      </c>
      <c r="C1539" s="75">
        <v>55578</v>
      </c>
      <c r="D1539" s="8">
        <v>14639.234298706057</v>
      </c>
      <c r="E1539" s="8">
        <v>114224.60461425786</v>
      </c>
      <c r="F1539" s="8">
        <v>15077.647705078129</v>
      </c>
      <c r="G1539" s="8">
        <v>433.76471638679499</v>
      </c>
      <c r="H1539" s="8">
        <v>2320.3323640823364</v>
      </c>
      <c r="I1539" s="8">
        <v>510.47309374809282</v>
      </c>
      <c r="J1539" s="8">
        <v>46072.738372802756</v>
      </c>
      <c r="K1539" s="8">
        <v>14483.578765869144</v>
      </c>
      <c r="L1539" s="8">
        <v>975.72833609580994</v>
      </c>
      <c r="M1539" s="8">
        <v>3464.5111417770395</v>
      </c>
      <c r="N1539" s="8">
        <v>27148.920410156279</v>
      </c>
      <c r="O1539" s="8">
        <v>1651.3615555763256</v>
      </c>
      <c r="P1539" s="8">
        <v>0</v>
      </c>
      <c r="Q1539" s="8">
        <v>0</v>
      </c>
      <c r="R1539" s="8">
        <v>22784.022300720218</v>
      </c>
      <c r="S1539" s="8">
        <v>12264.158946990969</v>
      </c>
      <c r="T1539" s="8">
        <v>11024.557567596439</v>
      </c>
      <c r="U1539" s="8"/>
    </row>
    <row r="1540" spans="1:21" ht="14.25" customHeight="1" x14ac:dyDescent="0.55000000000000004">
      <c r="A1540" s="7">
        <f t="shared" si="104"/>
        <v>2026</v>
      </c>
      <c r="B1540" s="73" t="s">
        <v>87</v>
      </c>
      <c r="C1540" s="75">
        <v>55609</v>
      </c>
      <c r="D1540" s="8">
        <v>14550.969795227054</v>
      </c>
      <c r="E1540" s="8">
        <v>113535.9100341797</v>
      </c>
      <c r="F1540" s="8">
        <v>14986.740005493166</v>
      </c>
      <c r="G1540" s="8">
        <v>431.14941501617471</v>
      </c>
      <c r="H1540" s="8">
        <v>2306.3423619270334</v>
      </c>
      <c r="I1540" s="8">
        <v>507.39529430866253</v>
      </c>
      <c r="J1540" s="8">
        <v>45794.951675415054</v>
      </c>
      <c r="K1540" s="8">
        <v>14470.147979736332</v>
      </c>
      <c r="L1540" s="8">
        <v>969.84537243843079</v>
      </c>
      <c r="M1540" s="8">
        <v>3443.6226224899292</v>
      </c>
      <c r="N1540" s="8">
        <v>26911.336166381861</v>
      </c>
      <c r="O1540" s="8">
        <v>1623.9605126380916</v>
      </c>
      <c r="P1540" s="8">
        <v>0</v>
      </c>
      <c r="Q1540" s="8">
        <v>0</v>
      </c>
      <c r="R1540" s="8">
        <v>22646.650199890148</v>
      </c>
      <c r="S1540" s="8">
        <v>12190.214653015139</v>
      </c>
      <c r="T1540" s="8">
        <v>10958.087099075319</v>
      </c>
      <c r="U1540" s="8"/>
    </row>
    <row r="1541" spans="1:21" ht="14.25" customHeight="1" x14ac:dyDescent="0.55000000000000004">
      <c r="A1541" s="7">
        <f t="shared" si="104"/>
        <v>2026</v>
      </c>
      <c r="B1541" s="73" t="s">
        <v>87</v>
      </c>
      <c r="C1541" s="75">
        <v>55639</v>
      </c>
      <c r="D1541" s="8">
        <v>14463.237564086914</v>
      </c>
      <c r="E1541" s="8">
        <v>112851.36694335939</v>
      </c>
      <c r="F1541" s="8">
        <v>14896.380447387699</v>
      </c>
      <c r="G1541" s="8">
        <v>428.54988574981689</v>
      </c>
      <c r="H1541" s="8">
        <v>2292.4367084503174</v>
      </c>
      <c r="I1541" s="8">
        <v>504.33605647087114</v>
      </c>
      <c r="J1541" s="8">
        <v>45518.840484619177</v>
      </c>
      <c r="K1541" s="8">
        <v>14456.798095703129</v>
      </c>
      <c r="L1541" s="8">
        <v>963.997887134552</v>
      </c>
      <c r="M1541" s="8">
        <v>3422.8599338531499</v>
      </c>
      <c r="N1541" s="8">
        <v>26675.184860229518</v>
      </c>
      <c r="O1541" s="8">
        <v>1596.9754729270944</v>
      </c>
      <c r="P1541" s="8">
        <v>0</v>
      </c>
      <c r="Q1541" s="8">
        <v>0</v>
      </c>
      <c r="R1541" s="8">
        <v>22510.106895446774</v>
      </c>
      <c r="S1541" s="8">
        <v>12116.716152191162</v>
      </c>
      <c r="T1541" s="8">
        <v>10892.017461776735</v>
      </c>
      <c r="U1541" s="8"/>
    </row>
    <row r="1542" spans="1:21" ht="14.25" customHeight="1" x14ac:dyDescent="0.55000000000000004">
      <c r="A1542" s="7">
        <f t="shared" si="104"/>
        <v>2026</v>
      </c>
      <c r="B1542" s="73" t="s">
        <v>87</v>
      </c>
      <c r="C1542" s="75">
        <v>55670</v>
      </c>
      <c r="D1542" s="8">
        <v>14376.034248352054</v>
      </c>
      <c r="E1542" s="8">
        <v>112170.95129394536</v>
      </c>
      <c r="F1542" s="8">
        <v>14806.565582275389</v>
      </c>
      <c r="G1542" s="8">
        <v>425.96602201461792</v>
      </c>
      <c r="H1542" s="8">
        <v>2278.6148929595961</v>
      </c>
      <c r="I1542" s="8">
        <v>501.29525637626642</v>
      </c>
      <c r="J1542" s="8">
        <v>45244.393173217795</v>
      </c>
      <c r="K1542" s="8">
        <v>14443.528594970707</v>
      </c>
      <c r="L1542" s="8">
        <v>958.18564844131481</v>
      </c>
      <c r="M1542" s="8">
        <v>3402.2224435806279</v>
      </c>
      <c r="N1542" s="8">
        <v>26440.456497192405</v>
      </c>
      <c r="O1542" s="8">
        <v>1570.4002904891968</v>
      </c>
      <c r="P1542" s="8">
        <v>0</v>
      </c>
      <c r="Q1542" s="8">
        <v>0</v>
      </c>
      <c r="R1542" s="8">
        <v>22374.386344909675</v>
      </c>
      <c r="S1542" s="8">
        <v>12043.660629272461</v>
      </c>
      <c r="T1542" s="8">
        <v>10826.346147537231</v>
      </c>
      <c r="U1542" s="8"/>
    </row>
    <row r="1543" spans="1:21" ht="14.25" customHeight="1" x14ac:dyDescent="0.55000000000000004">
      <c r="A1543" s="7">
        <f t="shared" si="104"/>
        <v>2026</v>
      </c>
      <c r="B1543" s="73" t="s">
        <v>87</v>
      </c>
      <c r="C1543" s="75">
        <v>55700</v>
      </c>
      <c r="D1543" s="8">
        <v>14289.356742858889</v>
      </c>
      <c r="E1543" s="8">
        <v>111494.63830566409</v>
      </c>
      <c r="F1543" s="8">
        <v>14717.292037963871</v>
      </c>
      <c r="G1543" s="8">
        <v>423.3977456092835</v>
      </c>
      <c r="H1543" s="8">
        <v>2264.8764448165894</v>
      </c>
      <c r="I1543" s="8">
        <v>498.27278876304638</v>
      </c>
      <c r="J1543" s="8">
        <v>44971.600631713896</v>
      </c>
      <c r="K1543" s="8">
        <v>14430.339324951176</v>
      </c>
      <c r="L1543" s="8">
        <v>952.40844488143932</v>
      </c>
      <c r="M1543" s="8">
        <v>3381.7093849182147</v>
      </c>
      <c r="N1543" s="8">
        <v>26207.143844604507</v>
      </c>
      <c r="O1543" s="8">
        <v>1544.2290735244758</v>
      </c>
      <c r="P1543" s="8">
        <v>0</v>
      </c>
      <c r="Q1543" s="8">
        <v>0</v>
      </c>
      <c r="R1543" s="8">
        <v>22239.484199523933</v>
      </c>
      <c r="S1543" s="8">
        <v>11971.045936584473</v>
      </c>
      <c r="T1543" s="8">
        <v>10761.070720672607</v>
      </c>
      <c r="U1543" s="8"/>
    </row>
    <row r="1544" spans="1:21" ht="14.25" customHeight="1" x14ac:dyDescent="0.55000000000000004">
      <c r="A1544" s="7">
        <f t="shared" si="104"/>
        <v>2026</v>
      </c>
      <c r="B1544" s="73" t="s">
        <v>87</v>
      </c>
      <c r="C1544" s="75">
        <v>55731</v>
      </c>
      <c r="D1544" s="8">
        <v>14203.201736450195</v>
      </c>
      <c r="E1544" s="8">
        <v>110822.402709961</v>
      </c>
      <c r="F1544" s="8">
        <v>14628.557083129885</v>
      </c>
      <c r="G1544" s="8">
        <v>420.84494340419775</v>
      </c>
      <c r="H1544" s="8">
        <v>2251.2208099365234</v>
      </c>
      <c r="I1544" s="8">
        <v>495.26855432987225</v>
      </c>
      <c r="J1544" s="8">
        <v>44700.452758789084</v>
      </c>
      <c r="K1544" s="8">
        <v>14417.229278564455</v>
      </c>
      <c r="L1544" s="8">
        <v>946.66607117652893</v>
      </c>
      <c r="M1544" s="8">
        <v>3361.3200092315697</v>
      </c>
      <c r="N1544" s="8">
        <v>25975.23765563967</v>
      </c>
      <c r="O1544" s="8">
        <v>1518.4558138847362</v>
      </c>
      <c r="P1544" s="8">
        <v>0</v>
      </c>
      <c r="Q1544" s="8">
        <v>0</v>
      </c>
      <c r="R1544" s="8">
        <v>22105.395286560059</v>
      </c>
      <c r="S1544" s="8">
        <v>11898.868614196779</v>
      </c>
      <c r="T1544" s="8">
        <v>10696.188924789429</v>
      </c>
      <c r="U1544" s="8"/>
    </row>
    <row r="1545" spans="1:21" ht="14.25" customHeight="1" x14ac:dyDescent="0.55000000000000004">
      <c r="A1545" s="7">
        <f t="shared" si="104"/>
        <v>2026</v>
      </c>
      <c r="B1545" s="73" t="s">
        <v>87</v>
      </c>
      <c r="C1545" s="75">
        <v>55762</v>
      </c>
      <c r="D1545" s="8">
        <v>14117.566192626953</v>
      </c>
      <c r="E1545" s="8">
        <v>110154.21936035159</v>
      </c>
      <c r="F1545" s="8">
        <v>14540.356842041014</v>
      </c>
      <c r="G1545" s="8">
        <v>418.30754053592676</v>
      </c>
      <c r="H1545" s="8">
        <v>2237.6475090980525</v>
      </c>
      <c r="I1545" s="8">
        <v>492.28242123126995</v>
      </c>
      <c r="J1545" s="8">
        <v>44430.940597534202</v>
      </c>
      <c r="K1545" s="8">
        <v>14404.198455810551</v>
      </c>
      <c r="L1545" s="8">
        <v>940.95834755897556</v>
      </c>
      <c r="M1545" s="8">
        <v>3341.0535974502559</v>
      </c>
      <c r="N1545" s="8">
        <v>25744.730484008804</v>
      </c>
      <c r="O1545" s="8">
        <v>1493.0749106407163</v>
      </c>
      <c r="P1545" s="8">
        <v>0</v>
      </c>
      <c r="Q1545" s="8">
        <v>0</v>
      </c>
      <c r="R1545" s="8">
        <v>21972.115203857422</v>
      </c>
      <c r="S1545" s="8">
        <v>11827.126892089844</v>
      </c>
      <c r="T1545" s="8">
        <v>10631.698249816893</v>
      </c>
      <c r="U1545" s="8"/>
    </row>
    <row r="1546" spans="1:21" ht="14.25" customHeight="1" x14ac:dyDescent="0.55000000000000004">
      <c r="A1546" s="7">
        <f t="shared" si="104"/>
        <v>2026</v>
      </c>
      <c r="B1546" s="73" t="s">
        <v>87</v>
      </c>
      <c r="C1546" s="75">
        <v>55792</v>
      </c>
      <c r="D1546" s="8">
        <v>14032.447151184084</v>
      </c>
      <c r="E1546" s="8">
        <v>109490.06628417975</v>
      </c>
      <c r="F1546" s="8">
        <v>14452.688613891603</v>
      </c>
      <c r="G1546" s="8">
        <v>415.7854398488999</v>
      </c>
      <c r="H1546" s="8">
        <v>2224.1560387611389</v>
      </c>
      <c r="I1546" s="8">
        <v>489.3143013715744</v>
      </c>
      <c r="J1546" s="8">
        <v>44163.052337646506</v>
      </c>
      <c r="K1546" s="8">
        <v>14391.246124267582</v>
      </c>
      <c r="L1546" s="8">
        <v>935.28501629829407</v>
      </c>
      <c r="M1546" s="8">
        <v>3320.9093742370601</v>
      </c>
      <c r="N1546" s="8">
        <v>25515.612136840839</v>
      </c>
      <c r="O1546" s="8">
        <v>1468.0804882049563</v>
      </c>
      <c r="P1546" s="8">
        <v>0</v>
      </c>
      <c r="Q1546" s="8">
        <v>0</v>
      </c>
      <c r="R1546" s="8">
        <v>21839.638732910156</v>
      </c>
      <c r="S1546" s="8">
        <v>11755.817323684694</v>
      </c>
      <c r="T1546" s="8">
        <v>10567.596485137941</v>
      </c>
      <c r="U1546" s="8"/>
    </row>
    <row r="1547" spans="1:21" ht="14.25" customHeight="1" x14ac:dyDescent="0.55000000000000004">
      <c r="B1547" s="73"/>
      <c r="C1547" s="75"/>
      <c r="D1547" s="8"/>
      <c r="E1547" s="8"/>
      <c r="F1547" s="8"/>
      <c r="G1547" s="8"/>
      <c r="H1547" s="8"/>
      <c r="I1547" s="8"/>
      <c r="J1547" s="8"/>
      <c r="K1547" s="8"/>
      <c r="L1547" s="8"/>
      <c r="M1547" s="8"/>
      <c r="N1547" s="8"/>
      <c r="O1547" s="8"/>
      <c r="P1547" s="8"/>
      <c r="Q1547" s="8"/>
      <c r="R1547" s="8"/>
      <c r="S1547" s="8"/>
      <c r="T1547" s="8"/>
      <c r="U1547" s="8"/>
    </row>
    <row r="1548" spans="1:21" ht="14.25" customHeight="1" x14ac:dyDescent="0.55000000000000004">
      <c r="B1548" s="73"/>
      <c r="C1548" s="75"/>
      <c r="D1548" s="8"/>
      <c r="E1548" s="8"/>
      <c r="F1548" s="8"/>
      <c r="G1548" s="8"/>
      <c r="H1548" s="8"/>
      <c r="I1548" s="8"/>
      <c r="J1548" s="8"/>
      <c r="K1548" s="8"/>
      <c r="L1548" s="8"/>
      <c r="M1548" s="8"/>
      <c r="N1548" s="8"/>
      <c r="O1548" s="8"/>
      <c r="P1548" s="8"/>
      <c r="Q1548" s="8"/>
      <c r="R1548" s="8"/>
      <c r="S1548" s="8"/>
      <c r="T1548" s="8"/>
      <c r="U1548" s="8"/>
    </row>
    <row r="1549" spans="1:21" ht="14.25" customHeight="1" x14ac:dyDescent="0.55000000000000004">
      <c r="B1549" s="73"/>
      <c r="C1549" s="75"/>
      <c r="D1549" s="8"/>
      <c r="E1549" s="8"/>
      <c r="F1549" s="8"/>
      <c r="G1549" s="8"/>
      <c r="H1549" s="8"/>
      <c r="I1549" s="8"/>
      <c r="J1549" s="8"/>
      <c r="K1549" s="8"/>
      <c r="L1549" s="8"/>
      <c r="M1549" s="8"/>
      <c r="N1549" s="8"/>
      <c r="O1549" s="8"/>
      <c r="P1549" s="8"/>
      <c r="Q1549" s="8"/>
      <c r="R1549" s="8"/>
      <c r="S1549" s="8"/>
      <c r="T1549" s="8"/>
      <c r="U1549" s="8"/>
    </row>
    <row r="1550" spans="1:21" ht="14.25" customHeight="1" x14ac:dyDescent="0.55000000000000004">
      <c r="B1550" s="73"/>
      <c r="C1550" s="75"/>
      <c r="D1550" s="8"/>
      <c r="E1550" s="8"/>
      <c r="F1550" s="8"/>
      <c r="G1550" s="8"/>
      <c r="H1550" s="8"/>
      <c r="I1550" s="8"/>
      <c r="J1550" s="8"/>
      <c r="K1550" s="8"/>
      <c r="L1550" s="8"/>
      <c r="M1550" s="8"/>
      <c r="N1550" s="8"/>
      <c r="O1550" s="8"/>
      <c r="P1550" s="8"/>
      <c r="Q1550" s="8"/>
      <c r="R1550" s="8"/>
      <c r="S1550" s="8"/>
      <c r="T1550" s="8"/>
      <c r="U1550" s="8"/>
    </row>
    <row r="1551" spans="1:21" ht="14.25" customHeight="1" x14ac:dyDescent="0.55000000000000004">
      <c r="B1551" s="73"/>
      <c r="C1551" s="75"/>
      <c r="D1551" s="8"/>
      <c r="E1551" s="8"/>
      <c r="F1551" s="8"/>
      <c r="G1551" s="8"/>
      <c r="H1551" s="8"/>
      <c r="I1551" s="8"/>
      <c r="J1551" s="8"/>
      <c r="K1551" s="8"/>
      <c r="L1551" s="8"/>
      <c r="M1551" s="8"/>
      <c r="N1551" s="8"/>
      <c r="O1551" s="8"/>
      <c r="P1551" s="8"/>
      <c r="Q1551" s="8"/>
      <c r="R1551" s="8"/>
      <c r="S1551" s="8"/>
      <c r="T1551" s="8"/>
      <c r="U1551" s="8"/>
    </row>
    <row r="1552" spans="1:21" ht="14.25" customHeight="1" x14ac:dyDescent="0.55000000000000004">
      <c r="B1552" s="73"/>
      <c r="C1552" s="75"/>
      <c r="D1552" s="8"/>
      <c r="E1552" s="8"/>
      <c r="F1552" s="8"/>
      <c r="G1552" s="8"/>
      <c r="H1552" s="8"/>
      <c r="I1552" s="8"/>
      <c r="J1552" s="8"/>
      <c r="K1552" s="8"/>
      <c r="L1552" s="8"/>
      <c r="M1552" s="8"/>
      <c r="N1552" s="8"/>
      <c r="O1552" s="8"/>
      <c r="P1552" s="8"/>
      <c r="Q1552" s="8"/>
      <c r="R1552" s="8"/>
      <c r="S1552" s="8"/>
      <c r="T1552" s="8"/>
      <c r="U1552" s="8"/>
    </row>
    <row r="1553" spans="1:21" ht="14.25" customHeight="1" x14ac:dyDescent="0.55000000000000004">
      <c r="B1553" s="73"/>
      <c r="C1553" s="75"/>
      <c r="D1553" s="8"/>
      <c r="E1553" s="8"/>
      <c r="F1553" s="8"/>
      <c r="G1553" s="8"/>
      <c r="H1553" s="8"/>
      <c r="I1553" s="8"/>
      <c r="J1553" s="8"/>
      <c r="K1553" s="8"/>
      <c r="L1553" s="8"/>
      <c r="M1553" s="8"/>
      <c r="N1553" s="8"/>
      <c r="O1553" s="8"/>
      <c r="P1553" s="8"/>
      <c r="Q1553" s="8"/>
      <c r="R1553" s="8"/>
      <c r="S1553" s="8"/>
      <c r="T1553" s="8"/>
      <c r="U1553" s="8"/>
    </row>
    <row r="1554" spans="1:21" ht="14.25" customHeight="1" x14ac:dyDescent="0.55000000000000004">
      <c r="B1554" s="73"/>
      <c r="C1554" s="75"/>
      <c r="D1554" s="8"/>
      <c r="E1554" s="8"/>
      <c r="F1554" s="8"/>
      <c r="G1554" s="8"/>
      <c r="H1554" s="8"/>
      <c r="I1554" s="8"/>
      <c r="J1554" s="8"/>
      <c r="K1554" s="8"/>
      <c r="L1554" s="8"/>
      <c r="M1554" s="8"/>
      <c r="N1554" s="8"/>
      <c r="O1554" s="8"/>
      <c r="P1554" s="8"/>
      <c r="Q1554" s="8"/>
      <c r="R1554" s="8"/>
      <c r="S1554" s="8"/>
      <c r="T1554" s="8"/>
      <c r="U1554" s="8"/>
    </row>
    <row r="1555" spans="1:21" ht="14.25" customHeight="1" x14ac:dyDescent="0.55000000000000004">
      <c r="B1555" s="73"/>
      <c r="C1555" s="75"/>
      <c r="D1555" s="8"/>
      <c r="E1555" s="8"/>
      <c r="F1555" s="8"/>
      <c r="G1555" s="8"/>
      <c r="H1555" s="8"/>
      <c r="I1555" s="8"/>
      <c r="J1555" s="8"/>
      <c r="K1555" s="8"/>
      <c r="L1555" s="8"/>
      <c r="M1555" s="8"/>
      <c r="N1555" s="8"/>
      <c r="O1555" s="8"/>
      <c r="P1555" s="8"/>
      <c r="Q1555" s="8"/>
      <c r="R1555" s="8"/>
      <c r="S1555" s="8"/>
      <c r="T1555" s="8"/>
      <c r="U1555" s="8"/>
    </row>
    <row r="1556" spans="1:21" ht="14.25" customHeight="1" x14ac:dyDescent="0.55000000000000004">
      <c r="B1556" s="73"/>
      <c r="C1556" s="75"/>
      <c r="D1556" s="8"/>
      <c r="E1556" s="8"/>
      <c r="F1556" s="8"/>
      <c r="G1556" s="8"/>
      <c r="H1556" s="8"/>
      <c r="I1556" s="8"/>
      <c r="J1556" s="8"/>
      <c r="K1556" s="8"/>
      <c r="L1556" s="8"/>
      <c r="M1556" s="8"/>
      <c r="N1556" s="8"/>
      <c r="O1556" s="8"/>
      <c r="P1556" s="8"/>
      <c r="Q1556" s="8"/>
      <c r="R1556" s="8"/>
      <c r="S1556" s="8"/>
      <c r="T1556" s="8"/>
      <c r="U1556" s="8"/>
    </row>
    <row r="1557" spans="1:21" ht="14.25" customHeight="1" x14ac:dyDescent="0.55000000000000004">
      <c r="A1557" s="72">
        <v>2027</v>
      </c>
      <c r="B1557" s="73" t="s">
        <v>87</v>
      </c>
      <c r="C1557" s="74">
        <v>44865</v>
      </c>
      <c r="D1557" s="8">
        <v>0</v>
      </c>
      <c r="E1557" s="8">
        <v>0</v>
      </c>
      <c r="F1557" s="8">
        <v>0</v>
      </c>
      <c r="G1557" s="8">
        <v>0</v>
      </c>
      <c r="H1557" s="8">
        <v>0</v>
      </c>
      <c r="I1557" s="8">
        <v>0</v>
      </c>
      <c r="J1557" s="8">
        <v>0</v>
      </c>
      <c r="K1557" s="8">
        <v>0</v>
      </c>
      <c r="L1557" s="8">
        <v>0</v>
      </c>
      <c r="M1557" s="8">
        <v>0</v>
      </c>
      <c r="N1557" s="8">
        <v>0</v>
      </c>
      <c r="O1557" s="8">
        <v>0</v>
      </c>
      <c r="P1557" s="8">
        <v>0</v>
      </c>
      <c r="Q1557" s="8">
        <v>0</v>
      </c>
      <c r="R1557" s="8">
        <v>0</v>
      </c>
      <c r="S1557" s="8">
        <v>0</v>
      </c>
      <c r="T1557" s="8">
        <v>0</v>
      </c>
      <c r="U1557" s="8"/>
    </row>
    <row r="1558" spans="1:21" ht="14.25" customHeight="1" x14ac:dyDescent="0.55000000000000004">
      <c r="A1558" s="7">
        <f t="shared" ref="A1558:A1812" si="105">A1557</f>
        <v>2027</v>
      </c>
      <c r="B1558" s="73" t="s">
        <v>87</v>
      </c>
      <c r="C1558" s="75">
        <v>44895</v>
      </c>
      <c r="D1558" s="8">
        <v>0</v>
      </c>
      <c r="E1558" s="8">
        <v>0</v>
      </c>
      <c r="F1558" s="8">
        <v>0</v>
      </c>
      <c r="G1558" s="8">
        <v>0</v>
      </c>
      <c r="H1558" s="8">
        <v>0</v>
      </c>
      <c r="I1558" s="8">
        <v>0</v>
      </c>
      <c r="J1558" s="8">
        <v>0</v>
      </c>
      <c r="K1558" s="8">
        <v>0</v>
      </c>
      <c r="L1558" s="8">
        <v>0</v>
      </c>
      <c r="M1558" s="8">
        <v>0</v>
      </c>
      <c r="N1558" s="8">
        <v>0</v>
      </c>
      <c r="O1558" s="8">
        <v>0</v>
      </c>
      <c r="P1558" s="8">
        <v>0</v>
      </c>
      <c r="Q1558" s="8">
        <v>0</v>
      </c>
      <c r="R1558" s="8">
        <v>0</v>
      </c>
      <c r="S1558" s="8">
        <v>0</v>
      </c>
      <c r="T1558" s="8">
        <v>0</v>
      </c>
      <c r="U1558" s="8"/>
    </row>
    <row r="1559" spans="1:21" ht="14.25" customHeight="1" x14ac:dyDescent="0.55000000000000004">
      <c r="A1559" s="7">
        <f t="shared" si="105"/>
        <v>2027</v>
      </c>
      <c r="B1559" s="73" t="s">
        <v>87</v>
      </c>
      <c r="C1559" s="75">
        <v>44926</v>
      </c>
      <c r="D1559" s="8">
        <v>0</v>
      </c>
      <c r="E1559" s="8">
        <v>0</v>
      </c>
      <c r="F1559" s="8">
        <v>0</v>
      </c>
      <c r="G1559" s="8">
        <v>0</v>
      </c>
      <c r="H1559" s="8">
        <v>0</v>
      </c>
      <c r="I1559" s="8">
        <v>0</v>
      </c>
      <c r="J1559" s="8">
        <v>0</v>
      </c>
      <c r="K1559" s="8">
        <v>0</v>
      </c>
      <c r="L1559" s="8">
        <v>0</v>
      </c>
      <c r="M1559" s="8">
        <v>0</v>
      </c>
      <c r="N1559" s="8">
        <v>0</v>
      </c>
      <c r="O1559" s="8">
        <v>0</v>
      </c>
      <c r="P1559" s="8">
        <v>0</v>
      </c>
      <c r="Q1559" s="8">
        <v>0</v>
      </c>
      <c r="R1559" s="8">
        <v>0</v>
      </c>
      <c r="S1559" s="8">
        <v>0</v>
      </c>
      <c r="T1559" s="8">
        <v>0</v>
      </c>
      <c r="U1559" s="8"/>
    </row>
    <row r="1560" spans="1:21" ht="14.25" customHeight="1" x14ac:dyDescent="0.55000000000000004">
      <c r="A1560" s="7">
        <f t="shared" si="105"/>
        <v>2027</v>
      </c>
      <c r="B1560" s="73" t="s">
        <v>87</v>
      </c>
      <c r="C1560" s="75">
        <v>44957</v>
      </c>
      <c r="D1560" s="8">
        <v>0</v>
      </c>
      <c r="E1560" s="8">
        <v>0</v>
      </c>
      <c r="F1560" s="8">
        <v>0</v>
      </c>
      <c r="G1560" s="8">
        <v>0</v>
      </c>
      <c r="H1560" s="8">
        <v>0</v>
      </c>
      <c r="I1560" s="8">
        <v>0</v>
      </c>
      <c r="J1560" s="8">
        <v>0</v>
      </c>
      <c r="K1560" s="8">
        <v>0</v>
      </c>
      <c r="L1560" s="8">
        <v>0</v>
      </c>
      <c r="M1560" s="8">
        <v>0</v>
      </c>
      <c r="N1560" s="8">
        <v>0</v>
      </c>
      <c r="O1560" s="8">
        <v>0</v>
      </c>
      <c r="P1560" s="8">
        <v>0</v>
      </c>
      <c r="Q1560" s="8">
        <v>0</v>
      </c>
      <c r="R1560" s="8">
        <v>0</v>
      </c>
      <c r="S1560" s="8">
        <v>0</v>
      </c>
      <c r="T1560" s="8">
        <v>0</v>
      </c>
      <c r="U1560" s="8"/>
    </row>
    <row r="1561" spans="1:21" ht="14.25" customHeight="1" x14ac:dyDescent="0.55000000000000004">
      <c r="A1561" s="7">
        <f t="shared" si="105"/>
        <v>2027</v>
      </c>
      <c r="B1561" s="73" t="s">
        <v>87</v>
      </c>
      <c r="C1561" s="75">
        <v>44985</v>
      </c>
      <c r="D1561" s="8">
        <v>0</v>
      </c>
      <c r="E1561" s="8">
        <v>0</v>
      </c>
      <c r="F1561" s="8">
        <v>0</v>
      </c>
      <c r="G1561" s="8">
        <v>0</v>
      </c>
      <c r="H1561" s="8">
        <v>0</v>
      </c>
      <c r="I1561" s="8">
        <v>0</v>
      </c>
      <c r="J1561" s="8">
        <v>0</v>
      </c>
      <c r="K1561" s="8">
        <v>0</v>
      </c>
      <c r="L1561" s="8">
        <v>0</v>
      </c>
      <c r="M1561" s="8">
        <v>0</v>
      </c>
      <c r="N1561" s="8">
        <v>0</v>
      </c>
      <c r="O1561" s="8">
        <v>0</v>
      </c>
      <c r="P1561" s="8">
        <v>0</v>
      </c>
      <c r="Q1561" s="8">
        <v>0</v>
      </c>
      <c r="R1561" s="8">
        <v>0</v>
      </c>
      <c r="S1561" s="8">
        <v>0</v>
      </c>
      <c r="T1561" s="8">
        <v>0</v>
      </c>
      <c r="U1561" s="8"/>
    </row>
    <row r="1562" spans="1:21" ht="14.25" customHeight="1" x14ac:dyDescent="0.55000000000000004">
      <c r="A1562" s="7">
        <f t="shared" si="105"/>
        <v>2027</v>
      </c>
      <c r="B1562" s="73" t="s">
        <v>87</v>
      </c>
      <c r="C1562" s="75">
        <v>45016</v>
      </c>
      <c r="D1562" s="8">
        <v>0</v>
      </c>
      <c r="E1562" s="8">
        <v>0</v>
      </c>
      <c r="F1562" s="8">
        <v>0</v>
      </c>
      <c r="G1562" s="8">
        <v>0</v>
      </c>
      <c r="H1562" s="8">
        <v>0</v>
      </c>
      <c r="I1562" s="8">
        <v>0</v>
      </c>
      <c r="J1562" s="8">
        <v>0</v>
      </c>
      <c r="K1562" s="8">
        <v>0</v>
      </c>
      <c r="L1562" s="8">
        <v>0</v>
      </c>
      <c r="M1562" s="8">
        <v>0</v>
      </c>
      <c r="N1562" s="8">
        <v>0</v>
      </c>
      <c r="O1562" s="8">
        <v>0</v>
      </c>
      <c r="P1562" s="8">
        <v>0</v>
      </c>
      <c r="Q1562" s="8">
        <v>0</v>
      </c>
      <c r="R1562" s="8">
        <v>0</v>
      </c>
      <c r="S1562" s="8">
        <v>0</v>
      </c>
      <c r="T1562" s="8">
        <v>0</v>
      </c>
      <c r="U1562" s="8"/>
    </row>
    <row r="1563" spans="1:21" ht="14.25" customHeight="1" x14ac:dyDescent="0.55000000000000004">
      <c r="A1563" s="7">
        <f t="shared" si="105"/>
        <v>2027</v>
      </c>
      <c r="B1563" s="73" t="s">
        <v>87</v>
      </c>
      <c r="C1563" s="75">
        <v>45046</v>
      </c>
      <c r="D1563" s="8">
        <v>0</v>
      </c>
      <c r="E1563" s="8">
        <v>0</v>
      </c>
      <c r="F1563" s="8">
        <v>0</v>
      </c>
      <c r="G1563" s="8">
        <v>0</v>
      </c>
      <c r="H1563" s="8">
        <v>0</v>
      </c>
      <c r="I1563" s="8">
        <v>0</v>
      </c>
      <c r="J1563" s="8">
        <v>0</v>
      </c>
      <c r="K1563" s="8">
        <v>0</v>
      </c>
      <c r="L1563" s="8">
        <v>0</v>
      </c>
      <c r="M1563" s="8">
        <v>0</v>
      </c>
      <c r="N1563" s="8">
        <v>0</v>
      </c>
      <c r="O1563" s="8">
        <v>0</v>
      </c>
      <c r="P1563" s="8">
        <v>0</v>
      </c>
      <c r="Q1563" s="8">
        <v>0</v>
      </c>
      <c r="R1563" s="8">
        <v>0</v>
      </c>
      <c r="S1563" s="8">
        <v>0</v>
      </c>
      <c r="T1563" s="8">
        <v>0</v>
      </c>
      <c r="U1563" s="8"/>
    </row>
    <row r="1564" spans="1:21" ht="14.25" customHeight="1" x14ac:dyDescent="0.55000000000000004">
      <c r="A1564" s="7">
        <f t="shared" si="105"/>
        <v>2027</v>
      </c>
      <c r="B1564" s="73" t="s">
        <v>87</v>
      </c>
      <c r="C1564" s="75">
        <v>45077</v>
      </c>
      <c r="D1564" s="8">
        <v>0</v>
      </c>
      <c r="E1564" s="8">
        <v>0</v>
      </c>
      <c r="F1564" s="8">
        <v>0</v>
      </c>
      <c r="G1564" s="8">
        <v>0</v>
      </c>
      <c r="H1564" s="8">
        <v>0</v>
      </c>
      <c r="I1564" s="8">
        <v>0</v>
      </c>
      <c r="J1564" s="8">
        <v>0</v>
      </c>
      <c r="K1564" s="8">
        <v>0</v>
      </c>
      <c r="L1564" s="8">
        <v>0</v>
      </c>
      <c r="M1564" s="8">
        <v>0</v>
      </c>
      <c r="N1564" s="8">
        <v>0</v>
      </c>
      <c r="O1564" s="8">
        <v>0</v>
      </c>
      <c r="P1564" s="8">
        <v>0</v>
      </c>
      <c r="Q1564" s="8">
        <v>0</v>
      </c>
      <c r="R1564" s="8">
        <v>0</v>
      </c>
      <c r="S1564" s="8">
        <v>0</v>
      </c>
      <c r="T1564" s="8">
        <v>0</v>
      </c>
      <c r="U1564" s="8"/>
    </row>
    <row r="1565" spans="1:21" ht="14.25" customHeight="1" x14ac:dyDescent="0.55000000000000004">
      <c r="A1565" s="7">
        <f t="shared" si="105"/>
        <v>2027</v>
      </c>
      <c r="B1565" s="73" t="s">
        <v>87</v>
      </c>
      <c r="C1565" s="75">
        <v>45107</v>
      </c>
      <c r="D1565" s="8">
        <v>0</v>
      </c>
      <c r="E1565" s="8">
        <v>0</v>
      </c>
      <c r="F1565" s="8">
        <v>0</v>
      </c>
      <c r="G1565" s="8">
        <v>0</v>
      </c>
      <c r="H1565" s="8">
        <v>0</v>
      </c>
      <c r="I1565" s="8">
        <v>0</v>
      </c>
      <c r="J1565" s="8">
        <v>0</v>
      </c>
      <c r="K1565" s="8">
        <v>0</v>
      </c>
      <c r="L1565" s="8">
        <v>0</v>
      </c>
      <c r="M1565" s="8">
        <v>0</v>
      </c>
      <c r="N1565" s="8">
        <v>0</v>
      </c>
      <c r="O1565" s="8">
        <v>0</v>
      </c>
      <c r="P1565" s="8">
        <v>0</v>
      </c>
      <c r="Q1565" s="8">
        <v>0</v>
      </c>
      <c r="R1565" s="8">
        <v>0</v>
      </c>
      <c r="S1565" s="8">
        <v>0</v>
      </c>
      <c r="T1565" s="8">
        <v>0</v>
      </c>
      <c r="U1565" s="8"/>
    </row>
    <row r="1566" spans="1:21" ht="14.25" customHeight="1" x14ac:dyDescent="0.55000000000000004">
      <c r="A1566" s="7">
        <f t="shared" si="105"/>
        <v>2027</v>
      </c>
      <c r="B1566" s="73" t="s">
        <v>87</v>
      </c>
      <c r="C1566" s="75">
        <v>45138</v>
      </c>
      <c r="D1566" s="8">
        <v>0</v>
      </c>
      <c r="E1566" s="8">
        <v>0</v>
      </c>
      <c r="F1566" s="8">
        <v>0</v>
      </c>
      <c r="G1566" s="8">
        <v>0</v>
      </c>
      <c r="H1566" s="8">
        <v>0</v>
      </c>
      <c r="I1566" s="8">
        <v>0</v>
      </c>
      <c r="J1566" s="8">
        <v>0</v>
      </c>
      <c r="K1566" s="8">
        <v>0</v>
      </c>
      <c r="L1566" s="8">
        <v>0</v>
      </c>
      <c r="M1566" s="8">
        <v>0</v>
      </c>
      <c r="N1566" s="8">
        <v>0</v>
      </c>
      <c r="O1566" s="8">
        <v>0</v>
      </c>
      <c r="P1566" s="8">
        <v>0</v>
      </c>
      <c r="Q1566" s="8">
        <v>0</v>
      </c>
      <c r="R1566" s="8">
        <v>0</v>
      </c>
      <c r="S1566" s="8">
        <v>0</v>
      </c>
      <c r="T1566" s="8">
        <v>0</v>
      </c>
      <c r="U1566" s="8"/>
    </row>
    <row r="1567" spans="1:21" ht="14.25" customHeight="1" x14ac:dyDescent="0.55000000000000004">
      <c r="A1567" s="7">
        <f t="shared" si="105"/>
        <v>2027</v>
      </c>
      <c r="B1567" s="73" t="s">
        <v>87</v>
      </c>
      <c r="C1567" s="75">
        <v>45169</v>
      </c>
      <c r="D1567" s="8">
        <v>0</v>
      </c>
      <c r="E1567" s="8">
        <v>0</v>
      </c>
      <c r="F1567" s="8">
        <v>0</v>
      </c>
      <c r="G1567" s="8">
        <v>0</v>
      </c>
      <c r="H1567" s="8">
        <v>0</v>
      </c>
      <c r="I1567" s="8">
        <v>0</v>
      </c>
      <c r="J1567" s="8">
        <v>0</v>
      </c>
      <c r="K1567" s="8">
        <v>0</v>
      </c>
      <c r="L1567" s="8">
        <v>0</v>
      </c>
      <c r="M1567" s="8">
        <v>0</v>
      </c>
      <c r="N1567" s="8">
        <v>0</v>
      </c>
      <c r="O1567" s="8">
        <v>0</v>
      </c>
      <c r="P1567" s="8">
        <v>0</v>
      </c>
      <c r="Q1567" s="8">
        <v>0</v>
      </c>
      <c r="R1567" s="8">
        <v>0</v>
      </c>
      <c r="S1567" s="8">
        <v>0</v>
      </c>
      <c r="T1567" s="8">
        <v>0</v>
      </c>
      <c r="U1567" s="8"/>
    </row>
    <row r="1568" spans="1:21" ht="14.25" customHeight="1" x14ac:dyDescent="0.55000000000000004">
      <c r="A1568" s="7">
        <f t="shared" si="105"/>
        <v>2027</v>
      </c>
      <c r="B1568" s="73" t="s">
        <v>87</v>
      </c>
      <c r="C1568" s="75">
        <v>45199</v>
      </c>
      <c r="D1568" s="8">
        <v>0</v>
      </c>
      <c r="E1568" s="8">
        <v>0</v>
      </c>
      <c r="F1568" s="8">
        <v>0</v>
      </c>
      <c r="G1568" s="8">
        <v>0</v>
      </c>
      <c r="H1568" s="8">
        <v>0</v>
      </c>
      <c r="I1568" s="8">
        <v>0</v>
      </c>
      <c r="J1568" s="8">
        <v>0</v>
      </c>
      <c r="K1568" s="8">
        <v>0</v>
      </c>
      <c r="L1568" s="8">
        <v>0</v>
      </c>
      <c r="M1568" s="8">
        <v>0</v>
      </c>
      <c r="N1568" s="8">
        <v>0</v>
      </c>
      <c r="O1568" s="8">
        <v>0</v>
      </c>
      <c r="P1568" s="8">
        <v>0</v>
      </c>
      <c r="Q1568" s="8">
        <v>0</v>
      </c>
      <c r="R1568" s="8">
        <v>0</v>
      </c>
      <c r="S1568" s="8">
        <v>0</v>
      </c>
      <c r="T1568" s="8">
        <v>0</v>
      </c>
      <c r="U1568" s="8"/>
    </row>
    <row r="1569" spans="1:21" ht="14.25" customHeight="1" x14ac:dyDescent="0.55000000000000004">
      <c r="A1569" s="7">
        <f t="shared" si="105"/>
        <v>2027</v>
      </c>
      <c r="B1569" s="73" t="s">
        <v>87</v>
      </c>
      <c r="C1569" s="75">
        <v>45230</v>
      </c>
      <c r="D1569" s="8">
        <v>0</v>
      </c>
      <c r="E1569" s="8">
        <v>0</v>
      </c>
      <c r="F1569" s="8">
        <v>0</v>
      </c>
      <c r="G1569" s="8">
        <v>0</v>
      </c>
      <c r="H1569" s="8">
        <v>0</v>
      </c>
      <c r="I1569" s="8">
        <v>0</v>
      </c>
      <c r="J1569" s="8">
        <v>0</v>
      </c>
      <c r="K1569" s="8">
        <v>0</v>
      </c>
      <c r="L1569" s="8">
        <v>0</v>
      </c>
      <c r="M1569" s="8">
        <v>0</v>
      </c>
      <c r="N1569" s="8">
        <v>0</v>
      </c>
      <c r="O1569" s="8">
        <v>0</v>
      </c>
      <c r="P1569" s="8">
        <v>0</v>
      </c>
      <c r="Q1569" s="8">
        <v>0</v>
      </c>
      <c r="R1569" s="8">
        <v>0</v>
      </c>
      <c r="S1569" s="8">
        <v>0</v>
      </c>
      <c r="T1569" s="8">
        <v>0</v>
      </c>
      <c r="U1569" s="8"/>
    </row>
    <row r="1570" spans="1:21" ht="14.25" customHeight="1" x14ac:dyDescent="0.55000000000000004">
      <c r="A1570" s="7">
        <f t="shared" si="105"/>
        <v>2027</v>
      </c>
      <c r="B1570" s="73" t="s">
        <v>87</v>
      </c>
      <c r="C1570" s="75">
        <v>45260</v>
      </c>
      <c r="D1570" s="8">
        <v>0</v>
      </c>
      <c r="E1570" s="8">
        <v>0</v>
      </c>
      <c r="F1570" s="8">
        <v>0</v>
      </c>
      <c r="G1570" s="8">
        <v>0</v>
      </c>
      <c r="H1570" s="8">
        <v>0</v>
      </c>
      <c r="I1570" s="8">
        <v>0</v>
      </c>
      <c r="J1570" s="8">
        <v>0</v>
      </c>
      <c r="K1570" s="8">
        <v>0</v>
      </c>
      <c r="L1570" s="8">
        <v>0</v>
      </c>
      <c r="M1570" s="8">
        <v>0</v>
      </c>
      <c r="N1570" s="8">
        <v>0</v>
      </c>
      <c r="O1570" s="8">
        <v>0</v>
      </c>
      <c r="P1570" s="8">
        <v>0</v>
      </c>
      <c r="Q1570" s="8">
        <v>0</v>
      </c>
      <c r="R1570" s="8">
        <v>0</v>
      </c>
      <c r="S1570" s="8">
        <v>0</v>
      </c>
      <c r="T1570" s="8">
        <v>0</v>
      </c>
      <c r="U1570" s="8"/>
    </row>
    <row r="1571" spans="1:21" ht="14.25" customHeight="1" x14ac:dyDescent="0.55000000000000004">
      <c r="A1571" s="7">
        <f t="shared" si="105"/>
        <v>2027</v>
      </c>
      <c r="B1571" s="73" t="s">
        <v>87</v>
      </c>
      <c r="C1571" s="75">
        <v>45291</v>
      </c>
      <c r="D1571" s="8">
        <v>0</v>
      </c>
      <c r="E1571" s="8">
        <v>0</v>
      </c>
      <c r="F1571" s="8">
        <v>0</v>
      </c>
      <c r="G1571" s="8">
        <v>0</v>
      </c>
      <c r="H1571" s="8">
        <v>0</v>
      </c>
      <c r="I1571" s="8">
        <v>0</v>
      </c>
      <c r="J1571" s="8">
        <v>0</v>
      </c>
      <c r="K1571" s="8">
        <v>0</v>
      </c>
      <c r="L1571" s="8">
        <v>0</v>
      </c>
      <c r="M1571" s="8">
        <v>0</v>
      </c>
      <c r="N1571" s="8">
        <v>0</v>
      </c>
      <c r="O1571" s="8">
        <v>0</v>
      </c>
      <c r="P1571" s="8">
        <v>0</v>
      </c>
      <c r="Q1571" s="8">
        <v>0</v>
      </c>
      <c r="R1571" s="8">
        <v>0</v>
      </c>
      <c r="S1571" s="8">
        <v>0</v>
      </c>
      <c r="T1571" s="8">
        <v>0</v>
      </c>
      <c r="U1571" s="8"/>
    </row>
    <row r="1572" spans="1:21" ht="14.25" customHeight="1" x14ac:dyDescent="0.55000000000000004">
      <c r="A1572" s="7">
        <f t="shared" si="105"/>
        <v>2027</v>
      </c>
      <c r="B1572" s="73" t="s">
        <v>87</v>
      </c>
      <c r="C1572" s="75">
        <v>45322</v>
      </c>
      <c r="D1572" s="8">
        <v>0</v>
      </c>
      <c r="E1572" s="8">
        <v>0</v>
      </c>
      <c r="F1572" s="8">
        <v>0</v>
      </c>
      <c r="G1572" s="8">
        <v>0</v>
      </c>
      <c r="H1572" s="8">
        <v>0</v>
      </c>
      <c r="I1572" s="8">
        <v>0</v>
      </c>
      <c r="J1572" s="8">
        <v>0</v>
      </c>
      <c r="K1572" s="8">
        <v>0</v>
      </c>
      <c r="L1572" s="8">
        <v>0</v>
      </c>
      <c r="M1572" s="8">
        <v>0</v>
      </c>
      <c r="N1572" s="8">
        <v>0</v>
      </c>
      <c r="O1572" s="8">
        <v>0</v>
      </c>
      <c r="P1572" s="8">
        <v>0</v>
      </c>
      <c r="Q1572" s="8">
        <v>0</v>
      </c>
      <c r="R1572" s="8">
        <v>0</v>
      </c>
      <c r="S1572" s="8">
        <v>0</v>
      </c>
      <c r="T1572" s="8">
        <v>0</v>
      </c>
      <c r="U1572" s="8"/>
    </row>
    <row r="1573" spans="1:21" ht="14.25" customHeight="1" x14ac:dyDescent="0.55000000000000004">
      <c r="A1573" s="7">
        <f t="shared" si="105"/>
        <v>2027</v>
      </c>
      <c r="B1573" s="73" t="s">
        <v>87</v>
      </c>
      <c r="C1573" s="75">
        <v>45351</v>
      </c>
      <c r="D1573" s="8">
        <v>0</v>
      </c>
      <c r="E1573" s="8">
        <v>0</v>
      </c>
      <c r="F1573" s="8">
        <v>0</v>
      </c>
      <c r="G1573" s="8">
        <v>0</v>
      </c>
      <c r="H1573" s="8">
        <v>0</v>
      </c>
      <c r="I1573" s="8">
        <v>0</v>
      </c>
      <c r="J1573" s="8">
        <v>0</v>
      </c>
      <c r="K1573" s="8">
        <v>0</v>
      </c>
      <c r="L1573" s="8">
        <v>0</v>
      </c>
      <c r="M1573" s="8">
        <v>0</v>
      </c>
      <c r="N1573" s="8">
        <v>0</v>
      </c>
      <c r="O1573" s="8">
        <v>0</v>
      </c>
      <c r="P1573" s="8">
        <v>0</v>
      </c>
      <c r="Q1573" s="8">
        <v>0</v>
      </c>
      <c r="R1573" s="8">
        <v>0</v>
      </c>
      <c r="S1573" s="8">
        <v>0</v>
      </c>
      <c r="T1573" s="8">
        <v>0</v>
      </c>
      <c r="U1573" s="8"/>
    </row>
    <row r="1574" spans="1:21" ht="14.25" customHeight="1" x14ac:dyDescent="0.55000000000000004">
      <c r="A1574" s="7">
        <f t="shared" si="105"/>
        <v>2027</v>
      </c>
      <c r="B1574" s="73" t="s">
        <v>87</v>
      </c>
      <c r="C1574" s="75">
        <v>45382</v>
      </c>
      <c r="D1574" s="8">
        <v>0</v>
      </c>
      <c r="E1574" s="8">
        <v>0</v>
      </c>
      <c r="F1574" s="8">
        <v>0</v>
      </c>
      <c r="G1574" s="8">
        <v>0</v>
      </c>
      <c r="H1574" s="8">
        <v>0</v>
      </c>
      <c r="I1574" s="8">
        <v>0</v>
      </c>
      <c r="J1574" s="8">
        <v>0</v>
      </c>
      <c r="K1574" s="8">
        <v>0</v>
      </c>
      <c r="L1574" s="8">
        <v>0</v>
      </c>
      <c r="M1574" s="8">
        <v>0</v>
      </c>
      <c r="N1574" s="8">
        <v>0</v>
      </c>
      <c r="O1574" s="8">
        <v>0</v>
      </c>
      <c r="P1574" s="8">
        <v>0</v>
      </c>
      <c r="Q1574" s="8">
        <v>0</v>
      </c>
      <c r="R1574" s="8">
        <v>0</v>
      </c>
      <c r="S1574" s="8">
        <v>0</v>
      </c>
      <c r="T1574" s="8">
        <v>0</v>
      </c>
      <c r="U1574" s="8"/>
    </row>
    <row r="1575" spans="1:21" ht="14.25" customHeight="1" x14ac:dyDescent="0.55000000000000004">
      <c r="A1575" s="7">
        <f t="shared" si="105"/>
        <v>2027</v>
      </c>
      <c r="B1575" s="73" t="s">
        <v>87</v>
      </c>
      <c r="C1575" s="75">
        <v>45412</v>
      </c>
      <c r="D1575" s="8">
        <v>0</v>
      </c>
      <c r="E1575" s="8">
        <v>0</v>
      </c>
      <c r="F1575" s="8">
        <v>0</v>
      </c>
      <c r="G1575" s="8">
        <v>0</v>
      </c>
      <c r="H1575" s="8">
        <v>0</v>
      </c>
      <c r="I1575" s="8">
        <v>0</v>
      </c>
      <c r="J1575" s="8">
        <v>0</v>
      </c>
      <c r="K1575" s="8">
        <v>0</v>
      </c>
      <c r="L1575" s="8">
        <v>0</v>
      </c>
      <c r="M1575" s="8">
        <v>0</v>
      </c>
      <c r="N1575" s="8">
        <v>0</v>
      </c>
      <c r="O1575" s="8">
        <v>0</v>
      </c>
      <c r="P1575" s="8">
        <v>0</v>
      </c>
      <c r="Q1575" s="8">
        <v>0</v>
      </c>
      <c r="R1575" s="8">
        <v>0</v>
      </c>
      <c r="S1575" s="8">
        <v>0</v>
      </c>
      <c r="T1575" s="8">
        <v>0</v>
      </c>
      <c r="U1575" s="8"/>
    </row>
    <row r="1576" spans="1:21" ht="14.25" customHeight="1" x14ac:dyDescent="0.55000000000000004">
      <c r="A1576" s="7">
        <f t="shared" si="105"/>
        <v>2027</v>
      </c>
      <c r="B1576" s="73" t="s">
        <v>87</v>
      </c>
      <c r="C1576" s="75">
        <v>45443</v>
      </c>
      <c r="D1576" s="8">
        <v>0</v>
      </c>
      <c r="E1576" s="8">
        <v>0</v>
      </c>
      <c r="F1576" s="8">
        <v>0</v>
      </c>
      <c r="G1576" s="8">
        <v>0</v>
      </c>
      <c r="H1576" s="8">
        <v>0</v>
      </c>
      <c r="I1576" s="8">
        <v>0</v>
      </c>
      <c r="J1576" s="8">
        <v>0</v>
      </c>
      <c r="K1576" s="8">
        <v>0</v>
      </c>
      <c r="L1576" s="8">
        <v>0</v>
      </c>
      <c r="M1576" s="8">
        <v>0</v>
      </c>
      <c r="N1576" s="8">
        <v>0</v>
      </c>
      <c r="O1576" s="8">
        <v>0</v>
      </c>
      <c r="P1576" s="8">
        <v>0</v>
      </c>
      <c r="Q1576" s="8">
        <v>0</v>
      </c>
      <c r="R1576" s="8">
        <v>0</v>
      </c>
      <c r="S1576" s="8">
        <v>0</v>
      </c>
      <c r="T1576" s="8">
        <v>0</v>
      </c>
      <c r="U1576" s="8"/>
    </row>
    <row r="1577" spans="1:21" ht="14.25" customHeight="1" x14ac:dyDescent="0.55000000000000004">
      <c r="A1577" s="7">
        <f t="shared" si="105"/>
        <v>2027</v>
      </c>
      <c r="B1577" s="73" t="s">
        <v>87</v>
      </c>
      <c r="C1577" s="75">
        <v>45473</v>
      </c>
      <c r="D1577" s="8">
        <v>0</v>
      </c>
      <c r="E1577" s="8">
        <v>0</v>
      </c>
      <c r="F1577" s="8">
        <v>0</v>
      </c>
      <c r="G1577" s="8">
        <v>0</v>
      </c>
      <c r="H1577" s="8">
        <v>0</v>
      </c>
      <c r="I1577" s="8">
        <v>0</v>
      </c>
      <c r="J1577" s="8">
        <v>0</v>
      </c>
      <c r="K1577" s="8">
        <v>0</v>
      </c>
      <c r="L1577" s="8">
        <v>0</v>
      </c>
      <c r="M1577" s="8">
        <v>0</v>
      </c>
      <c r="N1577" s="8">
        <v>0</v>
      </c>
      <c r="O1577" s="8">
        <v>0</v>
      </c>
      <c r="P1577" s="8">
        <v>0</v>
      </c>
      <c r="Q1577" s="8">
        <v>0</v>
      </c>
      <c r="R1577" s="8">
        <v>0</v>
      </c>
      <c r="S1577" s="8">
        <v>0</v>
      </c>
      <c r="T1577" s="8">
        <v>0</v>
      </c>
      <c r="U1577" s="8"/>
    </row>
    <row r="1578" spans="1:21" ht="14.25" customHeight="1" x14ac:dyDescent="0.55000000000000004">
      <c r="A1578" s="7">
        <f t="shared" si="105"/>
        <v>2027</v>
      </c>
      <c r="B1578" s="73" t="s">
        <v>87</v>
      </c>
      <c r="C1578" s="75">
        <v>45504</v>
      </c>
      <c r="D1578" s="8">
        <v>0</v>
      </c>
      <c r="E1578" s="8">
        <v>0</v>
      </c>
      <c r="F1578" s="8">
        <v>0</v>
      </c>
      <c r="G1578" s="8">
        <v>0</v>
      </c>
      <c r="H1578" s="8">
        <v>0</v>
      </c>
      <c r="I1578" s="8">
        <v>0</v>
      </c>
      <c r="J1578" s="8">
        <v>0</v>
      </c>
      <c r="K1578" s="8">
        <v>0</v>
      </c>
      <c r="L1578" s="8">
        <v>0</v>
      </c>
      <c r="M1578" s="8">
        <v>0</v>
      </c>
      <c r="N1578" s="8">
        <v>0</v>
      </c>
      <c r="O1578" s="8">
        <v>0</v>
      </c>
      <c r="P1578" s="8">
        <v>0</v>
      </c>
      <c r="Q1578" s="8">
        <v>0</v>
      </c>
      <c r="R1578" s="8">
        <v>0</v>
      </c>
      <c r="S1578" s="8">
        <v>0</v>
      </c>
      <c r="T1578" s="8">
        <v>0</v>
      </c>
      <c r="U1578" s="8"/>
    </row>
    <row r="1579" spans="1:21" ht="14.25" customHeight="1" x14ac:dyDescent="0.55000000000000004">
      <c r="A1579" s="7">
        <f t="shared" si="105"/>
        <v>2027</v>
      </c>
      <c r="B1579" s="73" t="s">
        <v>87</v>
      </c>
      <c r="C1579" s="75">
        <v>45535</v>
      </c>
      <c r="D1579" s="8">
        <v>0</v>
      </c>
      <c r="E1579" s="8">
        <v>0</v>
      </c>
      <c r="F1579" s="8">
        <v>0</v>
      </c>
      <c r="G1579" s="8">
        <v>0</v>
      </c>
      <c r="H1579" s="8">
        <v>0</v>
      </c>
      <c r="I1579" s="8">
        <v>0</v>
      </c>
      <c r="J1579" s="8">
        <v>0</v>
      </c>
      <c r="K1579" s="8">
        <v>0</v>
      </c>
      <c r="L1579" s="8">
        <v>0</v>
      </c>
      <c r="M1579" s="8">
        <v>0</v>
      </c>
      <c r="N1579" s="8">
        <v>0</v>
      </c>
      <c r="O1579" s="8">
        <v>0</v>
      </c>
      <c r="P1579" s="8">
        <v>0</v>
      </c>
      <c r="Q1579" s="8">
        <v>0</v>
      </c>
      <c r="R1579" s="8">
        <v>0</v>
      </c>
      <c r="S1579" s="8">
        <v>0</v>
      </c>
      <c r="T1579" s="8">
        <v>0</v>
      </c>
      <c r="U1579" s="8"/>
    </row>
    <row r="1580" spans="1:21" ht="14.25" customHeight="1" x14ac:dyDescent="0.55000000000000004">
      <c r="A1580" s="7">
        <f t="shared" si="105"/>
        <v>2027</v>
      </c>
      <c r="B1580" s="73" t="s">
        <v>87</v>
      </c>
      <c r="C1580" s="75">
        <v>45565</v>
      </c>
      <c r="D1580" s="8">
        <v>0</v>
      </c>
      <c r="E1580" s="8">
        <v>0</v>
      </c>
      <c r="F1580" s="8">
        <v>0</v>
      </c>
      <c r="G1580" s="8">
        <v>0</v>
      </c>
      <c r="H1580" s="8">
        <v>0</v>
      </c>
      <c r="I1580" s="8">
        <v>0</v>
      </c>
      <c r="J1580" s="8">
        <v>0</v>
      </c>
      <c r="K1580" s="8">
        <v>0</v>
      </c>
      <c r="L1580" s="8">
        <v>0</v>
      </c>
      <c r="M1580" s="8">
        <v>0</v>
      </c>
      <c r="N1580" s="8">
        <v>0</v>
      </c>
      <c r="O1580" s="8">
        <v>0</v>
      </c>
      <c r="P1580" s="8">
        <v>0</v>
      </c>
      <c r="Q1580" s="8">
        <v>0</v>
      </c>
      <c r="R1580" s="8">
        <v>0</v>
      </c>
      <c r="S1580" s="8">
        <v>0</v>
      </c>
      <c r="T1580" s="8">
        <v>0</v>
      </c>
      <c r="U1580" s="8"/>
    </row>
    <row r="1581" spans="1:21" ht="14.25" customHeight="1" x14ac:dyDescent="0.55000000000000004">
      <c r="A1581" s="7">
        <f t="shared" si="105"/>
        <v>2027</v>
      </c>
      <c r="B1581" s="73" t="s">
        <v>87</v>
      </c>
      <c r="C1581" s="75">
        <v>45596</v>
      </c>
      <c r="D1581" s="8">
        <v>0</v>
      </c>
      <c r="E1581" s="8">
        <v>0</v>
      </c>
      <c r="F1581" s="8">
        <v>0</v>
      </c>
      <c r="G1581" s="8">
        <v>0</v>
      </c>
      <c r="H1581" s="8">
        <v>0</v>
      </c>
      <c r="I1581" s="8">
        <v>0</v>
      </c>
      <c r="J1581" s="8">
        <v>0</v>
      </c>
      <c r="K1581" s="8">
        <v>0</v>
      </c>
      <c r="L1581" s="8">
        <v>0</v>
      </c>
      <c r="M1581" s="8">
        <v>0</v>
      </c>
      <c r="N1581" s="8">
        <v>0</v>
      </c>
      <c r="O1581" s="8">
        <v>0</v>
      </c>
      <c r="P1581" s="8">
        <v>0</v>
      </c>
      <c r="Q1581" s="8">
        <v>0</v>
      </c>
      <c r="R1581" s="8">
        <v>0</v>
      </c>
      <c r="S1581" s="8">
        <v>0</v>
      </c>
      <c r="T1581" s="8">
        <v>0</v>
      </c>
      <c r="U1581" s="8"/>
    </row>
    <row r="1582" spans="1:21" ht="14.25" customHeight="1" x14ac:dyDescent="0.55000000000000004">
      <c r="A1582" s="7">
        <f t="shared" si="105"/>
        <v>2027</v>
      </c>
      <c r="B1582" s="73" t="s">
        <v>87</v>
      </c>
      <c r="C1582" s="75">
        <v>45626</v>
      </c>
      <c r="D1582" s="8">
        <v>0</v>
      </c>
      <c r="E1582" s="8">
        <v>0</v>
      </c>
      <c r="F1582" s="8">
        <v>0</v>
      </c>
      <c r="G1582" s="8">
        <v>0</v>
      </c>
      <c r="H1582" s="8">
        <v>0</v>
      </c>
      <c r="I1582" s="8">
        <v>0</v>
      </c>
      <c r="J1582" s="8">
        <v>0</v>
      </c>
      <c r="K1582" s="8">
        <v>0</v>
      </c>
      <c r="L1582" s="8">
        <v>0</v>
      </c>
      <c r="M1582" s="8">
        <v>0</v>
      </c>
      <c r="N1582" s="8">
        <v>0</v>
      </c>
      <c r="O1582" s="8">
        <v>0</v>
      </c>
      <c r="P1582" s="8">
        <v>0</v>
      </c>
      <c r="Q1582" s="8">
        <v>0</v>
      </c>
      <c r="R1582" s="8">
        <v>0</v>
      </c>
      <c r="S1582" s="8">
        <v>0</v>
      </c>
      <c r="T1582" s="8">
        <v>0</v>
      </c>
      <c r="U1582" s="8"/>
    </row>
    <row r="1583" spans="1:21" ht="14.25" customHeight="1" x14ac:dyDescent="0.55000000000000004">
      <c r="A1583" s="7">
        <f t="shared" si="105"/>
        <v>2027</v>
      </c>
      <c r="B1583" s="73" t="s">
        <v>87</v>
      </c>
      <c r="C1583" s="75">
        <v>45657</v>
      </c>
      <c r="D1583" s="8">
        <v>0</v>
      </c>
      <c r="E1583" s="8">
        <v>0</v>
      </c>
      <c r="F1583" s="8">
        <v>0</v>
      </c>
      <c r="G1583" s="8">
        <v>0</v>
      </c>
      <c r="H1583" s="8">
        <v>0</v>
      </c>
      <c r="I1583" s="8">
        <v>0</v>
      </c>
      <c r="J1583" s="8">
        <v>0</v>
      </c>
      <c r="K1583" s="8">
        <v>0</v>
      </c>
      <c r="L1583" s="8">
        <v>0</v>
      </c>
      <c r="M1583" s="8">
        <v>0</v>
      </c>
      <c r="N1583" s="8">
        <v>0</v>
      </c>
      <c r="O1583" s="8">
        <v>0</v>
      </c>
      <c r="P1583" s="8">
        <v>0</v>
      </c>
      <c r="Q1583" s="8">
        <v>0</v>
      </c>
      <c r="R1583" s="8">
        <v>0</v>
      </c>
      <c r="S1583" s="8">
        <v>0</v>
      </c>
      <c r="T1583" s="8">
        <v>0</v>
      </c>
      <c r="U1583" s="8"/>
    </row>
    <row r="1584" spans="1:21" ht="14.25" customHeight="1" x14ac:dyDescent="0.55000000000000004">
      <c r="A1584" s="7">
        <f t="shared" si="105"/>
        <v>2027</v>
      </c>
      <c r="B1584" s="73" t="s">
        <v>87</v>
      </c>
      <c r="C1584" s="75">
        <v>45688</v>
      </c>
      <c r="D1584" s="8">
        <v>0</v>
      </c>
      <c r="E1584" s="8">
        <v>0</v>
      </c>
      <c r="F1584" s="8">
        <v>0</v>
      </c>
      <c r="G1584" s="8">
        <v>0</v>
      </c>
      <c r="H1584" s="8">
        <v>0</v>
      </c>
      <c r="I1584" s="8">
        <v>0</v>
      </c>
      <c r="J1584" s="8">
        <v>0</v>
      </c>
      <c r="K1584" s="8">
        <v>0</v>
      </c>
      <c r="L1584" s="8">
        <v>0</v>
      </c>
      <c r="M1584" s="8">
        <v>0</v>
      </c>
      <c r="N1584" s="8">
        <v>0</v>
      </c>
      <c r="O1584" s="8">
        <v>0</v>
      </c>
      <c r="P1584" s="8">
        <v>0</v>
      </c>
      <c r="Q1584" s="8">
        <v>0</v>
      </c>
      <c r="R1584" s="8">
        <v>0</v>
      </c>
      <c r="S1584" s="8">
        <v>0</v>
      </c>
      <c r="T1584" s="8">
        <v>0</v>
      </c>
      <c r="U1584" s="8"/>
    </row>
    <row r="1585" spans="1:21" ht="14.25" customHeight="1" x14ac:dyDescent="0.55000000000000004">
      <c r="A1585" s="7">
        <f t="shared" si="105"/>
        <v>2027</v>
      </c>
      <c r="B1585" s="73" t="s">
        <v>87</v>
      </c>
      <c r="C1585" s="75">
        <v>45716</v>
      </c>
      <c r="D1585" s="8">
        <v>0</v>
      </c>
      <c r="E1585" s="8">
        <v>0</v>
      </c>
      <c r="F1585" s="8">
        <v>0</v>
      </c>
      <c r="G1585" s="8">
        <v>0</v>
      </c>
      <c r="H1585" s="8">
        <v>0</v>
      </c>
      <c r="I1585" s="8">
        <v>0</v>
      </c>
      <c r="J1585" s="8">
        <v>0</v>
      </c>
      <c r="K1585" s="8">
        <v>0</v>
      </c>
      <c r="L1585" s="8">
        <v>0</v>
      </c>
      <c r="M1585" s="8">
        <v>0</v>
      </c>
      <c r="N1585" s="8">
        <v>0</v>
      </c>
      <c r="O1585" s="8">
        <v>0</v>
      </c>
      <c r="P1585" s="8">
        <v>0</v>
      </c>
      <c r="Q1585" s="8">
        <v>0</v>
      </c>
      <c r="R1585" s="8">
        <v>0</v>
      </c>
      <c r="S1585" s="8">
        <v>0</v>
      </c>
      <c r="T1585" s="8">
        <v>0</v>
      </c>
      <c r="U1585" s="8"/>
    </row>
    <row r="1586" spans="1:21" ht="14.25" customHeight="1" x14ac:dyDescent="0.55000000000000004">
      <c r="A1586" s="7">
        <f t="shared" si="105"/>
        <v>2027</v>
      </c>
      <c r="B1586" s="73" t="s">
        <v>87</v>
      </c>
      <c r="C1586" s="75">
        <v>45747</v>
      </c>
      <c r="D1586" s="8">
        <v>0</v>
      </c>
      <c r="E1586" s="8">
        <v>0</v>
      </c>
      <c r="F1586" s="8">
        <v>0</v>
      </c>
      <c r="G1586" s="8">
        <v>0</v>
      </c>
      <c r="H1586" s="8">
        <v>0</v>
      </c>
      <c r="I1586" s="8">
        <v>0</v>
      </c>
      <c r="J1586" s="8">
        <v>0</v>
      </c>
      <c r="K1586" s="8">
        <v>0</v>
      </c>
      <c r="L1586" s="8">
        <v>0</v>
      </c>
      <c r="M1586" s="8">
        <v>0</v>
      </c>
      <c r="N1586" s="8">
        <v>0</v>
      </c>
      <c r="O1586" s="8">
        <v>0</v>
      </c>
      <c r="P1586" s="8">
        <v>0</v>
      </c>
      <c r="Q1586" s="8">
        <v>0</v>
      </c>
      <c r="R1586" s="8">
        <v>0</v>
      </c>
      <c r="S1586" s="8">
        <v>0</v>
      </c>
      <c r="T1586" s="8">
        <v>0</v>
      </c>
      <c r="U1586" s="8"/>
    </row>
    <row r="1587" spans="1:21" ht="14.25" customHeight="1" x14ac:dyDescent="0.55000000000000004">
      <c r="A1587" s="7">
        <f t="shared" si="105"/>
        <v>2027</v>
      </c>
      <c r="B1587" s="73" t="s">
        <v>87</v>
      </c>
      <c r="C1587" s="75">
        <v>45777</v>
      </c>
      <c r="D1587" s="8">
        <v>0</v>
      </c>
      <c r="E1587" s="8">
        <v>0</v>
      </c>
      <c r="F1587" s="8">
        <v>0</v>
      </c>
      <c r="G1587" s="8">
        <v>0</v>
      </c>
      <c r="H1587" s="8">
        <v>0</v>
      </c>
      <c r="I1587" s="8">
        <v>0</v>
      </c>
      <c r="J1587" s="8">
        <v>0</v>
      </c>
      <c r="K1587" s="8">
        <v>0</v>
      </c>
      <c r="L1587" s="8">
        <v>0</v>
      </c>
      <c r="M1587" s="8">
        <v>0</v>
      </c>
      <c r="N1587" s="8">
        <v>0</v>
      </c>
      <c r="O1587" s="8">
        <v>0</v>
      </c>
      <c r="P1587" s="8">
        <v>0</v>
      </c>
      <c r="Q1587" s="8">
        <v>0</v>
      </c>
      <c r="R1587" s="8">
        <v>0</v>
      </c>
      <c r="S1587" s="8">
        <v>0</v>
      </c>
      <c r="T1587" s="8">
        <v>0</v>
      </c>
      <c r="U1587" s="8"/>
    </row>
    <row r="1588" spans="1:21" ht="14.25" customHeight="1" x14ac:dyDescent="0.55000000000000004">
      <c r="A1588" s="7">
        <f t="shared" si="105"/>
        <v>2027</v>
      </c>
      <c r="B1588" s="73" t="s">
        <v>87</v>
      </c>
      <c r="C1588" s="75">
        <v>45808</v>
      </c>
      <c r="D1588" s="8">
        <v>0</v>
      </c>
      <c r="E1588" s="8">
        <v>0</v>
      </c>
      <c r="F1588" s="8">
        <v>0</v>
      </c>
      <c r="G1588" s="8">
        <v>0</v>
      </c>
      <c r="H1588" s="8">
        <v>0</v>
      </c>
      <c r="I1588" s="8">
        <v>0</v>
      </c>
      <c r="J1588" s="8">
        <v>0</v>
      </c>
      <c r="K1588" s="8">
        <v>0</v>
      </c>
      <c r="L1588" s="8">
        <v>0</v>
      </c>
      <c r="M1588" s="8">
        <v>0</v>
      </c>
      <c r="N1588" s="8">
        <v>0</v>
      </c>
      <c r="O1588" s="8">
        <v>0</v>
      </c>
      <c r="P1588" s="8">
        <v>0</v>
      </c>
      <c r="Q1588" s="8">
        <v>0</v>
      </c>
      <c r="R1588" s="8">
        <v>0</v>
      </c>
      <c r="S1588" s="8">
        <v>0</v>
      </c>
      <c r="T1588" s="8">
        <v>0</v>
      </c>
      <c r="U1588" s="8"/>
    </row>
    <row r="1589" spans="1:21" ht="14.25" customHeight="1" x14ac:dyDescent="0.55000000000000004">
      <c r="A1589" s="7">
        <f t="shared" si="105"/>
        <v>2027</v>
      </c>
      <c r="B1589" s="73" t="s">
        <v>87</v>
      </c>
      <c r="C1589" s="75">
        <v>45838</v>
      </c>
      <c r="D1589" s="8">
        <v>0</v>
      </c>
      <c r="E1589" s="8">
        <v>0</v>
      </c>
      <c r="F1589" s="8">
        <v>0</v>
      </c>
      <c r="G1589" s="8">
        <v>0</v>
      </c>
      <c r="H1589" s="8">
        <v>0</v>
      </c>
      <c r="I1589" s="8">
        <v>0</v>
      </c>
      <c r="J1589" s="8">
        <v>0</v>
      </c>
      <c r="K1589" s="8">
        <v>0</v>
      </c>
      <c r="L1589" s="8">
        <v>0</v>
      </c>
      <c r="M1589" s="8">
        <v>0</v>
      </c>
      <c r="N1589" s="8">
        <v>0</v>
      </c>
      <c r="O1589" s="8">
        <v>0</v>
      </c>
      <c r="P1589" s="8">
        <v>0</v>
      </c>
      <c r="Q1589" s="8">
        <v>0</v>
      </c>
      <c r="R1589" s="8">
        <v>0</v>
      </c>
      <c r="S1589" s="8">
        <v>0</v>
      </c>
      <c r="T1589" s="8">
        <v>0</v>
      </c>
      <c r="U1589" s="8"/>
    </row>
    <row r="1590" spans="1:21" ht="14.25" customHeight="1" x14ac:dyDescent="0.55000000000000004">
      <c r="A1590" s="7">
        <f t="shared" si="105"/>
        <v>2027</v>
      </c>
      <c r="B1590" s="73" t="s">
        <v>87</v>
      </c>
      <c r="C1590" s="75">
        <v>45869</v>
      </c>
      <c r="D1590" s="8">
        <v>0</v>
      </c>
      <c r="E1590" s="8">
        <v>0</v>
      </c>
      <c r="F1590" s="8">
        <v>0</v>
      </c>
      <c r="G1590" s="8">
        <v>0</v>
      </c>
      <c r="H1590" s="8">
        <v>0</v>
      </c>
      <c r="I1590" s="8">
        <v>0</v>
      </c>
      <c r="J1590" s="8">
        <v>0</v>
      </c>
      <c r="K1590" s="8">
        <v>0</v>
      </c>
      <c r="L1590" s="8">
        <v>0</v>
      </c>
      <c r="M1590" s="8">
        <v>0</v>
      </c>
      <c r="N1590" s="8">
        <v>0</v>
      </c>
      <c r="O1590" s="8">
        <v>0</v>
      </c>
      <c r="P1590" s="8">
        <v>0</v>
      </c>
      <c r="Q1590" s="8">
        <v>0</v>
      </c>
      <c r="R1590" s="8">
        <v>0</v>
      </c>
      <c r="S1590" s="8">
        <v>0</v>
      </c>
      <c r="T1590" s="8">
        <v>0</v>
      </c>
      <c r="U1590" s="8"/>
    </row>
    <row r="1591" spans="1:21" ht="14.25" customHeight="1" x14ac:dyDescent="0.55000000000000004">
      <c r="A1591" s="7">
        <f t="shared" si="105"/>
        <v>2027</v>
      </c>
      <c r="B1591" s="73" t="s">
        <v>87</v>
      </c>
      <c r="C1591" s="75">
        <v>45900</v>
      </c>
      <c r="D1591" s="8">
        <v>0</v>
      </c>
      <c r="E1591" s="8">
        <v>0</v>
      </c>
      <c r="F1591" s="8">
        <v>0</v>
      </c>
      <c r="G1591" s="8">
        <v>0</v>
      </c>
      <c r="H1591" s="8">
        <v>0</v>
      </c>
      <c r="I1591" s="8">
        <v>0</v>
      </c>
      <c r="J1591" s="8">
        <v>0</v>
      </c>
      <c r="K1591" s="8">
        <v>0</v>
      </c>
      <c r="L1591" s="8">
        <v>0</v>
      </c>
      <c r="M1591" s="8">
        <v>0</v>
      </c>
      <c r="N1591" s="8">
        <v>0</v>
      </c>
      <c r="O1591" s="8">
        <v>0</v>
      </c>
      <c r="P1591" s="8">
        <v>0</v>
      </c>
      <c r="Q1591" s="8">
        <v>0</v>
      </c>
      <c r="R1591" s="8">
        <v>0</v>
      </c>
      <c r="S1591" s="8">
        <v>0</v>
      </c>
      <c r="T1591" s="8">
        <v>0</v>
      </c>
      <c r="U1591" s="8"/>
    </row>
    <row r="1592" spans="1:21" ht="14.25" customHeight="1" x14ac:dyDescent="0.55000000000000004">
      <c r="A1592" s="7">
        <f t="shared" si="105"/>
        <v>2027</v>
      </c>
      <c r="B1592" s="73" t="s">
        <v>87</v>
      </c>
      <c r="C1592" s="75">
        <v>45930</v>
      </c>
      <c r="D1592" s="8">
        <v>0</v>
      </c>
      <c r="E1592" s="8">
        <v>0</v>
      </c>
      <c r="F1592" s="8">
        <v>0</v>
      </c>
      <c r="G1592" s="8">
        <v>0</v>
      </c>
      <c r="H1592" s="8">
        <v>0</v>
      </c>
      <c r="I1592" s="8">
        <v>0</v>
      </c>
      <c r="J1592" s="8">
        <v>0</v>
      </c>
      <c r="K1592" s="8">
        <v>0</v>
      </c>
      <c r="L1592" s="8">
        <v>0</v>
      </c>
      <c r="M1592" s="8">
        <v>0</v>
      </c>
      <c r="N1592" s="8">
        <v>0</v>
      </c>
      <c r="O1592" s="8">
        <v>0</v>
      </c>
      <c r="P1592" s="8">
        <v>0</v>
      </c>
      <c r="Q1592" s="8">
        <v>0</v>
      </c>
      <c r="R1592" s="8">
        <v>0</v>
      </c>
      <c r="S1592" s="8">
        <v>0</v>
      </c>
      <c r="T1592" s="8">
        <v>0</v>
      </c>
      <c r="U1592" s="8"/>
    </row>
    <row r="1593" spans="1:21" ht="14.25" customHeight="1" x14ac:dyDescent="0.55000000000000004">
      <c r="A1593" s="7">
        <f t="shared" si="105"/>
        <v>2027</v>
      </c>
      <c r="B1593" s="73" t="s">
        <v>87</v>
      </c>
      <c r="C1593" s="75">
        <v>45961</v>
      </c>
      <c r="D1593" s="8">
        <v>0</v>
      </c>
      <c r="E1593" s="8">
        <v>0</v>
      </c>
      <c r="F1593" s="8">
        <v>0</v>
      </c>
      <c r="G1593" s="8">
        <v>0</v>
      </c>
      <c r="H1593" s="8">
        <v>0</v>
      </c>
      <c r="I1593" s="8">
        <v>0</v>
      </c>
      <c r="J1593" s="8">
        <v>0</v>
      </c>
      <c r="K1593" s="8">
        <v>0</v>
      </c>
      <c r="L1593" s="8">
        <v>0</v>
      </c>
      <c r="M1593" s="8">
        <v>0</v>
      </c>
      <c r="N1593" s="8">
        <v>0</v>
      </c>
      <c r="O1593" s="8">
        <v>0</v>
      </c>
      <c r="P1593" s="8">
        <v>0</v>
      </c>
      <c r="Q1593" s="8">
        <v>0</v>
      </c>
      <c r="R1593" s="8">
        <v>0</v>
      </c>
      <c r="S1593" s="8">
        <v>0</v>
      </c>
      <c r="T1593" s="8">
        <v>0</v>
      </c>
      <c r="U1593" s="8"/>
    </row>
    <row r="1594" spans="1:21" ht="14.25" customHeight="1" x14ac:dyDescent="0.55000000000000004">
      <c r="A1594" s="7">
        <f t="shared" si="105"/>
        <v>2027</v>
      </c>
      <c r="B1594" s="73" t="s">
        <v>87</v>
      </c>
      <c r="C1594" s="75">
        <v>45991</v>
      </c>
      <c r="D1594" s="8">
        <v>0</v>
      </c>
      <c r="E1594" s="8">
        <v>0</v>
      </c>
      <c r="F1594" s="8">
        <v>0</v>
      </c>
      <c r="G1594" s="8">
        <v>0</v>
      </c>
      <c r="H1594" s="8">
        <v>0</v>
      </c>
      <c r="I1594" s="8">
        <v>0</v>
      </c>
      <c r="J1594" s="8">
        <v>0</v>
      </c>
      <c r="K1594" s="8">
        <v>0</v>
      </c>
      <c r="L1594" s="8">
        <v>0</v>
      </c>
      <c r="M1594" s="8">
        <v>0</v>
      </c>
      <c r="N1594" s="8">
        <v>0</v>
      </c>
      <c r="O1594" s="8">
        <v>0</v>
      </c>
      <c r="P1594" s="8">
        <v>0</v>
      </c>
      <c r="Q1594" s="8">
        <v>0</v>
      </c>
      <c r="R1594" s="8">
        <v>0</v>
      </c>
      <c r="S1594" s="8">
        <v>0</v>
      </c>
      <c r="T1594" s="8">
        <v>0</v>
      </c>
      <c r="U1594" s="8"/>
    </row>
    <row r="1595" spans="1:21" ht="14.25" customHeight="1" x14ac:dyDescent="0.55000000000000004">
      <c r="A1595" s="7">
        <f t="shared" si="105"/>
        <v>2027</v>
      </c>
      <c r="B1595" s="73" t="s">
        <v>87</v>
      </c>
      <c r="C1595" s="75">
        <v>46022</v>
      </c>
      <c r="D1595" s="8">
        <v>0</v>
      </c>
      <c r="E1595" s="8">
        <v>0</v>
      </c>
      <c r="F1595" s="8">
        <v>0</v>
      </c>
      <c r="G1595" s="8">
        <v>0</v>
      </c>
      <c r="H1595" s="8">
        <v>0</v>
      </c>
      <c r="I1595" s="8">
        <v>0</v>
      </c>
      <c r="J1595" s="8">
        <v>0</v>
      </c>
      <c r="K1595" s="8">
        <v>0</v>
      </c>
      <c r="L1595" s="8">
        <v>0</v>
      </c>
      <c r="M1595" s="8">
        <v>0</v>
      </c>
      <c r="N1595" s="8">
        <v>0</v>
      </c>
      <c r="O1595" s="8">
        <v>0</v>
      </c>
      <c r="P1595" s="8">
        <v>0</v>
      </c>
      <c r="Q1595" s="8">
        <v>0</v>
      </c>
      <c r="R1595" s="8">
        <v>0</v>
      </c>
      <c r="S1595" s="8">
        <v>0</v>
      </c>
      <c r="T1595" s="8">
        <v>0</v>
      </c>
      <c r="U1595" s="8"/>
    </row>
    <row r="1596" spans="1:21" ht="14.25" customHeight="1" x14ac:dyDescent="0.55000000000000004">
      <c r="A1596" s="7">
        <f t="shared" si="105"/>
        <v>2027</v>
      </c>
      <c r="B1596" s="73" t="s">
        <v>87</v>
      </c>
      <c r="C1596" s="75">
        <v>46053</v>
      </c>
      <c r="D1596" s="8">
        <v>0</v>
      </c>
      <c r="E1596" s="8">
        <v>0</v>
      </c>
      <c r="F1596" s="8">
        <v>0</v>
      </c>
      <c r="G1596" s="8">
        <v>0</v>
      </c>
      <c r="H1596" s="8">
        <v>0</v>
      </c>
      <c r="I1596" s="8">
        <v>0</v>
      </c>
      <c r="J1596" s="8">
        <v>0</v>
      </c>
      <c r="K1596" s="8">
        <v>0</v>
      </c>
      <c r="L1596" s="8">
        <v>0</v>
      </c>
      <c r="M1596" s="8">
        <v>0</v>
      </c>
      <c r="N1596" s="8">
        <v>0</v>
      </c>
      <c r="O1596" s="8">
        <v>0</v>
      </c>
      <c r="P1596" s="8">
        <v>0</v>
      </c>
      <c r="Q1596" s="8">
        <v>0</v>
      </c>
      <c r="R1596" s="8">
        <v>0</v>
      </c>
      <c r="S1596" s="8">
        <v>0</v>
      </c>
      <c r="T1596" s="8">
        <v>0</v>
      </c>
      <c r="U1596" s="8"/>
    </row>
    <row r="1597" spans="1:21" ht="14.25" customHeight="1" x14ac:dyDescent="0.55000000000000004">
      <c r="A1597" s="7">
        <f t="shared" si="105"/>
        <v>2027</v>
      </c>
      <c r="B1597" s="73" t="s">
        <v>87</v>
      </c>
      <c r="C1597" s="75">
        <v>46081</v>
      </c>
      <c r="D1597" s="8">
        <v>0</v>
      </c>
      <c r="E1597" s="8">
        <v>0</v>
      </c>
      <c r="F1597" s="8">
        <v>0</v>
      </c>
      <c r="G1597" s="8">
        <v>0</v>
      </c>
      <c r="H1597" s="8">
        <v>0</v>
      </c>
      <c r="I1597" s="8">
        <v>0</v>
      </c>
      <c r="J1597" s="8">
        <v>0</v>
      </c>
      <c r="K1597" s="8">
        <v>0</v>
      </c>
      <c r="L1597" s="8">
        <v>0</v>
      </c>
      <c r="M1597" s="8">
        <v>0</v>
      </c>
      <c r="N1597" s="8">
        <v>0</v>
      </c>
      <c r="O1597" s="8">
        <v>0</v>
      </c>
      <c r="P1597" s="8">
        <v>0</v>
      </c>
      <c r="Q1597" s="8">
        <v>0</v>
      </c>
      <c r="R1597" s="8">
        <v>0</v>
      </c>
      <c r="S1597" s="8">
        <v>0</v>
      </c>
      <c r="T1597" s="8">
        <v>0</v>
      </c>
      <c r="U1597" s="8"/>
    </row>
    <row r="1598" spans="1:21" ht="14.25" customHeight="1" x14ac:dyDescent="0.55000000000000004">
      <c r="A1598" s="7">
        <f t="shared" si="105"/>
        <v>2027</v>
      </c>
      <c r="B1598" s="73" t="s">
        <v>87</v>
      </c>
      <c r="C1598" s="75">
        <v>46112</v>
      </c>
      <c r="D1598" s="8">
        <v>0</v>
      </c>
      <c r="E1598" s="8">
        <v>0</v>
      </c>
      <c r="F1598" s="8">
        <v>0</v>
      </c>
      <c r="G1598" s="8">
        <v>0</v>
      </c>
      <c r="H1598" s="8">
        <v>0</v>
      </c>
      <c r="I1598" s="8">
        <v>0</v>
      </c>
      <c r="J1598" s="8">
        <v>0</v>
      </c>
      <c r="K1598" s="8">
        <v>0</v>
      </c>
      <c r="L1598" s="8">
        <v>0</v>
      </c>
      <c r="M1598" s="8">
        <v>0</v>
      </c>
      <c r="N1598" s="8">
        <v>0</v>
      </c>
      <c r="O1598" s="8">
        <v>0</v>
      </c>
      <c r="P1598" s="8">
        <v>0</v>
      </c>
      <c r="Q1598" s="8">
        <v>0</v>
      </c>
      <c r="R1598" s="8">
        <v>0</v>
      </c>
      <c r="S1598" s="8">
        <v>0</v>
      </c>
      <c r="T1598" s="8">
        <v>0</v>
      </c>
      <c r="U1598" s="8"/>
    </row>
    <row r="1599" spans="1:21" ht="14.25" customHeight="1" x14ac:dyDescent="0.55000000000000004">
      <c r="A1599" s="7">
        <f t="shared" si="105"/>
        <v>2027</v>
      </c>
      <c r="B1599" s="73" t="s">
        <v>87</v>
      </c>
      <c r="C1599" s="75">
        <v>46142</v>
      </c>
      <c r="D1599" s="8">
        <v>0</v>
      </c>
      <c r="E1599" s="8">
        <v>0</v>
      </c>
      <c r="F1599" s="8">
        <v>0</v>
      </c>
      <c r="G1599" s="8">
        <v>0</v>
      </c>
      <c r="H1599" s="8">
        <v>0</v>
      </c>
      <c r="I1599" s="8">
        <v>0</v>
      </c>
      <c r="J1599" s="8">
        <v>0</v>
      </c>
      <c r="K1599" s="8">
        <v>0</v>
      </c>
      <c r="L1599" s="8">
        <v>0</v>
      </c>
      <c r="M1599" s="8">
        <v>0</v>
      </c>
      <c r="N1599" s="8">
        <v>0</v>
      </c>
      <c r="O1599" s="8">
        <v>0</v>
      </c>
      <c r="P1599" s="8">
        <v>0</v>
      </c>
      <c r="Q1599" s="8">
        <v>0</v>
      </c>
      <c r="R1599" s="8">
        <v>0</v>
      </c>
      <c r="S1599" s="8">
        <v>0</v>
      </c>
      <c r="T1599" s="8">
        <v>0</v>
      </c>
      <c r="U1599" s="8"/>
    </row>
    <row r="1600" spans="1:21" ht="14.25" customHeight="1" x14ac:dyDescent="0.55000000000000004">
      <c r="A1600" s="7">
        <f t="shared" si="105"/>
        <v>2027</v>
      </c>
      <c r="B1600" s="73" t="s">
        <v>87</v>
      </c>
      <c r="C1600" s="75">
        <v>46173</v>
      </c>
      <c r="D1600" s="8">
        <v>0</v>
      </c>
      <c r="E1600" s="8">
        <v>0</v>
      </c>
      <c r="F1600" s="8">
        <v>0</v>
      </c>
      <c r="G1600" s="8">
        <v>0</v>
      </c>
      <c r="H1600" s="8">
        <v>0</v>
      </c>
      <c r="I1600" s="8">
        <v>0</v>
      </c>
      <c r="J1600" s="8">
        <v>0</v>
      </c>
      <c r="K1600" s="8">
        <v>0</v>
      </c>
      <c r="L1600" s="8">
        <v>0</v>
      </c>
      <c r="M1600" s="8">
        <v>0</v>
      </c>
      <c r="N1600" s="8">
        <v>0</v>
      </c>
      <c r="O1600" s="8">
        <v>0</v>
      </c>
      <c r="P1600" s="8">
        <v>0</v>
      </c>
      <c r="Q1600" s="8">
        <v>0</v>
      </c>
      <c r="R1600" s="8">
        <v>0</v>
      </c>
      <c r="S1600" s="8">
        <v>0</v>
      </c>
      <c r="T1600" s="8">
        <v>0</v>
      </c>
      <c r="U1600" s="8"/>
    </row>
    <row r="1601" spans="1:21" ht="14.25" customHeight="1" x14ac:dyDescent="0.55000000000000004">
      <c r="A1601" s="7">
        <f t="shared" si="105"/>
        <v>2027</v>
      </c>
      <c r="B1601" s="73" t="s">
        <v>87</v>
      </c>
      <c r="C1601" s="75">
        <v>46203</v>
      </c>
      <c r="D1601" s="8">
        <v>0</v>
      </c>
      <c r="E1601" s="8">
        <v>0</v>
      </c>
      <c r="F1601" s="8">
        <v>0</v>
      </c>
      <c r="G1601" s="8">
        <v>0</v>
      </c>
      <c r="H1601" s="8">
        <v>0</v>
      </c>
      <c r="I1601" s="8">
        <v>0</v>
      </c>
      <c r="J1601" s="8">
        <v>0</v>
      </c>
      <c r="K1601" s="8">
        <v>0</v>
      </c>
      <c r="L1601" s="8">
        <v>0</v>
      </c>
      <c r="M1601" s="8">
        <v>0</v>
      </c>
      <c r="N1601" s="8">
        <v>0</v>
      </c>
      <c r="O1601" s="8">
        <v>0</v>
      </c>
      <c r="P1601" s="8">
        <v>0</v>
      </c>
      <c r="Q1601" s="8">
        <v>0</v>
      </c>
      <c r="R1601" s="8">
        <v>0</v>
      </c>
      <c r="S1601" s="8">
        <v>0</v>
      </c>
      <c r="T1601" s="8">
        <v>0</v>
      </c>
      <c r="U1601" s="8"/>
    </row>
    <row r="1602" spans="1:21" ht="14.25" customHeight="1" x14ac:dyDescent="0.55000000000000004">
      <c r="A1602" s="7">
        <f t="shared" si="105"/>
        <v>2027</v>
      </c>
      <c r="B1602" s="73" t="s">
        <v>87</v>
      </c>
      <c r="C1602" s="75">
        <v>46234</v>
      </c>
      <c r="D1602" s="8">
        <v>0</v>
      </c>
      <c r="E1602" s="8">
        <v>0</v>
      </c>
      <c r="F1602" s="8">
        <v>0</v>
      </c>
      <c r="G1602" s="8">
        <v>0</v>
      </c>
      <c r="H1602" s="8">
        <v>0</v>
      </c>
      <c r="I1602" s="8">
        <v>0</v>
      </c>
      <c r="J1602" s="8">
        <v>0</v>
      </c>
      <c r="K1602" s="8">
        <v>0</v>
      </c>
      <c r="L1602" s="8">
        <v>0</v>
      </c>
      <c r="M1602" s="8">
        <v>0</v>
      </c>
      <c r="N1602" s="8">
        <v>0</v>
      </c>
      <c r="O1602" s="8">
        <v>0</v>
      </c>
      <c r="P1602" s="8">
        <v>0</v>
      </c>
      <c r="Q1602" s="8">
        <v>0</v>
      </c>
      <c r="R1602" s="8">
        <v>0</v>
      </c>
      <c r="S1602" s="8">
        <v>0</v>
      </c>
      <c r="T1602" s="8">
        <v>0</v>
      </c>
      <c r="U1602" s="8"/>
    </row>
    <row r="1603" spans="1:21" ht="14.25" customHeight="1" x14ac:dyDescent="0.55000000000000004">
      <c r="A1603" s="7">
        <f t="shared" si="105"/>
        <v>2027</v>
      </c>
      <c r="B1603" s="73" t="s">
        <v>87</v>
      </c>
      <c r="C1603" s="75">
        <v>46265</v>
      </c>
      <c r="D1603" s="8">
        <v>0</v>
      </c>
      <c r="E1603" s="8">
        <v>0</v>
      </c>
      <c r="F1603" s="8">
        <v>0</v>
      </c>
      <c r="G1603" s="8">
        <v>0</v>
      </c>
      <c r="H1603" s="8">
        <v>0</v>
      </c>
      <c r="I1603" s="8">
        <v>0</v>
      </c>
      <c r="J1603" s="8">
        <v>0</v>
      </c>
      <c r="K1603" s="8">
        <v>0</v>
      </c>
      <c r="L1603" s="8">
        <v>0</v>
      </c>
      <c r="M1603" s="8">
        <v>0</v>
      </c>
      <c r="N1603" s="8">
        <v>0</v>
      </c>
      <c r="O1603" s="8">
        <v>0</v>
      </c>
      <c r="P1603" s="8">
        <v>0</v>
      </c>
      <c r="Q1603" s="8">
        <v>0</v>
      </c>
      <c r="R1603" s="8">
        <v>0</v>
      </c>
      <c r="S1603" s="8">
        <v>0</v>
      </c>
      <c r="T1603" s="8">
        <v>0</v>
      </c>
      <c r="U1603" s="8"/>
    </row>
    <row r="1604" spans="1:21" ht="14.25" customHeight="1" x14ac:dyDescent="0.55000000000000004">
      <c r="A1604" s="7">
        <f t="shared" si="105"/>
        <v>2027</v>
      </c>
      <c r="B1604" s="73" t="s">
        <v>87</v>
      </c>
      <c r="C1604" s="75">
        <v>46295</v>
      </c>
      <c r="D1604" s="8">
        <v>0</v>
      </c>
      <c r="E1604" s="8">
        <v>0</v>
      </c>
      <c r="F1604" s="8">
        <v>0</v>
      </c>
      <c r="G1604" s="8">
        <v>0</v>
      </c>
      <c r="H1604" s="8">
        <v>0</v>
      </c>
      <c r="I1604" s="8">
        <v>0</v>
      </c>
      <c r="J1604" s="8">
        <v>0</v>
      </c>
      <c r="K1604" s="8">
        <v>0</v>
      </c>
      <c r="L1604" s="8">
        <v>0</v>
      </c>
      <c r="M1604" s="8">
        <v>0</v>
      </c>
      <c r="N1604" s="8">
        <v>0</v>
      </c>
      <c r="O1604" s="8">
        <v>0</v>
      </c>
      <c r="P1604" s="8">
        <v>0</v>
      </c>
      <c r="Q1604" s="8">
        <v>0</v>
      </c>
      <c r="R1604" s="8">
        <v>0</v>
      </c>
      <c r="S1604" s="8">
        <v>0</v>
      </c>
      <c r="T1604" s="8">
        <v>0</v>
      </c>
      <c r="U1604" s="8"/>
    </row>
    <row r="1605" spans="1:21" ht="14.25" customHeight="1" x14ac:dyDescent="0.55000000000000004">
      <c r="A1605" s="7">
        <f t="shared" si="105"/>
        <v>2027</v>
      </c>
      <c r="B1605" s="73" t="s">
        <v>87</v>
      </c>
      <c r="C1605" s="75">
        <v>46326</v>
      </c>
      <c r="D1605" s="8">
        <v>0</v>
      </c>
      <c r="E1605" s="8">
        <v>0</v>
      </c>
      <c r="F1605" s="8">
        <v>0</v>
      </c>
      <c r="G1605" s="8">
        <v>0</v>
      </c>
      <c r="H1605" s="8">
        <v>0</v>
      </c>
      <c r="I1605" s="8">
        <v>0</v>
      </c>
      <c r="J1605" s="8">
        <v>0</v>
      </c>
      <c r="K1605" s="8">
        <v>0</v>
      </c>
      <c r="L1605" s="8">
        <v>0</v>
      </c>
      <c r="M1605" s="8">
        <v>0</v>
      </c>
      <c r="N1605" s="8">
        <v>0</v>
      </c>
      <c r="O1605" s="8">
        <v>0</v>
      </c>
      <c r="P1605" s="8">
        <v>0</v>
      </c>
      <c r="Q1605" s="8">
        <v>0</v>
      </c>
      <c r="R1605" s="8">
        <v>0</v>
      </c>
      <c r="S1605" s="8">
        <v>0</v>
      </c>
      <c r="T1605" s="8">
        <v>0</v>
      </c>
      <c r="U1605" s="8"/>
    </row>
    <row r="1606" spans="1:21" ht="14.25" customHeight="1" x14ac:dyDescent="0.55000000000000004">
      <c r="A1606" s="7">
        <f t="shared" si="105"/>
        <v>2027</v>
      </c>
      <c r="B1606" s="73" t="s">
        <v>87</v>
      </c>
      <c r="C1606" s="75">
        <v>46356</v>
      </c>
      <c r="D1606" s="8">
        <v>0</v>
      </c>
      <c r="E1606" s="8">
        <v>0</v>
      </c>
      <c r="F1606" s="8">
        <v>0</v>
      </c>
      <c r="G1606" s="8">
        <v>0</v>
      </c>
      <c r="H1606" s="8">
        <v>0</v>
      </c>
      <c r="I1606" s="8">
        <v>0</v>
      </c>
      <c r="J1606" s="8">
        <v>0</v>
      </c>
      <c r="K1606" s="8">
        <v>0</v>
      </c>
      <c r="L1606" s="8">
        <v>0</v>
      </c>
      <c r="M1606" s="8">
        <v>0</v>
      </c>
      <c r="N1606" s="8">
        <v>0</v>
      </c>
      <c r="O1606" s="8">
        <v>0</v>
      </c>
      <c r="P1606" s="8">
        <v>0</v>
      </c>
      <c r="Q1606" s="8">
        <v>0</v>
      </c>
      <c r="R1606" s="8">
        <v>0</v>
      </c>
      <c r="S1606" s="8">
        <v>0</v>
      </c>
      <c r="T1606" s="8">
        <v>0</v>
      </c>
      <c r="U1606" s="8"/>
    </row>
    <row r="1607" spans="1:21" ht="14.25" customHeight="1" x14ac:dyDescent="0.55000000000000004">
      <c r="A1607" s="7">
        <f t="shared" si="105"/>
        <v>2027</v>
      </c>
      <c r="B1607" s="73" t="s">
        <v>87</v>
      </c>
      <c r="C1607" s="75">
        <v>46387</v>
      </c>
      <c r="D1607" s="8">
        <v>0</v>
      </c>
      <c r="E1607" s="8">
        <v>0</v>
      </c>
      <c r="F1607" s="8">
        <v>0</v>
      </c>
      <c r="G1607" s="8">
        <v>0</v>
      </c>
      <c r="H1607" s="8">
        <v>0</v>
      </c>
      <c r="I1607" s="8">
        <v>0</v>
      </c>
      <c r="J1607" s="8">
        <v>0</v>
      </c>
      <c r="K1607" s="8">
        <v>0</v>
      </c>
      <c r="L1607" s="8">
        <v>0</v>
      </c>
      <c r="M1607" s="8">
        <v>0</v>
      </c>
      <c r="N1607" s="8">
        <v>0</v>
      </c>
      <c r="O1607" s="8">
        <v>0</v>
      </c>
      <c r="P1607" s="8">
        <v>0</v>
      </c>
      <c r="Q1607" s="8">
        <v>0</v>
      </c>
      <c r="R1607" s="8">
        <v>0</v>
      </c>
      <c r="S1607" s="8">
        <v>0</v>
      </c>
      <c r="T1607" s="8">
        <v>0</v>
      </c>
      <c r="U1607" s="8"/>
    </row>
    <row r="1608" spans="1:21" ht="14.25" customHeight="1" x14ac:dyDescent="0.55000000000000004">
      <c r="A1608" s="7">
        <f t="shared" si="105"/>
        <v>2027</v>
      </c>
      <c r="B1608" s="73" t="s">
        <v>87</v>
      </c>
      <c r="C1608" s="75">
        <v>46418</v>
      </c>
      <c r="D1608" s="8">
        <v>0</v>
      </c>
      <c r="E1608" s="8">
        <v>0</v>
      </c>
      <c r="F1608" s="8">
        <v>0</v>
      </c>
      <c r="G1608" s="8">
        <v>0</v>
      </c>
      <c r="H1608" s="8">
        <v>0</v>
      </c>
      <c r="I1608" s="8">
        <v>0</v>
      </c>
      <c r="J1608" s="8">
        <v>0</v>
      </c>
      <c r="K1608" s="8">
        <v>0</v>
      </c>
      <c r="L1608" s="8">
        <v>0</v>
      </c>
      <c r="M1608" s="8">
        <v>0</v>
      </c>
      <c r="N1608" s="8">
        <v>0</v>
      </c>
      <c r="O1608" s="8">
        <v>0</v>
      </c>
      <c r="P1608" s="8">
        <v>0</v>
      </c>
      <c r="Q1608" s="8">
        <v>427071.28125</v>
      </c>
      <c r="R1608" s="8">
        <v>0</v>
      </c>
      <c r="S1608" s="8">
        <v>0</v>
      </c>
      <c r="T1608" s="8">
        <v>0</v>
      </c>
      <c r="U1608" s="8"/>
    </row>
    <row r="1609" spans="1:21" ht="14.25" customHeight="1" x14ac:dyDescent="0.55000000000000004">
      <c r="A1609" s="7">
        <f t="shared" si="105"/>
        <v>2027</v>
      </c>
      <c r="B1609" s="73" t="s">
        <v>87</v>
      </c>
      <c r="C1609" s="75">
        <v>46446</v>
      </c>
      <c r="D1609" s="8">
        <v>0</v>
      </c>
      <c r="E1609" s="8">
        <v>0</v>
      </c>
      <c r="F1609" s="8">
        <v>0</v>
      </c>
      <c r="G1609" s="8">
        <v>0</v>
      </c>
      <c r="H1609" s="8">
        <v>0</v>
      </c>
      <c r="I1609" s="8">
        <v>0</v>
      </c>
      <c r="J1609" s="8">
        <v>0</v>
      </c>
      <c r="K1609" s="8">
        <v>0</v>
      </c>
      <c r="L1609" s="8">
        <v>0</v>
      </c>
      <c r="M1609" s="8">
        <v>0</v>
      </c>
      <c r="N1609" s="8">
        <v>0</v>
      </c>
      <c r="O1609" s="8">
        <v>0</v>
      </c>
      <c r="P1609" s="8">
        <v>0</v>
      </c>
      <c r="Q1609" s="8">
        <v>640606.9453125</v>
      </c>
      <c r="R1609" s="8">
        <v>0</v>
      </c>
      <c r="S1609" s="8">
        <v>0</v>
      </c>
      <c r="T1609" s="8">
        <v>0</v>
      </c>
      <c r="U1609" s="8"/>
    </row>
    <row r="1610" spans="1:21" ht="14.25" customHeight="1" x14ac:dyDescent="0.55000000000000004">
      <c r="A1610" s="7">
        <f t="shared" si="105"/>
        <v>2027</v>
      </c>
      <c r="B1610" s="73" t="s">
        <v>87</v>
      </c>
      <c r="C1610" s="75">
        <v>46477</v>
      </c>
      <c r="D1610" s="8">
        <v>77828.3212890625</v>
      </c>
      <c r="E1610" s="8">
        <v>256228.5390625</v>
      </c>
      <c r="F1610" s="8">
        <v>33822.1669921875</v>
      </c>
      <c r="G1610" s="8">
        <v>1463.1725769042971</v>
      </c>
      <c r="H1610" s="8">
        <v>2890.2581787109389</v>
      </c>
      <c r="I1610" s="8">
        <v>635.85677337646541</v>
      </c>
      <c r="J1610" s="8">
        <v>110475.4091796875</v>
      </c>
      <c r="K1610" s="8">
        <v>10830.2156982422</v>
      </c>
      <c r="L1610" s="8">
        <v>2346.6403198242197</v>
      </c>
      <c r="M1610" s="8">
        <v>8002.0235595703198</v>
      </c>
      <c r="N1610" s="8">
        <v>89296.5283203125</v>
      </c>
      <c r="O1610" s="8">
        <v>58383.76953125</v>
      </c>
      <c r="P1610" s="8">
        <v>0</v>
      </c>
      <c r="Q1610" s="8">
        <v>834553.3125</v>
      </c>
      <c r="R1610" s="8">
        <v>90555.7490234375</v>
      </c>
      <c r="S1610" s="8">
        <v>7456.8658447265698</v>
      </c>
      <c r="T1610" s="8">
        <v>12462.792968750011</v>
      </c>
      <c r="U1610" s="8"/>
    </row>
    <row r="1611" spans="1:21" ht="14.25" customHeight="1" x14ac:dyDescent="0.55000000000000004">
      <c r="A1611" s="7">
        <f t="shared" si="105"/>
        <v>2027</v>
      </c>
      <c r="B1611" s="73" t="s">
        <v>87</v>
      </c>
      <c r="C1611" s="75">
        <v>46507</v>
      </c>
      <c r="D1611" s="8">
        <v>135774.67578125</v>
      </c>
      <c r="E1611" s="8">
        <v>519952.9453125</v>
      </c>
      <c r="F1611" s="8">
        <v>68633.7900390625</v>
      </c>
      <c r="G1611" s="8">
        <v>2552.564086914062</v>
      </c>
      <c r="H1611" s="8">
        <v>5865.0698852539163</v>
      </c>
      <c r="I1611" s="8">
        <v>1290.315383911133</v>
      </c>
      <c r="J1611" s="8">
        <v>194612.900390625</v>
      </c>
      <c r="K1611" s="8">
        <v>16427.833984375</v>
      </c>
      <c r="L1611" s="8">
        <v>4133.4194335937627</v>
      </c>
      <c r="M1611" s="8">
        <v>14114.22241210938</v>
      </c>
      <c r="N1611" s="8">
        <v>159937.427734375</v>
      </c>
      <c r="O1611" s="8">
        <v>103742.8779296875</v>
      </c>
      <c r="P1611" s="8">
        <v>0</v>
      </c>
      <c r="Q1611" s="8">
        <v>1251829.875</v>
      </c>
      <c r="R1611" s="8">
        <v>157416.625</v>
      </c>
      <c r="S1611" s="8">
        <v>11906.09301757813</v>
      </c>
      <c r="T1611" s="8">
        <v>25290.181884765629</v>
      </c>
      <c r="U1611" s="8"/>
    </row>
    <row r="1612" spans="1:21" ht="14.25" customHeight="1" x14ac:dyDescent="0.55000000000000004">
      <c r="A1612" s="7">
        <f t="shared" si="105"/>
        <v>2027</v>
      </c>
      <c r="B1612" s="73" t="s">
        <v>87</v>
      </c>
      <c r="C1612" s="75">
        <v>46538</v>
      </c>
      <c r="D1612" s="8">
        <v>115165.228515625</v>
      </c>
      <c r="E1612" s="8">
        <v>523203.19140625</v>
      </c>
      <c r="F1612" s="8">
        <v>69062.82080078125</v>
      </c>
      <c r="G1612" s="8">
        <v>5461.6990051269531</v>
      </c>
      <c r="H1612" s="8">
        <v>12686.840270996097</v>
      </c>
      <c r="I1612" s="8">
        <v>2791.1048583984411</v>
      </c>
      <c r="J1612" s="8">
        <v>456781.396484375</v>
      </c>
      <c r="K1612" s="8">
        <v>37244.51049804689</v>
      </c>
      <c r="L1612" s="8">
        <v>9696.1384582519531</v>
      </c>
      <c r="M1612" s="8">
        <v>33369.239379882813</v>
      </c>
      <c r="N1612" s="8">
        <v>376471.54296875</v>
      </c>
      <c r="O1612" s="8">
        <v>242265.146484375</v>
      </c>
      <c r="P1612" s="8">
        <v>0</v>
      </c>
      <c r="Q1612" s="8">
        <v>0</v>
      </c>
      <c r="R1612" s="8">
        <v>341082.966796875</v>
      </c>
      <c r="S1612" s="8">
        <v>48998.603393554695</v>
      </c>
      <c r="T1612" s="8">
        <v>66699.852294921875</v>
      </c>
      <c r="U1612" s="8"/>
    </row>
    <row r="1613" spans="1:21" ht="14.25" customHeight="1" x14ac:dyDescent="0.55000000000000004">
      <c r="A1613" s="7">
        <f t="shared" si="105"/>
        <v>2027</v>
      </c>
      <c r="B1613" s="73" t="s">
        <v>87</v>
      </c>
      <c r="C1613" s="75">
        <v>46568</v>
      </c>
      <c r="D1613" s="8">
        <v>99435.59765625</v>
      </c>
      <c r="E1613" s="8">
        <v>506522.94140625</v>
      </c>
      <c r="F1613" s="8">
        <v>66861.02880859375</v>
      </c>
      <c r="G1613" s="8">
        <v>6536.8897094726563</v>
      </c>
      <c r="H1613" s="8">
        <v>15281.924011230465</v>
      </c>
      <c r="I1613" s="8">
        <v>3362.023071289063</v>
      </c>
      <c r="J1613" s="8">
        <v>555928.041015625</v>
      </c>
      <c r="K1613" s="8">
        <v>42078.288940429702</v>
      </c>
      <c r="L1613" s="8">
        <v>11799.34912109375</v>
      </c>
      <c r="M1613" s="8">
        <v>40672.551635742209</v>
      </c>
      <c r="N1613" s="8">
        <v>461377.841796875</v>
      </c>
      <c r="O1613" s="8">
        <v>294554.8115234375</v>
      </c>
      <c r="P1613" s="8">
        <v>0</v>
      </c>
      <c r="Q1613" s="8">
        <v>0</v>
      </c>
      <c r="R1613" s="8">
        <v>408015.97265625</v>
      </c>
      <c r="S1613" s="8">
        <v>65102.214477539077</v>
      </c>
      <c r="T1613" s="8">
        <v>82809.837646484375</v>
      </c>
      <c r="U1613" s="8"/>
    </row>
    <row r="1614" spans="1:21" ht="14.25" customHeight="1" x14ac:dyDescent="0.55000000000000004">
      <c r="A1614" s="7">
        <f t="shared" si="105"/>
        <v>2027</v>
      </c>
      <c r="B1614" s="73" t="s">
        <v>87</v>
      </c>
      <c r="C1614" s="75">
        <v>46599</v>
      </c>
      <c r="D1614" s="8">
        <v>80997.404296875</v>
      </c>
      <c r="E1614" s="8">
        <v>467828.90234375</v>
      </c>
      <c r="F1614" s="8">
        <v>61753.41455078125</v>
      </c>
      <c r="G1614" s="8">
        <v>5104.8044738769586</v>
      </c>
      <c r="H1614" s="8">
        <v>13457.344543457039</v>
      </c>
      <c r="I1614" s="8">
        <v>2960.615631103522</v>
      </c>
      <c r="J1614" s="8">
        <v>447392.5859375</v>
      </c>
      <c r="K1614" s="8">
        <v>35266.820068359375</v>
      </c>
      <c r="L1614" s="8">
        <v>9493.587158203125</v>
      </c>
      <c r="M1614" s="8">
        <v>32825.465087890625</v>
      </c>
      <c r="N1614" s="8">
        <v>369806.763671875</v>
      </c>
      <c r="O1614" s="8">
        <v>234225.86181640625</v>
      </c>
      <c r="P1614" s="8">
        <v>0</v>
      </c>
      <c r="Q1614" s="8">
        <v>1489546.1875</v>
      </c>
      <c r="R1614" s="8">
        <v>317353.708984375</v>
      </c>
      <c r="S1614" s="8">
        <v>57550.44494628907</v>
      </c>
      <c r="T1614" s="8">
        <v>72488.45654296875</v>
      </c>
      <c r="U1614" s="8"/>
    </row>
    <row r="1615" spans="1:21" ht="14.25" customHeight="1" x14ac:dyDescent="0.55000000000000004">
      <c r="A1615" s="7">
        <f t="shared" si="105"/>
        <v>2027</v>
      </c>
      <c r="B1615" s="73" t="s">
        <v>87</v>
      </c>
      <c r="C1615" s="75">
        <v>46630</v>
      </c>
      <c r="D1615" s="8">
        <v>68178.9375</v>
      </c>
      <c r="E1615" s="8">
        <v>435201.9296875</v>
      </c>
      <c r="F1615" s="8">
        <v>57446.654296875</v>
      </c>
      <c r="G1615" s="8">
        <v>4214.5284881591851</v>
      </c>
      <c r="H1615" s="8">
        <v>12091.881896972658</v>
      </c>
      <c r="I1615" s="8">
        <v>2660.2138824462922</v>
      </c>
      <c r="J1615" s="8">
        <v>377453.1767578125</v>
      </c>
      <c r="K1615" s="8">
        <v>31019.529541015629</v>
      </c>
      <c r="L1615" s="8">
        <v>8008.1974182128906</v>
      </c>
      <c r="M1615" s="8">
        <v>27750.22076416016</v>
      </c>
      <c r="N1615" s="8">
        <v>310675.2333984375</v>
      </c>
      <c r="O1615" s="8">
        <v>195216.82373046875</v>
      </c>
      <c r="P1615" s="8">
        <v>0</v>
      </c>
      <c r="Q1615" s="8">
        <v>2234319.375</v>
      </c>
      <c r="R1615" s="8">
        <v>261124.90625</v>
      </c>
      <c r="S1615" s="8">
        <v>51490.869873046882</v>
      </c>
      <c r="T1615" s="8">
        <v>64837.402587890632</v>
      </c>
      <c r="U1615" s="8"/>
    </row>
    <row r="1616" spans="1:21" ht="14.25" customHeight="1" x14ac:dyDescent="0.55000000000000004">
      <c r="A1616" s="7">
        <f t="shared" si="105"/>
        <v>2027</v>
      </c>
      <c r="B1616" s="73" t="s">
        <v>87</v>
      </c>
      <c r="C1616" s="75">
        <v>46660</v>
      </c>
      <c r="D1616" s="8">
        <v>88837.322265625</v>
      </c>
      <c r="E1616" s="8">
        <v>445717.8681640625</v>
      </c>
      <c r="F1616" s="8">
        <v>58834.759033203132</v>
      </c>
      <c r="G1616" s="8">
        <v>7723.5922241210919</v>
      </c>
      <c r="H1616" s="8">
        <v>14191.571960449233</v>
      </c>
      <c r="I1616" s="8">
        <v>3122.145751953125</v>
      </c>
      <c r="J1616" s="8">
        <v>602263.642578125</v>
      </c>
      <c r="K1616" s="8">
        <v>47037.97045898439</v>
      </c>
      <c r="L1616" s="8">
        <v>12790.481842041021</v>
      </c>
      <c r="M1616" s="8">
        <v>43727.266906738281</v>
      </c>
      <c r="N1616" s="8">
        <v>498707.9189453125</v>
      </c>
      <c r="O1616" s="8">
        <v>310890.52099609375</v>
      </c>
      <c r="P1616" s="8">
        <v>0</v>
      </c>
      <c r="Q1616" s="8">
        <v>1377335.296875</v>
      </c>
      <c r="R1616" s="8">
        <v>481466.80615234375</v>
      </c>
      <c r="S1616" s="8">
        <v>51730.547607421882</v>
      </c>
      <c r="T1616" s="8">
        <v>69066.283203125</v>
      </c>
      <c r="U1616" s="8"/>
    </row>
    <row r="1617" spans="1:21" ht="14.25" customHeight="1" x14ac:dyDescent="0.55000000000000004">
      <c r="A1617" s="7">
        <f t="shared" si="105"/>
        <v>2027</v>
      </c>
      <c r="B1617" s="73" t="s">
        <v>87</v>
      </c>
      <c r="C1617" s="75">
        <v>46691</v>
      </c>
      <c r="D1617" s="8">
        <v>104605.12158203125</v>
      </c>
      <c r="E1617" s="8">
        <v>455251.59375</v>
      </c>
      <c r="F1617" s="8">
        <v>60093.210205078132</v>
      </c>
      <c r="G1617" s="8">
        <v>10425.435562133795</v>
      </c>
      <c r="H1617" s="8">
        <v>16121.083007812507</v>
      </c>
      <c r="I1617" s="8">
        <v>3546.6379394531277</v>
      </c>
      <c r="J1617" s="8">
        <v>777107.5556640625</v>
      </c>
      <c r="K1617" s="8">
        <v>54208.609985351563</v>
      </c>
      <c r="L1617" s="8">
        <v>16509.319259643555</v>
      </c>
      <c r="M1617" s="8">
        <v>56176.513000488281</v>
      </c>
      <c r="N1617" s="8">
        <v>650213.0947265625</v>
      </c>
      <c r="O1617" s="8">
        <v>402130.9892578125</v>
      </c>
      <c r="P1617" s="8">
        <v>0</v>
      </c>
      <c r="Q1617" s="8">
        <v>2553118.5625</v>
      </c>
      <c r="R1617" s="8">
        <v>650097.2822265625</v>
      </c>
      <c r="S1617" s="8">
        <v>53756.075073242202</v>
      </c>
      <c r="T1617" s="8">
        <v>73254.199951171875</v>
      </c>
      <c r="U1617" s="8"/>
    </row>
    <row r="1618" spans="1:21" ht="14.25" customHeight="1" x14ac:dyDescent="0.55000000000000004">
      <c r="A1618" s="7">
        <f t="shared" si="105"/>
        <v>2027</v>
      </c>
      <c r="B1618" s="73" t="s">
        <v>87</v>
      </c>
      <c r="C1618" s="75">
        <v>46721</v>
      </c>
      <c r="D1618" s="8">
        <v>1421342.0122070313</v>
      </c>
      <c r="E1618" s="8">
        <v>3650184.53125</v>
      </c>
      <c r="F1618" s="8">
        <v>481824.35302734375</v>
      </c>
      <c r="G1618" s="8">
        <v>17755.314979553234</v>
      </c>
      <c r="H1618" s="8">
        <v>27397.714370727546</v>
      </c>
      <c r="I1618" s="8">
        <v>6027.4969596862793</v>
      </c>
      <c r="J1618" s="8">
        <v>1287699.9296875</v>
      </c>
      <c r="K1618" s="8">
        <v>95797.117858886719</v>
      </c>
      <c r="L1618" s="8">
        <v>27358.689636230472</v>
      </c>
      <c r="M1618" s="8">
        <v>92997.237854003906</v>
      </c>
      <c r="N1618" s="8">
        <v>1071546.8754882813</v>
      </c>
      <c r="O1618" s="8">
        <v>657466.490234375</v>
      </c>
      <c r="P1618" s="8">
        <v>0</v>
      </c>
      <c r="Q1618" s="8">
        <v>730673.421875</v>
      </c>
      <c r="R1618" s="8">
        <v>1087780.7001953125</v>
      </c>
      <c r="S1618" s="8">
        <v>82160.049835205078</v>
      </c>
      <c r="T1618" s="8">
        <v>117759.18218994144</v>
      </c>
      <c r="U1618" s="8"/>
    </row>
    <row r="1619" spans="1:21" ht="14.25" customHeight="1" x14ac:dyDescent="0.55000000000000004">
      <c r="A1619" s="7">
        <f t="shared" si="105"/>
        <v>2027</v>
      </c>
      <c r="B1619" s="73" t="s">
        <v>87</v>
      </c>
      <c r="C1619" s="75">
        <v>46752</v>
      </c>
      <c r="D1619" s="8">
        <v>1918190.5502929688</v>
      </c>
      <c r="E1619" s="8">
        <v>5800600.49609375</v>
      </c>
      <c r="F1619" s="8">
        <v>765679.2744140625</v>
      </c>
      <c r="G1619" s="8">
        <v>21608.763801574722</v>
      </c>
      <c r="H1619" s="8">
        <v>41041.42112731935</v>
      </c>
      <c r="I1619" s="8">
        <v>9029.1122512817401</v>
      </c>
      <c r="J1619" s="8">
        <v>1614515.41796875</v>
      </c>
      <c r="K1619" s="8">
        <v>120006.04376220709</v>
      </c>
      <c r="L1619" s="8">
        <v>34292.56663513185</v>
      </c>
      <c r="M1619" s="8">
        <v>117023.34405517582</v>
      </c>
      <c r="N1619" s="8">
        <v>1343193.4853515625</v>
      </c>
      <c r="O1619" s="8">
        <v>817620.24853515625</v>
      </c>
      <c r="P1619" s="8">
        <v>0</v>
      </c>
      <c r="Q1619" s="8">
        <v>0</v>
      </c>
      <c r="R1619" s="8">
        <v>1314021.6870117188</v>
      </c>
      <c r="S1619" s="8">
        <v>127410.0099487305</v>
      </c>
      <c r="T1619" s="8">
        <v>173083.73626708984</v>
      </c>
      <c r="U1619" s="8"/>
    </row>
    <row r="1620" spans="1:21" ht="14.25" customHeight="1" x14ac:dyDescent="0.55000000000000004">
      <c r="A1620" s="7">
        <f t="shared" si="105"/>
        <v>2027</v>
      </c>
      <c r="B1620" s="73" t="s">
        <v>87</v>
      </c>
      <c r="C1620" s="75">
        <v>46783</v>
      </c>
      <c r="D1620" s="8">
        <v>1458301.9921875</v>
      </c>
      <c r="E1620" s="8">
        <v>5458404.470703125</v>
      </c>
      <c r="F1620" s="8">
        <v>720509.38916015625</v>
      </c>
      <c r="G1620" s="8">
        <v>17924.412673950206</v>
      </c>
      <c r="H1620" s="8">
        <v>42617.298629760757</v>
      </c>
      <c r="I1620" s="8">
        <v>9375.8053474426306</v>
      </c>
      <c r="J1620" s="8">
        <v>1406638.923828125</v>
      </c>
      <c r="K1620" s="8">
        <v>104511.73974609378</v>
      </c>
      <c r="L1620" s="8">
        <v>29865.933868408214</v>
      </c>
      <c r="M1620" s="8">
        <v>102449.60089111331</v>
      </c>
      <c r="N1620" s="8">
        <v>1169811.7006835938</v>
      </c>
      <c r="O1620" s="8">
        <v>706447.0751953125</v>
      </c>
      <c r="P1620" s="8">
        <v>0</v>
      </c>
      <c r="Q1620" s="8">
        <v>0</v>
      </c>
      <c r="R1620" s="8">
        <v>1086768.0981445313</v>
      </c>
      <c r="S1620" s="8">
        <v>139691.19403076172</v>
      </c>
      <c r="T1620" s="8">
        <v>180179.64685058594</v>
      </c>
      <c r="U1620" s="8"/>
    </row>
    <row r="1621" spans="1:21" ht="14.25" customHeight="1" x14ac:dyDescent="0.55000000000000004">
      <c r="A1621" s="7">
        <f t="shared" si="105"/>
        <v>2027</v>
      </c>
      <c r="B1621" s="73" t="s">
        <v>87</v>
      </c>
      <c r="C1621" s="75">
        <v>46812</v>
      </c>
      <c r="D1621" s="8">
        <v>1165114.1489257813</v>
      </c>
      <c r="E1621" s="8">
        <v>4756137.958984375</v>
      </c>
      <c r="F1621" s="8">
        <v>627810.20581054688</v>
      </c>
      <c r="G1621" s="8">
        <v>14904.891403198259</v>
      </c>
      <c r="H1621" s="8">
        <v>38154.843383789077</v>
      </c>
      <c r="I1621" s="8">
        <v>8394.0651359558124</v>
      </c>
      <c r="J1621" s="8">
        <v>1179956.7861328125</v>
      </c>
      <c r="K1621" s="8">
        <v>91186.826110839844</v>
      </c>
      <c r="L1621" s="8">
        <v>25050.619476318378</v>
      </c>
      <c r="M1621" s="8">
        <v>86043.19317626956</v>
      </c>
      <c r="N1621" s="8">
        <v>977676.15380859375</v>
      </c>
      <c r="O1621" s="8">
        <v>585745.94213867188</v>
      </c>
      <c r="P1621" s="8">
        <v>0</v>
      </c>
      <c r="Q1621" s="8">
        <v>0</v>
      </c>
      <c r="R1621" s="8">
        <v>899455.83056640625</v>
      </c>
      <c r="S1621" s="8">
        <v>119298.4426879883</v>
      </c>
      <c r="T1621" s="8">
        <v>161202.51104736328</v>
      </c>
      <c r="U1621" s="8"/>
    </row>
    <row r="1622" spans="1:21" ht="14.25" customHeight="1" x14ac:dyDescent="0.55000000000000004">
      <c r="A1622" s="7">
        <f t="shared" si="105"/>
        <v>2027</v>
      </c>
      <c r="B1622" s="73" t="s">
        <v>87</v>
      </c>
      <c r="C1622" s="75">
        <v>46843</v>
      </c>
      <c r="D1622" s="8">
        <v>975774.18969726563</v>
      </c>
      <c r="E1622" s="8">
        <v>4243871.8359375</v>
      </c>
      <c r="F1622" s="8">
        <v>560191.08081054688</v>
      </c>
      <c r="G1622" s="8">
        <v>12826.982192993171</v>
      </c>
      <c r="H1622" s="8">
        <v>34776.671173095718</v>
      </c>
      <c r="I1622" s="8">
        <v>7650.8673095703143</v>
      </c>
      <c r="J1622" s="8">
        <v>1015444.4663085938</v>
      </c>
      <c r="K1622" s="8">
        <v>82066.135192871094</v>
      </c>
      <c r="L1622" s="8">
        <v>21557.421752929695</v>
      </c>
      <c r="M1622" s="8">
        <v>74072.243988037124</v>
      </c>
      <c r="N1622" s="8">
        <v>837748.64453125</v>
      </c>
      <c r="O1622" s="8">
        <v>497941.79956054688</v>
      </c>
      <c r="P1622" s="8">
        <v>0</v>
      </c>
      <c r="Q1622" s="8">
        <v>0</v>
      </c>
      <c r="R1622" s="8">
        <v>771064.06396484375</v>
      </c>
      <c r="S1622" s="8">
        <v>97509.90640258792</v>
      </c>
      <c r="T1622" s="8">
        <v>146870.49176025391</v>
      </c>
      <c r="U1622" s="8"/>
    </row>
    <row r="1623" spans="1:21" ht="14.25" customHeight="1" x14ac:dyDescent="0.55000000000000004">
      <c r="A1623" s="7">
        <f t="shared" si="105"/>
        <v>2027</v>
      </c>
      <c r="B1623" s="73" t="s">
        <v>87</v>
      </c>
      <c r="C1623" s="75">
        <v>46873</v>
      </c>
      <c r="D1623" s="8">
        <v>842530.95874023438</v>
      </c>
      <c r="E1623" s="8">
        <v>3848889.837890625</v>
      </c>
      <c r="F1623" s="8">
        <v>508053.453125</v>
      </c>
      <c r="G1623" s="8">
        <v>11295.459007263187</v>
      </c>
      <c r="H1623" s="8">
        <v>32081.587173461929</v>
      </c>
      <c r="I1623" s="8">
        <v>7057.9486808776874</v>
      </c>
      <c r="J1623" s="8">
        <v>886583.56787109375</v>
      </c>
      <c r="K1623" s="8">
        <v>75374.839355468779</v>
      </c>
      <c r="L1623" s="8">
        <v>18822.691421508789</v>
      </c>
      <c r="M1623" s="8">
        <v>64631.916625976577</v>
      </c>
      <c r="N1623" s="8">
        <v>727754.1162109375</v>
      </c>
      <c r="O1623" s="8">
        <v>429141.1455078125</v>
      </c>
      <c r="P1623" s="8">
        <v>0</v>
      </c>
      <c r="Q1623" s="8">
        <v>0</v>
      </c>
      <c r="R1623" s="8">
        <v>677978.720703125</v>
      </c>
      <c r="S1623" s="8">
        <v>73146.69302368167</v>
      </c>
      <c r="T1623" s="8">
        <v>135458.1611328125</v>
      </c>
      <c r="U1623" s="8"/>
    </row>
    <row r="1624" spans="1:21" ht="14.25" customHeight="1" x14ac:dyDescent="0.55000000000000004">
      <c r="A1624" s="7">
        <f t="shared" si="105"/>
        <v>2027</v>
      </c>
      <c r="B1624" s="73" t="s">
        <v>87</v>
      </c>
      <c r="C1624" s="75">
        <v>46904</v>
      </c>
      <c r="D1624" s="8">
        <v>743254.396484375</v>
      </c>
      <c r="E1624" s="8">
        <v>3532544.380859375</v>
      </c>
      <c r="F1624" s="8">
        <v>466295.85473632813</v>
      </c>
      <c r="G1624" s="8">
        <v>10113.117809295658</v>
      </c>
      <c r="H1624" s="8">
        <v>29856.111724853534</v>
      </c>
      <c r="I1624" s="8">
        <v>6568.3442497253427</v>
      </c>
      <c r="J1624" s="8">
        <v>799323.529296875</v>
      </c>
      <c r="K1624" s="8">
        <v>70229.67260742189</v>
      </c>
      <c r="L1624" s="8">
        <v>16968.959053039569</v>
      </c>
      <c r="M1624" s="8">
        <v>58320.903442382842</v>
      </c>
      <c r="N1624" s="8">
        <v>653804.00634765625</v>
      </c>
      <c r="O1624" s="8">
        <v>382484.330078125</v>
      </c>
      <c r="P1624" s="8">
        <v>0</v>
      </c>
      <c r="Q1624" s="8">
        <v>0</v>
      </c>
      <c r="R1624" s="8">
        <v>605339.30541992188</v>
      </c>
      <c r="S1624" s="8">
        <v>67935.48223876956</v>
      </c>
      <c r="T1624" s="8">
        <v>126048.74859619141</v>
      </c>
      <c r="U1624" s="8"/>
    </row>
    <row r="1625" spans="1:21" ht="14.25" customHeight="1" x14ac:dyDescent="0.55000000000000004">
      <c r="A1625" s="7">
        <f t="shared" si="105"/>
        <v>2027</v>
      </c>
      <c r="B1625" s="73" t="s">
        <v>87</v>
      </c>
      <c r="C1625" s="75">
        <v>46934</v>
      </c>
      <c r="D1625" s="8">
        <v>666199.48413085938</v>
      </c>
      <c r="E1625" s="8">
        <v>3272035.521484375</v>
      </c>
      <c r="F1625" s="8">
        <v>431908.68408203125</v>
      </c>
      <c r="G1625" s="8">
        <v>9169.1862907409795</v>
      </c>
      <c r="H1625" s="8">
        <v>27973.10276794434</v>
      </c>
      <c r="I1625" s="8">
        <v>6154.0824718475351</v>
      </c>
      <c r="J1625" s="8">
        <v>731959.94580078125</v>
      </c>
      <c r="K1625" s="8">
        <v>66136.020935058579</v>
      </c>
      <c r="L1625" s="8">
        <v>15537.624366760265</v>
      </c>
      <c r="M1625" s="8">
        <v>53460.999298095718</v>
      </c>
      <c r="N1625" s="8">
        <v>596825.2802734375</v>
      </c>
      <c r="O1625" s="8">
        <v>346388.84838867188</v>
      </c>
      <c r="P1625" s="8">
        <v>0</v>
      </c>
      <c r="Q1625" s="8">
        <v>0</v>
      </c>
      <c r="R1625" s="8">
        <v>547837.53369140625</v>
      </c>
      <c r="S1625" s="8">
        <v>66025.296966552749</v>
      </c>
      <c r="T1625" s="8">
        <v>118097.1141357422</v>
      </c>
      <c r="U1625" s="8"/>
    </row>
    <row r="1626" spans="1:21" ht="14.25" customHeight="1" x14ac:dyDescent="0.55000000000000004">
      <c r="A1626" s="7">
        <f t="shared" si="105"/>
        <v>2027</v>
      </c>
      <c r="B1626" s="73" t="s">
        <v>87</v>
      </c>
      <c r="C1626" s="75">
        <v>46965</v>
      </c>
      <c r="D1626" s="8">
        <v>604523.50390625</v>
      </c>
      <c r="E1626" s="8">
        <v>3052888.2421875</v>
      </c>
      <c r="F1626" s="8">
        <v>402981.24291992188</v>
      </c>
      <c r="G1626" s="8">
        <v>8396.1087684631402</v>
      </c>
      <c r="H1626" s="8">
        <v>26350.63258361819</v>
      </c>
      <c r="I1626" s="8">
        <v>5797.1388092041016</v>
      </c>
      <c r="J1626" s="8">
        <v>676381.314453125</v>
      </c>
      <c r="K1626" s="8">
        <v>62793.213806152351</v>
      </c>
      <c r="L1626" s="8">
        <v>14356.756675720228</v>
      </c>
      <c r="M1626" s="8">
        <v>49448.668914794936</v>
      </c>
      <c r="N1626" s="8">
        <v>549782.67797851563</v>
      </c>
      <c r="O1626" s="8">
        <v>316561.69006347656</v>
      </c>
      <c r="P1626" s="8">
        <v>0</v>
      </c>
      <c r="Q1626" s="8">
        <v>0</v>
      </c>
      <c r="R1626" s="8">
        <v>500706.73193359375</v>
      </c>
      <c r="S1626" s="8">
        <v>64422.021697998061</v>
      </c>
      <c r="T1626" s="8">
        <v>111252.55966186528</v>
      </c>
      <c r="U1626" s="8"/>
    </row>
    <row r="1627" spans="1:21" ht="14.25" customHeight="1" x14ac:dyDescent="0.55000000000000004">
      <c r="A1627" s="7">
        <f t="shared" si="105"/>
        <v>2027</v>
      </c>
      <c r="B1627" s="73" t="s">
        <v>87</v>
      </c>
      <c r="C1627" s="75">
        <v>46996</v>
      </c>
      <c r="D1627" s="8">
        <v>553956.7412109375</v>
      </c>
      <c r="E1627" s="8">
        <v>2865396.490234375</v>
      </c>
      <c r="F1627" s="8">
        <v>378232.33325195313</v>
      </c>
      <c r="G1627" s="8">
        <v>7750.0978813171459</v>
      </c>
      <c r="H1627" s="8">
        <v>24932.757240295417</v>
      </c>
      <c r="I1627" s="8">
        <v>5485.2063484191904</v>
      </c>
      <c r="J1627" s="8">
        <v>627818.94677734375</v>
      </c>
      <c r="K1627" s="8">
        <v>60007.000335693381</v>
      </c>
      <c r="L1627" s="8">
        <v>13325.245361328132</v>
      </c>
      <c r="M1627" s="8">
        <v>45930.453033447266</v>
      </c>
      <c r="N1627" s="8">
        <v>508556.23828125</v>
      </c>
      <c r="O1627" s="8">
        <v>290507.2177734375</v>
      </c>
      <c r="P1627" s="8">
        <v>0</v>
      </c>
      <c r="Q1627" s="8">
        <v>0</v>
      </c>
      <c r="R1627" s="8">
        <v>460984.638671875</v>
      </c>
      <c r="S1627" s="8">
        <v>61558.279754638679</v>
      </c>
      <c r="T1627" s="8">
        <v>105276.02136230472</v>
      </c>
      <c r="U1627" s="8"/>
    </row>
    <row r="1628" spans="1:21" ht="14.25" customHeight="1" x14ac:dyDescent="0.55000000000000004">
      <c r="A1628" s="7">
        <f t="shared" si="105"/>
        <v>2027</v>
      </c>
      <c r="B1628" s="73" t="s">
        <v>87</v>
      </c>
      <c r="C1628" s="75">
        <v>47026</v>
      </c>
      <c r="D1628" s="8">
        <v>511690.61938476563</v>
      </c>
      <c r="E1628" s="8">
        <v>2702769.23046875</v>
      </c>
      <c r="F1628" s="8">
        <v>356765.53637695313</v>
      </c>
      <c r="G1628" s="8">
        <v>7201.4071960449228</v>
      </c>
      <c r="H1628" s="8">
        <v>23679.549804687529</v>
      </c>
      <c r="I1628" s="8">
        <v>5209.5005302429199</v>
      </c>
      <c r="J1628" s="8">
        <v>586229.12744140625</v>
      </c>
      <c r="K1628" s="8">
        <v>57645.821990966819</v>
      </c>
      <c r="L1628" s="8">
        <v>12441.929954528821</v>
      </c>
      <c r="M1628" s="8">
        <v>42913.364837646506</v>
      </c>
      <c r="N1628" s="8">
        <v>473227.99487304688</v>
      </c>
      <c r="O1628" s="8">
        <v>268187.77209472656</v>
      </c>
      <c r="P1628" s="8">
        <v>0</v>
      </c>
      <c r="Q1628" s="8">
        <v>0</v>
      </c>
      <c r="R1628" s="8">
        <v>427438.3125</v>
      </c>
      <c r="S1628" s="8">
        <v>58793.683227539084</v>
      </c>
      <c r="T1628" s="8">
        <v>99997.121917724609</v>
      </c>
      <c r="U1628" s="8"/>
    </row>
    <row r="1629" spans="1:21" ht="14.25" customHeight="1" x14ac:dyDescent="0.55000000000000004">
      <c r="A1629" s="7">
        <f t="shared" si="105"/>
        <v>2027</v>
      </c>
      <c r="B1629" s="73" t="s">
        <v>87</v>
      </c>
      <c r="C1629" s="75">
        <v>47057</v>
      </c>
      <c r="D1629" s="8">
        <v>475798.54711914063</v>
      </c>
      <c r="E1629" s="8">
        <v>2560091.06640625</v>
      </c>
      <c r="F1629" s="8">
        <v>337932.01831054688</v>
      </c>
      <c r="G1629" s="8">
        <v>6729.0548973083587</v>
      </c>
      <c r="H1629" s="8">
        <v>22561.502845764189</v>
      </c>
      <c r="I1629" s="8">
        <v>4963.5303955078116</v>
      </c>
      <c r="J1629" s="8">
        <v>551175.8994140625</v>
      </c>
      <c r="K1629" s="8">
        <v>55617.160034179702</v>
      </c>
      <c r="L1629" s="8">
        <v>11697.256805419931</v>
      </c>
      <c r="M1629" s="8">
        <v>40378.621826171897</v>
      </c>
      <c r="N1629" s="8">
        <v>443482.85961914063</v>
      </c>
      <c r="O1629" s="8">
        <v>249342.30029296875</v>
      </c>
      <c r="P1629" s="8">
        <v>0</v>
      </c>
      <c r="Q1629" s="8">
        <v>0</v>
      </c>
      <c r="R1629" s="8">
        <v>398205.20068359375</v>
      </c>
      <c r="S1629" s="8">
        <v>57680.528320312529</v>
      </c>
      <c r="T1629" s="8">
        <v>95290.169830322295</v>
      </c>
      <c r="U1629" s="8"/>
    </row>
    <row r="1630" spans="1:21" ht="14.25" customHeight="1" x14ac:dyDescent="0.55000000000000004">
      <c r="A1630" s="7">
        <f t="shared" si="105"/>
        <v>2027</v>
      </c>
      <c r="B1630" s="73" t="s">
        <v>87</v>
      </c>
      <c r="C1630" s="75">
        <v>47087</v>
      </c>
      <c r="D1630" s="8">
        <v>444912.91430664063</v>
      </c>
      <c r="E1630" s="8">
        <v>2433703.134765625</v>
      </c>
      <c r="F1630" s="8">
        <v>321248.81298828125</v>
      </c>
      <c r="G1630" s="8">
        <v>6317.7816390991275</v>
      </c>
      <c r="H1630" s="8">
        <v>21556.195960998553</v>
      </c>
      <c r="I1630" s="8">
        <v>4742.3628292083749</v>
      </c>
      <c r="J1630" s="8">
        <v>525143.72265625</v>
      </c>
      <c r="K1630" s="8">
        <v>53853.90908813478</v>
      </c>
      <c r="L1630" s="8">
        <v>11143.52023315431</v>
      </c>
      <c r="M1630" s="8">
        <v>38527.083267211929</v>
      </c>
      <c r="N1630" s="8">
        <v>421619.21362304688</v>
      </c>
      <c r="O1630" s="8">
        <v>235174.44873046875</v>
      </c>
      <c r="P1630" s="8">
        <v>0</v>
      </c>
      <c r="Q1630" s="8">
        <v>0</v>
      </c>
      <c r="R1630" s="8">
        <v>372861.96936035156</v>
      </c>
      <c r="S1630" s="8">
        <v>61221.979568481467</v>
      </c>
      <c r="T1630" s="8">
        <v>91059.766387939482</v>
      </c>
      <c r="U1630" s="8"/>
    </row>
    <row r="1631" spans="1:21" ht="14.25" customHeight="1" x14ac:dyDescent="0.55000000000000004">
      <c r="A1631" s="7">
        <f t="shared" si="105"/>
        <v>2027</v>
      </c>
      <c r="B1631" s="73" t="s">
        <v>87</v>
      </c>
      <c r="C1631" s="75">
        <v>47118</v>
      </c>
      <c r="D1631" s="8">
        <v>418035.02026367188</v>
      </c>
      <c r="E1631" s="8">
        <v>2320817.888671875</v>
      </c>
      <c r="F1631" s="8">
        <v>306347.95751953125</v>
      </c>
      <c r="G1631" s="8">
        <v>5956.2022457122785</v>
      </c>
      <c r="H1631" s="8">
        <v>20646.189842224121</v>
      </c>
      <c r="I1631" s="8">
        <v>4542.1615352630624</v>
      </c>
      <c r="J1631" s="8">
        <v>504058.59936523438</v>
      </c>
      <c r="K1631" s="8">
        <v>52306.128204345725</v>
      </c>
      <c r="L1631" s="8">
        <v>10694.692707061784</v>
      </c>
      <c r="M1631" s="8">
        <v>37041.409317016616</v>
      </c>
      <c r="N1631" s="8">
        <v>404016.35546875</v>
      </c>
      <c r="O1631" s="8">
        <v>223572.96105957031</v>
      </c>
      <c r="P1631" s="8">
        <v>0</v>
      </c>
      <c r="Q1631" s="8">
        <v>0</v>
      </c>
      <c r="R1631" s="8">
        <v>350687.30444335938</v>
      </c>
      <c r="S1631" s="8">
        <v>66139.470123291045</v>
      </c>
      <c r="T1631" s="8">
        <v>87231.819580078154</v>
      </c>
      <c r="U1631" s="8"/>
    </row>
    <row r="1632" spans="1:21" ht="14.25" customHeight="1" x14ac:dyDescent="0.55000000000000004">
      <c r="A1632" s="7">
        <f t="shared" si="105"/>
        <v>2027</v>
      </c>
      <c r="B1632" s="73" t="s">
        <v>87</v>
      </c>
      <c r="C1632" s="75">
        <v>47149</v>
      </c>
      <c r="D1632" s="8">
        <v>394417.71862792969</v>
      </c>
      <c r="E1632" s="8">
        <v>2219269.037109375</v>
      </c>
      <c r="F1632" s="8">
        <v>292943.51220703125</v>
      </c>
      <c r="G1632" s="8">
        <v>5635.6365318298313</v>
      </c>
      <c r="H1632" s="8">
        <v>19817.663116455082</v>
      </c>
      <c r="I1632" s="8">
        <v>4359.8857707977286</v>
      </c>
      <c r="J1632" s="8">
        <v>481798.29516601563</v>
      </c>
      <c r="K1632" s="8">
        <v>50935.832031250022</v>
      </c>
      <c r="L1632" s="8">
        <v>10221.523296356212</v>
      </c>
      <c r="M1632" s="8">
        <v>35443.5270843506</v>
      </c>
      <c r="N1632" s="8">
        <v>385197.4052734375</v>
      </c>
      <c r="O1632" s="8">
        <v>211472.69604492188</v>
      </c>
      <c r="P1632" s="8">
        <v>0</v>
      </c>
      <c r="Q1632" s="8">
        <v>0</v>
      </c>
      <c r="R1632" s="8">
        <v>330736.123046875</v>
      </c>
      <c r="S1632" s="8">
        <v>67314.490600585967</v>
      </c>
      <c r="T1632" s="8">
        <v>83747.679016113281</v>
      </c>
      <c r="U1632" s="8"/>
    </row>
    <row r="1633" spans="1:21" ht="14.25" customHeight="1" x14ac:dyDescent="0.55000000000000004">
      <c r="A1633" s="7">
        <f t="shared" si="105"/>
        <v>2027</v>
      </c>
      <c r="B1633" s="73" t="s">
        <v>87</v>
      </c>
      <c r="C1633" s="75">
        <v>47177</v>
      </c>
      <c r="D1633" s="8">
        <v>373490.53625488281</v>
      </c>
      <c r="E1633" s="8">
        <v>2127344.16796875</v>
      </c>
      <c r="F1633" s="8">
        <v>280809.43188476563</v>
      </c>
      <c r="G1633" s="8">
        <v>5349.3424377441379</v>
      </c>
      <c r="H1633" s="8">
        <v>19059.479141235362</v>
      </c>
      <c r="I1633" s="8">
        <v>4193.0852088928223</v>
      </c>
      <c r="J1633" s="8">
        <v>455865.43896484375</v>
      </c>
      <c r="K1633" s="8">
        <v>49713.580169677734</v>
      </c>
      <c r="L1633" s="8">
        <v>9671.3955039978046</v>
      </c>
      <c r="M1633" s="8">
        <v>33533.724227905288</v>
      </c>
      <c r="N1633" s="8">
        <v>362946.74755859375</v>
      </c>
      <c r="O1633" s="8">
        <v>197680.7919921875</v>
      </c>
      <c r="P1633" s="8">
        <v>0</v>
      </c>
      <c r="Q1633" s="8">
        <v>0</v>
      </c>
      <c r="R1633" s="8">
        <v>313175.47253417969</v>
      </c>
      <c r="S1633" s="8">
        <v>62129.84165954592</v>
      </c>
      <c r="T1633" s="8">
        <v>80560.126434326186</v>
      </c>
      <c r="U1633" s="8"/>
    </row>
    <row r="1634" spans="1:21" ht="14.25" customHeight="1" x14ac:dyDescent="0.55000000000000004">
      <c r="A1634" s="7">
        <f t="shared" si="105"/>
        <v>2027</v>
      </c>
      <c r="B1634" s="73" t="s">
        <v>87</v>
      </c>
      <c r="C1634" s="75">
        <v>47208</v>
      </c>
      <c r="D1634" s="8">
        <v>354809.97692871094</v>
      </c>
      <c r="E1634" s="8">
        <v>2043669.5908203125</v>
      </c>
      <c r="F1634" s="8">
        <v>269764.38647460938</v>
      </c>
      <c r="G1634" s="8">
        <v>5091.9987010955801</v>
      </c>
      <c r="H1634" s="8">
        <v>18362.540489196788</v>
      </c>
      <c r="I1634" s="8">
        <v>4039.7586345672621</v>
      </c>
      <c r="J1634" s="8">
        <v>429214.35888671875</v>
      </c>
      <c r="K1634" s="8">
        <v>46960.181732177756</v>
      </c>
      <c r="L1634" s="8">
        <v>9106.4310760498047</v>
      </c>
      <c r="M1634" s="8">
        <v>31553.591186523441</v>
      </c>
      <c r="N1634" s="8">
        <v>341594.15893554688</v>
      </c>
      <c r="O1634" s="8">
        <v>184579.14782714847</v>
      </c>
      <c r="P1634" s="8">
        <v>0</v>
      </c>
      <c r="Q1634" s="8">
        <v>0</v>
      </c>
      <c r="R1634" s="8">
        <v>297179.74853515625</v>
      </c>
      <c r="S1634" s="8">
        <v>54403.963241577156</v>
      </c>
      <c r="T1634" s="8">
        <v>77630.64395141603</v>
      </c>
      <c r="U1634" s="8"/>
    </row>
    <row r="1635" spans="1:21" ht="14.25" customHeight="1" x14ac:dyDescent="0.55000000000000004">
      <c r="A1635" s="7">
        <f t="shared" si="105"/>
        <v>2027</v>
      </c>
      <c r="B1635" s="73" t="s">
        <v>87</v>
      </c>
      <c r="C1635" s="75">
        <v>47238</v>
      </c>
      <c r="D1635" s="8">
        <v>338025.92907714844</v>
      </c>
      <c r="E1635" s="8">
        <v>1967128.6669921875</v>
      </c>
      <c r="F1635" s="8">
        <v>259660.98388671875</v>
      </c>
      <c r="G1635" s="8">
        <v>4859.3449573516909</v>
      </c>
      <c r="H1635" s="8">
        <v>17719.321586608894</v>
      </c>
      <c r="I1635" s="8">
        <v>3898.2505321502699</v>
      </c>
      <c r="J1635" s="8">
        <v>400651.20971679688</v>
      </c>
      <c r="K1635" s="8">
        <v>45969.10626220706</v>
      </c>
      <c r="L1635" s="8">
        <v>8501.4255065918005</v>
      </c>
      <c r="M1635" s="8">
        <v>29409.896759033207</v>
      </c>
      <c r="N1635" s="8">
        <v>316770.7861328125</v>
      </c>
      <c r="O1635" s="8">
        <v>169811.82214355469</v>
      </c>
      <c r="P1635" s="8">
        <v>0</v>
      </c>
      <c r="Q1635" s="8">
        <v>0</v>
      </c>
      <c r="R1635" s="8">
        <v>282565.78356933594</v>
      </c>
      <c r="S1635" s="8">
        <v>43158.033462524436</v>
      </c>
      <c r="T1635" s="8">
        <v>74927.393615722671</v>
      </c>
      <c r="U1635" s="8"/>
    </row>
    <row r="1636" spans="1:21" ht="14.25" customHeight="1" x14ac:dyDescent="0.55000000000000004">
      <c r="A1636" s="7">
        <f t="shared" si="105"/>
        <v>2027</v>
      </c>
      <c r="B1636" s="73" t="s">
        <v>87</v>
      </c>
      <c r="C1636" s="75">
        <v>47269</v>
      </c>
      <c r="D1636" s="8">
        <v>322858.11877441406</v>
      </c>
      <c r="E1636" s="8">
        <v>1896803.44921875</v>
      </c>
      <c r="F1636" s="8">
        <v>250378.05395507813</v>
      </c>
      <c r="G1636" s="8">
        <v>4647.9282112121582</v>
      </c>
      <c r="H1636" s="8">
        <v>17123.535537719727</v>
      </c>
      <c r="I1636" s="8">
        <v>3767.1776561737061</v>
      </c>
      <c r="J1636" s="8">
        <v>383518.55004882813</v>
      </c>
      <c r="K1636" s="8">
        <v>41304.358459472671</v>
      </c>
      <c r="L1636" s="8">
        <v>8137.6979980468841</v>
      </c>
      <c r="M1636" s="8">
        <v>28160.524703979492</v>
      </c>
      <c r="N1636" s="8">
        <v>305915.95886230469</v>
      </c>
      <c r="O1636" s="8">
        <v>162695.48797607428</v>
      </c>
      <c r="P1636" s="8">
        <v>0</v>
      </c>
      <c r="Q1636" s="8">
        <v>0</v>
      </c>
      <c r="R1636" s="8">
        <v>269511.39538574219</v>
      </c>
      <c r="S1636" s="8">
        <v>41583.350784301772</v>
      </c>
      <c r="T1636" s="8">
        <v>72423.795288085952</v>
      </c>
      <c r="U1636" s="8"/>
    </row>
    <row r="1637" spans="1:21" ht="14.25" customHeight="1" x14ac:dyDescent="0.55000000000000004">
      <c r="A1637" s="7">
        <f t="shared" si="105"/>
        <v>2027</v>
      </c>
      <c r="B1637" s="73" t="s">
        <v>87</v>
      </c>
      <c r="C1637" s="75">
        <v>47299</v>
      </c>
      <c r="D1637" s="8">
        <v>309079.43310546875</v>
      </c>
      <c r="E1637" s="8">
        <v>1831931.37890625</v>
      </c>
      <c r="F1637" s="8">
        <v>241814.94213867188</v>
      </c>
      <c r="G1637" s="8">
        <v>4454.9183006286612</v>
      </c>
      <c r="H1637" s="8">
        <v>16569.878158569347</v>
      </c>
      <c r="I1637" s="8">
        <v>3645.3730850219713</v>
      </c>
      <c r="J1637" s="8">
        <v>368995.69360351563</v>
      </c>
      <c r="K1637" s="8">
        <v>40483.666351318359</v>
      </c>
      <c r="L1637" s="8">
        <v>7829.1842765808105</v>
      </c>
      <c r="M1637" s="8">
        <v>27109.891662597653</v>
      </c>
      <c r="N1637" s="8">
        <v>293572.95129394531</v>
      </c>
      <c r="O1637" s="8">
        <v>154895.94390869144</v>
      </c>
      <c r="P1637" s="8">
        <v>0</v>
      </c>
      <c r="Q1637" s="8">
        <v>0</v>
      </c>
      <c r="R1637" s="8">
        <v>257454.8310546875</v>
      </c>
      <c r="S1637" s="8">
        <v>41443.420516967788</v>
      </c>
      <c r="T1637" s="8">
        <v>70097.444244384766</v>
      </c>
      <c r="U1637" s="8"/>
    </row>
    <row r="1638" spans="1:21" ht="14.25" customHeight="1" x14ac:dyDescent="0.55000000000000004">
      <c r="A1638" s="7">
        <f t="shared" si="105"/>
        <v>2027</v>
      </c>
      <c r="B1638" s="73" t="s">
        <v>87</v>
      </c>
      <c r="C1638" s="75">
        <v>47330</v>
      </c>
      <c r="D1638" s="8">
        <v>296503.82104492188</v>
      </c>
      <c r="E1638" s="8">
        <v>1771873.162109375</v>
      </c>
      <c r="F1638" s="8">
        <v>233887.25378417969</v>
      </c>
      <c r="G1638" s="8">
        <v>4277.9717578887949</v>
      </c>
      <c r="H1638" s="8">
        <v>16053.835746765142</v>
      </c>
      <c r="I1638" s="8">
        <v>3531.8436822891235</v>
      </c>
      <c r="J1638" s="8">
        <v>355687.25415039063</v>
      </c>
      <c r="K1638" s="8">
        <v>39731.886535644531</v>
      </c>
      <c r="L1638" s="8">
        <v>7546.4751930236862</v>
      </c>
      <c r="M1638" s="8">
        <v>26146.831680297862</v>
      </c>
      <c r="N1638" s="8">
        <v>282262.05908203125</v>
      </c>
      <c r="O1638" s="8">
        <v>147749.87750244141</v>
      </c>
      <c r="P1638" s="8">
        <v>0</v>
      </c>
      <c r="Q1638" s="8">
        <v>0</v>
      </c>
      <c r="R1638" s="8">
        <v>246439.45532226563</v>
      </c>
      <c r="S1638" s="8">
        <v>41318.507949829109</v>
      </c>
      <c r="T1638" s="8">
        <v>67929.287200927763</v>
      </c>
      <c r="U1638" s="8"/>
    </row>
    <row r="1639" spans="1:21" ht="14.25" customHeight="1" x14ac:dyDescent="0.55000000000000004">
      <c r="A1639" s="7">
        <f t="shared" si="105"/>
        <v>2027</v>
      </c>
      <c r="B1639" s="73" t="s">
        <v>87</v>
      </c>
      <c r="C1639" s="75">
        <v>47361</v>
      </c>
      <c r="D1639" s="8">
        <v>284977.33813476563</v>
      </c>
      <c r="E1639" s="8">
        <v>1716088.42578125</v>
      </c>
      <c r="F1639" s="8">
        <v>226523.67114257813</v>
      </c>
      <c r="G1639" s="8">
        <v>4115.1312026977521</v>
      </c>
      <c r="H1639" s="8">
        <v>15571.541732788088</v>
      </c>
      <c r="I1639" s="8">
        <v>3425.7389612197885</v>
      </c>
      <c r="J1639" s="8">
        <v>343114.05395507813</v>
      </c>
      <c r="K1639" s="8">
        <v>39040.55593872071</v>
      </c>
      <c r="L1639" s="8">
        <v>7279.5004463195892</v>
      </c>
      <c r="M1639" s="8">
        <v>25231.925415039066</v>
      </c>
      <c r="N1639" s="8">
        <v>271562.08178710938</v>
      </c>
      <c r="O1639" s="8">
        <v>141024.43560791016</v>
      </c>
      <c r="P1639" s="8">
        <v>0</v>
      </c>
      <c r="Q1639" s="8">
        <v>0</v>
      </c>
      <c r="R1639" s="8">
        <v>236627.12097167969</v>
      </c>
      <c r="S1639" s="8">
        <v>40583.916946411155</v>
      </c>
      <c r="T1639" s="8">
        <v>65903.01690673831</v>
      </c>
      <c r="U1639" s="8"/>
    </row>
    <row r="1640" spans="1:21" ht="14.25" customHeight="1" x14ac:dyDescent="0.55000000000000004">
      <c r="A1640" s="7">
        <f t="shared" si="105"/>
        <v>2027</v>
      </c>
      <c r="B1640" s="73" t="s">
        <v>87</v>
      </c>
      <c r="C1640" s="75">
        <v>47391</v>
      </c>
      <c r="D1640" s="8">
        <v>274371.49255371094</v>
      </c>
      <c r="E1640" s="8">
        <v>1664116.8486328125</v>
      </c>
      <c r="F1640" s="8">
        <v>219663.42504882813</v>
      </c>
      <c r="G1640" s="8">
        <v>3964.7482852935786</v>
      </c>
      <c r="H1640" s="8">
        <v>15119.657699584979</v>
      </c>
      <c r="I1640" s="8">
        <v>3326.3245296478253</v>
      </c>
      <c r="J1640" s="8">
        <v>330963.72521972656</v>
      </c>
      <c r="K1640" s="8">
        <v>35026.559234619162</v>
      </c>
      <c r="L1640" s="8">
        <v>7021.5470962524432</v>
      </c>
      <c r="M1640" s="8">
        <v>24345.922515869144</v>
      </c>
      <c r="N1640" s="8">
        <v>264569.69702148438</v>
      </c>
      <c r="O1640" s="8">
        <v>136306.29565429688</v>
      </c>
      <c r="P1640" s="8">
        <v>0</v>
      </c>
      <c r="Q1640" s="8">
        <v>0</v>
      </c>
      <c r="R1640" s="8">
        <v>227364.43725585938</v>
      </c>
      <c r="S1640" s="8">
        <v>39594.731628417991</v>
      </c>
      <c r="T1640" s="8">
        <v>64004.55822753907</v>
      </c>
      <c r="U1640" s="8"/>
    </row>
    <row r="1641" spans="1:21" ht="14.25" customHeight="1" x14ac:dyDescent="0.55000000000000004">
      <c r="A1641" s="7">
        <f t="shared" si="105"/>
        <v>2027</v>
      </c>
      <c r="B1641" s="73" t="s">
        <v>87</v>
      </c>
      <c r="C1641" s="75">
        <v>47422</v>
      </c>
      <c r="D1641" s="8">
        <v>264578.15661621094</v>
      </c>
      <c r="E1641" s="8">
        <v>1615563.66796875</v>
      </c>
      <c r="F1641" s="8">
        <v>213254.40270996094</v>
      </c>
      <c r="G1641" s="8">
        <v>3825.4243793487553</v>
      </c>
      <c r="H1641" s="8">
        <v>14695.28628921509</v>
      </c>
      <c r="I1641" s="8">
        <v>3232.962835311891</v>
      </c>
      <c r="J1641" s="8">
        <v>320510.6533203125</v>
      </c>
      <c r="K1641" s="8">
        <v>34435.86149597168</v>
      </c>
      <c r="L1641" s="8">
        <v>6799.4995841980008</v>
      </c>
      <c r="M1641" s="8">
        <v>23589.243194580074</v>
      </c>
      <c r="N1641" s="8">
        <v>255686.04724121094</v>
      </c>
      <c r="O1641" s="8">
        <v>130687.3259277344</v>
      </c>
      <c r="P1641" s="8">
        <v>0</v>
      </c>
      <c r="Q1641" s="8">
        <v>0</v>
      </c>
      <c r="R1641" s="8">
        <v>218741.54388427734</v>
      </c>
      <c r="S1641" s="8">
        <v>39547.401824951172</v>
      </c>
      <c r="T1641" s="8">
        <v>62221.700805664077</v>
      </c>
      <c r="U1641" s="8"/>
    </row>
    <row r="1642" spans="1:21" ht="14.25" customHeight="1" x14ac:dyDescent="0.55000000000000004">
      <c r="A1642" s="7">
        <f t="shared" si="105"/>
        <v>2027</v>
      </c>
      <c r="B1642" s="73" t="s">
        <v>87</v>
      </c>
      <c r="C1642" s="75">
        <v>47452</v>
      </c>
      <c r="D1642" s="8">
        <v>255505.62951660156</v>
      </c>
      <c r="E1642" s="8">
        <v>1570088.2109375</v>
      </c>
      <c r="F1642" s="8">
        <v>207251.6435546875</v>
      </c>
      <c r="G1642" s="8">
        <v>3695.9645118713379</v>
      </c>
      <c r="H1642" s="8">
        <v>14295.898727417005</v>
      </c>
      <c r="I1642" s="8">
        <v>3145.097558975222</v>
      </c>
      <c r="J1642" s="8">
        <v>314106.68408203125</v>
      </c>
      <c r="K1642" s="8">
        <v>30762.316818237316</v>
      </c>
      <c r="L1642" s="8">
        <v>6662.9690666198785</v>
      </c>
      <c r="M1642" s="8">
        <v>23147.327682495124</v>
      </c>
      <c r="N1642" s="8">
        <v>253534.07495117188</v>
      </c>
      <c r="O1642" s="8">
        <v>128562.22802734381</v>
      </c>
      <c r="P1642" s="8">
        <v>0</v>
      </c>
      <c r="Q1642" s="8">
        <v>0</v>
      </c>
      <c r="R1642" s="8">
        <v>210911.01354980469</v>
      </c>
      <c r="S1642" s="8">
        <v>42651.876388549827</v>
      </c>
      <c r="T1642" s="8">
        <v>60543.796203613281</v>
      </c>
      <c r="U1642" s="8"/>
    </row>
    <row r="1643" spans="1:21" ht="14.25" customHeight="1" x14ac:dyDescent="0.55000000000000004">
      <c r="A1643" s="7">
        <f t="shared" si="105"/>
        <v>2027</v>
      </c>
      <c r="B1643" s="73" t="s">
        <v>87</v>
      </c>
      <c r="C1643" s="75">
        <v>47483</v>
      </c>
      <c r="D1643" s="8">
        <v>247075.66931152344</v>
      </c>
      <c r="E1643" s="8">
        <v>1527394.7158203125</v>
      </c>
      <c r="F1643" s="8">
        <v>201616.10205078125</v>
      </c>
      <c r="G1643" s="8">
        <v>3575.3419132232666</v>
      </c>
      <c r="H1643" s="8">
        <v>13919.273349761968</v>
      </c>
      <c r="I1643" s="8">
        <v>3062.2400321960458</v>
      </c>
      <c r="J1643" s="8">
        <v>309212.98156738281</v>
      </c>
      <c r="K1643" s="8">
        <v>28595.50559997559</v>
      </c>
      <c r="L1643" s="8">
        <v>6558.366527557374</v>
      </c>
      <c r="M1643" s="8">
        <v>22821.408508300781</v>
      </c>
      <c r="N1643" s="8">
        <v>251237.69677734375</v>
      </c>
      <c r="O1643" s="8">
        <v>126389.92321777348</v>
      </c>
      <c r="P1643" s="8">
        <v>0</v>
      </c>
      <c r="Q1643" s="8">
        <v>0</v>
      </c>
      <c r="R1643" s="8">
        <v>203541.3623046875</v>
      </c>
      <c r="S1643" s="8">
        <v>46710.128204345718</v>
      </c>
      <c r="T1643" s="8">
        <v>58961.491546630859</v>
      </c>
      <c r="U1643" s="8"/>
    </row>
    <row r="1644" spans="1:21" ht="14.25" customHeight="1" x14ac:dyDescent="0.55000000000000004">
      <c r="A1644" s="7">
        <f t="shared" si="105"/>
        <v>2027</v>
      </c>
      <c r="B1644" s="73" t="s">
        <v>87</v>
      </c>
      <c r="C1644" s="75">
        <v>47514</v>
      </c>
      <c r="D1644" s="8">
        <v>239221.05871582031</v>
      </c>
      <c r="E1644" s="8">
        <v>1487225.0771484375</v>
      </c>
      <c r="F1644" s="8">
        <v>196313.70971679688</v>
      </c>
      <c r="G1644" s="8">
        <v>3462.668285369873</v>
      </c>
      <c r="H1644" s="8">
        <v>13563.454147338876</v>
      </c>
      <c r="I1644" s="8">
        <v>2983.9596929550189</v>
      </c>
      <c r="J1644" s="8">
        <v>302311.48376464844</v>
      </c>
      <c r="K1644" s="8">
        <v>28118.611206054691</v>
      </c>
      <c r="L1644" s="8">
        <v>6411.5171508789063</v>
      </c>
      <c r="M1644" s="8">
        <v>22332.551406860359</v>
      </c>
      <c r="N1644" s="8">
        <v>245448.80883789063</v>
      </c>
      <c r="O1644" s="8">
        <v>122500.87390136722</v>
      </c>
      <c r="P1644" s="8">
        <v>0</v>
      </c>
      <c r="Q1644" s="8">
        <v>0</v>
      </c>
      <c r="R1644" s="8">
        <v>196585.96398925784</v>
      </c>
      <c r="S1644" s="8">
        <v>48258.972122192412</v>
      </c>
      <c r="T1644" s="8">
        <v>57466.55183410646</v>
      </c>
      <c r="U1644" s="8"/>
    </row>
    <row r="1645" spans="1:21" ht="14.25" customHeight="1" x14ac:dyDescent="0.55000000000000004">
      <c r="A1645" s="7">
        <f t="shared" si="105"/>
        <v>2027</v>
      </c>
      <c r="B1645" s="73" t="s">
        <v>87</v>
      </c>
      <c r="C1645" s="75">
        <v>47542</v>
      </c>
      <c r="D1645" s="8">
        <v>231883.72167968753</v>
      </c>
      <c r="E1645" s="8">
        <v>1449352.9638671875</v>
      </c>
      <c r="F1645" s="8">
        <v>191314.58947753906</v>
      </c>
      <c r="G1645" s="8">
        <v>3357.1721744537358</v>
      </c>
      <c r="H1645" s="8">
        <v>13226.705993652349</v>
      </c>
      <c r="I1645" s="8">
        <v>2909.8751773834233</v>
      </c>
      <c r="J1645" s="8">
        <v>291526.83056640625</v>
      </c>
      <c r="K1645" s="8">
        <v>27672.31684875489</v>
      </c>
      <c r="L1645" s="8">
        <v>6182.8964042663538</v>
      </c>
      <c r="M1645" s="8">
        <v>21531.336982727058</v>
      </c>
      <c r="N1645" s="8">
        <v>236140.28637695313</v>
      </c>
      <c r="O1645" s="8">
        <v>116922.73693847656</v>
      </c>
      <c r="P1645" s="8">
        <v>0</v>
      </c>
      <c r="Q1645" s="8">
        <v>0</v>
      </c>
      <c r="R1645" s="8">
        <v>190105.03973388672</v>
      </c>
      <c r="S1645" s="8">
        <v>45370.102798461943</v>
      </c>
      <c r="T1645" s="8">
        <v>56051.686294555671</v>
      </c>
      <c r="U1645" s="8"/>
    </row>
    <row r="1646" spans="1:21" ht="14.25" customHeight="1" x14ac:dyDescent="0.55000000000000004">
      <c r="A1646" s="7">
        <f t="shared" si="105"/>
        <v>2027</v>
      </c>
      <c r="B1646" s="73" t="s">
        <v>87</v>
      </c>
      <c r="C1646" s="75">
        <v>47573</v>
      </c>
      <c r="D1646" s="8">
        <v>225013.21875</v>
      </c>
      <c r="E1646" s="8">
        <v>1413578.919921875</v>
      </c>
      <c r="F1646" s="8">
        <v>186592.41674804688</v>
      </c>
      <c r="G1646" s="8">
        <v>3258.179310798645</v>
      </c>
      <c r="H1646" s="8">
        <v>12907.488990783699</v>
      </c>
      <c r="I1646" s="8">
        <v>2839.6474418640146</v>
      </c>
      <c r="J1646" s="8">
        <v>279872.970703125</v>
      </c>
      <c r="K1646" s="8">
        <v>26701.732192993168</v>
      </c>
      <c r="L1646" s="8">
        <v>5936.041439056391</v>
      </c>
      <c r="M1646" s="8">
        <v>20657.17503356934</v>
      </c>
      <c r="N1646" s="8">
        <v>226578.02770996094</v>
      </c>
      <c r="O1646" s="8">
        <v>111300.54266357428</v>
      </c>
      <c r="P1646" s="8">
        <v>0</v>
      </c>
      <c r="Q1646" s="8">
        <v>0</v>
      </c>
      <c r="R1646" s="8">
        <v>184086.88403320313</v>
      </c>
      <c r="S1646" s="8">
        <v>41075.673767089873</v>
      </c>
      <c r="T1646" s="8">
        <v>54710.414291381843</v>
      </c>
      <c r="U1646" s="8"/>
    </row>
    <row r="1647" spans="1:21" ht="14.25" customHeight="1" x14ac:dyDescent="0.55000000000000004">
      <c r="A1647" s="7">
        <f t="shared" si="105"/>
        <v>2027</v>
      </c>
      <c r="B1647" s="73" t="s">
        <v>87</v>
      </c>
      <c r="C1647" s="75">
        <v>47603</v>
      </c>
      <c r="D1647" s="8">
        <v>218565.52294921881</v>
      </c>
      <c r="E1647" s="8">
        <v>1379726.5166015625</v>
      </c>
      <c r="F1647" s="8">
        <v>182123.90173339844</v>
      </c>
      <c r="G1647" s="8">
        <v>3165.0979795455924</v>
      </c>
      <c r="H1647" s="8">
        <v>12604.426979064952</v>
      </c>
      <c r="I1647" s="8">
        <v>2772.9737606048575</v>
      </c>
      <c r="J1647" s="8">
        <v>265729.75610351563</v>
      </c>
      <c r="K1647" s="8">
        <v>26308.318344116215</v>
      </c>
      <c r="L1647" s="8">
        <v>5636.7573013305673</v>
      </c>
      <c r="M1647" s="8">
        <v>19583.123985290535</v>
      </c>
      <c r="N1647" s="8">
        <v>214201.55407714844</v>
      </c>
      <c r="O1647" s="8">
        <v>104388.51446533206</v>
      </c>
      <c r="P1647" s="8">
        <v>0</v>
      </c>
      <c r="Q1647" s="8">
        <v>0</v>
      </c>
      <c r="R1647" s="8">
        <v>178331.56512451172</v>
      </c>
      <c r="S1647" s="8">
        <v>33961.23818969728</v>
      </c>
      <c r="T1647" s="8">
        <v>53436.95042419435</v>
      </c>
      <c r="U1647" s="8"/>
    </row>
    <row r="1648" spans="1:21" ht="14.25" customHeight="1" x14ac:dyDescent="0.55000000000000004">
      <c r="A1648" s="7">
        <f t="shared" si="105"/>
        <v>2027</v>
      </c>
      <c r="B1648" s="73" t="s">
        <v>87</v>
      </c>
      <c r="C1648" s="75">
        <v>47634</v>
      </c>
      <c r="D1648" s="8">
        <v>212502.04650878909</v>
      </c>
      <c r="E1648" s="8">
        <v>1347638.9970703125</v>
      </c>
      <c r="F1648" s="8">
        <v>177888.34631347656</v>
      </c>
      <c r="G1648" s="8">
        <v>3077.4070644378676</v>
      </c>
      <c r="H1648" s="8">
        <v>12316.286834716808</v>
      </c>
      <c r="I1648" s="8">
        <v>2709.583049774169</v>
      </c>
      <c r="J1648" s="8">
        <v>258189.82434082031</v>
      </c>
      <c r="K1648" s="8">
        <v>24996.592315673828</v>
      </c>
      <c r="L1648" s="8">
        <v>5476.7649765014685</v>
      </c>
      <c r="M1648" s="8">
        <v>19029.770935058594</v>
      </c>
      <c r="N1648" s="8">
        <v>208686.701171875</v>
      </c>
      <c r="O1648" s="8">
        <v>100896.35699462894</v>
      </c>
      <c r="P1648" s="8">
        <v>0</v>
      </c>
      <c r="Q1648" s="8">
        <v>0</v>
      </c>
      <c r="R1648" s="8">
        <v>173000.15167236331</v>
      </c>
      <c r="S1648" s="8">
        <v>32963.559783935561</v>
      </c>
      <c r="T1648" s="8">
        <v>52226.115798950203</v>
      </c>
      <c r="U1648" s="8"/>
    </row>
    <row r="1649" spans="1:21" ht="14.25" customHeight="1" x14ac:dyDescent="0.55000000000000004">
      <c r="A1649" s="7">
        <f t="shared" si="105"/>
        <v>2027</v>
      </c>
      <c r="B1649" s="73" t="s">
        <v>87</v>
      </c>
      <c r="C1649" s="75">
        <v>47664</v>
      </c>
      <c r="D1649" s="8">
        <v>206788.76745605472</v>
      </c>
      <c r="E1649" s="8">
        <v>1317176.5458984375</v>
      </c>
      <c r="F1649" s="8">
        <v>173867.30224609375</v>
      </c>
      <c r="G1649" s="8">
        <v>2994.645188331604</v>
      </c>
      <c r="H1649" s="8">
        <v>12041.962482452413</v>
      </c>
      <c r="I1649" s="8">
        <v>2649.2316141128549</v>
      </c>
      <c r="J1649" s="8">
        <v>252075.97741699219</v>
      </c>
      <c r="K1649" s="8">
        <v>24647.080566406254</v>
      </c>
      <c r="L1649" s="8">
        <v>5346.9062423706109</v>
      </c>
      <c r="M1649" s="8">
        <v>18586.603797912605</v>
      </c>
      <c r="N1649" s="8">
        <v>203495.388671875</v>
      </c>
      <c r="O1649" s="8">
        <v>97608.108154296875</v>
      </c>
      <c r="P1649" s="8">
        <v>0</v>
      </c>
      <c r="Q1649" s="8">
        <v>0</v>
      </c>
      <c r="R1649" s="8">
        <v>168026.92730712896</v>
      </c>
      <c r="S1649" s="8">
        <v>32975.795501708999</v>
      </c>
      <c r="T1649" s="8">
        <v>51073.258224487334</v>
      </c>
      <c r="U1649" s="8"/>
    </row>
    <row r="1650" spans="1:21" ht="14.25" customHeight="1" x14ac:dyDescent="0.55000000000000004">
      <c r="A1650" s="7">
        <f t="shared" si="105"/>
        <v>2027</v>
      </c>
      <c r="B1650" s="73" t="s">
        <v>87</v>
      </c>
      <c r="C1650" s="75">
        <v>47695</v>
      </c>
      <c r="D1650" s="8">
        <v>201395.62103271484</v>
      </c>
      <c r="E1650" s="8">
        <v>1288214.16015625</v>
      </c>
      <c r="F1650" s="8">
        <v>170044.2692871094</v>
      </c>
      <c r="G1650" s="8">
        <v>2916.4026012420654</v>
      </c>
      <c r="H1650" s="8">
        <v>11780.455497741716</v>
      </c>
      <c r="I1650" s="8">
        <v>2591.7000827789311</v>
      </c>
      <c r="J1650" s="8">
        <v>246347.21862792969</v>
      </c>
      <c r="K1650" s="8">
        <v>24316.778106689464</v>
      </c>
      <c r="L1650" s="8">
        <v>5225.2071704864502</v>
      </c>
      <c r="M1650" s="8">
        <v>18172.209098815925</v>
      </c>
      <c r="N1650" s="8">
        <v>198633.01721191406</v>
      </c>
      <c r="O1650" s="8">
        <v>94522.099060058608</v>
      </c>
      <c r="P1650" s="8">
        <v>0</v>
      </c>
      <c r="Q1650" s="8">
        <v>0</v>
      </c>
      <c r="R1650" s="8">
        <v>163265.79553222656</v>
      </c>
      <c r="S1650" s="8">
        <v>33107.232925415046</v>
      </c>
      <c r="T1650" s="8">
        <v>49974.186264038115</v>
      </c>
      <c r="U1650" s="8"/>
    </row>
    <row r="1651" spans="1:21" ht="14.25" customHeight="1" x14ac:dyDescent="0.55000000000000004">
      <c r="A1651" s="7">
        <f t="shared" si="105"/>
        <v>2027</v>
      </c>
      <c r="B1651" s="73" t="s">
        <v>87</v>
      </c>
      <c r="C1651" s="75">
        <v>47726</v>
      </c>
      <c r="D1651" s="8">
        <v>196295.92687988284</v>
      </c>
      <c r="E1651" s="8">
        <v>1260639.5419921875</v>
      </c>
      <c r="F1651" s="8">
        <v>166404.41931152344</v>
      </c>
      <c r="G1651" s="8">
        <v>2842.3140354156508</v>
      </c>
      <c r="H1651" s="8">
        <v>11530.863319396978</v>
      </c>
      <c r="I1651" s="8">
        <v>2536.7898187637334</v>
      </c>
      <c r="J1651" s="8">
        <v>240598.77966308594</v>
      </c>
      <c r="K1651" s="8">
        <v>24004.123626708988</v>
      </c>
      <c r="L1651" s="8">
        <v>5103.1481704711905</v>
      </c>
      <c r="M1651" s="8">
        <v>17753.87282562257</v>
      </c>
      <c r="N1651" s="8">
        <v>193737.64221191406</v>
      </c>
      <c r="O1651" s="8">
        <v>91463.232238769531</v>
      </c>
      <c r="P1651" s="8">
        <v>0</v>
      </c>
      <c r="Q1651" s="8">
        <v>0</v>
      </c>
      <c r="R1651" s="8">
        <v>158784.67358398438</v>
      </c>
      <c r="S1651" s="8">
        <v>32888.994323730469</v>
      </c>
      <c r="T1651" s="8">
        <v>48925.11273193363</v>
      </c>
      <c r="U1651" s="8"/>
    </row>
    <row r="1652" spans="1:21" ht="14.25" customHeight="1" x14ac:dyDescent="0.55000000000000004">
      <c r="A1652" s="7">
        <f t="shared" si="105"/>
        <v>2027</v>
      </c>
      <c r="B1652" s="73" t="s">
        <v>87</v>
      </c>
      <c r="C1652" s="75">
        <v>47756</v>
      </c>
      <c r="D1652" s="8">
        <v>191465.90649414065</v>
      </c>
      <c r="E1652" s="8">
        <v>1234351.5888671875</v>
      </c>
      <c r="F1652" s="8">
        <v>162934.40930175781</v>
      </c>
      <c r="G1652" s="8">
        <v>2772.0532150268555</v>
      </c>
      <c r="H1652" s="8">
        <v>11292.368041992189</v>
      </c>
      <c r="I1652" s="8">
        <v>2484.3208780288692</v>
      </c>
      <c r="J1652" s="8">
        <v>234912.27185058594</v>
      </c>
      <c r="K1652" s="8">
        <v>22863.723556518551</v>
      </c>
      <c r="L1652" s="8">
        <v>4982.4389381408655</v>
      </c>
      <c r="M1652" s="8">
        <v>17338.494758605957</v>
      </c>
      <c r="N1652" s="8">
        <v>189727.60571289063</v>
      </c>
      <c r="O1652" s="8">
        <v>88861.505981445327</v>
      </c>
      <c r="P1652" s="8">
        <v>0</v>
      </c>
      <c r="Q1652" s="8">
        <v>0</v>
      </c>
      <c r="R1652" s="8">
        <v>154533.995300293</v>
      </c>
      <c r="S1652" s="8">
        <v>32455.673271179206</v>
      </c>
      <c r="T1652" s="8">
        <v>47922.597351074241</v>
      </c>
      <c r="U1652" s="8"/>
    </row>
    <row r="1653" spans="1:21" ht="14.25" customHeight="1" x14ac:dyDescent="0.55000000000000004">
      <c r="A1653" s="7">
        <f t="shared" si="105"/>
        <v>2027</v>
      </c>
      <c r="B1653" s="73" t="s">
        <v>87</v>
      </c>
      <c r="C1653" s="75">
        <v>47787</v>
      </c>
      <c r="D1653" s="8">
        <v>186884.31427001953</v>
      </c>
      <c r="E1653" s="8">
        <v>1209258.998046875</v>
      </c>
      <c r="F1653" s="8">
        <v>159622.18750000003</v>
      </c>
      <c r="G1653" s="8">
        <v>2705.326969146729</v>
      </c>
      <c r="H1653" s="8">
        <v>11064.226661682133</v>
      </c>
      <c r="I1653" s="8">
        <v>2434.1297760009779</v>
      </c>
      <c r="J1653" s="8">
        <v>229722.4833984375</v>
      </c>
      <c r="K1653" s="8">
        <v>22582.326118469246</v>
      </c>
      <c r="L1653" s="8">
        <v>4872.2433185577374</v>
      </c>
      <c r="M1653" s="8">
        <v>16960.747169494647</v>
      </c>
      <c r="N1653" s="8">
        <v>185307.158203125</v>
      </c>
      <c r="O1653" s="8">
        <v>86104.516265869155</v>
      </c>
      <c r="P1653" s="8">
        <v>0</v>
      </c>
      <c r="Q1653" s="8">
        <v>0</v>
      </c>
      <c r="R1653" s="8">
        <v>150496.17089843756</v>
      </c>
      <c r="S1653" s="8">
        <v>32262.78519439698</v>
      </c>
      <c r="T1653" s="8">
        <v>46963.524703979529</v>
      </c>
      <c r="U1653" s="8"/>
    </row>
    <row r="1654" spans="1:21" ht="14.25" customHeight="1" x14ac:dyDescent="0.55000000000000004">
      <c r="A1654" s="7">
        <f t="shared" si="105"/>
        <v>2027</v>
      </c>
      <c r="B1654" s="73" t="s">
        <v>87</v>
      </c>
      <c r="C1654" s="75">
        <v>47817</v>
      </c>
      <c r="D1654" s="8">
        <v>182532.08251953131</v>
      </c>
      <c r="E1654" s="8">
        <v>1185279.1171875</v>
      </c>
      <c r="F1654" s="8">
        <v>156456.84313964847</v>
      </c>
      <c r="G1654" s="8">
        <v>2641.8717117309579</v>
      </c>
      <c r="H1654" s="8">
        <v>10845.761951446531</v>
      </c>
      <c r="I1654" s="8">
        <v>2386.0675582885738</v>
      </c>
      <c r="J1654" s="8">
        <v>227681.38195800781</v>
      </c>
      <c r="K1654" s="8">
        <v>21377.305068969723</v>
      </c>
      <c r="L1654" s="8">
        <v>4828.4605693817193</v>
      </c>
      <c r="M1654" s="8">
        <v>16831.555503845222</v>
      </c>
      <c r="N1654" s="8">
        <v>184644.05603027344</v>
      </c>
      <c r="O1654" s="8">
        <v>85117.661346435561</v>
      </c>
      <c r="P1654" s="8">
        <v>0</v>
      </c>
      <c r="Q1654" s="8">
        <v>0</v>
      </c>
      <c r="R1654" s="8">
        <v>146628.92480468756</v>
      </c>
      <c r="S1654" s="8">
        <v>35007.403610229499</v>
      </c>
      <c r="T1654" s="8">
        <v>46045.051086425796</v>
      </c>
      <c r="U1654" s="8"/>
    </row>
    <row r="1655" spans="1:21" ht="14.25" customHeight="1" x14ac:dyDescent="0.55000000000000004">
      <c r="A1655" s="7">
        <f t="shared" si="105"/>
        <v>2027</v>
      </c>
      <c r="B1655" s="73" t="s">
        <v>87</v>
      </c>
      <c r="C1655" s="75">
        <v>47848</v>
      </c>
      <c r="D1655" s="8">
        <v>178392.08630371097</v>
      </c>
      <c r="E1655" s="8">
        <v>1162336.8740234375</v>
      </c>
      <c r="F1655" s="8">
        <v>153428.46691894537</v>
      </c>
      <c r="G1655" s="8">
        <v>2581.4497966766353</v>
      </c>
      <c r="H1655" s="8">
        <v>10636.355735778816</v>
      </c>
      <c r="I1655" s="8">
        <v>2339.9981727600102</v>
      </c>
      <c r="J1655" s="8">
        <v>225867.15625</v>
      </c>
      <c r="K1655" s="8">
        <v>20570.648078918457</v>
      </c>
      <c r="L1655" s="8">
        <v>4789.4768180847168</v>
      </c>
      <c r="M1655" s="8">
        <v>16719.692314147956</v>
      </c>
      <c r="N1655" s="8">
        <v>183787.34973144531</v>
      </c>
      <c r="O1655" s="8">
        <v>84052.491027832031</v>
      </c>
      <c r="P1655" s="8">
        <v>0</v>
      </c>
      <c r="Q1655" s="8">
        <v>0</v>
      </c>
      <c r="R1655" s="8">
        <v>142842.36004638678</v>
      </c>
      <c r="S1655" s="8">
        <v>37860.218215942412</v>
      </c>
      <c r="T1655" s="8">
        <v>45164.581863403357</v>
      </c>
      <c r="U1655" s="8"/>
    </row>
    <row r="1656" spans="1:21" ht="14.25" customHeight="1" x14ac:dyDescent="0.55000000000000004">
      <c r="A1656" s="7">
        <f t="shared" si="105"/>
        <v>2027</v>
      </c>
      <c r="B1656" s="73" t="s">
        <v>87</v>
      </c>
      <c r="C1656" s="75">
        <v>47879</v>
      </c>
      <c r="D1656" s="8">
        <v>174448.86840820315</v>
      </c>
      <c r="E1656" s="8">
        <v>1140363.9287109375</v>
      </c>
      <c r="F1656" s="8">
        <v>150528.03833007815</v>
      </c>
      <c r="G1656" s="8">
        <v>2523.8458309173589</v>
      </c>
      <c r="H1656" s="8">
        <v>10435.442367553725</v>
      </c>
      <c r="I1656" s="8">
        <v>2295.7971878051758</v>
      </c>
      <c r="J1656" s="8">
        <v>222607.55310058594</v>
      </c>
      <c r="K1656" s="8">
        <v>20327.936210632324</v>
      </c>
      <c r="L1656" s="8">
        <v>4720.1195583343542</v>
      </c>
      <c r="M1656" s="8">
        <v>16488.78483581543</v>
      </c>
      <c r="N1656" s="8">
        <v>181070.71423339844</v>
      </c>
      <c r="O1656" s="8">
        <v>82154.964324951186</v>
      </c>
      <c r="P1656" s="8">
        <v>0</v>
      </c>
      <c r="Q1656" s="8">
        <v>0</v>
      </c>
      <c r="R1656" s="8">
        <v>139559.39068603516</v>
      </c>
      <c r="S1656" s="8">
        <v>38728.417800903342</v>
      </c>
      <c r="T1656" s="8">
        <v>44319.743316650398</v>
      </c>
      <c r="U1656" s="8"/>
    </row>
    <row r="1657" spans="1:21" ht="14.25" customHeight="1" x14ac:dyDescent="0.55000000000000004">
      <c r="A1657" s="7">
        <f t="shared" si="105"/>
        <v>2027</v>
      </c>
      <c r="B1657" s="73" t="s">
        <v>87</v>
      </c>
      <c r="C1657" s="75">
        <v>47907</v>
      </c>
      <c r="D1657" s="8">
        <v>170688.45214843753</v>
      </c>
      <c r="E1657" s="8">
        <v>1119297.947265625</v>
      </c>
      <c r="F1657" s="8">
        <v>147747.32617187503</v>
      </c>
      <c r="G1657" s="8">
        <v>2468.8648462295532</v>
      </c>
      <c r="H1657" s="8">
        <v>10242.502216339122</v>
      </c>
      <c r="I1657" s="8">
        <v>2253.350357055665</v>
      </c>
      <c r="J1657" s="8">
        <v>216741.87927246094</v>
      </c>
      <c r="K1657" s="8">
        <v>20096.339385986324</v>
      </c>
      <c r="L1657" s="8">
        <v>4595.8123264312744</v>
      </c>
      <c r="M1657" s="8">
        <v>16051.366584777837</v>
      </c>
      <c r="N1657" s="8">
        <v>175998.35791015625</v>
      </c>
      <c r="O1657" s="8">
        <v>79221.817474365234</v>
      </c>
      <c r="P1657" s="8">
        <v>0</v>
      </c>
      <c r="Q1657" s="8">
        <v>0</v>
      </c>
      <c r="R1657" s="8">
        <v>136228.01867675781</v>
      </c>
      <c r="S1657" s="8">
        <v>37005.500274658225</v>
      </c>
      <c r="T1657" s="8">
        <v>43508.35595703125</v>
      </c>
      <c r="U1657" s="8"/>
    </row>
    <row r="1658" spans="1:21" ht="14.25" customHeight="1" x14ac:dyDescent="0.55000000000000004">
      <c r="A1658" s="7">
        <f t="shared" si="105"/>
        <v>2027</v>
      </c>
      <c r="B1658" s="73" t="s">
        <v>87</v>
      </c>
      <c r="C1658" s="75">
        <v>47938</v>
      </c>
      <c r="D1658" s="8">
        <v>167098.16613769534</v>
      </c>
      <c r="E1658" s="8">
        <v>1099081.94921875</v>
      </c>
      <c r="F1658" s="8">
        <v>145078.81701660159</v>
      </c>
      <c r="G1658" s="8">
        <v>2416.3294095993042</v>
      </c>
      <c r="H1658" s="8">
        <v>10057.058959960941</v>
      </c>
      <c r="I1658" s="8">
        <v>2212.5529375076294</v>
      </c>
      <c r="J1658" s="8">
        <v>210640.36572265625</v>
      </c>
      <c r="K1658" s="8">
        <v>19875.100189208995</v>
      </c>
      <c r="L1658" s="8">
        <v>4466.5667457580576</v>
      </c>
      <c r="M1658" s="8">
        <v>15593.764457702644</v>
      </c>
      <c r="N1658" s="8">
        <v>170704.931640625</v>
      </c>
      <c r="O1658" s="8">
        <v>76231.219635009766</v>
      </c>
      <c r="P1658" s="8">
        <v>0</v>
      </c>
      <c r="Q1658" s="8">
        <v>0</v>
      </c>
      <c r="R1658" s="8">
        <v>133068.23901367193</v>
      </c>
      <c r="S1658" s="8">
        <v>34843.704101562515</v>
      </c>
      <c r="T1658" s="8">
        <v>42728.422225952178</v>
      </c>
      <c r="U1658" s="8"/>
    </row>
    <row r="1659" spans="1:21" ht="14.25" customHeight="1" x14ac:dyDescent="0.55000000000000004">
      <c r="A1659" s="7">
        <f t="shared" si="105"/>
        <v>2027</v>
      </c>
      <c r="B1659" s="73" t="s">
        <v>87</v>
      </c>
      <c r="C1659" s="75">
        <v>47968</v>
      </c>
      <c r="D1659" s="8">
        <v>163666.49371337896</v>
      </c>
      <c r="E1659" s="8">
        <v>1079663.705078125</v>
      </c>
      <c r="F1659" s="8">
        <v>142515.60961914063</v>
      </c>
      <c r="G1659" s="8">
        <v>2366.077774047852</v>
      </c>
      <c r="H1659" s="8">
        <v>9878.673923492428</v>
      </c>
      <c r="I1659" s="8">
        <v>2173.3082218170161</v>
      </c>
      <c r="J1659" s="8">
        <v>201400.88598632813</v>
      </c>
      <c r="K1659" s="8">
        <v>19663.532371520992</v>
      </c>
      <c r="L1659" s="8">
        <v>4271.1895198822031</v>
      </c>
      <c r="M1659" s="8">
        <v>14886.047859191902</v>
      </c>
      <c r="N1659" s="8">
        <v>162580.11944580078</v>
      </c>
      <c r="O1659" s="8">
        <v>72028.577239990234</v>
      </c>
      <c r="P1659" s="8">
        <v>0</v>
      </c>
      <c r="Q1659" s="8">
        <v>0</v>
      </c>
      <c r="R1659" s="8">
        <v>130021.49896240234</v>
      </c>
      <c r="S1659" s="8">
        <v>29401.289512634285</v>
      </c>
      <c r="T1659" s="8">
        <v>41978.101089477561</v>
      </c>
      <c r="U1659" s="8"/>
    </row>
    <row r="1660" spans="1:21" ht="14.25" customHeight="1" x14ac:dyDescent="0.55000000000000004">
      <c r="A1660" s="7">
        <f t="shared" si="105"/>
        <v>2027</v>
      </c>
      <c r="B1660" s="73" t="s">
        <v>87</v>
      </c>
      <c r="C1660" s="75">
        <v>47999</v>
      </c>
      <c r="D1660" s="8">
        <v>160382.95361328131</v>
      </c>
      <c r="E1660" s="8">
        <v>1060995.259765625</v>
      </c>
      <c r="F1660" s="8">
        <v>140051.37243652347</v>
      </c>
      <c r="G1660" s="8">
        <v>2317.9626111984257</v>
      </c>
      <c r="H1660" s="8">
        <v>9706.9422683715839</v>
      </c>
      <c r="I1660" s="8">
        <v>2135.5271978378314</v>
      </c>
      <c r="J1660" s="8">
        <v>197117.31726074219</v>
      </c>
      <c r="K1660" s="8">
        <v>19461.006820678711</v>
      </c>
      <c r="L1660" s="8">
        <v>4180.3254184722919</v>
      </c>
      <c r="M1660" s="8">
        <v>14570.33988952638</v>
      </c>
      <c r="N1660" s="8">
        <v>158905.64099121097</v>
      </c>
      <c r="O1660" s="8">
        <v>69843.712280273452</v>
      </c>
      <c r="P1660" s="8">
        <v>0</v>
      </c>
      <c r="Q1660" s="8">
        <v>0</v>
      </c>
      <c r="R1660" s="8">
        <v>127149.97174072267</v>
      </c>
      <c r="S1660" s="8">
        <v>28711.652168273948</v>
      </c>
      <c r="T1660" s="8">
        <v>41255.690994262717</v>
      </c>
      <c r="U1660" s="8"/>
    </row>
    <row r="1661" spans="1:21" ht="14.25" customHeight="1" x14ac:dyDescent="0.55000000000000004">
      <c r="A1661" s="7">
        <f t="shared" si="105"/>
        <v>2027</v>
      </c>
      <c r="B1661" s="73" t="s">
        <v>87</v>
      </c>
      <c r="C1661" s="75">
        <v>48029</v>
      </c>
      <c r="D1661" s="8">
        <v>157237.95758056641</v>
      </c>
      <c r="E1661" s="8">
        <v>1043032.525390625</v>
      </c>
      <c r="F1661" s="8">
        <v>137680.29101562503</v>
      </c>
      <c r="G1661" s="8">
        <v>2271.8484840393076</v>
      </c>
      <c r="H1661" s="8">
        <v>9541.4900054931659</v>
      </c>
      <c r="I1661" s="8">
        <v>2099.1276664733882</v>
      </c>
      <c r="J1661" s="8">
        <v>193530.52563476563</v>
      </c>
      <c r="K1661" s="8">
        <v>19266.949050903328</v>
      </c>
      <c r="L1661" s="8">
        <v>4104.1650581359854</v>
      </c>
      <c r="M1661" s="8">
        <v>14309.332557678234</v>
      </c>
      <c r="N1661" s="8">
        <v>155850.07885742188</v>
      </c>
      <c r="O1661" s="8">
        <v>67958.788757324233</v>
      </c>
      <c r="P1661" s="8">
        <v>0</v>
      </c>
      <c r="Q1661" s="8">
        <v>0</v>
      </c>
      <c r="R1661" s="8">
        <v>124351.88156127934</v>
      </c>
      <c r="S1661" s="8">
        <v>28619.017852783207</v>
      </c>
      <c r="T1661" s="8">
        <v>40559.626968383804</v>
      </c>
      <c r="U1661" s="8"/>
    </row>
    <row r="1662" spans="1:21" ht="14.25" customHeight="1" x14ac:dyDescent="0.55000000000000004">
      <c r="A1662" s="7">
        <f t="shared" si="105"/>
        <v>2027</v>
      </c>
      <c r="B1662" s="73" t="s">
        <v>87</v>
      </c>
      <c r="C1662" s="75">
        <v>48060</v>
      </c>
      <c r="D1662" s="8">
        <v>154222.75347900396</v>
      </c>
      <c r="E1662" s="8">
        <v>1025734.8505859375</v>
      </c>
      <c r="F1662" s="8">
        <v>135396.99804687503</v>
      </c>
      <c r="G1662" s="8">
        <v>2227.6117744445801</v>
      </c>
      <c r="H1662" s="8">
        <v>9381.9709548950232</v>
      </c>
      <c r="I1662" s="8">
        <v>2064.0334377288827</v>
      </c>
      <c r="J1662" s="8">
        <v>190108.24938964844</v>
      </c>
      <c r="K1662" s="8">
        <v>19080.832572937019</v>
      </c>
      <c r="L1662" s="8">
        <v>4031.4993286132817</v>
      </c>
      <c r="M1662" s="8">
        <v>14060.235160827651</v>
      </c>
      <c r="N1662" s="8">
        <v>152935.68493652344</v>
      </c>
      <c r="O1662" s="8">
        <v>66160.389739990263</v>
      </c>
      <c r="P1662" s="8">
        <v>0</v>
      </c>
      <c r="Q1662" s="8">
        <v>0</v>
      </c>
      <c r="R1662" s="8">
        <v>121689.36962890631</v>
      </c>
      <c r="S1662" s="8">
        <v>28530.424110412605</v>
      </c>
      <c r="T1662" s="8">
        <v>39888.456207275412</v>
      </c>
      <c r="U1662" s="8"/>
    </row>
    <row r="1663" spans="1:21" ht="14.25" customHeight="1" x14ac:dyDescent="0.55000000000000004">
      <c r="A1663" s="7">
        <f t="shared" si="105"/>
        <v>2027</v>
      </c>
      <c r="B1663" s="73" t="s">
        <v>87</v>
      </c>
      <c r="C1663" s="75">
        <v>48091</v>
      </c>
      <c r="D1663" s="8">
        <v>151329.30828857425</v>
      </c>
      <c r="E1663" s="8">
        <v>1009064.701171875</v>
      </c>
      <c r="F1663" s="8">
        <v>133196.53894042972</v>
      </c>
      <c r="G1663" s="8">
        <v>2185.1386842727661</v>
      </c>
      <c r="H1663" s="8">
        <v>9228.064323425293</v>
      </c>
      <c r="I1663" s="8">
        <v>2030.1740579605105</v>
      </c>
      <c r="J1663" s="8">
        <v>186818.93139648438</v>
      </c>
      <c r="K1663" s="8">
        <v>18902.174430847168</v>
      </c>
      <c r="L1663" s="8">
        <v>3961.6569061279311</v>
      </c>
      <c r="M1663" s="8">
        <v>13820.796661376959</v>
      </c>
      <c r="N1663" s="8">
        <v>150134.30175781253</v>
      </c>
      <c r="O1663" s="8">
        <v>64434.693328857429</v>
      </c>
      <c r="P1663" s="8">
        <v>0</v>
      </c>
      <c r="Q1663" s="8">
        <v>0</v>
      </c>
      <c r="R1663" s="8">
        <v>119132.45999145508</v>
      </c>
      <c r="S1663" s="8">
        <v>28445.632438659668</v>
      </c>
      <c r="T1663" s="8">
        <v>39240.836883544944</v>
      </c>
      <c r="U1663" s="8"/>
    </row>
    <row r="1664" spans="1:21" ht="14.25" customHeight="1" x14ac:dyDescent="0.55000000000000004">
      <c r="A1664" s="7">
        <f t="shared" si="105"/>
        <v>2027</v>
      </c>
      <c r="B1664" s="73" t="s">
        <v>87</v>
      </c>
      <c r="C1664" s="75">
        <v>48121</v>
      </c>
      <c r="D1664" s="8">
        <v>148550.25256347659</v>
      </c>
      <c r="E1664" s="8">
        <v>992987.3935546875</v>
      </c>
      <c r="F1664" s="8">
        <v>131074.33483886719</v>
      </c>
      <c r="G1664" s="8">
        <v>2144.3245229721069</v>
      </c>
      <c r="H1664" s="8">
        <v>9079.4727478027362</v>
      </c>
      <c r="I1664" s="8">
        <v>1997.4838962554934</v>
      </c>
      <c r="J1664" s="8">
        <v>183361.02038574219</v>
      </c>
      <c r="K1664" s="8">
        <v>18730.528968811039</v>
      </c>
      <c r="L1664" s="8">
        <v>3888.2758197784437</v>
      </c>
      <c r="M1664" s="8">
        <v>13567.310607910162</v>
      </c>
      <c r="N1664" s="8">
        <v>147174.90863037109</v>
      </c>
      <c r="O1664" s="8">
        <v>62664.883270263686</v>
      </c>
      <c r="P1664" s="8">
        <v>0</v>
      </c>
      <c r="Q1664" s="8">
        <v>0</v>
      </c>
      <c r="R1664" s="8">
        <v>116653.45648193361</v>
      </c>
      <c r="S1664" s="8">
        <v>28092.050956726085</v>
      </c>
      <c r="T1664" s="8">
        <v>38615.514984130888</v>
      </c>
      <c r="U1664" s="8"/>
    </row>
    <row r="1665" spans="1:21" ht="14.25" customHeight="1" x14ac:dyDescent="0.55000000000000004">
      <c r="A1665" s="7">
        <f t="shared" si="105"/>
        <v>2027</v>
      </c>
      <c r="B1665" s="73" t="s">
        <v>87</v>
      </c>
      <c r="C1665" s="75">
        <v>48152</v>
      </c>
      <c r="D1665" s="8">
        <v>145878.791381836</v>
      </c>
      <c r="E1665" s="8">
        <v>977470.7724609375</v>
      </c>
      <c r="F1665" s="8">
        <v>129026.1423339844</v>
      </c>
      <c r="G1665" s="8">
        <v>2105.0726757049574</v>
      </c>
      <c r="H1665" s="8">
        <v>8935.9196205139178</v>
      </c>
      <c r="I1665" s="8">
        <v>1965.9022207260145</v>
      </c>
      <c r="J1665" s="8">
        <v>180587.84460449219</v>
      </c>
      <c r="K1665" s="8">
        <v>18565.486549377449</v>
      </c>
      <c r="L1665" s="8">
        <v>3829.3521537780757</v>
      </c>
      <c r="M1665" s="8">
        <v>13367.210632324231</v>
      </c>
      <c r="N1665" s="8">
        <v>144825.79187011719</v>
      </c>
      <c r="O1665" s="8">
        <v>61176.830688476563</v>
      </c>
      <c r="P1665" s="8">
        <v>0</v>
      </c>
      <c r="Q1665" s="8">
        <v>0</v>
      </c>
      <c r="R1665" s="8">
        <v>114289.86471557619</v>
      </c>
      <c r="S1665" s="8">
        <v>28286.641914367694</v>
      </c>
      <c r="T1665" s="8">
        <v>38011.337142944358</v>
      </c>
      <c r="U1665" s="8"/>
    </row>
    <row r="1666" spans="1:21" ht="14.25" customHeight="1" x14ac:dyDescent="0.55000000000000004">
      <c r="A1666" s="7">
        <f t="shared" si="105"/>
        <v>2027</v>
      </c>
      <c r="B1666" s="73" t="s">
        <v>87</v>
      </c>
      <c r="C1666" s="75">
        <v>48182</v>
      </c>
      <c r="D1666" s="8">
        <v>143308.6735839844</v>
      </c>
      <c r="E1666" s="8">
        <v>962485.029296875</v>
      </c>
      <c r="F1666" s="8">
        <v>127048.0231933594</v>
      </c>
      <c r="G1666" s="8">
        <v>2067.2941370010381</v>
      </c>
      <c r="H1666" s="8">
        <v>8797.1470565795898</v>
      </c>
      <c r="I1666" s="8">
        <v>1935.3722724914553</v>
      </c>
      <c r="J1666" s="8">
        <v>180116.99084472656</v>
      </c>
      <c r="K1666" s="8">
        <v>18406.668579101563</v>
      </c>
      <c r="L1666" s="8">
        <v>3818.9829769134517</v>
      </c>
      <c r="M1666" s="8">
        <v>13349.165534973155</v>
      </c>
      <c r="N1666" s="8">
        <v>144542.17669677737</v>
      </c>
      <c r="O1666" s="8">
        <v>60574.001800537124</v>
      </c>
      <c r="P1666" s="8">
        <v>0</v>
      </c>
      <c r="Q1666" s="8">
        <v>0</v>
      </c>
      <c r="R1666" s="8">
        <v>112014.50939941409</v>
      </c>
      <c r="S1666" s="8">
        <v>30675.262916564952</v>
      </c>
      <c r="T1666" s="8">
        <v>37427.217758178733</v>
      </c>
      <c r="U1666" s="8"/>
    </row>
    <row r="1667" spans="1:21" ht="14.25" customHeight="1" x14ac:dyDescent="0.55000000000000004">
      <c r="A1667" s="7">
        <f t="shared" si="105"/>
        <v>2027</v>
      </c>
      <c r="B1667" s="73" t="s">
        <v>87</v>
      </c>
      <c r="C1667" s="75">
        <v>48213</v>
      </c>
      <c r="D1667" s="8">
        <v>140834.12860107428</v>
      </c>
      <c r="E1667" s="8">
        <v>948002.462890625</v>
      </c>
      <c r="F1667" s="8">
        <v>125136.32446289065</v>
      </c>
      <c r="G1667" s="8">
        <v>2030.9063549041743</v>
      </c>
      <c r="H1667" s="8">
        <v>8662.915481567381</v>
      </c>
      <c r="I1667" s="8">
        <v>1905.8413009643564</v>
      </c>
      <c r="J1667" s="8">
        <v>179829.34191894531</v>
      </c>
      <c r="K1667" s="8">
        <v>18253.726013183594</v>
      </c>
      <c r="L1667" s="8">
        <v>3812.4881038665771</v>
      </c>
      <c r="M1667" s="8">
        <v>13345.131172180183</v>
      </c>
      <c r="N1667" s="8">
        <v>144417.99664306641</v>
      </c>
      <c r="O1667" s="8">
        <v>60043.167572021499</v>
      </c>
      <c r="P1667" s="8">
        <v>0</v>
      </c>
      <c r="Q1667" s="8">
        <v>0</v>
      </c>
      <c r="R1667" s="8">
        <v>109802.15859985354</v>
      </c>
      <c r="S1667" s="8">
        <v>33165.027435302734</v>
      </c>
      <c r="T1667" s="8">
        <v>36862.153656005859</v>
      </c>
      <c r="U1667" s="8"/>
    </row>
    <row r="1668" spans="1:21" ht="14.25" customHeight="1" x14ac:dyDescent="0.55000000000000004">
      <c r="A1668" s="7">
        <f t="shared" si="105"/>
        <v>2027</v>
      </c>
      <c r="B1668" s="73" t="s">
        <v>87</v>
      </c>
      <c r="C1668" s="75">
        <v>48244</v>
      </c>
      <c r="D1668" s="8">
        <v>138449.8134155274</v>
      </c>
      <c r="E1668" s="8">
        <v>933997.3037109375</v>
      </c>
      <c r="F1668" s="8">
        <v>123287.6433105469</v>
      </c>
      <c r="G1668" s="8">
        <v>1995.8330931663518</v>
      </c>
      <c r="H1668" s="8">
        <v>8533.0004196167065</v>
      </c>
      <c r="I1668" s="8">
        <v>1877.2599630355842</v>
      </c>
      <c r="J1668" s="8">
        <v>178299.90698242188</v>
      </c>
      <c r="K1668" s="8">
        <v>18106.334144592285</v>
      </c>
      <c r="L1668" s="8">
        <v>3779.8491935729962</v>
      </c>
      <c r="M1668" s="8">
        <v>13240.975463867188</v>
      </c>
      <c r="N1668" s="8">
        <v>143172.74487304688</v>
      </c>
      <c r="O1668" s="8">
        <v>59054.531829834013</v>
      </c>
      <c r="P1668" s="8">
        <v>0</v>
      </c>
      <c r="Q1668" s="8">
        <v>0</v>
      </c>
      <c r="R1668" s="8">
        <v>107769.04574584962</v>
      </c>
      <c r="S1668" s="8">
        <v>34215.657424926772</v>
      </c>
      <c r="T1668" s="8">
        <v>36315.202896118179</v>
      </c>
      <c r="U1668" s="8"/>
    </row>
    <row r="1669" spans="1:21" ht="14.25" customHeight="1" x14ac:dyDescent="0.55000000000000004">
      <c r="A1669" s="7">
        <f t="shared" si="105"/>
        <v>2027</v>
      </c>
      <c r="B1669" s="73" t="s">
        <v>87</v>
      </c>
      <c r="C1669" s="75">
        <v>48273</v>
      </c>
      <c r="D1669" s="8">
        <v>136150.78460693365</v>
      </c>
      <c r="E1669" s="8">
        <v>920445.541015625</v>
      </c>
      <c r="F1669" s="8">
        <v>121498.80993652347</v>
      </c>
      <c r="G1669" s="8">
        <v>1962.0035181045525</v>
      </c>
      <c r="H1669" s="8">
        <v>8407.1925735473615</v>
      </c>
      <c r="I1669" s="8">
        <v>1849.5822639465341</v>
      </c>
      <c r="J1669" s="8">
        <v>174326.87194824219</v>
      </c>
      <c r="K1669" s="8">
        <v>17964.193397521973</v>
      </c>
      <c r="L1669" s="8">
        <v>3695.7128448486328</v>
      </c>
      <c r="M1669" s="8">
        <v>12942.020568847667</v>
      </c>
      <c r="N1669" s="8">
        <v>139724.94287109378</v>
      </c>
      <c r="O1669" s="8">
        <v>57176.481170654297</v>
      </c>
      <c r="P1669" s="8">
        <v>0</v>
      </c>
      <c r="Q1669" s="8">
        <v>0</v>
      </c>
      <c r="R1669" s="8">
        <v>105827.34817504884</v>
      </c>
      <c r="S1669" s="8">
        <v>32714.032379150394</v>
      </c>
      <c r="T1669" s="8">
        <v>35785.489379882834</v>
      </c>
      <c r="U1669" s="8"/>
    </row>
    <row r="1670" spans="1:21" ht="14.25" customHeight="1" x14ac:dyDescent="0.55000000000000004">
      <c r="A1670" s="7">
        <f t="shared" si="105"/>
        <v>2027</v>
      </c>
      <c r="B1670" s="73" t="s">
        <v>87</v>
      </c>
      <c r="C1670" s="75">
        <v>48304</v>
      </c>
      <c r="D1670" s="8">
        <v>133932.45660400396</v>
      </c>
      <c r="E1670" s="8">
        <v>907324.791015625</v>
      </c>
      <c r="F1670" s="8">
        <v>119766.87243652344</v>
      </c>
      <c r="G1670" s="8">
        <v>1929.3517208099365</v>
      </c>
      <c r="H1670" s="8">
        <v>8285.2964515686053</v>
      </c>
      <c r="I1670" s="8">
        <v>1822.765079498291</v>
      </c>
      <c r="J1670" s="8">
        <v>169819.21203613281</v>
      </c>
      <c r="K1670" s="8">
        <v>17827.023422241211</v>
      </c>
      <c r="L1670" s="8">
        <v>3600.3186054229736</v>
      </c>
      <c r="M1670" s="8">
        <v>12600.044517517092</v>
      </c>
      <c r="N1670" s="8">
        <v>135791.82403564453</v>
      </c>
      <c r="O1670" s="8">
        <v>55127.428131103537</v>
      </c>
      <c r="P1670" s="8">
        <v>0</v>
      </c>
      <c r="Q1670" s="8">
        <v>0</v>
      </c>
      <c r="R1670" s="8">
        <v>103953.00497436528</v>
      </c>
      <c r="S1670" s="8">
        <v>30594.014503479</v>
      </c>
      <c r="T1670" s="8">
        <v>35272.192123413115</v>
      </c>
      <c r="U1670" s="8"/>
    </row>
    <row r="1671" spans="1:21" ht="14.25" customHeight="1" x14ac:dyDescent="0.55000000000000004">
      <c r="A1671" s="7">
        <f t="shared" si="105"/>
        <v>2027</v>
      </c>
      <c r="B1671" s="73" t="s">
        <v>87</v>
      </c>
      <c r="C1671" s="75">
        <v>48334</v>
      </c>
      <c r="D1671" s="8">
        <v>131790.56091308597</v>
      </c>
      <c r="E1671" s="8">
        <v>894614.11474609375</v>
      </c>
      <c r="F1671" s="8">
        <v>118089.0612792969</v>
      </c>
      <c r="G1671" s="8">
        <v>1897.8165588378902</v>
      </c>
      <c r="H1671" s="8">
        <v>8167.1281051635742</v>
      </c>
      <c r="I1671" s="8">
        <v>1796.7681064605713</v>
      </c>
      <c r="J1671" s="8">
        <v>163102.83898925781</v>
      </c>
      <c r="K1671" s="8">
        <v>17694.566116333015</v>
      </c>
      <c r="L1671" s="8">
        <v>3458.3773078918475</v>
      </c>
      <c r="M1671" s="8">
        <v>12081.99322509766</v>
      </c>
      <c r="N1671" s="8">
        <v>129867.90991210939</v>
      </c>
      <c r="O1671" s="8">
        <v>52305.402038574226</v>
      </c>
      <c r="P1671" s="8">
        <v>0</v>
      </c>
      <c r="Q1671" s="8">
        <v>0</v>
      </c>
      <c r="R1671" s="8">
        <v>102161.48904418948</v>
      </c>
      <c r="S1671" s="8">
        <v>26166.811531066898</v>
      </c>
      <c r="T1671" s="8">
        <v>34774.543060302749</v>
      </c>
      <c r="U1671" s="8"/>
    </row>
    <row r="1672" spans="1:21" ht="14.25" customHeight="1" x14ac:dyDescent="0.55000000000000004">
      <c r="A1672" s="7">
        <f t="shared" si="105"/>
        <v>2027</v>
      </c>
      <c r="B1672" s="73" t="s">
        <v>87</v>
      </c>
      <c r="C1672" s="75">
        <v>48365</v>
      </c>
      <c r="D1672" s="8">
        <v>129721.14276123051</v>
      </c>
      <c r="E1672" s="8">
        <v>882293.97314453125</v>
      </c>
      <c r="F1672" s="8">
        <v>116462.80407714847</v>
      </c>
      <c r="G1672" s="8">
        <v>1867.3410468101501</v>
      </c>
      <c r="H1672" s="8">
        <v>8052.5161972045935</v>
      </c>
      <c r="I1672" s="8">
        <v>1771.55342912674</v>
      </c>
      <c r="J1672" s="8">
        <v>160333.71838378906</v>
      </c>
      <c r="K1672" s="8">
        <v>17566.578918457031</v>
      </c>
      <c r="L1672" s="8">
        <v>3399.6548557281508</v>
      </c>
      <c r="M1672" s="8">
        <v>11877.159385681156</v>
      </c>
      <c r="N1672" s="8">
        <v>127490.32043457034</v>
      </c>
      <c r="O1672" s="8">
        <v>50941.59375</v>
      </c>
      <c r="P1672" s="8">
        <v>0</v>
      </c>
      <c r="Q1672" s="8">
        <v>0</v>
      </c>
      <c r="R1672" s="8">
        <v>100392.61779785156</v>
      </c>
      <c r="S1672" s="8">
        <v>25649.27876281739</v>
      </c>
      <c r="T1672" s="8">
        <v>34291.817932128906</v>
      </c>
      <c r="U1672" s="8"/>
    </row>
    <row r="1673" spans="1:21" ht="14.25" customHeight="1" x14ac:dyDescent="0.55000000000000004">
      <c r="A1673" s="7">
        <f t="shared" si="105"/>
        <v>2027</v>
      </c>
      <c r="B1673" s="73" t="s">
        <v>87</v>
      </c>
      <c r="C1673" s="75">
        <v>48395</v>
      </c>
      <c r="D1673" s="8">
        <v>127720.50439453126</v>
      </c>
      <c r="E1673" s="8">
        <v>870346.02978515625</v>
      </c>
      <c r="F1673" s="8">
        <v>114885.67541503909</v>
      </c>
      <c r="G1673" s="8">
        <v>1837.871926307678</v>
      </c>
      <c r="H1673" s="8">
        <v>7941.2984161377008</v>
      </c>
      <c r="I1673" s="8">
        <v>1747.0855517387399</v>
      </c>
      <c r="J1673" s="8">
        <v>158030.55706787109</v>
      </c>
      <c r="K1673" s="8">
        <v>17442.836997985847</v>
      </c>
      <c r="L1673" s="8">
        <v>3350.7638225555429</v>
      </c>
      <c r="M1673" s="8">
        <v>11708.986022949226</v>
      </c>
      <c r="N1673" s="8">
        <v>125527.97235107423</v>
      </c>
      <c r="O1673" s="8">
        <v>49760.695709228516</v>
      </c>
      <c r="P1673" s="8">
        <v>0</v>
      </c>
      <c r="Q1673" s="8">
        <v>0</v>
      </c>
      <c r="R1673" s="8">
        <v>98663.52633666998</v>
      </c>
      <c r="S1673" s="8">
        <v>25543.689514160164</v>
      </c>
      <c r="T1673" s="8">
        <v>33823.34133911135</v>
      </c>
      <c r="U1673" s="8"/>
    </row>
    <row r="1674" spans="1:21" ht="14.25" customHeight="1" x14ac:dyDescent="0.55000000000000004">
      <c r="A1674" s="7">
        <f t="shared" si="105"/>
        <v>2027</v>
      </c>
      <c r="B1674" s="73" t="s">
        <v>87</v>
      </c>
      <c r="C1674" s="75">
        <v>48426</v>
      </c>
      <c r="D1674" s="8">
        <v>125785.20550537114</v>
      </c>
      <c r="E1674" s="8">
        <v>858753.1279296875</v>
      </c>
      <c r="F1674" s="8">
        <v>113355.41265869144</v>
      </c>
      <c r="G1674" s="8">
        <v>1809.3596124649055</v>
      </c>
      <c r="H1674" s="8">
        <v>7833.3238029480017</v>
      </c>
      <c r="I1674" s="8">
        <v>1723.3311743736267</v>
      </c>
      <c r="J1674" s="8">
        <v>155842.45898437503</v>
      </c>
      <c r="K1674" s="8">
        <v>17323.130256652839</v>
      </c>
      <c r="L1674" s="8">
        <v>3304.302024841309</v>
      </c>
      <c r="M1674" s="8">
        <v>11549.780876159675</v>
      </c>
      <c r="N1674" s="8">
        <v>123665.2429199219</v>
      </c>
      <c r="O1674" s="8">
        <v>48634.470428466797</v>
      </c>
      <c r="P1674" s="8">
        <v>0</v>
      </c>
      <c r="Q1674" s="8">
        <v>0</v>
      </c>
      <c r="R1674" s="8">
        <v>96954.124786376953</v>
      </c>
      <c r="S1674" s="8">
        <v>25519.855590820323</v>
      </c>
      <c r="T1674" s="8">
        <v>33368.479217529326</v>
      </c>
      <c r="U1674" s="8"/>
    </row>
    <row r="1675" spans="1:21" ht="14.25" customHeight="1" x14ac:dyDescent="0.55000000000000004">
      <c r="A1675" s="7">
        <f t="shared" si="105"/>
        <v>2027</v>
      </c>
      <c r="B1675" s="73" t="s">
        <v>87</v>
      </c>
      <c r="C1675" s="75">
        <v>48457</v>
      </c>
      <c r="D1675" s="8">
        <v>123912.03497314456</v>
      </c>
      <c r="E1675" s="8">
        <v>847499.1494140625</v>
      </c>
      <c r="F1675" s="8">
        <v>111869.88641357425</v>
      </c>
      <c r="G1675" s="8">
        <v>1781.7576966285706</v>
      </c>
      <c r="H1675" s="8">
        <v>7728.4493293762243</v>
      </c>
      <c r="I1675" s="8">
        <v>1700.2587261199951</v>
      </c>
      <c r="J1675" s="8">
        <v>153740.625</v>
      </c>
      <c r="K1675" s="8">
        <v>17207.26188659668</v>
      </c>
      <c r="L1675" s="8">
        <v>3259.6731433868404</v>
      </c>
      <c r="M1675" s="8">
        <v>11396.812873840339</v>
      </c>
      <c r="N1675" s="8">
        <v>121876.8806152344</v>
      </c>
      <c r="O1675" s="8">
        <v>47551.966430664063</v>
      </c>
      <c r="P1675" s="8">
        <v>0</v>
      </c>
      <c r="Q1675" s="8">
        <v>0</v>
      </c>
      <c r="R1675" s="8">
        <v>95316.805084228559</v>
      </c>
      <c r="S1675" s="8">
        <v>25497.193649291996</v>
      </c>
      <c r="T1675" s="8">
        <v>32926.62832641603</v>
      </c>
      <c r="U1675" s="8"/>
    </row>
    <row r="1676" spans="1:21" ht="14.25" customHeight="1" x14ac:dyDescent="0.55000000000000004">
      <c r="A1676" s="7">
        <f t="shared" si="105"/>
        <v>2027</v>
      </c>
      <c r="B1676" s="73" t="s">
        <v>87</v>
      </c>
      <c r="C1676" s="75">
        <v>48487</v>
      </c>
      <c r="D1676" s="8">
        <v>122097.98303222662</v>
      </c>
      <c r="E1676" s="8">
        <v>836568.95361328125</v>
      </c>
      <c r="F1676" s="8">
        <v>110427.10150146487</v>
      </c>
      <c r="G1676" s="8">
        <v>1755.0226836204529</v>
      </c>
      <c r="H1676" s="8">
        <v>7626.5406494140661</v>
      </c>
      <c r="I1676" s="8">
        <v>1677.8388342857361</v>
      </c>
      <c r="J1676" s="8">
        <v>151515.88146972659</v>
      </c>
      <c r="K1676" s="8">
        <v>17095.04817199707</v>
      </c>
      <c r="L1676" s="8">
        <v>3212.45604133606</v>
      </c>
      <c r="M1676" s="8">
        <v>11233.948913574219</v>
      </c>
      <c r="N1676" s="8">
        <v>119974.42889404298</v>
      </c>
      <c r="O1676" s="8">
        <v>46439.382141113281</v>
      </c>
      <c r="P1676" s="8">
        <v>0</v>
      </c>
      <c r="Q1676" s="8">
        <v>0</v>
      </c>
      <c r="R1676" s="8">
        <v>93695.533721923857</v>
      </c>
      <c r="S1676" s="8">
        <v>25323.117309570327</v>
      </c>
      <c r="T1676" s="8">
        <v>32497.230941772479</v>
      </c>
      <c r="U1676" s="8"/>
    </row>
    <row r="1677" spans="1:21" ht="14.25" customHeight="1" x14ac:dyDescent="0.55000000000000004">
      <c r="A1677" s="7">
        <f t="shared" si="105"/>
        <v>2027</v>
      </c>
      <c r="B1677" s="73" t="s">
        <v>87</v>
      </c>
      <c r="C1677" s="75">
        <v>48518</v>
      </c>
      <c r="D1677" s="8">
        <v>120340.23675537109</v>
      </c>
      <c r="E1677" s="8">
        <v>825948.33984375</v>
      </c>
      <c r="F1677" s="8">
        <v>109025.17907714847</v>
      </c>
      <c r="G1677" s="8">
        <v>1729.1138849258436</v>
      </c>
      <c r="H1677" s="8">
        <v>7527.4712753295908</v>
      </c>
      <c r="I1677" s="8">
        <v>1656.0435976982119</v>
      </c>
      <c r="J1677" s="8">
        <v>149543.00445556641</v>
      </c>
      <c r="K1677" s="8">
        <v>16986.315643310554</v>
      </c>
      <c r="L1677" s="8">
        <v>3170.5652122497586</v>
      </c>
      <c r="M1677" s="8">
        <v>11090.366058349608</v>
      </c>
      <c r="N1677" s="8">
        <v>118295.76043701178</v>
      </c>
      <c r="O1677" s="8">
        <v>45427.363586425796</v>
      </c>
      <c r="P1677" s="8">
        <v>0</v>
      </c>
      <c r="Q1677" s="8">
        <v>0</v>
      </c>
      <c r="R1677" s="8">
        <v>92158.633972167983</v>
      </c>
      <c r="S1677" s="8">
        <v>25304.61820220948</v>
      </c>
      <c r="T1677" s="8">
        <v>32079.753387451183</v>
      </c>
      <c r="U1677" s="8"/>
    </row>
    <row r="1678" spans="1:21" ht="14.25" customHeight="1" x14ac:dyDescent="0.55000000000000004">
      <c r="A1678" s="7">
        <f t="shared" si="105"/>
        <v>2027</v>
      </c>
      <c r="B1678" s="73" t="s">
        <v>87</v>
      </c>
      <c r="C1678" s="75">
        <v>48548</v>
      </c>
      <c r="D1678" s="8">
        <v>118636.16680908209</v>
      </c>
      <c r="E1678" s="8">
        <v>815623.900390625</v>
      </c>
      <c r="F1678" s="8">
        <v>107662.354675293</v>
      </c>
      <c r="G1678" s="8">
        <v>1703.9930958747877</v>
      </c>
      <c r="H1678" s="8">
        <v>7431.1216392517108</v>
      </c>
      <c r="I1678" s="8">
        <v>1634.8466935157771</v>
      </c>
      <c r="J1678" s="8">
        <v>148057.81726074219</v>
      </c>
      <c r="K1678" s="8">
        <v>16880.904563903812</v>
      </c>
      <c r="L1678" s="8">
        <v>3138.9614925384535</v>
      </c>
      <c r="M1678" s="8">
        <v>10985.255867004396</v>
      </c>
      <c r="N1678" s="8">
        <v>117052.69616699225</v>
      </c>
      <c r="O1678" s="8">
        <v>44594.405731201179</v>
      </c>
      <c r="P1678" s="8">
        <v>0</v>
      </c>
      <c r="Q1678" s="8">
        <v>0</v>
      </c>
      <c r="R1678" s="8">
        <v>90651.176452636719</v>
      </c>
      <c r="S1678" s="8">
        <v>25732.945915222183</v>
      </c>
      <c r="T1678" s="8">
        <v>31673.695831298854</v>
      </c>
      <c r="U1678" s="8"/>
    </row>
    <row r="1679" spans="1:21" ht="14.25" customHeight="1" x14ac:dyDescent="0.55000000000000004">
      <c r="A1679" s="7">
        <f t="shared" si="105"/>
        <v>2027</v>
      </c>
      <c r="B1679" s="73" t="s">
        <v>87</v>
      </c>
      <c r="C1679" s="75">
        <v>48579</v>
      </c>
      <c r="D1679" s="8">
        <v>116983.29577636722</v>
      </c>
      <c r="E1679" s="8">
        <v>805582.99072265625</v>
      </c>
      <c r="F1679" s="8">
        <v>106336.95367431644</v>
      </c>
      <c r="G1679" s="8">
        <v>1679.6244482994082</v>
      </c>
      <c r="H1679" s="8">
        <v>7337.3790321350098</v>
      </c>
      <c r="I1679" s="8">
        <v>1614.2233333587649</v>
      </c>
      <c r="J1679" s="8">
        <v>147368.64825439453</v>
      </c>
      <c r="K1679" s="8">
        <v>16778.662239074703</v>
      </c>
      <c r="L1679" s="8">
        <v>3124.1511917114253</v>
      </c>
      <c r="M1679" s="8">
        <v>10942.824638366716</v>
      </c>
      <c r="N1679" s="8">
        <v>116523.0165405274</v>
      </c>
      <c r="O1679" s="8">
        <v>44041.417388916016</v>
      </c>
      <c r="P1679" s="8">
        <v>0</v>
      </c>
      <c r="Q1679" s="8">
        <v>0</v>
      </c>
      <c r="R1679" s="8">
        <v>89205.38357543954</v>
      </c>
      <c r="S1679" s="8">
        <v>26884.681556701657</v>
      </c>
      <c r="T1679" s="8">
        <v>31278.584609985352</v>
      </c>
      <c r="U1679" s="8"/>
    </row>
    <row r="1680" spans="1:21" ht="14.25" customHeight="1" x14ac:dyDescent="0.55000000000000004">
      <c r="A1680" s="7">
        <f t="shared" si="105"/>
        <v>2027</v>
      </c>
      <c r="B1680" s="73" t="s">
        <v>87</v>
      </c>
      <c r="C1680" s="75">
        <v>48610</v>
      </c>
      <c r="D1680" s="8">
        <v>115379.30236816412</v>
      </c>
      <c r="E1680" s="8">
        <v>795813.73828125</v>
      </c>
      <c r="F1680" s="8">
        <v>105047.4118652344</v>
      </c>
      <c r="G1680" s="8">
        <v>1655.9743313789363</v>
      </c>
      <c r="H1680" s="8">
        <v>7246.1371116638256</v>
      </c>
      <c r="I1680" s="8">
        <v>1594.1500744819641</v>
      </c>
      <c r="J1680" s="8">
        <v>146375.00842285159</v>
      </c>
      <c r="K1680" s="8">
        <v>16679.4462890625</v>
      </c>
      <c r="L1680" s="8">
        <v>3102.9368038177508</v>
      </c>
      <c r="M1680" s="8">
        <v>10875.577232360842</v>
      </c>
      <c r="N1680" s="8">
        <v>115717.04998779298</v>
      </c>
      <c r="O1680" s="8">
        <v>43390.78674316407</v>
      </c>
      <c r="P1680" s="8">
        <v>0</v>
      </c>
      <c r="Q1680" s="8">
        <v>0</v>
      </c>
      <c r="R1680" s="8">
        <v>87835.098785400434</v>
      </c>
      <c r="S1680" s="8">
        <v>27645.937568664562</v>
      </c>
      <c r="T1680" s="8">
        <v>30893.972351074241</v>
      </c>
      <c r="U1680" s="8"/>
    </row>
    <row r="1681" spans="1:21" ht="14.25" customHeight="1" x14ac:dyDescent="0.55000000000000004">
      <c r="A1681" s="7">
        <f t="shared" si="105"/>
        <v>2027</v>
      </c>
      <c r="B1681" s="73" t="s">
        <v>87</v>
      </c>
      <c r="C1681" s="75">
        <v>48638</v>
      </c>
      <c r="D1681" s="8">
        <v>113822.01409912115</v>
      </c>
      <c r="E1681" s="8">
        <v>786304.91357421875</v>
      </c>
      <c r="F1681" s="8">
        <v>103792.24700927737</v>
      </c>
      <c r="G1681" s="8">
        <v>1633.0109362602234</v>
      </c>
      <c r="H1681" s="8">
        <v>7157.2950782775861</v>
      </c>
      <c r="I1681" s="8">
        <v>1574.6048178672791</v>
      </c>
      <c r="J1681" s="8">
        <v>144069.31121826172</v>
      </c>
      <c r="K1681" s="8">
        <v>16583.123069763187</v>
      </c>
      <c r="L1681" s="8">
        <v>3054.0727767944327</v>
      </c>
      <c r="M1681" s="8">
        <v>10703.67649841309</v>
      </c>
      <c r="N1681" s="8">
        <v>113728.43713378909</v>
      </c>
      <c r="O1681" s="8">
        <v>42307.742156982429</v>
      </c>
      <c r="P1681" s="8">
        <v>0</v>
      </c>
      <c r="Q1681" s="8">
        <v>0</v>
      </c>
      <c r="R1681" s="8">
        <v>86520.748626708984</v>
      </c>
      <c r="S1681" s="8">
        <v>27029.122421264659</v>
      </c>
      <c r="T1681" s="8">
        <v>30519.43963623048</v>
      </c>
      <c r="U1681" s="8"/>
    </row>
    <row r="1682" spans="1:21" ht="14.25" customHeight="1" x14ac:dyDescent="0.55000000000000004">
      <c r="A1682" s="7">
        <f t="shared" si="105"/>
        <v>2027</v>
      </c>
      <c r="B1682" s="73" t="s">
        <v>87</v>
      </c>
      <c r="C1682" s="75">
        <v>48669</v>
      </c>
      <c r="D1682" s="8">
        <v>112309.36791992193</v>
      </c>
      <c r="E1682" s="8">
        <v>777045.88427734375</v>
      </c>
      <c r="F1682" s="8">
        <v>102570.05590820317</v>
      </c>
      <c r="G1682" s="8">
        <v>1610.7045183181763</v>
      </c>
      <c r="H1682" s="8">
        <v>7070.7573623657281</v>
      </c>
      <c r="I1682" s="8">
        <v>1555.5665388107307</v>
      </c>
      <c r="J1682" s="8">
        <v>141569.24322509766</v>
      </c>
      <c r="K1682" s="8">
        <v>16489.565887451179</v>
      </c>
      <c r="L1682" s="8">
        <v>3001.1373367309584</v>
      </c>
      <c r="M1682" s="8">
        <v>10515.203338623056</v>
      </c>
      <c r="N1682" s="8">
        <v>111563.33752441412</v>
      </c>
      <c r="O1682" s="8">
        <v>41173.985397338874</v>
      </c>
      <c r="P1682" s="8">
        <v>0</v>
      </c>
      <c r="Q1682" s="8">
        <v>0</v>
      </c>
      <c r="R1682" s="8">
        <v>85340.47528076169</v>
      </c>
      <c r="S1682" s="8">
        <v>26074.181350708019</v>
      </c>
      <c r="T1682" s="8">
        <v>30154.584472656265</v>
      </c>
      <c r="U1682" s="8"/>
    </row>
    <row r="1683" spans="1:21" ht="14.25" customHeight="1" x14ac:dyDescent="0.55000000000000004">
      <c r="A1683" s="7">
        <f t="shared" si="105"/>
        <v>2027</v>
      </c>
      <c r="B1683" s="73" t="s">
        <v>87</v>
      </c>
      <c r="C1683" s="75">
        <v>48699</v>
      </c>
      <c r="D1683" s="8">
        <v>110839.43933105475</v>
      </c>
      <c r="E1683" s="8">
        <v>768026.62841796875</v>
      </c>
      <c r="F1683" s="8">
        <v>101379.51458740239</v>
      </c>
      <c r="G1683" s="8">
        <v>1589.0268411636355</v>
      </c>
      <c r="H1683" s="8">
        <v>6986.4339618682916</v>
      </c>
      <c r="I1683" s="8">
        <v>1537.0153746604935</v>
      </c>
      <c r="J1683" s="8">
        <v>137458.19580078125</v>
      </c>
      <c r="K1683" s="8">
        <v>16398.655838012699</v>
      </c>
      <c r="L1683" s="8">
        <v>2914.2459602355957</v>
      </c>
      <c r="M1683" s="8">
        <v>10198.536479949962</v>
      </c>
      <c r="N1683" s="8">
        <v>107946.75677490234</v>
      </c>
      <c r="O1683" s="8">
        <v>39524.063522338882</v>
      </c>
      <c r="P1683" s="8">
        <v>0</v>
      </c>
      <c r="Q1683" s="8">
        <v>0</v>
      </c>
      <c r="R1683" s="8">
        <v>84193.431457519575</v>
      </c>
      <c r="S1683" s="8">
        <v>23465.734619140629</v>
      </c>
      <c r="T1683" s="8">
        <v>29799.028518676769</v>
      </c>
      <c r="U1683" s="8"/>
    </row>
    <row r="1684" spans="1:21" ht="14.25" customHeight="1" x14ac:dyDescent="0.55000000000000004">
      <c r="A1684" s="7">
        <f t="shared" si="105"/>
        <v>2027</v>
      </c>
      <c r="B1684" s="73" t="s">
        <v>87</v>
      </c>
      <c r="C1684" s="75">
        <v>48730</v>
      </c>
      <c r="D1684" s="8">
        <v>109410.40045166019</v>
      </c>
      <c r="E1684" s="8">
        <v>759237.66357421875</v>
      </c>
      <c r="F1684" s="8">
        <v>100219.3708496094</v>
      </c>
      <c r="G1684" s="8">
        <v>1567.9514241218569</v>
      </c>
      <c r="H1684" s="8">
        <v>6904.2389965057355</v>
      </c>
      <c r="I1684" s="8">
        <v>1518.9325056076041</v>
      </c>
      <c r="J1684" s="8">
        <v>135521.00897216797</v>
      </c>
      <c r="K1684" s="8">
        <v>16310.280891418462</v>
      </c>
      <c r="L1684" s="8">
        <v>2873.1896114349374</v>
      </c>
      <c r="M1684" s="8">
        <v>10054.202846527105</v>
      </c>
      <c r="N1684" s="8">
        <v>106283.33581542975</v>
      </c>
      <c r="O1684" s="8">
        <v>38607.154891967788</v>
      </c>
      <c r="P1684" s="8">
        <v>0</v>
      </c>
      <c r="Q1684" s="8">
        <v>0</v>
      </c>
      <c r="R1684" s="8">
        <v>83078.225372314453</v>
      </c>
      <c r="S1684" s="8">
        <v>22990.369087219246</v>
      </c>
      <c r="T1684" s="8">
        <v>29452.413436889659</v>
      </c>
      <c r="U1684" s="8"/>
    </row>
    <row r="1685" spans="1:21" ht="14.25" customHeight="1" x14ac:dyDescent="0.55000000000000004">
      <c r="A1685" s="7">
        <f t="shared" si="105"/>
        <v>2027</v>
      </c>
      <c r="B1685" s="73" t="s">
        <v>87</v>
      </c>
      <c r="C1685" s="75">
        <v>48760</v>
      </c>
      <c r="D1685" s="8">
        <v>108020.53836059573</v>
      </c>
      <c r="E1685" s="8">
        <v>750669.97314453125</v>
      </c>
      <c r="F1685" s="8">
        <v>99088.43682861331</v>
      </c>
      <c r="G1685" s="8">
        <v>1547.4531774520867</v>
      </c>
      <c r="H1685" s="8">
        <v>6824.0915069580115</v>
      </c>
      <c r="I1685" s="8">
        <v>1501.3001003265379</v>
      </c>
      <c r="J1685" s="8">
        <v>134112.0283203125</v>
      </c>
      <c r="K1685" s="8">
        <v>16224.335624694824</v>
      </c>
      <c r="L1685" s="8">
        <v>2843.2747898101802</v>
      </c>
      <c r="M1685" s="8">
        <v>9951.5497207641711</v>
      </c>
      <c r="N1685" s="8">
        <v>105092.87207031254</v>
      </c>
      <c r="O1685" s="8">
        <v>37872.720352172866</v>
      </c>
      <c r="P1685" s="8">
        <v>0</v>
      </c>
      <c r="Q1685" s="8">
        <v>0</v>
      </c>
      <c r="R1685" s="8">
        <v>81993.529144287109</v>
      </c>
      <c r="S1685" s="8">
        <v>23004.100708007827</v>
      </c>
      <c r="T1685" s="8">
        <v>29114.398727417003</v>
      </c>
      <c r="U1685" s="8"/>
    </row>
    <row r="1686" spans="1:21" ht="14.25" customHeight="1" x14ac:dyDescent="0.55000000000000004">
      <c r="A1686" s="7">
        <f t="shared" si="105"/>
        <v>2027</v>
      </c>
      <c r="B1686" s="73" t="s">
        <v>87</v>
      </c>
      <c r="C1686" s="75">
        <v>48791</v>
      </c>
      <c r="D1686" s="8">
        <v>106668.22613525394</v>
      </c>
      <c r="E1686" s="8">
        <v>742315.05810546875</v>
      </c>
      <c r="F1686" s="8">
        <v>97985.586853027373</v>
      </c>
      <c r="G1686" s="8">
        <v>1527.5083899497979</v>
      </c>
      <c r="H1686" s="8">
        <v>6745.9144096374566</v>
      </c>
      <c r="I1686" s="8">
        <v>1484.1011414527895</v>
      </c>
      <c r="J1686" s="8">
        <v>132740.61901855469</v>
      </c>
      <c r="K1686" s="8">
        <v>16140.719490051275</v>
      </c>
      <c r="L1686" s="8">
        <v>2814.157602310182</v>
      </c>
      <c r="M1686" s="8">
        <v>9851.6313056945837</v>
      </c>
      <c r="N1686" s="8">
        <v>103934.11254882814</v>
      </c>
      <c r="O1686" s="8">
        <v>37158.822769165039</v>
      </c>
      <c r="P1686" s="8">
        <v>0</v>
      </c>
      <c r="Q1686" s="8">
        <v>0</v>
      </c>
      <c r="R1686" s="8">
        <v>80938.086547851577</v>
      </c>
      <c r="S1686" s="8">
        <v>23017.872123718265</v>
      </c>
      <c r="T1686" s="8">
        <v>28784.660842895526</v>
      </c>
      <c r="U1686" s="8"/>
    </row>
    <row r="1687" spans="1:21" ht="14.25" customHeight="1" x14ac:dyDescent="0.55000000000000004">
      <c r="A1687" s="7">
        <f t="shared" si="105"/>
        <v>2027</v>
      </c>
      <c r="B1687" s="73" t="s">
        <v>87</v>
      </c>
      <c r="C1687" s="75">
        <v>48822</v>
      </c>
      <c r="D1687" s="8">
        <v>105351.93395996098</v>
      </c>
      <c r="E1687" s="8">
        <v>734164.8271484375</v>
      </c>
      <c r="F1687" s="8">
        <v>96909.756896972671</v>
      </c>
      <c r="G1687" s="8">
        <v>1508.0947628021231</v>
      </c>
      <c r="H1687" s="8">
        <v>6669.6343593597394</v>
      </c>
      <c r="I1687" s="8">
        <v>1467.3195185661316</v>
      </c>
      <c r="J1687" s="8">
        <v>131405.30072021484</v>
      </c>
      <c r="K1687" s="8">
        <v>16059.338073730474</v>
      </c>
      <c r="L1687" s="8">
        <v>2785.8067493438734</v>
      </c>
      <c r="M1687" s="8">
        <v>9754.3391227722295</v>
      </c>
      <c r="N1687" s="8">
        <v>102805.81347656247</v>
      </c>
      <c r="O1687" s="8">
        <v>36464.655426025405</v>
      </c>
      <c r="P1687" s="8">
        <v>0</v>
      </c>
      <c r="Q1687" s="8">
        <v>0</v>
      </c>
      <c r="R1687" s="8">
        <v>79910.725555419936</v>
      </c>
      <c r="S1687" s="8">
        <v>23031.679252624512</v>
      </c>
      <c r="T1687" s="8">
        <v>28462.892601013198</v>
      </c>
      <c r="U1687" s="8"/>
    </row>
    <row r="1688" spans="1:21" ht="14.25" customHeight="1" x14ac:dyDescent="0.55000000000000004">
      <c r="A1688" s="7">
        <f t="shared" si="105"/>
        <v>2027</v>
      </c>
      <c r="B1688" s="73" t="s">
        <v>87</v>
      </c>
      <c r="C1688" s="75">
        <v>48852</v>
      </c>
      <c r="D1688" s="8">
        <v>104070.20816040043</v>
      </c>
      <c r="E1688" s="8">
        <v>726211.6064453125</v>
      </c>
      <c r="F1688" s="8">
        <v>95859.931640625044</v>
      </c>
      <c r="G1688" s="8">
        <v>1489.1909899711613</v>
      </c>
      <c r="H1688" s="8">
        <v>6595.1820640564001</v>
      </c>
      <c r="I1688" s="8">
        <v>1450.9399924278252</v>
      </c>
      <c r="J1688" s="8">
        <v>129906.78613281251</v>
      </c>
      <c r="K1688" s="8">
        <v>15980.101837158205</v>
      </c>
      <c r="L1688" s="8">
        <v>2754.0207424163809</v>
      </c>
      <c r="M1688" s="8">
        <v>9643.8609848022552</v>
      </c>
      <c r="N1688" s="8">
        <v>101528.80041503909</v>
      </c>
      <c r="O1688" s="8">
        <v>35726.815383911147</v>
      </c>
      <c r="P1688" s="8">
        <v>0</v>
      </c>
      <c r="Q1688" s="8">
        <v>0</v>
      </c>
      <c r="R1688" s="8">
        <v>78910.317993164077</v>
      </c>
      <c r="S1688" s="8">
        <v>22847.664474487301</v>
      </c>
      <c r="T1688" s="8">
        <v>28148.80200195314</v>
      </c>
      <c r="U1688" s="8"/>
    </row>
    <row r="1689" spans="1:21" ht="14.25" customHeight="1" x14ac:dyDescent="0.55000000000000004">
      <c r="A1689" s="7">
        <f t="shared" si="105"/>
        <v>2027</v>
      </c>
      <c r="B1689" s="73" t="s">
        <v>87</v>
      </c>
      <c r="C1689" s="75">
        <v>48883</v>
      </c>
      <c r="D1689" s="8">
        <v>102821.67718505864</v>
      </c>
      <c r="E1689" s="8">
        <v>718448.12353515625</v>
      </c>
      <c r="F1689" s="8">
        <v>94835.151794433623</v>
      </c>
      <c r="G1689" s="8">
        <v>1470.7770233154299</v>
      </c>
      <c r="H1689" s="8">
        <v>6522.4911518096906</v>
      </c>
      <c r="I1689" s="8">
        <v>1434.9479928016667</v>
      </c>
      <c r="J1689" s="8">
        <v>128706.85345458987</v>
      </c>
      <c r="K1689" s="8">
        <v>15902.925666809082</v>
      </c>
      <c r="L1689" s="8">
        <v>2728.5344581604013</v>
      </c>
      <c r="M1689" s="8">
        <v>9556.8697052002026</v>
      </c>
      <c r="N1689" s="8">
        <v>100518.52453613283</v>
      </c>
      <c r="O1689" s="8">
        <v>35091.486328125</v>
      </c>
      <c r="P1689" s="8">
        <v>0</v>
      </c>
      <c r="Q1689" s="8">
        <v>0</v>
      </c>
      <c r="R1689" s="8">
        <v>77935.805023193359</v>
      </c>
      <c r="S1689" s="8">
        <v>22928.934768676769</v>
      </c>
      <c r="T1689" s="8">
        <v>27842.11295318605</v>
      </c>
      <c r="U1689" s="8"/>
    </row>
    <row r="1690" spans="1:21" ht="14.25" customHeight="1" x14ac:dyDescent="0.55000000000000004">
      <c r="A1690" s="7">
        <f t="shared" si="105"/>
        <v>2027</v>
      </c>
      <c r="B1690" s="73" t="s">
        <v>87</v>
      </c>
      <c r="C1690" s="75">
        <v>48913</v>
      </c>
      <c r="D1690" s="8">
        <v>101605.0479125977</v>
      </c>
      <c r="E1690" s="8">
        <v>710867.43212890625</v>
      </c>
      <c r="F1690" s="8">
        <v>93834.50030517581</v>
      </c>
      <c r="G1690" s="8">
        <v>1452.8338780403142</v>
      </c>
      <c r="H1690" s="8">
        <v>6451.4984474182147</v>
      </c>
      <c r="I1690" s="8">
        <v>1419.3296108245854</v>
      </c>
      <c r="J1690" s="8">
        <v>127860.0803833008</v>
      </c>
      <c r="K1690" s="8">
        <v>15827.729804992685</v>
      </c>
      <c r="L1690" s="8">
        <v>2710.4981346130362</v>
      </c>
      <c r="M1690" s="8">
        <v>9497.7076911926306</v>
      </c>
      <c r="N1690" s="8">
        <v>99824.145202636719</v>
      </c>
      <c r="O1690" s="8">
        <v>34573.383392333999</v>
      </c>
      <c r="P1690" s="8">
        <v>0</v>
      </c>
      <c r="Q1690" s="8">
        <v>0</v>
      </c>
      <c r="R1690" s="8">
        <v>76986.183685302749</v>
      </c>
      <c r="S1690" s="8">
        <v>23331.336769104011</v>
      </c>
      <c r="T1690" s="8">
        <v>27542.559776306163</v>
      </c>
      <c r="U1690" s="8"/>
    </row>
    <row r="1691" spans="1:21" ht="14.25" customHeight="1" x14ac:dyDescent="0.55000000000000004">
      <c r="A1691" s="7">
        <f t="shared" si="105"/>
        <v>2027</v>
      </c>
      <c r="B1691" s="73" t="s">
        <v>87</v>
      </c>
      <c r="C1691" s="75">
        <v>48944</v>
      </c>
      <c r="D1691" s="8">
        <v>100419.07693481448</v>
      </c>
      <c r="E1691" s="8">
        <v>703462.95947265625</v>
      </c>
      <c r="F1691" s="8">
        <v>92857.110778808652</v>
      </c>
      <c r="G1691" s="8">
        <v>1435.3434934616084</v>
      </c>
      <c r="H1691" s="8">
        <v>6382.1441707611084</v>
      </c>
      <c r="I1691" s="8">
        <v>1404.0716614723217</v>
      </c>
      <c r="J1691" s="8">
        <v>127674.00787353516</v>
      </c>
      <c r="K1691" s="8">
        <v>15754.437797546387</v>
      </c>
      <c r="L1691" s="8">
        <v>2706.3952617645268</v>
      </c>
      <c r="M1691" s="8">
        <v>9490.8017425537146</v>
      </c>
      <c r="N1691" s="8">
        <v>99722.376037597671</v>
      </c>
      <c r="O1691" s="8">
        <v>34264.90299987793</v>
      </c>
      <c r="P1691" s="8">
        <v>0</v>
      </c>
      <c r="Q1691" s="8">
        <v>0</v>
      </c>
      <c r="R1691" s="8">
        <v>76060.502044677749</v>
      </c>
      <c r="S1691" s="8">
        <v>24363.614517211921</v>
      </c>
      <c r="T1691" s="8">
        <v>27249.891609191902</v>
      </c>
      <c r="U1691" s="8"/>
    </row>
    <row r="1692" spans="1:21" ht="14.25" customHeight="1" x14ac:dyDescent="0.55000000000000004">
      <c r="A1692" s="7">
        <f t="shared" si="105"/>
        <v>2027</v>
      </c>
      <c r="B1692" s="73" t="s">
        <v>87</v>
      </c>
      <c r="C1692" s="75">
        <v>48975</v>
      </c>
      <c r="D1692" s="8">
        <v>99262.600311279326</v>
      </c>
      <c r="E1692" s="8">
        <v>696228.4326171875</v>
      </c>
      <c r="F1692" s="8">
        <v>91902.151611328169</v>
      </c>
      <c r="G1692" s="8">
        <v>1418.2886738777161</v>
      </c>
      <c r="H1692" s="8">
        <v>6314.3710174560547</v>
      </c>
      <c r="I1692" s="8">
        <v>1389.1615834236143</v>
      </c>
      <c r="J1692" s="8">
        <v>127180.28295898439</v>
      </c>
      <c r="K1692" s="8">
        <v>15682.976814270021</v>
      </c>
      <c r="L1692" s="8">
        <v>2695.8110141754146</v>
      </c>
      <c r="M1692" s="8">
        <v>9459.2726669311614</v>
      </c>
      <c r="N1692" s="8">
        <v>99342.223449707031</v>
      </c>
      <c r="O1692" s="8">
        <v>33864.242782592795</v>
      </c>
      <c r="P1692" s="8">
        <v>0</v>
      </c>
      <c r="Q1692" s="8">
        <v>0</v>
      </c>
      <c r="R1692" s="8">
        <v>75157.849304199219</v>
      </c>
      <c r="S1692" s="8">
        <v>25058.567909240734</v>
      </c>
      <c r="T1692" s="8">
        <v>26963.867317199718</v>
      </c>
      <c r="U1692" s="8"/>
    </row>
    <row r="1693" spans="1:21" ht="14.25" customHeight="1" x14ac:dyDescent="0.55000000000000004">
      <c r="A1693" s="7">
        <f t="shared" si="105"/>
        <v>2027</v>
      </c>
      <c r="B1693" s="73" t="s">
        <v>87</v>
      </c>
      <c r="C1693" s="75">
        <v>49003</v>
      </c>
      <c r="D1693" s="8">
        <v>98134.507446289077</v>
      </c>
      <c r="E1693" s="8">
        <v>689157.8818359375</v>
      </c>
      <c r="F1693" s="8">
        <v>90968.840087890683</v>
      </c>
      <c r="G1693" s="8">
        <v>1401.6532154083268</v>
      </c>
      <c r="H1693" s="8">
        <v>6248.1246013641412</v>
      </c>
      <c r="I1693" s="8">
        <v>1374.5873765945439</v>
      </c>
      <c r="J1693" s="8">
        <v>125513.75305175781</v>
      </c>
      <c r="K1693" s="8">
        <v>15613.279678344734</v>
      </c>
      <c r="L1693" s="8">
        <v>2660.5062274932861</v>
      </c>
      <c r="M1693" s="8">
        <v>9334.4343223571886</v>
      </c>
      <c r="N1693" s="8">
        <v>97905.53271484375</v>
      </c>
      <c r="O1693" s="8">
        <v>33110.469573974638</v>
      </c>
      <c r="P1693" s="8">
        <v>0</v>
      </c>
      <c r="Q1693" s="8">
        <v>0</v>
      </c>
      <c r="R1693" s="8">
        <v>74277.370300292954</v>
      </c>
      <c r="S1693" s="8">
        <v>24552.123291015632</v>
      </c>
      <c r="T1693" s="8">
        <v>26684.260299682632</v>
      </c>
      <c r="U1693" s="8"/>
    </row>
    <row r="1694" spans="1:21" ht="14.25" customHeight="1" x14ac:dyDescent="0.55000000000000004">
      <c r="A1694" s="7">
        <f t="shared" si="105"/>
        <v>2027</v>
      </c>
      <c r="B1694" s="73" t="s">
        <v>87</v>
      </c>
      <c r="C1694" s="75">
        <v>49034</v>
      </c>
      <c r="D1694" s="8">
        <v>97033.74478149417</v>
      </c>
      <c r="E1694" s="8">
        <v>682245.6123046875</v>
      </c>
      <c r="F1694" s="8">
        <v>90056.419921875073</v>
      </c>
      <c r="G1694" s="8">
        <v>1385.4215669631951</v>
      </c>
      <c r="H1694" s="8">
        <v>6183.3529472351111</v>
      </c>
      <c r="I1694" s="8">
        <v>1360.3375749588017</v>
      </c>
      <c r="J1694" s="8">
        <v>123638.26641845705</v>
      </c>
      <c r="K1694" s="8">
        <v>15545.279914855959</v>
      </c>
      <c r="L1694" s="8">
        <v>2620.800559997559</v>
      </c>
      <c r="M1694" s="8">
        <v>9192.8233604431207</v>
      </c>
      <c r="N1694" s="8">
        <v>96279.367248535185</v>
      </c>
      <c r="O1694" s="8">
        <v>32302.930465698257</v>
      </c>
      <c r="P1694" s="8">
        <v>0</v>
      </c>
      <c r="Q1694" s="8">
        <v>0</v>
      </c>
      <c r="R1694" s="8">
        <v>73418.242202758789</v>
      </c>
      <c r="S1694" s="8">
        <v>23809.17607879639</v>
      </c>
      <c r="T1694" s="8">
        <v>26410.850318908706</v>
      </c>
      <c r="U1694" s="8"/>
    </row>
    <row r="1695" spans="1:21" ht="14.25" customHeight="1" x14ac:dyDescent="0.55000000000000004">
      <c r="A1695" s="7">
        <f t="shared" si="105"/>
        <v>2027</v>
      </c>
      <c r="B1695" s="73" t="s">
        <v>87</v>
      </c>
      <c r="C1695" s="75">
        <v>49064</v>
      </c>
      <c r="D1695" s="8">
        <v>95959.309875488325</v>
      </c>
      <c r="E1695" s="8">
        <v>675486.208984375</v>
      </c>
      <c r="F1695" s="8">
        <v>89164.179809570385</v>
      </c>
      <c r="G1695" s="8">
        <v>1369.5791921615605</v>
      </c>
      <c r="H1695" s="8">
        <v>6120.006177902219</v>
      </c>
      <c r="I1695" s="8">
        <v>1346.4013285636902</v>
      </c>
      <c r="J1695" s="8">
        <v>120274.89135742192</v>
      </c>
      <c r="K1695" s="8">
        <v>15478.915870666511</v>
      </c>
      <c r="L1695" s="8">
        <v>2549.7315406799321</v>
      </c>
      <c r="M1695" s="8">
        <v>8932.8986434936578</v>
      </c>
      <c r="N1695" s="8">
        <v>93313.348327636719</v>
      </c>
      <c r="O1695" s="8">
        <v>31060.11663818359</v>
      </c>
      <c r="P1695" s="8">
        <v>0</v>
      </c>
      <c r="Q1695" s="8">
        <v>0</v>
      </c>
      <c r="R1695" s="8">
        <v>72579.698715209961</v>
      </c>
      <c r="S1695" s="8">
        <v>21551.763595581058</v>
      </c>
      <c r="T1695" s="8">
        <v>26143.431159973155</v>
      </c>
      <c r="U1695" s="8"/>
    </row>
    <row r="1696" spans="1:21" ht="14.25" customHeight="1" x14ac:dyDescent="0.55000000000000004">
      <c r="A1696" s="7">
        <f t="shared" si="105"/>
        <v>2027</v>
      </c>
      <c r="B1696" s="73" t="s">
        <v>87</v>
      </c>
      <c r="C1696" s="75">
        <v>49095</v>
      </c>
      <c r="D1696" s="8">
        <v>94910.249053955107</v>
      </c>
      <c r="E1696" s="8">
        <v>668874.48828125</v>
      </c>
      <c r="F1696" s="8">
        <v>88291.431762695371</v>
      </c>
      <c r="G1696" s="8">
        <v>1354.1118493080137</v>
      </c>
      <c r="H1696" s="8">
        <v>6058.0370674133301</v>
      </c>
      <c r="I1696" s="8">
        <v>1332.7680850029008</v>
      </c>
      <c r="J1696" s="8">
        <v>118861.14831542969</v>
      </c>
      <c r="K1696" s="8">
        <v>15414.128257751468</v>
      </c>
      <c r="L1696" s="8">
        <v>2519.7680263519301</v>
      </c>
      <c r="M1696" s="8">
        <v>8827.6067581176831</v>
      </c>
      <c r="N1696" s="8">
        <v>92099.648132324219</v>
      </c>
      <c r="O1696" s="8">
        <v>30413.605850219734</v>
      </c>
      <c r="P1696" s="8">
        <v>0</v>
      </c>
      <c r="Q1696" s="8">
        <v>0</v>
      </c>
      <c r="R1696" s="8">
        <v>71760.986145019546</v>
      </c>
      <c r="S1696" s="8">
        <v>21218.36011505127</v>
      </c>
      <c r="T1696" s="8">
        <v>25881.801773071293</v>
      </c>
      <c r="U1696" s="8"/>
    </row>
    <row r="1697" spans="1:21" ht="14.25" customHeight="1" x14ac:dyDescent="0.55000000000000004">
      <c r="A1697" s="7">
        <f t="shared" si="105"/>
        <v>2027</v>
      </c>
      <c r="B1697" s="73" t="s">
        <v>87</v>
      </c>
      <c r="C1697" s="75">
        <v>49125</v>
      </c>
      <c r="D1697" s="8">
        <v>93885.654510498105</v>
      </c>
      <c r="E1697" s="8">
        <v>662405.505859375</v>
      </c>
      <c r="F1697" s="8">
        <v>87437.52667236331</v>
      </c>
      <c r="G1697" s="8">
        <v>1339.0063700675955</v>
      </c>
      <c r="H1697" s="8">
        <v>5997.4001007080096</v>
      </c>
      <c r="I1697" s="8">
        <v>1319.4279623031614</v>
      </c>
      <c r="J1697" s="8">
        <v>117778.94421386722</v>
      </c>
      <c r="K1697" s="8">
        <v>15350.861259460455</v>
      </c>
      <c r="L1697" s="8">
        <v>2496.7975263595572</v>
      </c>
      <c r="M1697" s="8">
        <v>8748.4759330749457</v>
      </c>
      <c r="N1697" s="8">
        <v>91182.809631347671</v>
      </c>
      <c r="O1697" s="8">
        <v>29872.632888793956</v>
      </c>
      <c r="P1697" s="8">
        <v>0</v>
      </c>
      <c r="Q1697" s="8">
        <v>0</v>
      </c>
      <c r="R1697" s="8">
        <v>70961.410552978516</v>
      </c>
      <c r="S1697" s="8">
        <v>21191.761039733898</v>
      </c>
      <c r="T1697" s="8">
        <v>25625.773132324233</v>
      </c>
      <c r="U1697" s="8"/>
    </row>
    <row r="1698" spans="1:21" ht="14.25" customHeight="1" x14ac:dyDescent="0.55000000000000004">
      <c r="A1698" s="7">
        <f t="shared" si="105"/>
        <v>2027</v>
      </c>
      <c r="B1698" s="73" t="s">
        <v>87</v>
      </c>
      <c r="C1698" s="75">
        <v>49156</v>
      </c>
      <c r="D1698" s="8">
        <v>92884.660980224638</v>
      </c>
      <c r="E1698" s="8">
        <v>656074.54443359375</v>
      </c>
      <c r="F1698" s="8">
        <v>86601.838745117289</v>
      </c>
      <c r="G1698" s="8">
        <v>1324.2499380111703</v>
      </c>
      <c r="H1698" s="8">
        <v>5938.0521240234439</v>
      </c>
      <c r="I1698" s="8">
        <v>1306.3713879585277</v>
      </c>
      <c r="J1698" s="8">
        <v>116780.77685546878</v>
      </c>
      <c r="K1698" s="8">
        <v>15289.06112670899</v>
      </c>
      <c r="L1698" s="8">
        <v>2475.6023244857784</v>
      </c>
      <c r="M1698" s="8">
        <v>8675.8608703613354</v>
      </c>
      <c r="N1698" s="8">
        <v>90340.248596191406</v>
      </c>
      <c r="O1698" s="8">
        <v>29362.458663940437</v>
      </c>
      <c r="P1698" s="8">
        <v>0</v>
      </c>
      <c r="Q1698" s="8">
        <v>0</v>
      </c>
      <c r="R1698" s="8">
        <v>70180.293106079102</v>
      </c>
      <c r="S1698" s="8">
        <v>21225.316604614258</v>
      </c>
      <c r="T1698" s="8">
        <v>25375.163246154789</v>
      </c>
      <c r="U1698" s="8"/>
    </row>
    <row r="1699" spans="1:21" ht="14.25" customHeight="1" x14ac:dyDescent="0.55000000000000004">
      <c r="A1699" s="7">
        <f t="shared" si="105"/>
        <v>2027</v>
      </c>
      <c r="B1699" s="73" t="s">
        <v>87</v>
      </c>
      <c r="C1699" s="75">
        <v>49187</v>
      </c>
      <c r="D1699" s="8">
        <v>91906.449920654355</v>
      </c>
      <c r="E1699" s="8">
        <v>649877.09619140625</v>
      </c>
      <c r="F1699" s="8">
        <v>85783.775695800839</v>
      </c>
      <c r="G1699" s="8">
        <v>1309.8305201530461</v>
      </c>
      <c r="H1699" s="8">
        <v>5879.9515380859384</v>
      </c>
      <c r="I1699" s="8">
        <v>1293.5892825126652</v>
      </c>
      <c r="J1699" s="8">
        <v>115805.25830078129</v>
      </c>
      <c r="K1699" s="8">
        <v>15228.676536560064</v>
      </c>
      <c r="L1699" s="8">
        <v>2454.8881397247305</v>
      </c>
      <c r="M1699" s="8">
        <v>8604.8928298950177</v>
      </c>
      <c r="N1699" s="8">
        <v>89516.79913330081</v>
      </c>
      <c r="O1699" s="8">
        <v>28864.65007019043</v>
      </c>
      <c r="P1699" s="8">
        <v>0</v>
      </c>
      <c r="Q1699" s="8">
        <v>0</v>
      </c>
      <c r="R1699" s="8">
        <v>69416.998870849609</v>
      </c>
      <c r="S1699" s="8">
        <v>21258.459861755367</v>
      </c>
      <c r="T1699" s="8">
        <v>25129.798477172866</v>
      </c>
      <c r="U1699" s="8"/>
    </row>
    <row r="1700" spans="1:21" ht="14.25" customHeight="1" x14ac:dyDescent="0.55000000000000004">
      <c r="A1700" s="7">
        <f t="shared" si="105"/>
        <v>2027</v>
      </c>
      <c r="B1700" s="73" t="s">
        <v>87</v>
      </c>
      <c r="C1700" s="75">
        <v>49217</v>
      </c>
      <c r="D1700" s="8">
        <v>90950.228881835967</v>
      </c>
      <c r="E1700" s="8">
        <v>643808.8515625</v>
      </c>
      <c r="F1700" s="8">
        <v>84982.767272949262</v>
      </c>
      <c r="G1700" s="8">
        <v>1295.7365107536318</v>
      </c>
      <c r="H1700" s="8">
        <v>5823.0588073730432</v>
      </c>
      <c r="I1700" s="8">
        <v>1281.0728836059577</v>
      </c>
      <c r="J1700" s="8">
        <v>114735.16461181645</v>
      </c>
      <c r="K1700" s="8">
        <v>15169.658950805668</v>
      </c>
      <c r="L1700" s="8">
        <v>2432.1836051940918</v>
      </c>
      <c r="M1700" s="8">
        <v>8526.2693786621112</v>
      </c>
      <c r="N1700" s="8">
        <v>88607.054382324233</v>
      </c>
      <c r="O1700" s="8">
        <v>28345.273086547852</v>
      </c>
      <c r="P1700" s="8">
        <v>0</v>
      </c>
      <c r="Q1700" s="8">
        <v>0</v>
      </c>
      <c r="R1700" s="8">
        <v>68670.913619995132</v>
      </c>
      <c r="S1700" s="8">
        <v>21174.740684509285</v>
      </c>
      <c r="T1700" s="8">
        <v>24889.512634277358</v>
      </c>
      <c r="U1700" s="8"/>
    </row>
    <row r="1701" spans="1:21" ht="14.25" customHeight="1" x14ac:dyDescent="0.55000000000000004">
      <c r="A1701" s="7">
        <f t="shared" si="105"/>
        <v>2027</v>
      </c>
      <c r="B1701" s="73" t="s">
        <v>87</v>
      </c>
      <c r="C1701" s="75">
        <v>49248</v>
      </c>
      <c r="D1701" s="8">
        <v>90015.248962402387</v>
      </c>
      <c r="E1701" s="8">
        <v>637865.67236328125</v>
      </c>
      <c r="F1701" s="8">
        <v>84198.268676757885</v>
      </c>
      <c r="G1701" s="8">
        <v>1281.9568762779243</v>
      </c>
      <c r="H1701" s="8">
        <v>5767.3357372283936</v>
      </c>
      <c r="I1701" s="8">
        <v>1268.8137979507442</v>
      </c>
      <c r="J1701" s="8">
        <v>113803.80627441408</v>
      </c>
      <c r="K1701" s="8">
        <v>15111.961967468264</v>
      </c>
      <c r="L1701" s="8">
        <v>2412.4068508148198</v>
      </c>
      <c r="M1701" s="8">
        <v>8458.5196342468334</v>
      </c>
      <c r="N1701" s="8">
        <v>87820.915100097656</v>
      </c>
      <c r="O1701" s="8">
        <v>27871.538009643562</v>
      </c>
      <c r="P1701" s="8">
        <v>0</v>
      </c>
      <c r="Q1701" s="8">
        <v>0</v>
      </c>
      <c r="R1701" s="8">
        <v>67941.454437255845</v>
      </c>
      <c r="S1701" s="8">
        <v>21208.206253051772</v>
      </c>
      <c r="T1701" s="8">
        <v>24654.144805908218</v>
      </c>
      <c r="U1701" s="8"/>
    </row>
    <row r="1702" spans="1:21" ht="14.25" customHeight="1" x14ac:dyDescent="0.55000000000000004">
      <c r="A1702" s="7">
        <f t="shared" si="105"/>
        <v>2027</v>
      </c>
      <c r="B1702" s="73" t="s">
        <v>87</v>
      </c>
      <c r="C1702" s="75">
        <v>49278</v>
      </c>
      <c r="D1702" s="8">
        <v>89100.805358886733</v>
      </c>
      <c r="E1702" s="8">
        <v>632043.6201171875</v>
      </c>
      <c r="F1702" s="8">
        <v>83429.757446289135</v>
      </c>
      <c r="G1702" s="8">
        <v>1268.4811334609985</v>
      </c>
      <c r="H1702" s="8">
        <v>5712.7461299896249</v>
      </c>
      <c r="I1702" s="8">
        <v>1256.8040723800643</v>
      </c>
      <c r="J1702" s="8">
        <v>113121.39105224612</v>
      </c>
      <c r="K1702" s="8">
        <v>15055.541267395029</v>
      </c>
      <c r="L1702" s="8">
        <v>2397.8815307617201</v>
      </c>
      <c r="M1702" s="8">
        <v>8410.3996772766131</v>
      </c>
      <c r="N1702" s="8">
        <v>87257.567993164092</v>
      </c>
      <c r="O1702" s="8">
        <v>27473.669708251946</v>
      </c>
      <c r="P1702" s="8">
        <v>0</v>
      </c>
      <c r="Q1702" s="8">
        <v>0</v>
      </c>
      <c r="R1702" s="8">
        <v>67228.068389892593</v>
      </c>
      <c r="S1702" s="8">
        <v>21469.778381347645</v>
      </c>
      <c r="T1702" s="8">
        <v>24423.542579650886</v>
      </c>
      <c r="U1702" s="8"/>
    </row>
    <row r="1703" spans="1:21" ht="14.25" customHeight="1" x14ac:dyDescent="0.55000000000000004">
      <c r="A1703" s="7">
        <f t="shared" si="105"/>
        <v>2027</v>
      </c>
      <c r="B1703" s="73" t="s">
        <v>87</v>
      </c>
      <c r="C1703" s="75">
        <v>49309</v>
      </c>
      <c r="D1703" s="8">
        <v>88206.200866699306</v>
      </c>
      <c r="E1703" s="8">
        <v>626338.90283203125</v>
      </c>
      <c r="F1703" s="8">
        <v>82676.734375000087</v>
      </c>
      <c r="G1703" s="8">
        <v>1255.299162864686</v>
      </c>
      <c r="H1703" s="8">
        <v>5659.2548942565909</v>
      </c>
      <c r="I1703" s="8">
        <v>1245.0360212326054</v>
      </c>
      <c r="J1703" s="8">
        <v>112850.61145019534</v>
      </c>
      <c r="K1703" s="8">
        <v>15000.353958129883</v>
      </c>
      <c r="L1703" s="8">
        <v>2392.0372314453134</v>
      </c>
      <c r="M1703" s="8">
        <v>8394.8314857482965</v>
      </c>
      <c r="N1703" s="8">
        <v>87063.391418457046</v>
      </c>
      <c r="O1703" s="8">
        <v>27195.669998168953</v>
      </c>
      <c r="P1703" s="8">
        <v>0</v>
      </c>
      <c r="Q1703" s="8">
        <v>0</v>
      </c>
      <c r="R1703" s="8">
        <v>66530.219375610366</v>
      </c>
      <c r="S1703" s="8">
        <v>22122.82891082764</v>
      </c>
      <c r="T1703" s="8">
        <v>24197.561393737797</v>
      </c>
      <c r="U1703" s="8"/>
    </row>
    <row r="1704" spans="1:21" ht="14.25" customHeight="1" x14ac:dyDescent="0.55000000000000004">
      <c r="A1704" s="7">
        <f t="shared" si="105"/>
        <v>2027</v>
      </c>
      <c r="B1704" s="73" t="s">
        <v>87</v>
      </c>
      <c r="C1704" s="75">
        <v>49340</v>
      </c>
      <c r="D1704" s="8">
        <v>87330.788116455136</v>
      </c>
      <c r="E1704" s="8">
        <v>620747.90185546875</v>
      </c>
      <c r="F1704" s="8">
        <v>81938.722900390669</v>
      </c>
      <c r="G1704" s="8">
        <v>1242.4013757705688</v>
      </c>
      <c r="H1704" s="8">
        <v>5606.8286952972439</v>
      </c>
      <c r="I1704" s="8">
        <v>1233.5022411346426</v>
      </c>
      <c r="J1704" s="8">
        <v>111746.43988037111</v>
      </c>
      <c r="K1704" s="8">
        <v>14946.359931945801</v>
      </c>
      <c r="L1704" s="8">
        <v>2368.6264028549194</v>
      </c>
      <c r="M1704" s="8">
        <v>8312.9641265869195</v>
      </c>
      <c r="N1704" s="8">
        <v>86118.48779296875</v>
      </c>
      <c r="O1704" s="8">
        <v>26687.702377319336</v>
      </c>
      <c r="P1704" s="8">
        <v>0</v>
      </c>
      <c r="Q1704" s="8">
        <v>0</v>
      </c>
      <c r="R1704" s="8">
        <v>65847.401428222656</v>
      </c>
      <c r="S1704" s="8">
        <v>21922.979919433597</v>
      </c>
      <c r="T1704" s="8">
        <v>23976.058380126953</v>
      </c>
      <c r="U1704" s="8"/>
    </row>
    <row r="1705" spans="1:21" ht="14.25" customHeight="1" x14ac:dyDescent="0.55000000000000004">
      <c r="A1705" s="7">
        <f t="shared" si="105"/>
        <v>2027</v>
      </c>
      <c r="B1705" s="73" t="s">
        <v>87</v>
      </c>
      <c r="C1705" s="75">
        <v>49368</v>
      </c>
      <c r="D1705" s="8">
        <v>86473.946777343837</v>
      </c>
      <c r="E1705" s="8">
        <v>615267.13623046875</v>
      </c>
      <c r="F1705" s="8">
        <v>81215.261901855527</v>
      </c>
      <c r="G1705" s="8">
        <v>1229.7785077095034</v>
      </c>
      <c r="H1705" s="8">
        <v>5555.4351501464844</v>
      </c>
      <c r="I1705" s="8">
        <v>1222.1957058906557</v>
      </c>
      <c r="J1705" s="8">
        <v>110665.04956054688</v>
      </c>
      <c r="K1705" s="8">
        <v>14893.520782470712</v>
      </c>
      <c r="L1705" s="8">
        <v>2345.6987371444711</v>
      </c>
      <c r="M1705" s="8">
        <v>8232.7821464538611</v>
      </c>
      <c r="N1705" s="8">
        <v>85193.04473876956</v>
      </c>
      <c r="O1705" s="8">
        <v>26192.052932739258</v>
      </c>
      <c r="P1705" s="8">
        <v>0</v>
      </c>
      <c r="Q1705" s="8">
        <v>0</v>
      </c>
      <c r="R1705" s="8">
        <v>65179.125839233413</v>
      </c>
      <c r="S1705" s="8">
        <v>21727.024169921886</v>
      </c>
      <c r="T1705" s="8">
        <v>23758.90000152589</v>
      </c>
      <c r="U1705" s="8"/>
    </row>
    <row r="1706" spans="1:21" ht="14.25" customHeight="1" x14ac:dyDescent="0.55000000000000004">
      <c r="A1706" s="7">
        <f t="shared" si="105"/>
        <v>2027</v>
      </c>
      <c r="B1706" s="73" t="s">
        <v>87</v>
      </c>
      <c r="C1706" s="75">
        <v>49399</v>
      </c>
      <c r="D1706" s="8">
        <v>85635.075561523539</v>
      </c>
      <c r="E1706" s="8">
        <v>609893.279296875</v>
      </c>
      <c r="F1706" s="8">
        <v>80505.912414550854</v>
      </c>
      <c r="G1706" s="8">
        <v>1217.4218182563782</v>
      </c>
      <c r="H1706" s="8">
        <v>5505.0439891815186</v>
      </c>
      <c r="I1706" s="8">
        <v>1211.1096177101142</v>
      </c>
      <c r="J1706" s="8">
        <v>109605.73297119145</v>
      </c>
      <c r="K1706" s="8">
        <v>14841.798515319837</v>
      </c>
      <c r="L1706" s="8">
        <v>2323.2392292022705</v>
      </c>
      <c r="M1706" s="8">
        <v>8154.2333259582538</v>
      </c>
      <c r="N1706" s="8">
        <v>84286.462890625015</v>
      </c>
      <c r="O1706" s="8">
        <v>25708.328308105465</v>
      </c>
      <c r="P1706" s="8">
        <v>0</v>
      </c>
      <c r="Q1706" s="8">
        <v>0</v>
      </c>
      <c r="R1706" s="8">
        <v>64524.92839050293</v>
      </c>
      <c r="S1706" s="8">
        <v>21534.849182128917</v>
      </c>
      <c r="T1706" s="8">
        <v>23545.956878662113</v>
      </c>
      <c r="U1706" s="8"/>
    </row>
    <row r="1707" spans="1:21" ht="14.25" customHeight="1" x14ac:dyDescent="0.55000000000000004">
      <c r="A1707" s="7">
        <f t="shared" si="105"/>
        <v>2027</v>
      </c>
      <c r="B1707" s="73" t="s">
        <v>87</v>
      </c>
      <c r="C1707" s="75">
        <v>49429</v>
      </c>
      <c r="D1707" s="8">
        <v>84813.602386474726</v>
      </c>
      <c r="E1707" s="8">
        <v>604623.138671875</v>
      </c>
      <c r="F1707" s="8">
        <v>79810.253601074262</v>
      </c>
      <c r="G1707" s="8">
        <v>1205.3228402137768</v>
      </c>
      <c r="H1707" s="8">
        <v>5455.6252117156982</v>
      </c>
      <c r="I1707" s="8">
        <v>1200.2374534606929</v>
      </c>
      <c r="J1707" s="8">
        <v>108567.80920410156</v>
      </c>
      <c r="K1707" s="8">
        <v>14791.158302307131</v>
      </c>
      <c r="L1707" s="8">
        <v>2301.2332067489619</v>
      </c>
      <c r="M1707" s="8">
        <v>8077.266662597659</v>
      </c>
      <c r="N1707" s="8">
        <v>83398.149169921875</v>
      </c>
      <c r="O1707" s="8">
        <v>25236.145706176754</v>
      </c>
      <c r="P1707" s="8">
        <v>0</v>
      </c>
      <c r="Q1707" s="8">
        <v>0</v>
      </c>
      <c r="R1707" s="8">
        <v>63884.362670898452</v>
      </c>
      <c r="S1707" s="8">
        <v>21346.340202331543</v>
      </c>
      <c r="T1707" s="8">
        <v>23337.103652954112</v>
      </c>
      <c r="U1707" s="8"/>
    </row>
    <row r="1708" spans="1:21" ht="14.25" customHeight="1" x14ac:dyDescent="0.55000000000000004">
      <c r="A1708" s="7">
        <f t="shared" si="105"/>
        <v>2027</v>
      </c>
      <c r="B1708" s="73" t="s">
        <v>87</v>
      </c>
      <c r="C1708" s="75">
        <v>49460</v>
      </c>
      <c r="D1708" s="8">
        <v>84008.980163574277</v>
      </c>
      <c r="E1708" s="8">
        <v>599453.64306640625</v>
      </c>
      <c r="F1708" s="8">
        <v>79127.879638671948</v>
      </c>
      <c r="G1708" s="8">
        <v>1193.4734296798702</v>
      </c>
      <c r="H1708" s="8">
        <v>5407.1504497528067</v>
      </c>
      <c r="I1708" s="8">
        <v>1189.5730109214787</v>
      </c>
      <c r="J1708" s="8">
        <v>107550.61376953126</v>
      </c>
      <c r="K1708" s="8">
        <v>14741.565734863289</v>
      </c>
      <c r="L1708" s="8">
        <v>2279.6669511795044</v>
      </c>
      <c r="M1708" s="8">
        <v>8001.8342475891122</v>
      </c>
      <c r="N1708" s="8">
        <v>82527.548767089844</v>
      </c>
      <c r="O1708" s="8">
        <v>24775.142684936516</v>
      </c>
      <c r="P1708" s="8">
        <v>0</v>
      </c>
      <c r="Q1708" s="8">
        <v>0</v>
      </c>
      <c r="R1708" s="8">
        <v>63256.998657226563</v>
      </c>
      <c r="S1708" s="8">
        <v>21161.393798828132</v>
      </c>
      <c r="T1708" s="8">
        <v>23132.223197936997</v>
      </c>
      <c r="U1708" s="8"/>
    </row>
    <row r="1709" spans="1:21" ht="14.25" customHeight="1" x14ac:dyDescent="0.55000000000000004">
      <c r="A1709" s="7">
        <f t="shared" si="105"/>
        <v>2027</v>
      </c>
      <c r="B1709" s="73" t="s">
        <v>87</v>
      </c>
      <c r="C1709" s="75">
        <v>49490</v>
      </c>
      <c r="D1709" s="8">
        <v>83220.686584472685</v>
      </c>
      <c r="E1709" s="8">
        <v>594381.83203125</v>
      </c>
      <c r="F1709" s="8">
        <v>78458.401611328198</v>
      </c>
      <c r="G1709" s="8">
        <v>1181.8659610748305</v>
      </c>
      <c r="H1709" s="8">
        <v>5359.5923061370877</v>
      </c>
      <c r="I1709" s="8">
        <v>1179.1102366447446</v>
      </c>
      <c r="J1709" s="8">
        <v>106553.53625488284</v>
      </c>
      <c r="K1709" s="8">
        <v>14692.987838745132</v>
      </c>
      <c r="L1709" s="8">
        <v>2258.5271816253662</v>
      </c>
      <c r="M1709" s="8">
        <v>7927.890110015871</v>
      </c>
      <c r="N1709" s="8">
        <v>81674.129882812529</v>
      </c>
      <c r="O1709" s="8">
        <v>24324.973434448253</v>
      </c>
      <c r="P1709" s="8">
        <v>0</v>
      </c>
      <c r="Q1709" s="8">
        <v>0</v>
      </c>
      <c r="R1709" s="8">
        <v>62642.432434082039</v>
      </c>
      <c r="S1709" s="8">
        <v>20979.904754638672</v>
      </c>
      <c r="T1709" s="8">
        <v>22931.199295043967</v>
      </c>
      <c r="U1709" s="8"/>
    </row>
    <row r="1710" spans="1:21" ht="14.25" customHeight="1" x14ac:dyDescent="0.55000000000000004">
      <c r="A1710" s="7">
        <f t="shared" si="105"/>
        <v>2027</v>
      </c>
      <c r="B1710" s="73" t="s">
        <v>87</v>
      </c>
      <c r="C1710" s="75">
        <v>49521</v>
      </c>
      <c r="D1710" s="8">
        <v>82448.21514892581</v>
      </c>
      <c r="E1710" s="8">
        <v>589404.8916015625</v>
      </c>
      <c r="F1710" s="8">
        <v>77801.445312500087</v>
      </c>
      <c r="G1710" s="8">
        <v>1170.4929170608521</v>
      </c>
      <c r="H1710" s="8">
        <v>5312.924633026124</v>
      </c>
      <c r="I1710" s="8">
        <v>1168.8433871269222</v>
      </c>
      <c r="J1710" s="8">
        <v>105575.96630859378</v>
      </c>
      <c r="K1710" s="8">
        <v>14645.394859313968</v>
      </c>
      <c r="L1710" s="8">
        <v>2237.8010587692261</v>
      </c>
      <c r="M1710" s="8">
        <v>7855.3893699646087</v>
      </c>
      <c r="N1710" s="8">
        <v>80837.379821777358</v>
      </c>
      <c r="O1710" s="8">
        <v>23885.297912597656</v>
      </c>
      <c r="P1710" s="8">
        <v>0</v>
      </c>
      <c r="Q1710" s="8">
        <v>0</v>
      </c>
      <c r="R1710" s="8">
        <v>62040.267120361335</v>
      </c>
      <c r="S1710" s="8">
        <v>20801.776351928715</v>
      </c>
      <c r="T1710" s="8">
        <v>22733.922843933105</v>
      </c>
      <c r="U1710" s="8"/>
    </row>
    <row r="1711" spans="1:21" ht="14.25" customHeight="1" x14ac:dyDescent="0.55000000000000004">
      <c r="A1711" s="7">
        <f t="shared" si="105"/>
        <v>2027</v>
      </c>
      <c r="B1711" s="73" t="s">
        <v>87</v>
      </c>
      <c r="C1711" s="75">
        <v>49552</v>
      </c>
      <c r="D1711" s="8">
        <v>81691.08850097665</v>
      </c>
      <c r="E1711" s="8">
        <v>584520.10498046875</v>
      </c>
      <c r="F1711" s="8">
        <v>77156.653198242231</v>
      </c>
      <c r="G1711" s="8">
        <v>1159.3472251892094</v>
      </c>
      <c r="H1711" s="8">
        <v>5267.1221923828125</v>
      </c>
      <c r="I1711" s="8">
        <v>1158.7668361663827</v>
      </c>
      <c r="J1711" s="8">
        <v>104617.33001708984</v>
      </c>
      <c r="K1711" s="8">
        <v>14598.755493164063</v>
      </c>
      <c r="L1711" s="8">
        <v>2217.4764595031738</v>
      </c>
      <c r="M1711" s="8">
        <v>7784.2898063659713</v>
      </c>
      <c r="N1711" s="8">
        <v>80016.808868408203</v>
      </c>
      <c r="O1711" s="8">
        <v>23455.802444458011</v>
      </c>
      <c r="P1711" s="8">
        <v>0</v>
      </c>
      <c r="Q1711" s="8">
        <v>0</v>
      </c>
      <c r="R1711" s="8">
        <v>61450.129974365242</v>
      </c>
      <c r="S1711" s="8">
        <v>20626.914192199722</v>
      </c>
      <c r="T1711" s="8">
        <v>22540.286010742198</v>
      </c>
      <c r="U1711" s="8"/>
    </row>
    <row r="1712" spans="1:21" ht="14.25" customHeight="1" x14ac:dyDescent="0.55000000000000004">
      <c r="A1712" s="7">
        <f t="shared" si="105"/>
        <v>2027</v>
      </c>
      <c r="B1712" s="73" t="s">
        <v>87</v>
      </c>
      <c r="C1712" s="75">
        <v>49582</v>
      </c>
      <c r="D1712" s="8">
        <v>80948.838775634838</v>
      </c>
      <c r="E1712" s="8">
        <v>579724.828125</v>
      </c>
      <c r="F1712" s="8">
        <v>76523.677001953183</v>
      </c>
      <c r="G1712" s="8">
        <v>1148.4219653606417</v>
      </c>
      <c r="H1712" s="8">
        <v>5222.1608371734646</v>
      </c>
      <c r="I1712" s="8">
        <v>1148.8752951622009</v>
      </c>
      <c r="J1712" s="8">
        <v>103677.06811523438</v>
      </c>
      <c r="K1712" s="8">
        <v>14553.04096984864</v>
      </c>
      <c r="L1712" s="8">
        <v>2197.5415430068974</v>
      </c>
      <c r="M1712" s="8">
        <v>7714.5499687194861</v>
      </c>
      <c r="N1712" s="8">
        <v>79211.937774658203</v>
      </c>
      <c r="O1712" s="8">
        <v>23036.17024230957</v>
      </c>
      <c r="P1712" s="8">
        <v>0</v>
      </c>
      <c r="Q1712" s="8">
        <v>0</v>
      </c>
      <c r="R1712" s="8">
        <v>60871.652801513679</v>
      </c>
      <c r="S1712" s="8">
        <v>20455.227508544929</v>
      </c>
      <c r="T1712" s="8">
        <v>22350.187782287594</v>
      </c>
      <c r="U1712" s="8"/>
    </row>
    <row r="1713" spans="1:21" ht="14.25" customHeight="1" x14ac:dyDescent="0.55000000000000004">
      <c r="A1713" s="7">
        <f t="shared" si="105"/>
        <v>2027</v>
      </c>
      <c r="B1713" s="73" t="s">
        <v>87</v>
      </c>
      <c r="C1713" s="75">
        <v>49613</v>
      </c>
      <c r="D1713" s="8">
        <v>80221.025909423828</v>
      </c>
      <c r="E1713" s="8">
        <v>575016.5693359375</v>
      </c>
      <c r="F1713" s="8">
        <v>75902.186828613339</v>
      </c>
      <c r="G1713" s="8">
        <v>1137.7107131481175</v>
      </c>
      <c r="H1713" s="8">
        <v>5178.0165977478036</v>
      </c>
      <c r="I1713" s="8">
        <v>1139.1636133193972</v>
      </c>
      <c r="J1713" s="8">
        <v>102754.65478515628</v>
      </c>
      <c r="K1713" s="8">
        <v>14508.224342346202</v>
      </c>
      <c r="L1713" s="8">
        <v>2177.9850845336919</v>
      </c>
      <c r="M1713" s="8">
        <v>7646.1312370300275</v>
      </c>
      <c r="N1713" s="8">
        <v>78422.314483642593</v>
      </c>
      <c r="O1713" s="8">
        <v>22626.11225891114</v>
      </c>
      <c r="P1713" s="8">
        <v>0</v>
      </c>
      <c r="Q1713" s="8">
        <v>0</v>
      </c>
      <c r="R1713" s="8">
        <v>60304.499450683601</v>
      </c>
      <c r="S1713" s="8">
        <v>20286.625671386715</v>
      </c>
      <c r="T1713" s="8">
        <v>22163.530517578136</v>
      </c>
      <c r="U1713" s="8"/>
    </row>
    <row r="1714" spans="1:21" ht="14.25" customHeight="1" x14ac:dyDescent="0.55000000000000004">
      <c r="A1714" s="7">
        <f t="shared" si="105"/>
        <v>2027</v>
      </c>
      <c r="B1714" s="73" t="s">
        <v>87</v>
      </c>
      <c r="C1714" s="75">
        <v>49643</v>
      </c>
      <c r="D1714" s="8">
        <v>79507.222137451245</v>
      </c>
      <c r="E1714" s="8">
        <v>570392.89306640625</v>
      </c>
      <c r="F1714" s="8">
        <v>75291.861267089917</v>
      </c>
      <c r="G1714" s="8">
        <v>1127.2070534229285</v>
      </c>
      <c r="H1714" s="8">
        <v>5134.6674365997324</v>
      </c>
      <c r="I1714" s="8">
        <v>1129.6268091201787</v>
      </c>
      <c r="J1714" s="8">
        <v>101849.57122802736</v>
      </c>
      <c r="K1714" s="8">
        <v>14464.278594970709</v>
      </c>
      <c r="L1714" s="8">
        <v>2158.7960653305058</v>
      </c>
      <c r="M1714" s="8">
        <v>7578.9950065612775</v>
      </c>
      <c r="N1714" s="8">
        <v>77647.503448486343</v>
      </c>
      <c r="O1714" s="8">
        <v>22225.338500976566</v>
      </c>
      <c r="P1714" s="8">
        <v>0</v>
      </c>
      <c r="Q1714" s="8">
        <v>0</v>
      </c>
      <c r="R1714" s="8">
        <v>59748.325424194336</v>
      </c>
      <c r="S1714" s="8">
        <v>20121.026962280281</v>
      </c>
      <c r="T1714" s="8">
        <v>21980.218589782726</v>
      </c>
      <c r="U1714" s="8"/>
    </row>
    <row r="1715" spans="1:21" ht="14.25" customHeight="1" x14ac:dyDescent="0.55000000000000004">
      <c r="A1715" s="7">
        <f t="shared" si="105"/>
        <v>2027</v>
      </c>
      <c r="B1715" s="73" t="s">
        <v>87</v>
      </c>
      <c r="C1715" s="75">
        <v>49674</v>
      </c>
      <c r="D1715" s="8">
        <v>78807.020141601621</v>
      </c>
      <c r="E1715" s="8">
        <v>565851.4775390625</v>
      </c>
      <c r="F1715" s="8">
        <v>74692.394958496167</v>
      </c>
      <c r="G1715" s="8">
        <v>1116.9049885272982</v>
      </c>
      <c r="H1715" s="8">
        <v>5092.0918312072772</v>
      </c>
      <c r="I1715" s="8">
        <v>1120.2601580619823</v>
      </c>
      <c r="J1715" s="8">
        <v>100961.32952880862</v>
      </c>
      <c r="K1715" s="8">
        <v>14421.17846679688</v>
      </c>
      <c r="L1715" s="8">
        <v>2139.96422290802</v>
      </c>
      <c r="M1715" s="8">
        <v>7513.1054801940991</v>
      </c>
      <c r="N1715" s="8">
        <v>76887.083953857422</v>
      </c>
      <c r="O1715" s="8">
        <v>21833.576919555671</v>
      </c>
      <c r="P1715" s="8">
        <v>0</v>
      </c>
      <c r="Q1715" s="8">
        <v>0</v>
      </c>
      <c r="R1715" s="8">
        <v>59202.818283081055</v>
      </c>
      <c r="S1715" s="8">
        <v>19958.34992218019</v>
      </c>
      <c r="T1715" s="8">
        <v>21800.161689758301</v>
      </c>
      <c r="U1715" s="8"/>
    </row>
    <row r="1716" spans="1:21" ht="14.25" customHeight="1" x14ac:dyDescent="0.55000000000000004">
      <c r="A1716" s="7">
        <f t="shared" si="105"/>
        <v>2027</v>
      </c>
      <c r="B1716" s="73" t="s">
        <v>87</v>
      </c>
      <c r="C1716" s="75">
        <v>49705</v>
      </c>
      <c r="D1716" s="8">
        <v>78120.022277832119</v>
      </c>
      <c r="E1716" s="8">
        <v>561390.07080078125</v>
      </c>
      <c r="F1716" s="8">
        <v>74103.488891601606</v>
      </c>
      <c r="G1716" s="8">
        <v>1106.7986416816718</v>
      </c>
      <c r="H1716" s="8">
        <v>5050.2683849334735</v>
      </c>
      <c r="I1716" s="8">
        <v>1111.0589737892158</v>
      </c>
      <c r="J1716" s="8">
        <v>100089.45306396487</v>
      </c>
      <c r="K1716" s="8">
        <v>14378.89898681641</v>
      </c>
      <c r="L1716" s="8">
        <v>2121.4794168472295</v>
      </c>
      <c r="M1716" s="8">
        <v>7448.4273948669434</v>
      </c>
      <c r="N1716" s="8">
        <v>76140.650604248047</v>
      </c>
      <c r="O1716" s="8">
        <v>21450.562728881843</v>
      </c>
      <c r="P1716" s="8">
        <v>0</v>
      </c>
      <c r="Q1716" s="8">
        <v>0</v>
      </c>
      <c r="R1716" s="8">
        <v>58667.666427612305</v>
      </c>
      <c r="S1716" s="8">
        <v>19798.514739990238</v>
      </c>
      <c r="T1716" s="8">
        <v>21623.271484374993</v>
      </c>
      <c r="U1716" s="8"/>
    </row>
    <row r="1717" spans="1:21" ht="14.25" customHeight="1" x14ac:dyDescent="0.55000000000000004">
      <c r="A1717" s="7">
        <f t="shared" si="105"/>
        <v>2027</v>
      </c>
      <c r="B1717" s="73" t="s">
        <v>87</v>
      </c>
      <c r="C1717" s="75">
        <v>49734</v>
      </c>
      <c r="D1717" s="8">
        <v>77445.853515625073</v>
      </c>
      <c r="E1717" s="8">
        <v>557006.51318359375</v>
      </c>
      <c r="F1717" s="8">
        <v>73524.859008789135</v>
      </c>
      <c r="G1717" s="8">
        <v>1096.8824653625493</v>
      </c>
      <c r="H1717" s="8">
        <v>5009.1770515441904</v>
      </c>
      <c r="I1717" s="8">
        <v>1102.0188951492316</v>
      </c>
      <c r="J1717" s="8">
        <v>99233.484313964873</v>
      </c>
      <c r="K1717" s="8">
        <v>14337.417663574219</v>
      </c>
      <c r="L1717" s="8">
        <v>2103.3318777084346</v>
      </c>
      <c r="M1717" s="8">
        <v>7384.9266967773528</v>
      </c>
      <c r="N1717" s="8">
        <v>75407.811096191406</v>
      </c>
      <c r="O1717" s="8">
        <v>21076.040985107426</v>
      </c>
      <c r="P1717" s="8">
        <v>0</v>
      </c>
      <c r="Q1717" s="8">
        <v>0</v>
      </c>
      <c r="R1717" s="8">
        <v>58142.575225830085</v>
      </c>
      <c r="S1717" s="8">
        <v>19641.446327209476</v>
      </c>
      <c r="T1717" s="8">
        <v>21449.463500976577</v>
      </c>
      <c r="U1717" s="8"/>
    </row>
    <row r="1718" spans="1:21" ht="14.25" customHeight="1" x14ac:dyDescent="0.55000000000000004">
      <c r="A1718" s="7">
        <f t="shared" si="105"/>
        <v>2027</v>
      </c>
      <c r="B1718" s="73" t="s">
        <v>87</v>
      </c>
      <c r="C1718" s="75">
        <v>49765</v>
      </c>
      <c r="D1718" s="8">
        <v>76784.148864746181</v>
      </c>
      <c r="E1718" s="8">
        <v>552698.716796875</v>
      </c>
      <c r="F1718" s="8">
        <v>72956.230285644575</v>
      </c>
      <c r="G1718" s="8">
        <v>1087.1510100364699</v>
      </c>
      <c r="H1718" s="8">
        <v>4968.7984485626239</v>
      </c>
      <c r="I1718" s="8">
        <v>1093.1356172561643</v>
      </c>
      <c r="J1718" s="8">
        <v>98392.986572265625</v>
      </c>
      <c r="K1718" s="8">
        <v>14296.710792541513</v>
      </c>
      <c r="L1718" s="8">
        <v>2085.512300491333</v>
      </c>
      <c r="M1718" s="8">
        <v>7322.5711135864294</v>
      </c>
      <c r="N1718" s="8">
        <v>74688.190490722671</v>
      </c>
      <c r="O1718" s="8">
        <v>20709.768646240242</v>
      </c>
      <c r="P1718" s="8">
        <v>0</v>
      </c>
      <c r="Q1718" s="8">
        <v>0</v>
      </c>
      <c r="R1718" s="8">
        <v>57627.257095336936</v>
      </c>
      <c r="S1718" s="8">
        <v>19487.071411132805</v>
      </c>
      <c r="T1718" s="8">
        <v>21278.655944824219</v>
      </c>
      <c r="U1718" s="8"/>
    </row>
    <row r="1719" spans="1:21" ht="14.25" customHeight="1" x14ac:dyDescent="0.55000000000000004">
      <c r="A1719" s="7">
        <f t="shared" si="105"/>
        <v>2027</v>
      </c>
      <c r="B1719" s="73" t="s">
        <v>87</v>
      </c>
      <c r="C1719" s="75">
        <v>49795</v>
      </c>
      <c r="D1719" s="8">
        <v>76134.556823730498</v>
      </c>
      <c r="E1719" s="8">
        <v>548464.68017578125</v>
      </c>
      <c r="F1719" s="8">
        <v>72397.337097168071</v>
      </c>
      <c r="G1719" s="8">
        <v>1077.5991792678826</v>
      </c>
      <c r="H1719" s="8">
        <v>4929.1139240264883</v>
      </c>
      <c r="I1719" s="8">
        <v>1084.4050464630127</v>
      </c>
      <c r="J1719" s="8">
        <v>97567.533203125029</v>
      </c>
      <c r="K1719" s="8">
        <v>14256.757400512712</v>
      </c>
      <c r="L1719" s="8">
        <v>2068.0119848251347</v>
      </c>
      <c r="M1719" s="8">
        <v>7261.3299636840884</v>
      </c>
      <c r="N1719" s="8">
        <v>73981.436126708984</v>
      </c>
      <c r="O1719" s="8">
        <v>20351.512313842784</v>
      </c>
      <c r="P1719" s="8">
        <v>0</v>
      </c>
      <c r="Q1719" s="8">
        <v>0</v>
      </c>
      <c r="R1719" s="8">
        <v>57121.443450927734</v>
      </c>
      <c r="S1719" s="8">
        <v>19335.320198059089</v>
      </c>
      <c r="T1719" s="8">
        <v>21110.77086639405</v>
      </c>
      <c r="U1719" s="8"/>
    </row>
    <row r="1720" spans="1:21" ht="14.25" customHeight="1" x14ac:dyDescent="0.55000000000000004">
      <c r="A1720" s="7">
        <f t="shared" si="105"/>
        <v>2027</v>
      </c>
      <c r="B1720" s="73" t="s">
        <v>87</v>
      </c>
      <c r="C1720" s="75">
        <v>49826</v>
      </c>
      <c r="D1720" s="8">
        <v>75496.744171142607</v>
      </c>
      <c r="E1720" s="8">
        <v>544302.4453125</v>
      </c>
      <c r="F1720" s="8">
        <v>71847.922790527417</v>
      </c>
      <c r="G1720" s="8">
        <v>1068.2219352722163</v>
      </c>
      <c r="H1720" s="8">
        <v>4890.1054077148447</v>
      </c>
      <c r="I1720" s="8">
        <v>1075.8231735229499</v>
      </c>
      <c r="J1720" s="8">
        <v>96756.726806640654</v>
      </c>
      <c r="K1720" s="8">
        <v>14217.535797119153</v>
      </c>
      <c r="L1720" s="8">
        <v>2050.8219566345215</v>
      </c>
      <c r="M1720" s="8">
        <v>7201.1726150512714</v>
      </c>
      <c r="N1720" s="8">
        <v>73287.192871093765</v>
      </c>
      <c r="O1720" s="8">
        <v>20001.041412353523</v>
      </c>
      <c r="P1720" s="8">
        <v>0</v>
      </c>
      <c r="Q1720" s="8">
        <v>0</v>
      </c>
      <c r="R1720" s="8">
        <v>56624.867523193367</v>
      </c>
      <c r="S1720" s="8">
        <v>19186.124717712417</v>
      </c>
      <c r="T1720" s="8">
        <v>20945.731788635261</v>
      </c>
      <c r="U1720" s="8"/>
    </row>
    <row r="1721" spans="1:21" ht="14.25" customHeight="1" x14ac:dyDescent="0.55000000000000004">
      <c r="A1721" s="7">
        <f t="shared" si="105"/>
        <v>2027</v>
      </c>
      <c r="B1721" s="73" t="s">
        <v>87</v>
      </c>
      <c r="C1721" s="75">
        <v>49856</v>
      </c>
      <c r="D1721" s="8">
        <v>74870.382965087934</v>
      </c>
      <c r="E1721" s="8">
        <v>540210.171875</v>
      </c>
      <c r="F1721" s="8">
        <v>71307.742797851664</v>
      </c>
      <c r="G1721" s="8">
        <v>1059.0144631862638</v>
      </c>
      <c r="H1721" s="8">
        <v>4851.7553348541269</v>
      </c>
      <c r="I1721" s="8">
        <v>1067.3861308097839</v>
      </c>
      <c r="J1721" s="8">
        <v>95960.158447265625</v>
      </c>
      <c r="K1721" s="8">
        <v>14179.026290893562</v>
      </c>
      <c r="L1721" s="8">
        <v>2033.9341201782227</v>
      </c>
      <c r="M1721" s="8">
        <v>7142.0695953369213</v>
      </c>
      <c r="N1721" s="8">
        <v>72605.129547119141</v>
      </c>
      <c r="O1721" s="8">
        <v>19658.140495300297</v>
      </c>
      <c r="P1721" s="8">
        <v>0</v>
      </c>
      <c r="Q1721" s="8">
        <v>0</v>
      </c>
      <c r="R1721" s="8">
        <v>56137.275207519546</v>
      </c>
      <c r="S1721" s="8">
        <v>19039.419128417976</v>
      </c>
      <c r="T1721" s="8">
        <v>20783.464530944824</v>
      </c>
      <c r="U1721" s="8"/>
    </row>
    <row r="1722" spans="1:21" ht="14.25" customHeight="1" x14ac:dyDescent="0.55000000000000004">
      <c r="A1722" s="7">
        <f t="shared" si="105"/>
        <v>2027</v>
      </c>
      <c r="B1722" s="73" t="s">
        <v>87</v>
      </c>
      <c r="C1722" s="75">
        <v>49887</v>
      </c>
      <c r="D1722" s="8">
        <v>74255.161773681728</v>
      </c>
      <c r="E1722" s="8">
        <v>536186.0302734375</v>
      </c>
      <c r="F1722" s="8">
        <v>70776.555358886792</v>
      </c>
      <c r="G1722" s="8">
        <v>1049.9721305370331</v>
      </c>
      <c r="H1722" s="8">
        <v>4814.0468559265137</v>
      </c>
      <c r="I1722" s="8">
        <v>1059.0902600288389</v>
      </c>
      <c r="J1722" s="8">
        <v>95177.462219238296</v>
      </c>
      <c r="K1722" s="8">
        <v>14141.208908081069</v>
      </c>
      <c r="L1722" s="8">
        <v>2017.3402423858649</v>
      </c>
      <c r="M1722" s="8">
        <v>7083.9934921264739</v>
      </c>
      <c r="N1722" s="8">
        <v>71934.916625976563</v>
      </c>
      <c r="O1722" s="8">
        <v>19322.596672058109</v>
      </c>
      <c r="P1722" s="8">
        <v>0</v>
      </c>
      <c r="Q1722" s="8">
        <v>0</v>
      </c>
      <c r="R1722" s="8">
        <v>55658.41999816896</v>
      </c>
      <c r="S1722" s="8">
        <v>18895.140800476085</v>
      </c>
      <c r="T1722" s="8">
        <v>20623.899070739757</v>
      </c>
      <c r="U1722" s="8"/>
    </row>
    <row r="1723" spans="1:21" ht="14.25" customHeight="1" x14ac:dyDescent="0.55000000000000004">
      <c r="A1723" s="7">
        <f t="shared" si="105"/>
        <v>2027</v>
      </c>
      <c r="B1723" s="73" t="s">
        <v>87</v>
      </c>
      <c r="C1723" s="75">
        <v>49918</v>
      </c>
      <c r="D1723" s="8">
        <v>73650.779510498076</v>
      </c>
      <c r="E1723" s="8">
        <v>532228.28564453125</v>
      </c>
      <c r="F1723" s="8">
        <v>70254.133239746137</v>
      </c>
      <c r="G1723" s="8">
        <v>1041.0905210971841</v>
      </c>
      <c r="H1723" s="8">
        <v>4776.9635848999033</v>
      </c>
      <c r="I1723" s="8">
        <v>1050.9319281578069</v>
      </c>
      <c r="J1723" s="8">
        <v>94408.262817382842</v>
      </c>
      <c r="K1723" s="8">
        <v>14104.065544128423</v>
      </c>
      <c r="L1723" s="8">
        <v>2001.0326328277581</v>
      </c>
      <c r="M1723" s="8">
        <v>7026.9171867370533</v>
      </c>
      <c r="N1723" s="8">
        <v>71276.243927001953</v>
      </c>
      <c r="O1723" s="8">
        <v>18994.207618713386</v>
      </c>
      <c r="P1723" s="8">
        <v>0</v>
      </c>
      <c r="Q1723" s="8">
        <v>0</v>
      </c>
      <c r="R1723" s="8">
        <v>55188.068389892571</v>
      </c>
      <c r="S1723" s="8">
        <v>18753.227188110344</v>
      </c>
      <c r="T1723" s="8">
        <v>20466.966667175293</v>
      </c>
      <c r="U1723" s="8"/>
    </row>
    <row r="1724" spans="1:21" ht="14.25" customHeight="1" x14ac:dyDescent="0.55000000000000004">
      <c r="A1724" s="7">
        <f t="shared" si="105"/>
        <v>2027</v>
      </c>
      <c r="B1724" s="73" t="s">
        <v>87</v>
      </c>
      <c r="C1724" s="75">
        <v>49948</v>
      </c>
      <c r="D1724" s="8">
        <v>73056.945892334013</v>
      </c>
      <c r="E1724" s="8">
        <v>528335.2587890625</v>
      </c>
      <c r="F1724" s="8">
        <v>69740.2539672852</v>
      </c>
      <c r="G1724" s="8">
        <v>1032.3652510643017</v>
      </c>
      <c r="H1724" s="8">
        <v>4740.4900074005127</v>
      </c>
      <c r="I1724" s="8">
        <v>1042.9077591896062</v>
      </c>
      <c r="J1724" s="8">
        <v>93652.215576171875</v>
      </c>
      <c r="K1724" s="8">
        <v>14067.577651977545</v>
      </c>
      <c r="L1724" s="8">
        <v>1985.0039167404179</v>
      </c>
      <c r="M1724" s="8">
        <v>6970.8147392273004</v>
      </c>
      <c r="N1724" s="8">
        <v>70628.818878173828</v>
      </c>
      <c r="O1724" s="8">
        <v>18672.778434753429</v>
      </c>
      <c r="P1724" s="8">
        <v>0</v>
      </c>
      <c r="Q1724" s="8">
        <v>0</v>
      </c>
      <c r="R1724" s="8">
        <v>54725.991470336921</v>
      </c>
      <c r="S1724" s="8">
        <v>18613.620521545399</v>
      </c>
      <c r="T1724" s="8">
        <v>20312.602333068855</v>
      </c>
      <c r="U1724" s="8"/>
    </row>
    <row r="1725" spans="1:21" ht="14.25" customHeight="1" x14ac:dyDescent="0.55000000000000004">
      <c r="A1725" s="7">
        <f t="shared" si="105"/>
        <v>2027</v>
      </c>
      <c r="B1725" s="73" t="s">
        <v>87</v>
      </c>
      <c r="C1725" s="75">
        <v>49979</v>
      </c>
      <c r="D1725" s="8">
        <v>72473.381866455107</v>
      </c>
      <c r="E1725" s="8">
        <v>524505.32861328125</v>
      </c>
      <c r="F1725" s="8">
        <v>69234.703308105542</v>
      </c>
      <c r="G1725" s="8">
        <v>1023.7922885417952</v>
      </c>
      <c r="H1725" s="8">
        <v>4704.6107387542716</v>
      </c>
      <c r="I1725" s="8">
        <v>1035.014347076416</v>
      </c>
      <c r="J1725" s="8">
        <v>92908.977478027358</v>
      </c>
      <c r="K1725" s="8">
        <v>14031.727485656736</v>
      </c>
      <c r="L1725" s="8">
        <v>1969.2467851638808</v>
      </c>
      <c r="M1725" s="8">
        <v>6915.6608123779251</v>
      </c>
      <c r="N1725" s="8">
        <v>69992.341705322266</v>
      </c>
      <c r="O1725" s="8">
        <v>18358.116096496589</v>
      </c>
      <c r="P1725" s="8">
        <v>0</v>
      </c>
      <c r="Q1725" s="8">
        <v>0</v>
      </c>
      <c r="R1725" s="8">
        <v>54271.972076416045</v>
      </c>
      <c r="S1725" s="8">
        <v>18476.262565612808</v>
      </c>
      <c r="T1725" s="8">
        <v>20160.741592407234</v>
      </c>
      <c r="U1725" s="8"/>
    </row>
    <row r="1726" spans="1:21" ht="14.25" customHeight="1" x14ac:dyDescent="0.55000000000000004">
      <c r="A1726" s="7">
        <f t="shared" si="105"/>
        <v>2027</v>
      </c>
      <c r="B1726" s="73" t="s">
        <v>87</v>
      </c>
      <c r="C1726" s="75">
        <v>50009</v>
      </c>
      <c r="D1726" s="8">
        <v>71899.815795898467</v>
      </c>
      <c r="E1726" s="8">
        <v>520736.9248046875</v>
      </c>
      <c r="F1726" s="8">
        <v>68737.27398681645</v>
      </c>
      <c r="G1726" s="8">
        <v>1015.3675172328951</v>
      </c>
      <c r="H1726" s="8">
        <v>4669.3112907409686</v>
      </c>
      <c r="I1726" s="8">
        <v>1027.2484440803526</v>
      </c>
      <c r="J1726" s="8">
        <v>92178.218078613281</v>
      </c>
      <c r="K1726" s="8">
        <v>13996.499397277837</v>
      </c>
      <c r="L1726" s="8">
        <v>1953.7542772293095</v>
      </c>
      <c r="M1726" s="8">
        <v>6861.4311294555664</v>
      </c>
      <c r="N1726" s="8">
        <v>69366.533050537124</v>
      </c>
      <c r="O1726" s="8">
        <v>18050.039596557628</v>
      </c>
      <c r="P1726" s="8">
        <v>0</v>
      </c>
      <c r="Q1726" s="8">
        <v>0</v>
      </c>
      <c r="R1726" s="8">
        <v>53825.795837402344</v>
      </c>
      <c r="S1726" s="8">
        <v>18341.099067687996</v>
      </c>
      <c r="T1726" s="8">
        <v>20011.321784973137</v>
      </c>
      <c r="U1726" s="8"/>
    </row>
    <row r="1727" spans="1:21" ht="14.25" customHeight="1" x14ac:dyDescent="0.55000000000000004">
      <c r="A1727" s="7">
        <f t="shared" si="105"/>
        <v>2027</v>
      </c>
      <c r="B1727" s="73" t="s">
        <v>87</v>
      </c>
      <c r="C1727" s="75">
        <v>50040</v>
      </c>
      <c r="D1727" s="8">
        <v>71335.988647460996</v>
      </c>
      <c r="E1727" s="8">
        <v>517028.5185546875</v>
      </c>
      <c r="F1727" s="8">
        <v>68247.764343261748</v>
      </c>
      <c r="G1727" s="8">
        <v>1007.0871241092684</v>
      </c>
      <c r="H1727" s="8">
        <v>4634.5773353576678</v>
      </c>
      <c r="I1727" s="8">
        <v>1019.606990814209</v>
      </c>
      <c r="J1727" s="8">
        <v>91459.62133789064</v>
      </c>
      <c r="K1727" s="8">
        <v>13961.876075744627</v>
      </c>
      <c r="L1727" s="8">
        <v>1938.5196514129643</v>
      </c>
      <c r="M1727" s="8">
        <v>6808.1020698547409</v>
      </c>
      <c r="N1727" s="8">
        <v>68751.123321533218</v>
      </c>
      <c r="O1727" s="8">
        <v>17748.3757171631</v>
      </c>
      <c r="P1727" s="8">
        <v>0</v>
      </c>
      <c r="Q1727" s="8">
        <v>0</v>
      </c>
      <c r="R1727" s="8">
        <v>53387.258560180679</v>
      </c>
      <c r="S1727" s="8">
        <v>18208.076835632321</v>
      </c>
      <c r="T1727" s="8">
        <v>19864.285537719737</v>
      </c>
      <c r="U1727" s="8"/>
    </row>
    <row r="1728" spans="1:21" ht="14.25" customHeight="1" x14ac:dyDescent="0.55000000000000004">
      <c r="A1728" s="7">
        <f t="shared" si="105"/>
        <v>2027</v>
      </c>
      <c r="B1728" s="73" t="s">
        <v>87</v>
      </c>
      <c r="C1728" s="75">
        <v>50071</v>
      </c>
      <c r="D1728" s="8">
        <v>70781.647094726577</v>
      </c>
      <c r="E1728" s="8">
        <v>513378.64697265625</v>
      </c>
      <c r="F1728" s="8">
        <v>67765.981201171948</v>
      </c>
      <c r="G1728" s="8">
        <v>998.94740605354332</v>
      </c>
      <c r="H1728" s="8">
        <v>4600.3949851989773</v>
      </c>
      <c r="I1728" s="8">
        <v>1012.0868554115289</v>
      </c>
      <c r="J1728" s="8">
        <v>90752.882812500015</v>
      </c>
      <c r="K1728" s="8">
        <v>13927.842018127449</v>
      </c>
      <c r="L1728" s="8">
        <v>1923.5364484786987</v>
      </c>
      <c r="M1728" s="8">
        <v>6755.6512145996103</v>
      </c>
      <c r="N1728" s="8">
        <v>68145.851654052749</v>
      </c>
      <c r="O1728" s="8">
        <v>17452.94866180421</v>
      </c>
      <c r="P1728" s="8">
        <v>0</v>
      </c>
      <c r="Q1728" s="8">
        <v>0</v>
      </c>
      <c r="R1728" s="8">
        <v>52956.166915893577</v>
      </c>
      <c r="S1728" s="8">
        <v>18077.142646789547</v>
      </c>
      <c r="T1728" s="8">
        <v>19719.572006225586</v>
      </c>
      <c r="U1728" s="8"/>
    </row>
    <row r="1729" spans="1:21" ht="14.25" customHeight="1" x14ac:dyDescent="0.55000000000000004">
      <c r="A1729" s="7">
        <f t="shared" si="105"/>
        <v>2027</v>
      </c>
      <c r="B1729" s="73" t="s">
        <v>87</v>
      </c>
      <c r="C1729" s="75">
        <v>50099</v>
      </c>
      <c r="D1729" s="8">
        <v>70236.549407959013</v>
      </c>
      <c r="E1729" s="8">
        <v>509785.8935546875</v>
      </c>
      <c r="F1729" s="8">
        <v>67291.736999511792</v>
      </c>
      <c r="G1729" s="8">
        <v>990.94472241401763</v>
      </c>
      <c r="H1729" s="8">
        <v>4566.751148223877</v>
      </c>
      <c r="I1729" s="8">
        <v>1004.6852035522463</v>
      </c>
      <c r="J1729" s="8">
        <v>90057.701843261748</v>
      </c>
      <c r="K1729" s="8">
        <v>13894.3828125</v>
      </c>
      <c r="L1729" s="8">
        <v>1908.798332214355</v>
      </c>
      <c r="M1729" s="8">
        <v>6704.0566253662146</v>
      </c>
      <c r="N1729" s="8">
        <v>67550.464080810547</v>
      </c>
      <c r="O1729" s="8">
        <v>17163.598167419445</v>
      </c>
      <c r="P1729" s="8">
        <v>0</v>
      </c>
      <c r="Q1729" s="8">
        <v>0</v>
      </c>
      <c r="R1729" s="8">
        <v>52532.326736450203</v>
      </c>
      <c r="S1729" s="8">
        <v>17948.248039245616</v>
      </c>
      <c r="T1729" s="8">
        <v>19577.127037048343</v>
      </c>
      <c r="U1729" s="8"/>
    </row>
    <row r="1730" spans="1:21" ht="14.25" customHeight="1" x14ac:dyDescent="0.55000000000000004">
      <c r="A1730" s="7">
        <f t="shared" si="105"/>
        <v>2027</v>
      </c>
      <c r="B1730" s="73" t="s">
        <v>87</v>
      </c>
      <c r="C1730" s="75">
        <v>50130</v>
      </c>
      <c r="D1730" s="8">
        <v>69700.462768554789</v>
      </c>
      <c r="E1730" s="8">
        <v>506248.88818359375</v>
      </c>
      <c r="F1730" s="8">
        <v>66824.853515625044</v>
      </c>
      <c r="G1730" s="8">
        <v>983.07559967041038</v>
      </c>
      <c r="H1730" s="8">
        <v>4533.632888793948</v>
      </c>
      <c r="I1730" s="8">
        <v>997.39920139312699</v>
      </c>
      <c r="J1730" s="8">
        <v>89373.79467773439</v>
      </c>
      <c r="K1730" s="8">
        <v>13861.482887268068</v>
      </c>
      <c r="L1730" s="8">
        <v>1894.2992906570437</v>
      </c>
      <c r="M1730" s="8">
        <v>6653.2970504760833</v>
      </c>
      <c r="N1730" s="8">
        <v>66964.715759277358</v>
      </c>
      <c r="O1730" s="8">
        <v>16880.163825988773</v>
      </c>
      <c r="P1730" s="8">
        <v>0</v>
      </c>
      <c r="Q1730" s="8">
        <v>0</v>
      </c>
      <c r="R1730" s="8">
        <v>52115.554855346687</v>
      </c>
      <c r="S1730" s="8">
        <v>17821.344078063961</v>
      </c>
      <c r="T1730" s="8">
        <v>19436.89720916748</v>
      </c>
      <c r="U1730" s="8"/>
    </row>
    <row r="1731" spans="1:21" ht="14.25" customHeight="1" x14ac:dyDescent="0.55000000000000004">
      <c r="A1731" s="7">
        <f t="shared" si="105"/>
        <v>2027</v>
      </c>
      <c r="B1731" s="73" t="s">
        <v>87</v>
      </c>
      <c r="C1731" s="75">
        <v>50160</v>
      </c>
      <c r="D1731" s="8">
        <v>69173.158172607538</v>
      </c>
      <c r="E1731" s="8">
        <v>502766.2978515625</v>
      </c>
      <c r="F1731" s="8">
        <v>66365.151550293027</v>
      </c>
      <c r="G1731" s="8">
        <v>975.33667254447937</v>
      </c>
      <c r="H1731" s="8">
        <v>4501.0276851654053</v>
      </c>
      <c r="I1731" s="8">
        <v>990.22605562210049</v>
      </c>
      <c r="J1731" s="8">
        <v>88700.886596679688</v>
      </c>
      <c r="K1731" s="8">
        <v>13829.128562927252</v>
      </c>
      <c r="L1731" s="8">
        <v>1880.0334033966067</v>
      </c>
      <c r="M1731" s="8">
        <v>6603.351810455325</v>
      </c>
      <c r="N1731" s="8">
        <v>66388.37329101564</v>
      </c>
      <c r="O1731" s="8">
        <v>16602.490661621101</v>
      </c>
      <c r="P1731" s="8">
        <v>0</v>
      </c>
      <c r="Q1731" s="8">
        <v>0</v>
      </c>
      <c r="R1731" s="8">
        <v>51705.672409057632</v>
      </c>
      <c r="S1731" s="8">
        <v>17696.383354187012</v>
      </c>
      <c r="T1731" s="8">
        <v>19298.828384399418</v>
      </c>
      <c r="U1731" s="8"/>
    </row>
    <row r="1732" spans="1:21" ht="14.25" customHeight="1" x14ac:dyDescent="0.55000000000000004">
      <c r="A1732" s="7">
        <f t="shared" si="105"/>
        <v>2027</v>
      </c>
      <c r="B1732" s="73" t="s">
        <v>87</v>
      </c>
      <c r="C1732" s="75">
        <v>50191</v>
      </c>
      <c r="D1732" s="8">
        <v>68654.419677734448</v>
      </c>
      <c r="E1732" s="8">
        <v>499336.83349609375</v>
      </c>
      <c r="F1732" s="8">
        <v>65912.461181640669</v>
      </c>
      <c r="G1732" s="8">
        <v>967.72473120689449</v>
      </c>
      <c r="H1732" s="8">
        <v>4468.9235477447501</v>
      </c>
      <c r="I1732" s="8">
        <v>983.16311836242676</v>
      </c>
      <c r="J1732" s="8">
        <v>88038.703674316435</v>
      </c>
      <c r="K1732" s="8">
        <v>13797.306335449226</v>
      </c>
      <c r="L1732" s="8">
        <v>1865.9949722290046</v>
      </c>
      <c r="M1732" s="8">
        <v>6554.2013702392687</v>
      </c>
      <c r="N1732" s="8">
        <v>65821.20181274417</v>
      </c>
      <c r="O1732" s="8">
        <v>16330.431236267103</v>
      </c>
      <c r="P1732" s="8">
        <v>0</v>
      </c>
      <c r="Q1732" s="8">
        <v>0</v>
      </c>
      <c r="R1732" s="8">
        <v>51302.511123657234</v>
      </c>
      <c r="S1732" s="8">
        <v>17573.321098327637</v>
      </c>
      <c r="T1732" s="8">
        <v>19162.870803833011</v>
      </c>
      <c r="U1732" s="8"/>
    </row>
    <row r="1733" spans="1:21" ht="14.25" customHeight="1" x14ac:dyDescent="0.55000000000000004">
      <c r="A1733" s="7">
        <f t="shared" si="105"/>
        <v>2027</v>
      </c>
      <c r="B1733" s="73" t="s">
        <v>87</v>
      </c>
      <c r="C1733" s="75">
        <v>50221</v>
      </c>
      <c r="D1733" s="8">
        <v>68144.030761718823</v>
      </c>
      <c r="E1733" s="8">
        <v>495959.26025390625</v>
      </c>
      <c r="F1733" s="8">
        <v>65466.622436523503</v>
      </c>
      <c r="G1733" s="8">
        <v>960.23658084869498</v>
      </c>
      <c r="H1733" s="8">
        <v>4437.3087100982666</v>
      </c>
      <c r="I1733" s="8">
        <v>976.20788860321034</v>
      </c>
      <c r="J1733" s="8">
        <v>87386.990783691406</v>
      </c>
      <c r="K1733" s="8">
        <v>13766.0028076172</v>
      </c>
      <c r="L1733" s="8">
        <v>1852.1785459518437</v>
      </c>
      <c r="M1733" s="8">
        <v>6505.8267898559643</v>
      </c>
      <c r="N1733" s="8">
        <v>65262.983367919936</v>
      </c>
      <c r="O1733" s="8">
        <v>16063.839958190933</v>
      </c>
      <c r="P1733" s="8">
        <v>0</v>
      </c>
      <c r="Q1733" s="8">
        <v>0</v>
      </c>
      <c r="R1733" s="8">
        <v>50905.90087890625</v>
      </c>
      <c r="S1733" s="8">
        <v>17452.112991333004</v>
      </c>
      <c r="T1733" s="8">
        <v>19028.976387023922</v>
      </c>
      <c r="U1733" s="8"/>
    </row>
    <row r="1734" spans="1:21" ht="14.25" customHeight="1" x14ac:dyDescent="0.55000000000000004">
      <c r="A1734" s="7">
        <f t="shared" si="105"/>
        <v>2027</v>
      </c>
      <c r="B1734" s="73" t="s">
        <v>87</v>
      </c>
      <c r="C1734" s="75">
        <v>50252</v>
      </c>
      <c r="D1734" s="8">
        <v>67641.79156494145</v>
      </c>
      <c r="E1734" s="8">
        <v>492632.3623046875</v>
      </c>
      <c r="F1734" s="8">
        <v>65027.471496582126</v>
      </c>
      <c r="G1734" s="8">
        <v>952.86923551559471</v>
      </c>
      <c r="H1734" s="8">
        <v>4406.171947479248</v>
      </c>
      <c r="I1734" s="8">
        <v>969.35778665542648</v>
      </c>
      <c r="J1734" s="8">
        <v>86745.49542236331</v>
      </c>
      <c r="K1734" s="8">
        <v>13735.20545959473</v>
      </c>
      <c r="L1734" s="8">
        <v>1838.578734397888</v>
      </c>
      <c r="M1734" s="8">
        <v>6458.2087974548358</v>
      </c>
      <c r="N1734" s="8">
        <v>64713.503326416037</v>
      </c>
      <c r="O1734" s="8">
        <v>15802.578948974622</v>
      </c>
      <c r="P1734" s="8">
        <v>0</v>
      </c>
      <c r="Q1734" s="8">
        <v>0</v>
      </c>
      <c r="R1734" s="8">
        <v>50515.683486938477</v>
      </c>
      <c r="S1734" s="8">
        <v>17332.716712951664</v>
      </c>
      <c r="T1734" s="8">
        <v>18897.095390319824</v>
      </c>
      <c r="U1734" s="8"/>
    </row>
    <row r="1735" spans="1:21" ht="14.25" customHeight="1" x14ac:dyDescent="0.55000000000000004">
      <c r="A1735" s="7">
        <f t="shared" si="105"/>
        <v>2027</v>
      </c>
      <c r="B1735" s="73" t="s">
        <v>87</v>
      </c>
      <c r="C1735" s="75">
        <v>50283</v>
      </c>
      <c r="D1735" s="8">
        <v>67147.500640869199</v>
      </c>
      <c r="E1735" s="8">
        <v>489354.96484375</v>
      </c>
      <c r="F1735" s="8">
        <v>64594.85522460944</v>
      </c>
      <c r="G1735" s="8">
        <v>945.61973810195889</v>
      </c>
      <c r="H1735" s="8">
        <v>4375.5021247863779</v>
      </c>
      <c r="I1735" s="8">
        <v>962.61043453216507</v>
      </c>
      <c r="J1735" s="8">
        <v>86113.977722167998</v>
      </c>
      <c r="K1735" s="8">
        <v>13704.901252746586</v>
      </c>
      <c r="L1735" s="8">
        <v>1825.1905231475839</v>
      </c>
      <c r="M1735" s="8">
        <v>6411.3301696777371</v>
      </c>
      <c r="N1735" s="8">
        <v>64172.556243896506</v>
      </c>
      <c r="O1735" s="8">
        <v>15546.513786315927</v>
      </c>
      <c r="P1735" s="8">
        <v>0</v>
      </c>
      <c r="Q1735" s="8">
        <v>0</v>
      </c>
      <c r="R1735" s="8">
        <v>50131.703918457031</v>
      </c>
      <c r="S1735" s="8">
        <v>17215.090927124031</v>
      </c>
      <c r="T1735" s="8">
        <v>18767.183341979984</v>
      </c>
      <c r="U1735" s="8"/>
    </row>
    <row r="1736" spans="1:21" ht="14.25" customHeight="1" x14ac:dyDescent="0.55000000000000004">
      <c r="A1736" s="7">
        <f t="shared" si="105"/>
        <v>2027</v>
      </c>
      <c r="B1736" s="73" t="s">
        <v>87</v>
      </c>
      <c r="C1736" s="75">
        <v>50313</v>
      </c>
      <c r="D1736" s="8">
        <v>66660.969543457089</v>
      </c>
      <c r="E1736" s="8">
        <v>486125.94140625</v>
      </c>
      <c r="F1736" s="8">
        <v>64168.623962402424</v>
      </c>
      <c r="G1736" s="8">
        <v>938.48523759841908</v>
      </c>
      <c r="H1736" s="8">
        <v>4345.2871551513699</v>
      </c>
      <c r="I1736" s="8">
        <v>955.9631147384639</v>
      </c>
      <c r="J1736" s="8">
        <v>85492.180603027344</v>
      </c>
      <c r="K1736" s="8">
        <v>13675.079280853284</v>
      </c>
      <c r="L1736" s="8">
        <v>1812.0083322525022</v>
      </c>
      <c r="M1736" s="8">
        <v>6365.1716270446786</v>
      </c>
      <c r="N1736" s="8">
        <v>63639.919708251968</v>
      </c>
      <c r="O1736" s="8">
        <v>15295.50811004639</v>
      </c>
      <c r="P1736" s="8">
        <v>0</v>
      </c>
      <c r="Q1736" s="8">
        <v>0</v>
      </c>
      <c r="R1736" s="8">
        <v>49753.810974121094</v>
      </c>
      <c r="S1736" s="8">
        <v>17099.183967590343</v>
      </c>
      <c r="T1736" s="8">
        <v>18639.184242248539</v>
      </c>
      <c r="U1736" s="8"/>
    </row>
    <row r="1737" spans="1:21" ht="14.25" customHeight="1" x14ac:dyDescent="0.55000000000000004">
      <c r="A1737" s="7">
        <f t="shared" si="105"/>
        <v>2027</v>
      </c>
      <c r="B1737" s="73" t="s">
        <v>87</v>
      </c>
      <c r="C1737" s="75">
        <v>50344</v>
      </c>
      <c r="D1737" s="8">
        <v>66182.010238647534</v>
      </c>
      <c r="E1737" s="8">
        <v>482944.05322265625</v>
      </c>
      <c r="F1737" s="8">
        <v>63748.614013671948</v>
      </c>
      <c r="G1737" s="8">
        <v>931.46297383308377</v>
      </c>
      <c r="H1737" s="8">
        <v>4315.4924716949463</v>
      </c>
      <c r="I1737" s="8">
        <v>949.40829372406029</v>
      </c>
      <c r="J1737" s="8">
        <v>84879.562194824233</v>
      </c>
      <c r="K1737" s="8">
        <v>13645.72758865357</v>
      </c>
      <c r="L1737" s="8">
        <v>1799.0209474563599</v>
      </c>
      <c r="M1737" s="8">
        <v>6319.6913452148447</v>
      </c>
      <c r="N1737" s="8">
        <v>63115.123931884773</v>
      </c>
      <c r="O1737" s="8">
        <v>15049.369941711431</v>
      </c>
      <c r="P1737" s="8">
        <v>0</v>
      </c>
      <c r="Q1737" s="8">
        <v>0</v>
      </c>
      <c r="R1737" s="8">
        <v>49381.857391357436</v>
      </c>
      <c r="S1737" s="8">
        <v>16984.792724609379</v>
      </c>
      <c r="T1737" s="8">
        <v>18512.912162780773</v>
      </c>
      <c r="U1737" s="8"/>
    </row>
    <row r="1738" spans="1:21" ht="14.25" customHeight="1" x14ac:dyDescent="0.55000000000000004">
      <c r="A1738" s="7">
        <f t="shared" si="105"/>
        <v>2027</v>
      </c>
      <c r="B1738" s="73" t="s">
        <v>87</v>
      </c>
      <c r="C1738" s="75">
        <v>50374</v>
      </c>
      <c r="D1738" s="8">
        <v>65710.446212768613</v>
      </c>
      <c r="E1738" s="8">
        <v>479808.15966796875</v>
      </c>
      <c r="F1738" s="8">
        <v>63334.676513671933</v>
      </c>
      <c r="G1738" s="8">
        <v>924.55030035972641</v>
      </c>
      <c r="H1738" s="8">
        <v>4286.0984153747549</v>
      </c>
      <c r="I1738" s="8">
        <v>942.94161844253506</v>
      </c>
      <c r="J1738" s="8">
        <v>84275.785827636719</v>
      </c>
      <c r="K1738" s="8">
        <v>13616.834587097179</v>
      </c>
      <c r="L1738" s="8">
        <v>1786.221035957336</v>
      </c>
      <c r="M1738" s="8">
        <v>6274.8637008666992</v>
      </c>
      <c r="N1738" s="8">
        <v>62597.869079589858</v>
      </c>
      <c r="O1738" s="8">
        <v>14807.953224182142</v>
      </c>
      <c r="P1738" s="8">
        <v>0</v>
      </c>
      <c r="Q1738" s="8">
        <v>0</v>
      </c>
      <c r="R1738" s="8">
        <v>49015.705505371108</v>
      </c>
      <c r="S1738" s="8">
        <v>16871.812835693356</v>
      </c>
      <c r="T1738" s="8">
        <v>18388.267723083503</v>
      </c>
      <c r="U1738" s="8"/>
    </row>
    <row r="1739" spans="1:21" ht="14.25" customHeight="1" x14ac:dyDescent="0.55000000000000004">
      <c r="A1739" s="7">
        <f t="shared" si="105"/>
        <v>2027</v>
      </c>
      <c r="B1739" s="73" t="s">
        <v>87</v>
      </c>
      <c r="C1739" s="75">
        <v>50405</v>
      </c>
      <c r="D1739" s="8">
        <v>65246.100463867282</v>
      </c>
      <c r="E1739" s="8">
        <v>476717.2578125</v>
      </c>
      <c r="F1739" s="8">
        <v>62926.677429199248</v>
      </c>
      <c r="G1739" s="8">
        <v>917.74463748931828</v>
      </c>
      <c r="H1739" s="8">
        <v>4257.0966415405283</v>
      </c>
      <c r="I1739" s="8">
        <v>936.56122159957908</v>
      </c>
      <c r="J1739" s="8">
        <v>83680.64965820314</v>
      </c>
      <c r="K1739" s="8">
        <v>13588.389457702649</v>
      </c>
      <c r="L1739" s="8">
        <v>1773.6043109893803</v>
      </c>
      <c r="M1739" s="8">
        <v>6230.6743240356464</v>
      </c>
      <c r="N1739" s="8">
        <v>62087.981933593765</v>
      </c>
      <c r="O1739" s="8">
        <v>14571.144256591811</v>
      </c>
      <c r="P1739" s="8">
        <v>0</v>
      </c>
      <c r="Q1739" s="8">
        <v>0</v>
      </c>
      <c r="R1739" s="8">
        <v>48655.215988159194</v>
      </c>
      <c r="S1739" s="8">
        <v>16760.217781066895</v>
      </c>
      <c r="T1739" s="8">
        <v>18265.216949462891</v>
      </c>
      <c r="U1739" s="8"/>
    </row>
    <row r="1740" spans="1:21" ht="14.25" customHeight="1" x14ac:dyDescent="0.55000000000000004">
      <c r="A1740" s="7">
        <f t="shared" si="105"/>
        <v>2027</v>
      </c>
      <c r="B1740" s="73" t="s">
        <v>87</v>
      </c>
      <c r="C1740" s="75">
        <v>50436</v>
      </c>
      <c r="D1740" s="8">
        <v>64788.805953979514</v>
      </c>
      <c r="E1740" s="8">
        <v>473670.33740234375</v>
      </c>
      <c r="F1740" s="8">
        <v>62524.484436035193</v>
      </c>
      <c r="G1740" s="8">
        <v>911.04346632957481</v>
      </c>
      <c r="H1740" s="8">
        <v>4228.4787368774423</v>
      </c>
      <c r="I1740" s="8">
        <v>930.26528787612926</v>
      </c>
      <c r="J1740" s="8">
        <v>83093.962524414092</v>
      </c>
      <c r="K1740" s="8">
        <v>13560.382541656498</v>
      </c>
      <c r="L1740" s="8">
        <v>1761.1668281555171</v>
      </c>
      <c r="M1740" s="8">
        <v>6187.1084938049307</v>
      </c>
      <c r="N1740" s="8">
        <v>61585.303802490249</v>
      </c>
      <c r="O1740" s="8">
        <v>14338.833030700684</v>
      </c>
      <c r="P1740" s="8">
        <v>0</v>
      </c>
      <c r="Q1740" s="8">
        <v>0</v>
      </c>
      <c r="R1740" s="8">
        <v>48300.25842285157</v>
      </c>
      <c r="S1740" s="8">
        <v>16649.978103637695</v>
      </c>
      <c r="T1740" s="8">
        <v>18143.726478576664</v>
      </c>
      <c r="U1740" s="8"/>
    </row>
    <row r="1741" spans="1:21" ht="14.25" customHeight="1" x14ac:dyDescent="0.55000000000000004">
      <c r="A1741" s="7">
        <f t="shared" si="105"/>
        <v>2027</v>
      </c>
      <c r="B1741" s="73" t="s">
        <v>87</v>
      </c>
      <c r="C1741" s="75">
        <v>50464</v>
      </c>
      <c r="D1741" s="8">
        <v>64338.401870727634</v>
      </c>
      <c r="E1741" s="8">
        <v>470665.00048828125</v>
      </c>
      <c r="F1741" s="8">
        <v>62127.778808593801</v>
      </c>
      <c r="G1741" s="8">
        <v>904.44441223144577</v>
      </c>
      <c r="H1741" s="8">
        <v>4200.2336845397967</v>
      </c>
      <c r="I1741" s="8">
        <v>924.05135917663551</v>
      </c>
      <c r="J1741" s="8">
        <v>82515.514099121094</v>
      </c>
      <c r="K1741" s="8">
        <v>13532.802997589115</v>
      </c>
      <c r="L1741" s="8">
        <v>1748.9041233062753</v>
      </c>
      <c r="M1741" s="8">
        <v>6144.1505889892615</v>
      </c>
      <c r="N1741" s="8">
        <v>61089.65713500978</v>
      </c>
      <c r="O1741" s="8">
        <v>14110.909378051763</v>
      </c>
      <c r="P1741" s="8">
        <v>0</v>
      </c>
      <c r="Q1741" s="8">
        <v>0</v>
      </c>
      <c r="R1741" s="8">
        <v>47950.705230712898</v>
      </c>
      <c r="S1741" s="8">
        <v>16541.057182312015</v>
      </c>
      <c r="T1741" s="8">
        <v>18023.751663208004</v>
      </c>
      <c r="U1741" s="8"/>
    </row>
    <row r="1742" spans="1:21" ht="14.25" customHeight="1" x14ac:dyDescent="0.55000000000000004">
      <c r="A1742" s="7">
        <f t="shared" si="105"/>
        <v>2027</v>
      </c>
      <c r="B1742" s="73" t="s">
        <v>87</v>
      </c>
      <c r="C1742" s="75">
        <v>50495</v>
      </c>
      <c r="D1742" s="8">
        <v>63894.726898193432</v>
      </c>
      <c r="E1742" s="8">
        <v>467695.40283203125</v>
      </c>
      <c r="F1742" s="8">
        <v>61735.793457031308</v>
      </c>
      <c r="G1742" s="8">
        <v>897.94507575035095</v>
      </c>
      <c r="H1742" s="8">
        <v>4172.3420524597186</v>
      </c>
      <c r="I1742" s="8">
        <v>917.91521215438877</v>
      </c>
      <c r="J1742" s="8">
        <v>81945.029846191421</v>
      </c>
      <c r="K1742" s="8">
        <v>13505.641223907474</v>
      </c>
      <c r="L1742" s="8">
        <v>1736.8103017806995</v>
      </c>
      <c r="M1742" s="8">
        <v>6101.7806625366256</v>
      </c>
      <c r="N1742" s="8">
        <v>60600.799377441414</v>
      </c>
      <c r="O1742" s="8">
        <v>13887.250854492191</v>
      </c>
      <c r="P1742" s="8">
        <v>0</v>
      </c>
      <c r="Q1742" s="8">
        <v>0</v>
      </c>
      <c r="R1742" s="8">
        <v>47606.430801391623</v>
      </c>
      <c r="S1742" s="8">
        <v>16433.387207031254</v>
      </c>
      <c r="T1742" s="8">
        <v>17905.21254730225</v>
      </c>
      <c r="U1742" s="8"/>
    </row>
    <row r="1743" spans="1:21" ht="14.25" customHeight="1" x14ac:dyDescent="0.55000000000000004">
      <c r="A1743" s="7">
        <f t="shared" si="105"/>
        <v>2027</v>
      </c>
      <c r="B1743" s="73" t="s">
        <v>87</v>
      </c>
      <c r="C1743" s="75">
        <v>50525</v>
      </c>
      <c r="D1743" s="8">
        <v>63457.629730224704</v>
      </c>
      <c r="E1743" s="8">
        <v>464757.51806640625</v>
      </c>
      <c r="F1743" s="8">
        <v>61347.992004394633</v>
      </c>
      <c r="G1743" s="8">
        <v>891.5432224273676</v>
      </c>
      <c r="H1743" s="8">
        <v>4144.7893924713144</v>
      </c>
      <c r="I1743" s="8">
        <v>911.85362100601196</v>
      </c>
      <c r="J1743" s="8">
        <v>81382.281127929717</v>
      </c>
      <c r="K1743" s="8">
        <v>13478.88739395142</v>
      </c>
      <c r="L1743" s="8">
        <v>1724.8805656433103</v>
      </c>
      <c r="M1743" s="8">
        <v>6059.9809951782245</v>
      </c>
      <c r="N1743" s="8">
        <v>60118.532531738303</v>
      </c>
      <c r="O1743" s="8">
        <v>13667.746620178228</v>
      </c>
      <c r="P1743" s="8">
        <v>0</v>
      </c>
      <c r="Q1743" s="8">
        <v>0</v>
      </c>
      <c r="R1743" s="8">
        <v>47267.316177368164</v>
      </c>
      <c r="S1743" s="8">
        <v>16326.917488098152</v>
      </c>
      <c r="T1743" s="8">
        <v>17788.04823303223</v>
      </c>
      <c r="U1743" s="8"/>
    </row>
    <row r="1744" spans="1:21" ht="14.25" customHeight="1" x14ac:dyDescent="0.55000000000000004">
      <c r="A1744" s="7">
        <f t="shared" si="105"/>
        <v>2027</v>
      </c>
      <c r="B1744" s="73" t="s">
        <v>87</v>
      </c>
      <c r="C1744" s="75">
        <v>50556</v>
      </c>
      <c r="D1744" s="8">
        <v>63026.961044311531</v>
      </c>
      <c r="E1744" s="8">
        <v>461847.94091796875</v>
      </c>
      <c r="F1744" s="8">
        <v>60963.928100586003</v>
      </c>
      <c r="G1744" s="8">
        <v>885.23659348487843</v>
      </c>
      <c r="H1744" s="8">
        <v>4117.5578746795645</v>
      </c>
      <c r="I1744" s="8">
        <v>905.8626794815068</v>
      </c>
      <c r="J1744" s="8">
        <v>80827.012145996094</v>
      </c>
      <c r="K1744" s="8">
        <v>13452.532474517831</v>
      </c>
      <c r="L1744" s="8">
        <v>1713.1095218658459</v>
      </c>
      <c r="M1744" s="8">
        <v>6018.7321662902823</v>
      </c>
      <c r="N1744" s="8">
        <v>59642.637512207039</v>
      </c>
      <c r="O1744" s="8">
        <v>13452.283081054704</v>
      </c>
      <c r="P1744" s="8">
        <v>0</v>
      </c>
      <c r="Q1744" s="8">
        <v>0</v>
      </c>
      <c r="R1744" s="8">
        <v>46933.241271972664</v>
      </c>
      <c r="S1744" s="8">
        <v>16221.586578369141</v>
      </c>
      <c r="T1744" s="8">
        <v>17672.184257507324</v>
      </c>
      <c r="U1744" s="8"/>
    </row>
    <row r="1745" spans="1:21" ht="14.25" customHeight="1" x14ac:dyDescent="0.55000000000000004">
      <c r="A1745" s="7">
        <f t="shared" si="105"/>
        <v>2027</v>
      </c>
      <c r="B1745" s="73" t="s">
        <v>87</v>
      </c>
      <c r="C1745" s="75">
        <v>50586</v>
      </c>
      <c r="D1745" s="8">
        <v>62602.503646850644</v>
      </c>
      <c r="E1745" s="8">
        <v>458961.537109375</v>
      </c>
      <c r="F1745" s="8">
        <v>60582.922668457111</v>
      </c>
      <c r="G1745" s="8">
        <v>879.02282929420562</v>
      </c>
      <c r="H1745" s="8">
        <v>4090.6126041412376</v>
      </c>
      <c r="I1745" s="8">
        <v>899.93470764160111</v>
      </c>
      <c r="J1745" s="8">
        <v>80278.827819824233</v>
      </c>
      <c r="K1745" s="8">
        <v>13426.566181182881</v>
      </c>
      <c r="L1745" s="8">
        <v>1701.4886913299554</v>
      </c>
      <c r="M1745" s="8">
        <v>5978.0041885376004</v>
      </c>
      <c r="N1745" s="8">
        <v>59172.767669677756</v>
      </c>
      <c r="O1745" s="8">
        <v>13240.721290588384</v>
      </c>
      <c r="P1745" s="8">
        <v>0</v>
      </c>
      <c r="Q1745" s="8">
        <v>0</v>
      </c>
      <c r="R1745" s="8">
        <v>46604.083374023459</v>
      </c>
      <c r="S1745" s="8">
        <v>16117.270988464366</v>
      </c>
      <c r="T1745" s="8">
        <v>17557.473854064938</v>
      </c>
      <c r="U1745" s="8"/>
    </row>
    <row r="1746" spans="1:21" ht="14.25" customHeight="1" x14ac:dyDescent="0.55000000000000004">
      <c r="A1746" s="7">
        <f t="shared" si="105"/>
        <v>2027</v>
      </c>
      <c r="B1746" s="73" t="s">
        <v>87</v>
      </c>
      <c r="C1746" s="75">
        <v>50617</v>
      </c>
      <c r="D1746" s="8">
        <v>62183.884735107473</v>
      </c>
      <c r="E1746" s="8">
        <v>456096.904296875</v>
      </c>
      <c r="F1746" s="8">
        <v>60204.790649414106</v>
      </c>
      <c r="G1746" s="8">
        <v>872.8989374637606</v>
      </c>
      <c r="H1746" s="8">
        <v>4063.941234588623</v>
      </c>
      <c r="I1746" s="8">
        <v>894.06703424453781</v>
      </c>
      <c r="J1746" s="8">
        <v>79737.474731445327</v>
      </c>
      <c r="K1746" s="8">
        <v>13400.975639343267</v>
      </c>
      <c r="L1746" s="8">
        <v>1690.0129680633554</v>
      </c>
      <c r="M1746" s="8">
        <v>5937.7783012390119</v>
      </c>
      <c r="N1746" s="8">
        <v>58708.709014892593</v>
      </c>
      <c r="O1746" s="8">
        <v>13032.954887390146</v>
      </c>
      <c r="P1746" s="8">
        <v>0</v>
      </c>
      <c r="Q1746" s="8">
        <v>0</v>
      </c>
      <c r="R1746" s="8">
        <v>46279.681793212912</v>
      </c>
      <c r="S1746" s="8">
        <v>16013.927825927734</v>
      </c>
      <c r="T1746" s="8">
        <v>17443.866294860836</v>
      </c>
      <c r="U1746" s="8"/>
    </row>
    <row r="1747" spans="1:21" ht="14.25" customHeight="1" x14ac:dyDescent="0.55000000000000004">
      <c r="A1747" s="7">
        <f t="shared" si="105"/>
        <v>2027</v>
      </c>
      <c r="B1747" s="73" t="s">
        <v>87</v>
      </c>
      <c r="C1747" s="75">
        <v>50648</v>
      </c>
      <c r="D1747" s="8">
        <v>61770.928710937551</v>
      </c>
      <c r="E1747" s="8">
        <v>453253.79541015625</v>
      </c>
      <c r="F1747" s="8">
        <v>59829.500427246152</v>
      </c>
      <c r="G1747" s="8">
        <v>866.8627610206604</v>
      </c>
      <c r="H1747" s="8">
        <v>4037.5397739410405</v>
      </c>
      <c r="I1747" s="8">
        <v>888.25870513916038</v>
      </c>
      <c r="J1747" s="8">
        <v>79202.817138671904</v>
      </c>
      <c r="K1747" s="8">
        <v>13375.751930236829</v>
      </c>
      <c r="L1747" s="8">
        <v>1678.6792249679572</v>
      </c>
      <c r="M1747" s="8">
        <v>5898.0442504882858</v>
      </c>
      <c r="N1747" s="8">
        <v>58250.342773437529</v>
      </c>
      <c r="O1747" s="8">
        <v>12828.900833129888</v>
      </c>
      <c r="P1747" s="8">
        <v>0</v>
      </c>
      <c r="Q1747" s="8">
        <v>0</v>
      </c>
      <c r="R1747" s="8">
        <v>45959.928039550789</v>
      </c>
      <c r="S1747" s="8">
        <v>15911.544776916506</v>
      </c>
      <c r="T1747" s="8">
        <v>17331.344451904293</v>
      </c>
      <c r="U1747" s="8"/>
    </row>
    <row r="1748" spans="1:21" ht="14.25" customHeight="1" x14ac:dyDescent="0.55000000000000004">
      <c r="A1748" s="7">
        <f t="shared" si="105"/>
        <v>2027</v>
      </c>
      <c r="B1748" s="73" t="s">
        <v>87</v>
      </c>
      <c r="C1748" s="75">
        <v>50678</v>
      </c>
      <c r="D1748" s="8">
        <v>61363.516983032307</v>
      </c>
      <c r="E1748" s="8">
        <v>450431.9716796875</v>
      </c>
      <c r="F1748" s="8">
        <v>59457.020324707082</v>
      </c>
      <c r="G1748" s="8">
        <v>860.91242742538452</v>
      </c>
      <c r="H1748" s="8">
        <v>4011.4033546447777</v>
      </c>
      <c r="I1748" s="8">
        <v>882.5087175369265</v>
      </c>
      <c r="J1748" s="8">
        <v>78674.712982177749</v>
      </c>
      <c r="K1748" s="8">
        <v>13350.886856079112</v>
      </c>
      <c r="L1748" s="8">
        <v>1667.4845113754268</v>
      </c>
      <c r="M1748" s="8">
        <v>5858.7920951843316</v>
      </c>
      <c r="N1748" s="8">
        <v>57797.55139160157</v>
      </c>
      <c r="O1748" s="8">
        <v>12628.478225708015</v>
      </c>
      <c r="P1748" s="8">
        <v>0</v>
      </c>
      <c r="Q1748" s="8">
        <v>0</v>
      </c>
      <c r="R1748" s="8">
        <v>45644.716323852561</v>
      </c>
      <c r="S1748" s="8">
        <v>15810.105361938482</v>
      </c>
      <c r="T1748" s="8">
        <v>17219.892089843746</v>
      </c>
      <c r="U1748" s="8"/>
    </row>
    <row r="1749" spans="1:21" ht="14.25" customHeight="1" x14ac:dyDescent="0.55000000000000004">
      <c r="A1749" s="7">
        <f t="shared" si="105"/>
        <v>2027</v>
      </c>
      <c r="B1749" s="73" t="s">
        <v>87</v>
      </c>
      <c r="C1749" s="75">
        <v>50709</v>
      </c>
      <c r="D1749" s="8">
        <v>60961.52084350591</v>
      </c>
      <c r="E1749" s="8">
        <v>447631.19921875</v>
      </c>
      <c r="F1749" s="8">
        <v>59087.317504882856</v>
      </c>
      <c r="G1749" s="8">
        <v>855.0428826808926</v>
      </c>
      <c r="H1749" s="8">
        <v>3985.5278854370113</v>
      </c>
      <c r="I1749" s="8">
        <v>876.81609201431252</v>
      </c>
      <c r="J1749" s="8">
        <v>78152.871032714844</v>
      </c>
      <c r="K1749" s="8">
        <v>13326.357933044441</v>
      </c>
      <c r="L1749" s="8">
        <v>1656.4225931167609</v>
      </c>
      <c r="M1749" s="8">
        <v>5820.0009346008319</v>
      </c>
      <c r="N1749" s="8">
        <v>57350.08874511718</v>
      </c>
      <c r="O1749" s="8">
        <v>12431.578201293945</v>
      </c>
      <c r="P1749" s="8">
        <v>0</v>
      </c>
      <c r="Q1749" s="8">
        <v>0</v>
      </c>
      <c r="R1749" s="8">
        <v>45333.782272338874</v>
      </c>
      <c r="S1749" s="8">
        <v>15709.597053527832</v>
      </c>
      <c r="T1749" s="8">
        <v>17109.492034912102</v>
      </c>
      <c r="U1749" s="8"/>
    </row>
    <row r="1750" spans="1:21" ht="14.25" customHeight="1" x14ac:dyDescent="0.55000000000000004">
      <c r="A1750" s="7">
        <f t="shared" si="105"/>
        <v>2027</v>
      </c>
      <c r="B1750" s="73" t="s">
        <v>87</v>
      </c>
      <c r="C1750" s="75">
        <v>50739</v>
      </c>
      <c r="D1750" s="8">
        <v>60564.807861328161</v>
      </c>
      <c r="E1750" s="8">
        <v>444851.17333984375</v>
      </c>
      <c r="F1750" s="8">
        <v>58720.354980468815</v>
      </c>
      <c r="G1750" s="8">
        <v>849.24710178375233</v>
      </c>
      <c r="H1750" s="8">
        <v>3959.9033966064467</v>
      </c>
      <c r="I1750" s="8">
        <v>871.17871332168613</v>
      </c>
      <c r="J1750" s="8">
        <v>77636.84536743167</v>
      </c>
      <c r="K1750" s="8">
        <v>13302.133571624765</v>
      </c>
      <c r="L1750" s="8">
        <v>1645.4841508865366</v>
      </c>
      <c r="M1750" s="8">
        <v>5781.6380958557202</v>
      </c>
      <c r="N1750" s="8">
        <v>56907.590820312522</v>
      </c>
      <c r="O1750" s="8">
        <v>12238.072235107427</v>
      </c>
      <c r="P1750" s="8">
        <v>0</v>
      </c>
      <c r="Q1750" s="8">
        <v>0</v>
      </c>
      <c r="R1750" s="8">
        <v>45026.747558593757</v>
      </c>
      <c r="S1750" s="8">
        <v>15609.987632751465</v>
      </c>
      <c r="T1750" s="8">
        <v>17000.11043548584</v>
      </c>
      <c r="U1750" s="8"/>
    </row>
    <row r="1751" spans="1:21" ht="14.25" customHeight="1" x14ac:dyDescent="0.55000000000000004">
      <c r="A1751" s="7">
        <f t="shared" si="105"/>
        <v>2027</v>
      </c>
      <c r="B1751" s="73" t="s">
        <v>87</v>
      </c>
      <c r="C1751" s="75">
        <v>50770</v>
      </c>
      <c r="D1751" s="8">
        <v>60173.273818969828</v>
      </c>
      <c r="E1751" s="8">
        <v>442091.5341796875</v>
      </c>
      <c r="F1751" s="8">
        <v>58356.082641601613</v>
      </c>
      <c r="G1751" s="8">
        <v>843.5239517688766</v>
      </c>
      <c r="H1751" s="8">
        <v>3934.5141716003418</v>
      </c>
      <c r="I1751" s="8">
        <v>865.59309840202377</v>
      </c>
      <c r="J1751" s="8">
        <v>77126.478149414063</v>
      </c>
      <c r="K1751" s="8">
        <v>13278.208641052244</v>
      </c>
      <c r="L1751" s="8">
        <v>1634.6656398773193</v>
      </c>
      <c r="M1751" s="8">
        <v>5743.6919212341327</v>
      </c>
      <c r="N1751" s="8">
        <v>56469.909851074233</v>
      </c>
      <c r="O1751" s="8">
        <v>12047.876037597673</v>
      </c>
      <c r="P1751" s="8">
        <v>0</v>
      </c>
      <c r="Q1751" s="8">
        <v>0</v>
      </c>
      <c r="R1751" s="8">
        <v>44723.555557250977</v>
      </c>
      <c r="S1751" s="8">
        <v>15511.227928161617</v>
      </c>
      <c r="T1751" s="8">
        <v>16891.694358825684</v>
      </c>
      <c r="U1751" s="8"/>
    </row>
    <row r="1752" spans="1:21" ht="14.25" customHeight="1" x14ac:dyDescent="0.55000000000000004">
      <c r="A1752" s="7">
        <f t="shared" si="105"/>
        <v>2027</v>
      </c>
      <c r="B1752" s="73" t="s">
        <v>87</v>
      </c>
      <c r="C1752" s="75">
        <v>50801</v>
      </c>
      <c r="D1752" s="8">
        <v>59786.80903625489</v>
      </c>
      <c r="E1752" s="8">
        <v>439352.04736328125</v>
      </c>
      <c r="F1752" s="8">
        <v>57994.469482421962</v>
      </c>
      <c r="G1752" s="8">
        <v>837.87197518348773</v>
      </c>
      <c r="H1752" s="8">
        <v>3909.3558769226102</v>
      </c>
      <c r="I1752" s="8">
        <v>860.05823159217869</v>
      </c>
      <c r="J1752" s="8">
        <v>76621.656738281265</v>
      </c>
      <c r="K1752" s="8">
        <v>13254.577545166021</v>
      </c>
      <c r="L1752" s="8">
        <v>1623.964875221252</v>
      </c>
      <c r="M1752" s="8">
        <v>5706.1544914245642</v>
      </c>
      <c r="N1752" s="8">
        <v>56036.9609680176</v>
      </c>
      <c r="O1752" s="8">
        <v>11860.925807952894</v>
      </c>
      <c r="P1752" s="8">
        <v>0</v>
      </c>
      <c r="Q1752" s="8">
        <v>0</v>
      </c>
      <c r="R1752" s="8">
        <v>44424.126861572273</v>
      </c>
      <c r="S1752" s="8">
        <v>15413.30408477783</v>
      </c>
      <c r="T1752" s="8">
        <v>16784.225898742683</v>
      </c>
      <c r="U1752" s="8"/>
    </row>
    <row r="1753" spans="1:21" ht="14.25" customHeight="1" x14ac:dyDescent="0.55000000000000004">
      <c r="A1753" s="7">
        <f t="shared" si="105"/>
        <v>2027</v>
      </c>
      <c r="B1753" s="73" t="s">
        <v>87</v>
      </c>
      <c r="C1753" s="75">
        <v>50829</v>
      </c>
      <c r="D1753" s="8">
        <v>59405.313949585005</v>
      </c>
      <c r="E1753" s="8">
        <v>436632.52197265625</v>
      </c>
      <c r="F1753" s="8">
        <v>57635.492675781315</v>
      </c>
      <c r="G1753" s="8">
        <v>832.2898414134977</v>
      </c>
      <c r="H1753" s="8">
        <v>3884.4252738952646</v>
      </c>
      <c r="I1753" s="8">
        <v>854.57352113723789</v>
      </c>
      <c r="J1753" s="8">
        <v>76122.294342041016</v>
      </c>
      <c r="K1753" s="8">
        <v>13231.234889984134</v>
      </c>
      <c r="L1753" s="8">
        <v>1613.3799104690545</v>
      </c>
      <c r="M1753" s="8">
        <v>5669.0185012817428</v>
      </c>
      <c r="N1753" s="8">
        <v>55608.662109374993</v>
      </c>
      <c r="O1753" s="8">
        <v>11677.155822753908</v>
      </c>
      <c r="P1753" s="8">
        <v>0</v>
      </c>
      <c r="Q1753" s="8">
        <v>0</v>
      </c>
      <c r="R1753" s="8">
        <v>44128.39323425293</v>
      </c>
      <c r="S1753" s="8">
        <v>15316.205764770511</v>
      </c>
      <c r="T1753" s="8">
        <v>16677.695220947266</v>
      </c>
      <c r="U1753" s="8"/>
    </row>
    <row r="1754" spans="1:21" ht="14.25" customHeight="1" x14ac:dyDescent="0.55000000000000004">
      <c r="A1754" s="7">
        <f t="shared" si="105"/>
        <v>2027</v>
      </c>
      <c r="B1754" s="73" t="s">
        <v>87</v>
      </c>
      <c r="C1754" s="75">
        <v>50860</v>
      </c>
      <c r="D1754" s="8">
        <v>59028.684478759817</v>
      </c>
      <c r="E1754" s="8">
        <v>433932.7294921875</v>
      </c>
      <c r="F1754" s="8">
        <v>57279.12060546883</v>
      </c>
      <c r="G1754" s="8">
        <v>826.77604818344093</v>
      </c>
      <c r="H1754" s="8">
        <v>3859.7189693450946</v>
      </c>
      <c r="I1754" s="8">
        <v>849.13814067840531</v>
      </c>
      <c r="J1754" s="8">
        <v>75628.283050537124</v>
      </c>
      <c r="K1754" s="8">
        <v>13208.174827575696</v>
      </c>
      <c r="L1754" s="8">
        <v>1602.9084033966062</v>
      </c>
      <c r="M1754" s="8">
        <v>5632.2770843505859</v>
      </c>
      <c r="N1754" s="8">
        <v>55184.921356201194</v>
      </c>
      <c r="O1754" s="8">
        <v>11496.500728607183</v>
      </c>
      <c r="P1754" s="8">
        <v>0</v>
      </c>
      <c r="Q1754" s="8">
        <v>0</v>
      </c>
      <c r="R1754" s="8">
        <v>43836.273986816406</v>
      </c>
      <c r="S1754" s="8">
        <v>15219.920860290524</v>
      </c>
      <c r="T1754" s="8">
        <v>16572.087074279792</v>
      </c>
      <c r="U1754" s="8"/>
    </row>
    <row r="1755" spans="1:21" ht="14.25" customHeight="1" x14ac:dyDescent="0.55000000000000004">
      <c r="A1755" s="7">
        <f t="shared" si="105"/>
        <v>2027</v>
      </c>
      <c r="B1755" s="73" t="s">
        <v>87</v>
      </c>
      <c r="C1755" s="75">
        <v>50890</v>
      </c>
      <c r="D1755" s="8">
        <v>58656.388366699262</v>
      </c>
      <c r="E1755" s="8">
        <v>431252.47534179688</v>
      </c>
      <c r="F1755" s="8">
        <v>56925.326232910229</v>
      </c>
      <c r="G1755" s="8">
        <v>821.32661938667206</v>
      </c>
      <c r="H1755" s="8">
        <v>3835.233839035036</v>
      </c>
      <c r="I1755" s="8">
        <v>843.75140285491989</v>
      </c>
      <c r="J1755" s="8">
        <v>75139.388763427734</v>
      </c>
      <c r="K1755" s="8">
        <v>13185.378120422363</v>
      </c>
      <c r="L1755" s="8">
        <v>1592.5455045700076</v>
      </c>
      <c r="M1755" s="8">
        <v>5595.9130821228064</v>
      </c>
      <c r="N1755" s="8">
        <v>54765.552520751968</v>
      </c>
      <c r="O1755" s="8">
        <v>11318.876625061039</v>
      </c>
      <c r="P1755" s="8">
        <v>0</v>
      </c>
      <c r="Q1755" s="8">
        <v>0</v>
      </c>
      <c r="R1755" s="8">
        <v>43547.56037902832</v>
      </c>
      <c r="S1755" s="8">
        <v>15124.439807891853</v>
      </c>
      <c r="T1755" s="8">
        <v>16467.388809204105</v>
      </c>
      <c r="U1755" s="8"/>
    </row>
    <row r="1756" spans="1:21" ht="14.25" customHeight="1" x14ac:dyDescent="0.55000000000000004">
      <c r="A1756" s="7">
        <f t="shared" si="105"/>
        <v>2027</v>
      </c>
      <c r="B1756" s="73" t="s">
        <v>87</v>
      </c>
      <c r="C1756" s="75">
        <v>50921</v>
      </c>
      <c r="D1756" s="8">
        <v>58287.130355835026</v>
      </c>
      <c r="E1756" s="8">
        <v>428591.42993164063</v>
      </c>
      <c r="F1756" s="8">
        <v>56574.06915283206</v>
      </c>
      <c r="G1756" s="8">
        <v>815.933543205261</v>
      </c>
      <c r="H1756" s="8">
        <v>3810.9563121795663</v>
      </c>
      <c r="I1756" s="8">
        <v>838.41032791137764</v>
      </c>
      <c r="J1756" s="8">
        <v>74655.109680175796</v>
      </c>
      <c r="K1756" s="8">
        <v>13162.807487487797</v>
      </c>
      <c r="L1756" s="8">
        <v>1582.2803878784182</v>
      </c>
      <c r="M1756" s="8">
        <v>5559.8902053833062</v>
      </c>
      <c r="N1756" s="8">
        <v>54350.128814697273</v>
      </c>
      <c r="O1756" s="8">
        <v>11144.151569366462</v>
      </c>
      <c r="P1756" s="8">
        <v>0</v>
      </c>
      <c r="Q1756" s="8">
        <v>0</v>
      </c>
      <c r="R1756" s="8">
        <v>43261.834472656265</v>
      </c>
      <c r="S1756" s="8">
        <v>15029.719799041752</v>
      </c>
      <c r="T1756" s="8">
        <v>16363.555007934576</v>
      </c>
      <c r="U1756" s="8"/>
    </row>
    <row r="1757" spans="1:21" ht="14.25" customHeight="1" x14ac:dyDescent="0.55000000000000004">
      <c r="A1757" s="7">
        <f t="shared" si="105"/>
        <v>2027</v>
      </c>
      <c r="B1757" s="73" t="s">
        <v>87</v>
      </c>
      <c r="C1757" s="75">
        <v>50951</v>
      </c>
      <c r="D1757" s="8">
        <v>57920.694656372099</v>
      </c>
      <c r="E1757" s="8">
        <v>425949.34375</v>
      </c>
      <c r="F1757" s="8">
        <v>56225.313354492238</v>
      </c>
      <c r="G1757" s="8">
        <v>810.59529137611389</v>
      </c>
      <c r="H1757" s="8">
        <v>3786.8779315948482</v>
      </c>
      <c r="I1757" s="8">
        <v>833.11312747001648</v>
      </c>
      <c r="J1757" s="8">
        <v>74175.31094360353</v>
      </c>
      <c r="K1757" s="8">
        <v>13140.456886291502</v>
      </c>
      <c r="L1757" s="8">
        <v>1572.1103839874268</v>
      </c>
      <c r="M1757" s="8">
        <v>5524.1979255676306</v>
      </c>
      <c r="N1757" s="8">
        <v>53938.545867919922</v>
      </c>
      <c r="O1757" s="8">
        <v>10972.264965057375</v>
      </c>
      <c r="P1757" s="8">
        <v>0</v>
      </c>
      <c r="Q1757" s="8">
        <v>0</v>
      </c>
      <c r="R1757" s="8">
        <v>42979.019546508811</v>
      </c>
      <c r="S1757" s="8">
        <v>14935.733749389648</v>
      </c>
      <c r="T1757" s="8">
        <v>16260.55791473389</v>
      </c>
      <c r="U1757" s="8"/>
    </row>
    <row r="1758" spans="1:21" ht="14.25" customHeight="1" x14ac:dyDescent="0.55000000000000004">
      <c r="A1758" s="7">
        <f t="shared" si="105"/>
        <v>2027</v>
      </c>
      <c r="B1758" s="73" t="s">
        <v>87</v>
      </c>
      <c r="C1758" s="75">
        <v>50982</v>
      </c>
      <c r="D1758" s="8">
        <v>57557.045547485417</v>
      </c>
      <c r="E1758" s="8">
        <v>423326.01904296875</v>
      </c>
      <c r="F1758" s="8">
        <v>55879.033447265654</v>
      </c>
      <c r="G1758" s="8">
        <v>805.31088137626591</v>
      </c>
      <c r="H1758" s="8">
        <v>3762.9964656829829</v>
      </c>
      <c r="I1758" s="8">
        <v>827.85919141769409</v>
      </c>
      <c r="J1758" s="8">
        <v>73699.919036865249</v>
      </c>
      <c r="K1758" s="8">
        <v>13118.322177886979</v>
      </c>
      <c r="L1758" s="8">
        <v>1562.0338506698611</v>
      </c>
      <c r="M1758" s="8">
        <v>5488.8314590454102</v>
      </c>
      <c r="N1758" s="8">
        <v>53530.733642578147</v>
      </c>
      <c r="O1758" s="8">
        <v>10803.161151885994</v>
      </c>
      <c r="P1758" s="8">
        <v>0</v>
      </c>
      <c r="Q1758" s="8">
        <v>0</v>
      </c>
      <c r="R1758" s="8">
        <v>42699.05996704103</v>
      </c>
      <c r="S1758" s="8">
        <v>14842.474349975597</v>
      </c>
      <c r="T1758" s="8">
        <v>16158.385887145994</v>
      </c>
      <c r="U1758" s="8"/>
    </row>
    <row r="1759" spans="1:21" ht="14.25" customHeight="1" x14ac:dyDescent="0.55000000000000004">
      <c r="A1759" s="7">
        <f t="shared" si="105"/>
        <v>2027</v>
      </c>
      <c r="B1759" s="73" t="s">
        <v>87</v>
      </c>
      <c r="C1759" s="75">
        <v>51013</v>
      </c>
      <c r="D1759" s="8">
        <v>57196.154510498083</v>
      </c>
      <c r="E1759" s="8">
        <v>420721.28271484375</v>
      </c>
      <c r="F1759" s="8">
        <v>55535.209594726635</v>
      </c>
      <c r="G1759" s="8">
        <v>800.07946181297245</v>
      </c>
      <c r="H1759" s="8">
        <v>3739.3094367980966</v>
      </c>
      <c r="I1759" s="8">
        <v>822.64803433418308</v>
      </c>
      <c r="J1759" s="8">
        <v>73228.874725341797</v>
      </c>
      <c r="K1759" s="8">
        <v>13096.400417327881</v>
      </c>
      <c r="L1759" s="8">
        <v>1552.0494298934937</v>
      </c>
      <c r="M1759" s="8">
        <v>5453.7862968444815</v>
      </c>
      <c r="N1759" s="8">
        <v>53126.640411376968</v>
      </c>
      <c r="O1759" s="8">
        <v>10636.79138565064</v>
      </c>
      <c r="P1759" s="8">
        <v>0</v>
      </c>
      <c r="Q1759" s="8">
        <v>0</v>
      </c>
      <c r="R1759" s="8">
        <v>42421.911331176787</v>
      </c>
      <c r="S1759" s="8">
        <v>14749.93338394165</v>
      </c>
      <c r="T1759" s="8">
        <v>16057.029586791996</v>
      </c>
      <c r="U1759" s="8"/>
    </row>
    <row r="1760" spans="1:21" ht="14.25" customHeight="1" x14ac:dyDescent="0.55000000000000004">
      <c r="A1760" s="7">
        <f t="shared" si="105"/>
        <v>2027</v>
      </c>
      <c r="B1760" s="73" t="s">
        <v>87</v>
      </c>
      <c r="C1760" s="75">
        <v>51043</v>
      </c>
      <c r="D1760" s="8">
        <v>56837.988037109448</v>
      </c>
      <c r="E1760" s="8">
        <v>418134.947265625</v>
      </c>
      <c r="F1760" s="8">
        <v>55193.813049316464</v>
      </c>
      <c r="G1760" s="8">
        <v>794.90015840530418</v>
      </c>
      <c r="H1760" s="8">
        <v>3715.8142375946063</v>
      </c>
      <c r="I1760" s="8">
        <v>817.47909975051857</v>
      </c>
      <c r="J1760" s="8">
        <v>72762.108398437529</v>
      </c>
      <c r="K1760" s="8">
        <v>13074.687763214117</v>
      </c>
      <c r="L1760" s="8">
        <v>1542.1557502746575</v>
      </c>
      <c r="M1760" s="8">
        <v>5419.0571365356427</v>
      </c>
      <c r="N1760" s="8">
        <v>52726.207946777373</v>
      </c>
      <c r="O1760" s="8">
        <v>10473.104404449454</v>
      </c>
      <c r="P1760" s="8">
        <v>0</v>
      </c>
      <c r="Q1760" s="8">
        <v>0</v>
      </c>
      <c r="R1760" s="8">
        <v>42147.52702331543</v>
      </c>
      <c r="S1760" s="8">
        <v>14658.101341247557</v>
      </c>
      <c r="T1760" s="8">
        <v>15956.478836059576</v>
      </c>
      <c r="U1760" s="8"/>
    </row>
    <row r="1761" spans="1:21" ht="14.25" customHeight="1" x14ac:dyDescent="0.55000000000000004">
      <c r="A1761" s="7">
        <f t="shared" si="105"/>
        <v>2027</v>
      </c>
      <c r="B1761" s="73" t="s">
        <v>87</v>
      </c>
      <c r="C1761" s="75">
        <v>51074</v>
      </c>
      <c r="D1761" s="8">
        <v>56482.515457153379</v>
      </c>
      <c r="E1761" s="8">
        <v>415566.83422851563</v>
      </c>
      <c r="F1761" s="8">
        <v>54854.822021484426</v>
      </c>
      <c r="G1761" s="8">
        <v>789.77214145660446</v>
      </c>
      <c r="H1761" s="8">
        <v>3692.5085678100595</v>
      </c>
      <c r="I1761" s="8">
        <v>812.3518443107605</v>
      </c>
      <c r="J1761" s="8">
        <v>72299.557342529297</v>
      </c>
      <c r="K1761" s="8">
        <v>13053.181419372557</v>
      </c>
      <c r="L1761" s="8">
        <v>1532.3514661788936</v>
      </c>
      <c r="M1761" s="8">
        <v>5384.6399154663068</v>
      </c>
      <c r="N1761" s="8">
        <v>52329.382812499993</v>
      </c>
      <c r="O1761" s="8">
        <v>10312.052631378183</v>
      </c>
      <c r="P1761" s="8">
        <v>0</v>
      </c>
      <c r="Q1761" s="8">
        <v>0</v>
      </c>
      <c r="R1761" s="8">
        <v>41875.862815856948</v>
      </c>
      <c r="S1761" s="8">
        <v>14566.971302032473</v>
      </c>
      <c r="T1761" s="8">
        <v>15856.72389984132</v>
      </c>
      <c r="U1761" s="8"/>
    </row>
    <row r="1762" spans="1:21" ht="14.25" customHeight="1" x14ac:dyDescent="0.55000000000000004">
      <c r="A1762" s="7">
        <f t="shared" si="105"/>
        <v>2027</v>
      </c>
      <c r="B1762" s="73" t="s">
        <v>87</v>
      </c>
      <c r="C1762" s="75">
        <v>51104</v>
      </c>
      <c r="D1762" s="8">
        <v>56129.707565307646</v>
      </c>
      <c r="E1762" s="8">
        <v>413016.77856445313</v>
      </c>
      <c r="F1762" s="8">
        <v>54518.214416503972</v>
      </c>
      <c r="G1762" s="8">
        <v>784.69455504417397</v>
      </c>
      <c r="H1762" s="8">
        <v>3669.3902339935312</v>
      </c>
      <c r="I1762" s="8">
        <v>807.26581621170067</v>
      </c>
      <c r="J1762" s="8">
        <v>71841.166564941421</v>
      </c>
      <c r="K1762" s="8">
        <v>13031.877796173098</v>
      </c>
      <c r="L1762" s="8">
        <v>1522.6354618072512</v>
      </c>
      <c r="M1762" s="8">
        <v>5350.5300407409741</v>
      </c>
      <c r="N1762" s="8">
        <v>51936.122131347671</v>
      </c>
      <c r="O1762" s="8">
        <v>10153.59011840821</v>
      </c>
      <c r="P1762" s="8">
        <v>0</v>
      </c>
      <c r="Q1762" s="8">
        <v>0</v>
      </c>
      <c r="R1762" s="8">
        <v>41606.874290466316</v>
      </c>
      <c r="S1762" s="8">
        <v>14476.535758972172</v>
      </c>
      <c r="T1762" s="8">
        <v>15757.756484985366</v>
      </c>
      <c r="U1762" s="8"/>
    </row>
    <row r="1763" spans="1:21" ht="14.25" customHeight="1" x14ac:dyDescent="0.55000000000000004">
      <c r="A1763" s="7">
        <f t="shared" si="105"/>
        <v>2027</v>
      </c>
      <c r="B1763" s="73" t="s">
        <v>87</v>
      </c>
      <c r="C1763" s="75">
        <v>51135</v>
      </c>
      <c r="D1763" s="8">
        <v>55779.534942627033</v>
      </c>
      <c r="E1763" s="8">
        <v>410484.59326171875</v>
      </c>
      <c r="F1763" s="8">
        <v>54183.965881347664</v>
      </c>
      <c r="G1763" s="8">
        <v>779.66661238670292</v>
      </c>
      <c r="H1763" s="8">
        <v>3646.456830978394</v>
      </c>
      <c r="I1763" s="8">
        <v>802.22046804428066</v>
      </c>
      <c r="J1763" s="8">
        <v>71386.869964599624</v>
      </c>
      <c r="K1763" s="8">
        <v>13010.773971557626</v>
      </c>
      <c r="L1763" s="8">
        <v>1513.0062770843506</v>
      </c>
      <c r="M1763" s="8">
        <v>5316.7229576110894</v>
      </c>
      <c r="N1763" s="8">
        <v>51546.366821289084</v>
      </c>
      <c r="O1763" s="8">
        <v>9997.6695365905816</v>
      </c>
      <c r="P1763" s="8">
        <v>0</v>
      </c>
      <c r="Q1763" s="8">
        <v>0</v>
      </c>
      <c r="R1763" s="8">
        <v>41340.518836975112</v>
      </c>
      <c r="S1763" s="8">
        <v>14386.78583145142</v>
      </c>
      <c r="T1763" s="8">
        <v>15659.565711975101</v>
      </c>
      <c r="U1763" s="8"/>
    </row>
    <row r="1764" spans="1:21" ht="14.25" customHeight="1" x14ac:dyDescent="0.55000000000000004">
      <c r="A1764" s="7">
        <f t="shared" si="105"/>
        <v>2027</v>
      </c>
      <c r="B1764" s="73" t="s">
        <v>87</v>
      </c>
      <c r="C1764" s="75">
        <v>51166</v>
      </c>
      <c r="D1764" s="8">
        <v>55431.967529296911</v>
      </c>
      <c r="E1764" s="8">
        <v>407970.12280273438</v>
      </c>
      <c r="F1764" s="8">
        <v>53852.056152343794</v>
      </c>
      <c r="G1764" s="8">
        <v>774.68753457069351</v>
      </c>
      <c r="H1764" s="8">
        <v>3623.7060165405287</v>
      </c>
      <c r="I1764" s="8">
        <v>797.21531176567123</v>
      </c>
      <c r="J1764" s="8">
        <v>70936.611724853516</v>
      </c>
      <c r="K1764" s="8">
        <v>12989.867359161381</v>
      </c>
      <c r="L1764" s="8">
        <v>1503.4626951217656</v>
      </c>
      <c r="M1764" s="8">
        <v>5283.214736938482</v>
      </c>
      <c r="N1764" s="8">
        <v>51160.068511962883</v>
      </c>
      <c r="O1764" s="8">
        <v>9844.2457542419525</v>
      </c>
      <c r="P1764" s="8">
        <v>0</v>
      </c>
      <c r="Q1764" s="8">
        <v>0</v>
      </c>
      <c r="R1764" s="8">
        <v>41076.75431060791</v>
      </c>
      <c r="S1764" s="8">
        <v>14297.714237213142</v>
      </c>
      <c r="T1764" s="8">
        <v>15562.143409729002</v>
      </c>
      <c r="U1764" s="8"/>
    </row>
    <row r="1765" spans="1:21" ht="14.25" customHeight="1" x14ac:dyDescent="0.55000000000000004">
      <c r="A1765" s="7">
        <f t="shared" si="105"/>
        <v>2027</v>
      </c>
      <c r="B1765" s="73" t="s">
        <v>87</v>
      </c>
      <c r="C1765" s="75">
        <v>51195</v>
      </c>
      <c r="D1765" s="8">
        <v>55086.977539062544</v>
      </c>
      <c r="E1765" s="8">
        <v>405473.19848632813</v>
      </c>
      <c r="F1765" s="8">
        <v>53522.46142578133</v>
      </c>
      <c r="G1765" s="8">
        <v>769.75655627250615</v>
      </c>
      <c r="H1765" s="8">
        <v>3601.1360359191908</v>
      </c>
      <c r="I1765" s="8">
        <v>792.24987888336159</v>
      </c>
      <c r="J1765" s="8">
        <v>70490.336853027358</v>
      </c>
      <c r="K1765" s="8">
        <v>12969.154193878179</v>
      </c>
      <c r="L1765" s="8">
        <v>1494.0036201477062</v>
      </c>
      <c r="M1765" s="8">
        <v>5250.0004272461001</v>
      </c>
      <c r="N1765" s="8">
        <v>50777.17922973635</v>
      </c>
      <c r="O1765" s="8">
        <v>9693.274166107185</v>
      </c>
      <c r="P1765" s="8">
        <v>0</v>
      </c>
      <c r="Q1765" s="8">
        <v>0</v>
      </c>
      <c r="R1765" s="8">
        <v>40815.542190551758</v>
      </c>
      <c r="S1765" s="8">
        <v>14209.315174102787</v>
      </c>
      <c r="T1765" s="8">
        <v>15465.480201721204</v>
      </c>
      <c r="U1765" s="8"/>
    </row>
    <row r="1766" spans="1:21" ht="14.25" customHeight="1" x14ac:dyDescent="0.55000000000000004">
      <c r="A1766" s="7">
        <f t="shared" si="105"/>
        <v>2027</v>
      </c>
      <c r="B1766" s="73" t="s">
        <v>87</v>
      </c>
      <c r="C1766" s="75">
        <v>51226</v>
      </c>
      <c r="D1766" s="8">
        <v>54744.538543701186</v>
      </c>
      <c r="E1766" s="8">
        <v>402993.65478515625</v>
      </c>
      <c r="F1766" s="8">
        <v>53195.161956787138</v>
      </c>
      <c r="G1766" s="8">
        <v>764.87292408943142</v>
      </c>
      <c r="H1766" s="8">
        <v>3578.7442989349361</v>
      </c>
      <c r="I1766" s="8">
        <v>787.32370901107743</v>
      </c>
      <c r="J1766" s="8">
        <v>70047.989532470703</v>
      </c>
      <c r="K1766" s="8">
        <v>12948.632247924814</v>
      </c>
      <c r="L1766" s="8">
        <v>1484.6277780532844</v>
      </c>
      <c r="M1766" s="8">
        <v>5217.0770111084012</v>
      </c>
      <c r="N1766" s="8">
        <v>50397.651611328132</v>
      </c>
      <c r="O1766" s="8">
        <v>9544.7123222351202</v>
      </c>
      <c r="P1766" s="8">
        <v>0</v>
      </c>
      <c r="Q1766" s="8">
        <v>0</v>
      </c>
      <c r="R1766" s="8">
        <v>40556.84106445314</v>
      </c>
      <c r="S1766" s="8">
        <v>14121.579090118414</v>
      </c>
      <c r="T1766" s="8">
        <v>15369.567657470701</v>
      </c>
      <c r="U1766" s="8"/>
    </row>
    <row r="1767" spans="1:21" ht="14.25" customHeight="1" x14ac:dyDescent="0.55000000000000004">
      <c r="A1767" s="7">
        <f t="shared" si="105"/>
        <v>2027</v>
      </c>
      <c r="B1767" s="73" t="s">
        <v>87</v>
      </c>
      <c r="C1767" s="75">
        <v>51256</v>
      </c>
      <c r="D1767" s="8">
        <v>54404.621246337891</v>
      </c>
      <c r="E1767" s="8">
        <v>400531.33837890625</v>
      </c>
      <c r="F1767" s="8">
        <v>52870.136291503957</v>
      </c>
      <c r="G1767" s="8">
        <v>760.03594160080024</v>
      </c>
      <c r="H1767" s="8">
        <v>3556.5289344787593</v>
      </c>
      <c r="I1767" s="8">
        <v>782.43633151054382</v>
      </c>
      <c r="J1767" s="8">
        <v>69609.512481689468</v>
      </c>
      <c r="K1767" s="8">
        <v>12928.298053741466</v>
      </c>
      <c r="L1767" s="8">
        <v>1475.3340330123897</v>
      </c>
      <c r="M1767" s="8">
        <v>5184.4398880004865</v>
      </c>
      <c r="N1767" s="8">
        <v>50021.439300537138</v>
      </c>
      <c r="O1767" s="8">
        <v>9398.5167655944824</v>
      </c>
      <c r="P1767" s="8">
        <v>0</v>
      </c>
      <c r="Q1767" s="8">
        <v>0</v>
      </c>
      <c r="R1767" s="8">
        <v>40300.614616394058</v>
      </c>
      <c r="S1767" s="8">
        <v>14034.499431610118</v>
      </c>
      <c r="T1767" s="8">
        <v>15274.397575378418</v>
      </c>
      <c r="U1767" s="8"/>
    </row>
    <row r="1768" spans="1:21" ht="14.25" customHeight="1" x14ac:dyDescent="0.55000000000000004">
      <c r="A1768" s="7">
        <f t="shared" si="105"/>
        <v>2027</v>
      </c>
      <c r="B1768" s="73" t="s">
        <v>87</v>
      </c>
      <c r="C1768" s="75">
        <v>51287</v>
      </c>
      <c r="D1768" s="8">
        <v>54067.200271606504</v>
      </c>
      <c r="E1768" s="8">
        <v>398086.080078125</v>
      </c>
      <c r="F1768" s="8">
        <v>52547.362182617217</v>
      </c>
      <c r="G1768" s="8">
        <v>755.24486446380592</v>
      </c>
      <c r="H1768" s="8">
        <v>3534.487678527832</v>
      </c>
      <c r="I1768" s="8">
        <v>777.58726263046321</v>
      </c>
      <c r="J1768" s="8">
        <v>69174.85195922853</v>
      </c>
      <c r="K1768" s="8">
        <v>12908.149738311777</v>
      </c>
      <c r="L1768" s="8">
        <v>1466.1212854385376</v>
      </c>
      <c r="M1768" s="8">
        <v>5152.085048675538</v>
      </c>
      <c r="N1768" s="8">
        <v>49648.496154785156</v>
      </c>
      <c r="O1768" s="8">
        <v>9254.6466064453125</v>
      </c>
      <c r="P1768" s="8">
        <v>0</v>
      </c>
      <c r="Q1768" s="8">
        <v>0</v>
      </c>
      <c r="R1768" s="8">
        <v>40046.821922302253</v>
      </c>
      <c r="S1768" s="8">
        <v>13948.069580078136</v>
      </c>
      <c r="T1768" s="8">
        <v>15179.960548400892</v>
      </c>
      <c r="U1768" s="8"/>
    </row>
    <row r="1769" spans="1:21" ht="14.25" customHeight="1" x14ac:dyDescent="0.55000000000000004">
      <c r="A1769" s="7">
        <f t="shared" si="105"/>
        <v>2027</v>
      </c>
      <c r="B1769" s="73" t="s">
        <v>87</v>
      </c>
      <c r="C1769" s="75">
        <v>51317</v>
      </c>
      <c r="D1769" s="8">
        <v>53732.248092651367</v>
      </c>
      <c r="E1769" s="8">
        <v>395657.72973632813</v>
      </c>
      <c r="F1769" s="8">
        <v>52226.819915771528</v>
      </c>
      <c r="G1769" s="8">
        <v>750.49898672103939</v>
      </c>
      <c r="H1769" s="8">
        <v>3512.6188144683838</v>
      </c>
      <c r="I1769" s="8">
        <v>772.77610898017849</v>
      </c>
      <c r="J1769" s="8">
        <v>68743.959777832031</v>
      </c>
      <c r="K1769" s="8">
        <v>12888.183822631838</v>
      </c>
      <c r="L1769" s="8">
        <v>1456.9883565902708</v>
      </c>
      <c r="M1769" s="8">
        <v>5120.0090332031259</v>
      </c>
      <c r="N1769" s="8">
        <v>49278.777557373069</v>
      </c>
      <c r="O1769" s="8">
        <v>9113.0610275268627</v>
      </c>
      <c r="P1769" s="8">
        <v>0</v>
      </c>
      <c r="Q1769" s="8">
        <v>0</v>
      </c>
      <c r="R1769" s="8">
        <v>39795.426902771011</v>
      </c>
      <c r="S1769" s="8">
        <v>13862.282688140867</v>
      </c>
      <c r="T1769" s="8">
        <v>15086.249176025398</v>
      </c>
      <c r="U1769" s="8"/>
    </row>
    <row r="1770" spans="1:21" ht="14.25" customHeight="1" x14ac:dyDescent="0.55000000000000004">
      <c r="A1770" s="7">
        <f t="shared" si="105"/>
        <v>2027</v>
      </c>
      <c r="B1770" s="73" t="s">
        <v>87</v>
      </c>
      <c r="C1770" s="75">
        <v>51348</v>
      </c>
      <c r="D1770" s="8">
        <v>53399.740722656301</v>
      </c>
      <c r="E1770" s="8">
        <v>393246.13159179688</v>
      </c>
      <c r="F1770" s="8">
        <v>51908.489135742231</v>
      </c>
      <c r="G1770" s="8">
        <v>745.79763746261551</v>
      </c>
      <c r="H1770" s="8">
        <v>3490.9199886322021</v>
      </c>
      <c r="I1770" s="8">
        <v>768.00237631797813</v>
      </c>
      <c r="J1770" s="8">
        <v>68316.780609130888</v>
      </c>
      <c r="K1770" s="8">
        <v>12868.398101806644</v>
      </c>
      <c r="L1770" s="8">
        <v>1447.93421649933</v>
      </c>
      <c r="M1770" s="8">
        <v>5088.2078323364321</v>
      </c>
      <c r="N1770" s="8">
        <v>48912.240966796904</v>
      </c>
      <c r="O1770" s="8">
        <v>8973.7200660705694</v>
      </c>
      <c r="P1770" s="8">
        <v>0</v>
      </c>
      <c r="Q1770" s="8">
        <v>0</v>
      </c>
      <c r="R1770" s="8">
        <v>39546.394218444839</v>
      </c>
      <c r="S1770" s="8">
        <v>13777.131473541263</v>
      </c>
      <c r="T1770" s="8">
        <v>14993.254219055176</v>
      </c>
      <c r="U1770" s="8"/>
    </row>
    <row r="1771" spans="1:21" ht="14.25" customHeight="1" x14ac:dyDescent="0.55000000000000004">
      <c r="A1771" s="7">
        <f t="shared" si="105"/>
        <v>2027</v>
      </c>
      <c r="B1771" s="73" t="s">
        <v>87</v>
      </c>
      <c r="C1771" s="75">
        <v>51379</v>
      </c>
      <c r="D1771" s="8">
        <v>53069.643112182654</v>
      </c>
      <c r="E1771" s="8">
        <v>390851.14135742188</v>
      </c>
      <c r="F1771" s="8">
        <v>51592.349914550825</v>
      </c>
      <c r="G1771" s="8">
        <v>741.13895893096947</v>
      </c>
      <c r="H1771" s="8">
        <v>3469.3896942138681</v>
      </c>
      <c r="I1771" s="8">
        <v>763.2656998634335</v>
      </c>
      <c r="J1771" s="8">
        <v>67893.200286865263</v>
      </c>
      <c r="K1771" s="8">
        <v>12848.786529541016</v>
      </c>
      <c r="L1771" s="8">
        <v>1438.9564142227171</v>
      </c>
      <c r="M1771" s="8">
        <v>5056.6732788085965</v>
      </c>
      <c r="N1771" s="8">
        <v>48548.786499023452</v>
      </c>
      <c r="O1771" s="8">
        <v>8836.5750198364367</v>
      </c>
      <c r="P1771" s="8">
        <v>0</v>
      </c>
      <c r="Q1771" s="8">
        <v>0</v>
      </c>
      <c r="R1771" s="8">
        <v>39299.622276306167</v>
      </c>
      <c r="S1771" s="8">
        <v>13692.610073089605</v>
      </c>
      <c r="T1771" s="8">
        <v>14900.969268798832</v>
      </c>
      <c r="U1771" s="8"/>
    </row>
    <row r="1772" spans="1:21" ht="14.25" customHeight="1" x14ac:dyDescent="0.55000000000000004">
      <c r="A1772" s="7">
        <f t="shared" si="105"/>
        <v>2027</v>
      </c>
      <c r="B1772" s="73" t="s">
        <v>87</v>
      </c>
      <c r="C1772" s="75">
        <v>51409</v>
      </c>
      <c r="D1772" s="8">
        <v>52741.908157348706</v>
      </c>
      <c r="E1772" s="8">
        <v>388472.60034179688</v>
      </c>
      <c r="F1772" s="8">
        <v>51278.383117675803</v>
      </c>
      <c r="G1772" s="8">
        <v>736.51949620246887</v>
      </c>
      <c r="H1772" s="8">
        <v>3448.0257186889653</v>
      </c>
      <c r="I1772" s="8">
        <v>758.56561803817749</v>
      </c>
      <c r="J1772" s="8">
        <v>67473.02261352542</v>
      </c>
      <c r="K1772" s="8">
        <v>12829.337543487558</v>
      </c>
      <c r="L1772" s="8">
        <v>1430.0506477355957</v>
      </c>
      <c r="M1772" s="8">
        <v>5025.390888214115</v>
      </c>
      <c r="N1772" s="8">
        <v>48188.24426269532</v>
      </c>
      <c r="O1772" s="8">
        <v>8701.5634460449219</v>
      </c>
      <c r="P1772" s="8">
        <v>0</v>
      </c>
      <c r="Q1772" s="8">
        <v>0</v>
      </c>
      <c r="R1772" s="8">
        <v>39054.925231933594</v>
      </c>
      <c r="S1772" s="8">
        <v>13608.711448669434</v>
      </c>
      <c r="T1772" s="8">
        <v>14809.385704040535</v>
      </c>
      <c r="U1772" s="8"/>
    </row>
    <row r="1773" spans="1:21" ht="14.25" customHeight="1" x14ac:dyDescent="0.55000000000000004">
      <c r="A1773" s="7">
        <f t="shared" si="105"/>
        <v>2027</v>
      </c>
      <c r="B1773" s="73" t="s">
        <v>87</v>
      </c>
      <c r="C1773" s="75">
        <v>51440</v>
      </c>
      <c r="D1773" s="8">
        <v>52416.513778686567</v>
      </c>
      <c r="E1773" s="8">
        <v>386110.37109375</v>
      </c>
      <c r="F1773" s="8">
        <v>50966.568695068454</v>
      </c>
      <c r="G1773" s="8">
        <v>731.93861913681042</v>
      </c>
      <c r="H1773" s="8">
        <v>3426.8262176513676</v>
      </c>
      <c r="I1773" s="8">
        <v>753.9017210006715</v>
      </c>
      <c r="J1773" s="8">
        <v>67056.193817138672</v>
      </c>
      <c r="K1773" s="8">
        <v>12810.049449920662</v>
      </c>
      <c r="L1773" s="8">
        <v>1421.2159337997439</v>
      </c>
      <c r="M1773" s="8">
        <v>4994.3575210571253</v>
      </c>
      <c r="N1773" s="8">
        <v>47830.570495605476</v>
      </c>
      <c r="O1773" s="8">
        <v>8568.6492385864331</v>
      </c>
      <c r="P1773" s="8">
        <v>0</v>
      </c>
      <c r="Q1773" s="8">
        <v>0</v>
      </c>
      <c r="R1773" s="8">
        <v>38812.270698547363</v>
      </c>
      <c r="S1773" s="8">
        <v>13525.428218841551</v>
      </c>
      <c r="T1773" s="8">
        <v>14718.495254516609</v>
      </c>
      <c r="U1773" s="8"/>
    </row>
    <row r="1774" spans="1:21" ht="14.25" customHeight="1" x14ac:dyDescent="0.55000000000000004">
      <c r="A1774" s="7">
        <f t="shared" si="105"/>
        <v>2027</v>
      </c>
      <c r="B1774" s="73" t="s">
        <v>87</v>
      </c>
      <c r="C1774" s="75">
        <v>51470</v>
      </c>
      <c r="D1774" s="8">
        <v>52093.43609619145</v>
      </c>
      <c r="E1774" s="8">
        <v>383764.30883789063</v>
      </c>
      <c r="F1774" s="8">
        <v>50656.8887634278</v>
      </c>
      <c r="G1774" s="8">
        <v>727.39583635330166</v>
      </c>
      <c r="H1774" s="8">
        <v>3405.7893934249878</v>
      </c>
      <c r="I1774" s="8">
        <v>749.27363944053673</v>
      </c>
      <c r="J1774" s="8">
        <v>66642.678283691421</v>
      </c>
      <c r="K1774" s="8">
        <v>12790.920063018799</v>
      </c>
      <c r="L1774" s="8">
        <v>1412.4514741897576</v>
      </c>
      <c r="M1774" s="8">
        <v>4963.569671630863</v>
      </c>
      <c r="N1774" s="8">
        <v>47475.737365722678</v>
      </c>
      <c r="O1774" s="8">
        <v>8437.7980804443359</v>
      </c>
      <c r="P1774" s="8">
        <v>0</v>
      </c>
      <c r="Q1774" s="8">
        <v>0</v>
      </c>
      <c r="R1774" s="8">
        <v>38571.631576538086</v>
      </c>
      <c r="S1774" s="8">
        <v>13442.755340576177</v>
      </c>
      <c r="T1774" s="8">
        <v>14628.291893005375</v>
      </c>
      <c r="U1774" s="8"/>
    </row>
    <row r="1775" spans="1:21" ht="14.25" customHeight="1" x14ac:dyDescent="0.55000000000000004">
      <c r="A1775" s="7">
        <f t="shared" si="105"/>
        <v>2027</v>
      </c>
      <c r="B1775" s="73" t="s">
        <v>87</v>
      </c>
      <c r="C1775" s="75">
        <v>51501</v>
      </c>
      <c r="D1775" s="8">
        <v>51772.652801513737</v>
      </c>
      <c r="E1775" s="8">
        <v>381434.2626953125</v>
      </c>
      <c r="F1775" s="8">
        <v>50349.322814941479</v>
      </c>
      <c r="G1775" s="8">
        <v>722.89064383506718</v>
      </c>
      <c r="H1775" s="8">
        <v>3384.9135046005263</v>
      </c>
      <c r="I1775" s="8">
        <v>744.68094563484181</v>
      </c>
      <c r="J1775" s="8">
        <v>66232.434448242202</v>
      </c>
      <c r="K1775" s="8">
        <v>12771.947303771982</v>
      </c>
      <c r="L1775" s="8">
        <v>1403.7563514709477</v>
      </c>
      <c r="M1775" s="8">
        <v>4933.0248832702628</v>
      </c>
      <c r="N1775" s="8">
        <v>47123.704071044929</v>
      </c>
      <c r="O1775" s="8">
        <v>8308.9745864868182</v>
      </c>
      <c r="P1775" s="8">
        <v>0</v>
      </c>
      <c r="Q1775" s="8">
        <v>0</v>
      </c>
      <c r="R1775" s="8">
        <v>38332.9813156128</v>
      </c>
      <c r="S1775" s="8">
        <v>13360.68656539917</v>
      </c>
      <c r="T1775" s="8">
        <v>14538.766937255868</v>
      </c>
      <c r="U1775" s="8"/>
    </row>
    <row r="1776" spans="1:21" ht="14.25" customHeight="1" x14ac:dyDescent="0.55000000000000004">
      <c r="A1776" s="7">
        <f t="shared" si="105"/>
        <v>2027</v>
      </c>
      <c r="B1776" s="73" t="s">
        <v>87</v>
      </c>
      <c r="C1776" s="75">
        <v>51532</v>
      </c>
      <c r="D1776" s="8">
        <v>51454.140426635742</v>
      </c>
      <c r="E1776" s="8">
        <v>379120.09594726563</v>
      </c>
      <c r="F1776" s="8">
        <v>50043.852630615307</v>
      </c>
      <c r="G1776" s="8">
        <v>718.42266845703216</v>
      </c>
      <c r="H1776" s="8">
        <v>3364.1968927383436</v>
      </c>
      <c r="I1776" s="8">
        <v>740.12327885627803</v>
      </c>
      <c r="J1776" s="8">
        <v>65825.43139648439</v>
      </c>
      <c r="K1776" s="8">
        <v>12753.129413604747</v>
      </c>
      <c r="L1776" s="8">
        <v>1395.1299924850459</v>
      </c>
      <c r="M1776" s="8">
        <v>4902.7205276489312</v>
      </c>
      <c r="N1776" s="8">
        <v>46774.452972412117</v>
      </c>
      <c r="O1776" s="8">
        <v>8182.1480026245144</v>
      </c>
      <c r="P1776" s="8">
        <v>0</v>
      </c>
      <c r="Q1776" s="8">
        <v>0</v>
      </c>
      <c r="R1776" s="8">
        <v>38096.300910949722</v>
      </c>
      <c r="S1776" s="8">
        <v>13279.215957641605</v>
      </c>
      <c r="T1776" s="8">
        <v>14449.913993835451</v>
      </c>
      <c r="U1776" s="8"/>
    </row>
    <row r="1777" spans="1:21" ht="14.25" customHeight="1" x14ac:dyDescent="0.55000000000000004">
      <c r="A1777" s="7">
        <f t="shared" si="105"/>
        <v>2027</v>
      </c>
      <c r="B1777" s="73" t="s">
        <v>87</v>
      </c>
      <c r="C1777" s="75">
        <v>51560</v>
      </c>
      <c r="D1777" s="8">
        <v>51137.852462768562</v>
      </c>
      <c r="E1777" s="8">
        <v>376821.67236328125</v>
      </c>
      <c r="F1777" s="8">
        <v>49740.460205078183</v>
      </c>
      <c r="G1777" s="8">
        <v>713.98770427703812</v>
      </c>
      <c r="H1777" s="8">
        <v>3343.6375465393066</v>
      </c>
      <c r="I1777" s="8">
        <v>735.60021376609825</v>
      </c>
      <c r="J1777" s="8">
        <v>65421.424194335952</v>
      </c>
      <c r="K1777" s="8">
        <v>12734.453666687019</v>
      </c>
      <c r="L1777" s="8">
        <v>1386.5670757293701</v>
      </c>
      <c r="M1777" s="8">
        <v>4872.6393108367893</v>
      </c>
      <c r="N1777" s="8">
        <v>46427.762969970732</v>
      </c>
      <c r="O1777" s="8">
        <v>8057.2529754638699</v>
      </c>
      <c r="P1777" s="8">
        <v>0</v>
      </c>
      <c r="Q1777" s="8">
        <v>0</v>
      </c>
      <c r="R1777" s="8">
        <v>37861.362739562988</v>
      </c>
      <c r="S1777" s="8">
        <v>13198.336257934574</v>
      </c>
      <c r="T1777" s="8">
        <v>14361.725158691414</v>
      </c>
      <c r="U1777" s="8"/>
    </row>
    <row r="1778" spans="1:21" ht="14.25" customHeight="1" x14ac:dyDescent="0.55000000000000004">
      <c r="A1778" s="7">
        <f t="shared" si="105"/>
        <v>2027</v>
      </c>
      <c r="B1778" s="73" t="s">
        <v>87</v>
      </c>
      <c r="C1778" s="75">
        <v>51591</v>
      </c>
      <c r="D1778" s="8">
        <v>50823.753143310591</v>
      </c>
      <c r="E1778" s="8">
        <v>374538.85424804688</v>
      </c>
      <c r="F1778" s="8">
        <v>49439.128448486357</v>
      </c>
      <c r="G1778" s="8">
        <v>709.58353161811795</v>
      </c>
      <c r="H1778" s="8">
        <v>3323.233881950378</v>
      </c>
      <c r="I1778" s="8">
        <v>731.1114382743832</v>
      </c>
      <c r="J1778" s="8">
        <v>65020.285430908218</v>
      </c>
      <c r="K1778" s="8">
        <v>12715.912551879892</v>
      </c>
      <c r="L1778" s="8">
        <v>1378.0649061203007</v>
      </c>
      <c r="M1778" s="8">
        <v>4842.7720832824762</v>
      </c>
      <c r="N1778" s="8">
        <v>46083.534362792983</v>
      </c>
      <c r="O1778" s="8">
        <v>7934.2452430725152</v>
      </c>
      <c r="P1778" s="8">
        <v>0</v>
      </c>
      <c r="Q1778" s="8">
        <v>0</v>
      </c>
      <c r="R1778" s="8">
        <v>37628.047515869141</v>
      </c>
      <c r="S1778" s="8">
        <v>13118.042873382576</v>
      </c>
      <c r="T1778" s="8">
        <v>14274.194808959961</v>
      </c>
      <c r="U1778" s="8"/>
    </row>
    <row r="1779" spans="1:21" ht="14.25" customHeight="1" x14ac:dyDescent="0.55000000000000004">
      <c r="A1779" s="7">
        <f t="shared" si="105"/>
        <v>2027</v>
      </c>
      <c r="B1779" s="73" t="s">
        <v>87</v>
      </c>
      <c r="C1779" s="75">
        <v>51621</v>
      </c>
      <c r="D1779" s="8">
        <v>50511.821350097678</v>
      </c>
      <c r="E1779" s="8">
        <v>372271.505859375</v>
      </c>
      <c r="F1779" s="8">
        <v>49139.838165283218</v>
      </c>
      <c r="G1779" s="8">
        <v>705.20984411239579</v>
      </c>
      <c r="H1779" s="8">
        <v>3302.9842290878291</v>
      </c>
      <c r="I1779" s="8">
        <v>726.65650010108993</v>
      </c>
      <c r="J1779" s="8">
        <v>64621.982055664055</v>
      </c>
      <c r="K1779" s="8">
        <v>12697.505184173595</v>
      </c>
      <c r="L1779" s="8">
        <v>1369.6229066848766</v>
      </c>
      <c r="M1779" s="8">
        <v>4813.1163539886484</v>
      </c>
      <c r="N1779" s="8">
        <v>45741.736816406265</v>
      </c>
      <c r="O1779" s="8">
        <v>7813.0947875976599</v>
      </c>
      <c r="P1779" s="8">
        <v>0</v>
      </c>
      <c r="Q1779" s="8">
        <v>0</v>
      </c>
      <c r="R1779" s="8">
        <v>37396.33810424804</v>
      </c>
      <c r="S1779" s="8">
        <v>13038.329204559332</v>
      </c>
      <c r="T1779" s="8">
        <v>14187.313636779794</v>
      </c>
      <c r="U1779" s="8"/>
    </row>
    <row r="1780" spans="1:21" ht="14.25" customHeight="1" x14ac:dyDescent="0.55000000000000004">
      <c r="A1780" s="7">
        <f t="shared" si="105"/>
        <v>2027</v>
      </c>
      <c r="B1780" s="73" t="s">
        <v>87</v>
      </c>
      <c r="C1780" s="75">
        <v>51652</v>
      </c>
      <c r="D1780" s="8">
        <v>50202.039352417007</v>
      </c>
      <c r="E1780" s="8">
        <v>370019.49536132813</v>
      </c>
      <c r="F1780" s="8">
        <v>48842.573089599638</v>
      </c>
      <c r="G1780" s="8">
        <v>700.86634945869537</v>
      </c>
      <c r="H1780" s="8">
        <v>3282.8868675231938</v>
      </c>
      <c r="I1780" s="8">
        <v>722.23508262634323</v>
      </c>
      <c r="J1780" s="8">
        <v>64226.487731933616</v>
      </c>
      <c r="K1780" s="8">
        <v>12679.229648590095</v>
      </c>
      <c r="L1780" s="8">
        <v>1361.2403917312631</v>
      </c>
      <c r="M1780" s="8">
        <v>4783.6700305938721</v>
      </c>
      <c r="N1780" s="8">
        <v>45402.345886230483</v>
      </c>
      <c r="O1780" s="8">
        <v>7693.7725105285699</v>
      </c>
      <c r="P1780" s="8">
        <v>0</v>
      </c>
      <c r="Q1780" s="8">
        <v>0</v>
      </c>
      <c r="R1780" s="8">
        <v>37166.221046447768</v>
      </c>
      <c r="S1780" s="8">
        <v>12959.18962860108</v>
      </c>
      <c r="T1780" s="8">
        <v>14101.076744079595</v>
      </c>
      <c r="U1780" s="8"/>
    </row>
    <row r="1781" spans="1:21" ht="14.25" customHeight="1" x14ac:dyDescent="0.55000000000000004">
      <c r="A1781" s="7">
        <f t="shared" si="105"/>
        <v>2027</v>
      </c>
      <c r="B1781" s="73" t="s">
        <v>87</v>
      </c>
      <c r="C1781" s="75">
        <v>51682</v>
      </c>
      <c r="D1781" s="8">
        <v>49894.387222290061</v>
      </c>
      <c r="E1781" s="8">
        <v>367782.69311523438</v>
      </c>
      <c r="F1781" s="8">
        <v>48547.315673828227</v>
      </c>
      <c r="G1781" s="8">
        <v>696.55281805992036</v>
      </c>
      <c r="H1781" s="8">
        <v>3262.9403276443472</v>
      </c>
      <c r="I1781" s="8">
        <v>717.84684658050537</v>
      </c>
      <c r="J1781" s="8">
        <v>63833.778442382827</v>
      </c>
      <c r="K1781" s="8">
        <v>12661.085296630872</v>
      </c>
      <c r="L1781" s="8">
        <v>1352.9169168472295</v>
      </c>
      <c r="M1781" s="8">
        <v>4754.431528091437</v>
      </c>
      <c r="N1781" s="8">
        <v>45065.344421386733</v>
      </c>
      <c r="O1781" s="8">
        <v>7576.2512397766141</v>
      </c>
      <c r="P1781" s="8">
        <v>0</v>
      </c>
      <c r="Q1781" s="8">
        <v>0</v>
      </c>
      <c r="R1781" s="8">
        <v>36937.682022094712</v>
      </c>
      <c r="S1781" s="8">
        <v>12880.618801116954</v>
      </c>
      <c r="T1781" s="8">
        <v>14015.47743988038</v>
      </c>
      <c r="U1781" s="8"/>
    </row>
    <row r="1782" spans="1:21" ht="14.25" customHeight="1" x14ac:dyDescent="0.55000000000000004">
      <c r="A1782" s="7">
        <f t="shared" si="105"/>
        <v>2027</v>
      </c>
      <c r="B1782" s="73" t="s">
        <v>87</v>
      </c>
      <c r="C1782" s="75">
        <v>51713</v>
      </c>
      <c r="D1782" s="8">
        <v>49588.845947265625</v>
      </c>
      <c r="E1782" s="8">
        <v>365560.67846679688</v>
      </c>
      <c r="F1782" s="8">
        <v>48254.008972168049</v>
      </c>
      <c r="G1782" s="8">
        <v>692.26895451545749</v>
      </c>
      <c r="H1782" s="8">
        <v>3243.1397304534908</v>
      </c>
      <c r="I1782" s="8">
        <v>713.49069046974182</v>
      </c>
      <c r="J1782" s="8">
        <v>63443.802337646499</v>
      </c>
      <c r="K1782" s="8">
        <v>12643.070499420175</v>
      </c>
      <c r="L1782" s="8">
        <v>1344.6513490676884</v>
      </c>
      <c r="M1782" s="8">
        <v>4725.3967552185059</v>
      </c>
      <c r="N1782" s="8">
        <v>44730.682586669929</v>
      </c>
      <c r="O1782" s="8">
        <v>7460.4975738525445</v>
      </c>
      <c r="P1782" s="8">
        <v>0</v>
      </c>
      <c r="Q1782" s="8">
        <v>0</v>
      </c>
      <c r="R1782" s="8">
        <v>36710.707984924316</v>
      </c>
      <c r="S1782" s="8">
        <v>12802.599880218515</v>
      </c>
      <c r="T1782" s="8">
        <v>13930.494361877451</v>
      </c>
      <c r="U1782" s="8"/>
    </row>
    <row r="1783" spans="1:21" ht="14.25" customHeight="1" x14ac:dyDescent="0.55000000000000004">
      <c r="A1783" s="7">
        <f t="shared" si="105"/>
        <v>2027</v>
      </c>
      <c r="B1783" s="73" t="s">
        <v>87</v>
      </c>
      <c r="C1783" s="75">
        <v>51744</v>
      </c>
      <c r="D1783" s="8">
        <v>49285.395858764707</v>
      </c>
      <c r="E1783" s="8">
        <v>363352.71411132813</v>
      </c>
      <c r="F1783" s="8">
        <v>47962.557250976606</v>
      </c>
      <c r="G1783" s="8">
        <v>688.01449775695789</v>
      </c>
      <c r="H1783" s="8">
        <v>3223.4763326644879</v>
      </c>
      <c r="I1783" s="8">
        <v>709.16477656364418</v>
      </c>
      <c r="J1783" s="8">
        <v>63056.476928710959</v>
      </c>
      <c r="K1783" s="8">
        <v>12625.183902740486</v>
      </c>
      <c r="L1783" s="8">
        <v>1336.4419870376596</v>
      </c>
      <c r="M1783" s="8">
        <v>4696.5593357086209</v>
      </c>
      <c r="N1783" s="8">
        <v>44398.291046142593</v>
      </c>
      <c r="O1783" s="8">
        <v>7346.477537155155</v>
      </c>
      <c r="P1783" s="8">
        <v>0</v>
      </c>
      <c r="Q1783" s="8">
        <v>0</v>
      </c>
      <c r="R1783" s="8">
        <v>36485.283889770508</v>
      </c>
      <c r="S1783" s="8">
        <v>12725.101173400886</v>
      </c>
      <c r="T1783" s="8">
        <v>13846.091728210456</v>
      </c>
      <c r="U1783" s="8"/>
    </row>
    <row r="1784" spans="1:21" ht="14.25" customHeight="1" x14ac:dyDescent="0.55000000000000004">
      <c r="A1784" s="7">
        <f t="shared" si="105"/>
        <v>2027</v>
      </c>
      <c r="B1784" s="73" t="s">
        <v>87</v>
      </c>
      <c r="C1784" s="75">
        <v>51774</v>
      </c>
      <c r="D1784" s="8">
        <v>48984.0174102784</v>
      </c>
      <c r="E1784" s="8">
        <v>361158.68188476563</v>
      </c>
      <c r="F1784" s="8">
        <v>47672.946289062536</v>
      </c>
      <c r="G1784" s="8">
        <v>683.78915762901374</v>
      </c>
      <c r="H1784" s="8">
        <v>3203.9490575790392</v>
      </c>
      <c r="I1784" s="8">
        <v>704.86876654624984</v>
      </c>
      <c r="J1784" s="8">
        <v>62671.779174804702</v>
      </c>
      <c r="K1784" s="8">
        <v>12607.424045562746</v>
      </c>
      <c r="L1784" s="8">
        <v>1328.288340568542</v>
      </c>
      <c r="M1784" s="8">
        <v>4667.9172515869141</v>
      </c>
      <c r="N1784" s="8">
        <v>44068.14916992189</v>
      </c>
      <c r="O1784" s="8">
        <v>7234.1635227203351</v>
      </c>
      <c r="P1784" s="8">
        <v>0</v>
      </c>
      <c r="Q1784" s="8">
        <v>0</v>
      </c>
      <c r="R1784" s="8">
        <v>36261.395484924316</v>
      </c>
      <c r="S1784" s="8">
        <v>12648.11962509156</v>
      </c>
      <c r="T1784" s="8">
        <v>13762.263198852545</v>
      </c>
      <c r="U1784" s="8"/>
    </row>
    <row r="1785" spans="1:21" ht="14.25" customHeight="1" x14ac:dyDescent="0.55000000000000004">
      <c r="A1785" s="7">
        <f t="shared" si="105"/>
        <v>2027</v>
      </c>
      <c r="B1785" s="73" t="s">
        <v>87</v>
      </c>
      <c r="C1785" s="75">
        <v>51805</v>
      </c>
      <c r="D1785" s="8">
        <v>48684.695938110402</v>
      </c>
      <c r="E1785" s="8">
        <v>358978.47875976563</v>
      </c>
      <c r="F1785" s="8">
        <v>47385.158966064497</v>
      </c>
      <c r="G1785" s="8">
        <v>679.59271574020443</v>
      </c>
      <c r="H1785" s="8">
        <v>3184.5564832687378</v>
      </c>
      <c r="I1785" s="8">
        <v>700.60239171981857</v>
      </c>
      <c r="J1785" s="8">
        <v>62289.684234619155</v>
      </c>
      <c r="K1785" s="8">
        <v>12589.790103912355</v>
      </c>
      <c r="L1785" s="8">
        <v>1320.1898460388188</v>
      </c>
      <c r="M1785" s="8">
        <v>4639.4690494537408</v>
      </c>
      <c r="N1785" s="8">
        <v>43740.235992431641</v>
      </c>
      <c r="O1785" s="8">
        <v>7123.5292072296143</v>
      </c>
      <c r="P1785" s="8">
        <v>0</v>
      </c>
      <c r="Q1785" s="8">
        <v>0</v>
      </c>
      <c r="R1785" s="8">
        <v>36039.031143188477</v>
      </c>
      <c r="S1785" s="8">
        <v>12571.649341583254</v>
      </c>
      <c r="T1785" s="8">
        <v>13679.004268646238</v>
      </c>
      <c r="U1785" s="8"/>
    </row>
    <row r="1786" spans="1:21" ht="14.25" customHeight="1" x14ac:dyDescent="0.55000000000000004">
      <c r="A1786" s="7">
        <f t="shared" si="105"/>
        <v>2027</v>
      </c>
      <c r="B1786" s="73" t="s">
        <v>87</v>
      </c>
      <c r="C1786" s="75">
        <v>51835</v>
      </c>
      <c r="D1786" s="8">
        <v>48387.410247802727</v>
      </c>
      <c r="E1786" s="8">
        <v>356812.01293945313</v>
      </c>
      <c r="F1786" s="8">
        <v>47099.185974121137</v>
      </c>
      <c r="G1786" s="8">
        <v>675.42486858367943</v>
      </c>
      <c r="H1786" s="8">
        <v>3165.2974176406865</v>
      </c>
      <c r="I1786" s="8">
        <v>696.36538529396103</v>
      </c>
      <c r="J1786" s="8">
        <v>61910.171112060561</v>
      </c>
      <c r="K1786" s="8">
        <v>12572.281173706057</v>
      </c>
      <c r="L1786" s="8">
        <v>1312.1460084915163</v>
      </c>
      <c r="M1786" s="8">
        <v>4611.213024139407</v>
      </c>
      <c r="N1786" s="8">
        <v>43414.530700683594</v>
      </c>
      <c r="O1786" s="8">
        <v>7014.5503559112558</v>
      </c>
      <c r="P1786" s="8">
        <v>0</v>
      </c>
      <c r="Q1786" s="8">
        <v>0</v>
      </c>
      <c r="R1786" s="8">
        <v>35818.174995422363</v>
      </c>
      <c r="S1786" s="8">
        <v>12495.68698883057</v>
      </c>
      <c r="T1786" s="8">
        <v>13596.309211730966</v>
      </c>
      <c r="U1786" s="8"/>
    </row>
    <row r="1787" spans="1:21" ht="14.25" customHeight="1" x14ac:dyDescent="0.55000000000000004">
      <c r="A1787" s="7">
        <f t="shared" si="105"/>
        <v>2027</v>
      </c>
      <c r="B1787" s="73" t="s">
        <v>87</v>
      </c>
      <c r="C1787" s="75">
        <v>51866</v>
      </c>
      <c r="D1787" s="8">
        <v>48092.143127441435</v>
      </c>
      <c r="E1787" s="8">
        <v>354659.18481445313</v>
      </c>
      <c r="F1787" s="8">
        <v>46815.011383056677</v>
      </c>
      <c r="G1787" s="8">
        <v>671.28541588783276</v>
      </c>
      <c r="H1787" s="8">
        <v>3146.1707763671884</v>
      </c>
      <c r="I1787" s="8">
        <v>692.15753173828148</v>
      </c>
      <c r="J1787" s="8">
        <v>61533.21914672853</v>
      </c>
      <c r="K1787" s="8">
        <v>12554.895271301275</v>
      </c>
      <c r="L1787" s="8">
        <v>1304.1565752029414</v>
      </c>
      <c r="M1787" s="8">
        <v>4583.1476840972882</v>
      </c>
      <c r="N1787" s="8">
        <v>43091.020843505874</v>
      </c>
      <c r="O1787" s="8">
        <v>6907.2011528015155</v>
      </c>
      <c r="P1787" s="8">
        <v>0</v>
      </c>
      <c r="Q1787" s="8">
        <v>0</v>
      </c>
      <c r="R1787" s="8">
        <v>35598.81575012207</v>
      </c>
      <c r="S1787" s="8">
        <v>12420.228645324718</v>
      </c>
      <c r="T1787" s="8">
        <v>13514.175018310551</v>
      </c>
      <c r="U1787" s="8"/>
    </row>
    <row r="1788" spans="1:21" ht="14.25" customHeight="1" x14ac:dyDescent="0.55000000000000004">
      <c r="A1788" s="7">
        <f t="shared" si="105"/>
        <v>2027</v>
      </c>
      <c r="B1788" s="73" t="s">
        <v>87</v>
      </c>
      <c r="C1788" s="75">
        <v>51897</v>
      </c>
      <c r="D1788" s="8">
        <v>47798.877578735424</v>
      </c>
      <c r="E1788" s="8">
        <v>352519.9033203125</v>
      </c>
      <c r="F1788" s="8">
        <v>46532.626953125015</v>
      </c>
      <c r="G1788" s="8">
        <v>667.17407917976379</v>
      </c>
      <c r="H1788" s="8">
        <v>3127.1751832962036</v>
      </c>
      <c r="I1788" s="8">
        <v>687.97851037979149</v>
      </c>
      <c r="J1788" s="8">
        <v>61158.804168701186</v>
      </c>
      <c r="K1788" s="8">
        <v>12537.631923675535</v>
      </c>
      <c r="L1788" s="8">
        <v>1296.2207765579228</v>
      </c>
      <c r="M1788" s="8">
        <v>4555.2709407806396</v>
      </c>
      <c r="N1788" s="8">
        <v>42769.678771972678</v>
      </c>
      <c r="O1788" s="8">
        <v>6801.4564170837402</v>
      </c>
      <c r="P1788" s="8">
        <v>0</v>
      </c>
      <c r="Q1788" s="8">
        <v>0</v>
      </c>
      <c r="R1788" s="8">
        <v>35380.939735412598</v>
      </c>
      <c r="S1788" s="8">
        <v>12345.26894760132</v>
      </c>
      <c r="T1788" s="8">
        <v>13432.594615936279</v>
      </c>
      <c r="U1788" s="8"/>
    </row>
    <row r="1789" spans="1:21" ht="14.25" customHeight="1" x14ac:dyDescent="0.55000000000000004">
      <c r="A1789" s="7">
        <f t="shared" si="105"/>
        <v>2027</v>
      </c>
      <c r="B1789" s="73" t="s">
        <v>87</v>
      </c>
      <c r="C1789" s="75">
        <v>51925</v>
      </c>
      <c r="D1789" s="8">
        <v>47507.596603393598</v>
      </c>
      <c r="E1789" s="8">
        <v>350394.06787109375</v>
      </c>
      <c r="F1789" s="8">
        <v>46252.016418457068</v>
      </c>
      <c r="G1789" s="8">
        <v>663.09064626693703</v>
      </c>
      <c r="H1789" s="8">
        <v>3108.3097133636475</v>
      </c>
      <c r="I1789" s="8">
        <v>683.82809209823654</v>
      </c>
      <c r="J1789" s="8">
        <v>60786.905944824226</v>
      </c>
      <c r="K1789" s="8">
        <v>12520.489864349371</v>
      </c>
      <c r="L1789" s="8">
        <v>1288.3384675979617</v>
      </c>
      <c r="M1789" s="8">
        <v>4527.5818595886194</v>
      </c>
      <c r="N1789" s="8">
        <v>42450.496795654319</v>
      </c>
      <c r="O1789" s="8">
        <v>6697.2932243347141</v>
      </c>
      <c r="P1789" s="8">
        <v>0</v>
      </c>
      <c r="Q1789" s="8">
        <v>0</v>
      </c>
      <c r="R1789" s="8">
        <v>35164.536605834961</v>
      </c>
      <c r="S1789" s="8">
        <v>12270.805355072021</v>
      </c>
      <c r="T1789" s="8">
        <v>13351.564624786388</v>
      </c>
      <c r="U1789" s="8"/>
    </row>
    <row r="1790" spans="1:21" ht="14.25" customHeight="1" x14ac:dyDescent="0.55000000000000004">
      <c r="A1790" s="7">
        <f t="shared" si="105"/>
        <v>2027</v>
      </c>
      <c r="B1790" s="73" t="s">
        <v>87</v>
      </c>
      <c r="C1790" s="75">
        <v>51956</v>
      </c>
      <c r="D1790" s="8">
        <v>47218.283142089851</v>
      </c>
      <c r="E1790" s="8">
        <v>348281.42358398438</v>
      </c>
      <c r="F1790" s="8">
        <v>45973.147644043034</v>
      </c>
      <c r="G1790" s="8">
        <v>659.03484928607986</v>
      </c>
      <c r="H1790" s="8">
        <v>3089.5684127807622</v>
      </c>
      <c r="I1790" s="8">
        <v>679.7050156593325</v>
      </c>
      <c r="J1790" s="8">
        <v>60417.474212646492</v>
      </c>
      <c r="K1790" s="8">
        <v>12503.467601776123</v>
      </c>
      <c r="L1790" s="8">
        <v>1280.5082874298091</v>
      </c>
      <c r="M1790" s="8">
        <v>4500.0758590698269</v>
      </c>
      <c r="N1790" s="8">
        <v>42133.420379638694</v>
      </c>
      <c r="O1790" s="8">
        <v>6594.6819629669208</v>
      </c>
      <c r="P1790" s="8">
        <v>0</v>
      </c>
      <c r="Q1790" s="8">
        <v>0</v>
      </c>
      <c r="R1790" s="8">
        <v>34949.591011047363</v>
      </c>
      <c r="S1790" s="8">
        <v>12196.819633483894</v>
      </c>
      <c r="T1790" s="8">
        <v>13271.06275558473</v>
      </c>
      <c r="U1790" s="8"/>
    </row>
    <row r="1791" spans="1:21" ht="14.25" customHeight="1" x14ac:dyDescent="0.55000000000000004">
      <c r="A1791" s="7">
        <f t="shared" si="105"/>
        <v>2027</v>
      </c>
      <c r="B1791" s="73" t="s">
        <v>87</v>
      </c>
      <c r="C1791" s="75">
        <v>51986</v>
      </c>
      <c r="D1791" s="8">
        <v>46930.919525146499</v>
      </c>
      <c r="E1791" s="8">
        <v>346181.52685546875</v>
      </c>
      <c r="F1791" s="8">
        <v>45695.960968017651</v>
      </c>
      <c r="G1791" s="8">
        <v>655.00645673275005</v>
      </c>
      <c r="H1791" s="8">
        <v>3070.9405221939078</v>
      </c>
      <c r="I1791" s="8">
        <v>675.60686278343246</v>
      </c>
      <c r="J1791" s="8">
        <v>60050.419525146499</v>
      </c>
      <c r="K1791" s="8">
        <v>12486.56418991089</v>
      </c>
      <c r="L1791" s="8">
        <v>1272.72864151001</v>
      </c>
      <c r="M1791" s="8">
        <v>4472.7465629577691</v>
      </c>
      <c r="N1791" s="8">
        <v>41818.38049316407</v>
      </c>
      <c r="O1791" s="8">
        <v>6493.591567993175</v>
      </c>
      <c r="P1791" s="8">
        <v>0</v>
      </c>
      <c r="Q1791" s="8">
        <v>0</v>
      </c>
      <c r="R1791" s="8">
        <v>34736.091300964355</v>
      </c>
      <c r="S1791" s="8">
        <v>12123.281688690187</v>
      </c>
      <c r="T1791" s="8">
        <v>13191.047546386728</v>
      </c>
      <c r="U1791" s="8"/>
    </row>
    <row r="1792" spans="1:21" ht="14.25" customHeight="1" x14ac:dyDescent="0.55000000000000004">
      <c r="A1792" s="7">
        <f t="shared" si="105"/>
        <v>2027</v>
      </c>
      <c r="B1792" s="73" t="s">
        <v>87</v>
      </c>
      <c r="C1792" s="75">
        <v>52017</v>
      </c>
      <c r="D1792" s="8">
        <v>46645.490280151447</v>
      </c>
      <c r="E1792" s="8">
        <v>344094.29150390625</v>
      </c>
      <c r="F1792" s="8">
        <v>45420.446075439519</v>
      </c>
      <c r="G1792" s="8">
        <v>651.00525093078625</v>
      </c>
      <c r="H1792" s="8">
        <v>3052.4248151779179</v>
      </c>
      <c r="I1792" s="8">
        <v>671.53342056274448</v>
      </c>
      <c r="J1792" s="8">
        <v>59685.728363037124</v>
      </c>
      <c r="K1792" s="8">
        <v>12469.778652191166</v>
      </c>
      <c r="L1792" s="8">
        <v>1264.9990425109868</v>
      </c>
      <c r="M1792" s="8">
        <v>4445.5923957824716</v>
      </c>
      <c r="N1792" s="8">
        <v>41505.359313964858</v>
      </c>
      <c r="O1792" s="8">
        <v>6393.9985046386773</v>
      </c>
      <c r="P1792" s="8">
        <v>0</v>
      </c>
      <c r="Q1792" s="8">
        <v>0</v>
      </c>
      <c r="R1792" s="8">
        <v>34524.02645111084</v>
      </c>
      <c r="S1792" s="8">
        <v>12050.186450958248</v>
      </c>
      <c r="T1792" s="8">
        <v>13111.51461410523</v>
      </c>
      <c r="U1792" s="8"/>
    </row>
    <row r="1793" spans="1:21" ht="14.25" customHeight="1" x14ac:dyDescent="0.55000000000000004">
      <c r="A1793" s="7">
        <f t="shared" si="105"/>
        <v>2027</v>
      </c>
      <c r="B1793" s="73" t="s">
        <v>87</v>
      </c>
      <c r="C1793" s="75">
        <v>52047</v>
      </c>
      <c r="D1793" s="8">
        <v>46361.977706909216</v>
      </c>
      <c r="E1793" s="8">
        <v>342019.63989257813</v>
      </c>
      <c r="F1793" s="8">
        <v>45146.592498779348</v>
      </c>
      <c r="G1793" s="8">
        <v>647.0309729576112</v>
      </c>
      <c r="H1793" s="8">
        <v>3034.0207777023329</v>
      </c>
      <c r="I1793" s="8">
        <v>667.48454761505127</v>
      </c>
      <c r="J1793" s="8">
        <v>59323.375762939468</v>
      </c>
      <c r="K1793" s="8">
        <v>12453.109855651868</v>
      </c>
      <c r="L1793" s="8">
        <v>1257.3189735412604</v>
      </c>
      <c r="M1793" s="8">
        <v>4418.6121997833297</v>
      </c>
      <c r="N1793" s="8">
        <v>41194.334533691421</v>
      </c>
      <c r="O1793" s="8">
        <v>6295.880260467532</v>
      </c>
      <c r="P1793" s="8">
        <v>0</v>
      </c>
      <c r="Q1793" s="8">
        <v>0</v>
      </c>
      <c r="R1793" s="8">
        <v>34313.382171630859</v>
      </c>
      <c r="S1793" s="8">
        <v>11977.532035827644</v>
      </c>
      <c r="T1793" s="8">
        <v>13032.461425781257</v>
      </c>
      <c r="U1793" s="8"/>
    </row>
    <row r="1794" spans="1:21" ht="14.25" customHeight="1" x14ac:dyDescent="0.55000000000000004">
      <c r="A1794" s="7">
        <f t="shared" si="105"/>
        <v>2027</v>
      </c>
      <c r="B1794" s="73" t="s">
        <v>87</v>
      </c>
      <c r="C1794" s="75">
        <v>52078</v>
      </c>
      <c r="D1794" s="8">
        <v>46080.366165161184</v>
      </c>
      <c r="E1794" s="8">
        <v>339957.49731445313</v>
      </c>
      <c r="F1794" s="8">
        <v>44874.389007568418</v>
      </c>
      <c r="G1794" s="8">
        <v>643.08340632915474</v>
      </c>
      <c r="H1794" s="8">
        <v>3015.7277412414551</v>
      </c>
      <c r="I1794" s="8">
        <v>663.46007561683678</v>
      </c>
      <c r="J1794" s="8">
        <v>58963.348175048835</v>
      </c>
      <c r="K1794" s="8">
        <v>12436.556682586681</v>
      </c>
      <c r="L1794" s="8">
        <v>1249.6882457733166</v>
      </c>
      <c r="M1794" s="8">
        <v>4391.8046073913629</v>
      </c>
      <c r="N1794" s="8">
        <v>40885.299011230483</v>
      </c>
      <c r="O1794" s="8">
        <v>6199.2161083221408</v>
      </c>
      <c r="P1794" s="8">
        <v>0</v>
      </c>
      <c r="Q1794" s="8">
        <v>0</v>
      </c>
      <c r="R1794" s="8">
        <v>34104.148063659668</v>
      </c>
      <c r="S1794" s="8">
        <v>11905.31579971314</v>
      </c>
      <c r="T1794" s="8">
        <v>12953.884780883791</v>
      </c>
      <c r="U1794" s="8"/>
    </row>
    <row r="1795" spans="1:21" ht="14.25" customHeight="1" x14ac:dyDescent="0.55000000000000004">
      <c r="A1795" s="7">
        <f t="shared" si="105"/>
        <v>2027</v>
      </c>
      <c r="B1795" s="73" t="s">
        <v>87</v>
      </c>
      <c r="C1795" s="75">
        <v>52109</v>
      </c>
      <c r="D1795" s="8">
        <v>45800.641128540075</v>
      </c>
      <c r="E1795" s="8">
        <v>337907.787109375</v>
      </c>
      <c r="F1795" s="8">
        <v>44603.827514648467</v>
      </c>
      <c r="G1795" s="8">
        <v>639.16235506534531</v>
      </c>
      <c r="H1795" s="8">
        <v>2997.5449066162091</v>
      </c>
      <c r="I1795" s="8">
        <v>659.4598636627195</v>
      </c>
      <c r="J1795" s="8">
        <v>58605.631225585952</v>
      </c>
      <c r="K1795" s="8">
        <v>12420.118232727054</v>
      </c>
      <c r="L1795" s="8">
        <v>1242.1064968109131</v>
      </c>
      <c r="M1795" s="8">
        <v>4365.1683578491256</v>
      </c>
      <c r="N1795" s="8">
        <v>40578.237640380881</v>
      </c>
      <c r="O1795" s="8">
        <v>6103.9839344024658</v>
      </c>
      <c r="P1795" s="8">
        <v>0</v>
      </c>
      <c r="Q1795" s="8">
        <v>0</v>
      </c>
      <c r="R1795" s="8">
        <v>33896.313697814941</v>
      </c>
      <c r="S1795" s="8">
        <v>11833.534904479984</v>
      </c>
      <c r="T1795" s="8">
        <v>12875.781574249271</v>
      </c>
      <c r="U1795" s="8"/>
    </row>
    <row r="1796" spans="1:21" ht="14.25" customHeight="1" x14ac:dyDescent="0.55000000000000004">
      <c r="A1796" s="7">
        <f t="shared" si="105"/>
        <v>2027</v>
      </c>
      <c r="B1796" s="73" t="s">
        <v>87</v>
      </c>
      <c r="C1796" s="75">
        <v>52139</v>
      </c>
      <c r="D1796" s="8">
        <v>45522.785430908269</v>
      </c>
      <c r="E1796" s="8">
        <v>335870.435546875</v>
      </c>
      <c r="F1796" s="8">
        <v>44334.896881103559</v>
      </c>
      <c r="G1796" s="8">
        <v>635.26756036281586</v>
      </c>
      <c r="H1796" s="8">
        <v>2979.4718761444092</v>
      </c>
      <c r="I1796" s="8">
        <v>655.48376965522789</v>
      </c>
      <c r="J1796" s="8">
        <v>58250.201599121094</v>
      </c>
      <c r="K1796" s="8">
        <v>12403.793151855471</v>
      </c>
      <c r="L1796" s="8">
        <v>1234.5732502937321</v>
      </c>
      <c r="M1796" s="8">
        <v>4338.7019996643048</v>
      </c>
      <c r="N1796" s="8">
        <v>40273.132873535156</v>
      </c>
      <c r="O1796" s="8">
        <v>6010.1625423431387</v>
      </c>
      <c r="P1796" s="8">
        <v>0</v>
      </c>
      <c r="Q1796" s="8">
        <v>0</v>
      </c>
      <c r="R1796" s="8">
        <v>33689.865478515625</v>
      </c>
      <c r="S1796" s="8">
        <v>11762.187103271484</v>
      </c>
      <c r="T1796" s="8">
        <v>12798.149314880377</v>
      </c>
      <c r="U1796" s="8"/>
    </row>
    <row r="1797" spans="1:21" ht="14.25" customHeight="1" x14ac:dyDescent="0.55000000000000004">
      <c r="A1797" s="7">
        <f t="shared" si="105"/>
        <v>2027</v>
      </c>
      <c r="B1797" s="73" t="s">
        <v>87</v>
      </c>
      <c r="C1797" s="75">
        <v>52170</v>
      </c>
      <c r="D1797" s="8">
        <v>45246.785018920935</v>
      </c>
      <c r="E1797" s="8">
        <v>333845.3701171875</v>
      </c>
      <c r="F1797" s="8">
        <v>44067.588714599653</v>
      </c>
      <c r="G1797" s="8">
        <v>631.3988072872171</v>
      </c>
      <c r="H1797" s="8">
        <v>2961.5076255798353</v>
      </c>
      <c r="I1797" s="8">
        <v>651.53165173530556</v>
      </c>
      <c r="J1797" s="8">
        <v>57897.046966552742</v>
      </c>
      <c r="K1797" s="8">
        <v>12387.581100463869</v>
      </c>
      <c r="L1797" s="8">
        <v>1227.0881867408746</v>
      </c>
      <c r="M1797" s="8">
        <v>4312.404745101926</v>
      </c>
      <c r="N1797" s="8">
        <v>39969.971069335959</v>
      </c>
      <c r="O1797" s="8">
        <v>5917.7315654754639</v>
      </c>
      <c r="P1797" s="8">
        <v>0</v>
      </c>
      <c r="Q1797" s="8">
        <v>0</v>
      </c>
      <c r="R1797" s="8">
        <v>33484.792236328125</v>
      </c>
      <c r="S1797" s="8">
        <v>11691.268844604492</v>
      </c>
      <c r="T1797" s="8">
        <v>12720.985416412359</v>
      </c>
      <c r="U1797" s="8"/>
    </row>
    <row r="1798" spans="1:21" ht="14.25" customHeight="1" x14ac:dyDescent="0.55000000000000004">
      <c r="A1798" s="7">
        <f t="shared" si="105"/>
        <v>2027</v>
      </c>
      <c r="B1798" s="73" t="s">
        <v>87</v>
      </c>
      <c r="C1798" s="75">
        <v>52200</v>
      </c>
      <c r="D1798" s="8">
        <v>44972.623046875044</v>
      </c>
      <c r="E1798" s="8">
        <v>331832.51586914063</v>
      </c>
      <c r="F1798" s="8">
        <v>43801.891571044944</v>
      </c>
      <c r="G1798" s="8">
        <v>627.55591857433285</v>
      </c>
      <c r="H1798" s="8">
        <v>2943.6518192291278</v>
      </c>
      <c r="I1798" s="8">
        <v>647.60336661338783</v>
      </c>
      <c r="J1798" s="8">
        <v>57546.149383544929</v>
      </c>
      <c r="K1798" s="8">
        <v>12371.480136871342</v>
      </c>
      <c r="L1798" s="8">
        <v>1219.6510519981393</v>
      </c>
      <c r="M1798" s="8">
        <v>4286.2750110626239</v>
      </c>
      <c r="N1798" s="8">
        <v>39668.74368286135</v>
      </c>
      <c r="O1798" s="8">
        <v>5826.6704692840576</v>
      </c>
      <c r="P1798" s="8">
        <v>0</v>
      </c>
      <c r="Q1798" s="8">
        <v>0</v>
      </c>
      <c r="R1798" s="8">
        <v>33281.083862304688</v>
      </c>
      <c r="S1798" s="8">
        <v>11620.778762817383</v>
      </c>
      <c r="T1798" s="8">
        <v>12644.286689758301</v>
      </c>
      <c r="U1798" s="8"/>
    </row>
    <row r="1799" spans="1:21" ht="14.25" customHeight="1" x14ac:dyDescent="0.55000000000000004">
      <c r="A1799" s="7">
        <f t="shared" si="105"/>
        <v>2027</v>
      </c>
      <c r="B1799" s="73" t="s">
        <v>87</v>
      </c>
      <c r="C1799" s="75">
        <v>52231</v>
      </c>
      <c r="D1799" s="8">
        <v>44700.285766601606</v>
      </c>
      <c r="E1799" s="8">
        <v>329831.79418945313</v>
      </c>
      <c r="F1799" s="8">
        <v>43537.796630859426</v>
      </c>
      <c r="G1799" s="8">
        <v>623.73861145973183</v>
      </c>
      <c r="H1799" s="8">
        <v>2925.9036493301396</v>
      </c>
      <c r="I1799" s="8">
        <v>643.69877791404724</v>
      </c>
      <c r="J1799" s="8">
        <v>57197.490661621101</v>
      </c>
      <c r="K1799" s="8">
        <v>12355.490184783946</v>
      </c>
      <c r="L1799" s="8">
        <v>1212.2612867355351</v>
      </c>
      <c r="M1799" s="8">
        <v>4260.3115692138645</v>
      </c>
      <c r="N1799" s="8">
        <v>39369.426696777351</v>
      </c>
      <c r="O1799" s="8">
        <v>5736.9587955474826</v>
      </c>
      <c r="P1799" s="8">
        <v>0</v>
      </c>
      <c r="Q1799" s="8">
        <v>0</v>
      </c>
      <c r="R1799" s="8">
        <v>33078.726806640625</v>
      </c>
      <c r="S1799" s="8">
        <v>11550.713466644294</v>
      </c>
      <c r="T1799" s="8">
        <v>12568.050594329839</v>
      </c>
      <c r="U1799" s="8"/>
    </row>
    <row r="1800" spans="1:21" ht="14.25" customHeight="1" x14ac:dyDescent="0.55000000000000004">
      <c r="A1800" s="7">
        <f t="shared" si="105"/>
        <v>2027</v>
      </c>
      <c r="B1800" s="73" t="s">
        <v>87</v>
      </c>
      <c r="C1800" s="75">
        <v>52262</v>
      </c>
      <c r="D1800" s="8">
        <v>44429.757812500044</v>
      </c>
      <c r="E1800" s="8">
        <v>327843.1337890625</v>
      </c>
      <c r="F1800" s="8">
        <v>43275.293212890632</v>
      </c>
      <c r="G1800" s="8">
        <v>619.94677007198356</v>
      </c>
      <c r="H1800" s="8">
        <v>2908.2624588012714</v>
      </c>
      <c r="I1800" s="8">
        <v>639.81771445274387</v>
      </c>
      <c r="J1800" s="8">
        <v>56851.058624267593</v>
      </c>
      <c r="K1800" s="8">
        <v>12339.609664916994</v>
      </c>
      <c r="L1800" s="8">
        <v>1204.9188199043267</v>
      </c>
      <c r="M1800" s="8">
        <v>4234.5132389068585</v>
      </c>
      <c r="N1800" s="8">
        <v>39072.017669677742</v>
      </c>
      <c r="O1800" s="8">
        <v>5648.5772495269766</v>
      </c>
      <c r="P1800" s="8">
        <v>0</v>
      </c>
      <c r="Q1800" s="8">
        <v>0</v>
      </c>
      <c r="R1800" s="8">
        <v>32877.714996337891</v>
      </c>
      <c r="S1800" s="8">
        <v>11481.070667266849</v>
      </c>
      <c r="T1800" s="8">
        <v>12492.273548126226</v>
      </c>
      <c r="U1800" s="8"/>
    </row>
    <row r="1801" spans="1:21" ht="14.25" customHeight="1" x14ac:dyDescent="0.55000000000000004">
      <c r="A1801" s="7">
        <f t="shared" si="105"/>
        <v>2027</v>
      </c>
      <c r="B1801" s="73" t="s">
        <v>87</v>
      </c>
      <c r="C1801" s="75">
        <v>52290</v>
      </c>
      <c r="D1801" s="8">
        <v>44160.996032714887</v>
      </c>
      <c r="E1801" s="8">
        <v>325866.46704101563</v>
      </c>
      <c r="F1801" s="8">
        <v>43014.373138427727</v>
      </c>
      <c r="G1801" s="8">
        <v>616.17997539043438</v>
      </c>
      <c r="H1801" s="8">
        <v>2890.7276439666743</v>
      </c>
      <c r="I1801" s="8">
        <v>635.96005868911811</v>
      </c>
      <c r="J1801" s="8">
        <v>56506.826507568374</v>
      </c>
      <c r="K1801" s="8">
        <v>12323.836971282961</v>
      </c>
      <c r="L1801" s="8">
        <v>1197.6229352951043</v>
      </c>
      <c r="M1801" s="8">
        <v>4208.8787879943884</v>
      </c>
      <c r="N1801" s="8">
        <v>38776.489196777366</v>
      </c>
      <c r="O1801" s="8">
        <v>5561.5047760009784</v>
      </c>
      <c r="P1801" s="8">
        <v>0</v>
      </c>
      <c r="Q1801" s="8">
        <v>0</v>
      </c>
      <c r="R1801" s="8">
        <v>32678.024719238281</v>
      </c>
      <c r="S1801" s="8">
        <v>11411.847850799566</v>
      </c>
      <c r="T1801" s="8">
        <v>12416.954063415526</v>
      </c>
      <c r="U1801" s="8"/>
    </row>
    <row r="1802" spans="1:21" ht="14.25" customHeight="1" x14ac:dyDescent="0.55000000000000004">
      <c r="A1802" s="7">
        <f t="shared" si="105"/>
        <v>2027</v>
      </c>
      <c r="B1802" s="73" t="s">
        <v>87</v>
      </c>
      <c r="C1802" s="75">
        <v>52321</v>
      </c>
      <c r="D1802" s="8">
        <v>43893.921356201216</v>
      </c>
      <c r="E1802" s="8">
        <v>323901.71411132813</v>
      </c>
      <c r="F1802" s="8">
        <v>42755.025665283203</v>
      </c>
      <c r="G1802" s="8">
        <v>612.43786573410057</v>
      </c>
      <c r="H1802" s="8">
        <v>2873.2985429763794</v>
      </c>
      <c r="I1802" s="8">
        <v>632.12564778327931</v>
      </c>
      <c r="J1802" s="8">
        <v>56164.768707275412</v>
      </c>
      <c r="K1802" s="8">
        <v>12308.170989990234</v>
      </c>
      <c r="L1802" s="8">
        <v>1190.3731369972224</v>
      </c>
      <c r="M1802" s="8">
        <v>4183.4056262969998</v>
      </c>
      <c r="N1802" s="8">
        <v>38482.820129394546</v>
      </c>
      <c r="O1802" s="8">
        <v>5475.72145652771</v>
      </c>
      <c r="P1802" s="8">
        <v>0</v>
      </c>
      <c r="Q1802" s="8">
        <v>0</v>
      </c>
      <c r="R1802" s="8">
        <v>32479.638961791992</v>
      </c>
      <c r="S1802" s="8">
        <v>11343.042137146002</v>
      </c>
      <c r="T1802" s="8">
        <v>12342.088142395029</v>
      </c>
      <c r="U1802" s="8"/>
    </row>
    <row r="1803" spans="1:21" ht="14.25" customHeight="1" x14ac:dyDescent="0.55000000000000004">
      <c r="A1803" s="7">
        <f t="shared" si="105"/>
        <v>2027</v>
      </c>
      <c r="B1803" s="73" t="s">
        <v>87</v>
      </c>
      <c r="C1803" s="75">
        <v>52351</v>
      </c>
      <c r="D1803" s="8">
        <v>43628.518753051801</v>
      </c>
      <c r="E1803" s="8">
        <v>321948.8125</v>
      </c>
      <c r="F1803" s="8">
        <v>42497.242950439468</v>
      </c>
      <c r="G1803" s="8">
        <v>608.72018492221866</v>
      </c>
      <c r="H1803" s="8">
        <v>2855.9745616912842</v>
      </c>
      <c r="I1803" s="8">
        <v>628.31438231468155</v>
      </c>
      <c r="J1803" s="8">
        <v>55824.870300292969</v>
      </c>
      <c r="K1803" s="8">
        <v>12292.609687805181</v>
      </c>
      <c r="L1803" s="8">
        <v>1183.1691346168523</v>
      </c>
      <c r="M1803" s="8">
        <v>4158.0928401947031</v>
      </c>
      <c r="N1803" s="8">
        <v>38190.999359130881</v>
      </c>
      <c r="O1803" s="8">
        <v>5391.2080135345495</v>
      </c>
      <c r="P1803" s="8">
        <v>0</v>
      </c>
      <c r="Q1803" s="8">
        <v>0</v>
      </c>
      <c r="R1803" s="8">
        <v>32282.544120788574</v>
      </c>
      <c r="S1803" s="8">
        <v>11274.651512145996</v>
      </c>
      <c r="T1803" s="8">
        <v>12267.674160003668</v>
      </c>
      <c r="U1803" s="8"/>
    </row>
    <row r="1804" spans="1:21" ht="14.25" customHeight="1" x14ac:dyDescent="0.55000000000000004">
      <c r="A1804" s="7">
        <f t="shared" si="105"/>
        <v>2027</v>
      </c>
      <c r="B1804" s="73" t="s">
        <v>87</v>
      </c>
      <c r="C1804" s="75">
        <v>52382</v>
      </c>
      <c r="D1804" s="8">
        <v>43364.778289794936</v>
      </c>
      <c r="E1804" s="8">
        <v>320007.68530273438</v>
      </c>
      <c r="F1804" s="8">
        <v>42241.014038085967</v>
      </c>
      <c r="G1804" s="8">
        <v>605.02676892280567</v>
      </c>
      <c r="H1804" s="8">
        <v>2838.7550086975111</v>
      </c>
      <c r="I1804" s="8">
        <v>624.52608656883262</v>
      </c>
      <c r="J1804" s="8">
        <v>55487.112945556662</v>
      </c>
      <c r="K1804" s="8">
        <v>12277.153060913091</v>
      </c>
      <c r="L1804" s="8">
        <v>1176.0104632377625</v>
      </c>
      <c r="M1804" s="8">
        <v>4132.9395256042471</v>
      </c>
      <c r="N1804" s="8">
        <v>37901.009796142607</v>
      </c>
      <c r="O1804" s="8">
        <v>5307.9453105926568</v>
      </c>
      <c r="P1804" s="8">
        <v>0</v>
      </c>
      <c r="Q1804" s="8">
        <v>0</v>
      </c>
      <c r="R1804" s="8">
        <v>32086.73112487793</v>
      </c>
      <c r="S1804" s="8">
        <v>11206.672996520996</v>
      </c>
      <c r="T1804" s="8">
        <v>12193.708858489992</v>
      </c>
      <c r="U1804" s="8"/>
    </row>
    <row r="1805" spans="1:21" ht="14.25" customHeight="1" x14ac:dyDescent="0.55000000000000004">
      <c r="A1805" s="7">
        <f t="shared" si="105"/>
        <v>2027</v>
      </c>
      <c r="B1805" s="73" t="s">
        <v>87</v>
      </c>
      <c r="C1805" s="75">
        <v>52412</v>
      </c>
      <c r="D1805" s="8">
        <v>43102.686019897526</v>
      </c>
      <c r="E1805" s="8">
        <v>318078.26171875</v>
      </c>
      <c r="F1805" s="8">
        <v>41986.330261230491</v>
      </c>
      <c r="G1805" s="8">
        <v>601.35742390155895</v>
      </c>
      <c r="H1805" s="8">
        <v>2821.6392803192152</v>
      </c>
      <c r="I1805" s="8">
        <v>620.76061201095581</v>
      </c>
      <c r="J1805" s="8">
        <v>55151.484069824226</v>
      </c>
      <c r="K1805" s="8">
        <v>12261.799495697029</v>
      </c>
      <c r="L1805" s="8">
        <v>1168.8969779014599</v>
      </c>
      <c r="M1805" s="8">
        <v>4107.9441070556622</v>
      </c>
      <c r="N1805" s="8">
        <v>37612.843658447266</v>
      </c>
      <c r="O1805" s="8">
        <v>5225.9164199829138</v>
      </c>
      <c r="P1805" s="8">
        <v>0</v>
      </c>
      <c r="Q1805" s="8">
        <v>0</v>
      </c>
      <c r="R1805" s="8">
        <v>31892.190223693848</v>
      </c>
      <c r="S1805" s="8">
        <v>11139.104824066162</v>
      </c>
      <c r="T1805" s="8">
        <v>12120.188793182373</v>
      </c>
      <c r="U1805" s="8"/>
    </row>
    <row r="1806" spans="1:21" ht="14.25" customHeight="1" x14ac:dyDescent="0.55000000000000004">
      <c r="A1806" s="7">
        <f t="shared" si="105"/>
        <v>2027</v>
      </c>
      <c r="B1806" s="73" t="s">
        <v>87</v>
      </c>
      <c r="C1806" s="75">
        <v>52443</v>
      </c>
      <c r="D1806" s="8">
        <v>42842.233062744199</v>
      </c>
      <c r="E1806" s="8">
        <v>316160.46704101563</v>
      </c>
      <c r="F1806" s="8">
        <v>41733.181365966797</v>
      </c>
      <c r="G1806" s="8">
        <v>597.71194100379955</v>
      </c>
      <c r="H1806" s="8">
        <v>2804.6267337799072</v>
      </c>
      <c r="I1806" s="8">
        <v>617.01785850524891</v>
      </c>
      <c r="J1806" s="8">
        <v>54817.96658325196</v>
      </c>
      <c r="K1806" s="8">
        <v>12246.548446655275</v>
      </c>
      <c r="L1806" s="8">
        <v>1161.82820558548</v>
      </c>
      <c r="M1806" s="8">
        <v>4083.1056251525906</v>
      </c>
      <c r="N1806" s="8">
        <v>37326.484802246116</v>
      </c>
      <c r="O1806" s="8">
        <v>5145.1016864776611</v>
      </c>
      <c r="P1806" s="8">
        <v>0</v>
      </c>
      <c r="Q1806" s="8">
        <v>0</v>
      </c>
      <c r="R1806" s="8">
        <v>31698.909599304199</v>
      </c>
      <c r="S1806" s="8">
        <v>11071.943775177006</v>
      </c>
      <c r="T1806" s="8">
        <v>12047.112434387214</v>
      </c>
      <c r="U1806" s="8"/>
    </row>
    <row r="1807" spans="1:21" ht="14.25" customHeight="1" x14ac:dyDescent="0.55000000000000004">
      <c r="A1807" s="7">
        <f t="shared" si="105"/>
        <v>2027</v>
      </c>
      <c r="B1807" s="73" t="s">
        <v>87</v>
      </c>
      <c r="C1807" s="75">
        <v>52474</v>
      </c>
      <c r="D1807" s="8">
        <v>42583.40811157228</v>
      </c>
      <c r="E1807" s="8">
        <v>314254.2353515625</v>
      </c>
      <c r="F1807" s="8">
        <v>41481.558807373061</v>
      </c>
      <c r="G1807" s="8">
        <v>594.09018194675446</v>
      </c>
      <c r="H1807" s="8">
        <v>2787.7167844772339</v>
      </c>
      <c r="I1807" s="8">
        <v>613.29766082763649</v>
      </c>
      <c r="J1807" s="8">
        <v>54486.546875000022</v>
      </c>
      <c r="K1807" s="8">
        <v>12231.3994293213</v>
      </c>
      <c r="L1807" s="8">
        <v>1154.8039445877084</v>
      </c>
      <c r="M1807" s="8">
        <v>4058.4231758117744</v>
      </c>
      <c r="N1807" s="8">
        <v>37041.919906616211</v>
      </c>
      <c r="O1807" s="8">
        <v>5065.4847564697266</v>
      </c>
      <c r="P1807" s="8">
        <v>0</v>
      </c>
      <c r="Q1807" s="8">
        <v>0</v>
      </c>
      <c r="R1807" s="8">
        <v>31506.883178710938</v>
      </c>
      <c r="S1807" s="8">
        <v>11005.187515258791</v>
      </c>
      <c r="T1807" s="8">
        <v>11974.476776123047</v>
      </c>
      <c r="U1807" s="8"/>
    </row>
    <row r="1808" spans="1:21" ht="14.25" customHeight="1" x14ac:dyDescent="0.55000000000000004">
      <c r="A1808" s="7">
        <f t="shared" si="105"/>
        <v>2027</v>
      </c>
      <c r="B1808" s="73" t="s">
        <v>87</v>
      </c>
      <c r="C1808" s="75">
        <v>52504</v>
      </c>
      <c r="D1808" s="8">
        <v>42326.198669433601</v>
      </c>
      <c r="E1808" s="8">
        <v>312359.50073242188</v>
      </c>
      <c r="F1808" s="8">
        <v>41231.454162597671</v>
      </c>
      <c r="G1808" s="8">
        <v>590.49192833900395</v>
      </c>
      <c r="H1808" s="8">
        <v>2770.9087390899663</v>
      </c>
      <c r="I1808" s="8">
        <v>609.59988951683079</v>
      </c>
      <c r="J1808" s="8">
        <v>54157.211334228523</v>
      </c>
      <c r="K1808" s="8">
        <v>12216.351036071779</v>
      </c>
      <c r="L1808" s="8">
        <v>1147.8238306045535</v>
      </c>
      <c r="M1808" s="8">
        <v>4033.8957080841033</v>
      </c>
      <c r="N1808" s="8">
        <v>36759.139999389656</v>
      </c>
      <c r="O1808" s="8">
        <v>4987.0470466613824</v>
      </c>
      <c r="P1808" s="8">
        <v>0</v>
      </c>
      <c r="Q1808" s="8">
        <v>0</v>
      </c>
      <c r="R1808" s="8">
        <v>31316.09888458252</v>
      </c>
      <c r="S1808" s="8">
        <v>10938.833656311042</v>
      </c>
      <c r="T1808" s="8">
        <v>11902.278663635256</v>
      </c>
      <c r="U1808" s="8"/>
    </row>
    <row r="1809" spans="1:21" ht="14.25" customHeight="1" x14ac:dyDescent="0.55000000000000004">
      <c r="A1809" s="7">
        <f t="shared" si="105"/>
        <v>2027</v>
      </c>
      <c r="B1809" s="73" t="s">
        <v>87</v>
      </c>
      <c r="C1809" s="75">
        <v>52535</v>
      </c>
      <c r="D1809" s="8">
        <v>42070.594863891623</v>
      </c>
      <c r="E1809" s="8">
        <v>310476.18701171875</v>
      </c>
      <c r="F1809" s="8">
        <v>40982.856750488296</v>
      </c>
      <c r="G1809" s="8">
        <v>586.91703081131016</v>
      </c>
      <c r="H1809" s="8">
        <v>2754.2021493911761</v>
      </c>
      <c r="I1809" s="8">
        <v>605.92442631721485</v>
      </c>
      <c r="J1809" s="8">
        <v>53829.945861816414</v>
      </c>
      <c r="K1809" s="8">
        <v>12201.403102874754</v>
      </c>
      <c r="L1809" s="8">
        <v>1140.8876161575315</v>
      </c>
      <c r="M1809" s="8">
        <v>4009.52197265625</v>
      </c>
      <c r="N1809" s="8">
        <v>36478.132293701172</v>
      </c>
      <c r="O1809" s="8">
        <v>4909.7716941833551</v>
      </c>
      <c r="P1809" s="8">
        <v>0</v>
      </c>
      <c r="Q1809" s="8">
        <v>0</v>
      </c>
      <c r="R1809" s="8">
        <v>31126.548858642578</v>
      </c>
      <c r="S1809" s="8">
        <v>10872.880523681648</v>
      </c>
      <c r="T1809" s="8">
        <v>11830.516242980957</v>
      </c>
      <c r="U1809" s="8"/>
    </row>
    <row r="1810" spans="1:21" ht="14.25" customHeight="1" x14ac:dyDescent="0.55000000000000004">
      <c r="A1810" s="7">
        <f t="shared" si="105"/>
        <v>2027</v>
      </c>
      <c r="B1810" s="73" t="s">
        <v>87</v>
      </c>
      <c r="C1810" s="75">
        <v>52565</v>
      </c>
      <c r="D1810" s="8">
        <v>41816.585662841775</v>
      </c>
      <c r="E1810" s="8">
        <v>308604.22729492188</v>
      </c>
      <c r="F1810" s="8">
        <v>40735.757781982436</v>
      </c>
      <c r="G1810" s="8">
        <v>583.3652911186216</v>
      </c>
      <c r="H1810" s="8">
        <v>2737.5961523056039</v>
      </c>
      <c r="I1810" s="8">
        <v>602.27113175392162</v>
      </c>
      <c r="J1810" s="8">
        <v>53504.7334289551</v>
      </c>
      <c r="K1810" s="8">
        <v>12186.554187774658</v>
      </c>
      <c r="L1810" s="8">
        <v>1133.9949226379397</v>
      </c>
      <c r="M1810" s="8">
        <v>3985.3008480072031</v>
      </c>
      <c r="N1810" s="8">
        <v>36198.883316040046</v>
      </c>
      <c r="O1810" s="8">
        <v>4833.6419868469275</v>
      </c>
      <c r="P1810" s="8">
        <v>0</v>
      </c>
      <c r="Q1810" s="8">
        <v>0</v>
      </c>
      <c r="R1810" s="8">
        <v>30938.223091125488</v>
      </c>
      <c r="S1810" s="8">
        <v>10807.323982238777</v>
      </c>
      <c r="T1810" s="8">
        <v>11759.186676025391</v>
      </c>
      <c r="U1810" s="8"/>
    </row>
    <row r="1811" spans="1:21" ht="14.25" customHeight="1" x14ac:dyDescent="0.55000000000000004">
      <c r="A1811" s="7">
        <f t="shared" si="105"/>
        <v>2027</v>
      </c>
      <c r="B1811" s="73" t="s">
        <v>87</v>
      </c>
      <c r="C1811" s="75">
        <v>52596</v>
      </c>
      <c r="D1811" s="8">
        <v>41564.159576416059</v>
      </c>
      <c r="E1811" s="8">
        <v>306743.55981445313</v>
      </c>
      <c r="F1811" s="8">
        <v>40490.149810791023</v>
      </c>
      <c r="G1811" s="8">
        <v>579.83652544021584</v>
      </c>
      <c r="H1811" s="8">
        <v>2721.0903978347787</v>
      </c>
      <c r="I1811" s="8">
        <v>598.63985729217518</v>
      </c>
      <c r="J1811" s="8">
        <v>53181.561981201201</v>
      </c>
      <c r="K1811" s="8">
        <v>12171.803745269779</v>
      </c>
      <c r="L1811" s="8">
        <v>1127.1454606056211</v>
      </c>
      <c r="M1811" s="8">
        <v>3961.2315292358417</v>
      </c>
      <c r="N1811" s="8">
        <v>35921.380325317405</v>
      </c>
      <c r="O1811" s="8">
        <v>4758.6411590576226</v>
      </c>
      <c r="P1811" s="8">
        <v>0</v>
      </c>
      <c r="Q1811" s="8">
        <v>0</v>
      </c>
      <c r="R1811" s="8">
        <v>30751.111541748047</v>
      </c>
      <c r="S1811" s="8">
        <v>10742.163684844976</v>
      </c>
      <c r="T1811" s="8">
        <v>11688.286861419685</v>
      </c>
      <c r="U1811" s="8"/>
    </row>
    <row r="1812" spans="1:21" ht="14.25" customHeight="1" x14ac:dyDescent="0.55000000000000004">
      <c r="A1812" s="7">
        <f t="shared" si="105"/>
        <v>2027</v>
      </c>
      <c r="B1812" s="73" t="s">
        <v>87</v>
      </c>
      <c r="C1812" s="75">
        <v>52627</v>
      </c>
      <c r="D1812" s="8">
        <v>41313.30682373052</v>
      </c>
      <c r="E1812" s="8">
        <v>304894.10986328125</v>
      </c>
      <c r="F1812" s="8">
        <v>40246.022583007827</v>
      </c>
      <c r="G1812" s="8">
        <v>576.33057785034146</v>
      </c>
      <c r="H1812" s="8">
        <v>2704.6840133666992</v>
      </c>
      <c r="I1812" s="8">
        <v>595.0304691791531</v>
      </c>
      <c r="J1812" s="8">
        <v>52860.416534423843</v>
      </c>
      <c r="K1812" s="8">
        <v>12157.151111602789</v>
      </c>
      <c r="L1812" s="8">
        <v>1120.3390026092532</v>
      </c>
      <c r="M1812" s="8">
        <v>3937.3127384185805</v>
      </c>
      <c r="N1812" s="8">
        <v>35645.613937377944</v>
      </c>
      <c r="O1812" s="8">
        <v>4684.7521095275924</v>
      </c>
      <c r="P1812" s="8">
        <v>0</v>
      </c>
      <c r="Q1812" s="8">
        <v>0</v>
      </c>
      <c r="R1812" s="8">
        <v>30565.206649780273</v>
      </c>
      <c r="S1812" s="8">
        <v>10677.395469665529</v>
      </c>
      <c r="T1812" s="8">
        <v>11617.814586639404</v>
      </c>
      <c r="U1812" s="8"/>
    </row>
    <row r="1813" spans="1:21" ht="14.25" customHeight="1" x14ac:dyDescent="0.55000000000000004">
      <c r="A1813" s="7">
        <f t="shared" ref="A1813:A1916" si="106">A1812</f>
        <v>2027</v>
      </c>
      <c r="B1813" s="73" t="s">
        <v>87</v>
      </c>
      <c r="C1813" s="75">
        <v>52656</v>
      </c>
      <c r="D1813" s="8">
        <v>41064.017028808667</v>
      </c>
      <c r="E1813" s="8">
        <v>303055.80908203125</v>
      </c>
      <c r="F1813" s="8">
        <v>40003.366668701201</v>
      </c>
      <c r="G1813" s="8">
        <v>572.84729862213112</v>
      </c>
      <c r="H1813" s="8">
        <v>2688.3766374588017</v>
      </c>
      <c r="I1813" s="8">
        <v>591.44284749031021</v>
      </c>
      <c r="J1813" s="8">
        <v>52541.285491943381</v>
      </c>
      <c r="K1813" s="8">
        <v>12142.595058441158</v>
      </c>
      <c r="L1813" s="8">
        <v>1113.5752067565925</v>
      </c>
      <c r="M1813" s="8">
        <v>3913.543739318849</v>
      </c>
      <c r="N1813" s="8">
        <v>35371.57156372071</v>
      </c>
      <c r="O1813" s="8">
        <v>4611.9596118927011</v>
      </c>
      <c r="P1813" s="8">
        <v>0</v>
      </c>
      <c r="Q1813" s="8">
        <v>0</v>
      </c>
      <c r="R1813" s="8">
        <v>30380.499443054199</v>
      </c>
      <c r="S1813" s="8">
        <v>10613.018291473398</v>
      </c>
      <c r="T1813" s="8">
        <v>11547.76717376709</v>
      </c>
      <c r="U1813" s="8"/>
    </row>
    <row r="1814" spans="1:21" ht="14.25" customHeight="1" x14ac:dyDescent="0.55000000000000004">
      <c r="A1814" s="7">
        <f t="shared" si="106"/>
        <v>2027</v>
      </c>
      <c r="B1814" s="73" t="s">
        <v>87</v>
      </c>
      <c r="C1814" s="75">
        <v>52687</v>
      </c>
      <c r="D1814" s="8">
        <v>40816.275573730498</v>
      </c>
      <c r="E1814" s="8">
        <v>301228.58959960938</v>
      </c>
      <c r="F1814" s="8">
        <v>39762.173675537131</v>
      </c>
      <c r="G1814" s="8">
        <v>569.38644778728565</v>
      </c>
      <c r="H1814" s="8">
        <v>2672.1676025390639</v>
      </c>
      <c r="I1814" s="8">
        <v>587.87683939933777</v>
      </c>
      <c r="J1814" s="8">
        <v>52224.149169921882</v>
      </c>
      <c r="K1814" s="8">
        <v>12128.135284423832</v>
      </c>
      <c r="L1814" s="8">
        <v>1106.8536815643317</v>
      </c>
      <c r="M1814" s="8">
        <v>3889.9230041503934</v>
      </c>
      <c r="N1814" s="8">
        <v>35099.23645019532</v>
      </c>
      <c r="O1814" s="8">
        <v>4540.2464666366541</v>
      </c>
      <c r="P1814" s="8">
        <v>0</v>
      </c>
      <c r="Q1814" s="8">
        <v>0</v>
      </c>
      <c r="R1814" s="8">
        <v>30196.978401184082</v>
      </c>
      <c r="S1814" s="8">
        <v>10549.028888702398</v>
      </c>
      <c r="T1814" s="8">
        <v>11478.141731262214</v>
      </c>
      <c r="U1814" s="8"/>
    </row>
    <row r="1815" spans="1:21" ht="14.25" customHeight="1" x14ac:dyDescent="0.55000000000000004">
      <c r="A1815" s="7">
        <f t="shared" si="106"/>
        <v>2027</v>
      </c>
      <c r="B1815" s="73" t="s">
        <v>87</v>
      </c>
      <c r="C1815" s="75">
        <v>52717</v>
      </c>
      <c r="D1815" s="8">
        <v>40570.054916381836</v>
      </c>
      <c r="E1815" s="8">
        <v>299412.38793945313</v>
      </c>
      <c r="F1815" s="8">
        <v>39522.434906005867</v>
      </c>
      <c r="G1815" s="8">
        <v>565.94749438762676</v>
      </c>
      <c r="H1815" s="8">
        <v>2656.0562963485727</v>
      </c>
      <c r="I1815" s="8">
        <v>584.332359790802</v>
      </c>
      <c r="J1815" s="8">
        <v>51908.978698730491</v>
      </c>
      <c r="K1815" s="8">
        <v>12113.768726348873</v>
      </c>
      <c r="L1815" s="8">
        <v>1100.1738238334649</v>
      </c>
      <c r="M1815" s="8">
        <v>3866.448535919189</v>
      </c>
      <c r="N1815" s="8">
        <v>34828.585708618179</v>
      </c>
      <c r="O1815" s="8">
        <v>4469.5951671600342</v>
      </c>
      <c r="P1815" s="8">
        <v>0</v>
      </c>
      <c r="Q1815" s="8">
        <v>0</v>
      </c>
      <c r="R1815" s="8">
        <v>30014.615264892578</v>
      </c>
      <c r="S1815" s="8">
        <v>10485.425819396976</v>
      </c>
      <c r="T1815" s="8">
        <v>11408.936668395996</v>
      </c>
      <c r="U1815" s="8"/>
    </row>
    <row r="1816" spans="1:21" ht="14.25" customHeight="1" x14ac:dyDescent="0.55000000000000004">
      <c r="A1816" s="7">
        <f t="shared" si="106"/>
        <v>2027</v>
      </c>
      <c r="B1816" s="73" t="s">
        <v>87</v>
      </c>
      <c r="C1816" s="75">
        <v>52748</v>
      </c>
      <c r="D1816" s="8">
        <v>40325.337768554695</v>
      </c>
      <c r="E1816" s="8">
        <v>297607.140625</v>
      </c>
      <c r="F1816" s="8">
        <v>39284.141632080085</v>
      </c>
      <c r="G1816" s="8">
        <v>562.53015816211689</v>
      </c>
      <c r="H1816" s="8">
        <v>2640.042101860045</v>
      </c>
      <c r="I1816" s="8">
        <v>580.80922269821212</v>
      </c>
      <c r="J1816" s="8">
        <v>51595.749847412138</v>
      </c>
      <c r="K1816" s="8">
        <v>12099.493850708013</v>
      </c>
      <c r="L1816" s="8">
        <v>1093.5351819992068</v>
      </c>
      <c r="M1816" s="8">
        <v>3843.1187095642099</v>
      </c>
      <c r="N1816" s="8">
        <v>34559.602813720718</v>
      </c>
      <c r="O1816" s="8">
        <v>4399.9903202056876</v>
      </c>
      <c r="P1816" s="8">
        <v>0</v>
      </c>
      <c r="Q1816" s="8">
        <v>0</v>
      </c>
      <c r="R1816" s="8">
        <v>29833.395820617676</v>
      </c>
      <c r="S1816" s="8">
        <v>10422.205879211433</v>
      </c>
      <c r="T1816" s="8">
        <v>11340.148265838623</v>
      </c>
      <c r="U1816" s="8"/>
    </row>
    <row r="1817" spans="1:21" ht="14.25" customHeight="1" x14ac:dyDescent="0.55000000000000004">
      <c r="A1817" s="7">
        <f t="shared" si="106"/>
        <v>2027</v>
      </c>
      <c r="B1817" s="73" t="s">
        <v>87</v>
      </c>
      <c r="C1817" s="75">
        <v>52778</v>
      </c>
      <c r="D1817" s="8">
        <v>40082.114700317419</v>
      </c>
      <c r="E1817" s="8">
        <v>295812.77587890625</v>
      </c>
      <c r="F1817" s="8">
        <v>39047.285766601577</v>
      </c>
      <c r="G1817" s="8">
        <v>559.13431143760715</v>
      </c>
      <c r="H1817" s="8">
        <v>2624.1244449615469</v>
      </c>
      <c r="I1817" s="8">
        <v>577.30735206604004</v>
      </c>
      <c r="J1817" s="8">
        <v>51284.45401000978</v>
      </c>
      <c r="K1817" s="8">
        <v>12085.310440063486</v>
      </c>
      <c r="L1817" s="8">
        <v>1086.9374589920039</v>
      </c>
      <c r="M1817" s="8">
        <v>3819.9325160980243</v>
      </c>
      <c r="N1817" s="8">
        <v>34292.273895263694</v>
      </c>
      <c r="O1817" s="8">
        <v>4331.4159288406336</v>
      </c>
      <c r="P1817" s="8">
        <v>0</v>
      </c>
      <c r="Q1817" s="8">
        <v>0</v>
      </c>
      <c r="R1817" s="8">
        <v>29653.312713623047</v>
      </c>
      <c r="S1817" s="8">
        <v>10359.366859436042</v>
      </c>
      <c r="T1817" s="8">
        <v>11271.775039672855</v>
      </c>
      <c r="U1817" s="8"/>
    </row>
    <row r="1818" spans="1:21" ht="14.25" customHeight="1" x14ac:dyDescent="0.55000000000000004">
      <c r="A1818" s="7">
        <f t="shared" si="106"/>
        <v>2027</v>
      </c>
      <c r="B1818" s="73" t="s">
        <v>87</v>
      </c>
      <c r="C1818" s="75">
        <v>52809</v>
      </c>
      <c r="D1818" s="8">
        <v>39840.375900268606</v>
      </c>
      <c r="E1818" s="8">
        <v>294029.2265625</v>
      </c>
      <c r="F1818" s="8">
        <v>38811.85769653321</v>
      </c>
      <c r="G1818" s="8">
        <v>555.75977420806885</v>
      </c>
      <c r="H1818" s="8">
        <v>2608.302794456481</v>
      </c>
      <c r="I1818" s="8">
        <v>573.82659173011746</v>
      </c>
      <c r="J1818" s="8">
        <v>50975.078613281265</v>
      </c>
      <c r="K1818" s="8">
        <v>12071.217506408695</v>
      </c>
      <c r="L1818" s="8">
        <v>1080.3805031776426</v>
      </c>
      <c r="M1818" s="8">
        <v>3796.8891468048105</v>
      </c>
      <c r="N1818" s="8">
        <v>34026.592834472664</v>
      </c>
      <c r="O1818" s="8">
        <v>4263.8573017120343</v>
      </c>
      <c r="P1818" s="8">
        <v>0</v>
      </c>
      <c r="Q1818" s="8">
        <v>0</v>
      </c>
      <c r="R1818" s="8">
        <v>29474.357521057129</v>
      </c>
      <c r="S1818" s="8">
        <v>10296.907302856453</v>
      </c>
      <c r="T1818" s="8">
        <v>11203.814453125002</v>
      </c>
      <c r="U1818" s="8"/>
    </row>
    <row r="1819" spans="1:21" ht="14.25" customHeight="1" x14ac:dyDescent="0.55000000000000004">
      <c r="A1819" s="7">
        <f t="shared" si="106"/>
        <v>2027</v>
      </c>
      <c r="B1819" s="73" t="s">
        <v>87</v>
      </c>
      <c r="C1819" s="75">
        <v>52840</v>
      </c>
      <c r="D1819" s="8">
        <v>39600.112045288151</v>
      </c>
      <c r="E1819" s="8">
        <v>292256.43041992188</v>
      </c>
      <c r="F1819" s="8">
        <v>38577.848419189475</v>
      </c>
      <c r="G1819" s="8">
        <v>552.40640974044788</v>
      </c>
      <c r="H1819" s="8">
        <v>2592.5765199661255</v>
      </c>
      <c r="I1819" s="8">
        <v>570.36680960655212</v>
      </c>
      <c r="J1819" s="8">
        <v>50667.610656738296</v>
      </c>
      <c r="K1819" s="8">
        <v>12057.214920043954</v>
      </c>
      <c r="L1819" s="8">
        <v>1073.8638353347774</v>
      </c>
      <c r="M1819" s="8">
        <v>3773.9877605438228</v>
      </c>
      <c r="N1819" s="8">
        <v>33762.541946411147</v>
      </c>
      <c r="O1819" s="8">
        <v>4197.2994050979632</v>
      </c>
      <c r="P1819" s="8">
        <v>0</v>
      </c>
      <c r="Q1819" s="8">
        <v>0</v>
      </c>
      <c r="R1819" s="8">
        <v>29296.522094726563</v>
      </c>
      <c r="S1819" s="8">
        <v>10234.824131011968</v>
      </c>
      <c r="T1819" s="8">
        <v>11136.2629737854</v>
      </c>
      <c r="U1819" s="8"/>
    </row>
    <row r="1820" spans="1:21" ht="14.25" customHeight="1" x14ac:dyDescent="0.55000000000000004">
      <c r="A1820" s="7">
        <f t="shared" si="106"/>
        <v>2027</v>
      </c>
      <c r="B1820" s="73" t="s">
        <v>87</v>
      </c>
      <c r="C1820" s="75">
        <v>52870</v>
      </c>
      <c r="D1820" s="8">
        <v>39361.314254760742</v>
      </c>
      <c r="E1820" s="8">
        <v>290494.32592773438</v>
      </c>
      <c r="F1820" s="8">
        <v>38345.251068115249</v>
      </c>
      <c r="G1820" s="8">
        <v>549.07407915592171</v>
      </c>
      <c r="H1820" s="8">
        <v>2576.9450788497925</v>
      </c>
      <c r="I1820" s="8">
        <v>566.92789840698254</v>
      </c>
      <c r="J1820" s="8">
        <v>50362.03408813478</v>
      </c>
      <c r="K1820" s="8">
        <v>12043.301239013677</v>
      </c>
      <c r="L1820" s="8">
        <v>1067.3873820304875</v>
      </c>
      <c r="M1820" s="8">
        <v>3751.2271461486839</v>
      </c>
      <c r="N1820" s="8">
        <v>33500.11860656739</v>
      </c>
      <c r="O1820" s="8">
        <v>4131.7282457351666</v>
      </c>
      <c r="P1820" s="8">
        <v>0</v>
      </c>
      <c r="Q1820" s="8">
        <v>0</v>
      </c>
      <c r="R1820" s="8">
        <v>29119.799674987793</v>
      </c>
      <c r="S1820" s="8">
        <v>10173.115242004395</v>
      </c>
      <c r="T1820" s="8">
        <v>11069.119331359869</v>
      </c>
      <c r="U1820" s="8"/>
    </row>
    <row r="1821" spans="1:21" ht="14.25" customHeight="1" x14ac:dyDescent="0.55000000000000004">
      <c r="A1821" s="7">
        <f t="shared" si="106"/>
        <v>2027</v>
      </c>
      <c r="B1821" s="73" t="s">
        <v>87</v>
      </c>
      <c r="C1821" s="75">
        <v>52901</v>
      </c>
      <c r="D1821" s="8">
        <v>39123.973663330078</v>
      </c>
      <c r="E1821" s="8">
        <v>288742.8466796875</v>
      </c>
      <c r="F1821" s="8">
        <v>38114.05548095706</v>
      </c>
      <c r="G1821" s="8">
        <v>545.76263713836704</v>
      </c>
      <c r="H1821" s="8">
        <v>2561.4079017639169</v>
      </c>
      <c r="I1821" s="8">
        <v>563.50971436500527</v>
      </c>
      <c r="J1821" s="8">
        <v>50058.341278076172</v>
      </c>
      <c r="K1821" s="8">
        <v>12029.476417541513</v>
      </c>
      <c r="L1821" s="8">
        <v>1060.9508247375486</v>
      </c>
      <c r="M1821" s="8">
        <v>3728.6065540313743</v>
      </c>
      <c r="N1821" s="8">
        <v>33239.307220458992</v>
      </c>
      <c r="O1821" s="8">
        <v>4067.1294574737562</v>
      </c>
      <c r="P1821" s="8">
        <v>0</v>
      </c>
      <c r="Q1821" s="8">
        <v>0</v>
      </c>
      <c r="R1821" s="8">
        <v>28944.182266235352</v>
      </c>
      <c r="S1821" s="8">
        <v>10111.778476715093</v>
      </c>
      <c r="T1821" s="8">
        <v>11002.380020141603</v>
      </c>
      <c r="U1821" s="8"/>
    </row>
    <row r="1822" spans="1:21" ht="14.25" customHeight="1" x14ac:dyDescent="0.55000000000000004">
      <c r="A1822" s="7">
        <f t="shared" si="106"/>
        <v>2027</v>
      </c>
      <c r="B1822" s="73" t="s">
        <v>87</v>
      </c>
      <c r="C1822" s="75">
        <v>52931</v>
      </c>
      <c r="D1822" s="8">
        <v>38888.078628540083</v>
      </c>
      <c r="E1822" s="8">
        <v>287001.92895507813</v>
      </c>
      <c r="F1822" s="8">
        <v>37884.25451660157</v>
      </c>
      <c r="G1822" s="8">
        <v>542.47187280654987</v>
      </c>
      <c r="H1822" s="8">
        <v>2545.9644498825064</v>
      </c>
      <c r="I1822" s="8">
        <v>560.11214542388893</v>
      </c>
      <c r="J1822" s="8">
        <v>49756.514465332031</v>
      </c>
      <c r="K1822" s="8">
        <v>12015.738914489741</v>
      </c>
      <c r="L1822" s="8">
        <v>1054.553852558136</v>
      </c>
      <c r="M1822" s="8">
        <v>3706.1250324249272</v>
      </c>
      <c r="N1822" s="8">
        <v>32980.096984863296</v>
      </c>
      <c r="O1822" s="8">
        <v>4003.4883403778076</v>
      </c>
      <c r="P1822" s="8">
        <v>0</v>
      </c>
      <c r="Q1822" s="8">
        <v>0</v>
      </c>
      <c r="R1822" s="8">
        <v>28769.659660339355</v>
      </c>
      <c r="S1822" s="8">
        <v>10050.811840057375</v>
      </c>
      <c r="T1822" s="8">
        <v>10936.043334960939</v>
      </c>
      <c r="U1822" s="8"/>
    </row>
    <row r="1823" spans="1:21" ht="14.25" customHeight="1" x14ac:dyDescent="0.55000000000000004">
      <c r="A1823" s="7">
        <f t="shared" si="106"/>
        <v>2027</v>
      </c>
      <c r="B1823" s="73" t="s">
        <v>87</v>
      </c>
      <c r="C1823" s="75">
        <v>52962</v>
      </c>
      <c r="D1823" s="8">
        <v>38653.610321044966</v>
      </c>
      <c r="E1823" s="8">
        <v>285271.5068359375</v>
      </c>
      <c r="F1823" s="8">
        <v>37655.838897705078</v>
      </c>
      <c r="G1823" s="8">
        <v>539.20114099979378</v>
      </c>
      <c r="H1823" s="8">
        <v>2530.6139917373648</v>
      </c>
      <c r="I1823" s="8">
        <v>556.7350587844852</v>
      </c>
      <c r="J1823" s="8">
        <v>49456.516326904304</v>
      </c>
      <c r="K1823" s="8">
        <v>12002.085689544696</v>
      </c>
      <c r="L1823" s="8">
        <v>1048.1956009864809</v>
      </c>
      <c r="M1823" s="8">
        <v>3683.7796192169189</v>
      </c>
      <c r="N1823" s="8">
        <v>32722.456008911144</v>
      </c>
      <c r="O1823" s="8">
        <v>3940.78857803345</v>
      </c>
      <c r="P1823" s="8">
        <v>0</v>
      </c>
      <c r="Q1823" s="8">
        <v>0</v>
      </c>
      <c r="R1823" s="8">
        <v>28596.197875976563</v>
      </c>
      <c r="S1823" s="8">
        <v>9990.211959838869</v>
      </c>
      <c r="T1823" s="8">
        <v>10870.106582641609</v>
      </c>
      <c r="U1823" s="8"/>
    </row>
    <row r="1824" spans="1:21" ht="14.25" customHeight="1" x14ac:dyDescent="0.55000000000000004">
      <c r="A1824" s="7">
        <f t="shared" si="106"/>
        <v>2027</v>
      </c>
      <c r="B1824" s="73" t="s">
        <v>87</v>
      </c>
      <c r="C1824" s="75">
        <v>52993</v>
      </c>
      <c r="D1824" s="8">
        <v>38420.556198120146</v>
      </c>
      <c r="E1824" s="8">
        <v>283551.517578125</v>
      </c>
      <c r="F1824" s="8">
        <v>37428.800170898452</v>
      </c>
      <c r="G1824" s="8">
        <v>535.95013105869305</v>
      </c>
      <c r="H1824" s="8">
        <v>2515.3561496734624</v>
      </c>
      <c r="I1824" s="8">
        <v>553.37832665443455</v>
      </c>
      <c r="J1824" s="8">
        <v>49158.327148437515</v>
      </c>
      <c r="K1824" s="8">
        <v>11988.514713287359</v>
      </c>
      <c r="L1824" s="8">
        <v>1041.87569475174</v>
      </c>
      <c r="M1824" s="8">
        <v>3661.5690727233882</v>
      </c>
      <c r="N1824" s="8">
        <v>32466.367233276385</v>
      </c>
      <c r="O1824" s="8">
        <v>3879.0156745910654</v>
      </c>
      <c r="P1824" s="8">
        <v>0</v>
      </c>
      <c r="Q1824" s="8">
        <v>0</v>
      </c>
      <c r="R1824" s="8">
        <v>28423.782211303711</v>
      </c>
      <c r="S1824" s="8">
        <v>9929.978084564209</v>
      </c>
      <c r="T1824" s="8">
        <v>10804.567241668708</v>
      </c>
      <c r="U1824" s="8"/>
    </row>
    <row r="1825" spans="1:21" ht="14.25" customHeight="1" x14ac:dyDescent="0.55000000000000004">
      <c r="A1825" s="7">
        <f t="shared" si="106"/>
        <v>2027</v>
      </c>
      <c r="B1825" s="73" t="s">
        <v>87</v>
      </c>
      <c r="C1825" s="75">
        <v>53021</v>
      </c>
      <c r="D1825" s="8">
        <v>38188.906875610381</v>
      </c>
      <c r="E1825" s="8">
        <v>281841.89770507813</v>
      </c>
      <c r="F1825" s="8">
        <v>37203.130187988296</v>
      </c>
      <c r="G1825" s="8">
        <v>532.71871674060822</v>
      </c>
      <c r="H1825" s="8">
        <v>2500.1902627944951</v>
      </c>
      <c r="I1825" s="8">
        <v>550.04183411598206</v>
      </c>
      <c r="J1825" s="8">
        <v>48861.937377929702</v>
      </c>
      <c r="K1825" s="8">
        <v>11975.025768280033</v>
      </c>
      <c r="L1825" s="8">
        <v>1035.5939464569105</v>
      </c>
      <c r="M1825" s="8">
        <v>3639.4923267364502</v>
      </c>
      <c r="N1825" s="8">
        <v>32211.825927734386</v>
      </c>
      <c r="O1825" s="8">
        <v>3818.1571226119995</v>
      </c>
      <c r="P1825" s="8">
        <v>0</v>
      </c>
      <c r="Q1825" s="8">
        <v>0</v>
      </c>
      <c r="R1825" s="8">
        <v>28252.407371520996</v>
      </c>
      <c r="S1825" s="8">
        <v>9870.1069717407281</v>
      </c>
      <c r="T1825" s="8">
        <v>10739.42329788208</v>
      </c>
      <c r="U1825" s="8"/>
    </row>
    <row r="1826" spans="1:21" ht="14.25" customHeight="1" x14ac:dyDescent="0.55000000000000004">
      <c r="A1826" s="7">
        <f t="shared" si="106"/>
        <v>2027</v>
      </c>
      <c r="B1826" s="73" t="s">
        <v>87</v>
      </c>
      <c r="C1826" s="75">
        <v>53052</v>
      </c>
      <c r="D1826" s="8">
        <v>37958.654220581106</v>
      </c>
      <c r="E1826" s="8">
        <v>280142.58642578125</v>
      </c>
      <c r="F1826" s="8">
        <v>36978.821014404311</v>
      </c>
      <c r="G1826" s="8">
        <v>529.50678730010998</v>
      </c>
      <c r="H1826" s="8">
        <v>2485.11584186554</v>
      </c>
      <c r="I1826" s="8">
        <v>546.7254650592804</v>
      </c>
      <c r="J1826" s="8">
        <v>48567.332489013701</v>
      </c>
      <c r="K1826" s="8">
        <v>11961.617763519302</v>
      </c>
      <c r="L1826" s="8">
        <v>1029.3499836921685</v>
      </c>
      <c r="M1826" s="8">
        <v>3617.5485801696768</v>
      </c>
      <c r="N1826" s="8">
        <v>31958.816772460945</v>
      </c>
      <c r="O1826" s="8">
        <v>3758.1987667083727</v>
      </c>
      <c r="P1826" s="8">
        <v>0</v>
      </c>
      <c r="Q1826" s="8">
        <v>0</v>
      </c>
      <c r="R1826" s="8">
        <v>28082.063583374023</v>
      </c>
      <c r="S1826" s="8">
        <v>9810.5972442627008</v>
      </c>
      <c r="T1826" s="8">
        <v>10674.671932220466</v>
      </c>
      <c r="U1826" s="8"/>
    </row>
    <row r="1827" spans="1:21" ht="14.25" customHeight="1" x14ac:dyDescent="0.55000000000000004">
      <c r="A1827" s="7">
        <f t="shared" si="106"/>
        <v>2027</v>
      </c>
      <c r="B1827" s="73" t="s">
        <v>87</v>
      </c>
      <c r="C1827" s="75">
        <v>53082</v>
      </c>
      <c r="D1827" s="8">
        <v>37729.790054321325</v>
      </c>
      <c r="E1827" s="8">
        <v>278453.52001953125</v>
      </c>
      <c r="F1827" s="8">
        <v>36755.864349365227</v>
      </c>
      <c r="G1827" s="8">
        <v>526.3142359256741</v>
      </c>
      <c r="H1827" s="8">
        <v>2470.1323280334459</v>
      </c>
      <c r="I1827" s="8">
        <v>543.42909765243553</v>
      </c>
      <c r="J1827" s="8">
        <v>48274.505340576179</v>
      </c>
      <c r="K1827" s="8">
        <v>11948.290821075447</v>
      </c>
      <c r="L1827" s="8">
        <v>1023.1437401771544</v>
      </c>
      <c r="M1827" s="8">
        <v>3595.7373313903795</v>
      </c>
      <c r="N1827" s="8">
        <v>31707.334747314468</v>
      </c>
      <c r="O1827" s="8">
        <v>3699.1284027099618</v>
      </c>
      <c r="P1827" s="8">
        <v>0</v>
      </c>
      <c r="Q1827" s="8">
        <v>0</v>
      </c>
      <c r="R1827" s="8">
        <v>27912.748970031738</v>
      </c>
      <c r="S1827" s="8">
        <v>9751.4461784362848</v>
      </c>
      <c r="T1827" s="8">
        <v>10610.311225891119</v>
      </c>
      <c r="U1827" s="8"/>
    </row>
    <row r="1828" spans="1:21" ht="14.25" customHeight="1" x14ac:dyDescent="0.55000000000000004">
      <c r="A1828" s="7">
        <f t="shared" si="106"/>
        <v>2027</v>
      </c>
      <c r="B1828" s="73" t="s">
        <v>87</v>
      </c>
      <c r="C1828" s="75">
        <v>53113</v>
      </c>
      <c r="D1828" s="8">
        <v>37502.30543518065</v>
      </c>
      <c r="E1828" s="8">
        <v>276774.6357421875</v>
      </c>
      <c r="F1828" s="8">
        <v>36534.25158691407</v>
      </c>
      <c r="G1828" s="8">
        <v>523.14092016220104</v>
      </c>
      <c r="H1828" s="8">
        <v>2455.239146232605</v>
      </c>
      <c r="I1828" s="8">
        <v>540.15259504318249</v>
      </c>
      <c r="J1828" s="8">
        <v>47983.443817138694</v>
      </c>
      <c r="K1828" s="8">
        <v>11935.044124603273</v>
      </c>
      <c r="L1828" s="8">
        <v>1016.9748868942256</v>
      </c>
      <c r="M1828" s="8">
        <v>3574.0574893951434</v>
      </c>
      <c r="N1828" s="8">
        <v>31457.367721557624</v>
      </c>
      <c r="O1828" s="8">
        <v>3640.9327106475839</v>
      </c>
      <c r="P1828" s="8">
        <v>0</v>
      </c>
      <c r="Q1828" s="8">
        <v>0</v>
      </c>
      <c r="R1828" s="8">
        <v>27744.453796386719</v>
      </c>
      <c r="S1828" s="8">
        <v>9692.6517982482947</v>
      </c>
      <c r="T1828" s="8">
        <v>10546.338371276855</v>
      </c>
      <c r="U1828" s="8"/>
    </row>
    <row r="1829" spans="1:21" ht="14.25" customHeight="1" x14ac:dyDescent="0.55000000000000004">
      <c r="A1829" s="7">
        <f t="shared" si="106"/>
        <v>2027</v>
      </c>
      <c r="B1829" s="73" t="s">
        <v>87</v>
      </c>
      <c r="C1829" s="75">
        <v>53143</v>
      </c>
      <c r="D1829" s="8">
        <v>37276.192337036176</v>
      </c>
      <c r="E1829" s="8">
        <v>275105.87768554688</v>
      </c>
      <c r="F1829" s="8">
        <v>36313.975585937515</v>
      </c>
      <c r="G1829" s="8">
        <v>519.98673033714317</v>
      </c>
      <c r="H1829" s="8">
        <v>2440.4357652664185</v>
      </c>
      <c r="I1829" s="8">
        <v>536.89584946632385</v>
      </c>
      <c r="J1829" s="8">
        <v>47694.137908935554</v>
      </c>
      <c r="K1829" s="8">
        <v>11921.877388000497</v>
      </c>
      <c r="L1829" s="8">
        <v>1010.8432121276859</v>
      </c>
      <c r="M1829" s="8">
        <v>3552.508487701416</v>
      </c>
      <c r="N1829" s="8">
        <v>31208.907791137706</v>
      </c>
      <c r="O1829" s="8">
        <v>3583.5994243621817</v>
      </c>
      <c r="P1829" s="8">
        <v>0</v>
      </c>
      <c r="Q1829" s="8">
        <v>0</v>
      </c>
      <c r="R1829" s="8">
        <v>27577.173751831055</v>
      </c>
      <c r="S1829" s="8">
        <v>9634.2118530273438</v>
      </c>
      <c r="T1829" s="8">
        <v>10482.751419067383</v>
      </c>
      <c r="U1829" s="8"/>
    </row>
    <row r="1830" spans="1:21" ht="14.25" customHeight="1" x14ac:dyDescent="0.55000000000000004">
      <c r="A1830" s="7">
        <f t="shared" si="106"/>
        <v>2027</v>
      </c>
      <c r="B1830" s="73" t="s">
        <v>87</v>
      </c>
      <c r="C1830" s="75">
        <v>53174</v>
      </c>
      <c r="D1830" s="8">
        <v>37051.441986084013</v>
      </c>
      <c r="E1830" s="8">
        <v>273447.17895507813</v>
      </c>
      <c r="F1830" s="8">
        <v>36095.027404785171</v>
      </c>
      <c r="G1830" s="8">
        <v>516.85157549381279</v>
      </c>
      <c r="H1830" s="8">
        <v>2425.7216424942021</v>
      </c>
      <c r="I1830" s="8">
        <v>533.65874648094177</v>
      </c>
      <c r="J1830" s="8">
        <v>47406.575195312515</v>
      </c>
      <c r="K1830" s="8">
        <v>11908.790134429926</v>
      </c>
      <c r="L1830" s="8">
        <v>1004.7485594749455</v>
      </c>
      <c r="M1830" s="8">
        <v>3531.089290618896</v>
      </c>
      <c r="N1830" s="8">
        <v>30961.947097778342</v>
      </c>
      <c r="O1830" s="8">
        <v>3527.1160802841191</v>
      </c>
      <c r="P1830" s="8">
        <v>0</v>
      </c>
      <c r="Q1830" s="8">
        <v>0</v>
      </c>
      <c r="R1830" s="8">
        <v>27410.902915954593</v>
      </c>
      <c r="S1830" s="8">
        <v>9576.1241607666052</v>
      </c>
      <c r="T1830" s="8">
        <v>10419.547920227051</v>
      </c>
      <c r="U1830" s="8"/>
    </row>
    <row r="1831" spans="1:21" ht="14.25" customHeight="1" x14ac:dyDescent="0.55000000000000004">
      <c r="A1831" s="7">
        <f t="shared" si="106"/>
        <v>2027</v>
      </c>
      <c r="B1831" s="73" t="s">
        <v>87</v>
      </c>
      <c r="C1831" s="75">
        <v>53205</v>
      </c>
      <c r="D1831" s="8">
        <v>36828.04663848877</v>
      </c>
      <c r="E1831" s="8">
        <v>271798.48217773438</v>
      </c>
      <c r="F1831" s="8">
        <v>35877.398712158218</v>
      </c>
      <c r="G1831" s="8">
        <v>513.73530149459816</v>
      </c>
      <c r="H1831" s="8">
        <v>2411.096244812014</v>
      </c>
      <c r="I1831" s="8">
        <v>530.44113898277294</v>
      </c>
      <c r="J1831" s="8">
        <v>47120.74502563478</v>
      </c>
      <c r="K1831" s="8">
        <v>11895.781543731688</v>
      </c>
      <c r="L1831" s="8">
        <v>998.69059085846084</v>
      </c>
      <c r="M1831" s="8">
        <v>3509.7991485595712</v>
      </c>
      <c r="N1831" s="8">
        <v>30716.473602294926</v>
      </c>
      <c r="O1831" s="8">
        <v>3471.4704751968388</v>
      </c>
      <c r="P1831" s="8">
        <v>0</v>
      </c>
      <c r="Q1831" s="8">
        <v>0</v>
      </c>
      <c r="R1831" s="8">
        <v>27245.63272857666</v>
      </c>
      <c r="S1831" s="8">
        <v>9518.3870925903339</v>
      </c>
      <c r="T1831" s="8">
        <v>10356.724956512457</v>
      </c>
      <c r="U1831" s="8"/>
    </row>
    <row r="1832" spans="1:21" ht="14.25" customHeight="1" x14ac:dyDescent="0.55000000000000004">
      <c r="A1832" s="7">
        <f t="shared" si="106"/>
        <v>2027</v>
      </c>
      <c r="B1832" s="73" t="s">
        <v>87</v>
      </c>
      <c r="C1832" s="75">
        <v>53235</v>
      </c>
      <c r="D1832" s="8">
        <v>36605.998863220273</v>
      </c>
      <c r="E1832" s="8">
        <v>270159.72583007813</v>
      </c>
      <c r="F1832" s="8">
        <v>35661.083587646484</v>
      </c>
      <c r="G1832" s="8">
        <v>510.63784742355364</v>
      </c>
      <c r="H1832" s="8">
        <v>2396.5589780807495</v>
      </c>
      <c r="I1832" s="8">
        <v>527.24294781684875</v>
      </c>
      <c r="J1832" s="8">
        <v>46836.640472412117</v>
      </c>
      <c r="K1832" s="8">
        <v>11882.851272583013</v>
      </c>
      <c r="L1832" s="8">
        <v>992.66918182373138</v>
      </c>
      <c r="M1832" s="8">
        <v>3488.6376037597656</v>
      </c>
      <c r="N1832" s="8">
        <v>30472.481857299816</v>
      </c>
      <c r="O1832" s="8">
        <v>3416.6503720283499</v>
      </c>
      <c r="P1832" s="8">
        <v>0</v>
      </c>
      <c r="Q1832" s="8">
        <v>0</v>
      </c>
      <c r="R1832" s="8">
        <v>27081.361633300785</v>
      </c>
      <c r="S1832" s="8">
        <v>9460.9975242614819</v>
      </c>
      <c r="T1832" s="8">
        <v>10294.28100967408</v>
      </c>
      <c r="U1832" s="8"/>
    </row>
    <row r="1833" spans="1:21" ht="14.25" customHeight="1" x14ac:dyDescent="0.55000000000000004">
      <c r="A1833" s="7">
        <f t="shared" si="106"/>
        <v>2027</v>
      </c>
      <c r="B1833" s="73" t="s">
        <v>87</v>
      </c>
      <c r="C1833" s="75">
        <v>53266</v>
      </c>
      <c r="D1833" s="8">
        <v>36385.290237426794</v>
      </c>
      <c r="E1833" s="8">
        <v>268530.8525390625</v>
      </c>
      <c r="F1833" s="8">
        <v>35446.072296142593</v>
      </c>
      <c r="G1833" s="8">
        <v>507.55905771255561</v>
      </c>
      <c r="H1833" s="8">
        <v>2382.1093912124647</v>
      </c>
      <c r="I1833" s="8">
        <v>524.06404376029968</v>
      </c>
      <c r="J1833" s="8">
        <v>46554.247528076172</v>
      </c>
      <c r="K1833" s="8">
        <v>11869.999404907228</v>
      </c>
      <c r="L1833" s="8">
        <v>986.68409395217952</v>
      </c>
      <c r="M1833" s="8">
        <v>3467.6034870147696</v>
      </c>
      <c r="N1833" s="8">
        <v>30229.961776733398</v>
      </c>
      <c r="O1833" s="8">
        <v>3362.6441736221304</v>
      </c>
      <c r="P1833" s="8">
        <v>0</v>
      </c>
      <c r="Q1833" s="8">
        <v>0</v>
      </c>
      <c r="R1833" s="8">
        <v>26918.080162048343</v>
      </c>
      <c r="S1833" s="8">
        <v>9403.9543457031305</v>
      </c>
      <c r="T1833" s="8">
        <v>10232.213886260988</v>
      </c>
      <c r="U1833" s="8"/>
    </row>
    <row r="1834" spans="1:21" ht="14.25" customHeight="1" x14ac:dyDescent="0.55000000000000004">
      <c r="A1834" s="7">
        <f t="shared" si="106"/>
        <v>2027</v>
      </c>
      <c r="B1834" s="73" t="s">
        <v>87</v>
      </c>
      <c r="C1834" s="75">
        <v>53296</v>
      </c>
      <c r="D1834" s="8">
        <v>36165.912208557107</v>
      </c>
      <c r="E1834" s="8">
        <v>266911.79541015625</v>
      </c>
      <c r="F1834" s="8">
        <v>35232.356536865256</v>
      </c>
      <c r="G1834" s="8">
        <v>504.49881982803299</v>
      </c>
      <c r="H1834" s="8">
        <v>2367.746948242188</v>
      </c>
      <c r="I1834" s="8">
        <v>520.90429854393005</v>
      </c>
      <c r="J1834" s="8">
        <v>46273.557220459013</v>
      </c>
      <c r="K1834" s="8">
        <v>11857.224540710449</v>
      </c>
      <c r="L1834" s="8">
        <v>980.73504114150933</v>
      </c>
      <c r="M1834" s="8">
        <v>3446.6963024139395</v>
      </c>
      <c r="N1834" s="8">
        <v>29988.901565551765</v>
      </c>
      <c r="O1834" s="8">
        <v>3309.4398751258855</v>
      </c>
      <c r="P1834" s="8">
        <v>0</v>
      </c>
      <c r="Q1834" s="8">
        <v>0</v>
      </c>
      <c r="R1834" s="8">
        <v>26755.781402587891</v>
      </c>
      <c r="S1834" s="8">
        <v>9347.255115509035</v>
      </c>
      <c r="T1834" s="8">
        <v>10170.520721435551</v>
      </c>
      <c r="U1834" s="8"/>
    </row>
    <row r="1835" spans="1:21" ht="14.25" customHeight="1" x14ac:dyDescent="0.55000000000000004">
      <c r="A1835" s="7">
        <f t="shared" si="106"/>
        <v>2027</v>
      </c>
      <c r="B1835" s="73" t="s">
        <v>87</v>
      </c>
      <c r="C1835" s="75">
        <v>53327</v>
      </c>
      <c r="D1835" s="8">
        <v>35947.856521606445</v>
      </c>
      <c r="E1835" s="8">
        <v>265302.50170898438</v>
      </c>
      <c r="F1835" s="8">
        <v>35019.930358886741</v>
      </c>
      <c r="G1835" s="8">
        <v>501.45703983306919</v>
      </c>
      <c r="H1835" s="8">
        <v>2353.4709959030156</v>
      </c>
      <c r="I1835" s="8">
        <v>517.7636024951936</v>
      </c>
      <c r="J1835" s="8">
        <v>45994.559387207053</v>
      </c>
      <c r="K1835" s="8">
        <v>11844.527191162108</v>
      </c>
      <c r="L1835" s="8">
        <v>974.82185745239212</v>
      </c>
      <c r="M1835" s="8">
        <v>3425.9149894714355</v>
      </c>
      <c r="N1835" s="8">
        <v>29749.29411315918</v>
      </c>
      <c r="O1835" s="8">
        <v>3257.025890827179</v>
      </c>
      <c r="P1835" s="8">
        <v>0</v>
      </c>
      <c r="Q1835" s="8">
        <v>0</v>
      </c>
      <c r="R1835" s="8">
        <v>26594.462989807133</v>
      </c>
      <c r="S1835" s="8">
        <v>9290.8973464965839</v>
      </c>
      <c r="T1835" s="8">
        <v>10109.199234008795</v>
      </c>
      <c r="U1835" s="8"/>
    </row>
    <row r="1836" spans="1:21" ht="14.25" customHeight="1" x14ac:dyDescent="0.55000000000000004">
      <c r="A1836" s="7">
        <f t="shared" si="106"/>
        <v>2027</v>
      </c>
      <c r="B1836" s="73" t="s">
        <v>87</v>
      </c>
      <c r="C1836" s="75">
        <v>53358</v>
      </c>
      <c r="D1836" s="8">
        <v>35731.115264892607</v>
      </c>
      <c r="E1836" s="8">
        <v>263702.9130859375</v>
      </c>
      <c r="F1836" s="8">
        <v>34808.784454345718</v>
      </c>
      <c r="G1836" s="8">
        <v>498.43359959125468</v>
      </c>
      <c r="H1836" s="8">
        <v>2339.2811927795424</v>
      </c>
      <c r="I1836" s="8">
        <v>514.64184451103233</v>
      </c>
      <c r="J1836" s="8">
        <v>45717.243225097671</v>
      </c>
      <c r="K1836" s="8">
        <v>11831.906204223635</v>
      </c>
      <c r="L1836" s="8">
        <v>968.94437360763482</v>
      </c>
      <c r="M1836" s="8">
        <v>3405.2592697143564</v>
      </c>
      <c r="N1836" s="8">
        <v>29511.133956909187</v>
      </c>
      <c r="O1836" s="8">
        <v>3205.3913221359271</v>
      </c>
      <c r="P1836" s="8">
        <v>0</v>
      </c>
      <c r="Q1836" s="8">
        <v>0</v>
      </c>
      <c r="R1836" s="8">
        <v>26434.116851806644</v>
      </c>
      <c r="S1836" s="8">
        <v>9234.879459381109</v>
      </c>
      <c r="T1836" s="8">
        <v>10048.247539520264</v>
      </c>
      <c r="U1836" s="8"/>
    </row>
    <row r="1837" spans="1:21" ht="14.25" customHeight="1" x14ac:dyDescent="0.55000000000000004">
      <c r="A1837" s="7">
        <f t="shared" si="106"/>
        <v>2027</v>
      </c>
      <c r="B1837" s="73" t="s">
        <v>87</v>
      </c>
      <c r="C1837" s="75">
        <v>53386</v>
      </c>
      <c r="D1837" s="8">
        <v>35515.681602478006</v>
      </c>
      <c r="E1837" s="8">
        <v>262112.96704101563</v>
      </c>
      <c r="F1837" s="8">
        <v>34598.911499023452</v>
      </c>
      <c r="G1837" s="8">
        <v>495.42838430404618</v>
      </c>
      <c r="H1837" s="8">
        <v>2325.1770219802856</v>
      </c>
      <c r="I1837" s="8">
        <v>511.53891038894653</v>
      </c>
      <c r="J1837" s="8">
        <v>45441.601379394539</v>
      </c>
      <c r="K1837" s="8">
        <v>11819.361160278328</v>
      </c>
      <c r="L1837" s="8">
        <v>963.10232210159188</v>
      </c>
      <c r="M1837" s="8">
        <v>3384.7278156280518</v>
      </c>
      <c r="N1837" s="8">
        <v>29274.409240722667</v>
      </c>
      <c r="O1837" s="8">
        <v>3154.5245141983041</v>
      </c>
      <c r="P1837" s="8">
        <v>0</v>
      </c>
      <c r="Q1837" s="8">
        <v>0</v>
      </c>
      <c r="R1837" s="8">
        <v>26274.736938476563</v>
      </c>
      <c r="S1837" s="8">
        <v>9179.2000617980957</v>
      </c>
      <c r="T1837" s="8">
        <v>9987.6638145446777</v>
      </c>
      <c r="U1837" s="8"/>
    </row>
    <row r="1838" spans="1:21" ht="14.25" customHeight="1" x14ac:dyDescent="0.55000000000000004">
      <c r="A1838" s="7">
        <f t="shared" si="106"/>
        <v>2027</v>
      </c>
      <c r="B1838" s="73" t="s">
        <v>87</v>
      </c>
      <c r="C1838" s="75">
        <v>53417</v>
      </c>
      <c r="D1838" s="8">
        <v>35301.54679107666</v>
      </c>
      <c r="E1838" s="8">
        <v>260532.60913085938</v>
      </c>
      <c r="F1838" s="8">
        <v>34390.304168701165</v>
      </c>
      <c r="G1838" s="8">
        <v>492.44130468368428</v>
      </c>
      <c r="H1838" s="8">
        <v>2311.1578130722055</v>
      </c>
      <c r="I1838" s="8">
        <v>508.45469093322748</v>
      </c>
      <c r="J1838" s="8">
        <v>45167.620056152358</v>
      </c>
      <c r="K1838" s="8">
        <v>11806.891921997072</v>
      </c>
      <c r="L1838" s="8">
        <v>957.29549455642723</v>
      </c>
      <c r="M1838" s="8">
        <v>3364.3202800750751</v>
      </c>
      <c r="N1838" s="8">
        <v>29039.111953735362</v>
      </c>
      <c r="O1838" s="8">
        <v>3104.4145812988272</v>
      </c>
      <c r="P1838" s="8">
        <v>0</v>
      </c>
      <c r="Q1838" s="8">
        <v>0</v>
      </c>
      <c r="R1838" s="8">
        <v>26116.319366455082</v>
      </c>
      <c r="S1838" s="8">
        <v>9123.8555335998535</v>
      </c>
      <c r="T1838" s="8">
        <v>9927.4452438354547</v>
      </c>
      <c r="U1838" s="8"/>
    </row>
    <row r="1839" spans="1:21" ht="14.25" customHeight="1" x14ac:dyDescent="0.55000000000000004">
      <c r="A1839" s="7">
        <f t="shared" si="106"/>
        <v>2027</v>
      </c>
      <c r="B1839" s="73" t="s">
        <v>87</v>
      </c>
      <c r="C1839" s="75">
        <v>53447</v>
      </c>
      <c r="D1839" s="8">
        <v>35088.703254699758</v>
      </c>
      <c r="E1839" s="8">
        <v>258961.77465820313</v>
      </c>
      <c r="F1839" s="8">
        <v>34182.954132080085</v>
      </c>
      <c r="G1839" s="8">
        <v>489.47222590446484</v>
      </c>
      <c r="H1839" s="8">
        <v>2297.2230978012094</v>
      </c>
      <c r="I1839" s="8">
        <v>505.38905787467968</v>
      </c>
      <c r="J1839" s="8">
        <v>44895.290130615249</v>
      </c>
      <c r="K1839" s="8">
        <v>11794.497875213632</v>
      </c>
      <c r="L1839" s="8">
        <v>951.52366638183616</v>
      </c>
      <c r="M1839" s="8">
        <v>3344.0357398986821</v>
      </c>
      <c r="N1839" s="8">
        <v>28805.232940673843</v>
      </c>
      <c r="O1839" s="8">
        <v>3055.0502920150743</v>
      </c>
      <c r="P1839" s="8">
        <v>0</v>
      </c>
      <c r="Q1839" s="8">
        <v>0</v>
      </c>
      <c r="R1839" s="8">
        <v>25958.85552978516</v>
      </c>
      <c r="S1839" s="8">
        <v>9068.8449478149469</v>
      </c>
      <c r="T1839" s="8">
        <v>9867.5894432067926</v>
      </c>
      <c r="U1839" s="8"/>
    </row>
    <row r="1840" spans="1:21" ht="14.25" customHeight="1" x14ac:dyDescent="0.55000000000000004">
      <c r="A1840" s="7">
        <f t="shared" si="106"/>
        <v>2027</v>
      </c>
      <c r="B1840" s="73" t="s">
        <v>87</v>
      </c>
      <c r="C1840" s="75">
        <v>53478</v>
      </c>
      <c r="D1840" s="8">
        <v>34877.14322662355</v>
      </c>
      <c r="E1840" s="8">
        <v>257400.41552734375</v>
      </c>
      <c r="F1840" s="8">
        <v>33976.854583740249</v>
      </c>
      <c r="G1840" s="8">
        <v>486.5210478305811</v>
      </c>
      <c r="H1840" s="8">
        <v>2283.3724584579477</v>
      </c>
      <c r="I1840" s="8">
        <v>502.34191012382485</v>
      </c>
      <c r="J1840" s="8">
        <v>44624.603607177742</v>
      </c>
      <c r="K1840" s="8">
        <v>11782.178546905528</v>
      </c>
      <c r="L1840" s="8">
        <v>945.78662919998169</v>
      </c>
      <c r="M1840" s="8">
        <v>3323.8735160827641</v>
      </c>
      <c r="N1840" s="8">
        <v>28572.763992309574</v>
      </c>
      <c r="O1840" s="8">
        <v>3006.421281337738</v>
      </c>
      <c r="P1840" s="8">
        <v>0</v>
      </c>
      <c r="Q1840" s="8">
        <v>0</v>
      </c>
      <c r="R1840" s="8">
        <v>25802.341789245605</v>
      </c>
      <c r="S1840" s="8">
        <v>9014.1662979125977</v>
      </c>
      <c r="T1840" s="8">
        <v>9808.0945701599121</v>
      </c>
      <c r="U1840" s="8"/>
    </row>
    <row r="1841" spans="1:21" ht="14.25" customHeight="1" x14ac:dyDescent="0.55000000000000004">
      <c r="A1841" s="7">
        <f t="shared" si="106"/>
        <v>2027</v>
      </c>
      <c r="B1841" s="73" t="s">
        <v>87</v>
      </c>
      <c r="C1841" s="75">
        <v>53508</v>
      </c>
      <c r="D1841" s="8">
        <v>34666.858352661169</v>
      </c>
      <c r="E1841" s="8">
        <v>255848.4677734375</v>
      </c>
      <c r="F1841" s="8">
        <v>33771.997497558616</v>
      </c>
      <c r="G1841" s="8">
        <v>483.58765614032723</v>
      </c>
      <c r="H1841" s="8">
        <v>2269.6052761077876</v>
      </c>
      <c r="I1841" s="8">
        <v>499.31313467025768</v>
      </c>
      <c r="J1841" s="8">
        <v>44355.546813964851</v>
      </c>
      <c r="K1841" s="8">
        <v>11769.933444976805</v>
      </c>
      <c r="L1841" s="8">
        <v>940.08418083190872</v>
      </c>
      <c r="M1841" s="8">
        <v>3303.8327732086173</v>
      </c>
      <c r="N1841" s="8">
        <v>28341.696456909187</v>
      </c>
      <c r="O1841" s="8">
        <v>2958.5166969299339</v>
      </c>
      <c r="P1841" s="8">
        <v>0</v>
      </c>
      <c r="Q1841" s="8">
        <v>0</v>
      </c>
      <c r="R1841" s="8">
        <v>25646.771423339847</v>
      </c>
      <c r="S1841" s="8">
        <v>8959.8167762756366</v>
      </c>
      <c r="T1841" s="8">
        <v>9748.9588127136303</v>
      </c>
      <c r="U1841" s="8"/>
    </row>
    <row r="1842" spans="1:21" ht="14.25" customHeight="1" x14ac:dyDescent="0.55000000000000004">
      <c r="A1842" s="7">
        <f t="shared" si="106"/>
        <v>2027</v>
      </c>
      <c r="B1842" s="73" t="s">
        <v>87</v>
      </c>
      <c r="C1842" s="75">
        <v>53539</v>
      </c>
      <c r="D1842" s="8">
        <v>34457.841690063527</v>
      </c>
      <c r="E1842" s="8">
        <v>254305.88061523438</v>
      </c>
      <c r="F1842" s="8">
        <v>33568.376190185554</v>
      </c>
      <c r="G1842" s="8">
        <v>480.67196774482784</v>
      </c>
      <c r="H1842" s="8">
        <v>2255.9211568832402</v>
      </c>
      <c r="I1842" s="8">
        <v>496.30262780189514</v>
      </c>
      <c r="J1842" s="8">
        <v>44088.115173339851</v>
      </c>
      <c r="K1842" s="8">
        <v>11757.762207031255</v>
      </c>
      <c r="L1842" s="8">
        <v>934.41613531112648</v>
      </c>
      <c r="M1842" s="8">
        <v>3283.9129810333266</v>
      </c>
      <c r="N1842" s="8">
        <v>28112.022781372078</v>
      </c>
      <c r="O1842" s="8">
        <v>2911.3263807296776</v>
      </c>
      <c r="P1842" s="8">
        <v>0</v>
      </c>
      <c r="Q1842" s="8">
        <v>0</v>
      </c>
      <c r="R1842" s="8">
        <v>25492.139846801758</v>
      </c>
      <c r="S1842" s="8">
        <v>8905.7954597473199</v>
      </c>
      <c r="T1842" s="8">
        <v>9690.1793060302734</v>
      </c>
      <c r="U1842" s="8"/>
    </row>
    <row r="1843" spans="1:21" ht="14.25" customHeight="1" x14ac:dyDescent="0.55000000000000004">
      <c r="A1843" s="7">
        <f t="shared" si="106"/>
        <v>2027</v>
      </c>
      <c r="B1843" s="73" t="s">
        <v>87</v>
      </c>
      <c r="C1843" s="75">
        <v>53570</v>
      </c>
      <c r="D1843" s="8">
        <v>34250.084609985352</v>
      </c>
      <c r="E1843" s="8">
        <v>252772.59301757813</v>
      </c>
      <c r="F1843" s="8">
        <v>33365.981750488296</v>
      </c>
      <c r="G1843" s="8">
        <v>477.77383983135218</v>
      </c>
      <c r="H1843" s="8">
        <v>2242.3194761276245</v>
      </c>
      <c r="I1843" s="8">
        <v>493.31026077270479</v>
      </c>
      <c r="J1843" s="8">
        <v>43822.292633056655</v>
      </c>
      <c r="K1843" s="8">
        <v>11745.664222717296</v>
      </c>
      <c r="L1843" s="8">
        <v>928.78222417831398</v>
      </c>
      <c r="M1843" s="8">
        <v>3264.113203048707</v>
      </c>
      <c r="N1843" s="8">
        <v>27883.732498168949</v>
      </c>
      <c r="O1843" s="8">
        <v>2864.8396396636967</v>
      </c>
      <c r="P1843" s="8">
        <v>0</v>
      </c>
      <c r="Q1843" s="8">
        <v>0</v>
      </c>
      <c r="R1843" s="8">
        <v>25338.439041137699</v>
      </c>
      <c r="S1843" s="8">
        <v>8852.0996589660645</v>
      </c>
      <c r="T1843" s="8">
        <v>9631.7540817260815</v>
      </c>
      <c r="U1843" s="8"/>
    </row>
    <row r="1844" spans="1:21" ht="14.25" customHeight="1" x14ac:dyDescent="0.55000000000000004">
      <c r="A1844" s="7">
        <f t="shared" si="106"/>
        <v>2027</v>
      </c>
      <c r="B1844" s="73" t="s">
        <v>87</v>
      </c>
      <c r="C1844" s="75">
        <v>53600</v>
      </c>
      <c r="D1844" s="8">
        <v>34043.580673217824</v>
      </c>
      <c r="E1844" s="8">
        <v>251248.548828125</v>
      </c>
      <c r="F1844" s="8">
        <v>33164.808258056641</v>
      </c>
      <c r="G1844" s="8">
        <v>474.89319193363224</v>
      </c>
      <c r="H1844" s="8">
        <v>2228.7998361587529</v>
      </c>
      <c r="I1844" s="8">
        <v>490.33595323562616</v>
      </c>
      <c r="J1844" s="8">
        <v>43558.074279785164</v>
      </c>
      <c r="K1844" s="8">
        <v>11733.639579772956</v>
      </c>
      <c r="L1844" s="8">
        <v>923.18232345581168</v>
      </c>
      <c r="M1844" s="8">
        <v>3244.4330062866215</v>
      </c>
      <c r="N1844" s="8">
        <v>27656.819763183597</v>
      </c>
      <c r="O1844" s="8">
        <v>2819.0466861724876</v>
      </c>
      <c r="P1844" s="8">
        <v>0</v>
      </c>
      <c r="Q1844" s="8">
        <v>0</v>
      </c>
      <c r="R1844" s="8">
        <v>25185.665954589847</v>
      </c>
      <c r="S1844" s="8">
        <v>8798.7274971008355</v>
      </c>
      <c r="T1844" s="8">
        <v>9573.6816520690918</v>
      </c>
      <c r="U1844" s="8"/>
    </row>
    <row r="1845" spans="1:21" ht="14.25" customHeight="1" x14ac:dyDescent="0.55000000000000004">
      <c r="A1845" s="7">
        <f t="shared" si="106"/>
        <v>2027</v>
      </c>
      <c r="B1845" s="73" t="s">
        <v>87</v>
      </c>
      <c r="C1845" s="75">
        <v>53631</v>
      </c>
      <c r="D1845" s="8">
        <v>33838.321342468247</v>
      </c>
      <c r="E1845" s="8">
        <v>249733.69091796875</v>
      </c>
      <c r="F1845" s="8">
        <v>32964.847198486335</v>
      </c>
      <c r="G1845" s="8">
        <v>472.02991962432861</v>
      </c>
      <c r="H1845" s="8">
        <v>2215.3616943359375</v>
      </c>
      <c r="I1845" s="8">
        <v>487.37955141067511</v>
      </c>
      <c r="J1845" s="8">
        <v>43295.450622558601</v>
      </c>
      <c r="K1845" s="8">
        <v>11721.686962127696</v>
      </c>
      <c r="L1845" s="8">
        <v>917.61617088317848</v>
      </c>
      <c r="M1845" s="8">
        <v>3224.8712520599356</v>
      </c>
      <c r="N1845" s="8">
        <v>27431.275527954102</v>
      </c>
      <c r="O1845" s="8">
        <v>2773.9373431205768</v>
      </c>
      <c r="P1845" s="8">
        <v>0</v>
      </c>
      <c r="Q1845" s="8">
        <v>0</v>
      </c>
      <c r="R1845" s="8">
        <v>25033.814231872559</v>
      </c>
      <c r="S1845" s="8">
        <v>8745.6772880554254</v>
      </c>
      <c r="T1845" s="8">
        <v>9515.9586639404351</v>
      </c>
      <c r="U1845" s="8"/>
    </row>
    <row r="1846" spans="1:21" ht="14.25" customHeight="1" x14ac:dyDescent="0.55000000000000004">
      <c r="A1846" s="7">
        <f t="shared" si="106"/>
        <v>2027</v>
      </c>
      <c r="B1846" s="73" t="s">
        <v>87</v>
      </c>
      <c r="C1846" s="75">
        <v>53661</v>
      </c>
      <c r="D1846" s="8">
        <v>33634.299598693869</v>
      </c>
      <c r="E1846" s="8">
        <v>248227.96997070313</v>
      </c>
      <c r="F1846" s="8">
        <v>32766.092010498058</v>
      </c>
      <c r="G1846" s="8">
        <v>469.18389415741001</v>
      </c>
      <c r="H1846" s="8">
        <v>2202.0046262741103</v>
      </c>
      <c r="I1846" s="8">
        <v>484.44099664688127</v>
      </c>
      <c r="J1846" s="8">
        <v>43034.408050537124</v>
      </c>
      <c r="K1846" s="8">
        <v>11709.806732177738</v>
      </c>
      <c r="L1846" s="8">
        <v>912.08360624313389</v>
      </c>
      <c r="M1846" s="8">
        <v>3205.4274635314951</v>
      </c>
      <c r="N1846" s="8">
        <v>27207.090011596683</v>
      </c>
      <c r="O1846" s="8">
        <v>2729.5015463829031</v>
      </c>
      <c r="P1846" s="8">
        <v>0</v>
      </c>
      <c r="Q1846" s="8">
        <v>0</v>
      </c>
      <c r="R1846" s="8">
        <v>24882.876838684086</v>
      </c>
      <c r="S1846" s="8">
        <v>8692.9469528198315</v>
      </c>
      <c r="T1846" s="8">
        <v>9458.5841522216851</v>
      </c>
      <c r="U1846" s="8"/>
    </row>
    <row r="1847" spans="1:21" ht="14.25" customHeight="1" x14ac:dyDescent="0.55000000000000004">
      <c r="A1847" s="7">
        <f t="shared" si="106"/>
        <v>2027</v>
      </c>
      <c r="B1847" s="73" t="s">
        <v>87</v>
      </c>
      <c r="C1847" s="75">
        <v>53692</v>
      </c>
      <c r="D1847" s="8">
        <v>33431.508216857954</v>
      </c>
      <c r="E1847" s="8">
        <v>246731.32641601563</v>
      </c>
      <c r="F1847" s="8">
        <v>32568.534881591811</v>
      </c>
      <c r="G1847" s="8">
        <v>466.35504889488209</v>
      </c>
      <c r="H1847" s="8">
        <v>2188.7280492782588</v>
      </c>
      <c r="I1847" s="8">
        <v>481.52014207839966</v>
      </c>
      <c r="J1847" s="8">
        <v>42774.940582275398</v>
      </c>
      <c r="K1847" s="8">
        <v>11697.9976387024</v>
      </c>
      <c r="L1847" s="8">
        <v>906.58434057235809</v>
      </c>
      <c r="M1847" s="8">
        <v>3186.100858688354</v>
      </c>
      <c r="N1847" s="8">
        <v>26984.256439208984</v>
      </c>
      <c r="O1847" s="8">
        <v>2685.7296547889719</v>
      </c>
      <c r="P1847" s="8">
        <v>0</v>
      </c>
      <c r="Q1847" s="8">
        <v>0</v>
      </c>
      <c r="R1847" s="8">
        <v>24732.850769042972</v>
      </c>
      <c r="S1847" s="8">
        <v>8640.534481048584</v>
      </c>
      <c r="T1847" s="8">
        <v>9401.5550003051812</v>
      </c>
      <c r="U1847" s="8"/>
    </row>
    <row r="1848" spans="1:21" ht="14.25" customHeight="1" x14ac:dyDescent="0.55000000000000004">
      <c r="A1848" s="7">
        <f t="shared" si="106"/>
        <v>2027</v>
      </c>
      <c r="B1848" s="73" t="s">
        <v>87</v>
      </c>
      <c r="C1848" s="75">
        <v>53723</v>
      </c>
      <c r="D1848" s="8">
        <v>33229.939254760706</v>
      </c>
      <c r="E1848" s="8">
        <v>245243.7060546875</v>
      </c>
      <c r="F1848" s="8">
        <v>32372.169158935561</v>
      </c>
      <c r="G1848" s="8">
        <v>463.54325127601652</v>
      </c>
      <c r="H1848" s="8">
        <v>2175.5315189361577</v>
      </c>
      <c r="I1848" s="8">
        <v>478.61691117286716</v>
      </c>
      <c r="J1848" s="8">
        <v>42517.036682128914</v>
      </c>
      <c r="K1848" s="8">
        <v>11686.260364532482</v>
      </c>
      <c r="L1848" s="8">
        <v>901.11825132369927</v>
      </c>
      <c r="M1848" s="8">
        <v>3166.8909320831299</v>
      </c>
      <c r="N1848" s="8">
        <v>26762.766128540043</v>
      </c>
      <c r="O1848" s="8">
        <v>2642.612267255784</v>
      </c>
      <c r="P1848" s="8">
        <v>0</v>
      </c>
      <c r="Q1848" s="8">
        <v>0</v>
      </c>
      <c r="R1848" s="8">
        <v>24583.728324890137</v>
      </c>
      <c r="S1848" s="8">
        <v>8588.4380264282281</v>
      </c>
      <c r="T1848" s="8">
        <v>9344.8702011108453</v>
      </c>
      <c r="U1848" s="8"/>
    </row>
    <row r="1849" spans="1:21" ht="14.25" customHeight="1" x14ac:dyDescent="0.55000000000000004">
      <c r="A1849" s="7">
        <f t="shared" si="106"/>
        <v>2027</v>
      </c>
      <c r="B1849" s="73" t="s">
        <v>87</v>
      </c>
      <c r="C1849" s="75">
        <v>53751</v>
      </c>
      <c r="D1849" s="8">
        <v>33029.586120605512</v>
      </c>
      <c r="E1849" s="8">
        <v>243765.05810546875</v>
      </c>
      <c r="F1849" s="8">
        <v>32176.987396240245</v>
      </c>
      <c r="G1849" s="8">
        <v>460.74841260910046</v>
      </c>
      <c r="H1849" s="8">
        <v>2162.4145898818979</v>
      </c>
      <c r="I1849" s="8">
        <v>475.73117923736572</v>
      </c>
      <c r="J1849" s="8">
        <v>42260.68838500978</v>
      </c>
      <c r="K1849" s="8">
        <v>11674.593460083008</v>
      </c>
      <c r="L1849" s="8">
        <v>895.68513584136895</v>
      </c>
      <c r="M1849" s="8">
        <v>3147.7968482971187</v>
      </c>
      <c r="N1849" s="8">
        <v>26542.613449096683</v>
      </c>
      <c r="O1849" s="8">
        <v>2600.1402325630193</v>
      </c>
      <c r="P1849" s="8">
        <v>0</v>
      </c>
      <c r="Q1849" s="8">
        <v>0</v>
      </c>
      <c r="R1849" s="8">
        <v>24435.506034851074</v>
      </c>
      <c r="S1849" s="8">
        <v>8536.6556739807129</v>
      </c>
      <c r="T1849" s="8">
        <v>9288.5271072387768</v>
      </c>
      <c r="U1849" s="8"/>
    </row>
    <row r="1850" spans="1:21" ht="14.25" customHeight="1" x14ac:dyDescent="0.55000000000000004">
      <c r="A1850" s="7">
        <f t="shared" si="106"/>
        <v>2027</v>
      </c>
      <c r="B1850" s="73" t="s">
        <v>87</v>
      </c>
      <c r="C1850" s="75">
        <v>53782</v>
      </c>
      <c r="D1850" s="8">
        <v>32830.440887451208</v>
      </c>
      <c r="E1850" s="8">
        <v>242295.32446289063</v>
      </c>
      <c r="F1850" s="8">
        <v>31982.982604980491</v>
      </c>
      <c r="G1850" s="8">
        <v>457.97042322158848</v>
      </c>
      <c r="H1850" s="8">
        <v>2149.3767070770273</v>
      </c>
      <c r="I1850" s="8">
        <v>472.86284804344177</v>
      </c>
      <c r="J1850" s="8">
        <v>42005.885559082031</v>
      </c>
      <c r="K1850" s="8">
        <v>11662.997272491455</v>
      </c>
      <c r="L1850" s="8">
        <v>890.28482055664142</v>
      </c>
      <c r="M1850" s="8">
        <v>3128.8178024291983</v>
      </c>
      <c r="N1850" s="8">
        <v>26323.786926269531</v>
      </c>
      <c r="O1850" s="8">
        <v>2558.3033359050751</v>
      </c>
      <c r="P1850" s="8">
        <v>0</v>
      </c>
      <c r="Q1850" s="8">
        <v>0</v>
      </c>
      <c r="R1850" s="8">
        <v>24288.177551269531</v>
      </c>
      <c r="S1850" s="8">
        <v>8485.1854743957574</v>
      </c>
      <c r="T1850" s="8">
        <v>9232.5235137939471</v>
      </c>
      <c r="U1850" s="8"/>
    </row>
    <row r="1851" spans="1:21" ht="14.25" customHeight="1" x14ac:dyDescent="0.55000000000000004">
      <c r="A1851" s="7">
        <f t="shared" si="106"/>
        <v>2027</v>
      </c>
      <c r="B1851" s="73" t="s">
        <v>87</v>
      </c>
      <c r="C1851" s="75">
        <v>53812</v>
      </c>
      <c r="D1851" s="8">
        <v>32632.495422363329</v>
      </c>
      <c r="E1851" s="8">
        <v>240834.44750976563</v>
      </c>
      <c r="F1851" s="8">
        <v>31790.147003173835</v>
      </c>
      <c r="G1851" s="8">
        <v>455.20916831493412</v>
      </c>
      <c r="H1851" s="8">
        <v>2136.4174127578744</v>
      </c>
      <c r="I1851" s="8">
        <v>470.01182270050026</v>
      </c>
      <c r="J1851" s="8">
        <v>41752.618194580085</v>
      </c>
      <c r="K1851" s="8">
        <v>11651.470657348631</v>
      </c>
      <c r="L1851" s="8">
        <v>884.9169654846196</v>
      </c>
      <c r="M1851" s="8">
        <v>3109.9532012939458</v>
      </c>
      <c r="N1851" s="8">
        <v>26106.277847290039</v>
      </c>
      <c r="O1851" s="8">
        <v>2517.0929884910593</v>
      </c>
      <c r="P1851" s="8">
        <v>0</v>
      </c>
      <c r="Q1851" s="8">
        <v>0</v>
      </c>
      <c r="R1851" s="8">
        <v>24141.735031127933</v>
      </c>
      <c r="S1851" s="8">
        <v>8434.0253562927301</v>
      </c>
      <c r="T1851" s="8">
        <v>9176.8581352233869</v>
      </c>
      <c r="U1851" s="8"/>
    </row>
    <row r="1852" spans="1:21" ht="14.25" customHeight="1" x14ac:dyDescent="0.55000000000000004">
      <c r="A1852" s="7">
        <f t="shared" si="106"/>
        <v>2027</v>
      </c>
      <c r="B1852" s="73" t="s">
        <v>87</v>
      </c>
      <c r="C1852" s="75">
        <v>53843</v>
      </c>
      <c r="D1852" s="8">
        <v>32435.744308471723</v>
      </c>
      <c r="E1852" s="8">
        <v>239382.38134765625</v>
      </c>
      <c r="F1852" s="8">
        <v>31598.473968505867</v>
      </c>
      <c r="G1852" s="8">
        <v>452.46457421779587</v>
      </c>
      <c r="H1852" s="8">
        <v>2123.5362987518315</v>
      </c>
      <c r="I1852" s="8">
        <v>467.17795705795277</v>
      </c>
      <c r="J1852" s="8">
        <v>41500.880218505874</v>
      </c>
      <c r="K1852" s="8">
        <v>11640.013381958022</v>
      </c>
      <c r="L1852" s="8">
        <v>879.58156585693382</v>
      </c>
      <c r="M1852" s="8">
        <v>3091.2023544311523</v>
      </c>
      <c r="N1852" s="8">
        <v>25890.083251953129</v>
      </c>
      <c r="O1852" s="8">
        <v>2476.5001425743098</v>
      </c>
      <c r="P1852" s="8">
        <v>0</v>
      </c>
      <c r="Q1852" s="8">
        <v>0</v>
      </c>
      <c r="R1852" s="8">
        <v>23996.178108215332</v>
      </c>
      <c r="S1852" s="8">
        <v>8383.1741256713867</v>
      </c>
      <c r="T1852" s="8">
        <v>9121.5275764465405</v>
      </c>
      <c r="U1852" s="8"/>
    </row>
    <row r="1853" spans="1:21" ht="14.25" customHeight="1" x14ac:dyDescent="0.55000000000000004">
      <c r="A1853" s="7">
        <f t="shared" si="106"/>
        <v>2027</v>
      </c>
      <c r="B1853" s="73" t="s">
        <v>87</v>
      </c>
      <c r="C1853" s="75">
        <v>53873</v>
      </c>
      <c r="D1853" s="8">
        <v>32240.179061889663</v>
      </c>
      <c r="E1853" s="8">
        <v>237939.06982421875</v>
      </c>
      <c r="F1853" s="8">
        <v>31407.957122802742</v>
      </c>
      <c r="G1853" s="8">
        <v>449.73651957511919</v>
      </c>
      <c r="H1853" s="8">
        <v>2110.7328042984004</v>
      </c>
      <c r="I1853" s="8">
        <v>464.36119270324713</v>
      </c>
      <c r="J1853" s="8">
        <v>41250.657897949233</v>
      </c>
      <c r="K1853" s="8">
        <v>11628.625576019287</v>
      </c>
      <c r="L1853" s="8">
        <v>874.27826786041305</v>
      </c>
      <c r="M1853" s="8">
        <v>3072.5644264221191</v>
      </c>
      <c r="N1853" s="8">
        <v>25675.189025878906</v>
      </c>
      <c r="O1853" s="8">
        <v>2436.5152895450597</v>
      </c>
      <c r="P1853" s="8">
        <v>0</v>
      </c>
      <c r="Q1853" s="8">
        <v>0</v>
      </c>
      <c r="R1853" s="8">
        <v>23851.497512817386</v>
      </c>
      <c r="S1853" s="8">
        <v>8332.6293869018555</v>
      </c>
      <c r="T1853" s="8">
        <v>9066.5310325622559</v>
      </c>
      <c r="U1853" s="8"/>
    </row>
    <row r="1854" spans="1:21" ht="14.25" customHeight="1" x14ac:dyDescent="0.55000000000000004">
      <c r="A1854" s="7">
        <f t="shared" si="106"/>
        <v>2027</v>
      </c>
      <c r="B1854" s="73" t="s">
        <v>87</v>
      </c>
      <c r="C1854" s="75">
        <v>53904</v>
      </c>
      <c r="D1854" s="8">
        <v>32045.793518066395</v>
      </c>
      <c r="E1854" s="8">
        <v>236504.46020507813</v>
      </c>
      <c r="F1854" s="8">
        <v>31218.58901977542</v>
      </c>
      <c r="G1854" s="8">
        <v>447.02491939067835</v>
      </c>
      <c r="H1854" s="8">
        <v>2098.0064888000488</v>
      </c>
      <c r="I1854" s="8">
        <v>461.56141471862804</v>
      </c>
      <c r="J1854" s="8">
        <v>41001.94461059571</v>
      </c>
      <c r="K1854" s="8">
        <v>11617.306449890139</v>
      </c>
      <c r="L1854" s="8">
        <v>869.00697994232223</v>
      </c>
      <c r="M1854" s="8">
        <v>3054.0389862060551</v>
      </c>
      <c r="N1854" s="8">
        <v>25461.59196472168</v>
      </c>
      <c r="O1854" s="8">
        <v>2397.1305346488957</v>
      </c>
      <c r="P1854" s="8">
        <v>0</v>
      </c>
      <c r="Q1854" s="8">
        <v>0</v>
      </c>
      <c r="R1854" s="8">
        <v>23707.68921661377</v>
      </c>
      <c r="S1854" s="8">
        <v>8282.3888168334997</v>
      </c>
      <c r="T1854" s="8">
        <v>9011.866134643562</v>
      </c>
      <c r="U1854" s="8"/>
    </row>
    <row r="1855" spans="1:21" ht="14.25" customHeight="1" x14ac:dyDescent="0.55000000000000004">
      <c r="A1855" s="7">
        <f t="shared" si="106"/>
        <v>2027</v>
      </c>
      <c r="B1855" s="73" t="s">
        <v>87</v>
      </c>
      <c r="C1855" s="75">
        <v>53935</v>
      </c>
      <c r="D1855" s="8">
        <v>31852.579040527358</v>
      </c>
      <c r="E1855" s="8">
        <v>235078.50317382813</v>
      </c>
      <c r="F1855" s="8">
        <v>31030.362121582046</v>
      </c>
      <c r="G1855" s="8">
        <v>444.32966947555565</v>
      </c>
      <c r="H1855" s="8">
        <v>2085.3570041656508</v>
      </c>
      <c r="I1855" s="8">
        <v>458.77852201461786</v>
      </c>
      <c r="J1855" s="8">
        <v>40754.731384277358</v>
      </c>
      <c r="K1855" s="8">
        <v>11606.055274963377</v>
      </c>
      <c r="L1855" s="8">
        <v>863.76746940612838</v>
      </c>
      <c r="M1855" s="8">
        <v>3035.6252670288072</v>
      </c>
      <c r="N1855" s="8">
        <v>25249.283065795898</v>
      </c>
      <c r="O1855" s="8">
        <v>2358.3364827632913</v>
      </c>
      <c r="P1855" s="8">
        <v>0</v>
      </c>
      <c r="Q1855" s="8">
        <v>0</v>
      </c>
      <c r="R1855" s="8">
        <v>23564.747962951664</v>
      </c>
      <c r="S1855" s="8">
        <v>8232.4519767761285</v>
      </c>
      <c r="T1855" s="8">
        <v>8957.5309600830078</v>
      </c>
      <c r="U1855" s="8"/>
    </row>
    <row r="1856" spans="1:21" ht="14.25" customHeight="1" x14ac:dyDescent="0.55000000000000004">
      <c r="A1856" s="7">
        <f t="shared" si="106"/>
        <v>2027</v>
      </c>
      <c r="B1856" s="73" t="s">
        <v>87</v>
      </c>
      <c r="C1856" s="75">
        <v>53965</v>
      </c>
      <c r="D1856" s="8">
        <v>31660.529647827163</v>
      </c>
      <c r="E1856" s="8">
        <v>233661.14233398438</v>
      </c>
      <c r="F1856" s="8">
        <v>30843.270477294926</v>
      </c>
      <c r="G1856" s="8">
        <v>441.65067791938782</v>
      </c>
      <c r="H1856" s="8">
        <v>2072.7837009429936</v>
      </c>
      <c r="I1856" s="8">
        <v>456.01240611076355</v>
      </c>
      <c r="J1856" s="8">
        <v>40509.008300781272</v>
      </c>
      <c r="K1856" s="8">
        <v>11594.872150421153</v>
      </c>
      <c r="L1856" s="8">
        <v>858.55955600738548</v>
      </c>
      <c r="M1856" s="8">
        <v>3017.3225212097159</v>
      </c>
      <c r="N1856" s="8">
        <v>25038.254333496094</v>
      </c>
      <c r="O1856" s="8">
        <v>2320.1249284744272</v>
      </c>
      <c r="P1856" s="8">
        <v>0</v>
      </c>
      <c r="Q1856" s="8">
        <v>0</v>
      </c>
      <c r="R1856" s="8">
        <v>23422.669799804688</v>
      </c>
      <c r="S1856" s="8">
        <v>8182.8157882690484</v>
      </c>
      <c r="T1856" s="8">
        <v>8903.5232925415057</v>
      </c>
      <c r="U1856" s="8"/>
    </row>
    <row r="1857" spans="1:21" ht="14.25" customHeight="1" x14ac:dyDescent="0.55000000000000004">
      <c r="A1857" s="7">
        <f t="shared" si="106"/>
        <v>2027</v>
      </c>
      <c r="B1857" s="73" t="s">
        <v>87</v>
      </c>
      <c r="C1857" s="75">
        <v>53996</v>
      </c>
      <c r="D1857" s="8">
        <v>31469.638786315962</v>
      </c>
      <c r="E1857" s="8">
        <v>232252.32666015625</v>
      </c>
      <c r="F1857" s="8">
        <v>30657.30718994141</v>
      </c>
      <c r="G1857" s="8">
        <v>438.98782336711889</v>
      </c>
      <c r="H1857" s="8">
        <v>2060.286291122437</v>
      </c>
      <c r="I1857" s="8">
        <v>453.26296281814592</v>
      </c>
      <c r="J1857" s="8">
        <v>40264.766998291023</v>
      </c>
      <c r="K1857" s="8">
        <v>11583.756217956539</v>
      </c>
      <c r="L1857" s="8">
        <v>853.38302421569881</v>
      </c>
      <c r="M1857" s="8">
        <v>2999.1302185058607</v>
      </c>
      <c r="N1857" s="8">
        <v>24828.497802734379</v>
      </c>
      <c r="O1857" s="8">
        <v>2282.4874106645584</v>
      </c>
      <c r="P1857" s="8">
        <v>0</v>
      </c>
      <c r="Q1857" s="8">
        <v>0</v>
      </c>
      <c r="R1857" s="8">
        <v>23281.446746826176</v>
      </c>
      <c r="S1857" s="8">
        <v>8133.4794845581082</v>
      </c>
      <c r="T1857" s="8">
        <v>8849.8409690856934</v>
      </c>
      <c r="U1857" s="8"/>
    </row>
    <row r="1858" spans="1:21" ht="14.25" customHeight="1" x14ac:dyDescent="0.55000000000000004">
      <c r="A1858" s="7">
        <f t="shared" si="106"/>
        <v>2027</v>
      </c>
      <c r="B1858" s="73" t="s">
        <v>87</v>
      </c>
      <c r="C1858" s="75">
        <v>54026</v>
      </c>
      <c r="D1858" s="8">
        <v>31279.898208618208</v>
      </c>
      <c r="E1858" s="8">
        <v>230852.00659179688</v>
      </c>
      <c r="F1858" s="8">
        <v>30472.464813232426</v>
      </c>
      <c r="G1858" s="8">
        <v>436.34102344512934</v>
      </c>
      <c r="H1858" s="8">
        <v>2047.8642177581798</v>
      </c>
      <c r="I1858" s="8">
        <v>450.53011989593506</v>
      </c>
      <c r="J1858" s="8">
        <v>40021.999694824241</v>
      </c>
      <c r="K1858" s="8">
        <v>11572.707763671884</v>
      </c>
      <c r="L1858" s="8">
        <v>848.23775053024337</v>
      </c>
      <c r="M1858" s="8">
        <v>2981.0474681854262</v>
      </c>
      <c r="N1858" s="8">
        <v>24620.006423950195</v>
      </c>
      <c r="O1858" s="8">
        <v>2245.4154379367833</v>
      </c>
      <c r="P1858" s="8">
        <v>0</v>
      </c>
      <c r="Q1858" s="8">
        <v>0</v>
      </c>
      <c r="R1858" s="8">
        <v>23141.075744628906</v>
      </c>
      <c r="S1858" s="8">
        <v>8084.4401664733941</v>
      </c>
      <c r="T1858" s="8">
        <v>8796.4829444885308</v>
      </c>
      <c r="U1858" s="8"/>
    </row>
    <row r="1859" spans="1:21" ht="14.25" customHeight="1" x14ac:dyDescent="0.55000000000000004">
      <c r="A1859" s="7">
        <f t="shared" si="106"/>
        <v>2027</v>
      </c>
      <c r="B1859" s="73" t="s">
        <v>87</v>
      </c>
      <c r="C1859" s="75">
        <v>54057</v>
      </c>
      <c r="D1859" s="8">
        <v>31091.301727294969</v>
      </c>
      <c r="E1859" s="8">
        <v>229460.12573242188</v>
      </c>
      <c r="F1859" s="8">
        <v>30288.736480712898</v>
      </c>
      <c r="G1859" s="8">
        <v>433.71019172668468</v>
      </c>
      <c r="H1859" s="8">
        <v>2035.5170259475706</v>
      </c>
      <c r="I1859" s="8">
        <v>447.81372833251953</v>
      </c>
      <c r="J1859" s="8">
        <v>39780.69458007814</v>
      </c>
      <c r="K1859" s="8">
        <v>11561.72544479371</v>
      </c>
      <c r="L1859" s="8">
        <v>843.1234388351445</v>
      </c>
      <c r="M1859" s="8">
        <v>2963.0738697051997</v>
      </c>
      <c r="N1859" s="8">
        <v>24412.770858764648</v>
      </c>
      <c r="O1859" s="8">
        <v>2208.9009706974034</v>
      </c>
      <c r="P1859" s="8">
        <v>0</v>
      </c>
      <c r="Q1859" s="8">
        <v>0</v>
      </c>
      <c r="R1859" s="8">
        <v>23001.55084228516</v>
      </c>
      <c r="S1859" s="8">
        <v>8035.6965408325232</v>
      </c>
      <c r="T1859" s="8">
        <v>8743.4460716247613</v>
      </c>
      <c r="U1859" s="8"/>
    </row>
    <row r="1860" spans="1:21" ht="14.25" customHeight="1" x14ac:dyDescent="0.55000000000000004">
      <c r="A1860" s="7">
        <f t="shared" si="106"/>
        <v>2027</v>
      </c>
      <c r="B1860" s="73" t="s">
        <v>87</v>
      </c>
      <c r="C1860" s="75">
        <v>54088</v>
      </c>
      <c r="D1860" s="8">
        <v>30903.843170166001</v>
      </c>
      <c r="E1860" s="8">
        <v>228076.64282226563</v>
      </c>
      <c r="F1860" s="8">
        <v>30106.116943359393</v>
      </c>
      <c r="G1860" s="8">
        <v>431.09521639347105</v>
      </c>
      <c r="H1860" s="8">
        <v>2023.2442722320554</v>
      </c>
      <c r="I1860" s="8">
        <v>445.11372089385975</v>
      </c>
      <c r="J1860" s="8">
        <v>39540.843353271492</v>
      </c>
      <c r="K1860" s="8">
        <v>11550.809642791763</v>
      </c>
      <c r="L1860" s="8">
        <v>838.03998804092384</v>
      </c>
      <c r="M1860" s="8">
        <v>2945.2085514068608</v>
      </c>
      <c r="N1860" s="8">
        <v>24206.786209106445</v>
      </c>
      <c r="O1860" s="8">
        <v>2172.9358048439035</v>
      </c>
      <c r="P1860" s="8">
        <v>0</v>
      </c>
      <c r="Q1860" s="8">
        <v>0</v>
      </c>
      <c r="R1860" s="8">
        <v>22862.867477416992</v>
      </c>
      <c r="S1860" s="8">
        <v>7987.2471160888726</v>
      </c>
      <c r="T1860" s="8">
        <v>8690.7292976379449</v>
      </c>
      <c r="U1860" s="8"/>
    </row>
    <row r="1861" spans="1:21" ht="14.25" customHeight="1" x14ac:dyDescent="0.55000000000000004">
      <c r="A1861" s="7">
        <f t="shared" si="106"/>
        <v>2027</v>
      </c>
      <c r="B1861" s="73" t="s">
        <v>87</v>
      </c>
      <c r="C1861" s="75">
        <v>54117</v>
      </c>
      <c r="D1861" s="8">
        <v>30717.514160156239</v>
      </c>
      <c r="E1861" s="8">
        <v>226701.49926757813</v>
      </c>
      <c r="F1861" s="8">
        <v>29924.597869873065</v>
      </c>
      <c r="G1861" s="8">
        <v>428.49601054191578</v>
      </c>
      <c r="H1861" s="8">
        <v>2011.0454673767092</v>
      </c>
      <c r="I1861" s="8">
        <v>442.42999386787426</v>
      </c>
      <c r="J1861" s="8">
        <v>39302.438629150405</v>
      </c>
      <c r="K1861" s="8">
        <v>11539.959487915052</v>
      </c>
      <c r="L1861" s="8">
        <v>832.98716402053776</v>
      </c>
      <c r="M1861" s="8">
        <v>2927.4509620666513</v>
      </c>
      <c r="N1861" s="8">
        <v>24002.041580200195</v>
      </c>
      <c r="O1861" s="8">
        <v>2137.5120590925217</v>
      </c>
      <c r="P1861" s="8">
        <v>0</v>
      </c>
      <c r="Q1861" s="8">
        <v>0</v>
      </c>
      <c r="R1861" s="8">
        <v>22725.01969909668</v>
      </c>
      <c r="S1861" s="8">
        <v>7939.089233398443</v>
      </c>
      <c r="T1861" s="8">
        <v>8638.3302307128961</v>
      </c>
      <c r="U1861" s="8"/>
    </row>
    <row r="1862" spans="1:21" ht="14.25" customHeight="1" x14ac:dyDescent="0.55000000000000004">
      <c r="A1862" s="7">
        <f t="shared" si="106"/>
        <v>2027</v>
      </c>
      <c r="B1862" s="73" t="s">
        <v>87</v>
      </c>
      <c r="C1862" s="75">
        <v>54148</v>
      </c>
      <c r="D1862" s="8">
        <v>30532.30850219728</v>
      </c>
      <c r="E1862" s="8">
        <v>225334.6435546875</v>
      </c>
      <c r="F1862" s="8">
        <v>29744.172485351563</v>
      </c>
      <c r="G1862" s="8">
        <v>425.91248273849493</v>
      </c>
      <c r="H1862" s="8">
        <v>1998.9202852249146</v>
      </c>
      <c r="I1862" s="8">
        <v>439.7624413967132</v>
      </c>
      <c r="J1862" s="8">
        <v>39065.473052978523</v>
      </c>
      <c r="K1862" s="8">
        <v>11529.174644470215</v>
      </c>
      <c r="L1862" s="8">
        <v>827.96484231948875</v>
      </c>
      <c r="M1862" s="8">
        <v>2909.8003902435312</v>
      </c>
      <c r="N1862" s="8">
        <v>23798.533416748051</v>
      </c>
      <c r="O1862" s="8">
        <v>2102.6218615174284</v>
      </c>
      <c r="P1862" s="8">
        <v>0</v>
      </c>
      <c r="Q1862" s="8">
        <v>0</v>
      </c>
      <c r="R1862" s="8">
        <v>22588.004104614261</v>
      </c>
      <c r="S1862" s="8">
        <v>7891.2222785949771</v>
      </c>
      <c r="T1862" s="8">
        <v>8586.2468910217303</v>
      </c>
      <c r="U1862" s="8"/>
    </row>
    <row r="1863" spans="1:21" ht="14.25" customHeight="1" x14ac:dyDescent="0.55000000000000004">
      <c r="A1863" s="7">
        <f t="shared" si="106"/>
        <v>2027</v>
      </c>
      <c r="B1863" s="73" t="s">
        <v>87</v>
      </c>
      <c r="C1863" s="75">
        <v>54178</v>
      </c>
      <c r="D1863" s="8">
        <v>30348.22035217287</v>
      </c>
      <c r="E1863" s="8">
        <v>223976.03149414063</v>
      </c>
      <c r="F1863" s="8">
        <v>29564.835937500018</v>
      </c>
      <c r="G1863" s="8">
        <v>423.34452390670782</v>
      </c>
      <c r="H1863" s="8">
        <v>1986.868141174316</v>
      </c>
      <c r="I1863" s="8">
        <v>437.11096239089966</v>
      </c>
      <c r="J1863" s="8">
        <v>38829.935745239272</v>
      </c>
      <c r="K1863" s="8">
        <v>11518.455268859867</v>
      </c>
      <c r="L1863" s="8">
        <v>822.97278785705578</v>
      </c>
      <c r="M1863" s="8">
        <v>2892.2563724517827</v>
      </c>
      <c r="N1863" s="8">
        <v>23596.251068115238</v>
      </c>
      <c r="O1863" s="8">
        <v>2068.2575054764752</v>
      </c>
      <c r="P1863" s="8">
        <v>0</v>
      </c>
      <c r="Q1863" s="8">
        <v>0</v>
      </c>
      <c r="R1863" s="8">
        <v>22451.813987731934</v>
      </c>
      <c r="S1863" s="8">
        <v>7843.6434555053711</v>
      </c>
      <c r="T1863" s="8">
        <v>8534.4773674011267</v>
      </c>
      <c r="U1863" s="8"/>
    </row>
    <row r="1864" spans="1:21" ht="14.25" customHeight="1" x14ac:dyDescent="0.55000000000000004">
      <c r="A1864" s="7">
        <f t="shared" si="106"/>
        <v>2027</v>
      </c>
      <c r="B1864" s="73" t="s">
        <v>87</v>
      </c>
      <c r="C1864" s="75">
        <v>54209</v>
      </c>
      <c r="D1864" s="8">
        <v>30165.241157531786</v>
      </c>
      <c r="E1864" s="8">
        <v>222625.61328125</v>
      </c>
      <c r="F1864" s="8">
        <v>29386.581054687507</v>
      </c>
      <c r="G1864" s="8">
        <v>420.79204189777374</v>
      </c>
      <c r="H1864" s="8">
        <v>1974.8887071609502</v>
      </c>
      <c r="I1864" s="8">
        <v>434.47549796104431</v>
      </c>
      <c r="J1864" s="8">
        <v>38595.817214965842</v>
      </c>
      <c r="K1864" s="8">
        <v>11507.799888610838</v>
      </c>
      <c r="L1864" s="8">
        <v>818.0108103752134</v>
      </c>
      <c r="M1864" s="8">
        <v>2874.8180313110347</v>
      </c>
      <c r="N1864" s="8">
        <v>23395.188186645511</v>
      </c>
      <c r="O1864" s="8">
        <v>2034.4112891554837</v>
      </c>
      <c r="P1864" s="8">
        <v>0</v>
      </c>
      <c r="Q1864" s="8">
        <v>0</v>
      </c>
      <c r="R1864" s="8">
        <v>22316.444564819336</v>
      </c>
      <c r="S1864" s="8">
        <v>7796.3517913818359</v>
      </c>
      <c r="T1864" s="8">
        <v>8483.0206642150915</v>
      </c>
      <c r="U1864" s="8"/>
    </row>
    <row r="1865" spans="1:21" ht="14.25" customHeight="1" x14ac:dyDescent="0.55000000000000004">
      <c r="A1865" s="7">
        <f t="shared" si="106"/>
        <v>2027</v>
      </c>
      <c r="B1865" s="73" t="s">
        <v>87</v>
      </c>
      <c r="C1865" s="75">
        <v>54239</v>
      </c>
      <c r="D1865" s="8">
        <v>29983.365455627471</v>
      </c>
      <c r="E1865" s="8">
        <v>221283.33544921875</v>
      </c>
      <c r="F1865" s="8">
        <v>29209.400207519539</v>
      </c>
      <c r="G1865" s="8">
        <v>418.25495636463177</v>
      </c>
      <c r="H1865" s="8">
        <v>1962.9814920425415</v>
      </c>
      <c r="I1865" s="8">
        <v>431.85590958595276</v>
      </c>
      <c r="J1865" s="8">
        <v>38363.111434936523</v>
      </c>
      <c r="K1865" s="8">
        <v>11497.209358215339</v>
      </c>
      <c r="L1865" s="8">
        <v>813.07877016067494</v>
      </c>
      <c r="M1865" s="8">
        <v>2857.4849700927748</v>
      </c>
      <c r="N1865" s="8">
        <v>23195.338027954105</v>
      </c>
      <c r="O1865" s="8">
        <v>2001.0757353305828</v>
      </c>
      <c r="P1865" s="8">
        <v>0</v>
      </c>
      <c r="Q1865" s="8">
        <v>0</v>
      </c>
      <c r="R1865" s="8">
        <v>22181.891914367676</v>
      </c>
      <c r="S1865" s="8">
        <v>7749.3452796936099</v>
      </c>
      <c r="T1865" s="8">
        <v>8431.8738746643121</v>
      </c>
      <c r="U1865" s="8"/>
    </row>
    <row r="1866" spans="1:21" ht="14.25" customHeight="1" x14ac:dyDescent="0.55000000000000004">
      <c r="A1866" s="7">
        <f t="shared" si="106"/>
        <v>2027</v>
      </c>
      <c r="B1866" s="73" t="s">
        <v>87</v>
      </c>
      <c r="C1866" s="75">
        <v>54270</v>
      </c>
      <c r="D1866" s="8">
        <v>29802.586471557617</v>
      </c>
      <c r="E1866" s="8">
        <v>219949.14794921875</v>
      </c>
      <c r="F1866" s="8">
        <v>29033.287750244166</v>
      </c>
      <c r="G1866" s="8">
        <v>415.73316359519947</v>
      </c>
      <c r="H1866" s="8">
        <v>1951.1460866928112</v>
      </c>
      <c r="I1866" s="8">
        <v>429.2521177530287</v>
      </c>
      <c r="J1866" s="8">
        <v>38131.80841064456</v>
      </c>
      <c r="K1866" s="8">
        <v>11486.682113647465</v>
      </c>
      <c r="L1866" s="8">
        <v>808.17648029327381</v>
      </c>
      <c r="M1866" s="8">
        <v>2840.2562541961679</v>
      </c>
      <c r="N1866" s="8">
        <v>22996.693023681641</v>
      </c>
      <c r="O1866" s="8">
        <v>1968.243396759033</v>
      </c>
      <c r="P1866" s="8">
        <v>0</v>
      </c>
      <c r="Q1866" s="8">
        <v>0</v>
      </c>
      <c r="R1866" s="8">
        <v>22048.150726318363</v>
      </c>
      <c r="S1866" s="8">
        <v>7702.6220664978073</v>
      </c>
      <c r="T1866" s="8">
        <v>8381.0355415344256</v>
      </c>
      <c r="U1866" s="8"/>
    </row>
    <row r="1867" spans="1:21" ht="14.25" customHeight="1" x14ac:dyDescent="0.55000000000000004">
      <c r="A1867" s="7">
        <f t="shared" si="106"/>
        <v>2027</v>
      </c>
      <c r="B1867" s="73" t="s">
        <v>87</v>
      </c>
      <c r="C1867" s="75">
        <v>54301</v>
      </c>
      <c r="D1867" s="8">
        <v>29622.89749908444</v>
      </c>
      <c r="E1867" s="8">
        <v>218623.00756835938</v>
      </c>
      <c r="F1867" s="8">
        <v>28858.236877441414</v>
      </c>
      <c r="G1867" s="8">
        <v>413.22658228874218</v>
      </c>
      <c r="H1867" s="8">
        <v>1939.3820304870599</v>
      </c>
      <c r="I1867" s="8">
        <v>426.66402971744526</v>
      </c>
      <c r="J1867" s="8">
        <v>37901.899597167976</v>
      </c>
      <c r="K1867" s="8">
        <v>11476.218837738039</v>
      </c>
      <c r="L1867" s="8">
        <v>803.30372953414917</v>
      </c>
      <c r="M1867" s="8">
        <v>2823.1314849853516</v>
      </c>
      <c r="N1867" s="8">
        <v>22799.245101928711</v>
      </c>
      <c r="O1867" s="8">
        <v>1935.906956315041</v>
      </c>
      <c r="P1867" s="8">
        <v>0</v>
      </c>
      <c r="Q1867" s="8">
        <v>0</v>
      </c>
      <c r="R1867" s="8">
        <v>21915.215255737305</v>
      </c>
      <c r="S1867" s="8">
        <v>7656.1805763244647</v>
      </c>
      <c r="T1867" s="8">
        <v>8330.5038681030328</v>
      </c>
      <c r="U1867" s="8"/>
    </row>
    <row r="1868" spans="1:21" ht="14.25" customHeight="1" x14ac:dyDescent="0.55000000000000004">
      <c r="A1868" s="7">
        <f t="shared" si="106"/>
        <v>2027</v>
      </c>
      <c r="B1868" s="73" t="s">
        <v>87</v>
      </c>
      <c r="C1868" s="75">
        <v>54331</v>
      </c>
      <c r="D1868" s="8">
        <v>29444.291419982943</v>
      </c>
      <c r="E1868" s="8">
        <v>217304.86181640625</v>
      </c>
      <c r="F1868" s="8">
        <v>28684.241668701183</v>
      </c>
      <c r="G1868" s="8">
        <v>410.7351112365721</v>
      </c>
      <c r="H1868" s="8">
        <v>1927.6888809204104</v>
      </c>
      <c r="I1868" s="8">
        <v>424.09154796600336</v>
      </c>
      <c r="J1868" s="8">
        <v>37673.376541137724</v>
      </c>
      <c r="K1868" s="8">
        <v>11465.818401336675</v>
      </c>
      <c r="L1868" s="8">
        <v>798.46037054061969</v>
      </c>
      <c r="M1868" s="8">
        <v>2806.1098442077637</v>
      </c>
      <c r="N1868" s="8">
        <v>22602.989105224609</v>
      </c>
      <c r="O1868" s="8">
        <v>1904.0595696792013</v>
      </c>
      <c r="P1868" s="8">
        <v>0</v>
      </c>
      <c r="Q1868" s="8">
        <v>0</v>
      </c>
      <c r="R1868" s="8">
        <v>21783.081726074219</v>
      </c>
      <c r="S1868" s="8">
        <v>7610.0188827514703</v>
      </c>
      <c r="T1868" s="8">
        <v>8280.2766761779803</v>
      </c>
      <c r="U1868" s="8"/>
    </row>
    <row r="1869" spans="1:21" ht="14.25" customHeight="1" x14ac:dyDescent="0.55000000000000004">
      <c r="A1869" s="7">
        <f t="shared" si="106"/>
        <v>2027</v>
      </c>
      <c r="B1869" s="73" t="s">
        <v>87</v>
      </c>
      <c r="C1869" s="75">
        <v>54362</v>
      </c>
      <c r="D1869" s="8">
        <v>29165.113754272454</v>
      </c>
      <c r="E1869" s="8">
        <v>213561.09558105469</v>
      </c>
      <c r="F1869" s="8">
        <v>28190.064666748065</v>
      </c>
      <c r="G1869" s="8">
        <v>406.34766840934759</v>
      </c>
      <c r="H1869" s="8">
        <v>1888.6156167984018</v>
      </c>
      <c r="I1869" s="8">
        <v>415.49541509151453</v>
      </c>
      <c r="J1869" s="8">
        <v>37130.143371582046</v>
      </c>
      <c r="K1869" s="8">
        <v>11169.661525726329</v>
      </c>
      <c r="L1869" s="8">
        <v>786.96311044692982</v>
      </c>
      <c r="M1869" s="8">
        <v>2764.9387798309326</v>
      </c>
      <c r="N1869" s="8">
        <v>22408.579498291016</v>
      </c>
      <c r="O1869" s="8">
        <v>1872.7490215301527</v>
      </c>
      <c r="P1869" s="8">
        <v>0</v>
      </c>
      <c r="Q1869" s="8">
        <v>0</v>
      </c>
      <c r="R1869" s="8">
        <v>21552.296508789063</v>
      </c>
      <c r="S1869" s="8">
        <v>7465.8624248504657</v>
      </c>
      <c r="T1869" s="8">
        <v>8111.9849662780834</v>
      </c>
      <c r="U1869" s="8"/>
    </row>
    <row r="1870" spans="1:21" ht="14.25" customHeight="1" x14ac:dyDescent="0.55000000000000004">
      <c r="A1870" s="7">
        <f t="shared" si="106"/>
        <v>2027</v>
      </c>
      <c r="B1870" s="73" t="s">
        <v>87</v>
      </c>
      <c r="C1870" s="75">
        <v>54392</v>
      </c>
      <c r="D1870" s="8">
        <v>28989.268676757831</v>
      </c>
      <c r="E1870" s="8">
        <v>212273.47082519531</v>
      </c>
      <c r="F1870" s="8">
        <v>28020.098144531246</v>
      </c>
      <c r="G1870" s="8">
        <v>403.89766085147835</v>
      </c>
      <c r="H1870" s="8">
        <v>1877.2285785675058</v>
      </c>
      <c r="I1870" s="8">
        <v>412.99026727676403</v>
      </c>
      <c r="J1870" s="8">
        <v>36906.274597167976</v>
      </c>
      <c r="K1870" s="8">
        <v>11159.445476531988</v>
      </c>
      <c r="L1870" s="8">
        <v>782.21829080581722</v>
      </c>
      <c r="M1870" s="8">
        <v>2748.2681980133057</v>
      </c>
      <c r="N1870" s="8">
        <v>22216.342498779297</v>
      </c>
      <c r="O1870" s="8">
        <v>1841.9948959350579</v>
      </c>
      <c r="P1870" s="8">
        <v>0</v>
      </c>
      <c r="Q1870" s="8">
        <v>0</v>
      </c>
      <c r="R1870" s="8">
        <v>21422.350784301758</v>
      </c>
      <c r="S1870" s="8">
        <v>7420.8486404418954</v>
      </c>
      <c r="T1870" s="8">
        <v>8063.0752677917517</v>
      </c>
      <c r="U1870" s="8"/>
    </row>
    <row r="1871" spans="1:21" ht="14.25" customHeight="1" x14ac:dyDescent="0.55000000000000004">
      <c r="A1871" s="7">
        <f t="shared" si="106"/>
        <v>2027</v>
      </c>
      <c r="B1871" s="73" t="s">
        <v>87</v>
      </c>
      <c r="C1871" s="75">
        <v>54423</v>
      </c>
      <c r="D1871" s="8">
        <v>28814.484085083022</v>
      </c>
      <c r="E1871" s="8">
        <v>210993.60693359375</v>
      </c>
      <c r="F1871" s="8">
        <v>27851.15603637696</v>
      </c>
      <c r="G1871" s="8">
        <v>401.46244847774511</v>
      </c>
      <c r="H1871" s="8">
        <v>1865.9101724624641</v>
      </c>
      <c r="I1871" s="8">
        <v>410.50021815300005</v>
      </c>
      <c r="J1871" s="8">
        <v>36683.755218505874</v>
      </c>
      <c r="K1871" s="8">
        <v>11149.290847778326</v>
      </c>
      <c r="L1871" s="8">
        <v>777.50206279754707</v>
      </c>
      <c r="M1871" s="8">
        <v>2731.6981048583989</v>
      </c>
      <c r="N1871" s="8">
        <v>22025.264846801761</v>
      </c>
      <c r="O1871" s="8">
        <v>1811.7055120468144</v>
      </c>
      <c r="P1871" s="8">
        <v>0</v>
      </c>
      <c r="Q1871" s="8">
        <v>0</v>
      </c>
      <c r="R1871" s="8">
        <v>21293.189121246338</v>
      </c>
      <c r="S1871" s="8">
        <v>7376.1058120727585</v>
      </c>
      <c r="T1871" s="8">
        <v>8014.4603958129901</v>
      </c>
      <c r="U1871" s="8"/>
    </row>
    <row r="1872" spans="1:21" ht="14.25" customHeight="1" x14ac:dyDescent="0.55000000000000004">
      <c r="A1872" s="7">
        <f t="shared" si="106"/>
        <v>2027</v>
      </c>
      <c r="B1872" s="73" t="s">
        <v>87</v>
      </c>
      <c r="C1872" s="75">
        <v>54454</v>
      </c>
      <c r="D1872" s="8">
        <v>28640.752807617206</v>
      </c>
      <c r="E1872" s="8">
        <v>209721.46228027344</v>
      </c>
      <c r="F1872" s="8">
        <v>27683.232818603523</v>
      </c>
      <c r="G1872" s="8">
        <v>399.04189467430109</v>
      </c>
      <c r="H1872" s="8">
        <v>1854.6599960327155</v>
      </c>
      <c r="I1872" s="8">
        <v>408.0251944065094</v>
      </c>
      <c r="J1872" s="8">
        <v>36462.577392578154</v>
      </c>
      <c r="K1872" s="8">
        <v>11139.197578430176</v>
      </c>
      <c r="L1872" s="8">
        <v>772.81424188613914</v>
      </c>
      <c r="M1872" s="8">
        <v>2715.2276687622061</v>
      </c>
      <c r="N1872" s="8">
        <v>21835.337692260746</v>
      </c>
      <c r="O1872" s="8">
        <v>1781.8739042282102</v>
      </c>
      <c r="P1872" s="8">
        <v>0</v>
      </c>
      <c r="Q1872" s="8">
        <v>0</v>
      </c>
      <c r="R1872" s="8">
        <v>21164.805648803715</v>
      </c>
      <c r="S1872" s="8">
        <v>7331.6329174041821</v>
      </c>
      <c r="T1872" s="8">
        <v>7966.1389617919904</v>
      </c>
      <c r="U1872" s="8"/>
    </row>
    <row r="1873" spans="1:21" ht="14.25" customHeight="1" x14ac:dyDescent="0.55000000000000004">
      <c r="A1873" s="7">
        <f t="shared" si="106"/>
        <v>2027</v>
      </c>
      <c r="B1873" s="73" t="s">
        <v>87</v>
      </c>
      <c r="C1873" s="75">
        <v>54482</v>
      </c>
      <c r="D1873" s="8">
        <v>28468.068923950184</v>
      </c>
      <c r="E1873" s="8">
        <v>208456.9853515625</v>
      </c>
      <c r="F1873" s="8">
        <v>27516.32189941407</v>
      </c>
      <c r="G1873" s="8">
        <v>396.63595235347759</v>
      </c>
      <c r="H1873" s="8">
        <v>1843.47768497467</v>
      </c>
      <c r="I1873" s="8">
        <v>405.56507825851446</v>
      </c>
      <c r="J1873" s="8">
        <v>36242.733184814468</v>
      </c>
      <c r="K1873" s="8">
        <v>11129.164970397956</v>
      </c>
      <c r="L1873" s="8">
        <v>768.15473318099976</v>
      </c>
      <c r="M1873" s="8">
        <v>2698.8568267822275</v>
      </c>
      <c r="N1873" s="8">
        <v>21646.557083129883</v>
      </c>
      <c r="O1873" s="8">
        <v>1752.493933677674</v>
      </c>
      <c r="P1873" s="8">
        <v>0</v>
      </c>
      <c r="Q1873" s="8">
        <v>0</v>
      </c>
      <c r="R1873" s="8">
        <v>21037.196449279785</v>
      </c>
      <c r="S1873" s="8">
        <v>7287.4282112121655</v>
      </c>
      <c r="T1873" s="8">
        <v>7918.1085929870587</v>
      </c>
      <c r="U1873" s="8"/>
    </row>
    <row r="1874" spans="1:21" ht="14.25" customHeight="1" x14ac:dyDescent="0.55000000000000004">
      <c r="A1874" s="7">
        <f t="shared" si="106"/>
        <v>2027</v>
      </c>
      <c r="B1874" s="73" t="s">
        <v>87</v>
      </c>
      <c r="C1874" s="75">
        <v>54513</v>
      </c>
      <c r="D1874" s="8">
        <v>28296.425857543964</v>
      </c>
      <c r="E1874" s="8">
        <v>207200.13208007813</v>
      </c>
      <c r="F1874" s="8">
        <v>27350.41726684571</v>
      </c>
      <c r="G1874" s="8">
        <v>394.24451780319214</v>
      </c>
      <c r="H1874" s="8">
        <v>1832.3627901077266</v>
      </c>
      <c r="I1874" s="8">
        <v>403.11980271339411</v>
      </c>
      <c r="J1874" s="8">
        <v>36024.21504211428</v>
      </c>
      <c r="K1874" s="8">
        <v>11119.193256378177</v>
      </c>
      <c r="L1874" s="8">
        <v>763.52329683303788</v>
      </c>
      <c r="M1874" s="8">
        <v>2682.584552764893</v>
      </c>
      <c r="N1874" s="8">
        <v>21458.914703369141</v>
      </c>
      <c r="O1874" s="8">
        <v>1723.5586147308347</v>
      </c>
      <c r="P1874" s="8">
        <v>0</v>
      </c>
      <c r="Q1874" s="8">
        <v>0</v>
      </c>
      <c r="R1874" s="8">
        <v>20910.35718917847</v>
      </c>
      <c r="S1874" s="8">
        <v>7243.4901809692383</v>
      </c>
      <c r="T1874" s="8">
        <v>7870.3678970336896</v>
      </c>
      <c r="U1874" s="8"/>
    </row>
    <row r="1875" spans="1:21" ht="14.25" customHeight="1" x14ac:dyDescent="0.55000000000000004">
      <c r="A1875" s="7">
        <f t="shared" si="106"/>
        <v>2027</v>
      </c>
      <c r="B1875" s="73" t="s">
        <v>87</v>
      </c>
      <c r="C1875" s="75">
        <v>54543</v>
      </c>
      <c r="D1875" s="8">
        <v>28125.818038940411</v>
      </c>
      <c r="E1875" s="8">
        <v>205950.85864257813</v>
      </c>
      <c r="F1875" s="8">
        <v>27185.513122558597</v>
      </c>
      <c r="G1875" s="8">
        <v>391.86749279499065</v>
      </c>
      <c r="H1875" s="8">
        <v>1821.3149328231812</v>
      </c>
      <c r="I1875" s="8">
        <v>400.68926644325251</v>
      </c>
      <c r="J1875" s="8">
        <v>35807.013732910171</v>
      </c>
      <c r="K1875" s="8">
        <v>11109.281204223638</v>
      </c>
      <c r="L1875" s="8">
        <v>758.91977119445869</v>
      </c>
      <c r="M1875" s="8">
        <v>2666.4104938507085</v>
      </c>
      <c r="N1875" s="8">
        <v>21272.40257263184</v>
      </c>
      <c r="O1875" s="8">
        <v>1695.0615129470827</v>
      </c>
      <c r="P1875" s="8">
        <v>0</v>
      </c>
      <c r="Q1875" s="8">
        <v>0</v>
      </c>
      <c r="R1875" s="8">
        <v>20784.281978607181</v>
      </c>
      <c r="S1875" s="8">
        <v>7199.81713676453</v>
      </c>
      <c r="T1875" s="8">
        <v>7822.9149780273456</v>
      </c>
      <c r="U1875" s="8"/>
    </row>
    <row r="1876" spans="1:21" ht="14.25" customHeight="1" x14ac:dyDescent="0.55000000000000004">
      <c r="A1876" s="7">
        <f t="shared" si="106"/>
        <v>2027</v>
      </c>
      <c r="B1876" s="73" t="s">
        <v>87</v>
      </c>
      <c r="C1876" s="75">
        <v>54574</v>
      </c>
      <c r="D1876" s="8">
        <v>27956.239196777358</v>
      </c>
      <c r="E1876" s="8">
        <v>204709.11645507813</v>
      </c>
      <c r="F1876" s="8">
        <v>27021.60302734375</v>
      </c>
      <c r="G1876" s="8">
        <v>389.50480544567131</v>
      </c>
      <c r="H1876" s="8">
        <v>1810.3336477279677</v>
      </c>
      <c r="I1876" s="8">
        <v>398.27337980270391</v>
      </c>
      <c r="J1876" s="8">
        <v>35591.122482299827</v>
      </c>
      <c r="K1876" s="8">
        <v>11099.429191589359</v>
      </c>
      <c r="L1876" s="8">
        <v>754.34400415420544</v>
      </c>
      <c r="M1876" s="8">
        <v>2650.3337821960463</v>
      </c>
      <c r="N1876" s="8">
        <v>21087.015579223636</v>
      </c>
      <c r="O1876" s="8">
        <v>1666.9962120056155</v>
      </c>
      <c r="P1876" s="8">
        <v>0</v>
      </c>
      <c r="Q1876" s="8">
        <v>0</v>
      </c>
      <c r="R1876" s="8">
        <v>20658.966976165775</v>
      </c>
      <c r="S1876" s="8">
        <v>7156.4072189331055</v>
      </c>
      <c r="T1876" s="8">
        <v>7775.7480087280273</v>
      </c>
      <c r="U1876" s="8"/>
    </row>
    <row r="1877" spans="1:21" ht="14.25" customHeight="1" x14ac:dyDescent="0.55000000000000004">
      <c r="A1877" s="7">
        <f t="shared" si="106"/>
        <v>2027</v>
      </c>
      <c r="B1877" s="73" t="s">
        <v>87</v>
      </c>
      <c r="C1877" s="75">
        <v>54604</v>
      </c>
      <c r="D1877" s="8">
        <v>27787.682510375973</v>
      </c>
      <c r="E1877" s="8">
        <v>203474.86193847656</v>
      </c>
      <c r="F1877" s="8">
        <v>26858.681396484382</v>
      </c>
      <c r="G1877" s="8">
        <v>387.15635442733787</v>
      </c>
      <c r="H1877" s="8">
        <v>1799.4185848236079</v>
      </c>
      <c r="I1877" s="8">
        <v>395.87207424640656</v>
      </c>
      <c r="J1877" s="8">
        <v>35376.533386230483</v>
      </c>
      <c r="K1877" s="8">
        <v>11089.636646270757</v>
      </c>
      <c r="L1877" s="8">
        <v>749.79583406448387</v>
      </c>
      <c r="M1877" s="8">
        <v>2634.3541069030775</v>
      </c>
      <c r="N1877" s="8">
        <v>20902.746200561527</v>
      </c>
      <c r="O1877" s="8">
        <v>1639.3567123413084</v>
      </c>
      <c r="P1877" s="8">
        <v>0</v>
      </c>
      <c r="Q1877" s="8">
        <v>0</v>
      </c>
      <c r="R1877" s="8">
        <v>20534.407863616947</v>
      </c>
      <c r="S1877" s="8">
        <v>7113.2588672637958</v>
      </c>
      <c r="T1877" s="8">
        <v>7728.865875244137</v>
      </c>
      <c r="U1877" s="8"/>
    </row>
    <row r="1878" spans="1:21" ht="14.25" customHeight="1" x14ac:dyDescent="0.55000000000000004">
      <c r="A1878" s="7">
        <f t="shared" si="106"/>
        <v>2027</v>
      </c>
      <c r="B1878" s="73" t="s">
        <v>87</v>
      </c>
      <c r="C1878" s="75">
        <v>54635</v>
      </c>
      <c r="D1878" s="8">
        <v>27620.142196655292</v>
      </c>
      <c r="E1878" s="8">
        <v>202248.048828125</v>
      </c>
      <c r="F1878" s="8">
        <v>26696.742233276378</v>
      </c>
      <c r="G1878" s="8">
        <v>384.82206380367268</v>
      </c>
      <c r="H1878" s="8">
        <v>1788.5693349838266</v>
      </c>
      <c r="I1878" s="8">
        <v>393.48523581027973</v>
      </c>
      <c r="J1878" s="8">
        <v>35163.235992431641</v>
      </c>
      <c r="K1878" s="8">
        <v>11079.902797698976</v>
      </c>
      <c r="L1878" s="8">
        <v>745.27507686614967</v>
      </c>
      <c r="M1878" s="8">
        <v>2618.470781326293</v>
      </c>
      <c r="N1878" s="8">
        <v>20719.586944580078</v>
      </c>
      <c r="O1878" s="8">
        <v>1612.136518478394</v>
      </c>
      <c r="P1878" s="8">
        <v>0</v>
      </c>
      <c r="Q1878" s="8">
        <v>0</v>
      </c>
      <c r="R1878" s="8">
        <v>20410.598651885986</v>
      </c>
      <c r="S1878" s="8">
        <v>7070.3707847595224</v>
      </c>
      <c r="T1878" s="8">
        <v>7682.266082763671</v>
      </c>
      <c r="U1878" s="8"/>
    </row>
    <row r="1879" spans="1:21" ht="14.25" customHeight="1" x14ac:dyDescent="0.55000000000000004">
      <c r="A1879" s="7">
        <f t="shared" si="106"/>
        <v>2027</v>
      </c>
      <c r="B1879" s="73" t="s">
        <v>87</v>
      </c>
      <c r="C1879" s="75">
        <v>54666</v>
      </c>
      <c r="D1879" s="8">
        <v>27453.611816406265</v>
      </c>
      <c r="E1879" s="8">
        <v>201028.63134765625</v>
      </c>
      <c r="F1879" s="8">
        <v>26535.779159545917</v>
      </c>
      <c r="G1879" s="8">
        <v>382.50186324119568</v>
      </c>
      <c r="H1879" s="8">
        <v>1777.7854595184326</v>
      </c>
      <c r="I1879" s="8">
        <v>391.11278653144831</v>
      </c>
      <c r="J1879" s="8">
        <v>34951.226119995124</v>
      </c>
      <c r="K1879" s="8">
        <v>11070.227924346929</v>
      </c>
      <c r="L1879" s="8">
        <v>740.78156137466453</v>
      </c>
      <c r="M1879" s="8">
        <v>2602.683177947998</v>
      </c>
      <c r="N1879" s="8">
        <v>20537.53303527832</v>
      </c>
      <c r="O1879" s="8">
        <v>1585.3297691345217</v>
      </c>
      <c r="P1879" s="8">
        <v>0</v>
      </c>
      <c r="Q1879" s="8">
        <v>0</v>
      </c>
      <c r="R1879" s="8">
        <v>20287.537895202637</v>
      </c>
      <c r="S1879" s="8">
        <v>7027.7412395477313</v>
      </c>
      <c r="T1879" s="8">
        <v>7635.9472084045392</v>
      </c>
      <c r="U1879" s="8"/>
    </row>
    <row r="1880" spans="1:21" ht="14.25" customHeight="1" x14ac:dyDescent="0.55000000000000004">
      <c r="A1880" s="7">
        <f t="shared" si="106"/>
        <v>2027</v>
      </c>
      <c r="B1880" s="73" t="s">
        <v>87</v>
      </c>
      <c r="C1880" s="75">
        <v>54696</v>
      </c>
      <c r="D1880" s="8">
        <v>27288.085647583008</v>
      </c>
      <c r="E1880" s="8">
        <v>199816.56677246094</v>
      </c>
      <c r="F1880" s="8">
        <v>26375.786819458011</v>
      </c>
      <c r="G1880" s="8">
        <v>380.19562911987282</v>
      </c>
      <c r="H1880" s="8">
        <v>1767.0666561126711</v>
      </c>
      <c r="I1880" s="8">
        <v>388.75465083122253</v>
      </c>
      <c r="J1880" s="8">
        <v>34740.493118286133</v>
      </c>
      <c r="K1880" s="8">
        <v>11060.611396789551</v>
      </c>
      <c r="L1880" s="8">
        <v>736.31514406204258</v>
      </c>
      <c r="M1880" s="8">
        <v>2586.9909267425542</v>
      </c>
      <c r="N1880" s="8">
        <v>20356.576202392578</v>
      </c>
      <c r="O1880" s="8">
        <v>1558.9301671981809</v>
      </c>
      <c r="P1880" s="8">
        <v>0</v>
      </c>
      <c r="Q1880" s="8">
        <v>0</v>
      </c>
      <c r="R1880" s="8">
        <v>20165.21734619141</v>
      </c>
      <c r="S1880" s="8">
        <v>6985.3689098358182</v>
      </c>
      <c r="T1880" s="8">
        <v>7589.90772247315</v>
      </c>
      <c r="U1880" s="8"/>
    </row>
    <row r="1881" spans="1:21" ht="14.25" customHeight="1" x14ac:dyDescent="0.55000000000000004">
      <c r="A1881" s="7">
        <f t="shared" si="106"/>
        <v>2027</v>
      </c>
      <c r="B1881" s="73" t="s">
        <v>87</v>
      </c>
      <c r="C1881" s="75">
        <v>54727</v>
      </c>
      <c r="D1881" s="8">
        <v>27123.557693481482</v>
      </c>
      <c r="E1881" s="8">
        <v>198611.81408691406</v>
      </c>
      <c r="F1881" s="8">
        <v>26216.759292602543</v>
      </c>
      <c r="G1881" s="8">
        <v>377.90331614017492</v>
      </c>
      <c r="H1881" s="8">
        <v>1756.4124784469611</v>
      </c>
      <c r="I1881" s="8">
        <v>386.41073572635645</v>
      </c>
      <c r="J1881" s="8">
        <v>34531.033248901367</v>
      </c>
      <c r="K1881" s="8">
        <v>11051.052669525154</v>
      </c>
      <c r="L1881" s="8">
        <v>731.87570762634277</v>
      </c>
      <c r="M1881" s="8">
        <v>2571.3931064605722</v>
      </c>
      <c r="N1881" s="8">
        <v>20176.711456298835</v>
      </c>
      <c r="O1881" s="8">
        <v>1532.9321193695059</v>
      </c>
      <c r="P1881" s="8">
        <v>0</v>
      </c>
      <c r="Q1881" s="8">
        <v>0</v>
      </c>
      <c r="R1881" s="8">
        <v>20043.635147094727</v>
      </c>
      <c r="S1881" s="8">
        <v>6943.2518692016665</v>
      </c>
      <c r="T1881" s="8">
        <v>7544.1459999084454</v>
      </c>
      <c r="U1881" s="8"/>
    </row>
    <row r="1882" spans="1:21" ht="14.25" customHeight="1" x14ac:dyDescent="0.55000000000000004">
      <c r="A1882" s="7">
        <f t="shared" si="106"/>
        <v>2027</v>
      </c>
      <c r="B1882" s="73" t="s">
        <v>87</v>
      </c>
      <c r="C1882" s="75">
        <v>54757</v>
      </c>
      <c r="D1882" s="8">
        <v>26960.021438598655</v>
      </c>
      <c r="E1882" s="8">
        <v>197414.32348632813</v>
      </c>
      <c r="F1882" s="8">
        <v>26058.690505981464</v>
      </c>
      <c r="G1882" s="8">
        <v>375.62482225894928</v>
      </c>
      <c r="H1882" s="8">
        <v>1745.8225698471069</v>
      </c>
      <c r="I1882" s="8">
        <v>384.08095002174366</v>
      </c>
      <c r="J1882" s="8">
        <v>34322.834274292007</v>
      </c>
      <c r="K1882" s="8">
        <v>11041.551830291761</v>
      </c>
      <c r="L1882" s="8">
        <v>727.46299791336082</v>
      </c>
      <c r="M1882" s="8">
        <v>2555.8894176483154</v>
      </c>
      <c r="N1882" s="8">
        <v>19997.930618286133</v>
      </c>
      <c r="O1882" s="8">
        <v>1507.3295469284058</v>
      </c>
      <c r="P1882" s="8">
        <v>0</v>
      </c>
      <c r="Q1882" s="8">
        <v>0</v>
      </c>
      <c r="R1882" s="8">
        <v>19922.785907745361</v>
      </c>
      <c r="S1882" s="8">
        <v>6901.3890552520834</v>
      </c>
      <c r="T1882" s="8">
        <v>7498.6600799560592</v>
      </c>
      <c r="U1882" s="8"/>
    </row>
    <row r="1883" spans="1:21" ht="14.25" customHeight="1" x14ac:dyDescent="0.55000000000000004">
      <c r="A1883" s="7">
        <f t="shared" si="106"/>
        <v>2027</v>
      </c>
      <c r="B1883" s="73" t="s">
        <v>87</v>
      </c>
      <c r="C1883" s="75">
        <v>54788</v>
      </c>
      <c r="D1883" s="8">
        <v>26797.471176147497</v>
      </c>
      <c r="E1883" s="8">
        <v>196224.05163574219</v>
      </c>
      <c r="F1883" s="8">
        <v>25901.574798584006</v>
      </c>
      <c r="G1883" s="8">
        <v>373.36005556583399</v>
      </c>
      <c r="H1883" s="8">
        <v>1735.2964849472055</v>
      </c>
      <c r="I1883" s="8">
        <v>381.7652032375334</v>
      </c>
      <c r="J1883" s="8">
        <v>34115.891983032219</v>
      </c>
      <c r="K1883" s="8">
        <v>11032.10797882081</v>
      </c>
      <c r="L1883" s="8">
        <v>723.0769104957576</v>
      </c>
      <c r="M1883" s="8">
        <v>2540.4791088104248</v>
      </c>
      <c r="N1883" s="8">
        <v>19820.227844238281</v>
      </c>
      <c r="O1883" s="8">
        <v>1482.1166810989389</v>
      </c>
      <c r="P1883" s="8">
        <v>0</v>
      </c>
      <c r="Q1883" s="8">
        <v>0</v>
      </c>
      <c r="R1883" s="8">
        <v>19802.665000915527</v>
      </c>
      <c r="S1883" s="8">
        <v>6859.7784843444824</v>
      </c>
      <c r="T1883" s="8">
        <v>7453.4482727050827</v>
      </c>
      <c r="U1883" s="8"/>
    </row>
    <row r="1884" spans="1:21" ht="14.25" customHeight="1" x14ac:dyDescent="0.55000000000000004">
      <c r="A1884" s="7">
        <f t="shared" si="106"/>
        <v>2027</v>
      </c>
      <c r="B1884" s="73" t="s">
        <v>87</v>
      </c>
      <c r="C1884" s="75">
        <v>54819</v>
      </c>
      <c r="D1884" s="8">
        <v>26635.901367187467</v>
      </c>
      <c r="E1884" s="8">
        <v>195040.95678710938</v>
      </c>
      <c r="F1884" s="8">
        <v>25745.406143188484</v>
      </c>
      <c r="G1884" s="8">
        <v>371.10895311832439</v>
      </c>
      <c r="H1884" s="8">
        <v>1724.8338479995732</v>
      </c>
      <c r="I1884" s="8">
        <v>379.46342206001304</v>
      </c>
      <c r="J1884" s="8">
        <v>33910.196853637717</v>
      </c>
      <c r="K1884" s="8">
        <v>11022.721443176268</v>
      </c>
      <c r="L1884" s="8">
        <v>718.71724987029972</v>
      </c>
      <c r="M1884" s="8">
        <v>2525.1618137359624</v>
      </c>
      <c r="N1884" s="8">
        <v>19643.596054077152</v>
      </c>
      <c r="O1884" s="8">
        <v>1457.2879552841191</v>
      </c>
      <c r="P1884" s="8">
        <v>0</v>
      </c>
      <c r="Q1884" s="8">
        <v>0</v>
      </c>
      <c r="R1884" s="8">
        <v>19683.268711090088</v>
      </c>
      <c r="S1884" s="8">
        <v>6818.4188899993915</v>
      </c>
      <c r="T1884" s="8">
        <v>7408.509014129645</v>
      </c>
      <c r="U1884" s="8"/>
    </row>
    <row r="1885" spans="1:21" ht="14.25" customHeight="1" x14ac:dyDescent="0.55000000000000004">
      <c r="A1885" s="7">
        <f t="shared" si="106"/>
        <v>2027</v>
      </c>
      <c r="B1885" s="73" t="s">
        <v>87</v>
      </c>
      <c r="C1885" s="75">
        <v>54847</v>
      </c>
      <c r="D1885" s="8">
        <v>26475.305541992238</v>
      </c>
      <c r="E1885" s="8">
        <v>193864.99169921875</v>
      </c>
      <c r="F1885" s="8">
        <v>25590.178985595707</v>
      </c>
      <c r="G1885" s="8">
        <v>368.87143242359173</v>
      </c>
      <c r="H1885" s="8">
        <v>1714.434250831604</v>
      </c>
      <c r="I1885" s="8">
        <v>377.17552125453938</v>
      </c>
      <c r="J1885" s="8">
        <v>33705.740966796904</v>
      </c>
      <c r="K1885" s="8">
        <v>11013.391010284429</v>
      </c>
      <c r="L1885" s="8">
        <v>714.38388109207085</v>
      </c>
      <c r="M1885" s="8">
        <v>2509.9368553161621</v>
      </c>
      <c r="N1885" s="8">
        <v>19468.030273437507</v>
      </c>
      <c r="O1885" s="8">
        <v>1432.8376464843752</v>
      </c>
      <c r="P1885" s="8">
        <v>0</v>
      </c>
      <c r="Q1885" s="8">
        <v>0</v>
      </c>
      <c r="R1885" s="8">
        <v>19564.592350006104</v>
      </c>
      <c r="S1885" s="8">
        <v>6777.3082695007324</v>
      </c>
      <c r="T1885" s="8">
        <v>7363.8409919738824</v>
      </c>
      <c r="U1885" s="8"/>
    </row>
    <row r="1886" spans="1:21" ht="14.25" customHeight="1" x14ac:dyDescent="0.55000000000000004">
      <c r="A1886" s="7">
        <f t="shared" si="106"/>
        <v>2027</v>
      </c>
      <c r="B1886" s="73" t="s">
        <v>87</v>
      </c>
      <c r="C1886" s="75">
        <v>54878</v>
      </c>
      <c r="D1886" s="8">
        <v>26315.677856445327</v>
      </c>
      <c r="E1886" s="8">
        <v>192696.12048339844</v>
      </c>
      <c r="F1886" s="8">
        <v>25435.887847900402</v>
      </c>
      <c r="G1886" s="8">
        <v>366.64739906787867</v>
      </c>
      <c r="H1886" s="8">
        <v>1704.0974206924438</v>
      </c>
      <c r="I1886" s="8">
        <v>374.9014235734939</v>
      </c>
      <c r="J1886" s="8">
        <v>33502.520538330078</v>
      </c>
      <c r="K1886" s="8">
        <v>11004.116985321056</v>
      </c>
      <c r="L1886" s="8">
        <v>710.07665061950752</v>
      </c>
      <c r="M1886" s="8">
        <v>2494.8036327362074</v>
      </c>
      <c r="N1886" s="8">
        <v>19293.523361206058</v>
      </c>
      <c r="O1886" s="8">
        <v>1408.760394096375</v>
      </c>
      <c r="P1886" s="8">
        <v>0</v>
      </c>
      <c r="Q1886" s="8">
        <v>0</v>
      </c>
      <c r="R1886" s="8">
        <v>19446.631881713871</v>
      </c>
      <c r="S1886" s="8">
        <v>6736.4460830688477</v>
      </c>
      <c r="T1886" s="8">
        <v>7319.4423065185529</v>
      </c>
      <c r="U1886" s="8"/>
    </row>
    <row r="1887" spans="1:21" ht="14.25" customHeight="1" x14ac:dyDescent="0.55000000000000004">
      <c r="A1887" s="7">
        <f t="shared" si="106"/>
        <v>2027</v>
      </c>
      <c r="B1887" s="73" t="s">
        <v>87</v>
      </c>
      <c r="C1887" s="75">
        <v>54908</v>
      </c>
      <c r="D1887" s="8">
        <v>26157.012420654297</v>
      </c>
      <c r="E1887" s="8">
        <v>191534.29382324219</v>
      </c>
      <c r="F1887" s="8">
        <v>25282.526748657234</v>
      </c>
      <c r="G1887" s="8">
        <v>364.43676245212561</v>
      </c>
      <c r="H1887" s="8">
        <v>1693.822902202606</v>
      </c>
      <c r="I1887" s="8">
        <v>372.64102029800432</v>
      </c>
      <c r="J1887" s="8">
        <v>33300.522186279297</v>
      </c>
      <c r="K1887" s="8">
        <v>10994.899166107187</v>
      </c>
      <c r="L1887" s="8">
        <v>705.79536628723122</v>
      </c>
      <c r="M1887" s="8">
        <v>2479.7617111206059</v>
      </c>
      <c r="N1887" s="8">
        <v>19120.06646728516</v>
      </c>
      <c r="O1887" s="8">
        <v>1385.0504550933831</v>
      </c>
      <c r="P1887" s="8">
        <v>0</v>
      </c>
      <c r="Q1887" s="8">
        <v>0</v>
      </c>
      <c r="R1887" s="8">
        <v>19329.38145065308</v>
      </c>
      <c r="S1887" s="8">
        <v>6695.829992294317</v>
      </c>
      <c r="T1887" s="8">
        <v>7275.3109283447247</v>
      </c>
      <c r="U1887" s="8"/>
    </row>
    <row r="1888" spans="1:21" ht="14.25" customHeight="1" x14ac:dyDescent="0.55000000000000004">
      <c r="A1888" s="7">
        <f t="shared" si="106"/>
        <v>2027</v>
      </c>
      <c r="B1888" s="73" t="s">
        <v>87</v>
      </c>
      <c r="C1888" s="75">
        <v>54939</v>
      </c>
      <c r="D1888" s="8">
        <v>25999.303604126024</v>
      </c>
      <c r="E1888" s="8">
        <v>190379.47668457031</v>
      </c>
      <c r="F1888" s="8">
        <v>25130.090927124031</v>
      </c>
      <c r="G1888" s="8">
        <v>362.23946368694317</v>
      </c>
      <c r="H1888" s="8">
        <v>1683.610296726227</v>
      </c>
      <c r="I1888" s="8">
        <v>370.39425218105328</v>
      </c>
      <c r="J1888" s="8">
        <v>33099.744262695327</v>
      </c>
      <c r="K1888" s="8">
        <v>10985.736724853528</v>
      </c>
      <c r="L1888" s="8">
        <v>701.53991699218739</v>
      </c>
      <c r="M1888" s="8">
        <v>2464.8104648590088</v>
      </c>
      <c r="N1888" s="8">
        <v>18947.65669250489</v>
      </c>
      <c r="O1888" s="8">
        <v>1361.7027282714841</v>
      </c>
      <c r="P1888" s="8">
        <v>0</v>
      </c>
      <c r="Q1888" s="8">
        <v>0</v>
      </c>
      <c r="R1888" s="8">
        <v>19212.838855743412</v>
      </c>
      <c r="S1888" s="8">
        <v>6655.4585781097467</v>
      </c>
      <c r="T1888" s="8">
        <v>7231.4458999633798</v>
      </c>
      <c r="U1888" s="8"/>
    </row>
    <row r="1889" spans="1:21" ht="14.25" customHeight="1" x14ac:dyDescent="0.55000000000000004">
      <c r="A1889" s="7">
        <f t="shared" si="106"/>
        <v>2027</v>
      </c>
      <c r="B1889" s="73" t="s">
        <v>87</v>
      </c>
      <c r="C1889" s="75">
        <v>54969</v>
      </c>
      <c r="D1889" s="8">
        <v>25842.546310424856</v>
      </c>
      <c r="E1889" s="8">
        <v>189231.62023925781</v>
      </c>
      <c r="F1889" s="8">
        <v>24978.573760986339</v>
      </c>
      <c r="G1889" s="8">
        <v>360.05541670322418</v>
      </c>
      <c r="H1889" s="8">
        <v>1673.4593038558971</v>
      </c>
      <c r="I1889" s="8">
        <v>368.16102755069738</v>
      </c>
      <c r="J1889" s="8">
        <v>32900.175521850586</v>
      </c>
      <c r="K1889" s="8">
        <v>10976.629600524904</v>
      </c>
      <c r="L1889" s="8">
        <v>697.31012392044045</v>
      </c>
      <c r="M1889" s="8">
        <v>2449.949312210083</v>
      </c>
      <c r="N1889" s="8">
        <v>18776.286880493171</v>
      </c>
      <c r="O1889" s="8">
        <v>1338.71189403534</v>
      </c>
      <c r="P1889" s="8">
        <v>0</v>
      </c>
      <c r="Q1889" s="8">
        <v>0</v>
      </c>
      <c r="R1889" s="8">
        <v>19096.999607086182</v>
      </c>
      <c r="S1889" s="8">
        <v>6615.3309154510507</v>
      </c>
      <c r="T1889" s="8">
        <v>7187.8451499938965</v>
      </c>
      <c r="U1889" s="8"/>
    </row>
    <row r="1890" spans="1:21" ht="14.25" customHeight="1" x14ac:dyDescent="0.55000000000000004">
      <c r="A1890" s="7">
        <f t="shared" si="106"/>
        <v>2027</v>
      </c>
      <c r="B1890" s="73" t="s">
        <v>87</v>
      </c>
      <c r="C1890" s="75">
        <v>55000</v>
      </c>
      <c r="D1890" s="8">
        <v>25686.733749389699</v>
      </c>
      <c r="E1890" s="8">
        <v>188090.68786621094</v>
      </c>
      <c r="F1890" s="8">
        <v>24827.970901489269</v>
      </c>
      <c r="G1890" s="8">
        <v>357.88453710079199</v>
      </c>
      <c r="H1890" s="8">
        <v>1663.369519710541</v>
      </c>
      <c r="I1890" s="8">
        <v>365.94127857685083</v>
      </c>
      <c r="J1890" s="8">
        <v>32701.810577392582</v>
      </c>
      <c r="K1890" s="8">
        <v>10967.577091217043</v>
      </c>
      <c r="L1890" s="8">
        <v>693.10583114623967</v>
      </c>
      <c r="M1890" s="8">
        <v>2435.1778793334961</v>
      </c>
      <c r="N1890" s="8">
        <v>18605.949493408203</v>
      </c>
      <c r="O1890" s="8">
        <v>1316.0726957321165</v>
      </c>
      <c r="P1890" s="8">
        <v>0</v>
      </c>
      <c r="Q1890" s="8">
        <v>0</v>
      </c>
      <c r="R1890" s="8">
        <v>18981.857730865482</v>
      </c>
      <c r="S1890" s="8">
        <v>6575.4450225830124</v>
      </c>
      <c r="T1890" s="8">
        <v>7144.5076217651349</v>
      </c>
      <c r="U1890" s="8"/>
    </row>
    <row r="1891" spans="1:21" ht="14.25" customHeight="1" x14ac:dyDescent="0.55000000000000004">
      <c r="A1891" s="7">
        <f t="shared" si="106"/>
        <v>2027</v>
      </c>
      <c r="B1891" s="73" t="s">
        <v>87</v>
      </c>
      <c r="C1891" s="75">
        <v>55031</v>
      </c>
      <c r="D1891" s="8">
        <v>25531.86091613771</v>
      </c>
      <c r="E1891" s="8">
        <v>186956.62927246094</v>
      </c>
      <c r="F1891" s="8">
        <v>24678.275039672859</v>
      </c>
      <c r="G1891" s="8">
        <v>355.7267364263534</v>
      </c>
      <c r="H1891" s="8">
        <v>1653.3405685424816</v>
      </c>
      <c r="I1891" s="8">
        <v>363.73491871356964</v>
      </c>
      <c r="J1891" s="8">
        <v>32504.641082763683</v>
      </c>
      <c r="K1891" s="8">
        <v>10958.579570770276</v>
      </c>
      <c r="L1891" s="8">
        <v>688.92688322067227</v>
      </c>
      <c r="M1891" s="8">
        <v>2420.4955329895029</v>
      </c>
      <c r="N1891" s="8">
        <v>18436.638656616215</v>
      </c>
      <c r="O1891" s="8">
        <v>1293.7798604965201</v>
      </c>
      <c r="P1891" s="8">
        <v>0</v>
      </c>
      <c r="Q1891" s="8">
        <v>0</v>
      </c>
      <c r="R1891" s="8">
        <v>18867.409942626957</v>
      </c>
      <c r="S1891" s="8">
        <v>6535.7997512817428</v>
      </c>
      <c r="T1891" s="8">
        <v>7101.4313354492215</v>
      </c>
      <c r="U1891" s="8"/>
    </row>
    <row r="1892" spans="1:21" ht="14.25" customHeight="1" x14ac:dyDescent="0.55000000000000004">
      <c r="A1892" s="7">
        <f t="shared" si="106"/>
        <v>2027</v>
      </c>
      <c r="B1892" s="73" t="s">
        <v>87</v>
      </c>
      <c r="C1892" s="75">
        <v>55061</v>
      </c>
      <c r="D1892" s="8">
        <v>25377.921508789033</v>
      </c>
      <c r="E1892" s="8">
        <v>185829.40881347656</v>
      </c>
      <c r="F1892" s="8">
        <v>24529.481597900394</v>
      </c>
      <c r="G1892" s="8">
        <v>353.58195054531092</v>
      </c>
      <c r="H1892" s="8">
        <v>1643.3720412254347</v>
      </c>
      <c r="I1892" s="8">
        <v>361.54183220863342</v>
      </c>
      <c r="J1892" s="8">
        <v>32308.661193847674</v>
      </c>
      <c r="K1892" s="8">
        <v>10949.636085510261</v>
      </c>
      <c r="L1892" s="8">
        <v>684.77313470840409</v>
      </c>
      <c r="M1892" s="8">
        <v>2405.9015655517583</v>
      </c>
      <c r="N1892" s="8">
        <v>18268.350219726563</v>
      </c>
      <c r="O1892" s="8">
        <v>1271.8286333084111</v>
      </c>
      <c r="P1892" s="8">
        <v>0</v>
      </c>
      <c r="Q1892" s="8">
        <v>0</v>
      </c>
      <c r="R1892" s="8">
        <v>18753.653064727783</v>
      </c>
      <c r="S1892" s="8">
        <v>6496.3934288024957</v>
      </c>
      <c r="T1892" s="8">
        <v>7058.6143989563052</v>
      </c>
      <c r="U1892" s="8"/>
    </row>
    <row r="1893" spans="1:21" ht="14.25" customHeight="1" x14ac:dyDescent="0.55000000000000004">
      <c r="A1893" s="7">
        <f t="shared" si="106"/>
        <v>2027</v>
      </c>
      <c r="B1893" s="73" t="s">
        <v>87</v>
      </c>
      <c r="C1893" s="75">
        <v>55092</v>
      </c>
      <c r="D1893" s="8">
        <v>25224.910690307632</v>
      </c>
      <c r="E1893" s="8">
        <v>184708.98425292969</v>
      </c>
      <c r="F1893" s="8">
        <v>24381.585678100586</v>
      </c>
      <c r="G1893" s="8">
        <v>351.45009398460394</v>
      </c>
      <c r="H1893" s="8">
        <v>1633.4636039733894</v>
      </c>
      <c r="I1893" s="8">
        <v>359.36198091506952</v>
      </c>
      <c r="J1893" s="8">
        <v>32113.861053466808</v>
      </c>
      <c r="K1893" s="8">
        <v>10940.746589660655</v>
      </c>
      <c r="L1893" s="8">
        <v>680.64440345764137</v>
      </c>
      <c r="M1893" s="8">
        <v>2391.3955574035645</v>
      </c>
      <c r="N1893" s="8">
        <v>18101.074356079116</v>
      </c>
      <c r="O1893" s="8">
        <v>1250.2136173248293</v>
      </c>
      <c r="P1893" s="8">
        <v>0</v>
      </c>
      <c r="Q1893" s="8">
        <v>0</v>
      </c>
      <c r="R1893" s="8">
        <v>18640.580936431896</v>
      </c>
      <c r="S1893" s="8">
        <v>6457.2242469787579</v>
      </c>
      <c r="T1893" s="8">
        <v>7016.0557174682635</v>
      </c>
      <c r="U1893" s="8"/>
    </row>
    <row r="1894" spans="1:21" ht="14.25" customHeight="1" x14ac:dyDescent="0.55000000000000004">
      <c r="A1894" s="7">
        <f t="shared" si="106"/>
        <v>2027</v>
      </c>
      <c r="B1894" s="73" t="s">
        <v>87</v>
      </c>
      <c r="C1894" s="75">
        <v>55122</v>
      </c>
      <c r="D1894" s="8">
        <v>25072.821548461961</v>
      </c>
      <c r="E1894" s="8">
        <v>183595.31774902344</v>
      </c>
      <c r="F1894" s="8">
        <v>24234.581848144546</v>
      </c>
      <c r="G1894" s="8">
        <v>349.33108997344971</v>
      </c>
      <c r="H1894" s="8">
        <v>1623.6150059700012</v>
      </c>
      <c r="I1894" s="8">
        <v>357.1952846050263</v>
      </c>
      <c r="J1894" s="8">
        <v>31920.236495971687</v>
      </c>
      <c r="K1894" s="8">
        <v>10931.910678863531</v>
      </c>
      <c r="L1894" s="8">
        <v>676.54059171676579</v>
      </c>
      <c r="M1894" s="8">
        <v>2376.9770860671997</v>
      </c>
      <c r="N1894" s="8">
        <v>17934.808349609375</v>
      </c>
      <c r="O1894" s="8">
        <v>1228.9301176071158</v>
      </c>
      <c r="P1894" s="8">
        <v>0</v>
      </c>
      <c r="Q1894" s="8">
        <v>0</v>
      </c>
      <c r="R1894" s="8">
        <v>18528.190773010254</v>
      </c>
      <c r="S1894" s="8">
        <v>6418.2919425964337</v>
      </c>
      <c r="T1894" s="8">
        <v>6973.7539901733408</v>
      </c>
      <c r="U1894" s="8"/>
    </row>
    <row r="1895" spans="1:21" ht="14.25" customHeight="1" x14ac:dyDescent="0.55000000000000004">
      <c r="A1895" s="7">
        <f t="shared" si="106"/>
        <v>2027</v>
      </c>
      <c r="B1895" s="73" t="s">
        <v>87</v>
      </c>
      <c r="C1895" s="75">
        <v>55153</v>
      </c>
      <c r="D1895" s="8">
        <v>24921.649887084946</v>
      </c>
      <c r="E1895" s="8">
        <v>182488.36474609375</v>
      </c>
      <c r="F1895" s="8">
        <v>24088.463989257816</v>
      </c>
      <c r="G1895" s="8">
        <v>347.22487103939062</v>
      </c>
      <c r="H1895" s="8">
        <v>1613.8257083892813</v>
      </c>
      <c r="I1895" s="8">
        <v>355.04165315628046</v>
      </c>
      <c r="J1895" s="8">
        <v>31727.780487060565</v>
      </c>
      <c r="K1895" s="8">
        <v>10923.127990722667</v>
      </c>
      <c r="L1895" s="8">
        <v>672.46157169342007</v>
      </c>
      <c r="M1895" s="8">
        <v>2362.6456747055063</v>
      </c>
      <c r="N1895" s="8">
        <v>17769.546096801769</v>
      </c>
      <c r="O1895" s="8">
        <v>1207.9734563827524</v>
      </c>
      <c r="P1895" s="8">
        <v>0</v>
      </c>
      <c r="Q1895" s="8">
        <v>0</v>
      </c>
      <c r="R1895" s="8">
        <v>18416.479640960704</v>
      </c>
      <c r="S1895" s="8">
        <v>6379.594051361084</v>
      </c>
      <c r="T1895" s="8">
        <v>6931.7071228027362</v>
      </c>
      <c r="U1895" s="8"/>
    </row>
    <row r="1896" spans="1:21" ht="14.25" customHeight="1" x14ac:dyDescent="0.55000000000000004">
      <c r="A1896" s="7">
        <f t="shared" si="106"/>
        <v>2027</v>
      </c>
      <c r="B1896" s="73" t="s">
        <v>87</v>
      </c>
      <c r="C1896" s="75">
        <v>55184</v>
      </c>
      <c r="D1896" s="8">
        <v>24771.389633178715</v>
      </c>
      <c r="E1896" s="8">
        <v>181388.08728027347</v>
      </c>
      <c r="F1896" s="8">
        <v>23943.227279663097</v>
      </c>
      <c r="G1896" s="8">
        <v>345.13134646415716</v>
      </c>
      <c r="H1896" s="8">
        <v>1604.0954680442808</v>
      </c>
      <c r="I1896" s="8">
        <v>352.90098905563349</v>
      </c>
      <c r="J1896" s="8">
        <v>31536.484542846698</v>
      </c>
      <c r="K1896" s="8">
        <v>10914.398494720463</v>
      </c>
      <c r="L1896" s="8">
        <v>668.4070582389827</v>
      </c>
      <c r="M1896" s="8">
        <v>2348.4005746841435</v>
      </c>
      <c r="N1896" s="8">
        <v>17605.277603149421</v>
      </c>
      <c r="O1896" s="8">
        <v>1187.3385457992554</v>
      </c>
      <c r="P1896" s="8">
        <v>0</v>
      </c>
      <c r="Q1896" s="8">
        <v>0</v>
      </c>
      <c r="R1896" s="8">
        <v>18305.440917968757</v>
      </c>
      <c r="S1896" s="8">
        <v>6341.1295890808169</v>
      </c>
      <c r="T1896" s="8">
        <v>6889.9136428833071</v>
      </c>
      <c r="U1896" s="8"/>
    </row>
    <row r="1897" spans="1:21" ht="14.25" customHeight="1" x14ac:dyDescent="0.55000000000000004">
      <c r="A1897" s="7">
        <f t="shared" si="106"/>
        <v>2027</v>
      </c>
      <c r="B1897" s="73" t="s">
        <v>87</v>
      </c>
      <c r="C1897" s="75">
        <v>55212</v>
      </c>
      <c r="D1897" s="8">
        <v>24622.035446167047</v>
      </c>
      <c r="E1897" s="8">
        <v>180294.44384765625</v>
      </c>
      <c r="F1897" s="8">
        <v>23798.866744995132</v>
      </c>
      <c r="G1897" s="8">
        <v>343.05043113231659</v>
      </c>
      <c r="H1897" s="8">
        <v>1594.4238853454599</v>
      </c>
      <c r="I1897" s="8">
        <v>350.77324247360235</v>
      </c>
      <c r="J1897" s="8">
        <v>31346.340301513686</v>
      </c>
      <c r="K1897" s="8">
        <v>10905.721256256104</v>
      </c>
      <c r="L1897" s="8">
        <v>664.37700557708797</v>
      </c>
      <c r="M1897" s="8">
        <v>2334.2413463592529</v>
      </c>
      <c r="N1897" s="8">
        <v>17442.000442504883</v>
      </c>
      <c r="O1897" s="8">
        <v>1167.0206937789919</v>
      </c>
      <c r="P1897" s="8">
        <v>0</v>
      </c>
      <c r="Q1897" s="8">
        <v>0</v>
      </c>
      <c r="R1897" s="8">
        <v>18195.071151733409</v>
      </c>
      <c r="S1897" s="8">
        <v>6302.8970413208035</v>
      </c>
      <c r="T1897" s="8">
        <v>6848.3721885681152</v>
      </c>
      <c r="U1897" s="8"/>
    </row>
    <row r="1898" spans="1:21" ht="14.25" customHeight="1" x14ac:dyDescent="0.55000000000000004">
      <c r="A1898" s="7">
        <f t="shared" si="106"/>
        <v>2027</v>
      </c>
      <c r="B1898" s="73" t="s">
        <v>87</v>
      </c>
      <c r="C1898" s="75">
        <v>55243</v>
      </c>
      <c r="D1898" s="8">
        <v>24473.581176757831</v>
      </c>
      <c r="E1898" s="8">
        <v>179207.39233398438</v>
      </c>
      <c r="F1898" s="8">
        <v>23655.375579833999</v>
      </c>
      <c r="G1898" s="8">
        <v>340.98207199573528</v>
      </c>
      <c r="H1898" s="8">
        <v>1584.8106064796448</v>
      </c>
      <c r="I1898" s="8">
        <v>348.65832698345196</v>
      </c>
      <c r="J1898" s="8">
        <v>31157.343231201183</v>
      </c>
      <c r="K1898" s="8">
        <v>10897.096519470215</v>
      </c>
      <c r="L1898" s="8">
        <v>660.37127494811966</v>
      </c>
      <c r="M1898" s="8">
        <v>2320.1674175262456</v>
      </c>
      <c r="N1898" s="8">
        <v>17279.707885742195</v>
      </c>
      <c r="O1898" s="8">
        <v>1147.0155687332146</v>
      </c>
      <c r="P1898" s="8">
        <v>0</v>
      </c>
      <c r="Q1898" s="8">
        <v>0</v>
      </c>
      <c r="R1898" s="8">
        <v>18085.367145538345</v>
      </c>
      <c r="S1898" s="8">
        <v>6264.8947601318314</v>
      </c>
      <c r="T1898" s="8">
        <v>6807.0813369750958</v>
      </c>
      <c r="U1898" s="8"/>
    </row>
    <row r="1899" spans="1:21" ht="14.25" customHeight="1" x14ac:dyDescent="0.55000000000000004">
      <c r="A1899" s="7">
        <f t="shared" si="106"/>
        <v>2027</v>
      </c>
      <c r="B1899" s="73" t="s">
        <v>87</v>
      </c>
      <c r="C1899" s="75">
        <v>55273</v>
      </c>
      <c r="D1899" s="8">
        <v>24326.022506713867</v>
      </c>
      <c r="E1899" s="8">
        <v>178126.896484375</v>
      </c>
      <c r="F1899" s="8">
        <v>23512.750213623058</v>
      </c>
      <c r="G1899" s="8">
        <v>338.92618584632874</v>
      </c>
      <c r="H1899" s="8">
        <v>1575.2553272247321</v>
      </c>
      <c r="I1899" s="8">
        <v>346.55615842342388</v>
      </c>
      <c r="J1899" s="8">
        <v>30969.486343383811</v>
      </c>
      <c r="K1899" s="8">
        <v>10888.523838043217</v>
      </c>
      <c r="L1899" s="8">
        <v>656.38969564437923</v>
      </c>
      <c r="M1899" s="8">
        <v>2306.1783676147465</v>
      </c>
      <c r="N1899" s="8">
        <v>17118.394287109386</v>
      </c>
      <c r="O1899" s="8">
        <v>1127.3182849884038</v>
      </c>
      <c r="P1899" s="8">
        <v>0</v>
      </c>
      <c r="Q1899" s="8">
        <v>0</v>
      </c>
      <c r="R1899" s="8">
        <v>17976.324943542488</v>
      </c>
      <c r="S1899" s="8">
        <v>6227.1219463348398</v>
      </c>
      <c r="T1899" s="8">
        <v>6766.0393238067645</v>
      </c>
      <c r="U1899" s="8"/>
    </row>
    <row r="1900" spans="1:21" ht="14.25" customHeight="1" x14ac:dyDescent="0.55000000000000004">
      <c r="A1900" s="7">
        <f t="shared" si="106"/>
        <v>2027</v>
      </c>
      <c r="B1900" s="73" t="s">
        <v>87</v>
      </c>
      <c r="C1900" s="75">
        <v>55304</v>
      </c>
      <c r="D1900" s="8">
        <v>24179.352844238285</v>
      </c>
      <c r="E1900" s="8">
        <v>177052.91540527344</v>
      </c>
      <c r="F1900" s="8">
        <v>23370.984680175789</v>
      </c>
      <c r="G1900" s="8">
        <v>336.8826892375946</v>
      </c>
      <c r="H1900" s="8">
        <v>1565.7575831413278</v>
      </c>
      <c r="I1900" s="8">
        <v>344.46665894985205</v>
      </c>
      <c r="J1900" s="8">
        <v>30782.760513305664</v>
      </c>
      <c r="K1900" s="8">
        <v>10880.002624511724</v>
      </c>
      <c r="L1900" s="8">
        <v>652.43212842941273</v>
      </c>
      <c r="M1900" s="8">
        <v>2292.2736186981201</v>
      </c>
      <c r="N1900" s="8">
        <v>16958.053428649913</v>
      </c>
      <c r="O1900" s="8">
        <v>1107.9243221282964</v>
      </c>
      <c r="P1900" s="8">
        <v>0</v>
      </c>
      <c r="Q1900" s="8">
        <v>0</v>
      </c>
      <c r="R1900" s="8">
        <v>17867.939826965343</v>
      </c>
      <c r="S1900" s="8">
        <v>6189.5765171050989</v>
      </c>
      <c r="T1900" s="8">
        <v>6725.2448081970269</v>
      </c>
      <c r="U1900" s="8"/>
    </row>
    <row r="1901" spans="1:21" ht="14.25" customHeight="1" x14ac:dyDescent="0.55000000000000004">
      <c r="A1901" s="7">
        <f t="shared" si="106"/>
        <v>2027</v>
      </c>
      <c r="B1901" s="73" t="s">
        <v>87</v>
      </c>
      <c r="C1901" s="75">
        <v>55334</v>
      </c>
      <c r="D1901" s="8">
        <v>24033.568389892633</v>
      </c>
      <c r="E1901" s="8">
        <v>175985.40930175784</v>
      </c>
      <c r="F1901" s="8">
        <v>23230.073776245124</v>
      </c>
      <c r="G1901" s="8">
        <v>334.85153150558472</v>
      </c>
      <c r="H1901" s="8">
        <v>1556.3171753883362</v>
      </c>
      <c r="I1901" s="8">
        <v>342.389763712883</v>
      </c>
      <c r="J1901" s="8">
        <v>30597.163314819358</v>
      </c>
      <c r="K1901" s="8">
        <v>10871.532875061048</v>
      </c>
      <c r="L1901" s="8">
        <v>648.49842071533249</v>
      </c>
      <c r="M1901" s="8">
        <v>2278.4528894424438</v>
      </c>
      <c r="N1901" s="8">
        <v>16798.678627014167</v>
      </c>
      <c r="O1901" s="8">
        <v>1088.8293752670295</v>
      </c>
      <c r="P1901" s="8">
        <v>0</v>
      </c>
      <c r="Q1901" s="8">
        <v>0</v>
      </c>
      <c r="R1901" s="8">
        <v>17760.208927154545</v>
      </c>
      <c r="S1901" s="8">
        <v>6152.2577457428006</v>
      </c>
      <c r="T1901" s="8">
        <v>6684.6961956024215</v>
      </c>
      <c r="U1901" s="8"/>
    </row>
    <row r="1902" spans="1:21" ht="14.25" customHeight="1" x14ac:dyDescent="0.55000000000000004">
      <c r="A1902" s="7">
        <f t="shared" si="106"/>
        <v>2027</v>
      </c>
      <c r="B1902" s="73" t="s">
        <v>87</v>
      </c>
      <c r="C1902" s="75">
        <v>55365</v>
      </c>
      <c r="D1902" s="8">
        <v>23888.662384033203</v>
      </c>
      <c r="E1902" s="8">
        <v>174924.33911132813</v>
      </c>
      <c r="F1902" s="8">
        <v>23090.012710571289</v>
      </c>
      <c r="G1902" s="8">
        <v>332.832603931427</v>
      </c>
      <c r="H1902" s="8">
        <v>1546.9336585998544</v>
      </c>
      <c r="I1902" s="8">
        <v>340.32538735866541</v>
      </c>
      <c r="J1902" s="8">
        <v>30412.683425903331</v>
      </c>
      <c r="K1902" s="8">
        <v>10863.114330291761</v>
      </c>
      <c r="L1902" s="8">
        <v>644.58840990066517</v>
      </c>
      <c r="M1902" s="8">
        <v>2264.7154655456548</v>
      </c>
      <c r="N1902" s="8">
        <v>16640.26509094239</v>
      </c>
      <c r="O1902" s="8">
        <v>1070.0290656089792</v>
      </c>
      <c r="P1902" s="8">
        <v>0</v>
      </c>
      <c r="Q1902" s="8">
        <v>0</v>
      </c>
      <c r="R1902" s="8">
        <v>17653.127281188983</v>
      </c>
      <c r="S1902" s="8">
        <v>6115.1640110015933</v>
      </c>
      <c r="T1902" s="8">
        <v>6644.3919792175293</v>
      </c>
      <c r="U1902" s="8"/>
    </row>
    <row r="1903" spans="1:21" ht="14.25" customHeight="1" x14ac:dyDescent="0.55000000000000004">
      <c r="A1903" s="7">
        <f t="shared" si="106"/>
        <v>2027</v>
      </c>
      <c r="B1903" s="73" t="s">
        <v>87</v>
      </c>
      <c r="C1903" s="75">
        <v>55396</v>
      </c>
      <c r="D1903" s="8">
        <v>23744.629776000962</v>
      </c>
      <c r="E1903" s="8">
        <v>173869.66711425781</v>
      </c>
      <c r="F1903" s="8">
        <v>22950.796173095729</v>
      </c>
      <c r="G1903" s="8">
        <v>330.82585406303406</v>
      </c>
      <c r="H1903" s="8">
        <v>1537.6067137718201</v>
      </c>
      <c r="I1903" s="8">
        <v>338.27346503734577</v>
      </c>
      <c r="J1903" s="8">
        <v>30229.315933227557</v>
      </c>
      <c r="K1903" s="8">
        <v>10854.746341705326</v>
      </c>
      <c r="L1903" s="8">
        <v>640.70199966430664</v>
      </c>
      <c r="M1903" s="8">
        <v>2251.060772895813</v>
      </c>
      <c r="N1903" s="8">
        <v>16482.806510925293</v>
      </c>
      <c r="O1903" s="8">
        <v>1051.518945217133</v>
      </c>
      <c r="P1903" s="8">
        <v>0</v>
      </c>
      <c r="Q1903" s="8">
        <v>0</v>
      </c>
      <c r="R1903" s="8">
        <v>17546.690883636475</v>
      </c>
      <c r="S1903" s="8">
        <v>6078.2936840057391</v>
      </c>
      <c r="T1903" s="8">
        <v>6604.3309879303042</v>
      </c>
      <c r="U1903" s="8"/>
    </row>
    <row r="1904" spans="1:21" ht="14.25" customHeight="1" x14ac:dyDescent="0.55000000000000004">
      <c r="A1904" s="7">
        <f t="shared" si="106"/>
        <v>2027</v>
      </c>
      <c r="B1904" s="73" t="s">
        <v>87</v>
      </c>
      <c r="C1904" s="75">
        <v>55426</v>
      </c>
      <c r="D1904" s="8">
        <v>23601.466659545949</v>
      </c>
      <c r="E1904" s="8">
        <v>172821.35302734378</v>
      </c>
      <c r="F1904" s="8">
        <v>22812.418533325206</v>
      </c>
      <c r="G1904" s="8">
        <v>328.83120870590221</v>
      </c>
      <c r="H1904" s="8">
        <v>1528.3359713554385</v>
      </c>
      <c r="I1904" s="8">
        <v>336.23390734195715</v>
      </c>
      <c r="J1904" s="8">
        <v>30047.05427551271</v>
      </c>
      <c r="K1904" s="8">
        <v>10846.429168701176</v>
      </c>
      <c r="L1904" s="8">
        <v>636.83901596069359</v>
      </c>
      <c r="M1904" s="8">
        <v>2237.4883842468262</v>
      </c>
      <c r="N1904" s="8">
        <v>16326.297882080082</v>
      </c>
      <c r="O1904" s="8">
        <v>1033.2949323654175</v>
      </c>
      <c r="P1904" s="8">
        <v>0</v>
      </c>
      <c r="Q1904" s="8">
        <v>0</v>
      </c>
      <c r="R1904" s="8">
        <v>17440.896823883064</v>
      </c>
      <c r="S1904" s="8">
        <v>6041.645605087283</v>
      </c>
      <c r="T1904" s="8">
        <v>6564.5114440917987</v>
      </c>
      <c r="U1904" s="8"/>
    </row>
    <row r="1905" spans="1:21" ht="14.25" customHeight="1" x14ac:dyDescent="0.55000000000000004">
      <c r="A1905" s="7">
        <f t="shared" si="106"/>
        <v>2027</v>
      </c>
      <c r="B1905" s="73" t="s">
        <v>87</v>
      </c>
      <c r="C1905" s="75">
        <v>55457</v>
      </c>
      <c r="D1905" s="8">
        <v>23459.166656494126</v>
      </c>
      <c r="E1905" s="8">
        <v>171779.36047363284</v>
      </c>
      <c r="F1905" s="8">
        <v>22674.875579833999</v>
      </c>
      <c r="G1905" s="8">
        <v>326.84858214855188</v>
      </c>
      <c r="H1905" s="8">
        <v>1519.1211762428281</v>
      </c>
      <c r="I1905" s="8">
        <v>334.20664942264551</v>
      </c>
      <c r="J1905" s="8">
        <v>29865.890396118193</v>
      </c>
      <c r="K1905" s="8">
        <v>10838.161586761478</v>
      </c>
      <c r="L1905" s="8">
        <v>632.99931049346912</v>
      </c>
      <c r="M1905" s="8">
        <v>2223.9977998733525</v>
      </c>
      <c r="N1905" s="8">
        <v>16170.732070922859</v>
      </c>
      <c r="O1905" s="8">
        <v>1015.3525362014765</v>
      </c>
      <c r="P1905" s="8">
        <v>0</v>
      </c>
      <c r="Q1905" s="8">
        <v>0</v>
      </c>
      <c r="R1905" s="8">
        <v>17335.740180969253</v>
      </c>
      <c r="S1905" s="8">
        <v>6005.2185420989981</v>
      </c>
      <c r="T1905" s="8">
        <v>6524.9319572448694</v>
      </c>
      <c r="U1905" s="8"/>
    </row>
    <row r="1906" spans="1:21" ht="14.25" customHeight="1" x14ac:dyDescent="0.55000000000000004">
      <c r="A1906" s="7">
        <f t="shared" si="106"/>
        <v>2027</v>
      </c>
      <c r="B1906" s="73" t="s">
        <v>87</v>
      </c>
      <c r="C1906" s="75">
        <v>55487</v>
      </c>
      <c r="D1906" s="8">
        <v>23317.724121093754</v>
      </c>
      <c r="E1906" s="8">
        <v>170743.64904785156</v>
      </c>
      <c r="F1906" s="8">
        <v>22538.161834716808</v>
      </c>
      <c r="G1906" s="8">
        <v>324.87791192531597</v>
      </c>
      <c r="H1906" s="8">
        <v>1509.9619426727299</v>
      </c>
      <c r="I1906" s="8">
        <v>332.19161450862896</v>
      </c>
      <c r="J1906" s="8">
        <v>29685.820892333992</v>
      </c>
      <c r="K1906" s="8">
        <v>10829.944446563724</v>
      </c>
      <c r="L1906" s="8">
        <v>629.1827521324152</v>
      </c>
      <c r="M1906" s="8">
        <v>2210.5886573791508</v>
      </c>
      <c r="N1906" s="8">
        <v>16016.103881835948</v>
      </c>
      <c r="O1906" s="8">
        <v>997.68775320053066</v>
      </c>
      <c r="P1906" s="8">
        <v>0</v>
      </c>
      <c r="Q1906" s="8">
        <v>0</v>
      </c>
      <c r="R1906" s="8">
        <v>17231.217693328868</v>
      </c>
      <c r="S1906" s="8">
        <v>5969.0114078521765</v>
      </c>
      <c r="T1906" s="8">
        <v>6485.5911464691217</v>
      </c>
      <c r="U1906" s="8"/>
    </row>
    <row r="1907" spans="1:21" ht="14.25" customHeight="1" x14ac:dyDescent="0.55000000000000004">
      <c r="A1907" s="7">
        <f t="shared" si="106"/>
        <v>2027</v>
      </c>
      <c r="B1907" s="73" t="s">
        <v>87</v>
      </c>
      <c r="C1907" s="75">
        <v>55518</v>
      </c>
      <c r="D1907" s="8">
        <v>23177.134292602554</v>
      </c>
      <c r="E1907" s="8">
        <v>169714.18164062503</v>
      </c>
      <c r="F1907" s="8">
        <v>22402.271865844727</v>
      </c>
      <c r="G1907" s="8">
        <v>322.91912198066711</v>
      </c>
      <c r="H1907" s="8">
        <v>1500.8579177856459</v>
      </c>
      <c r="I1907" s="8">
        <v>330.18872630596178</v>
      </c>
      <c r="J1907" s="8">
        <v>29506.835205078125</v>
      </c>
      <c r="K1907" s="8">
        <v>10821.776477813732</v>
      </c>
      <c r="L1907" s="8">
        <v>625.38922405242943</v>
      </c>
      <c r="M1907" s="8">
        <v>2197.2604141235347</v>
      </c>
      <c r="N1907" s="8">
        <v>15862.409278869645</v>
      </c>
      <c r="O1907" s="8">
        <v>980.29671955108677</v>
      </c>
      <c r="P1907" s="8">
        <v>0</v>
      </c>
      <c r="Q1907" s="8">
        <v>0</v>
      </c>
      <c r="R1907" s="8">
        <v>17127.32559585572</v>
      </c>
      <c r="S1907" s="8">
        <v>5933.0224819183377</v>
      </c>
      <c r="T1907" s="8">
        <v>6446.4873962402335</v>
      </c>
      <c r="U1907" s="8"/>
    </row>
    <row r="1908" spans="1:21" ht="14.25" customHeight="1" x14ac:dyDescent="0.55000000000000004">
      <c r="A1908" s="7">
        <f t="shared" si="106"/>
        <v>2027</v>
      </c>
      <c r="B1908" s="73" t="s">
        <v>87</v>
      </c>
      <c r="C1908" s="75">
        <v>55549</v>
      </c>
      <c r="D1908" s="8">
        <v>23037.392135620154</v>
      </c>
      <c r="E1908" s="8">
        <v>168690.92199707031</v>
      </c>
      <c r="F1908" s="8">
        <v>22267.201477050778</v>
      </c>
      <c r="G1908" s="8">
        <v>320.97214573621767</v>
      </c>
      <c r="H1908" s="8">
        <v>1491.8088059425352</v>
      </c>
      <c r="I1908" s="8">
        <v>328.19791996479034</v>
      </c>
      <c r="J1908" s="8">
        <v>29328.930450439468</v>
      </c>
      <c r="K1908" s="8">
        <v>10813.657875061053</v>
      </c>
      <c r="L1908" s="8">
        <v>621.61857175827015</v>
      </c>
      <c r="M1908" s="8">
        <v>2184.0124711990361</v>
      </c>
      <c r="N1908" s="8">
        <v>15709.641242980964</v>
      </c>
      <c r="O1908" s="8">
        <v>963.17514514923118</v>
      </c>
      <c r="P1908" s="8">
        <v>0</v>
      </c>
      <c r="Q1908" s="8">
        <v>0</v>
      </c>
      <c r="R1908" s="8">
        <v>17024.059635162361</v>
      </c>
      <c r="S1908" s="8">
        <v>5897.250627517702</v>
      </c>
      <c r="T1908" s="8">
        <v>6407.6197566986066</v>
      </c>
      <c r="U1908" s="8"/>
    </row>
    <row r="1909" spans="1:21" ht="14.25" customHeight="1" x14ac:dyDescent="0.55000000000000004">
      <c r="A1909" s="7">
        <f t="shared" si="106"/>
        <v>2027</v>
      </c>
      <c r="B1909" s="73" t="s">
        <v>87</v>
      </c>
      <c r="C1909" s="75">
        <v>55578</v>
      </c>
      <c r="D1909" s="8">
        <v>22898.492584228501</v>
      </c>
      <c r="E1909" s="8">
        <v>167673.83337402344</v>
      </c>
      <c r="F1909" s="8">
        <v>22132.945831298835</v>
      </c>
      <c r="G1909" s="8">
        <v>319.03689843416214</v>
      </c>
      <c r="H1909" s="8">
        <v>1482.8142309188847</v>
      </c>
      <c r="I1909" s="8">
        <v>326.21911036968226</v>
      </c>
      <c r="J1909" s="8">
        <v>29152.095901489269</v>
      </c>
      <c r="K1909" s="8">
        <v>10805.588058471696</v>
      </c>
      <c r="L1909" s="8">
        <v>617.87060594558727</v>
      </c>
      <c r="M1909" s="8">
        <v>2170.8443927764897</v>
      </c>
      <c r="N1909" s="8">
        <v>15557.792411804206</v>
      </c>
      <c r="O1909" s="8">
        <v>946.31903219223057</v>
      </c>
      <c r="P1909" s="8">
        <v>0</v>
      </c>
      <c r="Q1909" s="8">
        <v>0</v>
      </c>
      <c r="R1909" s="8">
        <v>16921.415988922134</v>
      </c>
      <c r="S1909" s="8">
        <v>5861.6941356658917</v>
      </c>
      <c r="T1909" s="8">
        <v>6368.9860877990695</v>
      </c>
      <c r="U1909" s="8"/>
    </row>
    <row r="1910" spans="1:21" ht="14.25" customHeight="1" x14ac:dyDescent="0.55000000000000004">
      <c r="A1910" s="7">
        <f t="shared" si="106"/>
        <v>2027</v>
      </c>
      <c r="B1910" s="73" t="s">
        <v>87</v>
      </c>
      <c r="C1910" s="75">
        <v>55609</v>
      </c>
      <c r="D1910" s="8">
        <v>22760.430511474609</v>
      </c>
      <c r="E1910" s="8">
        <v>166662.87536621094</v>
      </c>
      <c r="F1910" s="8">
        <v>21999.499618530277</v>
      </c>
      <c r="G1910" s="8">
        <v>317.11332315206528</v>
      </c>
      <c r="H1910" s="8">
        <v>1473.8738317489626</v>
      </c>
      <c r="I1910" s="8">
        <v>324.2522344589234</v>
      </c>
      <c r="J1910" s="8">
        <v>28976.328689575195</v>
      </c>
      <c r="K1910" s="8">
        <v>10797.56726455689</v>
      </c>
      <c r="L1910" s="8">
        <v>614.14525508880581</v>
      </c>
      <c r="M1910" s="8">
        <v>2157.7556838989258</v>
      </c>
      <c r="N1910" s="8">
        <v>15406.85971069337</v>
      </c>
      <c r="O1910" s="8">
        <v>929.72461318969749</v>
      </c>
      <c r="P1910" s="8">
        <v>0</v>
      </c>
      <c r="Q1910" s="8">
        <v>0</v>
      </c>
      <c r="R1910" s="8">
        <v>16819.39123535157</v>
      </c>
      <c r="S1910" s="8">
        <v>5826.3518562316885</v>
      </c>
      <c r="T1910" s="8">
        <v>6330.585399627691</v>
      </c>
      <c r="U1910" s="8"/>
    </row>
    <row r="1911" spans="1:21" ht="14.25" customHeight="1" x14ac:dyDescent="0.55000000000000004">
      <c r="A1911" s="7">
        <f t="shared" si="106"/>
        <v>2027</v>
      </c>
      <c r="B1911" s="73" t="s">
        <v>87</v>
      </c>
      <c r="C1911" s="75">
        <v>55639</v>
      </c>
      <c r="D1911" s="8">
        <v>22623.200881958022</v>
      </c>
      <c r="E1911" s="8">
        <v>165658.013671875</v>
      </c>
      <c r="F1911" s="8">
        <v>21866.857727050767</v>
      </c>
      <c r="G1911" s="8">
        <v>315.20135569572454</v>
      </c>
      <c r="H1911" s="8">
        <v>1464.9874124526984</v>
      </c>
      <c r="I1911" s="8">
        <v>322.29720973968512</v>
      </c>
      <c r="J1911" s="8">
        <v>28801.621856689449</v>
      </c>
      <c r="K1911" s="8">
        <v>10789.594444274899</v>
      </c>
      <c r="L1911" s="8">
        <v>610.44241738319374</v>
      </c>
      <c r="M1911" s="8">
        <v>2144.7458314895634</v>
      </c>
      <c r="N1911" s="8">
        <v>15256.839179992685</v>
      </c>
      <c r="O1911" s="8">
        <v>913.38814926147438</v>
      </c>
      <c r="P1911" s="8">
        <v>0</v>
      </c>
      <c r="Q1911" s="8">
        <v>0</v>
      </c>
      <c r="R1911" s="8">
        <v>16717.982242584239</v>
      </c>
      <c r="S1911" s="8">
        <v>5791.2231922149685</v>
      </c>
      <c r="T1911" s="8">
        <v>6292.4163208007803</v>
      </c>
      <c r="U1911" s="8"/>
    </row>
    <row r="1912" spans="1:21" ht="14.25" customHeight="1" x14ac:dyDescent="0.55000000000000004">
      <c r="A1912" s="7">
        <f t="shared" si="106"/>
        <v>2027</v>
      </c>
      <c r="B1912" s="73" t="s">
        <v>87</v>
      </c>
      <c r="C1912" s="75">
        <v>55670</v>
      </c>
      <c r="D1912" s="8">
        <v>22486.79881286624</v>
      </c>
      <c r="E1912" s="8">
        <v>164659.2099609375</v>
      </c>
      <c r="F1912" s="8">
        <v>21735.015609741215</v>
      </c>
      <c r="G1912" s="8">
        <v>313.30091422796249</v>
      </c>
      <c r="H1912" s="8">
        <v>1456.1545386314383</v>
      </c>
      <c r="I1912" s="8">
        <v>320.35398554801941</v>
      </c>
      <c r="J1912" s="8">
        <v>28627.968276977546</v>
      </c>
      <c r="K1912" s="8">
        <v>10781.669830322269</v>
      </c>
      <c r="L1912" s="8">
        <v>606.76187133789119</v>
      </c>
      <c r="M1912" s="8">
        <v>2131.8146104812618</v>
      </c>
      <c r="N1912" s="8">
        <v>15107.722236633304</v>
      </c>
      <c r="O1912" s="8">
        <v>897.30566263198841</v>
      </c>
      <c r="P1912" s="8">
        <v>0</v>
      </c>
      <c r="Q1912" s="8">
        <v>0</v>
      </c>
      <c r="R1912" s="8">
        <v>16617.184764862075</v>
      </c>
      <c r="S1912" s="8">
        <v>5756.3059730529867</v>
      </c>
      <c r="T1912" s="8">
        <v>6254.4774665832574</v>
      </c>
      <c r="U1912" s="8"/>
    </row>
    <row r="1913" spans="1:21" ht="14.25" customHeight="1" x14ac:dyDescent="0.55000000000000004">
      <c r="A1913" s="7">
        <f t="shared" si="106"/>
        <v>2027</v>
      </c>
      <c r="B1913" s="73" t="s">
        <v>87</v>
      </c>
      <c r="C1913" s="75">
        <v>55700</v>
      </c>
      <c r="D1913" s="8">
        <v>22351.219177246145</v>
      </c>
      <c r="E1913" s="8">
        <v>163666.42919921875</v>
      </c>
      <c r="F1913" s="8">
        <v>21603.968444824215</v>
      </c>
      <c r="G1913" s="8">
        <v>311.41191941499704</v>
      </c>
      <c r="H1913" s="8">
        <v>1447.3749432563784</v>
      </c>
      <c r="I1913" s="8">
        <v>318.42247533798229</v>
      </c>
      <c r="J1913" s="8">
        <v>28455.361572265625</v>
      </c>
      <c r="K1913" s="8">
        <v>10773.793231964115</v>
      </c>
      <c r="L1913" s="8">
        <v>603.1035184860234</v>
      </c>
      <c r="M1913" s="8">
        <v>2118.9611644744873</v>
      </c>
      <c r="N1913" s="8">
        <v>14959.503692626953</v>
      </c>
      <c r="O1913" s="8">
        <v>881.47341918945278</v>
      </c>
      <c r="P1913" s="8">
        <v>0</v>
      </c>
      <c r="Q1913" s="8">
        <v>0</v>
      </c>
      <c r="R1913" s="8">
        <v>16516.994506835941</v>
      </c>
      <c r="S1913" s="8">
        <v>5721.5995788574301</v>
      </c>
      <c r="T1913" s="8">
        <v>6216.7673892974826</v>
      </c>
      <c r="U1913" s="8"/>
    </row>
    <row r="1914" spans="1:21" ht="14.25" customHeight="1" x14ac:dyDescent="0.55000000000000004">
      <c r="A1914" s="7">
        <f t="shared" si="106"/>
        <v>2027</v>
      </c>
      <c r="B1914" s="73" t="s">
        <v>87</v>
      </c>
      <c r="C1914" s="75">
        <v>55731</v>
      </c>
      <c r="D1914" s="8">
        <v>22216.456680297848</v>
      </c>
      <c r="E1914" s="8">
        <v>162679.63488769534</v>
      </c>
      <c r="F1914" s="8">
        <v>21473.711624145504</v>
      </c>
      <c r="G1914" s="8">
        <v>309.53432428836811</v>
      </c>
      <c r="H1914" s="8">
        <v>1438.6483063697817</v>
      </c>
      <c r="I1914" s="8">
        <v>316.50260484218575</v>
      </c>
      <c r="J1914" s="8">
        <v>28283.795562744148</v>
      </c>
      <c r="K1914" s="8">
        <v>10765.963890075682</v>
      </c>
      <c r="L1914" s="8">
        <v>599.46720194816623</v>
      </c>
      <c r="M1914" s="8">
        <v>2106.1852521896367</v>
      </c>
      <c r="N1914" s="8">
        <v>14812.177818298353</v>
      </c>
      <c r="O1914" s="8">
        <v>865.88765430450508</v>
      </c>
      <c r="P1914" s="8">
        <v>0</v>
      </c>
      <c r="Q1914" s="8">
        <v>0</v>
      </c>
      <c r="R1914" s="8">
        <v>16417.408153533946</v>
      </c>
      <c r="S1914" s="8">
        <v>5687.1024322509738</v>
      </c>
      <c r="T1914" s="8">
        <v>6179.2844657898004</v>
      </c>
      <c r="U1914" s="8"/>
    </row>
    <row r="1915" spans="1:21" ht="14.25" customHeight="1" x14ac:dyDescent="0.55000000000000004">
      <c r="A1915" s="7">
        <f t="shared" si="106"/>
        <v>2027</v>
      </c>
      <c r="B1915" s="73" t="s">
        <v>87</v>
      </c>
      <c r="C1915" s="75">
        <v>55762</v>
      </c>
      <c r="D1915" s="8">
        <v>22082.50732421875</v>
      </c>
      <c r="E1915" s="8">
        <v>161698.78955078125</v>
      </c>
      <c r="F1915" s="8">
        <v>21344.240173339844</v>
      </c>
      <c r="G1915" s="8">
        <v>307.66803818941105</v>
      </c>
      <c r="H1915" s="8">
        <v>1429.9742498397834</v>
      </c>
      <c r="I1915" s="8">
        <v>314.59431850910198</v>
      </c>
      <c r="J1915" s="8">
        <v>28113.263519287117</v>
      </c>
      <c r="K1915" s="8">
        <v>10758.181636810303</v>
      </c>
      <c r="L1915" s="8">
        <v>595.8528370857241</v>
      </c>
      <c r="M1915" s="8">
        <v>2093.4865217208867</v>
      </c>
      <c r="N1915" s="8">
        <v>14665.742225646973</v>
      </c>
      <c r="O1915" s="8">
        <v>850.54499626159668</v>
      </c>
      <c r="P1915" s="8">
        <v>0</v>
      </c>
      <c r="Q1915" s="8">
        <v>0</v>
      </c>
      <c r="R1915" s="8">
        <v>16318.422157287609</v>
      </c>
      <c r="S1915" s="8">
        <v>5652.8131885528574</v>
      </c>
      <c r="T1915" s="8">
        <v>6142.0277347564725</v>
      </c>
      <c r="U1915" s="8"/>
    </row>
    <row r="1916" spans="1:21" ht="14.25" customHeight="1" x14ac:dyDescent="0.55000000000000004">
      <c r="A1916" s="7">
        <f t="shared" si="106"/>
        <v>2027</v>
      </c>
      <c r="B1916" s="73" t="s">
        <v>87</v>
      </c>
      <c r="C1916" s="75">
        <v>55792</v>
      </c>
      <c r="D1916" s="8">
        <v>21949.365234375004</v>
      </c>
      <c r="E1916" s="8">
        <v>160723.85815429688</v>
      </c>
      <c r="F1916" s="8">
        <v>21215.549118041996</v>
      </c>
      <c r="G1916" s="8">
        <v>305.81301844120026</v>
      </c>
      <c r="H1916" s="8">
        <v>1421.3524966239934</v>
      </c>
      <c r="I1916" s="8">
        <v>312.69753837585444</v>
      </c>
      <c r="J1916" s="8">
        <v>27943.759658813473</v>
      </c>
      <c r="K1916" s="8">
        <v>10750.446510314949</v>
      </c>
      <c r="L1916" s="8">
        <v>592.26026368141129</v>
      </c>
      <c r="M1916" s="8">
        <v>2080.8642292022714</v>
      </c>
      <c r="N1916" s="8">
        <v>14520.188850402839</v>
      </c>
      <c r="O1916" s="8">
        <v>835.44168567657493</v>
      </c>
      <c r="P1916" s="8">
        <v>0</v>
      </c>
      <c r="Q1916" s="8">
        <v>0</v>
      </c>
      <c r="R1916" s="8">
        <v>16220.033851623552</v>
      </c>
      <c r="S1916" s="8">
        <v>5618.7304897308404</v>
      </c>
      <c r="T1916" s="8">
        <v>6104.9956436157236</v>
      </c>
      <c r="U1916" s="8"/>
    </row>
    <row r="1917" spans="1:21" ht="14.25" customHeight="1" x14ac:dyDescent="0.55000000000000004">
      <c r="B1917" s="73"/>
      <c r="C1917" s="75"/>
      <c r="D1917" s="8"/>
      <c r="E1917" s="8"/>
      <c r="F1917" s="8"/>
      <c r="G1917" s="8"/>
      <c r="H1917" s="8"/>
      <c r="I1917" s="8"/>
      <c r="J1917" s="8"/>
      <c r="K1917" s="8"/>
      <c r="L1917" s="8"/>
      <c r="M1917" s="8"/>
      <c r="N1917" s="8"/>
      <c r="O1917" s="8"/>
      <c r="P1917" s="8"/>
      <c r="Q1917" s="8"/>
      <c r="R1917" s="8"/>
      <c r="S1917" s="8"/>
      <c r="T1917" s="8"/>
      <c r="U1917" s="8"/>
    </row>
    <row r="1918" spans="1:21" ht="14.25" customHeight="1" x14ac:dyDescent="0.55000000000000004">
      <c r="B1918" s="73"/>
      <c r="C1918" s="75"/>
      <c r="D1918" s="8"/>
      <c r="E1918" s="8"/>
      <c r="F1918" s="8"/>
      <c r="G1918" s="8"/>
      <c r="H1918" s="8"/>
      <c r="I1918" s="8"/>
      <c r="J1918" s="8"/>
      <c r="K1918" s="8"/>
      <c r="L1918" s="8"/>
      <c r="M1918" s="8"/>
      <c r="N1918" s="8"/>
      <c r="O1918" s="8"/>
      <c r="P1918" s="8"/>
      <c r="Q1918" s="8"/>
      <c r="R1918" s="8"/>
      <c r="S1918" s="8"/>
      <c r="T1918" s="8"/>
      <c r="U1918" s="8"/>
    </row>
    <row r="1919" spans="1:21" ht="14.25" customHeight="1" x14ac:dyDescent="0.55000000000000004">
      <c r="B1919" s="73"/>
      <c r="C1919" s="75"/>
      <c r="D1919" s="8"/>
      <c r="E1919" s="8"/>
      <c r="F1919" s="8"/>
      <c r="G1919" s="8"/>
      <c r="H1919" s="8"/>
      <c r="I1919" s="8"/>
      <c r="J1919" s="8"/>
      <c r="K1919" s="8"/>
      <c r="L1919" s="8"/>
      <c r="M1919" s="8"/>
      <c r="N1919" s="8"/>
      <c r="O1919" s="8"/>
      <c r="P1919" s="8"/>
      <c r="Q1919" s="8"/>
      <c r="R1919" s="8"/>
      <c r="S1919" s="8"/>
      <c r="T1919" s="8"/>
      <c r="U1919" s="8"/>
    </row>
    <row r="1920" spans="1:21" ht="14.25" customHeight="1" x14ac:dyDescent="0.55000000000000004">
      <c r="B1920" s="73"/>
      <c r="C1920" s="75"/>
      <c r="D1920" s="8"/>
      <c r="E1920" s="8"/>
      <c r="F1920" s="8"/>
      <c r="G1920" s="8"/>
      <c r="H1920" s="8"/>
      <c r="I1920" s="8"/>
      <c r="J1920" s="8"/>
      <c r="K1920" s="8"/>
      <c r="L1920" s="8"/>
      <c r="M1920" s="8"/>
      <c r="N1920" s="8"/>
      <c r="O1920" s="8"/>
      <c r="P1920" s="8"/>
      <c r="Q1920" s="8"/>
      <c r="R1920" s="8"/>
      <c r="S1920" s="8"/>
      <c r="T1920" s="8"/>
      <c r="U1920" s="8"/>
    </row>
    <row r="1921" spans="1:21" ht="14.25" customHeight="1" x14ac:dyDescent="0.55000000000000004">
      <c r="B1921" s="73"/>
      <c r="C1921" s="75"/>
      <c r="D1921" s="8"/>
      <c r="E1921" s="8"/>
      <c r="F1921" s="8"/>
      <c r="G1921" s="8"/>
      <c r="H1921" s="8"/>
      <c r="I1921" s="8"/>
      <c r="J1921" s="8"/>
      <c r="K1921" s="8"/>
      <c r="L1921" s="8"/>
      <c r="M1921" s="8"/>
      <c r="N1921" s="8"/>
      <c r="O1921" s="8"/>
      <c r="P1921" s="8"/>
      <c r="Q1921" s="8"/>
      <c r="R1921" s="8"/>
      <c r="S1921" s="8"/>
      <c r="T1921" s="8"/>
      <c r="U1921" s="8"/>
    </row>
    <row r="1922" spans="1:21" ht="14.25" customHeight="1" x14ac:dyDescent="0.55000000000000004">
      <c r="B1922" s="73"/>
      <c r="C1922" s="75"/>
      <c r="D1922" s="8"/>
      <c r="E1922" s="8"/>
      <c r="F1922" s="8"/>
      <c r="G1922" s="8"/>
      <c r="H1922" s="8"/>
      <c r="I1922" s="8"/>
      <c r="J1922" s="8"/>
      <c r="K1922" s="8"/>
      <c r="L1922" s="8"/>
      <c r="M1922" s="8"/>
      <c r="N1922" s="8"/>
      <c r="O1922" s="8"/>
      <c r="P1922" s="8"/>
      <c r="Q1922" s="8"/>
      <c r="R1922" s="8"/>
      <c r="S1922" s="8"/>
      <c r="T1922" s="8"/>
      <c r="U1922" s="8"/>
    </row>
    <row r="1923" spans="1:21" ht="14.25" customHeight="1" x14ac:dyDescent="0.55000000000000004">
      <c r="B1923" s="73"/>
      <c r="C1923" s="75"/>
      <c r="D1923" s="8"/>
      <c r="E1923" s="8"/>
      <c r="F1923" s="8"/>
      <c r="G1923" s="8"/>
      <c r="H1923" s="8"/>
      <c r="I1923" s="8"/>
      <c r="J1923" s="8"/>
      <c r="K1923" s="8"/>
      <c r="L1923" s="8"/>
      <c r="M1923" s="8"/>
      <c r="N1923" s="8"/>
      <c r="O1923" s="8"/>
      <c r="P1923" s="8"/>
      <c r="Q1923" s="8"/>
      <c r="R1923" s="8"/>
      <c r="S1923" s="8"/>
      <c r="T1923" s="8"/>
      <c r="U1923" s="8"/>
    </row>
    <row r="1924" spans="1:21" ht="14.25" customHeight="1" x14ac:dyDescent="0.55000000000000004">
      <c r="B1924" s="73"/>
      <c r="C1924" s="75"/>
      <c r="D1924" s="8"/>
      <c r="E1924" s="8"/>
      <c r="F1924" s="8"/>
      <c r="G1924" s="8"/>
      <c r="H1924" s="8"/>
      <c r="I1924" s="8"/>
      <c r="J1924" s="8"/>
      <c r="K1924" s="8"/>
      <c r="L1924" s="8"/>
      <c r="M1924" s="8"/>
      <c r="N1924" s="8"/>
      <c r="O1924" s="8"/>
      <c r="P1924" s="8"/>
      <c r="Q1924" s="8"/>
      <c r="R1924" s="8"/>
      <c r="S1924" s="8"/>
      <c r="T1924" s="8"/>
      <c r="U1924" s="8"/>
    </row>
    <row r="1925" spans="1:21" ht="14.25" customHeight="1" x14ac:dyDescent="0.55000000000000004">
      <c r="B1925" s="73"/>
      <c r="C1925" s="75"/>
      <c r="D1925" s="8"/>
      <c r="E1925" s="8"/>
      <c r="F1925" s="8"/>
      <c r="G1925" s="8"/>
      <c r="H1925" s="8"/>
      <c r="I1925" s="8"/>
      <c r="J1925" s="8"/>
      <c r="K1925" s="8"/>
      <c r="L1925" s="8"/>
      <c r="M1925" s="8"/>
      <c r="N1925" s="8"/>
      <c r="O1925" s="8"/>
      <c r="P1925" s="8"/>
      <c r="Q1925" s="8"/>
      <c r="R1925" s="8"/>
      <c r="S1925" s="8"/>
      <c r="T1925" s="8"/>
      <c r="U1925" s="8"/>
    </row>
    <row r="1926" spans="1:21" ht="14.25" customHeight="1" x14ac:dyDescent="0.55000000000000004">
      <c r="B1926" s="73"/>
      <c r="C1926" s="75"/>
      <c r="D1926" s="8"/>
      <c r="E1926" s="8"/>
      <c r="F1926" s="8"/>
      <c r="G1926" s="8"/>
      <c r="H1926" s="8"/>
      <c r="I1926" s="8"/>
      <c r="J1926" s="8"/>
      <c r="K1926" s="8"/>
      <c r="L1926" s="8"/>
      <c r="M1926" s="8"/>
      <c r="N1926" s="8"/>
      <c r="O1926" s="8"/>
      <c r="P1926" s="8"/>
      <c r="Q1926" s="8"/>
      <c r="R1926" s="8"/>
      <c r="S1926" s="8"/>
      <c r="T1926" s="8"/>
      <c r="U1926" s="8"/>
    </row>
    <row r="1927" spans="1:21" ht="14.25" customHeight="1" x14ac:dyDescent="0.55000000000000004">
      <c r="A1927" s="72">
        <v>2028</v>
      </c>
      <c r="B1927" s="73" t="s">
        <v>87</v>
      </c>
      <c r="C1927" s="74">
        <v>44865</v>
      </c>
      <c r="D1927" s="8">
        <v>0</v>
      </c>
      <c r="E1927" s="8">
        <v>0</v>
      </c>
      <c r="F1927" s="8">
        <v>0</v>
      </c>
      <c r="G1927" s="8">
        <v>0</v>
      </c>
      <c r="H1927" s="8">
        <v>0</v>
      </c>
      <c r="I1927" s="8">
        <v>0</v>
      </c>
      <c r="J1927" s="8">
        <v>0</v>
      </c>
      <c r="K1927" s="8">
        <v>0</v>
      </c>
      <c r="L1927" s="8">
        <v>0</v>
      </c>
      <c r="M1927" s="8">
        <v>0</v>
      </c>
      <c r="N1927" s="8">
        <v>0</v>
      </c>
      <c r="O1927" s="8">
        <v>0</v>
      </c>
      <c r="P1927" s="8">
        <v>0</v>
      </c>
      <c r="Q1927" s="8">
        <v>0</v>
      </c>
      <c r="R1927" s="8">
        <v>0</v>
      </c>
      <c r="S1927" s="8">
        <v>0</v>
      </c>
      <c r="T1927" s="8">
        <v>0</v>
      </c>
      <c r="U1927" s="8"/>
    </row>
    <row r="1928" spans="1:21" ht="14.25" customHeight="1" x14ac:dyDescent="0.55000000000000004">
      <c r="A1928" s="7">
        <f t="shared" ref="A1928:A2182" si="107">A1927</f>
        <v>2028</v>
      </c>
      <c r="B1928" s="73" t="s">
        <v>87</v>
      </c>
      <c r="C1928" s="75">
        <v>44895</v>
      </c>
      <c r="D1928" s="8">
        <v>0</v>
      </c>
      <c r="E1928" s="8">
        <v>0</v>
      </c>
      <c r="F1928" s="8">
        <v>0</v>
      </c>
      <c r="G1928" s="8">
        <v>0</v>
      </c>
      <c r="H1928" s="8">
        <v>0</v>
      </c>
      <c r="I1928" s="8">
        <v>0</v>
      </c>
      <c r="J1928" s="8">
        <v>0</v>
      </c>
      <c r="K1928" s="8">
        <v>0</v>
      </c>
      <c r="L1928" s="8">
        <v>0</v>
      </c>
      <c r="M1928" s="8">
        <v>0</v>
      </c>
      <c r="N1928" s="8">
        <v>0</v>
      </c>
      <c r="O1928" s="8">
        <v>0</v>
      </c>
      <c r="P1928" s="8">
        <v>0</v>
      </c>
      <c r="Q1928" s="8">
        <v>0</v>
      </c>
      <c r="R1928" s="8">
        <v>0</v>
      </c>
      <c r="S1928" s="8">
        <v>0</v>
      </c>
      <c r="T1928" s="8">
        <v>0</v>
      </c>
      <c r="U1928" s="8"/>
    </row>
    <row r="1929" spans="1:21" ht="14.25" customHeight="1" x14ac:dyDescent="0.55000000000000004">
      <c r="A1929" s="7">
        <f t="shared" si="107"/>
        <v>2028</v>
      </c>
      <c r="B1929" s="73" t="s">
        <v>87</v>
      </c>
      <c r="C1929" s="75">
        <v>44926</v>
      </c>
      <c r="D1929" s="8">
        <v>0</v>
      </c>
      <c r="E1929" s="8">
        <v>0</v>
      </c>
      <c r="F1929" s="8">
        <v>0</v>
      </c>
      <c r="G1929" s="8">
        <v>0</v>
      </c>
      <c r="H1929" s="8">
        <v>0</v>
      </c>
      <c r="I1929" s="8">
        <v>0</v>
      </c>
      <c r="J1929" s="8">
        <v>0</v>
      </c>
      <c r="K1929" s="8">
        <v>0</v>
      </c>
      <c r="L1929" s="8">
        <v>0</v>
      </c>
      <c r="M1929" s="8">
        <v>0</v>
      </c>
      <c r="N1929" s="8">
        <v>0</v>
      </c>
      <c r="O1929" s="8">
        <v>0</v>
      </c>
      <c r="P1929" s="8">
        <v>0</v>
      </c>
      <c r="Q1929" s="8">
        <v>0</v>
      </c>
      <c r="R1929" s="8">
        <v>0</v>
      </c>
      <c r="S1929" s="8">
        <v>0</v>
      </c>
      <c r="T1929" s="8">
        <v>0</v>
      </c>
      <c r="U1929" s="8"/>
    </row>
    <row r="1930" spans="1:21" ht="14.25" customHeight="1" x14ac:dyDescent="0.55000000000000004">
      <c r="A1930" s="7">
        <f t="shared" si="107"/>
        <v>2028</v>
      </c>
      <c r="B1930" s="73" t="s">
        <v>87</v>
      </c>
      <c r="C1930" s="75">
        <v>44957</v>
      </c>
      <c r="D1930" s="8">
        <v>0</v>
      </c>
      <c r="E1930" s="8">
        <v>0</v>
      </c>
      <c r="F1930" s="8">
        <v>0</v>
      </c>
      <c r="G1930" s="8">
        <v>0</v>
      </c>
      <c r="H1930" s="8">
        <v>0</v>
      </c>
      <c r="I1930" s="8">
        <v>0</v>
      </c>
      <c r="J1930" s="8">
        <v>0</v>
      </c>
      <c r="K1930" s="8">
        <v>0</v>
      </c>
      <c r="L1930" s="8">
        <v>0</v>
      </c>
      <c r="M1930" s="8">
        <v>0</v>
      </c>
      <c r="N1930" s="8">
        <v>0</v>
      </c>
      <c r="O1930" s="8">
        <v>0</v>
      </c>
      <c r="P1930" s="8">
        <v>0</v>
      </c>
      <c r="Q1930" s="8">
        <v>0</v>
      </c>
      <c r="R1930" s="8">
        <v>0</v>
      </c>
      <c r="S1930" s="8">
        <v>0</v>
      </c>
      <c r="T1930" s="8">
        <v>0</v>
      </c>
      <c r="U1930" s="8"/>
    </row>
    <row r="1931" spans="1:21" ht="14.25" customHeight="1" x14ac:dyDescent="0.55000000000000004">
      <c r="A1931" s="7">
        <f t="shared" si="107"/>
        <v>2028</v>
      </c>
      <c r="B1931" s="73" t="s">
        <v>87</v>
      </c>
      <c r="C1931" s="75">
        <v>44985</v>
      </c>
      <c r="D1931" s="8">
        <v>0</v>
      </c>
      <c r="E1931" s="8">
        <v>0</v>
      </c>
      <c r="F1931" s="8">
        <v>0</v>
      </c>
      <c r="G1931" s="8">
        <v>0</v>
      </c>
      <c r="H1931" s="8">
        <v>0</v>
      </c>
      <c r="I1931" s="8">
        <v>0</v>
      </c>
      <c r="J1931" s="8">
        <v>0</v>
      </c>
      <c r="K1931" s="8">
        <v>0</v>
      </c>
      <c r="L1931" s="8">
        <v>0</v>
      </c>
      <c r="M1931" s="8">
        <v>0</v>
      </c>
      <c r="N1931" s="8">
        <v>0</v>
      </c>
      <c r="O1931" s="8">
        <v>0</v>
      </c>
      <c r="P1931" s="8">
        <v>0</v>
      </c>
      <c r="Q1931" s="8">
        <v>0</v>
      </c>
      <c r="R1931" s="8">
        <v>0</v>
      </c>
      <c r="S1931" s="8">
        <v>0</v>
      </c>
      <c r="T1931" s="8">
        <v>0</v>
      </c>
      <c r="U1931" s="8"/>
    </row>
    <row r="1932" spans="1:21" ht="14.25" customHeight="1" x14ac:dyDescent="0.55000000000000004">
      <c r="A1932" s="7">
        <f t="shared" si="107"/>
        <v>2028</v>
      </c>
      <c r="B1932" s="73" t="s">
        <v>87</v>
      </c>
      <c r="C1932" s="75">
        <v>45016</v>
      </c>
      <c r="D1932" s="8">
        <v>0</v>
      </c>
      <c r="E1932" s="8">
        <v>0</v>
      </c>
      <c r="F1932" s="8">
        <v>0</v>
      </c>
      <c r="G1932" s="8">
        <v>0</v>
      </c>
      <c r="H1932" s="8">
        <v>0</v>
      </c>
      <c r="I1932" s="8">
        <v>0</v>
      </c>
      <c r="J1932" s="8">
        <v>0</v>
      </c>
      <c r="K1932" s="8">
        <v>0</v>
      </c>
      <c r="L1932" s="8">
        <v>0</v>
      </c>
      <c r="M1932" s="8">
        <v>0</v>
      </c>
      <c r="N1932" s="8">
        <v>0</v>
      </c>
      <c r="O1932" s="8">
        <v>0</v>
      </c>
      <c r="P1932" s="8">
        <v>0</v>
      </c>
      <c r="Q1932" s="8">
        <v>0</v>
      </c>
      <c r="R1932" s="8">
        <v>0</v>
      </c>
      <c r="S1932" s="8">
        <v>0</v>
      </c>
      <c r="T1932" s="8">
        <v>0</v>
      </c>
      <c r="U1932" s="8"/>
    </row>
    <row r="1933" spans="1:21" ht="14.25" customHeight="1" x14ac:dyDescent="0.55000000000000004">
      <c r="A1933" s="7">
        <f t="shared" si="107"/>
        <v>2028</v>
      </c>
      <c r="B1933" s="73" t="s">
        <v>87</v>
      </c>
      <c r="C1933" s="75">
        <v>45046</v>
      </c>
      <c r="D1933" s="8">
        <v>0</v>
      </c>
      <c r="E1933" s="8">
        <v>0</v>
      </c>
      <c r="F1933" s="8">
        <v>0</v>
      </c>
      <c r="G1933" s="8">
        <v>0</v>
      </c>
      <c r="H1933" s="8">
        <v>0</v>
      </c>
      <c r="I1933" s="8">
        <v>0</v>
      </c>
      <c r="J1933" s="8">
        <v>0</v>
      </c>
      <c r="K1933" s="8">
        <v>0</v>
      </c>
      <c r="L1933" s="8">
        <v>0</v>
      </c>
      <c r="M1933" s="8">
        <v>0</v>
      </c>
      <c r="N1933" s="8">
        <v>0</v>
      </c>
      <c r="O1933" s="8">
        <v>0</v>
      </c>
      <c r="P1933" s="8">
        <v>0</v>
      </c>
      <c r="Q1933" s="8">
        <v>0</v>
      </c>
      <c r="R1933" s="8">
        <v>0</v>
      </c>
      <c r="S1933" s="8">
        <v>0</v>
      </c>
      <c r="T1933" s="8">
        <v>0</v>
      </c>
      <c r="U1933" s="8"/>
    </row>
    <row r="1934" spans="1:21" ht="14.25" customHeight="1" x14ac:dyDescent="0.55000000000000004">
      <c r="A1934" s="7">
        <f t="shared" si="107"/>
        <v>2028</v>
      </c>
      <c r="B1934" s="73" t="s">
        <v>87</v>
      </c>
      <c r="C1934" s="75">
        <v>45077</v>
      </c>
      <c r="D1934" s="8">
        <v>0</v>
      </c>
      <c r="E1934" s="8">
        <v>0</v>
      </c>
      <c r="F1934" s="8">
        <v>0</v>
      </c>
      <c r="G1934" s="8">
        <v>0</v>
      </c>
      <c r="H1934" s="8">
        <v>0</v>
      </c>
      <c r="I1934" s="8">
        <v>0</v>
      </c>
      <c r="J1934" s="8">
        <v>0</v>
      </c>
      <c r="K1934" s="8">
        <v>0</v>
      </c>
      <c r="L1934" s="8">
        <v>0</v>
      </c>
      <c r="M1934" s="8">
        <v>0</v>
      </c>
      <c r="N1934" s="8">
        <v>0</v>
      </c>
      <c r="O1934" s="8">
        <v>0</v>
      </c>
      <c r="P1934" s="8">
        <v>0</v>
      </c>
      <c r="Q1934" s="8">
        <v>0</v>
      </c>
      <c r="R1934" s="8">
        <v>0</v>
      </c>
      <c r="S1934" s="8">
        <v>0</v>
      </c>
      <c r="T1934" s="8">
        <v>0</v>
      </c>
      <c r="U1934" s="8"/>
    </row>
    <row r="1935" spans="1:21" ht="14.25" customHeight="1" x14ac:dyDescent="0.55000000000000004">
      <c r="A1935" s="7">
        <f t="shared" si="107"/>
        <v>2028</v>
      </c>
      <c r="B1935" s="73" t="s">
        <v>87</v>
      </c>
      <c r="C1935" s="75">
        <v>45107</v>
      </c>
      <c r="D1935" s="8">
        <v>0</v>
      </c>
      <c r="E1935" s="8">
        <v>0</v>
      </c>
      <c r="F1935" s="8">
        <v>0</v>
      </c>
      <c r="G1935" s="8">
        <v>0</v>
      </c>
      <c r="H1935" s="8">
        <v>0</v>
      </c>
      <c r="I1935" s="8">
        <v>0</v>
      </c>
      <c r="J1935" s="8">
        <v>0</v>
      </c>
      <c r="K1935" s="8">
        <v>0</v>
      </c>
      <c r="L1935" s="8">
        <v>0</v>
      </c>
      <c r="M1935" s="8">
        <v>0</v>
      </c>
      <c r="N1935" s="8">
        <v>0</v>
      </c>
      <c r="O1935" s="8">
        <v>0</v>
      </c>
      <c r="P1935" s="8">
        <v>0</v>
      </c>
      <c r="Q1935" s="8">
        <v>0</v>
      </c>
      <c r="R1935" s="8">
        <v>0</v>
      </c>
      <c r="S1935" s="8">
        <v>0</v>
      </c>
      <c r="T1935" s="8">
        <v>0</v>
      </c>
      <c r="U1935" s="8"/>
    </row>
    <row r="1936" spans="1:21" ht="14.25" customHeight="1" x14ac:dyDescent="0.55000000000000004">
      <c r="A1936" s="7">
        <f t="shared" si="107"/>
        <v>2028</v>
      </c>
      <c r="B1936" s="73" t="s">
        <v>87</v>
      </c>
      <c r="C1936" s="75">
        <v>45138</v>
      </c>
      <c r="D1936" s="8">
        <v>0</v>
      </c>
      <c r="E1936" s="8">
        <v>0</v>
      </c>
      <c r="F1936" s="8">
        <v>0</v>
      </c>
      <c r="G1936" s="8">
        <v>0</v>
      </c>
      <c r="H1936" s="8">
        <v>0</v>
      </c>
      <c r="I1936" s="8">
        <v>0</v>
      </c>
      <c r="J1936" s="8">
        <v>0</v>
      </c>
      <c r="K1936" s="8">
        <v>0</v>
      </c>
      <c r="L1936" s="8">
        <v>0</v>
      </c>
      <c r="M1936" s="8">
        <v>0</v>
      </c>
      <c r="N1936" s="8">
        <v>0</v>
      </c>
      <c r="O1936" s="8">
        <v>0</v>
      </c>
      <c r="P1936" s="8">
        <v>0</v>
      </c>
      <c r="Q1936" s="8">
        <v>0</v>
      </c>
      <c r="R1936" s="8">
        <v>0</v>
      </c>
      <c r="S1936" s="8">
        <v>0</v>
      </c>
      <c r="T1936" s="8">
        <v>0</v>
      </c>
      <c r="U1936" s="8"/>
    </row>
    <row r="1937" spans="1:21" ht="14.25" customHeight="1" x14ac:dyDescent="0.55000000000000004">
      <c r="A1937" s="7">
        <f t="shared" si="107"/>
        <v>2028</v>
      </c>
      <c r="B1937" s="73" t="s">
        <v>87</v>
      </c>
      <c r="C1937" s="75">
        <v>45169</v>
      </c>
      <c r="D1937" s="8">
        <v>0</v>
      </c>
      <c r="E1937" s="8">
        <v>0</v>
      </c>
      <c r="F1937" s="8">
        <v>0</v>
      </c>
      <c r="G1937" s="8">
        <v>0</v>
      </c>
      <c r="H1937" s="8">
        <v>0</v>
      </c>
      <c r="I1937" s="8">
        <v>0</v>
      </c>
      <c r="J1937" s="8">
        <v>0</v>
      </c>
      <c r="K1937" s="8">
        <v>0</v>
      </c>
      <c r="L1937" s="8">
        <v>0</v>
      </c>
      <c r="M1937" s="8">
        <v>0</v>
      </c>
      <c r="N1937" s="8">
        <v>0</v>
      </c>
      <c r="O1937" s="8">
        <v>0</v>
      </c>
      <c r="P1937" s="8">
        <v>0</v>
      </c>
      <c r="Q1937" s="8">
        <v>0</v>
      </c>
      <c r="R1937" s="8">
        <v>0</v>
      </c>
      <c r="S1937" s="8">
        <v>0</v>
      </c>
      <c r="T1937" s="8">
        <v>0</v>
      </c>
      <c r="U1937" s="8"/>
    </row>
    <row r="1938" spans="1:21" ht="14.25" customHeight="1" x14ac:dyDescent="0.55000000000000004">
      <c r="A1938" s="7">
        <f t="shared" si="107"/>
        <v>2028</v>
      </c>
      <c r="B1938" s="73" t="s">
        <v>87</v>
      </c>
      <c r="C1938" s="75">
        <v>45199</v>
      </c>
      <c r="D1938" s="8">
        <v>0</v>
      </c>
      <c r="E1938" s="8">
        <v>0</v>
      </c>
      <c r="F1938" s="8">
        <v>0</v>
      </c>
      <c r="G1938" s="8">
        <v>0</v>
      </c>
      <c r="H1938" s="8">
        <v>0</v>
      </c>
      <c r="I1938" s="8">
        <v>0</v>
      </c>
      <c r="J1938" s="8">
        <v>0</v>
      </c>
      <c r="K1938" s="8">
        <v>0</v>
      </c>
      <c r="L1938" s="8">
        <v>0</v>
      </c>
      <c r="M1938" s="8">
        <v>0</v>
      </c>
      <c r="N1938" s="8">
        <v>0</v>
      </c>
      <c r="O1938" s="8">
        <v>0</v>
      </c>
      <c r="P1938" s="8">
        <v>0</v>
      </c>
      <c r="Q1938" s="8">
        <v>0</v>
      </c>
      <c r="R1938" s="8">
        <v>0</v>
      </c>
      <c r="S1938" s="8">
        <v>0</v>
      </c>
      <c r="T1938" s="8">
        <v>0</v>
      </c>
      <c r="U1938" s="8"/>
    </row>
    <row r="1939" spans="1:21" ht="14.25" customHeight="1" x14ac:dyDescent="0.55000000000000004">
      <c r="A1939" s="7">
        <f t="shared" si="107"/>
        <v>2028</v>
      </c>
      <c r="B1939" s="73" t="s">
        <v>87</v>
      </c>
      <c r="C1939" s="75">
        <v>45230</v>
      </c>
      <c r="D1939" s="8">
        <v>0</v>
      </c>
      <c r="E1939" s="8">
        <v>0</v>
      </c>
      <c r="F1939" s="8">
        <v>0</v>
      </c>
      <c r="G1939" s="8">
        <v>0</v>
      </c>
      <c r="H1939" s="8">
        <v>0</v>
      </c>
      <c r="I1939" s="8">
        <v>0</v>
      </c>
      <c r="J1939" s="8">
        <v>0</v>
      </c>
      <c r="K1939" s="8">
        <v>0</v>
      </c>
      <c r="L1939" s="8">
        <v>0</v>
      </c>
      <c r="M1939" s="8">
        <v>0</v>
      </c>
      <c r="N1939" s="8">
        <v>0</v>
      </c>
      <c r="O1939" s="8">
        <v>0</v>
      </c>
      <c r="P1939" s="8">
        <v>0</v>
      </c>
      <c r="Q1939" s="8">
        <v>0</v>
      </c>
      <c r="R1939" s="8">
        <v>0</v>
      </c>
      <c r="S1939" s="8">
        <v>0</v>
      </c>
      <c r="T1939" s="8">
        <v>0</v>
      </c>
      <c r="U1939" s="8"/>
    </row>
    <row r="1940" spans="1:21" ht="14.25" customHeight="1" x14ac:dyDescent="0.55000000000000004">
      <c r="A1940" s="7">
        <f t="shared" si="107"/>
        <v>2028</v>
      </c>
      <c r="B1940" s="73" t="s">
        <v>87</v>
      </c>
      <c r="C1940" s="75">
        <v>45260</v>
      </c>
      <c r="D1940" s="8">
        <v>0</v>
      </c>
      <c r="E1940" s="8">
        <v>0</v>
      </c>
      <c r="F1940" s="8">
        <v>0</v>
      </c>
      <c r="G1940" s="8">
        <v>0</v>
      </c>
      <c r="H1940" s="8">
        <v>0</v>
      </c>
      <c r="I1940" s="8">
        <v>0</v>
      </c>
      <c r="J1940" s="8">
        <v>0</v>
      </c>
      <c r="K1940" s="8">
        <v>0</v>
      </c>
      <c r="L1940" s="8">
        <v>0</v>
      </c>
      <c r="M1940" s="8">
        <v>0</v>
      </c>
      <c r="N1940" s="8">
        <v>0</v>
      </c>
      <c r="O1940" s="8">
        <v>0</v>
      </c>
      <c r="P1940" s="8">
        <v>0</v>
      </c>
      <c r="Q1940" s="8">
        <v>0</v>
      </c>
      <c r="R1940" s="8">
        <v>0</v>
      </c>
      <c r="S1940" s="8">
        <v>0</v>
      </c>
      <c r="T1940" s="8">
        <v>0</v>
      </c>
      <c r="U1940" s="8"/>
    </row>
    <row r="1941" spans="1:21" ht="14.25" customHeight="1" x14ac:dyDescent="0.55000000000000004">
      <c r="A1941" s="7">
        <f t="shared" si="107"/>
        <v>2028</v>
      </c>
      <c r="B1941" s="73" t="s">
        <v>87</v>
      </c>
      <c r="C1941" s="75">
        <v>45291</v>
      </c>
      <c r="D1941" s="8">
        <v>0</v>
      </c>
      <c r="E1941" s="8">
        <v>0</v>
      </c>
      <c r="F1941" s="8">
        <v>0</v>
      </c>
      <c r="G1941" s="8">
        <v>0</v>
      </c>
      <c r="H1941" s="8">
        <v>0</v>
      </c>
      <c r="I1941" s="8">
        <v>0</v>
      </c>
      <c r="J1941" s="8">
        <v>0</v>
      </c>
      <c r="K1941" s="8">
        <v>0</v>
      </c>
      <c r="L1941" s="8">
        <v>0</v>
      </c>
      <c r="M1941" s="8">
        <v>0</v>
      </c>
      <c r="N1941" s="8">
        <v>0</v>
      </c>
      <c r="O1941" s="8">
        <v>0</v>
      </c>
      <c r="P1941" s="8">
        <v>0</v>
      </c>
      <c r="Q1941" s="8">
        <v>0</v>
      </c>
      <c r="R1941" s="8">
        <v>0</v>
      </c>
      <c r="S1941" s="8">
        <v>0</v>
      </c>
      <c r="T1941" s="8">
        <v>0</v>
      </c>
      <c r="U1941" s="8"/>
    </row>
    <row r="1942" spans="1:21" ht="14.25" customHeight="1" x14ac:dyDescent="0.55000000000000004">
      <c r="A1942" s="7">
        <f t="shared" si="107"/>
        <v>2028</v>
      </c>
      <c r="B1942" s="73" t="s">
        <v>87</v>
      </c>
      <c r="C1942" s="75">
        <v>45322</v>
      </c>
      <c r="D1942" s="8">
        <v>0</v>
      </c>
      <c r="E1942" s="8">
        <v>0</v>
      </c>
      <c r="F1942" s="8">
        <v>0</v>
      </c>
      <c r="G1942" s="8">
        <v>0</v>
      </c>
      <c r="H1942" s="8">
        <v>0</v>
      </c>
      <c r="I1942" s="8">
        <v>0</v>
      </c>
      <c r="J1942" s="8">
        <v>0</v>
      </c>
      <c r="K1942" s="8">
        <v>0</v>
      </c>
      <c r="L1942" s="8">
        <v>0</v>
      </c>
      <c r="M1942" s="8">
        <v>0</v>
      </c>
      <c r="N1942" s="8">
        <v>0</v>
      </c>
      <c r="O1942" s="8">
        <v>0</v>
      </c>
      <c r="P1942" s="8">
        <v>0</v>
      </c>
      <c r="Q1942" s="8">
        <v>0</v>
      </c>
      <c r="R1942" s="8">
        <v>0</v>
      </c>
      <c r="S1942" s="8">
        <v>0</v>
      </c>
      <c r="T1942" s="8">
        <v>0</v>
      </c>
      <c r="U1942" s="8"/>
    </row>
    <row r="1943" spans="1:21" ht="14.25" customHeight="1" x14ac:dyDescent="0.55000000000000004">
      <c r="A1943" s="7">
        <f t="shared" si="107"/>
        <v>2028</v>
      </c>
      <c r="B1943" s="73" t="s">
        <v>87</v>
      </c>
      <c r="C1943" s="75">
        <v>45351</v>
      </c>
      <c r="D1943" s="8">
        <v>0</v>
      </c>
      <c r="E1943" s="8">
        <v>0</v>
      </c>
      <c r="F1943" s="8">
        <v>0</v>
      </c>
      <c r="G1943" s="8">
        <v>0</v>
      </c>
      <c r="H1943" s="8">
        <v>0</v>
      </c>
      <c r="I1943" s="8">
        <v>0</v>
      </c>
      <c r="J1943" s="8">
        <v>0</v>
      </c>
      <c r="K1943" s="8">
        <v>0</v>
      </c>
      <c r="L1943" s="8">
        <v>0</v>
      </c>
      <c r="M1943" s="8">
        <v>0</v>
      </c>
      <c r="N1943" s="8">
        <v>0</v>
      </c>
      <c r="O1943" s="8">
        <v>0</v>
      </c>
      <c r="P1943" s="8">
        <v>0</v>
      </c>
      <c r="Q1943" s="8">
        <v>0</v>
      </c>
      <c r="R1943" s="8">
        <v>0</v>
      </c>
      <c r="S1943" s="8">
        <v>0</v>
      </c>
      <c r="T1943" s="8">
        <v>0</v>
      </c>
      <c r="U1943" s="8"/>
    </row>
    <row r="1944" spans="1:21" ht="14.25" customHeight="1" x14ac:dyDescent="0.55000000000000004">
      <c r="A1944" s="7">
        <f t="shared" si="107"/>
        <v>2028</v>
      </c>
      <c r="B1944" s="73" t="s">
        <v>87</v>
      </c>
      <c r="C1944" s="75">
        <v>45382</v>
      </c>
      <c r="D1944" s="8">
        <v>0</v>
      </c>
      <c r="E1944" s="8">
        <v>0</v>
      </c>
      <c r="F1944" s="8">
        <v>0</v>
      </c>
      <c r="G1944" s="8">
        <v>0</v>
      </c>
      <c r="H1944" s="8">
        <v>0</v>
      </c>
      <c r="I1944" s="8">
        <v>0</v>
      </c>
      <c r="J1944" s="8">
        <v>0</v>
      </c>
      <c r="K1944" s="8">
        <v>0</v>
      </c>
      <c r="L1944" s="8">
        <v>0</v>
      </c>
      <c r="M1944" s="8">
        <v>0</v>
      </c>
      <c r="N1944" s="8">
        <v>0</v>
      </c>
      <c r="O1944" s="8">
        <v>0</v>
      </c>
      <c r="P1944" s="8">
        <v>0</v>
      </c>
      <c r="Q1944" s="8">
        <v>0</v>
      </c>
      <c r="R1944" s="8">
        <v>0</v>
      </c>
      <c r="S1944" s="8">
        <v>0</v>
      </c>
      <c r="T1944" s="8">
        <v>0</v>
      </c>
      <c r="U1944" s="8"/>
    </row>
    <row r="1945" spans="1:21" ht="14.25" customHeight="1" x14ac:dyDescent="0.55000000000000004">
      <c r="A1945" s="7">
        <f t="shared" si="107"/>
        <v>2028</v>
      </c>
      <c r="B1945" s="73" t="s">
        <v>87</v>
      </c>
      <c r="C1945" s="75">
        <v>45412</v>
      </c>
      <c r="D1945" s="8">
        <v>0</v>
      </c>
      <c r="E1945" s="8">
        <v>0</v>
      </c>
      <c r="F1945" s="8">
        <v>0</v>
      </c>
      <c r="G1945" s="8">
        <v>0</v>
      </c>
      <c r="H1945" s="8">
        <v>0</v>
      </c>
      <c r="I1945" s="8">
        <v>0</v>
      </c>
      <c r="J1945" s="8">
        <v>0</v>
      </c>
      <c r="K1945" s="8">
        <v>0</v>
      </c>
      <c r="L1945" s="8">
        <v>0</v>
      </c>
      <c r="M1945" s="8">
        <v>0</v>
      </c>
      <c r="N1945" s="8">
        <v>0</v>
      </c>
      <c r="O1945" s="8">
        <v>0</v>
      </c>
      <c r="P1945" s="8">
        <v>0</v>
      </c>
      <c r="Q1945" s="8">
        <v>0</v>
      </c>
      <c r="R1945" s="8">
        <v>0</v>
      </c>
      <c r="S1945" s="8">
        <v>0</v>
      </c>
      <c r="T1945" s="8">
        <v>0</v>
      </c>
      <c r="U1945" s="8"/>
    </row>
    <row r="1946" spans="1:21" ht="14.25" customHeight="1" x14ac:dyDescent="0.55000000000000004">
      <c r="A1946" s="7">
        <f t="shared" si="107"/>
        <v>2028</v>
      </c>
      <c r="B1946" s="73" t="s">
        <v>87</v>
      </c>
      <c r="C1946" s="75">
        <v>45443</v>
      </c>
      <c r="D1946" s="8">
        <v>0</v>
      </c>
      <c r="E1946" s="8">
        <v>0</v>
      </c>
      <c r="F1946" s="8">
        <v>0</v>
      </c>
      <c r="G1946" s="8">
        <v>0</v>
      </c>
      <c r="H1946" s="8">
        <v>0</v>
      </c>
      <c r="I1946" s="8">
        <v>0</v>
      </c>
      <c r="J1946" s="8">
        <v>0</v>
      </c>
      <c r="K1946" s="8">
        <v>0</v>
      </c>
      <c r="L1946" s="8">
        <v>0</v>
      </c>
      <c r="M1946" s="8">
        <v>0</v>
      </c>
      <c r="N1946" s="8">
        <v>0</v>
      </c>
      <c r="O1946" s="8">
        <v>0</v>
      </c>
      <c r="P1946" s="8">
        <v>0</v>
      </c>
      <c r="Q1946" s="8">
        <v>0</v>
      </c>
      <c r="R1946" s="8">
        <v>0</v>
      </c>
      <c r="S1946" s="8">
        <v>0</v>
      </c>
      <c r="T1946" s="8">
        <v>0</v>
      </c>
      <c r="U1946" s="8"/>
    </row>
    <row r="1947" spans="1:21" ht="14.25" customHeight="1" x14ac:dyDescent="0.55000000000000004">
      <c r="A1947" s="7">
        <f t="shared" si="107"/>
        <v>2028</v>
      </c>
      <c r="B1947" s="73" t="s">
        <v>87</v>
      </c>
      <c r="C1947" s="75">
        <v>45473</v>
      </c>
      <c r="D1947" s="8">
        <v>0</v>
      </c>
      <c r="E1947" s="8">
        <v>0</v>
      </c>
      <c r="F1947" s="8">
        <v>0</v>
      </c>
      <c r="G1947" s="8">
        <v>0</v>
      </c>
      <c r="H1947" s="8">
        <v>0</v>
      </c>
      <c r="I1947" s="8">
        <v>0</v>
      </c>
      <c r="J1947" s="8">
        <v>0</v>
      </c>
      <c r="K1947" s="8">
        <v>0</v>
      </c>
      <c r="L1947" s="8">
        <v>0</v>
      </c>
      <c r="M1947" s="8">
        <v>0</v>
      </c>
      <c r="N1947" s="8">
        <v>0</v>
      </c>
      <c r="O1947" s="8">
        <v>0</v>
      </c>
      <c r="P1947" s="8">
        <v>0</v>
      </c>
      <c r="Q1947" s="8">
        <v>0</v>
      </c>
      <c r="R1947" s="8">
        <v>0</v>
      </c>
      <c r="S1947" s="8">
        <v>0</v>
      </c>
      <c r="T1947" s="8">
        <v>0</v>
      </c>
      <c r="U1947" s="8"/>
    </row>
    <row r="1948" spans="1:21" ht="14.25" customHeight="1" x14ac:dyDescent="0.55000000000000004">
      <c r="A1948" s="7">
        <f t="shared" si="107"/>
        <v>2028</v>
      </c>
      <c r="B1948" s="73" t="s">
        <v>87</v>
      </c>
      <c r="C1948" s="75">
        <v>45504</v>
      </c>
      <c r="D1948" s="8">
        <v>0</v>
      </c>
      <c r="E1948" s="8">
        <v>0</v>
      </c>
      <c r="F1948" s="8">
        <v>0</v>
      </c>
      <c r="G1948" s="8">
        <v>0</v>
      </c>
      <c r="H1948" s="8">
        <v>0</v>
      </c>
      <c r="I1948" s="8">
        <v>0</v>
      </c>
      <c r="J1948" s="8">
        <v>0</v>
      </c>
      <c r="K1948" s="8">
        <v>0</v>
      </c>
      <c r="L1948" s="8">
        <v>0</v>
      </c>
      <c r="M1948" s="8">
        <v>0</v>
      </c>
      <c r="N1948" s="8">
        <v>0</v>
      </c>
      <c r="O1948" s="8">
        <v>0</v>
      </c>
      <c r="P1948" s="8">
        <v>0</v>
      </c>
      <c r="Q1948" s="8">
        <v>0</v>
      </c>
      <c r="R1948" s="8">
        <v>0</v>
      </c>
      <c r="S1948" s="8">
        <v>0</v>
      </c>
      <c r="T1948" s="8">
        <v>0</v>
      </c>
      <c r="U1948" s="8"/>
    </row>
    <row r="1949" spans="1:21" ht="14.25" customHeight="1" x14ac:dyDescent="0.55000000000000004">
      <c r="A1949" s="7">
        <f t="shared" si="107"/>
        <v>2028</v>
      </c>
      <c r="B1949" s="73" t="s">
        <v>87</v>
      </c>
      <c r="C1949" s="75">
        <v>45535</v>
      </c>
      <c r="D1949" s="8">
        <v>0</v>
      </c>
      <c r="E1949" s="8">
        <v>0</v>
      </c>
      <c r="F1949" s="8">
        <v>0</v>
      </c>
      <c r="G1949" s="8">
        <v>0</v>
      </c>
      <c r="H1949" s="8">
        <v>0</v>
      </c>
      <c r="I1949" s="8">
        <v>0</v>
      </c>
      <c r="J1949" s="8">
        <v>0</v>
      </c>
      <c r="K1949" s="8">
        <v>0</v>
      </c>
      <c r="L1949" s="8">
        <v>0</v>
      </c>
      <c r="M1949" s="8">
        <v>0</v>
      </c>
      <c r="N1949" s="8">
        <v>0</v>
      </c>
      <c r="O1949" s="8">
        <v>0</v>
      </c>
      <c r="P1949" s="8">
        <v>0</v>
      </c>
      <c r="Q1949" s="8">
        <v>0</v>
      </c>
      <c r="R1949" s="8">
        <v>0</v>
      </c>
      <c r="S1949" s="8">
        <v>0</v>
      </c>
      <c r="T1949" s="8">
        <v>0</v>
      </c>
      <c r="U1949" s="8"/>
    </row>
    <row r="1950" spans="1:21" ht="14.25" customHeight="1" x14ac:dyDescent="0.55000000000000004">
      <c r="A1950" s="7">
        <f t="shared" si="107"/>
        <v>2028</v>
      </c>
      <c r="B1950" s="73" t="s">
        <v>87</v>
      </c>
      <c r="C1950" s="75">
        <v>45565</v>
      </c>
      <c r="D1950" s="8">
        <v>0</v>
      </c>
      <c r="E1950" s="8">
        <v>0</v>
      </c>
      <c r="F1950" s="8">
        <v>0</v>
      </c>
      <c r="G1950" s="8">
        <v>0</v>
      </c>
      <c r="H1950" s="8">
        <v>0</v>
      </c>
      <c r="I1950" s="8">
        <v>0</v>
      </c>
      <c r="J1950" s="8">
        <v>0</v>
      </c>
      <c r="K1950" s="8">
        <v>0</v>
      </c>
      <c r="L1950" s="8">
        <v>0</v>
      </c>
      <c r="M1950" s="8">
        <v>0</v>
      </c>
      <c r="N1950" s="8">
        <v>0</v>
      </c>
      <c r="O1950" s="8">
        <v>0</v>
      </c>
      <c r="P1950" s="8">
        <v>0</v>
      </c>
      <c r="Q1950" s="8">
        <v>0</v>
      </c>
      <c r="R1950" s="8">
        <v>0</v>
      </c>
      <c r="S1950" s="8">
        <v>0</v>
      </c>
      <c r="T1950" s="8">
        <v>0</v>
      </c>
      <c r="U1950" s="8"/>
    </row>
    <row r="1951" spans="1:21" ht="14.25" customHeight="1" x14ac:dyDescent="0.55000000000000004">
      <c r="A1951" s="7">
        <f t="shared" si="107"/>
        <v>2028</v>
      </c>
      <c r="B1951" s="73" t="s">
        <v>87</v>
      </c>
      <c r="C1951" s="75">
        <v>45596</v>
      </c>
      <c r="D1951" s="8">
        <v>0</v>
      </c>
      <c r="E1951" s="8">
        <v>0</v>
      </c>
      <c r="F1951" s="8">
        <v>0</v>
      </c>
      <c r="G1951" s="8">
        <v>0</v>
      </c>
      <c r="H1951" s="8">
        <v>0</v>
      </c>
      <c r="I1951" s="8">
        <v>0</v>
      </c>
      <c r="J1951" s="8">
        <v>0</v>
      </c>
      <c r="K1951" s="8">
        <v>0</v>
      </c>
      <c r="L1951" s="8">
        <v>0</v>
      </c>
      <c r="M1951" s="8">
        <v>0</v>
      </c>
      <c r="N1951" s="8">
        <v>0</v>
      </c>
      <c r="O1951" s="8">
        <v>0</v>
      </c>
      <c r="P1951" s="8">
        <v>0</v>
      </c>
      <c r="Q1951" s="8">
        <v>0</v>
      </c>
      <c r="R1951" s="8">
        <v>0</v>
      </c>
      <c r="S1951" s="8">
        <v>0</v>
      </c>
      <c r="T1951" s="8">
        <v>0</v>
      </c>
      <c r="U1951" s="8"/>
    </row>
    <row r="1952" spans="1:21" ht="14.25" customHeight="1" x14ac:dyDescent="0.55000000000000004">
      <c r="A1952" s="7">
        <f t="shared" si="107"/>
        <v>2028</v>
      </c>
      <c r="B1952" s="73" t="s">
        <v>87</v>
      </c>
      <c r="C1952" s="75">
        <v>45626</v>
      </c>
      <c r="D1952" s="8">
        <v>0</v>
      </c>
      <c r="E1952" s="8">
        <v>0</v>
      </c>
      <c r="F1952" s="8">
        <v>0</v>
      </c>
      <c r="G1952" s="8">
        <v>0</v>
      </c>
      <c r="H1952" s="8">
        <v>0</v>
      </c>
      <c r="I1952" s="8">
        <v>0</v>
      </c>
      <c r="J1952" s="8">
        <v>0</v>
      </c>
      <c r="K1952" s="8">
        <v>0</v>
      </c>
      <c r="L1952" s="8">
        <v>0</v>
      </c>
      <c r="M1952" s="8">
        <v>0</v>
      </c>
      <c r="N1952" s="8">
        <v>0</v>
      </c>
      <c r="O1952" s="8">
        <v>0</v>
      </c>
      <c r="P1952" s="8">
        <v>0</v>
      </c>
      <c r="Q1952" s="8">
        <v>0</v>
      </c>
      <c r="R1952" s="8">
        <v>0</v>
      </c>
      <c r="S1952" s="8">
        <v>0</v>
      </c>
      <c r="T1952" s="8">
        <v>0</v>
      </c>
      <c r="U1952" s="8"/>
    </row>
    <row r="1953" spans="1:21" ht="14.25" customHeight="1" x14ac:dyDescent="0.55000000000000004">
      <c r="A1953" s="7">
        <f t="shared" si="107"/>
        <v>2028</v>
      </c>
      <c r="B1953" s="73" t="s">
        <v>87</v>
      </c>
      <c r="C1953" s="75">
        <v>45657</v>
      </c>
      <c r="D1953" s="8">
        <v>0</v>
      </c>
      <c r="E1953" s="8">
        <v>0</v>
      </c>
      <c r="F1953" s="8">
        <v>0</v>
      </c>
      <c r="G1953" s="8">
        <v>0</v>
      </c>
      <c r="H1953" s="8">
        <v>0</v>
      </c>
      <c r="I1953" s="8">
        <v>0</v>
      </c>
      <c r="J1953" s="8">
        <v>0</v>
      </c>
      <c r="K1953" s="8">
        <v>0</v>
      </c>
      <c r="L1953" s="8">
        <v>0</v>
      </c>
      <c r="M1953" s="8">
        <v>0</v>
      </c>
      <c r="N1953" s="8">
        <v>0</v>
      </c>
      <c r="O1953" s="8">
        <v>0</v>
      </c>
      <c r="P1953" s="8">
        <v>0</v>
      </c>
      <c r="Q1953" s="8">
        <v>0</v>
      </c>
      <c r="R1953" s="8">
        <v>0</v>
      </c>
      <c r="S1953" s="8">
        <v>0</v>
      </c>
      <c r="T1953" s="8">
        <v>0</v>
      </c>
      <c r="U1953" s="8"/>
    </row>
    <row r="1954" spans="1:21" ht="14.25" customHeight="1" x14ac:dyDescent="0.55000000000000004">
      <c r="A1954" s="7">
        <f t="shared" si="107"/>
        <v>2028</v>
      </c>
      <c r="B1954" s="73" t="s">
        <v>87</v>
      </c>
      <c r="C1954" s="75">
        <v>45688</v>
      </c>
      <c r="D1954" s="8">
        <v>0</v>
      </c>
      <c r="E1954" s="8">
        <v>0</v>
      </c>
      <c r="F1954" s="8">
        <v>0</v>
      </c>
      <c r="G1954" s="8">
        <v>0</v>
      </c>
      <c r="H1954" s="8">
        <v>0</v>
      </c>
      <c r="I1954" s="8">
        <v>0</v>
      </c>
      <c r="J1954" s="8">
        <v>0</v>
      </c>
      <c r="K1954" s="8">
        <v>0</v>
      </c>
      <c r="L1954" s="8">
        <v>0</v>
      </c>
      <c r="M1954" s="8">
        <v>0</v>
      </c>
      <c r="N1954" s="8">
        <v>0</v>
      </c>
      <c r="O1954" s="8">
        <v>0</v>
      </c>
      <c r="P1954" s="8">
        <v>0</v>
      </c>
      <c r="Q1954" s="8">
        <v>0</v>
      </c>
      <c r="R1954" s="8">
        <v>0</v>
      </c>
      <c r="S1954" s="8">
        <v>0</v>
      </c>
      <c r="T1954" s="8">
        <v>0</v>
      </c>
      <c r="U1954" s="8"/>
    </row>
    <row r="1955" spans="1:21" ht="14.25" customHeight="1" x14ac:dyDescent="0.55000000000000004">
      <c r="A1955" s="7">
        <f t="shared" si="107"/>
        <v>2028</v>
      </c>
      <c r="B1955" s="73" t="s">
        <v>87</v>
      </c>
      <c r="C1955" s="75">
        <v>45716</v>
      </c>
      <c r="D1955" s="8">
        <v>0</v>
      </c>
      <c r="E1955" s="8">
        <v>0</v>
      </c>
      <c r="F1955" s="8">
        <v>0</v>
      </c>
      <c r="G1955" s="8">
        <v>0</v>
      </c>
      <c r="H1955" s="8">
        <v>0</v>
      </c>
      <c r="I1955" s="8">
        <v>0</v>
      </c>
      <c r="J1955" s="8">
        <v>0</v>
      </c>
      <c r="K1955" s="8">
        <v>0</v>
      </c>
      <c r="L1955" s="8">
        <v>0</v>
      </c>
      <c r="M1955" s="8">
        <v>0</v>
      </c>
      <c r="N1955" s="8">
        <v>0</v>
      </c>
      <c r="O1955" s="8">
        <v>0</v>
      </c>
      <c r="P1955" s="8">
        <v>0</v>
      </c>
      <c r="Q1955" s="8">
        <v>0</v>
      </c>
      <c r="R1955" s="8">
        <v>0</v>
      </c>
      <c r="S1955" s="8">
        <v>0</v>
      </c>
      <c r="T1955" s="8">
        <v>0</v>
      </c>
      <c r="U1955" s="8"/>
    </row>
    <row r="1956" spans="1:21" ht="14.25" customHeight="1" x14ac:dyDescent="0.55000000000000004">
      <c r="A1956" s="7">
        <f t="shared" si="107"/>
        <v>2028</v>
      </c>
      <c r="B1956" s="73" t="s">
        <v>87</v>
      </c>
      <c r="C1956" s="75">
        <v>45747</v>
      </c>
      <c r="D1956" s="8">
        <v>0</v>
      </c>
      <c r="E1956" s="8">
        <v>0</v>
      </c>
      <c r="F1956" s="8">
        <v>0</v>
      </c>
      <c r="G1956" s="8">
        <v>0</v>
      </c>
      <c r="H1956" s="8">
        <v>0</v>
      </c>
      <c r="I1956" s="8">
        <v>0</v>
      </c>
      <c r="J1956" s="8">
        <v>0</v>
      </c>
      <c r="K1956" s="8">
        <v>0</v>
      </c>
      <c r="L1956" s="8">
        <v>0</v>
      </c>
      <c r="M1956" s="8">
        <v>0</v>
      </c>
      <c r="N1956" s="8">
        <v>0</v>
      </c>
      <c r="O1956" s="8">
        <v>0</v>
      </c>
      <c r="P1956" s="8">
        <v>0</v>
      </c>
      <c r="Q1956" s="8">
        <v>0</v>
      </c>
      <c r="R1956" s="8">
        <v>0</v>
      </c>
      <c r="S1956" s="8">
        <v>0</v>
      </c>
      <c r="T1956" s="8">
        <v>0</v>
      </c>
      <c r="U1956" s="8"/>
    </row>
    <row r="1957" spans="1:21" ht="14.25" customHeight="1" x14ac:dyDescent="0.55000000000000004">
      <c r="A1957" s="7">
        <f t="shared" si="107"/>
        <v>2028</v>
      </c>
      <c r="B1957" s="73" t="s">
        <v>87</v>
      </c>
      <c r="C1957" s="75">
        <v>45777</v>
      </c>
      <c r="D1957" s="8">
        <v>0</v>
      </c>
      <c r="E1957" s="8">
        <v>0</v>
      </c>
      <c r="F1957" s="8">
        <v>0</v>
      </c>
      <c r="G1957" s="8">
        <v>0</v>
      </c>
      <c r="H1957" s="8">
        <v>0</v>
      </c>
      <c r="I1957" s="8">
        <v>0</v>
      </c>
      <c r="J1957" s="8">
        <v>0</v>
      </c>
      <c r="K1957" s="8">
        <v>0</v>
      </c>
      <c r="L1957" s="8">
        <v>0</v>
      </c>
      <c r="M1957" s="8">
        <v>0</v>
      </c>
      <c r="N1957" s="8">
        <v>0</v>
      </c>
      <c r="O1957" s="8">
        <v>0</v>
      </c>
      <c r="P1957" s="8">
        <v>0</v>
      </c>
      <c r="Q1957" s="8">
        <v>0</v>
      </c>
      <c r="R1957" s="8">
        <v>0</v>
      </c>
      <c r="S1957" s="8">
        <v>0</v>
      </c>
      <c r="T1957" s="8">
        <v>0</v>
      </c>
      <c r="U1957" s="8"/>
    </row>
    <row r="1958" spans="1:21" ht="14.25" customHeight="1" x14ac:dyDescent="0.55000000000000004">
      <c r="A1958" s="7">
        <f t="shared" si="107"/>
        <v>2028</v>
      </c>
      <c r="B1958" s="73" t="s">
        <v>87</v>
      </c>
      <c r="C1958" s="75">
        <v>45808</v>
      </c>
      <c r="D1958" s="8">
        <v>0</v>
      </c>
      <c r="E1958" s="8">
        <v>0</v>
      </c>
      <c r="F1958" s="8">
        <v>0</v>
      </c>
      <c r="G1958" s="8">
        <v>0</v>
      </c>
      <c r="H1958" s="8">
        <v>0</v>
      </c>
      <c r="I1958" s="8">
        <v>0</v>
      </c>
      <c r="J1958" s="8">
        <v>0</v>
      </c>
      <c r="K1958" s="8">
        <v>0</v>
      </c>
      <c r="L1958" s="8">
        <v>0</v>
      </c>
      <c r="M1958" s="8">
        <v>0</v>
      </c>
      <c r="N1958" s="8">
        <v>0</v>
      </c>
      <c r="O1958" s="8">
        <v>0</v>
      </c>
      <c r="P1958" s="8">
        <v>0</v>
      </c>
      <c r="Q1958" s="8">
        <v>0</v>
      </c>
      <c r="R1958" s="8">
        <v>0</v>
      </c>
      <c r="S1958" s="8">
        <v>0</v>
      </c>
      <c r="T1958" s="8">
        <v>0</v>
      </c>
      <c r="U1958" s="8"/>
    </row>
    <row r="1959" spans="1:21" ht="14.25" customHeight="1" x14ac:dyDescent="0.55000000000000004">
      <c r="A1959" s="7">
        <f t="shared" si="107"/>
        <v>2028</v>
      </c>
      <c r="B1959" s="73" t="s">
        <v>87</v>
      </c>
      <c r="C1959" s="75">
        <v>45838</v>
      </c>
      <c r="D1959" s="8">
        <v>0</v>
      </c>
      <c r="E1959" s="8">
        <v>0</v>
      </c>
      <c r="F1959" s="8">
        <v>0</v>
      </c>
      <c r="G1959" s="8">
        <v>0</v>
      </c>
      <c r="H1959" s="8">
        <v>0</v>
      </c>
      <c r="I1959" s="8">
        <v>0</v>
      </c>
      <c r="J1959" s="8">
        <v>0</v>
      </c>
      <c r="K1959" s="8">
        <v>0</v>
      </c>
      <c r="L1959" s="8">
        <v>0</v>
      </c>
      <c r="M1959" s="8">
        <v>0</v>
      </c>
      <c r="N1959" s="8">
        <v>0</v>
      </c>
      <c r="O1959" s="8">
        <v>0</v>
      </c>
      <c r="P1959" s="8">
        <v>0</v>
      </c>
      <c r="Q1959" s="8">
        <v>0</v>
      </c>
      <c r="R1959" s="8">
        <v>0</v>
      </c>
      <c r="S1959" s="8">
        <v>0</v>
      </c>
      <c r="T1959" s="8">
        <v>0</v>
      </c>
      <c r="U1959" s="8"/>
    </row>
    <row r="1960" spans="1:21" ht="14.25" customHeight="1" x14ac:dyDescent="0.55000000000000004">
      <c r="A1960" s="7">
        <f t="shared" si="107"/>
        <v>2028</v>
      </c>
      <c r="B1960" s="73" t="s">
        <v>87</v>
      </c>
      <c r="C1960" s="75">
        <v>45869</v>
      </c>
      <c r="D1960" s="8">
        <v>0</v>
      </c>
      <c r="E1960" s="8">
        <v>0</v>
      </c>
      <c r="F1960" s="8">
        <v>0</v>
      </c>
      <c r="G1960" s="8">
        <v>0</v>
      </c>
      <c r="H1960" s="8">
        <v>0</v>
      </c>
      <c r="I1960" s="8">
        <v>0</v>
      </c>
      <c r="J1960" s="8">
        <v>0</v>
      </c>
      <c r="K1960" s="8">
        <v>0</v>
      </c>
      <c r="L1960" s="8">
        <v>0</v>
      </c>
      <c r="M1960" s="8">
        <v>0</v>
      </c>
      <c r="N1960" s="8">
        <v>0</v>
      </c>
      <c r="O1960" s="8">
        <v>0</v>
      </c>
      <c r="P1960" s="8">
        <v>0</v>
      </c>
      <c r="Q1960" s="8">
        <v>0</v>
      </c>
      <c r="R1960" s="8">
        <v>0</v>
      </c>
      <c r="S1960" s="8">
        <v>0</v>
      </c>
      <c r="T1960" s="8">
        <v>0</v>
      </c>
      <c r="U1960" s="8"/>
    </row>
    <row r="1961" spans="1:21" ht="14.25" customHeight="1" x14ac:dyDescent="0.55000000000000004">
      <c r="A1961" s="7">
        <f t="shared" si="107"/>
        <v>2028</v>
      </c>
      <c r="B1961" s="73" t="s">
        <v>87</v>
      </c>
      <c r="C1961" s="75">
        <v>45900</v>
      </c>
      <c r="D1961" s="8">
        <v>0</v>
      </c>
      <c r="E1961" s="8">
        <v>0</v>
      </c>
      <c r="F1961" s="8">
        <v>0</v>
      </c>
      <c r="G1961" s="8">
        <v>0</v>
      </c>
      <c r="H1961" s="8">
        <v>0</v>
      </c>
      <c r="I1961" s="8">
        <v>0</v>
      </c>
      <c r="J1961" s="8">
        <v>0</v>
      </c>
      <c r="K1961" s="8">
        <v>0</v>
      </c>
      <c r="L1961" s="8">
        <v>0</v>
      </c>
      <c r="M1961" s="8">
        <v>0</v>
      </c>
      <c r="N1961" s="8">
        <v>0</v>
      </c>
      <c r="O1961" s="8">
        <v>0</v>
      </c>
      <c r="P1961" s="8">
        <v>0</v>
      </c>
      <c r="Q1961" s="8">
        <v>0</v>
      </c>
      <c r="R1961" s="8">
        <v>0</v>
      </c>
      <c r="S1961" s="8">
        <v>0</v>
      </c>
      <c r="T1961" s="8">
        <v>0</v>
      </c>
      <c r="U1961" s="8"/>
    </row>
    <row r="1962" spans="1:21" ht="14.25" customHeight="1" x14ac:dyDescent="0.55000000000000004">
      <c r="A1962" s="7">
        <f t="shared" si="107"/>
        <v>2028</v>
      </c>
      <c r="B1962" s="73" t="s">
        <v>87</v>
      </c>
      <c r="C1962" s="75">
        <v>45930</v>
      </c>
      <c r="D1962" s="8">
        <v>0</v>
      </c>
      <c r="E1962" s="8">
        <v>0</v>
      </c>
      <c r="F1962" s="8">
        <v>0</v>
      </c>
      <c r="G1962" s="8">
        <v>0</v>
      </c>
      <c r="H1962" s="8">
        <v>0</v>
      </c>
      <c r="I1962" s="8">
        <v>0</v>
      </c>
      <c r="J1962" s="8">
        <v>0</v>
      </c>
      <c r="K1962" s="8">
        <v>0</v>
      </c>
      <c r="L1962" s="8">
        <v>0</v>
      </c>
      <c r="M1962" s="8">
        <v>0</v>
      </c>
      <c r="N1962" s="8">
        <v>0</v>
      </c>
      <c r="O1962" s="8">
        <v>0</v>
      </c>
      <c r="P1962" s="8">
        <v>0</v>
      </c>
      <c r="Q1962" s="8">
        <v>0</v>
      </c>
      <c r="R1962" s="8">
        <v>0</v>
      </c>
      <c r="S1962" s="8">
        <v>0</v>
      </c>
      <c r="T1962" s="8">
        <v>0</v>
      </c>
      <c r="U1962" s="8"/>
    </row>
    <row r="1963" spans="1:21" ht="14.25" customHeight="1" x14ac:dyDescent="0.55000000000000004">
      <c r="A1963" s="7">
        <f t="shared" si="107"/>
        <v>2028</v>
      </c>
      <c r="B1963" s="73" t="s">
        <v>87</v>
      </c>
      <c r="C1963" s="75">
        <v>45961</v>
      </c>
      <c r="D1963" s="8">
        <v>0</v>
      </c>
      <c r="E1963" s="8">
        <v>0</v>
      </c>
      <c r="F1963" s="8">
        <v>0</v>
      </c>
      <c r="G1963" s="8">
        <v>0</v>
      </c>
      <c r="H1963" s="8">
        <v>0</v>
      </c>
      <c r="I1963" s="8">
        <v>0</v>
      </c>
      <c r="J1963" s="8">
        <v>0</v>
      </c>
      <c r="K1963" s="8">
        <v>0</v>
      </c>
      <c r="L1963" s="8">
        <v>0</v>
      </c>
      <c r="M1963" s="8">
        <v>0</v>
      </c>
      <c r="N1963" s="8">
        <v>0</v>
      </c>
      <c r="O1963" s="8">
        <v>0</v>
      </c>
      <c r="P1963" s="8">
        <v>0</v>
      </c>
      <c r="Q1963" s="8">
        <v>0</v>
      </c>
      <c r="R1963" s="8">
        <v>0</v>
      </c>
      <c r="S1963" s="8">
        <v>0</v>
      </c>
      <c r="T1963" s="8">
        <v>0</v>
      </c>
      <c r="U1963" s="8"/>
    </row>
    <row r="1964" spans="1:21" ht="14.25" customHeight="1" x14ac:dyDescent="0.55000000000000004">
      <c r="A1964" s="7">
        <f t="shared" si="107"/>
        <v>2028</v>
      </c>
      <c r="B1964" s="73" t="s">
        <v>87</v>
      </c>
      <c r="C1964" s="75">
        <v>45991</v>
      </c>
      <c r="D1964" s="8">
        <v>0</v>
      </c>
      <c r="E1964" s="8">
        <v>0</v>
      </c>
      <c r="F1964" s="8">
        <v>0</v>
      </c>
      <c r="G1964" s="8">
        <v>0</v>
      </c>
      <c r="H1964" s="8">
        <v>0</v>
      </c>
      <c r="I1964" s="8">
        <v>0</v>
      </c>
      <c r="J1964" s="8">
        <v>0</v>
      </c>
      <c r="K1964" s="8">
        <v>0</v>
      </c>
      <c r="L1964" s="8">
        <v>0</v>
      </c>
      <c r="M1964" s="8">
        <v>0</v>
      </c>
      <c r="N1964" s="8">
        <v>0</v>
      </c>
      <c r="O1964" s="8">
        <v>0</v>
      </c>
      <c r="P1964" s="8">
        <v>0</v>
      </c>
      <c r="Q1964" s="8">
        <v>0</v>
      </c>
      <c r="R1964" s="8">
        <v>0</v>
      </c>
      <c r="S1964" s="8">
        <v>0</v>
      </c>
      <c r="T1964" s="8">
        <v>0</v>
      </c>
      <c r="U1964" s="8"/>
    </row>
    <row r="1965" spans="1:21" ht="14.25" customHeight="1" x14ac:dyDescent="0.55000000000000004">
      <c r="A1965" s="7">
        <f t="shared" si="107"/>
        <v>2028</v>
      </c>
      <c r="B1965" s="73" t="s">
        <v>87</v>
      </c>
      <c r="C1965" s="75">
        <v>46022</v>
      </c>
      <c r="D1965" s="8">
        <v>0</v>
      </c>
      <c r="E1965" s="8">
        <v>0</v>
      </c>
      <c r="F1965" s="8">
        <v>0</v>
      </c>
      <c r="G1965" s="8">
        <v>0</v>
      </c>
      <c r="H1965" s="8">
        <v>0</v>
      </c>
      <c r="I1965" s="8">
        <v>0</v>
      </c>
      <c r="J1965" s="8">
        <v>0</v>
      </c>
      <c r="K1965" s="8">
        <v>0</v>
      </c>
      <c r="L1965" s="8">
        <v>0</v>
      </c>
      <c r="M1965" s="8">
        <v>0</v>
      </c>
      <c r="N1965" s="8">
        <v>0</v>
      </c>
      <c r="O1965" s="8">
        <v>0</v>
      </c>
      <c r="P1965" s="8">
        <v>0</v>
      </c>
      <c r="Q1965" s="8">
        <v>0</v>
      </c>
      <c r="R1965" s="8">
        <v>0</v>
      </c>
      <c r="S1965" s="8">
        <v>0</v>
      </c>
      <c r="T1965" s="8">
        <v>0</v>
      </c>
      <c r="U1965" s="8"/>
    </row>
    <row r="1966" spans="1:21" ht="14.25" customHeight="1" x14ac:dyDescent="0.55000000000000004">
      <c r="A1966" s="7">
        <f t="shared" si="107"/>
        <v>2028</v>
      </c>
      <c r="B1966" s="73" t="s">
        <v>87</v>
      </c>
      <c r="C1966" s="75">
        <v>46053</v>
      </c>
      <c r="D1966" s="8">
        <v>0</v>
      </c>
      <c r="E1966" s="8">
        <v>0</v>
      </c>
      <c r="F1966" s="8">
        <v>0</v>
      </c>
      <c r="G1966" s="8">
        <v>0</v>
      </c>
      <c r="H1966" s="8">
        <v>0</v>
      </c>
      <c r="I1966" s="8">
        <v>0</v>
      </c>
      <c r="J1966" s="8">
        <v>0</v>
      </c>
      <c r="K1966" s="8">
        <v>0</v>
      </c>
      <c r="L1966" s="8">
        <v>0</v>
      </c>
      <c r="M1966" s="8">
        <v>0</v>
      </c>
      <c r="N1966" s="8">
        <v>0</v>
      </c>
      <c r="O1966" s="8">
        <v>0</v>
      </c>
      <c r="P1966" s="8">
        <v>0</v>
      </c>
      <c r="Q1966" s="8">
        <v>0</v>
      </c>
      <c r="R1966" s="8">
        <v>0</v>
      </c>
      <c r="S1966" s="8">
        <v>0</v>
      </c>
      <c r="T1966" s="8">
        <v>0</v>
      </c>
      <c r="U1966" s="8"/>
    </row>
    <row r="1967" spans="1:21" ht="14.25" customHeight="1" x14ac:dyDescent="0.55000000000000004">
      <c r="A1967" s="7">
        <f t="shared" si="107"/>
        <v>2028</v>
      </c>
      <c r="B1967" s="73" t="s">
        <v>87</v>
      </c>
      <c r="C1967" s="75">
        <v>46081</v>
      </c>
      <c r="D1967" s="8">
        <v>0</v>
      </c>
      <c r="E1967" s="8">
        <v>0</v>
      </c>
      <c r="F1967" s="8">
        <v>0</v>
      </c>
      <c r="G1967" s="8">
        <v>0</v>
      </c>
      <c r="H1967" s="8">
        <v>0</v>
      </c>
      <c r="I1967" s="8">
        <v>0</v>
      </c>
      <c r="J1967" s="8">
        <v>0</v>
      </c>
      <c r="K1967" s="8">
        <v>0</v>
      </c>
      <c r="L1967" s="8">
        <v>0</v>
      </c>
      <c r="M1967" s="8">
        <v>0</v>
      </c>
      <c r="N1967" s="8">
        <v>0</v>
      </c>
      <c r="O1967" s="8">
        <v>0</v>
      </c>
      <c r="P1967" s="8">
        <v>0</v>
      </c>
      <c r="Q1967" s="8">
        <v>0</v>
      </c>
      <c r="R1967" s="8">
        <v>0</v>
      </c>
      <c r="S1967" s="8">
        <v>0</v>
      </c>
      <c r="T1967" s="8">
        <v>0</v>
      </c>
      <c r="U1967" s="8"/>
    </row>
    <row r="1968" spans="1:21" ht="14.25" customHeight="1" x14ac:dyDescent="0.55000000000000004">
      <c r="A1968" s="7">
        <f t="shared" si="107"/>
        <v>2028</v>
      </c>
      <c r="B1968" s="73" t="s">
        <v>87</v>
      </c>
      <c r="C1968" s="75">
        <v>46112</v>
      </c>
      <c r="D1968" s="8">
        <v>0</v>
      </c>
      <c r="E1968" s="8">
        <v>0</v>
      </c>
      <c r="F1968" s="8">
        <v>0</v>
      </c>
      <c r="G1968" s="8">
        <v>0</v>
      </c>
      <c r="H1968" s="8">
        <v>0</v>
      </c>
      <c r="I1968" s="8">
        <v>0</v>
      </c>
      <c r="J1968" s="8">
        <v>0</v>
      </c>
      <c r="K1968" s="8">
        <v>0</v>
      </c>
      <c r="L1968" s="8">
        <v>0</v>
      </c>
      <c r="M1968" s="8">
        <v>0</v>
      </c>
      <c r="N1968" s="8">
        <v>0</v>
      </c>
      <c r="O1968" s="8">
        <v>0</v>
      </c>
      <c r="P1968" s="8">
        <v>0</v>
      </c>
      <c r="Q1968" s="8">
        <v>0</v>
      </c>
      <c r="R1968" s="8">
        <v>0</v>
      </c>
      <c r="S1968" s="8">
        <v>0</v>
      </c>
      <c r="T1968" s="8">
        <v>0</v>
      </c>
      <c r="U1968" s="8"/>
    </row>
    <row r="1969" spans="1:21" ht="14.25" customHeight="1" x14ac:dyDescent="0.55000000000000004">
      <c r="A1969" s="7">
        <f t="shared" si="107"/>
        <v>2028</v>
      </c>
      <c r="B1969" s="73" t="s">
        <v>87</v>
      </c>
      <c r="C1969" s="75">
        <v>46142</v>
      </c>
      <c r="D1969" s="8">
        <v>0</v>
      </c>
      <c r="E1969" s="8">
        <v>0</v>
      </c>
      <c r="F1969" s="8">
        <v>0</v>
      </c>
      <c r="G1969" s="8">
        <v>0</v>
      </c>
      <c r="H1969" s="8">
        <v>0</v>
      </c>
      <c r="I1969" s="8">
        <v>0</v>
      </c>
      <c r="J1969" s="8">
        <v>0</v>
      </c>
      <c r="K1969" s="8">
        <v>0</v>
      </c>
      <c r="L1969" s="8">
        <v>0</v>
      </c>
      <c r="M1969" s="8">
        <v>0</v>
      </c>
      <c r="N1969" s="8">
        <v>0</v>
      </c>
      <c r="O1969" s="8">
        <v>0</v>
      </c>
      <c r="P1969" s="8">
        <v>0</v>
      </c>
      <c r="Q1969" s="8">
        <v>0</v>
      </c>
      <c r="R1969" s="8">
        <v>0</v>
      </c>
      <c r="S1969" s="8">
        <v>0</v>
      </c>
      <c r="T1969" s="8">
        <v>0</v>
      </c>
      <c r="U1969" s="8"/>
    </row>
    <row r="1970" spans="1:21" ht="14.25" customHeight="1" x14ac:dyDescent="0.55000000000000004">
      <c r="A1970" s="7">
        <f t="shared" si="107"/>
        <v>2028</v>
      </c>
      <c r="B1970" s="73" t="s">
        <v>87</v>
      </c>
      <c r="C1970" s="75">
        <v>46173</v>
      </c>
      <c r="D1970" s="8">
        <v>0</v>
      </c>
      <c r="E1970" s="8">
        <v>0</v>
      </c>
      <c r="F1970" s="8">
        <v>0</v>
      </c>
      <c r="G1970" s="8">
        <v>0</v>
      </c>
      <c r="H1970" s="8">
        <v>0</v>
      </c>
      <c r="I1970" s="8">
        <v>0</v>
      </c>
      <c r="J1970" s="8">
        <v>0</v>
      </c>
      <c r="K1970" s="8">
        <v>0</v>
      </c>
      <c r="L1970" s="8">
        <v>0</v>
      </c>
      <c r="M1970" s="8">
        <v>0</v>
      </c>
      <c r="N1970" s="8">
        <v>0</v>
      </c>
      <c r="O1970" s="8">
        <v>0</v>
      </c>
      <c r="P1970" s="8">
        <v>0</v>
      </c>
      <c r="Q1970" s="8">
        <v>0</v>
      </c>
      <c r="R1970" s="8">
        <v>0</v>
      </c>
      <c r="S1970" s="8">
        <v>0</v>
      </c>
      <c r="T1970" s="8">
        <v>0</v>
      </c>
      <c r="U1970" s="8"/>
    </row>
    <row r="1971" spans="1:21" ht="14.25" customHeight="1" x14ac:dyDescent="0.55000000000000004">
      <c r="A1971" s="7">
        <f t="shared" si="107"/>
        <v>2028</v>
      </c>
      <c r="B1971" s="73" t="s">
        <v>87</v>
      </c>
      <c r="C1971" s="75">
        <v>46203</v>
      </c>
      <c r="D1971" s="8">
        <v>0</v>
      </c>
      <c r="E1971" s="8">
        <v>0</v>
      </c>
      <c r="F1971" s="8">
        <v>0</v>
      </c>
      <c r="G1971" s="8">
        <v>0</v>
      </c>
      <c r="H1971" s="8">
        <v>0</v>
      </c>
      <c r="I1971" s="8">
        <v>0</v>
      </c>
      <c r="J1971" s="8">
        <v>0</v>
      </c>
      <c r="K1971" s="8">
        <v>0</v>
      </c>
      <c r="L1971" s="8">
        <v>0</v>
      </c>
      <c r="M1971" s="8">
        <v>0</v>
      </c>
      <c r="N1971" s="8">
        <v>0</v>
      </c>
      <c r="O1971" s="8">
        <v>0</v>
      </c>
      <c r="P1971" s="8">
        <v>0</v>
      </c>
      <c r="Q1971" s="8">
        <v>0</v>
      </c>
      <c r="R1971" s="8">
        <v>0</v>
      </c>
      <c r="S1971" s="8">
        <v>0</v>
      </c>
      <c r="T1971" s="8">
        <v>0</v>
      </c>
      <c r="U1971" s="8"/>
    </row>
    <row r="1972" spans="1:21" ht="14.25" customHeight="1" x14ac:dyDescent="0.55000000000000004">
      <c r="A1972" s="7">
        <f t="shared" si="107"/>
        <v>2028</v>
      </c>
      <c r="B1972" s="73" t="s">
        <v>87</v>
      </c>
      <c r="C1972" s="75">
        <v>46234</v>
      </c>
      <c r="D1972" s="8">
        <v>0</v>
      </c>
      <c r="E1972" s="8">
        <v>0</v>
      </c>
      <c r="F1972" s="8">
        <v>0</v>
      </c>
      <c r="G1972" s="8">
        <v>0</v>
      </c>
      <c r="H1972" s="8">
        <v>0</v>
      </c>
      <c r="I1972" s="8">
        <v>0</v>
      </c>
      <c r="J1972" s="8">
        <v>0</v>
      </c>
      <c r="K1972" s="8">
        <v>0</v>
      </c>
      <c r="L1972" s="8">
        <v>0</v>
      </c>
      <c r="M1972" s="8">
        <v>0</v>
      </c>
      <c r="N1972" s="8">
        <v>0</v>
      </c>
      <c r="O1972" s="8">
        <v>0</v>
      </c>
      <c r="P1972" s="8">
        <v>0</v>
      </c>
      <c r="Q1972" s="8">
        <v>0</v>
      </c>
      <c r="R1972" s="8">
        <v>0</v>
      </c>
      <c r="S1972" s="8">
        <v>0</v>
      </c>
      <c r="T1972" s="8">
        <v>0</v>
      </c>
      <c r="U1972" s="8"/>
    </row>
    <row r="1973" spans="1:21" ht="14.25" customHeight="1" x14ac:dyDescent="0.55000000000000004">
      <c r="A1973" s="7">
        <f t="shared" si="107"/>
        <v>2028</v>
      </c>
      <c r="B1973" s="73" t="s">
        <v>87</v>
      </c>
      <c r="C1973" s="75">
        <v>46265</v>
      </c>
      <c r="D1973" s="8">
        <v>0</v>
      </c>
      <c r="E1973" s="8">
        <v>0</v>
      </c>
      <c r="F1973" s="8">
        <v>0</v>
      </c>
      <c r="G1973" s="8">
        <v>0</v>
      </c>
      <c r="H1973" s="8">
        <v>0</v>
      </c>
      <c r="I1973" s="8">
        <v>0</v>
      </c>
      <c r="J1973" s="8">
        <v>0</v>
      </c>
      <c r="K1973" s="8">
        <v>0</v>
      </c>
      <c r="L1973" s="8">
        <v>0</v>
      </c>
      <c r="M1973" s="8">
        <v>0</v>
      </c>
      <c r="N1973" s="8">
        <v>0</v>
      </c>
      <c r="O1973" s="8">
        <v>0</v>
      </c>
      <c r="P1973" s="8">
        <v>0</v>
      </c>
      <c r="Q1973" s="8">
        <v>0</v>
      </c>
      <c r="R1973" s="8">
        <v>0</v>
      </c>
      <c r="S1973" s="8">
        <v>0</v>
      </c>
      <c r="T1973" s="8">
        <v>0</v>
      </c>
      <c r="U1973" s="8"/>
    </row>
    <row r="1974" spans="1:21" ht="14.25" customHeight="1" x14ac:dyDescent="0.55000000000000004">
      <c r="A1974" s="7">
        <f t="shared" si="107"/>
        <v>2028</v>
      </c>
      <c r="B1974" s="73" t="s">
        <v>87</v>
      </c>
      <c r="C1974" s="75">
        <v>46295</v>
      </c>
      <c r="D1974" s="8">
        <v>0</v>
      </c>
      <c r="E1974" s="8">
        <v>0</v>
      </c>
      <c r="F1974" s="8">
        <v>0</v>
      </c>
      <c r="G1974" s="8">
        <v>0</v>
      </c>
      <c r="H1974" s="8">
        <v>0</v>
      </c>
      <c r="I1974" s="8">
        <v>0</v>
      </c>
      <c r="J1974" s="8">
        <v>0</v>
      </c>
      <c r="K1974" s="8">
        <v>0</v>
      </c>
      <c r="L1974" s="8">
        <v>0</v>
      </c>
      <c r="M1974" s="8">
        <v>0</v>
      </c>
      <c r="N1974" s="8">
        <v>0</v>
      </c>
      <c r="O1974" s="8">
        <v>0</v>
      </c>
      <c r="P1974" s="8">
        <v>0</v>
      </c>
      <c r="Q1974" s="8">
        <v>0</v>
      </c>
      <c r="R1974" s="8">
        <v>0</v>
      </c>
      <c r="S1974" s="8">
        <v>0</v>
      </c>
      <c r="T1974" s="8">
        <v>0</v>
      </c>
      <c r="U1974" s="8"/>
    </row>
    <row r="1975" spans="1:21" ht="14.25" customHeight="1" x14ac:dyDescent="0.55000000000000004">
      <c r="A1975" s="7">
        <f t="shared" si="107"/>
        <v>2028</v>
      </c>
      <c r="B1975" s="73" t="s">
        <v>87</v>
      </c>
      <c r="C1975" s="75">
        <v>46326</v>
      </c>
      <c r="D1975" s="8">
        <v>0</v>
      </c>
      <c r="E1975" s="8">
        <v>0</v>
      </c>
      <c r="F1975" s="8">
        <v>0</v>
      </c>
      <c r="G1975" s="8">
        <v>0</v>
      </c>
      <c r="H1975" s="8">
        <v>0</v>
      </c>
      <c r="I1975" s="8">
        <v>0</v>
      </c>
      <c r="J1975" s="8">
        <v>0</v>
      </c>
      <c r="K1975" s="8">
        <v>0</v>
      </c>
      <c r="L1975" s="8">
        <v>0</v>
      </c>
      <c r="M1975" s="8">
        <v>0</v>
      </c>
      <c r="N1975" s="8">
        <v>0</v>
      </c>
      <c r="O1975" s="8">
        <v>0</v>
      </c>
      <c r="P1975" s="8">
        <v>0</v>
      </c>
      <c r="Q1975" s="8">
        <v>0</v>
      </c>
      <c r="R1975" s="8">
        <v>0</v>
      </c>
      <c r="S1975" s="8">
        <v>0</v>
      </c>
      <c r="T1975" s="8">
        <v>0</v>
      </c>
      <c r="U1975" s="8"/>
    </row>
    <row r="1976" spans="1:21" ht="14.25" customHeight="1" x14ac:dyDescent="0.55000000000000004">
      <c r="A1976" s="7">
        <f t="shared" si="107"/>
        <v>2028</v>
      </c>
      <c r="B1976" s="73" t="s">
        <v>87</v>
      </c>
      <c r="C1976" s="75">
        <v>46356</v>
      </c>
      <c r="D1976" s="8">
        <v>0</v>
      </c>
      <c r="E1976" s="8">
        <v>0</v>
      </c>
      <c r="F1976" s="8">
        <v>0</v>
      </c>
      <c r="G1976" s="8">
        <v>0</v>
      </c>
      <c r="H1976" s="8">
        <v>0</v>
      </c>
      <c r="I1976" s="8">
        <v>0</v>
      </c>
      <c r="J1976" s="8">
        <v>0</v>
      </c>
      <c r="K1976" s="8">
        <v>0</v>
      </c>
      <c r="L1976" s="8">
        <v>0</v>
      </c>
      <c r="M1976" s="8">
        <v>0</v>
      </c>
      <c r="N1976" s="8">
        <v>0</v>
      </c>
      <c r="O1976" s="8">
        <v>0</v>
      </c>
      <c r="P1976" s="8">
        <v>0</v>
      </c>
      <c r="Q1976" s="8">
        <v>0</v>
      </c>
      <c r="R1976" s="8">
        <v>0</v>
      </c>
      <c r="S1976" s="8">
        <v>0</v>
      </c>
      <c r="T1976" s="8">
        <v>0</v>
      </c>
      <c r="U1976" s="8"/>
    </row>
    <row r="1977" spans="1:21" ht="14.25" customHeight="1" x14ac:dyDescent="0.55000000000000004">
      <c r="A1977" s="7">
        <f t="shared" si="107"/>
        <v>2028</v>
      </c>
      <c r="B1977" s="73" t="s">
        <v>87</v>
      </c>
      <c r="C1977" s="75">
        <v>46387</v>
      </c>
      <c r="D1977" s="8">
        <v>0</v>
      </c>
      <c r="E1977" s="8">
        <v>0</v>
      </c>
      <c r="F1977" s="8">
        <v>0</v>
      </c>
      <c r="G1977" s="8">
        <v>0</v>
      </c>
      <c r="H1977" s="8">
        <v>0</v>
      </c>
      <c r="I1977" s="8">
        <v>0</v>
      </c>
      <c r="J1977" s="8">
        <v>0</v>
      </c>
      <c r="K1977" s="8">
        <v>0</v>
      </c>
      <c r="L1977" s="8">
        <v>0</v>
      </c>
      <c r="M1977" s="8">
        <v>0</v>
      </c>
      <c r="N1977" s="8">
        <v>0</v>
      </c>
      <c r="O1977" s="8">
        <v>0</v>
      </c>
      <c r="P1977" s="8">
        <v>0</v>
      </c>
      <c r="Q1977" s="8">
        <v>0</v>
      </c>
      <c r="R1977" s="8">
        <v>0</v>
      </c>
      <c r="S1977" s="8">
        <v>0</v>
      </c>
      <c r="T1977" s="8">
        <v>0</v>
      </c>
      <c r="U1977" s="8"/>
    </row>
    <row r="1978" spans="1:21" ht="14.25" customHeight="1" x14ac:dyDescent="0.55000000000000004">
      <c r="A1978" s="7">
        <f t="shared" si="107"/>
        <v>2028</v>
      </c>
      <c r="B1978" s="73" t="s">
        <v>87</v>
      </c>
      <c r="C1978" s="75">
        <v>46418</v>
      </c>
      <c r="D1978" s="8">
        <v>0</v>
      </c>
      <c r="E1978" s="8">
        <v>0</v>
      </c>
      <c r="F1978" s="8">
        <v>0</v>
      </c>
      <c r="G1978" s="8">
        <v>0</v>
      </c>
      <c r="H1978" s="8">
        <v>0</v>
      </c>
      <c r="I1978" s="8">
        <v>0</v>
      </c>
      <c r="J1978" s="8">
        <v>0</v>
      </c>
      <c r="K1978" s="8">
        <v>0</v>
      </c>
      <c r="L1978" s="8">
        <v>0</v>
      </c>
      <c r="M1978" s="8">
        <v>0</v>
      </c>
      <c r="N1978" s="8">
        <v>0</v>
      </c>
      <c r="O1978" s="8">
        <v>0</v>
      </c>
      <c r="P1978" s="8">
        <v>0</v>
      </c>
      <c r="Q1978" s="8">
        <v>0</v>
      </c>
      <c r="R1978" s="8">
        <v>0</v>
      </c>
      <c r="S1978" s="8">
        <v>0</v>
      </c>
      <c r="T1978" s="8">
        <v>0</v>
      </c>
      <c r="U1978" s="8"/>
    </row>
    <row r="1979" spans="1:21" ht="14.25" customHeight="1" x14ac:dyDescent="0.55000000000000004">
      <c r="A1979" s="7">
        <f t="shared" si="107"/>
        <v>2028</v>
      </c>
      <c r="B1979" s="73" t="s">
        <v>87</v>
      </c>
      <c r="C1979" s="75">
        <v>46446</v>
      </c>
      <c r="D1979" s="8">
        <v>0</v>
      </c>
      <c r="E1979" s="8">
        <v>0</v>
      </c>
      <c r="F1979" s="8">
        <v>0</v>
      </c>
      <c r="G1979" s="8">
        <v>0</v>
      </c>
      <c r="H1979" s="8">
        <v>0</v>
      </c>
      <c r="I1979" s="8">
        <v>0</v>
      </c>
      <c r="J1979" s="8">
        <v>0</v>
      </c>
      <c r="K1979" s="8">
        <v>0</v>
      </c>
      <c r="L1979" s="8">
        <v>0</v>
      </c>
      <c r="M1979" s="8">
        <v>0</v>
      </c>
      <c r="N1979" s="8">
        <v>0</v>
      </c>
      <c r="O1979" s="8">
        <v>0</v>
      </c>
      <c r="P1979" s="8">
        <v>0</v>
      </c>
      <c r="Q1979" s="8">
        <v>0</v>
      </c>
      <c r="R1979" s="8">
        <v>0</v>
      </c>
      <c r="S1979" s="8">
        <v>0</v>
      </c>
      <c r="T1979" s="8">
        <v>0</v>
      </c>
      <c r="U1979" s="8"/>
    </row>
    <row r="1980" spans="1:21" ht="14.25" customHeight="1" x14ac:dyDescent="0.55000000000000004">
      <c r="A1980" s="7">
        <f t="shared" si="107"/>
        <v>2028</v>
      </c>
      <c r="B1980" s="73" t="s">
        <v>87</v>
      </c>
      <c r="C1980" s="75">
        <v>46477</v>
      </c>
      <c r="D1980" s="8">
        <v>0</v>
      </c>
      <c r="E1980" s="8">
        <v>0</v>
      </c>
      <c r="F1980" s="8">
        <v>0</v>
      </c>
      <c r="G1980" s="8">
        <v>0</v>
      </c>
      <c r="H1980" s="8">
        <v>0</v>
      </c>
      <c r="I1980" s="8">
        <v>0</v>
      </c>
      <c r="J1980" s="8">
        <v>0</v>
      </c>
      <c r="K1980" s="8">
        <v>0</v>
      </c>
      <c r="L1980" s="8">
        <v>0</v>
      </c>
      <c r="M1980" s="8">
        <v>0</v>
      </c>
      <c r="N1980" s="8">
        <v>0</v>
      </c>
      <c r="O1980" s="8">
        <v>0</v>
      </c>
      <c r="P1980" s="8">
        <v>0</v>
      </c>
      <c r="Q1980" s="8">
        <v>0</v>
      </c>
      <c r="R1980" s="8">
        <v>0</v>
      </c>
      <c r="S1980" s="8">
        <v>0</v>
      </c>
      <c r="T1980" s="8">
        <v>0</v>
      </c>
      <c r="U1980" s="8"/>
    </row>
    <row r="1981" spans="1:21" ht="14.25" customHeight="1" x14ac:dyDescent="0.55000000000000004">
      <c r="A1981" s="7">
        <f t="shared" si="107"/>
        <v>2028</v>
      </c>
      <c r="B1981" s="73" t="s">
        <v>87</v>
      </c>
      <c r="C1981" s="75">
        <v>46507</v>
      </c>
      <c r="D1981" s="8">
        <v>0</v>
      </c>
      <c r="E1981" s="8">
        <v>0</v>
      </c>
      <c r="F1981" s="8">
        <v>0</v>
      </c>
      <c r="G1981" s="8">
        <v>0</v>
      </c>
      <c r="H1981" s="8">
        <v>0</v>
      </c>
      <c r="I1981" s="8">
        <v>0</v>
      </c>
      <c r="J1981" s="8">
        <v>0</v>
      </c>
      <c r="K1981" s="8">
        <v>0</v>
      </c>
      <c r="L1981" s="8">
        <v>0</v>
      </c>
      <c r="M1981" s="8">
        <v>0</v>
      </c>
      <c r="N1981" s="8">
        <v>0</v>
      </c>
      <c r="O1981" s="8">
        <v>0</v>
      </c>
      <c r="P1981" s="8">
        <v>0</v>
      </c>
      <c r="Q1981" s="8">
        <v>0</v>
      </c>
      <c r="R1981" s="8">
        <v>0</v>
      </c>
      <c r="S1981" s="8">
        <v>0</v>
      </c>
      <c r="T1981" s="8">
        <v>0</v>
      </c>
      <c r="U1981" s="8"/>
    </row>
    <row r="1982" spans="1:21" ht="14.25" customHeight="1" x14ac:dyDescent="0.55000000000000004">
      <c r="A1982" s="7">
        <f t="shared" si="107"/>
        <v>2028</v>
      </c>
      <c r="B1982" s="73" t="s">
        <v>87</v>
      </c>
      <c r="C1982" s="75">
        <v>46538</v>
      </c>
      <c r="D1982" s="8">
        <v>0</v>
      </c>
      <c r="E1982" s="8">
        <v>0</v>
      </c>
      <c r="F1982" s="8">
        <v>0</v>
      </c>
      <c r="G1982" s="8">
        <v>0</v>
      </c>
      <c r="H1982" s="8">
        <v>0</v>
      </c>
      <c r="I1982" s="8">
        <v>0</v>
      </c>
      <c r="J1982" s="8">
        <v>0</v>
      </c>
      <c r="K1982" s="8">
        <v>0</v>
      </c>
      <c r="L1982" s="8">
        <v>0</v>
      </c>
      <c r="M1982" s="8">
        <v>0</v>
      </c>
      <c r="N1982" s="8">
        <v>0</v>
      </c>
      <c r="O1982" s="8">
        <v>0</v>
      </c>
      <c r="P1982" s="8">
        <v>0</v>
      </c>
      <c r="Q1982" s="8">
        <v>0</v>
      </c>
      <c r="R1982" s="8">
        <v>0</v>
      </c>
      <c r="S1982" s="8">
        <v>0</v>
      </c>
      <c r="T1982" s="8">
        <v>0</v>
      </c>
      <c r="U1982" s="8"/>
    </row>
    <row r="1983" spans="1:21" ht="14.25" customHeight="1" x14ac:dyDescent="0.55000000000000004">
      <c r="A1983" s="7">
        <f t="shared" si="107"/>
        <v>2028</v>
      </c>
      <c r="B1983" s="73" t="s">
        <v>87</v>
      </c>
      <c r="C1983" s="75">
        <v>46568</v>
      </c>
      <c r="D1983" s="8">
        <v>0</v>
      </c>
      <c r="E1983" s="8">
        <v>0</v>
      </c>
      <c r="F1983" s="8">
        <v>0</v>
      </c>
      <c r="G1983" s="8">
        <v>0</v>
      </c>
      <c r="H1983" s="8">
        <v>0</v>
      </c>
      <c r="I1983" s="8">
        <v>0</v>
      </c>
      <c r="J1983" s="8">
        <v>0</v>
      </c>
      <c r="K1983" s="8">
        <v>0</v>
      </c>
      <c r="L1983" s="8">
        <v>0</v>
      </c>
      <c r="M1983" s="8">
        <v>0</v>
      </c>
      <c r="N1983" s="8">
        <v>0</v>
      </c>
      <c r="O1983" s="8">
        <v>0</v>
      </c>
      <c r="P1983" s="8">
        <v>0</v>
      </c>
      <c r="Q1983" s="8">
        <v>0</v>
      </c>
      <c r="R1983" s="8">
        <v>0</v>
      </c>
      <c r="S1983" s="8">
        <v>0</v>
      </c>
      <c r="T1983" s="8">
        <v>0</v>
      </c>
      <c r="U1983" s="8"/>
    </row>
    <row r="1984" spans="1:21" ht="14.25" customHeight="1" x14ac:dyDescent="0.55000000000000004">
      <c r="A1984" s="7">
        <f t="shared" si="107"/>
        <v>2028</v>
      </c>
      <c r="B1984" s="73" t="s">
        <v>87</v>
      </c>
      <c r="C1984" s="75">
        <v>46599</v>
      </c>
      <c r="D1984" s="8">
        <v>0</v>
      </c>
      <c r="E1984" s="8">
        <v>0</v>
      </c>
      <c r="F1984" s="8">
        <v>0</v>
      </c>
      <c r="G1984" s="8">
        <v>0</v>
      </c>
      <c r="H1984" s="8">
        <v>0</v>
      </c>
      <c r="I1984" s="8">
        <v>0</v>
      </c>
      <c r="J1984" s="8">
        <v>0</v>
      </c>
      <c r="K1984" s="8">
        <v>0</v>
      </c>
      <c r="L1984" s="8">
        <v>0</v>
      </c>
      <c r="M1984" s="8">
        <v>0</v>
      </c>
      <c r="N1984" s="8">
        <v>0</v>
      </c>
      <c r="O1984" s="8">
        <v>0</v>
      </c>
      <c r="P1984" s="8">
        <v>0</v>
      </c>
      <c r="Q1984" s="8">
        <v>0</v>
      </c>
      <c r="R1984" s="8">
        <v>0</v>
      </c>
      <c r="S1984" s="8">
        <v>0</v>
      </c>
      <c r="T1984" s="8">
        <v>0</v>
      </c>
      <c r="U1984" s="8"/>
    </row>
    <row r="1985" spans="1:21" ht="14.25" customHeight="1" x14ac:dyDescent="0.55000000000000004">
      <c r="A1985" s="7">
        <f t="shared" si="107"/>
        <v>2028</v>
      </c>
      <c r="B1985" s="73" t="s">
        <v>87</v>
      </c>
      <c r="C1985" s="75">
        <v>46630</v>
      </c>
      <c r="D1985" s="8">
        <v>0</v>
      </c>
      <c r="E1985" s="8">
        <v>0</v>
      </c>
      <c r="F1985" s="8">
        <v>0</v>
      </c>
      <c r="G1985" s="8">
        <v>0</v>
      </c>
      <c r="H1985" s="8">
        <v>0</v>
      </c>
      <c r="I1985" s="8">
        <v>0</v>
      </c>
      <c r="J1985" s="8">
        <v>0</v>
      </c>
      <c r="K1985" s="8">
        <v>0</v>
      </c>
      <c r="L1985" s="8">
        <v>0</v>
      </c>
      <c r="M1985" s="8">
        <v>0</v>
      </c>
      <c r="N1985" s="8">
        <v>0</v>
      </c>
      <c r="O1985" s="8">
        <v>0</v>
      </c>
      <c r="P1985" s="8">
        <v>0</v>
      </c>
      <c r="Q1985" s="8">
        <v>0</v>
      </c>
      <c r="R1985" s="8">
        <v>0</v>
      </c>
      <c r="S1985" s="8">
        <v>0</v>
      </c>
      <c r="T1985" s="8">
        <v>0</v>
      </c>
      <c r="U1985" s="8"/>
    </row>
    <row r="1986" spans="1:21" ht="14.25" customHeight="1" x14ac:dyDescent="0.55000000000000004">
      <c r="A1986" s="7">
        <f t="shared" si="107"/>
        <v>2028</v>
      </c>
      <c r="B1986" s="73" t="s">
        <v>87</v>
      </c>
      <c r="C1986" s="75">
        <v>46660</v>
      </c>
      <c r="D1986" s="8">
        <v>0</v>
      </c>
      <c r="E1986" s="8">
        <v>0</v>
      </c>
      <c r="F1986" s="8">
        <v>0</v>
      </c>
      <c r="G1986" s="8">
        <v>0</v>
      </c>
      <c r="H1986" s="8">
        <v>0</v>
      </c>
      <c r="I1986" s="8">
        <v>0</v>
      </c>
      <c r="J1986" s="8">
        <v>0</v>
      </c>
      <c r="K1986" s="8">
        <v>0</v>
      </c>
      <c r="L1986" s="8">
        <v>0</v>
      </c>
      <c r="M1986" s="8">
        <v>0</v>
      </c>
      <c r="N1986" s="8">
        <v>0</v>
      </c>
      <c r="O1986" s="8">
        <v>0</v>
      </c>
      <c r="P1986" s="8">
        <v>0</v>
      </c>
      <c r="Q1986" s="8">
        <v>0</v>
      </c>
      <c r="R1986" s="8">
        <v>0</v>
      </c>
      <c r="S1986" s="8">
        <v>0</v>
      </c>
      <c r="T1986" s="8">
        <v>0</v>
      </c>
      <c r="U1986" s="8"/>
    </row>
    <row r="1987" spans="1:21" ht="14.25" customHeight="1" x14ac:dyDescent="0.55000000000000004">
      <c r="A1987" s="7">
        <f t="shared" si="107"/>
        <v>2028</v>
      </c>
      <c r="B1987" s="73" t="s">
        <v>87</v>
      </c>
      <c r="C1987" s="75">
        <v>46691</v>
      </c>
      <c r="D1987" s="8">
        <v>0</v>
      </c>
      <c r="E1987" s="8">
        <v>0</v>
      </c>
      <c r="F1987" s="8">
        <v>0</v>
      </c>
      <c r="G1987" s="8">
        <v>0</v>
      </c>
      <c r="H1987" s="8">
        <v>0</v>
      </c>
      <c r="I1987" s="8">
        <v>0</v>
      </c>
      <c r="J1987" s="8">
        <v>0</v>
      </c>
      <c r="K1987" s="8">
        <v>0</v>
      </c>
      <c r="L1987" s="8">
        <v>0</v>
      </c>
      <c r="M1987" s="8">
        <v>0</v>
      </c>
      <c r="N1987" s="8">
        <v>0</v>
      </c>
      <c r="O1987" s="8">
        <v>0</v>
      </c>
      <c r="P1987" s="8">
        <v>0</v>
      </c>
      <c r="Q1987" s="8">
        <v>0</v>
      </c>
      <c r="R1987" s="8">
        <v>0</v>
      </c>
      <c r="S1987" s="8">
        <v>0</v>
      </c>
      <c r="T1987" s="8">
        <v>0</v>
      </c>
      <c r="U1987" s="8"/>
    </row>
    <row r="1988" spans="1:21" ht="14.25" customHeight="1" x14ac:dyDescent="0.55000000000000004">
      <c r="A1988" s="7">
        <f t="shared" si="107"/>
        <v>2028</v>
      </c>
      <c r="B1988" s="73" t="s">
        <v>87</v>
      </c>
      <c r="C1988" s="75">
        <v>46721</v>
      </c>
      <c r="D1988" s="8">
        <v>0</v>
      </c>
      <c r="E1988" s="8">
        <v>0</v>
      </c>
      <c r="F1988" s="8">
        <v>0</v>
      </c>
      <c r="G1988" s="8">
        <v>0</v>
      </c>
      <c r="H1988" s="8">
        <v>0</v>
      </c>
      <c r="I1988" s="8">
        <v>0</v>
      </c>
      <c r="J1988" s="8">
        <v>0</v>
      </c>
      <c r="K1988" s="8">
        <v>0</v>
      </c>
      <c r="L1988" s="8">
        <v>0</v>
      </c>
      <c r="M1988" s="8">
        <v>0</v>
      </c>
      <c r="N1988" s="8">
        <v>0</v>
      </c>
      <c r="O1988" s="8">
        <v>0</v>
      </c>
      <c r="P1988" s="8">
        <v>0</v>
      </c>
      <c r="Q1988" s="8">
        <v>0</v>
      </c>
      <c r="R1988" s="8">
        <v>0</v>
      </c>
      <c r="S1988" s="8">
        <v>0</v>
      </c>
      <c r="T1988" s="8">
        <v>0</v>
      </c>
      <c r="U1988" s="8"/>
    </row>
    <row r="1989" spans="1:21" ht="14.25" customHeight="1" x14ac:dyDescent="0.55000000000000004">
      <c r="A1989" s="7">
        <f t="shared" si="107"/>
        <v>2028</v>
      </c>
      <c r="B1989" s="73" t="s">
        <v>87</v>
      </c>
      <c r="C1989" s="75">
        <v>46752</v>
      </c>
      <c r="D1989" s="8">
        <v>0</v>
      </c>
      <c r="E1989" s="8">
        <v>0</v>
      </c>
      <c r="F1989" s="8">
        <v>0</v>
      </c>
      <c r="G1989" s="8">
        <v>0</v>
      </c>
      <c r="H1989" s="8">
        <v>0</v>
      </c>
      <c r="I1989" s="8">
        <v>0</v>
      </c>
      <c r="J1989" s="8">
        <v>0</v>
      </c>
      <c r="K1989" s="8">
        <v>0</v>
      </c>
      <c r="L1989" s="8">
        <v>0</v>
      </c>
      <c r="M1989" s="8">
        <v>0</v>
      </c>
      <c r="N1989" s="8">
        <v>0</v>
      </c>
      <c r="O1989" s="8">
        <v>0</v>
      </c>
      <c r="P1989" s="8">
        <v>0</v>
      </c>
      <c r="Q1989" s="8">
        <v>0</v>
      </c>
      <c r="R1989" s="8">
        <v>0</v>
      </c>
      <c r="S1989" s="8">
        <v>0</v>
      </c>
      <c r="T1989" s="8">
        <v>0</v>
      </c>
      <c r="U1989" s="8"/>
    </row>
    <row r="1990" spans="1:21" ht="14.25" customHeight="1" x14ac:dyDescent="0.55000000000000004">
      <c r="A1990" s="7">
        <f t="shared" si="107"/>
        <v>2028</v>
      </c>
      <c r="B1990" s="73" t="s">
        <v>87</v>
      </c>
      <c r="C1990" s="75">
        <v>46783</v>
      </c>
      <c r="D1990" s="8">
        <v>488631.9140625</v>
      </c>
      <c r="E1990" s="8">
        <v>1005261.28125</v>
      </c>
      <c r="F1990" s="8">
        <v>132694.4873046875</v>
      </c>
      <c r="G1990" s="8">
        <v>2345.4335021972652</v>
      </c>
      <c r="H1990" s="8">
        <v>2895.1530151367192</v>
      </c>
      <c r="I1990" s="8">
        <v>636.93363189697288</v>
      </c>
      <c r="J1990" s="8">
        <v>163825.9501953125</v>
      </c>
      <c r="K1990" s="8">
        <v>0</v>
      </c>
      <c r="L1990" s="8">
        <v>3481.6166381835947</v>
      </c>
      <c r="M1990" s="8">
        <v>11790.277404785171</v>
      </c>
      <c r="N1990" s="8">
        <v>148554.05859375</v>
      </c>
      <c r="O1990" s="8">
        <v>89711.51416015625</v>
      </c>
      <c r="P1990" s="8">
        <v>0</v>
      </c>
      <c r="Q1990" s="8">
        <v>121791.109375</v>
      </c>
      <c r="R1990" s="8">
        <v>143235.6240234375</v>
      </c>
      <c r="S1990" s="8">
        <v>9698.7622680664081</v>
      </c>
      <c r="T1990" s="8">
        <v>10891.565429687524</v>
      </c>
      <c r="U1990" s="8"/>
    </row>
    <row r="1991" spans="1:21" ht="14.25" customHeight="1" x14ac:dyDescent="0.55000000000000004">
      <c r="A1991" s="7">
        <f t="shared" si="107"/>
        <v>2028</v>
      </c>
      <c r="B1991" s="73" t="s">
        <v>87</v>
      </c>
      <c r="C1991" s="75">
        <v>46812</v>
      </c>
      <c r="D1991" s="8">
        <v>654365.5078125</v>
      </c>
      <c r="E1991" s="8">
        <v>1353124.4375</v>
      </c>
      <c r="F1991" s="8">
        <v>178612.4228515625</v>
      </c>
      <c r="G1991" s="8">
        <v>3140.9549102783203</v>
      </c>
      <c r="H1991" s="8">
        <v>3896.9991149902353</v>
      </c>
      <c r="I1991" s="8">
        <v>857.33975601196278</v>
      </c>
      <c r="J1991" s="8">
        <v>217873.54296875</v>
      </c>
      <c r="K1991" s="8">
        <v>0</v>
      </c>
      <c r="L1991" s="8">
        <v>4630.2886352539063</v>
      </c>
      <c r="M1991" s="8">
        <v>15677.51586914064</v>
      </c>
      <c r="N1991" s="8">
        <v>197565.73828125</v>
      </c>
      <c r="O1991" s="8">
        <v>118365.7080078125</v>
      </c>
      <c r="P1991" s="8">
        <v>0</v>
      </c>
      <c r="Q1991" s="8">
        <v>0</v>
      </c>
      <c r="R1991" s="8">
        <v>190781.60546875</v>
      </c>
      <c r="S1991" s="8">
        <v>12431.42736816407</v>
      </c>
      <c r="T1991" s="8">
        <v>14660.510192871096</v>
      </c>
      <c r="U1991" s="8"/>
    </row>
    <row r="1992" spans="1:21" ht="14.25" customHeight="1" x14ac:dyDescent="0.55000000000000004">
      <c r="A1992" s="7">
        <f t="shared" si="107"/>
        <v>2028</v>
      </c>
      <c r="B1992" s="73" t="s">
        <v>87</v>
      </c>
      <c r="C1992" s="75">
        <v>46843</v>
      </c>
      <c r="D1992" s="8">
        <v>513483.748046875</v>
      </c>
      <c r="E1992" s="8">
        <v>1173859.4765625</v>
      </c>
      <c r="F1992" s="8">
        <v>154949.4501953125</v>
      </c>
      <c r="G1992" s="8">
        <v>2823.2461395263676</v>
      </c>
      <c r="H1992" s="8">
        <v>4008.1001129150391</v>
      </c>
      <c r="I1992" s="8">
        <v>881.78199386596657</v>
      </c>
      <c r="J1992" s="8">
        <v>197051.4853515625</v>
      </c>
      <c r="K1992" s="8">
        <v>3301.81396484375</v>
      </c>
      <c r="L1992" s="8">
        <v>4187.3252258300781</v>
      </c>
      <c r="M1992" s="8">
        <v>14198.846069335945</v>
      </c>
      <c r="N1992" s="8">
        <v>175363.501953125</v>
      </c>
      <c r="O1992" s="8">
        <v>104232.71875</v>
      </c>
      <c r="P1992" s="8">
        <v>0</v>
      </c>
      <c r="Q1992" s="8">
        <v>182686.6875</v>
      </c>
      <c r="R1992" s="8">
        <v>170240.25</v>
      </c>
      <c r="S1992" s="8">
        <v>11269.39477539063</v>
      </c>
      <c r="T1992" s="8">
        <v>15541.840454101572</v>
      </c>
      <c r="U1992" s="8"/>
    </row>
    <row r="1993" spans="1:21" ht="14.25" customHeight="1" x14ac:dyDescent="0.55000000000000004">
      <c r="A1993" s="7">
        <f t="shared" si="107"/>
        <v>2028</v>
      </c>
      <c r="B1993" s="73" t="s">
        <v>87</v>
      </c>
      <c r="C1993" s="75">
        <v>46873</v>
      </c>
      <c r="D1993" s="8">
        <v>432891.96875</v>
      </c>
      <c r="E1993" s="8">
        <v>1055420.046875</v>
      </c>
      <c r="F1993" s="8">
        <v>139315.4453125</v>
      </c>
      <c r="G1993" s="8">
        <v>2632.994430541994</v>
      </c>
      <c r="H1993" s="8">
        <v>4038.7323760986328</v>
      </c>
      <c r="I1993" s="8">
        <v>888.52106857299805</v>
      </c>
      <c r="J1993" s="8">
        <v>183189.0654296875</v>
      </c>
      <c r="K1993" s="8">
        <v>4658.27734375</v>
      </c>
      <c r="L1993" s="8">
        <v>3892.7289428710892</v>
      </c>
      <c r="M1993" s="8">
        <v>13200.887756347656</v>
      </c>
      <c r="N1993" s="8">
        <v>161437.1689453125</v>
      </c>
      <c r="O1993" s="8">
        <v>95196.06982421875</v>
      </c>
      <c r="P1993" s="8">
        <v>0</v>
      </c>
      <c r="Q1993" s="8">
        <v>0</v>
      </c>
      <c r="R1993" s="8">
        <v>158155.771484375</v>
      </c>
      <c r="S1993" s="8">
        <v>9101.6601257324273</v>
      </c>
      <c r="T1993" s="8">
        <v>15931.633850097658</v>
      </c>
      <c r="U1993" s="8"/>
    </row>
    <row r="1994" spans="1:21" ht="14.25" customHeight="1" x14ac:dyDescent="0.55000000000000004">
      <c r="A1994" s="7">
        <f t="shared" si="107"/>
        <v>2028</v>
      </c>
      <c r="B1994" s="73" t="s">
        <v>87</v>
      </c>
      <c r="C1994" s="75">
        <v>46904</v>
      </c>
      <c r="D1994" s="8">
        <v>527056.662109375</v>
      </c>
      <c r="E1994" s="8">
        <v>1391798.6328125</v>
      </c>
      <c r="F1994" s="8">
        <v>183717.416015625</v>
      </c>
      <c r="G1994" s="8">
        <v>2951.8935699462909</v>
      </c>
      <c r="H1994" s="8">
        <v>4858.7039642334021</v>
      </c>
      <c r="I1994" s="8">
        <v>1068.9148025512695</v>
      </c>
      <c r="J1994" s="8">
        <v>206935.234375</v>
      </c>
      <c r="K1994" s="8">
        <v>3739.94604492188</v>
      </c>
      <c r="L1994" s="8">
        <v>4397.0113067626962</v>
      </c>
      <c r="M1994" s="8">
        <v>14925.994323730476</v>
      </c>
      <c r="N1994" s="8">
        <v>183872.28466796875</v>
      </c>
      <c r="O1994" s="8">
        <v>107567.814453125</v>
      </c>
      <c r="P1994" s="8">
        <v>0</v>
      </c>
      <c r="Q1994" s="8">
        <v>391000.28125</v>
      </c>
      <c r="R1994" s="8">
        <v>177019.20068359375</v>
      </c>
      <c r="S1994" s="8">
        <v>11009.565643310554</v>
      </c>
      <c r="T1994" s="8">
        <v>18906.467529296875</v>
      </c>
      <c r="U1994" s="8"/>
    </row>
    <row r="1995" spans="1:21" ht="14.25" customHeight="1" x14ac:dyDescent="0.55000000000000004">
      <c r="A1995" s="7">
        <f t="shared" si="107"/>
        <v>2028</v>
      </c>
      <c r="B1995" s="73" t="s">
        <v>87</v>
      </c>
      <c r="C1995" s="75">
        <v>46934</v>
      </c>
      <c r="D1995" s="8">
        <v>550153.71484375</v>
      </c>
      <c r="E1995" s="8">
        <v>1745097.03125</v>
      </c>
      <c r="F1995" s="8">
        <v>230352.8056640625</v>
      </c>
      <c r="G1995" s="8">
        <v>2983.7255020141611</v>
      </c>
      <c r="H1995" s="8">
        <v>5769.5435638427734</v>
      </c>
      <c r="I1995" s="8">
        <v>1269.2995185852055</v>
      </c>
      <c r="J1995" s="8">
        <v>214523.9482421875</v>
      </c>
      <c r="K1995" s="8">
        <v>3194.61206054688</v>
      </c>
      <c r="L1995" s="8">
        <v>4557.3123474121094</v>
      </c>
      <c r="M1995" s="8">
        <v>15514.655212402353</v>
      </c>
      <c r="N1995" s="8">
        <v>191257.36572265625</v>
      </c>
      <c r="O1995" s="8">
        <v>111003.03662109375</v>
      </c>
      <c r="P1995" s="8">
        <v>0</v>
      </c>
      <c r="Q1995" s="8">
        <v>1138018.78125</v>
      </c>
      <c r="R1995" s="8">
        <v>178652.45458984375</v>
      </c>
      <c r="S1995" s="8">
        <v>13617.219543457042</v>
      </c>
      <c r="T1995" s="8">
        <v>22254.270568847667</v>
      </c>
      <c r="U1995" s="8"/>
    </row>
    <row r="1996" spans="1:21" ht="14.25" customHeight="1" x14ac:dyDescent="0.55000000000000004">
      <c r="A1996" s="7">
        <f t="shared" si="107"/>
        <v>2028</v>
      </c>
      <c r="B1996" s="73" t="s">
        <v>87</v>
      </c>
      <c r="C1996" s="75">
        <v>46965</v>
      </c>
      <c r="D1996" s="8">
        <v>486496.251953125</v>
      </c>
      <c r="E1996" s="8">
        <v>1703403.53125</v>
      </c>
      <c r="F1996" s="8">
        <v>224849.26611328125</v>
      </c>
      <c r="G1996" s="8">
        <v>4004.3933181762718</v>
      </c>
      <c r="H1996" s="8">
        <v>7989.86131286621</v>
      </c>
      <c r="I1996" s="8">
        <v>1757.7694473266615</v>
      </c>
      <c r="J1996" s="8">
        <v>305202.64453125</v>
      </c>
      <c r="K1996" s="8">
        <v>12125.6748046875</v>
      </c>
      <c r="L1996" s="8">
        <v>6480.9726104736283</v>
      </c>
      <c r="M1996" s="8">
        <v>22190.717742919926</v>
      </c>
      <c r="N1996" s="8">
        <v>264405.27587890625</v>
      </c>
      <c r="O1996" s="8">
        <v>152243.02905273438</v>
      </c>
      <c r="P1996" s="8">
        <v>0</v>
      </c>
      <c r="Q1996" s="8">
        <v>827277.53125</v>
      </c>
      <c r="R1996" s="8">
        <v>240279.02783203125</v>
      </c>
      <c r="S1996" s="8">
        <v>28152.826019287113</v>
      </c>
      <c r="T1996" s="8">
        <v>36770.792602539077</v>
      </c>
      <c r="U1996" s="8"/>
    </row>
    <row r="1997" spans="1:21" ht="14.25" customHeight="1" x14ac:dyDescent="0.55000000000000004">
      <c r="A1997" s="7">
        <f t="shared" si="107"/>
        <v>2028</v>
      </c>
      <c r="B1997" s="73" t="s">
        <v>87</v>
      </c>
      <c r="C1997" s="75">
        <v>46996</v>
      </c>
      <c r="D1997" s="8">
        <v>494530.1484375</v>
      </c>
      <c r="E1997" s="8">
        <v>1839776.40234375</v>
      </c>
      <c r="F1997" s="8">
        <v>242850.48193359375</v>
      </c>
      <c r="G1997" s="8">
        <v>6855.0123062133789</v>
      </c>
      <c r="H1997" s="8">
        <v>14504.699157714855</v>
      </c>
      <c r="I1997" s="8">
        <v>3191.0336761474609</v>
      </c>
      <c r="J1997" s="8">
        <v>515212.81005859375</v>
      </c>
      <c r="K1997" s="8">
        <v>32478.5986328125</v>
      </c>
      <c r="L1997" s="8">
        <v>10939.979583740238</v>
      </c>
      <c r="M1997" s="8">
        <v>37484.393524169922</v>
      </c>
      <c r="N1997" s="8">
        <v>434309.83251953125</v>
      </c>
      <c r="O1997" s="8">
        <v>248094.76318359375</v>
      </c>
      <c r="P1997" s="8">
        <v>0</v>
      </c>
      <c r="Q1997" s="8">
        <v>67073.953125</v>
      </c>
      <c r="R1997" s="8">
        <v>402765.01416015625</v>
      </c>
      <c r="S1997" s="8">
        <v>46408.881561279297</v>
      </c>
      <c r="T1997" s="8">
        <v>66038.909545898452</v>
      </c>
      <c r="U1997" s="8"/>
    </row>
    <row r="1998" spans="1:21" ht="14.25" customHeight="1" x14ac:dyDescent="0.55000000000000004">
      <c r="A1998" s="7">
        <f t="shared" si="107"/>
        <v>2028</v>
      </c>
      <c r="B1998" s="73" t="s">
        <v>87</v>
      </c>
      <c r="C1998" s="75">
        <v>47026</v>
      </c>
      <c r="D1998" s="8">
        <v>450367.2900390625</v>
      </c>
      <c r="E1998" s="8">
        <v>1757134.25</v>
      </c>
      <c r="F1998" s="8">
        <v>231941.71826171875</v>
      </c>
      <c r="G1998" s="8">
        <v>6981.8735122680655</v>
      </c>
      <c r="H1998" s="8">
        <v>15363.399932861339</v>
      </c>
      <c r="I1998" s="8">
        <v>3379.9478340148944</v>
      </c>
      <c r="J1998" s="8">
        <v>518139.7353515625</v>
      </c>
      <c r="K1998" s="8">
        <v>35355.4521484375</v>
      </c>
      <c r="L1998" s="8">
        <v>11002.304656982427</v>
      </c>
      <c r="M1998" s="8">
        <v>37689.704376220703</v>
      </c>
      <c r="N1998" s="8">
        <v>434092.267578125</v>
      </c>
      <c r="O1998" s="8">
        <v>246008.771484375</v>
      </c>
      <c r="P1998" s="8">
        <v>0</v>
      </c>
      <c r="Q1998" s="8">
        <v>652112.55078125</v>
      </c>
      <c r="R1998" s="8">
        <v>405951.67333984375</v>
      </c>
      <c r="S1998" s="8">
        <v>44556.513732910156</v>
      </c>
      <c r="T1998" s="8">
        <v>67631.546478271499</v>
      </c>
      <c r="U1998" s="8"/>
    </row>
    <row r="1999" spans="1:21" ht="14.25" customHeight="1" x14ac:dyDescent="0.55000000000000004">
      <c r="A1999" s="7">
        <f t="shared" si="107"/>
        <v>2028</v>
      </c>
      <c r="B1999" s="73" t="s">
        <v>87</v>
      </c>
      <c r="C1999" s="75">
        <v>47057</v>
      </c>
      <c r="D1999" s="8">
        <v>421605.560546875</v>
      </c>
      <c r="E1999" s="8">
        <v>1877806.1640625</v>
      </c>
      <c r="F1999" s="8">
        <v>247870.41259765625</v>
      </c>
      <c r="G1999" s="8">
        <v>5844.3756790161115</v>
      </c>
      <c r="H1999" s="8">
        <v>14488.68009185793</v>
      </c>
      <c r="I1999" s="8">
        <v>3187.5094490051283</v>
      </c>
      <c r="J1999" s="8">
        <v>450416.9453125</v>
      </c>
      <c r="K1999" s="8">
        <v>30064.306396484382</v>
      </c>
      <c r="L1999" s="8">
        <v>9561.6555480957104</v>
      </c>
      <c r="M1999" s="8">
        <v>32877.365051269531</v>
      </c>
      <c r="N1999" s="8">
        <v>377913.6083984375</v>
      </c>
      <c r="O1999" s="8">
        <v>212476.86596679688</v>
      </c>
      <c r="P1999" s="8">
        <v>0</v>
      </c>
      <c r="Q1999" s="8">
        <v>827252.40625</v>
      </c>
      <c r="R1999" s="8">
        <v>339498.76977539063</v>
      </c>
      <c r="S1999" s="8">
        <v>45665.844757080078</v>
      </c>
      <c r="T1999" s="8">
        <v>65252.333038330085</v>
      </c>
      <c r="U1999" s="8"/>
    </row>
    <row r="2000" spans="1:21" ht="14.25" customHeight="1" x14ac:dyDescent="0.55000000000000004">
      <c r="A2000" s="7">
        <f t="shared" si="107"/>
        <v>2028</v>
      </c>
      <c r="B2000" s="73" t="s">
        <v>87</v>
      </c>
      <c r="C2000" s="75">
        <v>47087</v>
      </c>
      <c r="D2000" s="8">
        <v>558083.376953125</v>
      </c>
      <c r="E2000" s="8">
        <v>2534036.33984375</v>
      </c>
      <c r="F2000" s="8">
        <v>334492.79443359375</v>
      </c>
      <c r="G2000" s="8">
        <v>8022.5477867126529</v>
      </c>
      <c r="H2000" s="8">
        <v>19260.006904602058</v>
      </c>
      <c r="I2000" s="8">
        <v>4237.2014122009277</v>
      </c>
      <c r="J2000" s="8">
        <v>606031.380859375</v>
      </c>
      <c r="K2000" s="8">
        <v>43351.606140136733</v>
      </c>
      <c r="L2000" s="8">
        <v>12865.958587646492</v>
      </c>
      <c r="M2000" s="8">
        <v>44199.084228515625</v>
      </c>
      <c r="N2000" s="8">
        <v>505614.728515625</v>
      </c>
      <c r="O2000" s="8">
        <v>282026.19848632813</v>
      </c>
      <c r="P2000" s="8">
        <v>0</v>
      </c>
      <c r="Q2000" s="8">
        <v>0</v>
      </c>
      <c r="R2000" s="8">
        <v>461153.85620117188</v>
      </c>
      <c r="S2000" s="8">
        <v>60935.469451904304</v>
      </c>
      <c r="T2000" s="8">
        <v>83942.052124023467</v>
      </c>
      <c r="U2000" s="8"/>
    </row>
    <row r="2001" spans="1:21" ht="14.25" customHeight="1" x14ac:dyDescent="0.55000000000000004">
      <c r="A2001" s="7">
        <f t="shared" si="107"/>
        <v>2028</v>
      </c>
      <c r="B2001" s="73" t="s">
        <v>87</v>
      </c>
      <c r="C2001" s="75">
        <v>47118</v>
      </c>
      <c r="D2001" s="8">
        <v>559714.4443359375</v>
      </c>
      <c r="E2001" s="8">
        <v>2533059.57421875</v>
      </c>
      <c r="F2001" s="8">
        <v>334363.861328125</v>
      </c>
      <c r="G2001" s="8">
        <v>8754.3395233154297</v>
      </c>
      <c r="H2001" s="8">
        <v>20669.766845703143</v>
      </c>
      <c r="I2001" s="8">
        <v>4547.3485736846906</v>
      </c>
      <c r="J2001" s="8">
        <v>656373.19921875</v>
      </c>
      <c r="K2001" s="8">
        <v>48185.219665527351</v>
      </c>
      <c r="L2001" s="8">
        <v>13934.776138305675</v>
      </c>
      <c r="M2001" s="8">
        <v>47867.646026611328</v>
      </c>
      <c r="N2001" s="8">
        <v>546385.55078125</v>
      </c>
      <c r="O2001" s="8">
        <v>302356.66259765625</v>
      </c>
      <c r="P2001" s="8">
        <v>0</v>
      </c>
      <c r="Q2001" s="8">
        <v>0</v>
      </c>
      <c r="R2001" s="8">
        <v>499809.9560546875</v>
      </c>
      <c r="S2001" s="8">
        <v>68656.265625</v>
      </c>
      <c r="T2001" s="8">
        <v>87906.974670410156</v>
      </c>
      <c r="U2001" s="8"/>
    </row>
    <row r="2002" spans="1:21" ht="14.25" customHeight="1" x14ac:dyDescent="0.55000000000000004">
      <c r="A2002" s="7">
        <f t="shared" si="107"/>
        <v>2028</v>
      </c>
      <c r="B2002" s="73" t="s">
        <v>87</v>
      </c>
      <c r="C2002" s="75">
        <v>47149</v>
      </c>
      <c r="D2002" s="8">
        <v>474578.576171875</v>
      </c>
      <c r="E2002" s="8">
        <v>2264529.23046875</v>
      </c>
      <c r="F2002" s="8">
        <v>298917.8564453125</v>
      </c>
      <c r="G2002" s="8">
        <v>7207.7198410034252</v>
      </c>
      <c r="H2002" s="8">
        <v>18350.50230407717</v>
      </c>
      <c r="I2002" s="8">
        <v>4037.1103763580345</v>
      </c>
      <c r="J2002" s="8">
        <v>553474.4638671875</v>
      </c>
      <c r="K2002" s="8">
        <v>40598.067504882827</v>
      </c>
      <c r="L2002" s="8">
        <v>11748.116546630859</v>
      </c>
      <c r="M2002" s="8">
        <v>40456.232879638686</v>
      </c>
      <c r="N2002" s="8">
        <v>460672.05444335938</v>
      </c>
      <c r="O2002" s="8">
        <v>252908.14404296875</v>
      </c>
      <c r="P2002" s="8">
        <v>0</v>
      </c>
      <c r="Q2002" s="8">
        <v>0</v>
      </c>
      <c r="R2002" s="8">
        <v>410545.71899414063</v>
      </c>
      <c r="S2002" s="8">
        <v>64750.251159667976</v>
      </c>
      <c r="T2002" s="8">
        <v>78178.488281250015</v>
      </c>
      <c r="U2002" s="8"/>
    </row>
    <row r="2003" spans="1:21" ht="14.25" customHeight="1" x14ac:dyDescent="0.55000000000000004">
      <c r="A2003" s="7">
        <f t="shared" si="107"/>
        <v>2028</v>
      </c>
      <c r="B2003" s="73" t="s">
        <v>87</v>
      </c>
      <c r="C2003" s="75">
        <v>47177</v>
      </c>
      <c r="D2003" s="8">
        <v>417765.896484375</v>
      </c>
      <c r="E2003" s="8">
        <v>2062407.35546875</v>
      </c>
      <c r="F2003" s="8">
        <v>272237.76953125</v>
      </c>
      <c r="G2003" s="8">
        <v>6199.7949142456164</v>
      </c>
      <c r="H2003" s="8">
        <v>16596.453788757346</v>
      </c>
      <c r="I2003" s="8">
        <v>3651.2196235656756</v>
      </c>
      <c r="J2003" s="8">
        <v>479724.25244140625</v>
      </c>
      <c r="K2003" s="8">
        <v>35706.214233398452</v>
      </c>
      <c r="L2003" s="8">
        <v>10182.032463073732</v>
      </c>
      <c r="M2003" s="8">
        <v>35093.967041015632</v>
      </c>
      <c r="N2003" s="8">
        <v>398742.03125</v>
      </c>
      <c r="O2003" s="8">
        <v>217176.87634277344</v>
      </c>
      <c r="P2003" s="8">
        <v>0</v>
      </c>
      <c r="Q2003" s="8">
        <v>0</v>
      </c>
      <c r="R2003" s="8">
        <v>352486.658203125</v>
      </c>
      <c r="S2003" s="8">
        <v>56447.519989013686</v>
      </c>
      <c r="T2003" s="8">
        <v>70790.069885253921</v>
      </c>
      <c r="U2003" s="8"/>
    </row>
    <row r="2004" spans="1:21" ht="14.25" customHeight="1" x14ac:dyDescent="0.55000000000000004">
      <c r="A2004" s="7">
        <f t="shared" si="107"/>
        <v>2028</v>
      </c>
      <c r="B2004" s="73" t="s">
        <v>87</v>
      </c>
      <c r="C2004" s="75">
        <v>47208</v>
      </c>
      <c r="D2004" s="8">
        <v>375884.109375</v>
      </c>
      <c r="E2004" s="8">
        <v>1902320.0390625</v>
      </c>
      <c r="F2004" s="8">
        <v>251106.24365234375</v>
      </c>
      <c r="G2004" s="8">
        <v>5474.8112297058115</v>
      </c>
      <c r="H2004" s="8">
        <v>15208.715095520029</v>
      </c>
      <c r="I2004" s="8">
        <v>3345.9171810150165</v>
      </c>
      <c r="J2004" s="8">
        <v>422649.5947265625</v>
      </c>
      <c r="K2004" s="8">
        <v>32226.035278320327</v>
      </c>
      <c r="L2004" s="8">
        <v>8970.6092224121112</v>
      </c>
      <c r="M2004" s="8">
        <v>30919.907165527362</v>
      </c>
      <c r="N2004" s="8">
        <v>350533.04931640625</v>
      </c>
      <c r="O2004" s="8">
        <v>189409.244140625</v>
      </c>
      <c r="P2004" s="8">
        <v>0</v>
      </c>
      <c r="Q2004" s="8">
        <v>0</v>
      </c>
      <c r="R2004" s="8">
        <v>310408.18676757813</v>
      </c>
      <c r="S2004" s="8">
        <v>47314.452270507827</v>
      </c>
      <c r="T2004" s="8">
        <v>64926.957244873054</v>
      </c>
      <c r="U2004" s="8"/>
    </row>
    <row r="2005" spans="1:21" ht="14.25" customHeight="1" x14ac:dyDescent="0.55000000000000004">
      <c r="A2005" s="7">
        <f t="shared" si="107"/>
        <v>2028</v>
      </c>
      <c r="B2005" s="73" t="s">
        <v>87</v>
      </c>
      <c r="C2005" s="75">
        <v>47238</v>
      </c>
      <c r="D2005" s="8">
        <v>343175.939453125</v>
      </c>
      <c r="E2005" s="8">
        <v>1771077.73046875</v>
      </c>
      <c r="F2005" s="8">
        <v>233782.26025390625</v>
      </c>
      <c r="G2005" s="8">
        <v>4921.4092407226572</v>
      </c>
      <c r="H2005" s="8">
        <v>14075.405113220218</v>
      </c>
      <c r="I2005" s="8">
        <v>3096.5889835357666</v>
      </c>
      <c r="J2005" s="8">
        <v>374638.97119140625</v>
      </c>
      <c r="K2005" s="8">
        <v>29596.64578247071</v>
      </c>
      <c r="L2005" s="8">
        <v>7952.1673812866266</v>
      </c>
      <c r="M2005" s="8">
        <v>27382.726181030284</v>
      </c>
      <c r="N2005" s="8">
        <v>309707.431640625</v>
      </c>
      <c r="O2005" s="8">
        <v>166025.35986328128</v>
      </c>
      <c r="P2005" s="8">
        <v>0</v>
      </c>
      <c r="Q2005" s="8">
        <v>0</v>
      </c>
      <c r="R2005" s="8">
        <v>278071.4921875</v>
      </c>
      <c r="S2005" s="8">
        <v>36439.548309326194</v>
      </c>
      <c r="T2005" s="8">
        <v>60127.928680419922</v>
      </c>
      <c r="U2005" s="8"/>
    </row>
    <row r="2006" spans="1:21" ht="14.25" customHeight="1" x14ac:dyDescent="0.55000000000000004">
      <c r="A2006" s="7">
        <f t="shared" si="107"/>
        <v>2028</v>
      </c>
      <c r="B2006" s="73" t="s">
        <v>87</v>
      </c>
      <c r="C2006" s="75">
        <v>47269</v>
      </c>
      <c r="D2006" s="8">
        <v>316648.4921875</v>
      </c>
      <c r="E2006" s="8">
        <v>1660765.21484375</v>
      </c>
      <c r="F2006" s="8">
        <v>219221.005859375</v>
      </c>
      <c r="G2006" s="8">
        <v>4481.7372245788574</v>
      </c>
      <c r="H2006" s="8">
        <v>13127.718811035173</v>
      </c>
      <c r="I2006" s="8">
        <v>2888.0979976654053</v>
      </c>
      <c r="J2006" s="8">
        <v>342601.451171875</v>
      </c>
      <c r="K2006" s="8">
        <v>27527.079803466804</v>
      </c>
      <c r="L2006" s="8">
        <v>7271.7940101623535</v>
      </c>
      <c r="M2006" s="8">
        <v>25055.846908569343</v>
      </c>
      <c r="N2006" s="8">
        <v>282746.7373046875</v>
      </c>
      <c r="O2006" s="8">
        <v>150373.38696289068</v>
      </c>
      <c r="P2006" s="8">
        <v>0</v>
      </c>
      <c r="Q2006" s="8">
        <v>0</v>
      </c>
      <c r="R2006" s="8">
        <v>252553.99304199222</v>
      </c>
      <c r="S2006" s="8">
        <v>33939.564117431648</v>
      </c>
      <c r="T2006" s="8">
        <v>56107.900970458992</v>
      </c>
      <c r="U2006" s="8"/>
    </row>
    <row r="2007" spans="1:21" ht="14.25" customHeight="1" x14ac:dyDescent="0.55000000000000004">
      <c r="A2007" s="7">
        <f t="shared" si="107"/>
        <v>2028</v>
      </c>
      <c r="B2007" s="73" t="s">
        <v>87</v>
      </c>
      <c r="C2007" s="75">
        <v>47299</v>
      </c>
      <c r="D2007" s="8">
        <v>294549.56640625</v>
      </c>
      <c r="E2007" s="8">
        <v>1566272.521484375</v>
      </c>
      <c r="F2007" s="8">
        <v>206747.96850585938</v>
      </c>
      <c r="G2007" s="8">
        <v>4122.1660728454599</v>
      </c>
      <c r="H2007" s="8">
        <v>12320.542564392093</v>
      </c>
      <c r="I2007" s="8">
        <v>2710.5191974639897</v>
      </c>
      <c r="J2007" s="8">
        <v>316991.62451171875</v>
      </c>
      <c r="K2007" s="8">
        <v>25848.82644653321</v>
      </c>
      <c r="L2007" s="8">
        <v>6727.8017425537109</v>
      </c>
      <c r="M2007" s="8">
        <v>23201.122772216808</v>
      </c>
      <c r="N2007" s="8">
        <v>261213.86669921875</v>
      </c>
      <c r="O2007" s="8">
        <v>137822.53637695318</v>
      </c>
      <c r="P2007" s="8">
        <v>0</v>
      </c>
      <c r="Q2007" s="8">
        <v>0</v>
      </c>
      <c r="R2007" s="8">
        <v>231530.7669677735</v>
      </c>
      <c r="S2007" s="8">
        <v>32781.67732238771</v>
      </c>
      <c r="T2007" s="8">
        <v>52679.170898437515</v>
      </c>
      <c r="U2007" s="8"/>
    </row>
    <row r="2008" spans="1:21" ht="14.25" customHeight="1" x14ac:dyDescent="0.55000000000000004">
      <c r="A2008" s="7">
        <f t="shared" si="107"/>
        <v>2028</v>
      </c>
      <c r="B2008" s="73" t="s">
        <v>87</v>
      </c>
      <c r="C2008" s="75">
        <v>47330</v>
      </c>
      <c r="D2008" s="8">
        <v>275766.29296875</v>
      </c>
      <c r="E2008" s="8">
        <v>1484116</v>
      </c>
      <c r="F2008" s="8">
        <v>195903.31323242188</v>
      </c>
      <c r="G2008" s="8">
        <v>3821.5587711334242</v>
      </c>
      <c r="H2008" s="8">
        <v>11622.823104858406</v>
      </c>
      <c r="I2008" s="8">
        <v>2557.0209999084477</v>
      </c>
      <c r="J2008" s="8">
        <v>295472.50634765625</v>
      </c>
      <c r="K2008" s="8">
        <v>24456.490081787135</v>
      </c>
      <c r="L2008" s="8">
        <v>6270.7229118347177</v>
      </c>
      <c r="M2008" s="8">
        <v>21641.785675048835</v>
      </c>
      <c r="N2008" s="8">
        <v>243103.50561523438</v>
      </c>
      <c r="O2008" s="8">
        <v>127252.36096191409</v>
      </c>
      <c r="P2008" s="8">
        <v>0</v>
      </c>
      <c r="Q2008" s="8">
        <v>0</v>
      </c>
      <c r="R2008" s="8">
        <v>213968.28173828131</v>
      </c>
      <c r="S2008" s="8">
        <v>31792.124114990242</v>
      </c>
      <c r="T2008" s="8">
        <v>49712.097381591797</v>
      </c>
      <c r="U2008" s="8"/>
    </row>
    <row r="2009" spans="1:21" ht="14.25" customHeight="1" x14ac:dyDescent="0.55000000000000004">
      <c r="A2009" s="7">
        <f t="shared" si="107"/>
        <v>2028</v>
      </c>
      <c r="B2009" s="73" t="s">
        <v>87</v>
      </c>
      <c r="C2009" s="75">
        <v>47361</v>
      </c>
      <c r="D2009" s="8">
        <v>259548.73388671875</v>
      </c>
      <c r="E2009" s="8">
        <v>1411818.76171875</v>
      </c>
      <c r="F2009" s="8">
        <v>186360.07568359375</v>
      </c>
      <c r="G2009" s="8">
        <v>3565.8431491851825</v>
      </c>
      <c r="H2009" s="8">
        <v>11012.359573364258</v>
      </c>
      <c r="I2009" s="8">
        <v>2422.7189826965337</v>
      </c>
      <c r="J2009" s="8">
        <v>276905.2509765625</v>
      </c>
      <c r="K2009" s="8">
        <v>23280.282287597674</v>
      </c>
      <c r="L2009" s="8">
        <v>5876.4370193481445</v>
      </c>
      <c r="M2009" s="8">
        <v>20292.26678466798</v>
      </c>
      <c r="N2009" s="8">
        <v>227456.27075195313</v>
      </c>
      <c r="O2009" s="8">
        <v>118119.92187500007</v>
      </c>
      <c r="P2009" s="8">
        <v>0</v>
      </c>
      <c r="Q2009" s="8">
        <v>0</v>
      </c>
      <c r="R2009" s="8">
        <v>199295.37817382818</v>
      </c>
      <c r="S2009" s="8">
        <v>30496.160339355487</v>
      </c>
      <c r="T2009" s="8">
        <v>47113.716827392585</v>
      </c>
      <c r="U2009" s="8"/>
    </row>
    <row r="2010" spans="1:21" ht="14.25" customHeight="1" x14ac:dyDescent="0.55000000000000004">
      <c r="A2010" s="7">
        <f t="shared" si="107"/>
        <v>2028</v>
      </c>
      <c r="B2010" s="73" t="s">
        <v>87</v>
      </c>
      <c r="C2010" s="75">
        <v>47391</v>
      </c>
      <c r="D2010" s="8">
        <v>245368.2939453125</v>
      </c>
      <c r="E2010" s="8">
        <v>1347559.560546875</v>
      </c>
      <c r="F2010" s="8">
        <v>177877.8610839844</v>
      </c>
      <c r="G2010" s="8">
        <v>3345.22681236267</v>
      </c>
      <c r="H2010" s="8">
        <v>10472.784729003904</v>
      </c>
      <c r="I2010" s="8">
        <v>2304.0125389099135</v>
      </c>
      <c r="J2010" s="8">
        <v>260416.64379882813</v>
      </c>
      <c r="K2010" s="8">
        <v>22271.913238525387</v>
      </c>
      <c r="L2010" s="8">
        <v>5526.329879760744</v>
      </c>
      <c r="M2010" s="8">
        <v>19092.18293762207</v>
      </c>
      <c r="N2010" s="8">
        <v>213526.2216796875</v>
      </c>
      <c r="O2010" s="8">
        <v>110008.70166015628</v>
      </c>
      <c r="P2010" s="8">
        <v>0</v>
      </c>
      <c r="Q2010" s="8">
        <v>0</v>
      </c>
      <c r="R2010" s="8">
        <v>186458.62170410162</v>
      </c>
      <c r="S2010" s="8">
        <v>29142.684158325195</v>
      </c>
      <c r="T2010" s="8">
        <v>44815.338256835945</v>
      </c>
      <c r="U2010" s="8"/>
    </row>
    <row r="2011" spans="1:21" ht="14.25" customHeight="1" x14ac:dyDescent="0.55000000000000004">
      <c r="A2011" s="7">
        <f t="shared" si="107"/>
        <v>2028</v>
      </c>
      <c r="B2011" s="73" t="s">
        <v>87</v>
      </c>
      <c r="C2011" s="75">
        <v>47422</v>
      </c>
      <c r="D2011" s="8">
        <v>232838.98681640625</v>
      </c>
      <c r="E2011" s="8">
        <v>1289962.341796875</v>
      </c>
      <c r="F2011" s="8">
        <v>170275.02880859375</v>
      </c>
      <c r="G2011" s="8">
        <v>3152.6518802642818</v>
      </c>
      <c r="H2011" s="8">
        <v>9991.7232971191406</v>
      </c>
      <c r="I2011" s="8">
        <v>2198.1789875030531</v>
      </c>
      <c r="J2011" s="8">
        <v>246510.1748046875</v>
      </c>
      <c r="K2011" s="8">
        <v>21396.777221679695</v>
      </c>
      <c r="L2011" s="8">
        <v>5230.9679985046396</v>
      </c>
      <c r="M2011" s="8">
        <v>18083.609191894546</v>
      </c>
      <c r="N2011" s="8">
        <v>201798.81835937503</v>
      </c>
      <c r="O2011" s="8">
        <v>103144.25775146487</v>
      </c>
      <c r="P2011" s="8">
        <v>0</v>
      </c>
      <c r="Q2011" s="8">
        <v>0</v>
      </c>
      <c r="R2011" s="8">
        <v>175211.57836914068</v>
      </c>
      <c r="S2011" s="8">
        <v>28533.685943603516</v>
      </c>
      <c r="T2011" s="8">
        <v>42764.907409667969</v>
      </c>
      <c r="U2011" s="8"/>
    </row>
    <row r="2012" spans="1:21" ht="14.25" customHeight="1" x14ac:dyDescent="0.55000000000000004">
      <c r="A2012" s="7">
        <f t="shared" si="107"/>
        <v>2028</v>
      </c>
      <c r="B2012" s="73" t="s">
        <v>87</v>
      </c>
      <c r="C2012" s="75">
        <v>47452</v>
      </c>
      <c r="D2012" s="8">
        <v>221670.86669921875</v>
      </c>
      <c r="E2012" s="8">
        <v>1237963.462890625</v>
      </c>
      <c r="F2012" s="8">
        <v>163411.17529296878</v>
      </c>
      <c r="G2012" s="8">
        <v>2982.8848171234131</v>
      </c>
      <c r="H2012" s="8">
        <v>9559.6168975830078</v>
      </c>
      <c r="I2012" s="8">
        <v>2103.1156492233276</v>
      </c>
      <c r="J2012" s="8">
        <v>236456.78442382813</v>
      </c>
      <c r="K2012" s="8">
        <v>20629.358306884773</v>
      </c>
      <c r="L2012" s="8">
        <v>5017.1224212646503</v>
      </c>
      <c r="M2012" s="8">
        <v>17368.453964233413</v>
      </c>
      <c r="N2012" s="8">
        <v>193441.85217285162</v>
      </c>
      <c r="O2012" s="8">
        <v>98090.62530517581</v>
      </c>
      <c r="P2012" s="8">
        <v>0</v>
      </c>
      <c r="Q2012" s="8">
        <v>0</v>
      </c>
      <c r="R2012" s="8">
        <v>165436.95983886725</v>
      </c>
      <c r="S2012" s="8">
        <v>30097.67263793946</v>
      </c>
      <c r="T2012" s="8">
        <v>40922.154022216804</v>
      </c>
      <c r="U2012" s="8"/>
    </row>
    <row r="2013" spans="1:21" ht="14.25" customHeight="1" x14ac:dyDescent="0.55000000000000004">
      <c r="A2013" s="7">
        <f t="shared" si="107"/>
        <v>2028</v>
      </c>
      <c r="B2013" s="73" t="s">
        <v>87</v>
      </c>
      <c r="C2013" s="75">
        <v>47483</v>
      </c>
      <c r="D2013" s="8">
        <v>211640.94262695313</v>
      </c>
      <c r="E2013" s="8">
        <v>1190724.9453125</v>
      </c>
      <c r="F2013" s="8">
        <v>157175.69238281253</v>
      </c>
      <c r="G2013" s="8">
        <v>2831.9505596160889</v>
      </c>
      <c r="H2013" s="8">
        <v>9168.9489974975586</v>
      </c>
      <c r="I2013" s="8">
        <v>2017.1687192916884</v>
      </c>
      <c r="J2013" s="8">
        <v>228221.77294921875</v>
      </c>
      <c r="K2013" s="8">
        <v>19950.380065917976</v>
      </c>
      <c r="L2013" s="8">
        <v>4841.8103218078631</v>
      </c>
      <c r="M2013" s="8">
        <v>16788.992797851573</v>
      </c>
      <c r="N2013" s="8">
        <v>186640.59252929693</v>
      </c>
      <c r="O2013" s="8">
        <v>93893.115234375029</v>
      </c>
      <c r="P2013" s="8">
        <v>0</v>
      </c>
      <c r="Q2013" s="8">
        <v>0</v>
      </c>
      <c r="R2013" s="8">
        <v>156684.18676757821</v>
      </c>
      <c r="S2013" s="8">
        <v>32282.227905273448</v>
      </c>
      <c r="T2013" s="8">
        <v>39255.356201171875</v>
      </c>
      <c r="U2013" s="8"/>
    </row>
    <row r="2014" spans="1:21" ht="14.25" customHeight="1" x14ac:dyDescent="0.55000000000000004">
      <c r="A2014" s="7">
        <f t="shared" si="107"/>
        <v>2028</v>
      </c>
      <c r="B2014" s="73" t="s">
        <v>87</v>
      </c>
      <c r="C2014" s="75">
        <v>47514</v>
      </c>
      <c r="D2014" s="8">
        <v>202574.3330078125</v>
      </c>
      <c r="E2014" s="8">
        <v>1147575.673828125</v>
      </c>
      <c r="F2014" s="8">
        <v>151479.99047851565</v>
      </c>
      <c r="G2014" s="8">
        <v>2696.7695083618164</v>
      </c>
      <c r="H2014" s="8">
        <v>8813.7141036987359</v>
      </c>
      <c r="I2014" s="8">
        <v>1939.0170421600337</v>
      </c>
      <c r="J2014" s="8">
        <v>219338.08337402347</v>
      </c>
      <c r="K2014" s="8">
        <v>19344.987854003906</v>
      </c>
      <c r="L2014" s="8">
        <v>4652.9892616271991</v>
      </c>
      <c r="M2014" s="8">
        <v>16150.766036987325</v>
      </c>
      <c r="N2014" s="8">
        <v>179189.33972167975</v>
      </c>
      <c r="O2014" s="8">
        <v>89431.482360839873</v>
      </c>
      <c r="P2014" s="8">
        <v>0</v>
      </c>
      <c r="Q2014" s="8">
        <v>0</v>
      </c>
      <c r="R2014" s="8">
        <v>148785.62805175787</v>
      </c>
      <c r="S2014" s="8">
        <v>32813.320617675781</v>
      </c>
      <c r="T2014" s="8">
        <v>37739.136108398452</v>
      </c>
      <c r="U2014" s="8"/>
    </row>
    <row r="2015" spans="1:21" ht="14.25" customHeight="1" x14ac:dyDescent="0.55000000000000004">
      <c r="A2015" s="7">
        <f t="shared" si="107"/>
        <v>2028</v>
      </c>
      <c r="B2015" s="73" t="s">
        <v>87</v>
      </c>
      <c r="C2015" s="75">
        <v>47542</v>
      </c>
      <c r="D2015" s="8">
        <v>194331.5810546875</v>
      </c>
      <c r="E2015" s="8">
        <v>1107970.638671875</v>
      </c>
      <c r="F2015" s="8">
        <v>146252.1228027344</v>
      </c>
      <c r="G2015" s="8">
        <v>2574.9143142700191</v>
      </c>
      <c r="H2015" s="8">
        <v>8489.049736022951</v>
      </c>
      <c r="I2015" s="8">
        <v>1867.5908393859875</v>
      </c>
      <c r="J2015" s="8">
        <v>208556.99890136719</v>
      </c>
      <c r="K2015" s="8">
        <v>18801.533081054706</v>
      </c>
      <c r="L2015" s="8">
        <v>4424.3233222961426</v>
      </c>
      <c r="M2015" s="8">
        <v>15355.091262817401</v>
      </c>
      <c r="N2015" s="8">
        <v>169976.04968261725</v>
      </c>
      <c r="O2015" s="8">
        <v>84162.110839843794</v>
      </c>
      <c r="P2015" s="8">
        <v>0</v>
      </c>
      <c r="Q2015" s="8">
        <v>0</v>
      </c>
      <c r="R2015" s="8">
        <v>141686.411315918</v>
      </c>
      <c r="S2015" s="8">
        <v>30517.6650543213</v>
      </c>
      <c r="T2015" s="8">
        <v>36352.922775268569</v>
      </c>
      <c r="U2015" s="8"/>
    </row>
    <row r="2016" spans="1:21" ht="14.25" customHeight="1" x14ac:dyDescent="0.55000000000000004">
      <c r="A2016" s="7">
        <f t="shared" si="107"/>
        <v>2028</v>
      </c>
      <c r="B2016" s="73" t="s">
        <v>87</v>
      </c>
      <c r="C2016" s="75">
        <v>47573</v>
      </c>
      <c r="D2016" s="8">
        <v>186799.86376953125</v>
      </c>
      <c r="E2016" s="8">
        <v>1071461.642578125</v>
      </c>
      <c r="F2016" s="8">
        <v>141432.93579101565</v>
      </c>
      <c r="G2016" s="8">
        <v>2464.4426832199097</v>
      </c>
      <c r="H2016" s="8">
        <v>8190.9706954956137</v>
      </c>
      <c r="I2016" s="8">
        <v>1802.0134763717654</v>
      </c>
      <c r="J2016" s="8">
        <v>197788.36474609375</v>
      </c>
      <c r="K2016" s="8">
        <v>17896.740753173828</v>
      </c>
      <c r="L2016" s="8">
        <v>4196.0577850341815</v>
      </c>
      <c r="M2016" s="8">
        <v>14554.383728027353</v>
      </c>
      <c r="N2016" s="8">
        <v>161141.17590332037</v>
      </c>
      <c r="O2016" s="8">
        <v>79156.397583007856</v>
      </c>
      <c r="P2016" s="8">
        <v>0</v>
      </c>
      <c r="Q2016" s="8">
        <v>0</v>
      </c>
      <c r="R2016" s="8">
        <v>135295.54943847659</v>
      </c>
      <c r="S2016" s="8">
        <v>27412.975219726577</v>
      </c>
      <c r="T2016" s="8">
        <v>35079.840728759773</v>
      </c>
      <c r="U2016" s="8"/>
    </row>
    <row r="2017" spans="1:21" ht="14.25" customHeight="1" x14ac:dyDescent="0.55000000000000004">
      <c r="A2017" s="7">
        <f t="shared" si="107"/>
        <v>2028</v>
      </c>
      <c r="B2017" s="73" t="s">
        <v>87</v>
      </c>
      <c r="C2017" s="75">
        <v>47603</v>
      </c>
      <c r="D2017" s="8">
        <v>179886.74633789063</v>
      </c>
      <c r="E2017" s="8">
        <v>1037676.064453125</v>
      </c>
      <c r="F2017" s="8">
        <v>136973.24023437503</v>
      </c>
      <c r="G2017" s="8">
        <v>2363.7804279327397</v>
      </c>
      <c r="H2017" s="8">
        <v>7916.1751441955566</v>
      </c>
      <c r="I2017" s="8">
        <v>1741.5584316253662</v>
      </c>
      <c r="J2017" s="8">
        <v>185931.22607421878</v>
      </c>
      <c r="K2017" s="8">
        <v>17451.126953125004</v>
      </c>
      <c r="L2017" s="8">
        <v>3944.9408073425298</v>
      </c>
      <c r="M2017" s="8">
        <v>13663.056243896488</v>
      </c>
      <c r="N2017" s="8">
        <v>150872.10363769537</v>
      </c>
      <c r="O2017" s="8">
        <v>73525.677917480454</v>
      </c>
      <c r="P2017" s="8">
        <v>0</v>
      </c>
      <c r="Q2017" s="8">
        <v>0</v>
      </c>
      <c r="R2017" s="8">
        <v>129398.00384521487</v>
      </c>
      <c r="S2017" s="8">
        <v>22627.331054687515</v>
      </c>
      <c r="T2017" s="8">
        <v>33905.89221191407</v>
      </c>
      <c r="U2017" s="8"/>
    </row>
    <row r="2018" spans="1:21" ht="14.25" customHeight="1" x14ac:dyDescent="0.55000000000000004">
      <c r="A2018" s="7">
        <f t="shared" si="107"/>
        <v>2028</v>
      </c>
      <c r="B2018" s="73" t="s">
        <v>87</v>
      </c>
      <c r="C2018" s="75">
        <v>47634</v>
      </c>
      <c r="D2018" s="8">
        <v>173515.66674804688</v>
      </c>
      <c r="E2018" s="8">
        <v>1006301.2109375</v>
      </c>
      <c r="F2018" s="8">
        <v>132831.7595214844</v>
      </c>
      <c r="G2018" s="8">
        <v>2271.636666297914</v>
      </c>
      <c r="H2018" s="8">
        <v>7661.9027061462402</v>
      </c>
      <c r="I2018" s="8">
        <v>1685.618518829345</v>
      </c>
      <c r="J2018" s="8">
        <v>178642.54541015631</v>
      </c>
      <c r="K2018" s="8">
        <v>17044.584136962891</v>
      </c>
      <c r="L2018" s="8">
        <v>3790.2446212768559</v>
      </c>
      <c r="M2018" s="8">
        <v>13129.670700073237</v>
      </c>
      <c r="N2018" s="8">
        <v>144678.04858398443</v>
      </c>
      <c r="O2018" s="8">
        <v>69949.296630859375</v>
      </c>
      <c r="P2018" s="8">
        <v>0</v>
      </c>
      <c r="Q2018" s="8">
        <v>0</v>
      </c>
      <c r="R2018" s="8">
        <v>124064.36340332034</v>
      </c>
      <c r="S2018" s="8">
        <v>21758.814987182624</v>
      </c>
      <c r="T2018" s="8">
        <v>32819.366836547866</v>
      </c>
      <c r="U2018" s="8"/>
    </row>
    <row r="2019" spans="1:21" ht="14.25" customHeight="1" x14ac:dyDescent="0.55000000000000004">
      <c r="A2019" s="7">
        <f t="shared" si="107"/>
        <v>2028</v>
      </c>
      <c r="B2019" s="73" t="s">
        <v>87</v>
      </c>
      <c r="C2019" s="75">
        <v>47664</v>
      </c>
      <c r="D2019" s="8">
        <v>167622.58203125</v>
      </c>
      <c r="E2019" s="8">
        <v>977072.29296875</v>
      </c>
      <c r="F2019" s="8">
        <v>128973.54248046878</v>
      </c>
      <c r="G2019" s="8">
        <v>2186.9416790008549</v>
      </c>
      <c r="H2019" s="8">
        <v>7425.8241386413592</v>
      </c>
      <c r="I2019" s="8">
        <v>1633.6812562942503</v>
      </c>
      <c r="J2019" s="8">
        <v>172557.72583007815</v>
      </c>
      <c r="K2019" s="8">
        <v>16672.070983886733</v>
      </c>
      <c r="L2019" s="8">
        <v>3661.0197486877451</v>
      </c>
      <c r="M2019" s="8">
        <v>12687.856925964368</v>
      </c>
      <c r="N2019" s="8">
        <v>139536.77563476565</v>
      </c>
      <c r="O2019" s="8">
        <v>66929.873291015625</v>
      </c>
      <c r="P2019" s="8">
        <v>0</v>
      </c>
      <c r="Q2019" s="8">
        <v>0</v>
      </c>
      <c r="R2019" s="8">
        <v>119203.10223388675</v>
      </c>
      <c r="S2019" s="8">
        <v>21544.24740600587</v>
      </c>
      <c r="T2019" s="8">
        <v>31810.376739501971</v>
      </c>
      <c r="U2019" s="8"/>
    </row>
    <row r="2020" spans="1:21" ht="14.25" customHeight="1" x14ac:dyDescent="0.55000000000000004">
      <c r="A2020" s="7">
        <f t="shared" si="107"/>
        <v>2028</v>
      </c>
      <c r="B2020" s="73" t="s">
        <v>87</v>
      </c>
      <c r="C2020" s="75">
        <v>47695</v>
      </c>
      <c r="D2020" s="8">
        <v>162153.4443359375</v>
      </c>
      <c r="E2020" s="8">
        <v>949763.375</v>
      </c>
      <c r="F2020" s="8">
        <v>125368.76489257815</v>
      </c>
      <c r="G2020" s="8">
        <v>2108.8012256622314</v>
      </c>
      <c r="H2020" s="8">
        <v>7205.9597854614258</v>
      </c>
      <c r="I2020" s="8">
        <v>1585.3110980987549</v>
      </c>
      <c r="J2020" s="8">
        <v>166964.46618652347</v>
      </c>
      <c r="K2020" s="8">
        <v>15441.391723632827</v>
      </c>
      <c r="L2020" s="8">
        <v>3542.2225074768057</v>
      </c>
      <c r="M2020" s="8">
        <v>12282.250595092781</v>
      </c>
      <c r="N2020" s="8">
        <v>135698.60302734381</v>
      </c>
      <c r="O2020" s="8">
        <v>64573.941955566414</v>
      </c>
      <c r="P2020" s="8">
        <v>0</v>
      </c>
      <c r="Q2020" s="8">
        <v>0</v>
      </c>
      <c r="R2020" s="8">
        <v>114673.89331054689</v>
      </c>
      <c r="S2020" s="8">
        <v>21420.062210083026</v>
      </c>
      <c r="T2020" s="8">
        <v>30870.511474609397</v>
      </c>
      <c r="U2020" s="8"/>
    </row>
    <row r="2021" spans="1:21" ht="14.25" customHeight="1" x14ac:dyDescent="0.55000000000000004">
      <c r="A2021" s="7">
        <f t="shared" si="107"/>
        <v>2028</v>
      </c>
      <c r="B2021" s="73" t="s">
        <v>87</v>
      </c>
      <c r="C2021" s="75">
        <v>47726</v>
      </c>
      <c r="D2021" s="8">
        <v>157062.29614257813</v>
      </c>
      <c r="E2021" s="8">
        <v>924180.34375</v>
      </c>
      <c r="F2021" s="8">
        <v>121991.80468750003</v>
      </c>
      <c r="G2021" s="8">
        <v>2036.4613275527959</v>
      </c>
      <c r="H2021" s="8">
        <v>7000.6149902343768</v>
      </c>
      <c r="I2021" s="8">
        <v>1540.1352567672727</v>
      </c>
      <c r="J2021" s="8">
        <v>161589.90551757818</v>
      </c>
      <c r="K2021" s="8">
        <v>13875.021789550796</v>
      </c>
      <c r="L2021" s="8">
        <v>3428.1048183441167</v>
      </c>
      <c r="M2021" s="8">
        <v>11890.994651794452</v>
      </c>
      <c r="N2021" s="8">
        <v>132395.78234863284</v>
      </c>
      <c r="O2021" s="8">
        <v>62503.838623046882</v>
      </c>
      <c r="P2021" s="8">
        <v>0</v>
      </c>
      <c r="Q2021" s="8">
        <v>0</v>
      </c>
      <c r="R2021" s="8">
        <v>110499.26031494145</v>
      </c>
      <c r="S2021" s="8">
        <v>21098.076263427731</v>
      </c>
      <c r="T2021" s="8">
        <v>29992.567794799823</v>
      </c>
      <c r="U2021" s="8"/>
    </row>
    <row r="2022" spans="1:21" ht="14.25" customHeight="1" x14ac:dyDescent="0.55000000000000004">
      <c r="A2022" s="7">
        <f t="shared" si="107"/>
        <v>2028</v>
      </c>
      <c r="B2022" s="73" t="s">
        <v>87</v>
      </c>
      <c r="C2022" s="75">
        <v>47756</v>
      </c>
      <c r="D2022" s="8">
        <v>152309.75708007813</v>
      </c>
      <c r="E2022" s="8">
        <v>900155.28125</v>
      </c>
      <c r="F2022" s="8">
        <v>118820.49658203128</v>
      </c>
      <c r="G2022" s="8">
        <v>1969.2812633514409</v>
      </c>
      <c r="H2022" s="8">
        <v>6808.3295516967773</v>
      </c>
      <c r="I2022" s="8">
        <v>1497.8324165344234</v>
      </c>
      <c r="J2022" s="8">
        <v>156453.36926269534</v>
      </c>
      <c r="K2022" s="8">
        <v>13581.977478027347</v>
      </c>
      <c r="L2022" s="8">
        <v>3319.0627994537354</v>
      </c>
      <c r="M2022" s="8">
        <v>11516.12188720704</v>
      </c>
      <c r="N2022" s="8">
        <v>128036.20910644534</v>
      </c>
      <c r="O2022" s="8">
        <v>59967.501281738281</v>
      </c>
      <c r="P2022" s="8">
        <v>0</v>
      </c>
      <c r="Q2022" s="8">
        <v>0</v>
      </c>
      <c r="R2022" s="8">
        <v>106620.6819458008</v>
      </c>
      <c r="S2022" s="8">
        <v>20662.35467529298</v>
      </c>
      <c r="T2022" s="8">
        <v>29170.334564209003</v>
      </c>
      <c r="U2022" s="8"/>
    </row>
    <row r="2023" spans="1:21" ht="14.25" customHeight="1" x14ac:dyDescent="0.55000000000000004">
      <c r="A2023" s="7">
        <f t="shared" si="107"/>
        <v>2028</v>
      </c>
      <c r="B2023" s="73" t="s">
        <v>87</v>
      </c>
      <c r="C2023" s="75">
        <v>47787</v>
      </c>
      <c r="D2023" s="8">
        <v>147861.88110351563</v>
      </c>
      <c r="E2023" s="8">
        <v>877542.13671875</v>
      </c>
      <c r="F2023" s="8">
        <v>115835.56152343754</v>
      </c>
      <c r="G2023" s="8">
        <v>1906.7130222320561</v>
      </c>
      <c r="H2023" s="8">
        <v>6627.8374786376953</v>
      </c>
      <c r="I2023" s="8">
        <v>1458.1241855621336</v>
      </c>
      <c r="J2023" s="8">
        <v>151791.8903808594</v>
      </c>
      <c r="K2023" s="8">
        <v>13157.714935302749</v>
      </c>
      <c r="L2023" s="8">
        <v>3220.0872173309322</v>
      </c>
      <c r="M2023" s="8">
        <v>11176.717697143569</v>
      </c>
      <c r="N2023" s="8">
        <v>124237.37048339847</v>
      </c>
      <c r="O2023" s="8">
        <v>57727.931945800789</v>
      </c>
      <c r="P2023" s="8">
        <v>0</v>
      </c>
      <c r="Q2023" s="8">
        <v>0</v>
      </c>
      <c r="R2023" s="8">
        <v>103006.82867431644</v>
      </c>
      <c r="S2023" s="8">
        <v>20386.634338378921</v>
      </c>
      <c r="T2023" s="8">
        <v>28398.427307128914</v>
      </c>
      <c r="U2023" s="8"/>
    </row>
    <row r="2024" spans="1:21" ht="14.25" customHeight="1" x14ac:dyDescent="0.55000000000000004">
      <c r="A2024" s="7">
        <f t="shared" si="107"/>
        <v>2028</v>
      </c>
      <c r="B2024" s="73" t="s">
        <v>87</v>
      </c>
      <c r="C2024" s="75">
        <v>47817</v>
      </c>
      <c r="D2024" s="8">
        <v>143689.22338867188</v>
      </c>
      <c r="E2024" s="8">
        <v>856213.1640625</v>
      </c>
      <c r="F2024" s="8">
        <v>113020.13720703129</v>
      </c>
      <c r="G2024" s="8">
        <v>1848.2847833633423</v>
      </c>
      <c r="H2024" s="8">
        <v>6458.0357017517126</v>
      </c>
      <c r="I2024" s="8">
        <v>1420.7678060531625</v>
      </c>
      <c r="J2024" s="8">
        <v>149157.02734375006</v>
      </c>
      <c r="K2024" s="8">
        <v>11654.052642822267</v>
      </c>
      <c r="L2024" s="8">
        <v>3163.8788967132568</v>
      </c>
      <c r="M2024" s="8">
        <v>10996.364097595218</v>
      </c>
      <c r="N2024" s="8">
        <v>123342.7298583985</v>
      </c>
      <c r="O2024" s="8">
        <v>56858.829650878914</v>
      </c>
      <c r="P2024" s="8">
        <v>0</v>
      </c>
      <c r="Q2024" s="8">
        <v>0</v>
      </c>
      <c r="R2024" s="8">
        <v>99612.203247070342</v>
      </c>
      <c r="S2024" s="8">
        <v>21872.671447753921</v>
      </c>
      <c r="T2024" s="8">
        <v>27672.15014648439</v>
      </c>
      <c r="U2024" s="8"/>
    </row>
    <row r="2025" spans="1:21" ht="14.25" customHeight="1" x14ac:dyDescent="0.55000000000000004">
      <c r="A2025" s="7">
        <f t="shared" si="107"/>
        <v>2028</v>
      </c>
      <c r="B2025" s="73" t="s">
        <v>87</v>
      </c>
      <c r="C2025" s="75">
        <v>47848</v>
      </c>
      <c r="D2025" s="8">
        <v>139766.10668945313</v>
      </c>
      <c r="E2025" s="8">
        <v>836056.10546875</v>
      </c>
      <c r="F2025" s="8">
        <v>110359.40527343753</v>
      </c>
      <c r="G2025" s="8">
        <v>1793.5880374908468</v>
      </c>
      <c r="H2025" s="8">
        <v>6297.9580421447754</v>
      </c>
      <c r="I2025" s="8">
        <v>1385.5507469177242</v>
      </c>
      <c r="J2025" s="8">
        <v>146763.30346679693</v>
      </c>
      <c r="K2025" s="8">
        <v>11417.107940673839</v>
      </c>
      <c r="L2025" s="8">
        <v>3112.782400131227</v>
      </c>
      <c r="M2025" s="8">
        <v>10833.935523986816</v>
      </c>
      <c r="N2025" s="8">
        <v>121399.48303222662</v>
      </c>
      <c r="O2025" s="8">
        <v>55520.301513671875</v>
      </c>
      <c r="P2025" s="8">
        <v>0</v>
      </c>
      <c r="Q2025" s="8">
        <v>0</v>
      </c>
      <c r="R2025" s="8">
        <v>96361.268188476592</v>
      </c>
      <c r="S2025" s="8">
        <v>23414.650085449237</v>
      </c>
      <c r="T2025" s="8">
        <v>26987.387390136741</v>
      </c>
      <c r="U2025" s="8"/>
    </row>
    <row r="2026" spans="1:21" ht="14.25" customHeight="1" x14ac:dyDescent="0.55000000000000004">
      <c r="A2026" s="7">
        <f t="shared" si="107"/>
        <v>2028</v>
      </c>
      <c r="B2026" s="73" t="s">
        <v>87</v>
      </c>
      <c r="C2026" s="75">
        <v>47879</v>
      </c>
      <c r="D2026" s="8">
        <v>136070.0244140625</v>
      </c>
      <c r="E2026" s="8">
        <v>816971.771484375</v>
      </c>
      <c r="F2026" s="8">
        <v>107840.27343750004</v>
      </c>
      <c r="G2026" s="8">
        <v>1742.2672033309939</v>
      </c>
      <c r="H2026" s="8">
        <v>6146.7542343139667</v>
      </c>
      <c r="I2026" s="8">
        <v>1352.2858791351316</v>
      </c>
      <c r="J2026" s="8">
        <v>143656.27722167975</v>
      </c>
      <c r="K2026" s="8">
        <v>11195.245742797857</v>
      </c>
      <c r="L2026" s="8">
        <v>3046.7307891845703</v>
      </c>
      <c r="M2026" s="8">
        <v>10611.252845764167</v>
      </c>
      <c r="N2026" s="8">
        <v>118803.04699707036</v>
      </c>
      <c r="O2026" s="8">
        <v>53903.028503417969</v>
      </c>
      <c r="P2026" s="8">
        <v>0</v>
      </c>
      <c r="Q2026" s="8">
        <v>0</v>
      </c>
      <c r="R2026" s="8">
        <v>93535.887939453154</v>
      </c>
      <c r="S2026" s="8">
        <v>23779.871978759777</v>
      </c>
      <c r="T2026" s="8">
        <v>26340.516647338882</v>
      </c>
      <c r="U2026" s="8"/>
    </row>
    <row r="2027" spans="1:21" ht="14.25" customHeight="1" x14ac:dyDescent="0.55000000000000004">
      <c r="A2027" s="7">
        <f t="shared" si="107"/>
        <v>2028</v>
      </c>
      <c r="B2027" s="73" t="s">
        <v>87</v>
      </c>
      <c r="C2027" s="75">
        <v>47907</v>
      </c>
      <c r="D2027" s="8">
        <v>132581.15576171875</v>
      </c>
      <c r="E2027" s="8">
        <v>798872.298828125</v>
      </c>
      <c r="F2027" s="8">
        <v>105451.1433105469</v>
      </c>
      <c r="G2027" s="8">
        <v>1694.011022567749</v>
      </c>
      <c r="H2027" s="8">
        <v>6003.6729888916016</v>
      </c>
      <c r="I2027" s="8">
        <v>1320.8080167770393</v>
      </c>
      <c r="J2027" s="8">
        <v>139102.47570800787</v>
      </c>
      <c r="K2027" s="8">
        <v>10987.040908813489</v>
      </c>
      <c r="L2027" s="8">
        <v>2950.185094833374</v>
      </c>
      <c r="M2027" s="8">
        <v>10273.419082641594</v>
      </c>
      <c r="N2027" s="8">
        <v>114891.82629394536</v>
      </c>
      <c r="O2027" s="8">
        <v>51716.047058105469</v>
      </c>
      <c r="P2027" s="8">
        <v>0</v>
      </c>
      <c r="Q2027" s="8">
        <v>0</v>
      </c>
      <c r="R2027" s="8">
        <v>90743.222534179717</v>
      </c>
      <c r="S2027" s="8">
        <v>22630.912902832042</v>
      </c>
      <c r="T2027" s="8">
        <v>25728.338851928725</v>
      </c>
      <c r="U2027" s="8"/>
    </row>
    <row r="2028" spans="1:21" ht="14.25" customHeight="1" x14ac:dyDescent="0.55000000000000004">
      <c r="A2028" s="7">
        <f t="shared" si="107"/>
        <v>2028</v>
      </c>
      <c r="B2028" s="73" t="s">
        <v>87</v>
      </c>
      <c r="C2028" s="75">
        <v>47938</v>
      </c>
      <c r="D2028" s="8">
        <v>129281.97790527345</v>
      </c>
      <c r="E2028" s="8">
        <v>781679.380859375</v>
      </c>
      <c r="F2028" s="8">
        <v>103181.67700195317</v>
      </c>
      <c r="G2028" s="8">
        <v>1648.5461502075195</v>
      </c>
      <c r="H2028" s="8">
        <v>5868.0470809936523</v>
      </c>
      <c r="I2028" s="8">
        <v>1290.9703092575082</v>
      </c>
      <c r="J2028" s="8">
        <v>134519.61730957037</v>
      </c>
      <c r="K2028" s="8">
        <v>10653.244201660162</v>
      </c>
      <c r="L2028" s="8">
        <v>2853.0614604949956</v>
      </c>
      <c r="M2028" s="8">
        <v>9931.7731857299805</v>
      </c>
      <c r="N2028" s="8">
        <v>111081.53955078129</v>
      </c>
      <c r="O2028" s="8">
        <v>49605.368835449219</v>
      </c>
      <c r="P2028" s="8">
        <v>0</v>
      </c>
      <c r="Q2028" s="8">
        <v>0</v>
      </c>
      <c r="R2028" s="8">
        <v>88127.57159423831</v>
      </c>
      <c r="S2028" s="8">
        <v>21244.038650512699</v>
      </c>
      <c r="T2028" s="8">
        <v>25148.007736206066</v>
      </c>
      <c r="U2028" s="8"/>
    </row>
    <row r="2029" spans="1:21" ht="14.25" customHeight="1" x14ac:dyDescent="0.55000000000000004">
      <c r="A2029" s="7">
        <f t="shared" si="107"/>
        <v>2028</v>
      </c>
      <c r="B2029" s="73" t="s">
        <v>87</v>
      </c>
      <c r="C2029" s="75">
        <v>47968</v>
      </c>
      <c r="D2029" s="8">
        <v>126156.92504882815</v>
      </c>
      <c r="E2029" s="8">
        <v>765323.0869140625</v>
      </c>
      <c r="F2029" s="8">
        <v>101022.64672851565</v>
      </c>
      <c r="G2029" s="8">
        <v>1605.6311197280877</v>
      </c>
      <c r="H2029" s="8">
        <v>5739.2825279235885</v>
      </c>
      <c r="I2029" s="8">
        <v>1262.6421051025391</v>
      </c>
      <c r="J2029" s="8">
        <v>128208.5583496094</v>
      </c>
      <c r="K2029" s="8">
        <v>10468.756088256834</v>
      </c>
      <c r="L2029" s="8">
        <v>2719.529405593873</v>
      </c>
      <c r="M2029" s="8">
        <v>9451.8051147460901</v>
      </c>
      <c r="N2029" s="8">
        <v>105568.46496582037</v>
      </c>
      <c r="O2029" s="8">
        <v>46770.45678710939</v>
      </c>
      <c r="P2029" s="8">
        <v>0</v>
      </c>
      <c r="Q2029" s="8">
        <v>0</v>
      </c>
      <c r="R2029" s="8">
        <v>85641.694396972685</v>
      </c>
      <c r="S2029" s="8">
        <v>17969.871170043949</v>
      </c>
      <c r="T2029" s="8">
        <v>24596.992340087909</v>
      </c>
      <c r="U2029" s="8"/>
    </row>
    <row r="2030" spans="1:21" ht="14.25" customHeight="1" x14ac:dyDescent="0.55000000000000004">
      <c r="A2030" s="7">
        <f t="shared" si="107"/>
        <v>2028</v>
      </c>
      <c r="B2030" s="73" t="s">
        <v>87</v>
      </c>
      <c r="C2030" s="75">
        <v>47999</v>
      </c>
      <c r="D2030" s="8">
        <v>123192.13024902347</v>
      </c>
      <c r="E2030" s="8">
        <v>749740.693359375</v>
      </c>
      <c r="F2030" s="8">
        <v>98965.771728515669</v>
      </c>
      <c r="G2030" s="8">
        <v>1565.0520191192627</v>
      </c>
      <c r="H2030" s="8">
        <v>5616.848388671875</v>
      </c>
      <c r="I2030" s="8">
        <v>1235.706594467164</v>
      </c>
      <c r="J2030" s="8">
        <v>124872.71899414067</v>
      </c>
      <c r="K2030" s="8">
        <v>10294.60383605957</v>
      </c>
      <c r="L2030" s="8">
        <v>2648.7525672912611</v>
      </c>
      <c r="M2030" s="8">
        <v>9206.6608123779333</v>
      </c>
      <c r="N2030" s="8">
        <v>102722.7028808594</v>
      </c>
      <c r="O2030" s="8">
        <v>45149.655975341826</v>
      </c>
      <c r="P2030" s="8">
        <v>0</v>
      </c>
      <c r="Q2030" s="8">
        <v>0</v>
      </c>
      <c r="R2030" s="8">
        <v>83321.551544189482</v>
      </c>
      <c r="S2030" s="8">
        <v>17478.141265869148</v>
      </c>
      <c r="T2030" s="8">
        <v>24073.026596069343</v>
      </c>
      <c r="U2030" s="8"/>
    </row>
    <row r="2031" spans="1:21" ht="14.25" customHeight="1" x14ac:dyDescent="0.55000000000000004">
      <c r="A2031" s="7">
        <f t="shared" si="107"/>
        <v>2028</v>
      </c>
      <c r="B2031" s="73" t="s">
        <v>87</v>
      </c>
      <c r="C2031" s="75">
        <v>48029</v>
      </c>
      <c r="D2031" s="8">
        <v>120375.18591308598</v>
      </c>
      <c r="E2031" s="8">
        <v>734875.80078125</v>
      </c>
      <c r="F2031" s="8">
        <v>97003.605957031265</v>
      </c>
      <c r="G2031" s="8">
        <v>1526.6186056137099</v>
      </c>
      <c r="H2031" s="8">
        <v>5500.2680702209473</v>
      </c>
      <c r="I2031" s="8">
        <v>1210.0589570999143</v>
      </c>
      <c r="J2031" s="8">
        <v>122006.01428222661</v>
      </c>
      <c r="K2031" s="8">
        <v>10129.925369262704</v>
      </c>
      <c r="L2031" s="8">
        <v>2587.8836135864262</v>
      </c>
      <c r="M2031" s="8">
        <v>8997.9883575439526</v>
      </c>
      <c r="N2031" s="8">
        <v>100290.21752929692</v>
      </c>
      <c r="O2031" s="8">
        <v>43731.781982421875</v>
      </c>
      <c r="P2031" s="8">
        <v>0</v>
      </c>
      <c r="Q2031" s="8">
        <v>0</v>
      </c>
      <c r="R2031" s="8">
        <v>81092.865692138701</v>
      </c>
      <c r="S2031" s="8">
        <v>17339.06979370119</v>
      </c>
      <c r="T2031" s="8">
        <v>23574.079116821304</v>
      </c>
      <c r="U2031" s="8"/>
    </row>
    <row r="2032" spans="1:21" ht="14.25" customHeight="1" x14ac:dyDescent="0.55000000000000004">
      <c r="A2032" s="7">
        <f t="shared" si="107"/>
        <v>2028</v>
      </c>
      <c r="B2032" s="73" t="s">
        <v>87</v>
      </c>
      <c r="C2032" s="75">
        <v>48060</v>
      </c>
      <c r="D2032" s="8">
        <v>117694.95898437503</v>
      </c>
      <c r="E2032" s="8">
        <v>720677.4970703125</v>
      </c>
      <c r="F2032" s="8">
        <v>95129.428833007827</v>
      </c>
      <c r="G2032" s="8">
        <v>1490.1608858108536</v>
      </c>
      <c r="H2032" s="8">
        <v>5389.1132965087909</v>
      </c>
      <c r="I2032" s="8">
        <v>1185.6048536300668</v>
      </c>
      <c r="J2032" s="8">
        <v>119298.88183593754</v>
      </c>
      <c r="K2032" s="8">
        <v>9751.9522705078252</v>
      </c>
      <c r="L2032" s="8">
        <v>2530.4038105011</v>
      </c>
      <c r="M2032" s="8">
        <v>8800.8916473388654</v>
      </c>
      <c r="N2032" s="8">
        <v>98215.634948730498</v>
      </c>
      <c r="O2032" s="8">
        <v>42488.348754882813</v>
      </c>
      <c r="P2032" s="8">
        <v>0</v>
      </c>
      <c r="Q2032" s="8">
        <v>0</v>
      </c>
      <c r="R2032" s="8">
        <v>78992.886779785171</v>
      </c>
      <c r="S2032" s="8">
        <v>17207.675506591801</v>
      </c>
      <c r="T2032" s="8">
        <v>23098.320480346694</v>
      </c>
      <c r="U2032" s="8"/>
    </row>
    <row r="2033" spans="1:21" ht="14.25" customHeight="1" x14ac:dyDescent="0.55000000000000004">
      <c r="A2033" s="7">
        <f t="shared" si="107"/>
        <v>2028</v>
      </c>
      <c r="B2033" s="73" t="s">
        <v>87</v>
      </c>
      <c r="C2033" s="75">
        <v>48091</v>
      </c>
      <c r="D2033" s="8">
        <v>115141.43017578128</v>
      </c>
      <c r="E2033" s="8">
        <v>707099.7021484375</v>
      </c>
      <c r="F2033" s="8">
        <v>93337.160278320342</v>
      </c>
      <c r="G2033" s="8">
        <v>1455.5267496109009</v>
      </c>
      <c r="H2033" s="8">
        <v>5282.9969482421893</v>
      </c>
      <c r="I2033" s="8">
        <v>1162.2592782974245</v>
      </c>
      <c r="J2033" s="8">
        <v>116724.76684570318</v>
      </c>
      <c r="K2033" s="8">
        <v>9291.4984436035156</v>
      </c>
      <c r="L2033" s="8">
        <v>2475.7485466003427</v>
      </c>
      <c r="M2033" s="8">
        <v>8613.4694824218805</v>
      </c>
      <c r="N2033" s="8">
        <v>96344.050354003935</v>
      </c>
      <c r="O2033" s="8">
        <v>41348.973449707031</v>
      </c>
      <c r="P2033" s="8">
        <v>0</v>
      </c>
      <c r="Q2033" s="8">
        <v>0</v>
      </c>
      <c r="R2033" s="8">
        <v>76997.281188964858</v>
      </c>
      <c r="S2033" s="8">
        <v>17083.385711669929</v>
      </c>
      <c r="T2033" s="8">
        <v>22644.101043701179</v>
      </c>
      <c r="U2033" s="8"/>
    </row>
    <row r="2034" spans="1:21" ht="14.25" customHeight="1" x14ac:dyDescent="0.55000000000000004">
      <c r="A2034" s="7">
        <f t="shared" si="107"/>
        <v>2028</v>
      </c>
      <c r="B2034" s="73" t="s">
        <v>87</v>
      </c>
      <c r="C2034" s="75">
        <v>48121</v>
      </c>
      <c r="D2034" s="8">
        <v>112705.55187988284</v>
      </c>
      <c r="E2034" s="8">
        <v>694100.630859375</v>
      </c>
      <c r="F2034" s="8">
        <v>91621.283081054717</v>
      </c>
      <c r="G2034" s="8">
        <v>1422.5794305801383</v>
      </c>
      <c r="H2034" s="8">
        <v>5181.5691833496076</v>
      </c>
      <c r="I2034" s="8">
        <v>1139.9451837539671</v>
      </c>
      <c r="J2034" s="8">
        <v>114104.19396972659</v>
      </c>
      <c r="K2034" s="8">
        <v>9150.9482879638672</v>
      </c>
      <c r="L2034" s="8">
        <v>2420.129890441895</v>
      </c>
      <c r="M2034" s="8">
        <v>8421.658760070799</v>
      </c>
      <c r="N2034" s="8">
        <v>94111.456665039092</v>
      </c>
      <c r="O2034" s="8">
        <v>40071.254974365234</v>
      </c>
      <c r="P2034" s="8">
        <v>0</v>
      </c>
      <c r="Q2034" s="8">
        <v>0</v>
      </c>
      <c r="R2034" s="8">
        <v>75084.024597167998</v>
      </c>
      <c r="S2034" s="8">
        <v>16810.242599487312</v>
      </c>
      <c r="T2034" s="8">
        <v>22209.926315307639</v>
      </c>
      <c r="U2034" s="8"/>
    </row>
    <row r="2035" spans="1:21" ht="14.25" customHeight="1" x14ac:dyDescent="0.55000000000000004">
      <c r="A2035" s="7">
        <f t="shared" si="107"/>
        <v>2028</v>
      </c>
      <c r="B2035" s="73" t="s">
        <v>87</v>
      </c>
      <c r="C2035" s="75">
        <v>48152</v>
      </c>
      <c r="D2035" s="8">
        <v>110379.13403320315</v>
      </c>
      <c r="E2035" s="8">
        <v>681642.244140625</v>
      </c>
      <c r="F2035" s="8">
        <v>89976.774902343765</v>
      </c>
      <c r="G2035" s="8">
        <v>1391.1957416534419</v>
      </c>
      <c r="H2035" s="8">
        <v>5084.5122947692871</v>
      </c>
      <c r="I2035" s="8">
        <v>1118.5926198959351</v>
      </c>
      <c r="J2035" s="8">
        <v>111923.40637207037</v>
      </c>
      <c r="K2035" s="8">
        <v>8979.2486419677844</v>
      </c>
      <c r="L2035" s="8">
        <v>2373.8029308319092</v>
      </c>
      <c r="M2035" s="8">
        <v>8263.8824386596698</v>
      </c>
      <c r="N2035" s="8">
        <v>92306.473327636748</v>
      </c>
      <c r="O2035" s="8">
        <v>38991.794555664077</v>
      </c>
      <c r="P2035" s="8">
        <v>0</v>
      </c>
      <c r="Q2035" s="8">
        <v>0</v>
      </c>
      <c r="R2035" s="8">
        <v>73274.840881347671</v>
      </c>
      <c r="S2035" s="8">
        <v>16854.127304077163</v>
      </c>
      <c r="T2035" s="8">
        <v>21794.438705444347</v>
      </c>
      <c r="U2035" s="8"/>
    </row>
    <row r="2036" spans="1:21" ht="14.25" customHeight="1" x14ac:dyDescent="0.55000000000000004">
      <c r="A2036" s="7">
        <f t="shared" si="107"/>
        <v>2028</v>
      </c>
      <c r="B2036" s="73" t="s">
        <v>87</v>
      </c>
      <c r="C2036" s="75">
        <v>48182</v>
      </c>
      <c r="D2036" s="8">
        <v>108154.74572753911</v>
      </c>
      <c r="E2036" s="8">
        <v>669689.8828125</v>
      </c>
      <c r="F2036" s="8">
        <v>88399.064208984433</v>
      </c>
      <c r="G2036" s="8">
        <v>1361.2644000053406</v>
      </c>
      <c r="H2036" s="8">
        <v>4991.5375785827646</v>
      </c>
      <c r="I2036" s="8">
        <v>1098.1382045745859</v>
      </c>
      <c r="J2036" s="8">
        <v>111091.13647460945</v>
      </c>
      <c r="K2036" s="8">
        <v>8539.400665283214</v>
      </c>
      <c r="L2036" s="8">
        <v>2355.9212646484366</v>
      </c>
      <c r="M2036" s="8">
        <v>8212.4711380004901</v>
      </c>
      <c r="N2036" s="8">
        <v>91983.343505859419</v>
      </c>
      <c r="O2036" s="8">
        <v>38547.912322998047</v>
      </c>
      <c r="P2036" s="8">
        <v>0</v>
      </c>
      <c r="Q2036" s="8">
        <v>0</v>
      </c>
      <c r="R2036" s="8">
        <v>71548.826538085952</v>
      </c>
      <c r="S2036" s="8">
        <v>18145.902511596691</v>
      </c>
      <c r="T2036" s="8">
        <v>21396.407623291027</v>
      </c>
      <c r="U2036" s="8"/>
    </row>
    <row r="2037" spans="1:21" ht="14.25" customHeight="1" x14ac:dyDescent="0.55000000000000004">
      <c r="A2037" s="7">
        <f t="shared" si="107"/>
        <v>2028</v>
      </c>
      <c r="B2037" s="73" t="s">
        <v>87</v>
      </c>
      <c r="C2037" s="75">
        <v>48213</v>
      </c>
      <c r="D2037" s="8">
        <v>106025.62097167972</v>
      </c>
      <c r="E2037" s="8">
        <v>658211.837890625</v>
      </c>
      <c r="F2037" s="8">
        <v>86883.961425781294</v>
      </c>
      <c r="G2037" s="8">
        <v>1332.6844596862793</v>
      </c>
      <c r="H2037" s="8">
        <v>4902.3814735412598</v>
      </c>
      <c r="I2037" s="8">
        <v>1078.5238428115845</v>
      </c>
      <c r="J2037" s="8">
        <v>110392.72399902348</v>
      </c>
      <c r="K2037" s="8">
        <v>8417.9532470703198</v>
      </c>
      <c r="L2037" s="8">
        <v>2340.8740367889409</v>
      </c>
      <c r="M2037" s="8">
        <v>8171.1436920166016</v>
      </c>
      <c r="N2037" s="8">
        <v>91462.754089355498</v>
      </c>
      <c r="O2037" s="8">
        <v>38026.517639160171</v>
      </c>
      <c r="P2037" s="8">
        <v>0</v>
      </c>
      <c r="Q2037" s="8">
        <v>0</v>
      </c>
      <c r="R2037" s="8">
        <v>69886.892364501982</v>
      </c>
      <c r="S2037" s="8">
        <v>19491.125305175792</v>
      </c>
      <c r="T2037" s="8">
        <v>21014.706588745124</v>
      </c>
      <c r="U2037" s="8"/>
    </row>
    <row r="2038" spans="1:21" ht="14.25" customHeight="1" x14ac:dyDescent="0.55000000000000004">
      <c r="A2038" s="7">
        <f t="shared" si="107"/>
        <v>2028</v>
      </c>
      <c r="B2038" s="73" t="s">
        <v>87</v>
      </c>
      <c r="C2038" s="75">
        <v>48244</v>
      </c>
      <c r="D2038" s="8">
        <v>103985.59338378909</v>
      </c>
      <c r="E2038" s="8">
        <v>647179.0859375</v>
      </c>
      <c r="F2038" s="8">
        <v>85427.638671875073</v>
      </c>
      <c r="G2038" s="8">
        <v>1305.3643107414262</v>
      </c>
      <c r="H2038" s="8">
        <v>4816.8030891418457</v>
      </c>
      <c r="I2038" s="8">
        <v>1059.6966438293462</v>
      </c>
      <c r="J2038" s="8">
        <v>109031.53991699225</v>
      </c>
      <c r="K2038" s="8">
        <v>8301.9973907470758</v>
      </c>
      <c r="L2038" s="8">
        <v>2311.8812313079829</v>
      </c>
      <c r="M2038" s="8">
        <v>8076.0191726684589</v>
      </c>
      <c r="N2038" s="8">
        <v>90341.640625000029</v>
      </c>
      <c r="O2038" s="8">
        <v>37263.260284423835</v>
      </c>
      <c r="P2038" s="8">
        <v>0</v>
      </c>
      <c r="Q2038" s="8">
        <v>0</v>
      </c>
      <c r="R2038" s="8">
        <v>68362.945983886704</v>
      </c>
      <c r="S2038" s="8">
        <v>20020.287292480498</v>
      </c>
      <c r="T2038" s="8">
        <v>20648.307632446304</v>
      </c>
      <c r="U2038" s="8"/>
    </row>
    <row r="2039" spans="1:21" ht="14.25" customHeight="1" x14ac:dyDescent="0.55000000000000004">
      <c r="A2039" s="7">
        <f t="shared" si="107"/>
        <v>2028</v>
      </c>
      <c r="B2039" s="73" t="s">
        <v>87</v>
      </c>
      <c r="C2039" s="75">
        <v>48273</v>
      </c>
      <c r="D2039" s="8">
        <v>102029.02685546878</v>
      </c>
      <c r="E2039" s="8">
        <v>636564.98046875</v>
      </c>
      <c r="F2039" s="8">
        <v>84026.576782226592</v>
      </c>
      <c r="G2039" s="8">
        <v>1279.2205753326423</v>
      </c>
      <c r="H2039" s="8">
        <v>4734.5824317932129</v>
      </c>
      <c r="I2039" s="8">
        <v>1041.6080923080435</v>
      </c>
      <c r="J2039" s="8">
        <v>106326.01855468756</v>
      </c>
      <c r="K2039" s="8">
        <v>8191.1611022949164</v>
      </c>
      <c r="L2039" s="8">
        <v>2254.5627346038832</v>
      </c>
      <c r="M2039" s="8">
        <v>7873.490348815918</v>
      </c>
      <c r="N2039" s="8">
        <v>88006.804382324233</v>
      </c>
      <c r="O2039" s="8">
        <v>36013.036010742202</v>
      </c>
      <c r="P2039" s="8">
        <v>0</v>
      </c>
      <c r="Q2039" s="8">
        <v>0</v>
      </c>
      <c r="R2039" s="8">
        <v>66917.094146728545</v>
      </c>
      <c r="S2039" s="8">
        <v>19112.656402587898</v>
      </c>
      <c r="T2039" s="8">
        <v>20296.269119262717</v>
      </c>
      <c r="U2039" s="8"/>
    </row>
    <row r="2040" spans="1:21" ht="14.25" customHeight="1" x14ac:dyDescent="0.55000000000000004">
      <c r="A2040" s="7">
        <f t="shared" si="107"/>
        <v>2028</v>
      </c>
      <c r="B2040" s="73" t="s">
        <v>87</v>
      </c>
      <c r="C2040" s="75">
        <v>48304</v>
      </c>
      <c r="D2040" s="8">
        <v>100150.75512695315</v>
      </c>
      <c r="E2040" s="8">
        <v>626345.01953125</v>
      </c>
      <c r="F2040" s="8">
        <v>82677.542358398481</v>
      </c>
      <c r="G2040" s="8">
        <v>1254.1771202087405</v>
      </c>
      <c r="H2040" s="8">
        <v>4655.5170097351074</v>
      </c>
      <c r="I2040" s="8">
        <v>1024.2137002944944</v>
      </c>
      <c r="J2040" s="8">
        <v>103354.07934570318</v>
      </c>
      <c r="K2040" s="8">
        <v>8085.1068267822275</v>
      </c>
      <c r="L2040" s="8">
        <v>2191.6394805908212</v>
      </c>
      <c r="M2040" s="8">
        <v>7649.2932510375967</v>
      </c>
      <c r="N2040" s="8">
        <v>85428.039978027358</v>
      </c>
      <c r="O2040" s="8">
        <v>34681.234710693374</v>
      </c>
      <c r="P2040" s="8">
        <v>0</v>
      </c>
      <c r="Q2040" s="8">
        <v>0</v>
      </c>
      <c r="R2040" s="8">
        <v>65531.833831787131</v>
      </c>
      <c r="S2040" s="8">
        <v>17864.518020629901</v>
      </c>
      <c r="T2040" s="8">
        <v>19957.727905273452</v>
      </c>
      <c r="U2040" s="8"/>
    </row>
    <row r="2041" spans="1:21" ht="14.25" customHeight="1" x14ac:dyDescent="0.55000000000000004">
      <c r="A2041" s="7">
        <f t="shared" si="107"/>
        <v>2028</v>
      </c>
      <c r="B2041" s="73" t="s">
        <v>87</v>
      </c>
      <c r="C2041" s="75">
        <v>48334</v>
      </c>
      <c r="D2041" s="8">
        <v>98346.040039062544</v>
      </c>
      <c r="E2041" s="8">
        <v>616496.6123046875</v>
      </c>
      <c r="F2041" s="8">
        <v>81377.552612304731</v>
      </c>
      <c r="G2041" s="8">
        <v>1230.1643204689035</v>
      </c>
      <c r="H2041" s="8">
        <v>4579.4208030700684</v>
      </c>
      <c r="I2041" s="8">
        <v>1007.4725599288935</v>
      </c>
      <c r="J2041" s="8">
        <v>99178.147521972671</v>
      </c>
      <c r="K2041" s="8">
        <v>7983.5246734619177</v>
      </c>
      <c r="L2041" s="8">
        <v>2103.347360610961</v>
      </c>
      <c r="M2041" s="8">
        <v>7328.9119186401367</v>
      </c>
      <c r="N2041" s="8">
        <v>81762.364379882842</v>
      </c>
      <c r="O2041" s="8">
        <v>32930.485473632834</v>
      </c>
      <c r="P2041" s="8">
        <v>0</v>
      </c>
      <c r="Q2041" s="8">
        <v>0</v>
      </c>
      <c r="R2041" s="8">
        <v>64215.634887695342</v>
      </c>
      <c r="S2041" s="8">
        <v>15330.625274658218</v>
      </c>
      <c r="T2041" s="8">
        <v>19631.887985229499</v>
      </c>
      <c r="U2041" s="8"/>
    </row>
    <row r="2042" spans="1:21" ht="14.25" customHeight="1" x14ac:dyDescent="0.55000000000000004">
      <c r="A2042" s="7">
        <f t="shared" si="107"/>
        <v>2028</v>
      </c>
      <c r="B2042" s="73" t="s">
        <v>87</v>
      </c>
      <c r="C2042" s="75">
        <v>48365</v>
      </c>
      <c r="D2042" s="8">
        <v>96610.524047851592</v>
      </c>
      <c r="E2042" s="8">
        <v>606998.9140625</v>
      </c>
      <c r="F2042" s="8">
        <v>80123.855957031265</v>
      </c>
      <c r="G2042" s="8">
        <v>1207.1184477806098</v>
      </c>
      <c r="H2042" s="8">
        <v>4506.1224403381357</v>
      </c>
      <c r="I2042" s="8">
        <v>991.34687232971203</v>
      </c>
      <c r="J2042" s="8">
        <v>97243.151489257842</v>
      </c>
      <c r="K2042" s="8">
        <v>7886.1323242187564</v>
      </c>
      <c r="L2042" s="8">
        <v>2062.3036804199228</v>
      </c>
      <c r="M2042" s="8">
        <v>7186.2173995971689</v>
      </c>
      <c r="N2042" s="8">
        <v>80108.498718261748</v>
      </c>
      <c r="O2042" s="8">
        <v>32009.133178710952</v>
      </c>
      <c r="P2042" s="8">
        <v>0</v>
      </c>
      <c r="Q2042" s="8">
        <v>0</v>
      </c>
      <c r="R2042" s="8">
        <v>62928.09024047853</v>
      </c>
      <c r="S2042" s="8">
        <v>14997.045326232912</v>
      </c>
      <c r="T2042" s="8">
        <v>19318.016235351573</v>
      </c>
      <c r="U2042" s="8"/>
    </row>
    <row r="2043" spans="1:21" ht="14.25" customHeight="1" x14ac:dyDescent="0.55000000000000004">
      <c r="A2043" s="7">
        <f t="shared" si="107"/>
        <v>2028</v>
      </c>
      <c r="B2043" s="73" t="s">
        <v>87</v>
      </c>
      <c r="C2043" s="75">
        <v>48395</v>
      </c>
      <c r="D2043" s="8">
        <v>94940.19079589851</v>
      </c>
      <c r="E2043" s="8">
        <v>597832.6494140625</v>
      </c>
      <c r="F2043" s="8">
        <v>78913.908325195371</v>
      </c>
      <c r="G2043" s="8">
        <v>1184.9808726310737</v>
      </c>
      <c r="H2043" s="8">
        <v>4435.4636116027832</v>
      </c>
      <c r="I2043" s="8">
        <v>975.80196380615268</v>
      </c>
      <c r="J2043" s="8">
        <v>95591.399780273438</v>
      </c>
      <c r="K2043" s="8">
        <v>7792.6705932617224</v>
      </c>
      <c r="L2043" s="8">
        <v>2027.2387504577644</v>
      </c>
      <c r="M2043" s="8">
        <v>7065.683952331543</v>
      </c>
      <c r="N2043" s="8">
        <v>78705.805969238296</v>
      </c>
      <c r="O2043" s="8">
        <v>31199.863372802749</v>
      </c>
      <c r="P2043" s="8">
        <v>0</v>
      </c>
      <c r="Q2043" s="8">
        <v>0</v>
      </c>
      <c r="R2043" s="8">
        <v>61679.181457519553</v>
      </c>
      <c r="S2043" s="8">
        <v>14896.777748107923</v>
      </c>
      <c r="T2043" s="8">
        <v>19015.43885803223</v>
      </c>
      <c r="U2043" s="8"/>
    </row>
    <row r="2044" spans="1:21" ht="14.25" customHeight="1" x14ac:dyDescent="0.55000000000000004">
      <c r="A2044" s="7">
        <f t="shared" si="107"/>
        <v>2028</v>
      </c>
      <c r="B2044" s="73" t="s">
        <v>87</v>
      </c>
      <c r="C2044" s="75">
        <v>48426</v>
      </c>
      <c r="D2044" s="8">
        <v>93331.333984375044</v>
      </c>
      <c r="E2044" s="8">
        <v>588979.9697265625</v>
      </c>
      <c r="F2044" s="8">
        <v>77745.354858398467</v>
      </c>
      <c r="G2044" s="8">
        <v>1163.6977367401128</v>
      </c>
      <c r="H2044" s="8">
        <v>4367.2986793518076</v>
      </c>
      <c r="I2044" s="8">
        <v>960.80566310882637</v>
      </c>
      <c r="J2044" s="8">
        <v>94022.73468017581</v>
      </c>
      <c r="K2044" s="8">
        <v>7702.9016723632813</v>
      </c>
      <c r="L2044" s="8">
        <v>1993.9302730560303</v>
      </c>
      <c r="M2044" s="8">
        <v>6951.5382156372089</v>
      </c>
      <c r="N2044" s="8">
        <v>77374.364318847685</v>
      </c>
      <c r="O2044" s="8">
        <v>30429.416229248061</v>
      </c>
      <c r="P2044" s="8">
        <v>0</v>
      </c>
      <c r="Q2044" s="8">
        <v>0</v>
      </c>
      <c r="R2044" s="8">
        <v>60454.928466796919</v>
      </c>
      <c r="S2044" s="8">
        <v>14844.276611328134</v>
      </c>
      <c r="T2044" s="8">
        <v>18723.530349731456</v>
      </c>
      <c r="U2044" s="8"/>
    </row>
    <row r="2045" spans="1:21" ht="14.25" customHeight="1" x14ac:dyDescent="0.55000000000000004">
      <c r="A2045" s="7">
        <f t="shared" si="107"/>
        <v>2028</v>
      </c>
      <c r="B2045" s="73" t="s">
        <v>87</v>
      </c>
      <c r="C2045" s="75">
        <v>48457</v>
      </c>
      <c r="D2045" s="8">
        <v>91780.531127929746</v>
      </c>
      <c r="E2045" s="8">
        <v>580424.298828125</v>
      </c>
      <c r="F2045" s="8">
        <v>76616.006958007827</v>
      </c>
      <c r="G2045" s="8">
        <v>1143.2194538116455</v>
      </c>
      <c r="H2045" s="8">
        <v>4301.491870880126</v>
      </c>
      <c r="I2045" s="8">
        <v>946.32818555831773</v>
      </c>
      <c r="J2045" s="8">
        <v>92524.113037109404</v>
      </c>
      <c r="K2045" s="8">
        <v>7616.6064147949273</v>
      </c>
      <c r="L2045" s="8">
        <v>1962.1095714569094</v>
      </c>
      <c r="M2045" s="8">
        <v>6842.4655532836932</v>
      </c>
      <c r="N2045" s="8">
        <v>76102.930053710967</v>
      </c>
      <c r="O2045" s="8">
        <v>29692.620269775409</v>
      </c>
      <c r="P2045" s="8">
        <v>0</v>
      </c>
      <c r="Q2045" s="8">
        <v>0</v>
      </c>
      <c r="R2045" s="8">
        <v>59288.076354980469</v>
      </c>
      <c r="S2045" s="8">
        <v>14794.32270812989</v>
      </c>
      <c r="T2045" s="8">
        <v>18441.712646484375</v>
      </c>
      <c r="U2045" s="8"/>
    </row>
    <row r="2046" spans="1:21" ht="14.25" customHeight="1" x14ac:dyDescent="0.55000000000000004">
      <c r="A2046" s="7">
        <f t="shared" si="107"/>
        <v>2028</v>
      </c>
      <c r="B2046" s="73" t="s">
        <v>87</v>
      </c>
      <c r="C2046" s="75">
        <v>48487</v>
      </c>
      <c r="D2046" s="8">
        <v>90284.608642578169</v>
      </c>
      <c r="E2046" s="8">
        <v>572150.2607421875</v>
      </c>
      <c r="F2046" s="8">
        <v>75523.833740234433</v>
      </c>
      <c r="G2046" s="8">
        <v>1123.5001316070559</v>
      </c>
      <c r="H2046" s="8">
        <v>4237.9177780151367</v>
      </c>
      <c r="I2046" s="8">
        <v>932.34187173843407</v>
      </c>
      <c r="J2046" s="8">
        <v>90973.176879882856</v>
      </c>
      <c r="K2046" s="8">
        <v>7533.5832672119213</v>
      </c>
      <c r="L2046" s="8">
        <v>1929.1900272369389</v>
      </c>
      <c r="M2046" s="8">
        <v>6729.0653228759766</v>
      </c>
      <c r="N2046" s="8">
        <v>74781.339294433623</v>
      </c>
      <c r="O2046" s="8">
        <v>28946.161315917976</v>
      </c>
      <c r="P2046" s="8">
        <v>0</v>
      </c>
      <c r="Q2046" s="8">
        <v>0</v>
      </c>
      <c r="R2046" s="8">
        <v>58141.715820312529</v>
      </c>
      <c r="S2046" s="8">
        <v>14662.012512207055</v>
      </c>
      <c r="T2046" s="8">
        <v>18169.448654174808</v>
      </c>
      <c r="U2046" s="8"/>
    </row>
    <row r="2047" spans="1:21" ht="14.25" customHeight="1" x14ac:dyDescent="0.55000000000000004">
      <c r="A2047" s="7">
        <f t="shared" si="107"/>
        <v>2028</v>
      </c>
      <c r="B2047" s="73" t="s">
        <v>87</v>
      </c>
      <c r="C2047" s="75">
        <v>48518</v>
      </c>
      <c r="D2047" s="8">
        <v>88840.626220703183</v>
      </c>
      <c r="E2047" s="8">
        <v>564143.54296875</v>
      </c>
      <c r="F2047" s="8">
        <v>74466.947509765683</v>
      </c>
      <c r="G2047" s="8">
        <v>1104.4974384307855</v>
      </c>
      <c r="H2047" s="8">
        <v>4176.4599800109872</v>
      </c>
      <c r="I2047" s="8">
        <v>918.82114362716652</v>
      </c>
      <c r="J2047" s="8">
        <v>89582.976013183637</v>
      </c>
      <c r="K2047" s="8">
        <v>7453.6456451416052</v>
      </c>
      <c r="L2047" s="8">
        <v>1899.6713600158687</v>
      </c>
      <c r="M2047" s="8">
        <v>6627.8885803222656</v>
      </c>
      <c r="N2047" s="8">
        <v>73601.770446777373</v>
      </c>
      <c r="O2047" s="8">
        <v>28264.194396972674</v>
      </c>
      <c r="P2047" s="8">
        <v>0</v>
      </c>
      <c r="Q2047" s="8">
        <v>0</v>
      </c>
      <c r="R2047" s="8">
        <v>57058.777893066421</v>
      </c>
      <c r="S2047" s="8">
        <v>14617.958328247081</v>
      </c>
      <c r="T2047" s="8">
        <v>17906.240341186534</v>
      </c>
      <c r="U2047" s="8"/>
    </row>
    <row r="2048" spans="1:21" ht="14.25" customHeight="1" x14ac:dyDescent="0.55000000000000004">
      <c r="A2048" s="7">
        <f t="shared" si="107"/>
        <v>2028</v>
      </c>
      <c r="B2048" s="73" t="s">
        <v>87</v>
      </c>
      <c r="C2048" s="75">
        <v>48548</v>
      </c>
      <c r="D2048" s="8">
        <v>87445.852294921962</v>
      </c>
      <c r="E2048" s="8">
        <v>556390.7919921875</v>
      </c>
      <c r="F2048" s="8">
        <v>73443.583496093779</v>
      </c>
      <c r="G2048" s="8">
        <v>1086.1721816062932</v>
      </c>
      <c r="H2048" s="8">
        <v>4117.0098114013672</v>
      </c>
      <c r="I2048" s="8">
        <v>905.74211359024105</v>
      </c>
      <c r="J2048" s="8">
        <v>88477.969909667998</v>
      </c>
      <c r="K2048" s="8">
        <v>7376.6215820312555</v>
      </c>
      <c r="L2048" s="8">
        <v>1876.170461654664</v>
      </c>
      <c r="M2048" s="8">
        <v>6549.1224060058603</v>
      </c>
      <c r="N2048" s="8">
        <v>72676.055053710967</v>
      </c>
      <c r="O2048" s="8">
        <v>27687.918609619152</v>
      </c>
      <c r="P2048" s="8">
        <v>0</v>
      </c>
      <c r="Q2048" s="8">
        <v>0</v>
      </c>
      <c r="R2048" s="8">
        <v>56003.31945800782</v>
      </c>
      <c r="S2048" s="8">
        <v>14823.025321960462</v>
      </c>
      <c r="T2048" s="8">
        <v>17651.624160766616</v>
      </c>
      <c r="U2048" s="8"/>
    </row>
    <row r="2049" spans="1:21" ht="14.25" customHeight="1" x14ac:dyDescent="0.55000000000000004">
      <c r="A2049" s="7">
        <f t="shared" si="107"/>
        <v>2028</v>
      </c>
      <c r="B2049" s="73" t="s">
        <v>87</v>
      </c>
      <c r="C2049" s="75">
        <v>48579</v>
      </c>
      <c r="D2049" s="8">
        <v>86097.745361328154</v>
      </c>
      <c r="E2049" s="8">
        <v>548879.576171875</v>
      </c>
      <c r="F2049" s="8">
        <v>72452.103393554731</v>
      </c>
      <c r="G2049" s="8">
        <v>1068.4878516197198</v>
      </c>
      <c r="H2049" s="8">
        <v>4059.4664230346689</v>
      </c>
      <c r="I2049" s="8">
        <v>893.08260011672928</v>
      </c>
      <c r="J2049" s="8">
        <v>87829.481323242217</v>
      </c>
      <c r="K2049" s="8">
        <v>7302.351303100595</v>
      </c>
      <c r="L2049" s="8">
        <v>1862.3029022216797</v>
      </c>
      <c r="M2049" s="8">
        <v>6506.2016143798846</v>
      </c>
      <c r="N2049" s="8">
        <v>72158.624267578125</v>
      </c>
      <c r="O2049" s="8">
        <v>27273.307739257827</v>
      </c>
      <c r="P2049" s="8">
        <v>0</v>
      </c>
      <c r="Q2049" s="8">
        <v>0</v>
      </c>
      <c r="R2049" s="8">
        <v>54995.188079833984</v>
      </c>
      <c r="S2049" s="8">
        <v>15429.124076843282</v>
      </c>
      <c r="T2049" s="8">
        <v>17405.168319702159</v>
      </c>
      <c r="U2049" s="8"/>
    </row>
    <row r="2050" spans="1:21" ht="14.25" customHeight="1" x14ac:dyDescent="0.55000000000000004">
      <c r="A2050" s="7">
        <f t="shared" si="107"/>
        <v>2028</v>
      </c>
      <c r="B2050" s="73" t="s">
        <v>87</v>
      </c>
      <c r="C2050" s="75">
        <v>48610</v>
      </c>
      <c r="D2050" s="8">
        <v>84793.940795898496</v>
      </c>
      <c r="E2050" s="8">
        <v>541598.271484375</v>
      </c>
      <c r="F2050" s="8">
        <v>71490.971191406308</v>
      </c>
      <c r="G2050" s="8">
        <v>1051.4107570648193</v>
      </c>
      <c r="H2050" s="8">
        <v>4003.7357521057138</v>
      </c>
      <c r="I2050" s="8">
        <v>880.82182884216331</v>
      </c>
      <c r="J2050" s="8">
        <v>87028.120605468779</v>
      </c>
      <c r="K2050" s="8">
        <v>7230.6868133544976</v>
      </c>
      <c r="L2050" s="8">
        <v>1845.2234039306659</v>
      </c>
      <c r="M2050" s="8">
        <v>6450.6719970703125</v>
      </c>
      <c r="N2050" s="8">
        <v>71501.537292480483</v>
      </c>
      <c r="O2050" s="8">
        <v>26811.156799316421</v>
      </c>
      <c r="P2050" s="8">
        <v>0</v>
      </c>
      <c r="Q2050" s="8">
        <v>0</v>
      </c>
      <c r="R2050" s="8">
        <v>54042.459320068374</v>
      </c>
      <c r="S2050" s="8">
        <v>15819.191978454606</v>
      </c>
      <c r="T2050" s="8">
        <v>17166.470016479507</v>
      </c>
      <c r="U2050" s="8"/>
    </row>
    <row r="2051" spans="1:21" ht="14.25" customHeight="1" x14ac:dyDescent="0.55000000000000004">
      <c r="A2051" s="7">
        <f t="shared" si="107"/>
        <v>2028</v>
      </c>
      <c r="B2051" s="73" t="s">
        <v>87</v>
      </c>
      <c r="C2051" s="75">
        <v>48638</v>
      </c>
      <c r="D2051" s="8">
        <v>83532.231933593837</v>
      </c>
      <c r="E2051" s="8">
        <v>534535.994140625</v>
      </c>
      <c r="F2051" s="8">
        <v>70558.751586914121</v>
      </c>
      <c r="G2051" s="8">
        <v>1034.9094572067272</v>
      </c>
      <c r="H2051" s="8">
        <v>3949.7298431396493</v>
      </c>
      <c r="I2051" s="8">
        <v>868.94056272506714</v>
      </c>
      <c r="J2051" s="8">
        <v>85516.266906738325</v>
      </c>
      <c r="K2051" s="8">
        <v>7161.4904479980478</v>
      </c>
      <c r="L2051" s="8">
        <v>1813.1737518310536</v>
      </c>
      <c r="M2051" s="8">
        <v>6338.3692474365234</v>
      </c>
      <c r="N2051" s="8">
        <v>70203.2333984375</v>
      </c>
      <c r="O2051" s="8">
        <v>26116.074401855483</v>
      </c>
      <c r="P2051" s="8">
        <v>0</v>
      </c>
      <c r="Q2051" s="8">
        <v>0</v>
      </c>
      <c r="R2051" s="8">
        <v>53132.023162841804</v>
      </c>
      <c r="S2051" s="8">
        <v>15449.089996337907</v>
      </c>
      <c r="T2051" s="8">
        <v>16935.154266357436</v>
      </c>
      <c r="U2051" s="8"/>
    </row>
    <row r="2052" spans="1:21" ht="14.25" customHeight="1" x14ac:dyDescent="0.55000000000000004">
      <c r="A2052" s="7">
        <f t="shared" si="107"/>
        <v>2028</v>
      </c>
      <c r="B2052" s="73" t="s">
        <v>87</v>
      </c>
      <c r="C2052" s="75">
        <v>48669</v>
      </c>
      <c r="D2052" s="8">
        <v>82310.559082031337</v>
      </c>
      <c r="E2052" s="8">
        <v>527682.572265625</v>
      </c>
      <c r="F2052" s="8">
        <v>69654.098754882871</v>
      </c>
      <c r="G2052" s="8">
        <v>1018.9546298980719</v>
      </c>
      <c r="H2052" s="8">
        <v>3897.3664588928232</v>
      </c>
      <c r="I2052" s="8">
        <v>857.42059326171943</v>
      </c>
      <c r="J2052" s="8">
        <v>83918.321716308623</v>
      </c>
      <c r="K2052" s="8">
        <v>7094.634979248056</v>
      </c>
      <c r="L2052" s="8">
        <v>1779.3267593383789</v>
      </c>
      <c r="M2052" s="8">
        <v>6218.4562911987323</v>
      </c>
      <c r="N2052" s="8">
        <v>68825.902832031279</v>
      </c>
      <c r="O2052" s="8">
        <v>25401.146911621119</v>
      </c>
      <c r="P2052" s="8">
        <v>0</v>
      </c>
      <c r="Q2052" s="8">
        <v>0</v>
      </c>
      <c r="R2052" s="8">
        <v>52312.71984863282</v>
      </c>
      <c r="S2052" s="8">
        <v>14894.733222961435</v>
      </c>
      <c r="T2052" s="8">
        <v>16710.867965698239</v>
      </c>
      <c r="U2052" s="8"/>
    </row>
    <row r="2053" spans="1:21" ht="14.25" customHeight="1" x14ac:dyDescent="0.55000000000000004">
      <c r="A2053" s="7">
        <f t="shared" si="107"/>
        <v>2028</v>
      </c>
      <c r="B2053" s="73" t="s">
        <v>87</v>
      </c>
      <c r="C2053" s="75">
        <v>48699</v>
      </c>
      <c r="D2053" s="8">
        <v>81126.996948242246</v>
      </c>
      <c r="E2053" s="8">
        <v>521028.4482421875</v>
      </c>
      <c r="F2053" s="8">
        <v>68775.754516601635</v>
      </c>
      <c r="G2053" s="8">
        <v>1003.5190024375911</v>
      </c>
      <c r="H2053" s="8">
        <v>3846.5685043334943</v>
      </c>
      <c r="I2053" s="8">
        <v>846.24502515792892</v>
      </c>
      <c r="J2053" s="8">
        <v>81445.75152587895</v>
      </c>
      <c r="K2053" s="8">
        <v>7030.0006713867278</v>
      </c>
      <c r="L2053" s="8">
        <v>1727.0464076995836</v>
      </c>
      <c r="M2053" s="8">
        <v>6028.872173309328</v>
      </c>
      <c r="N2053" s="8">
        <v>66659.833435058608</v>
      </c>
      <c r="O2053" s="8">
        <v>24407.102111816421</v>
      </c>
      <c r="P2053" s="8">
        <v>0</v>
      </c>
      <c r="Q2053" s="8">
        <v>0</v>
      </c>
      <c r="R2053" s="8">
        <v>51520.068878173828</v>
      </c>
      <c r="S2053" s="8">
        <v>13432.401367187511</v>
      </c>
      <c r="T2053" s="8">
        <v>16493.282196044936</v>
      </c>
      <c r="U2053" s="8"/>
    </row>
    <row r="2054" spans="1:21" ht="14.25" customHeight="1" x14ac:dyDescent="0.55000000000000004">
      <c r="A2054" s="7">
        <f t="shared" si="107"/>
        <v>2028</v>
      </c>
      <c r="B2054" s="73" t="s">
        <v>87</v>
      </c>
      <c r="C2054" s="75">
        <v>48730</v>
      </c>
      <c r="D2054" s="8">
        <v>79979.740722656308</v>
      </c>
      <c r="E2054" s="8">
        <v>514564.666015625</v>
      </c>
      <c r="F2054" s="8">
        <v>67922.535644531323</v>
      </c>
      <c r="G2054" s="8">
        <v>988.57707357406616</v>
      </c>
      <c r="H2054" s="8">
        <v>3797.2638397216792</v>
      </c>
      <c r="I2054" s="8">
        <v>835.39800930023137</v>
      </c>
      <c r="J2054" s="8">
        <v>80182.28497314456</v>
      </c>
      <c r="K2054" s="8">
        <v>6967.4767608642724</v>
      </c>
      <c r="L2054" s="8">
        <v>1700.2609882354732</v>
      </c>
      <c r="M2054" s="8">
        <v>5935.0747871398944</v>
      </c>
      <c r="N2054" s="8">
        <v>65579.472167968779</v>
      </c>
      <c r="O2054" s="8">
        <v>23821.578033447277</v>
      </c>
      <c r="P2054" s="8">
        <v>0</v>
      </c>
      <c r="Q2054" s="8">
        <v>0</v>
      </c>
      <c r="R2054" s="8">
        <v>50752.760711669936</v>
      </c>
      <c r="S2054" s="8">
        <v>13147.435195922862</v>
      </c>
      <c r="T2054" s="8">
        <v>16282.08914947511</v>
      </c>
      <c r="U2054" s="8"/>
    </row>
    <row r="2055" spans="1:21" ht="14.25" customHeight="1" x14ac:dyDescent="0.55000000000000004">
      <c r="A2055" s="7">
        <f t="shared" si="107"/>
        <v>2028</v>
      </c>
      <c r="B2055" s="73" t="s">
        <v>87</v>
      </c>
      <c r="C2055" s="75">
        <v>48760</v>
      </c>
      <c r="D2055" s="8">
        <v>78867.102539062573</v>
      </c>
      <c r="E2055" s="8">
        <v>508282.8232421875</v>
      </c>
      <c r="F2055" s="8">
        <v>67093.332275390683</v>
      </c>
      <c r="G2055" s="8">
        <v>974.10499143600464</v>
      </c>
      <c r="H2055" s="8">
        <v>3749.3850803375244</v>
      </c>
      <c r="I2055" s="8">
        <v>824.86467456817627</v>
      </c>
      <c r="J2055" s="8">
        <v>79219.292785644531</v>
      </c>
      <c r="K2055" s="8">
        <v>6906.9589843750073</v>
      </c>
      <c r="L2055" s="8">
        <v>1679.8147659301756</v>
      </c>
      <c r="M2055" s="8">
        <v>5864.9304809570313</v>
      </c>
      <c r="N2055" s="8">
        <v>64767.587951660164</v>
      </c>
      <c r="O2055" s="8">
        <v>23340.54347229005</v>
      </c>
      <c r="P2055" s="8">
        <v>0</v>
      </c>
      <c r="Q2055" s="8">
        <v>0</v>
      </c>
      <c r="R2055" s="8">
        <v>50009.572235107436</v>
      </c>
      <c r="S2055" s="8">
        <v>13132.721069335954</v>
      </c>
      <c r="T2055" s="8">
        <v>16076.99927520753</v>
      </c>
      <c r="U2055" s="8"/>
    </row>
    <row r="2056" spans="1:21" ht="14.25" customHeight="1" x14ac:dyDescent="0.55000000000000004">
      <c r="A2056" s="7">
        <f t="shared" si="107"/>
        <v>2028</v>
      </c>
      <c r="B2056" s="73" t="s">
        <v>87</v>
      </c>
      <c r="C2056" s="75">
        <v>48791</v>
      </c>
      <c r="D2056" s="8">
        <v>77787.500122070371</v>
      </c>
      <c r="E2056" s="8">
        <v>502174.982421875</v>
      </c>
      <c r="F2056" s="8">
        <v>66287.097167968837</v>
      </c>
      <c r="G2056" s="8">
        <v>960.08048486709674</v>
      </c>
      <c r="H2056" s="8">
        <v>3702.8684043884291</v>
      </c>
      <c r="I2056" s="8">
        <v>814.63102436065662</v>
      </c>
      <c r="J2056" s="8">
        <v>78286.049804687558</v>
      </c>
      <c r="K2056" s="8">
        <v>6848.3507995605587</v>
      </c>
      <c r="L2056" s="8">
        <v>1660.0001869201658</v>
      </c>
      <c r="M2056" s="8">
        <v>5796.9527893066415</v>
      </c>
      <c r="N2056" s="8">
        <v>63980.746032714851</v>
      </c>
      <c r="O2056" s="8">
        <v>22874.58041381837</v>
      </c>
      <c r="P2056" s="8">
        <v>0</v>
      </c>
      <c r="Q2056" s="8">
        <v>0</v>
      </c>
      <c r="R2056" s="8">
        <v>49289.361755371094</v>
      </c>
      <c r="S2056" s="8">
        <v>13118.947532653816</v>
      </c>
      <c r="T2056" s="8">
        <v>15877.740470886245</v>
      </c>
      <c r="U2056" s="8"/>
    </row>
    <row r="2057" spans="1:21" ht="14.25" customHeight="1" x14ac:dyDescent="0.55000000000000004">
      <c r="A2057" s="7">
        <f t="shared" si="107"/>
        <v>2028</v>
      </c>
      <c r="B2057" s="73" t="s">
        <v>87</v>
      </c>
      <c r="C2057" s="75">
        <v>48822</v>
      </c>
      <c r="D2057" s="8">
        <v>76739.443603515669</v>
      </c>
      <c r="E2057" s="8">
        <v>496233.701171875</v>
      </c>
      <c r="F2057" s="8">
        <v>65502.847900390683</v>
      </c>
      <c r="G2057" s="8">
        <v>946.48267078399704</v>
      </c>
      <c r="H2057" s="8">
        <v>3657.6541671752939</v>
      </c>
      <c r="I2057" s="8">
        <v>804.68387651443481</v>
      </c>
      <c r="J2057" s="8">
        <v>77381.181274414092</v>
      </c>
      <c r="K2057" s="8">
        <v>6791.5616455078207</v>
      </c>
      <c r="L2057" s="8">
        <v>1640.7880811691293</v>
      </c>
      <c r="M2057" s="8">
        <v>5731.0417404174805</v>
      </c>
      <c r="N2057" s="8">
        <v>63217.79064941407</v>
      </c>
      <c r="O2057" s="8">
        <v>22423.001739501957</v>
      </c>
      <c r="P2057" s="8">
        <v>0</v>
      </c>
      <c r="Q2057" s="8">
        <v>0</v>
      </c>
      <c r="R2057" s="8">
        <v>48591.056671142578</v>
      </c>
      <c r="S2057" s="8">
        <v>13106.068389892578</v>
      </c>
      <c r="T2057" s="8">
        <v>15684.057037353536</v>
      </c>
      <c r="U2057" s="8"/>
    </row>
    <row r="2058" spans="1:21" ht="14.25" customHeight="1" x14ac:dyDescent="0.55000000000000004">
      <c r="A2058" s="7">
        <f t="shared" si="107"/>
        <v>2028</v>
      </c>
      <c r="B2058" s="73" t="s">
        <v>87</v>
      </c>
      <c r="C2058" s="75">
        <v>48852</v>
      </c>
      <c r="D2058" s="8">
        <v>75721.534423828183</v>
      </c>
      <c r="E2058" s="8">
        <v>490451.9501953125</v>
      </c>
      <c r="F2058" s="8">
        <v>64739.657104492268</v>
      </c>
      <c r="G2058" s="8">
        <v>933.29188871383678</v>
      </c>
      <c r="H2058" s="8">
        <v>3613.6861743926997</v>
      </c>
      <c r="I2058" s="8">
        <v>795.01090812683128</v>
      </c>
      <c r="J2058" s="8">
        <v>76394.984375000029</v>
      </c>
      <c r="K2058" s="8">
        <v>6736.5060882568396</v>
      </c>
      <c r="L2058" s="8">
        <v>1619.8655166625997</v>
      </c>
      <c r="M2058" s="8">
        <v>5658.4955596923837</v>
      </c>
      <c r="N2058" s="8">
        <v>62380.119201660156</v>
      </c>
      <c r="O2058" s="8">
        <v>21950.845138549812</v>
      </c>
      <c r="P2058" s="8">
        <v>0</v>
      </c>
      <c r="Q2058" s="8">
        <v>0</v>
      </c>
      <c r="R2058" s="8">
        <v>47913.648223876953</v>
      </c>
      <c r="S2058" s="8">
        <v>12985.628753662124</v>
      </c>
      <c r="T2058" s="8">
        <v>15495.708343505878</v>
      </c>
      <c r="U2058" s="8"/>
    </row>
    <row r="2059" spans="1:21" ht="14.25" customHeight="1" x14ac:dyDescent="0.55000000000000004">
      <c r="A2059" s="7">
        <f t="shared" si="107"/>
        <v>2028</v>
      </c>
      <c r="B2059" s="73" t="s">
        <v>87</v>
      </c>
      <c r="C2059" s="75">
        <v>48883</v>
      </c>
      <c r="D2059" s="8">
        <v>74732.457763671933</v>
      </c>
      <c r="E2059" s="8">
        <v>484823.1123046875</v>
      </c>
      <c r="F2059" s="8">
        <v>63996.651000976599</v>
      </c>
      <c r="G2059" s="8">
        <v>920.48978662490924</v>
      </c>
      <c r="H2059" s="8">
        <v>3570.9112434387207</v>
      </c>
      <c r="I2059" s="8">
        <v>785.60044097900391</v>
      </c>
      <c r="J2059" s="8">
        <v>75580.059814453154</v>
      </c>
      <c r="K2059" s="8">
        <v>6683.1042861938458</v>
      </c>
      <c r="L2059" s="8">
        <v>1602.5574550628669</v>
      </c>
      <c r="M2059" s="8">
        <v>5599.3790397644052</v>
      </c>
      <c r="N2059" s="8">
        <v>61695.01867675782</v>
      </c>
      <c r="O2059" s="8">
        <v>21538.019607543956</v>
      </c>
      <c r="P2059" s="8">
        <v>0</v>
      </c>
      <c r="Q2059" s="8">
        <v>0</v>
      </c>
      <c r="R2059" s="8">
        <v>47256.194213867188</v>
      </c>
      <c r="S2059" s="8">
        <v>13011.397094726566</v>
      </c>
      <c r="T2059" s="8">
        <v>15312.468299865726</v>
      </c>
      <c r="U2059" s="8"/>
    </row>
    <row r="2060" spans="1:21" ht="14.25" customHeight="1" x14ac:dyDescent="0.55000000000000004">
      <c r="A2060" s="7">
        <f t="shared" si="107"/>
        <v>2028</v>
      </c>
      <c r="B2060" s="73" t="s">
        <v>87</v>
      </c>
      <c r="C2060" s="75">
        <v>48913</v>
      </c>
      <c r="D2060" s="8">
        <v>73770.975219726606</v>
      </c>
      <c r="E2060" s="8">
        <v>479340.9248046875</v>
      </c>
      <c r="F2060" s="8">
        <v>63273.001831054775</v>
      </c>
      <c r="G2060" s="8">
        <v>908.05904817581018</v>
      </c>
      <c r="H2060" s="8">
        <v>3529.2794799804697</v>
      </c>
      <c r="I2060" s="8">
        <v>776.44147157669079</v>
      </c>
      <c r="J2060" s="8">
        <v>74965.462097167998</v>
      </c>
      <c r="K2060" s="8">
        <v>6631.2817153930864</v>
      </c>
      <c r="L2060" s="8">
        <v>1589.4764337539675</v>
      </c>
      <c r="M2060" s="8">
        <v>5556.0063781738281</v>
      </c>
      <c r="N2060" s="8">
        <v>61188.698913574226</v>
      </c>
      <c r="O2060" s="8">
        <v>21192.270874023448</v>
      </c>
      <c r="P2060" s="8">
        <v>0</v>
      </c>
      <c r="Q2060" s="8">
        <v>0</v>
      </c>
      <c r="R2060" s="8">
        <v>46617.807434082031</v>
      </c>
      <c r="S2060" s="8">
        <v>13213.533348083503</v>
      </c>
      <c r="T2060" s="8">
        <v>15134.122238159191</v>
      </c>
      <c r="U2060" s="8"/>
    </row>
    <row r="2061" spans="1:21" ht="14.25" customHeight="1" x14ac:dyDescent="0.55000000000000004">
      <c r="A2061" s="7">
        <f t="shared" si="107"/>
        <v>2028</v>
      </c>
      <c r="B2061" s="73" t="s">
        <v>87</v>
      </c>
      <c r="C2061" s="75">
        <v>48944</v>
      </c>
      <c r="D2061" s="8">
        <v>72835.915405273496</v>
      </c>
      <c r="E2061" s="8">
        <v>473999.47265625</v>
      </c>
      <c r="F2061" s="8">
        <v>62567.930053711003</v>
      </c>
      <c r="G2061" s="8">
        <v>895.98334836959941</v>
      </c>
      <c r="H2061" s="8">
        <v>3488.744091033936</v>
      </c>
      <c r="I2061" s="8">
        <v>767.52366209030129</v>
      </c>
      <c r="J2061" s="8">
        <v>74718.50567626956</v>
      </c>
      <c r="K2061" s="8">
        <v>6580.9678268432745</v>
      </c>
      <c r="L2061" s="8">
        <v>1584.1494884490976</v>
      </c>
      <c r="M2061" s="8">
        <v>5541.6693916320819</v>
      </c>
      <c r="N2061" s="8">
        <v>61011.721801757805</v>
      </c>
      <c r="O2061" s="8">
        <v>20963.807876586936</v>
      </c>
      <c r="P2061" s="8">
        <v>0</v>
      </c>
      <c r="Q2061" s="8">
        <v>0</v>
      </c>
      <c r="R2061" s="8">
        <v>45997.649932861335</v>
      </c>
      <c r="S2061" s="8">
        <v>13760.388191223146</v>
      </c>
      <c r="T2061" s="8">
        <v>14960.46949768067</v>
      </c>
      <c r="U2061" s="8"/>
    </row>
    <row r="2062" spans="1:21" ht="14.25" customHeight="1" x14ac:dyDescent="0.55000000000000004">
      <c r="A2062" s="7">
        <f t="shared" si="107"/>
        <v>2028</v>
      </c>
      <c r="B2062" s="73" t="s">
        <v>87</v>
      </c>
      <c r="C2062" s="75">
        <v>48975</v>
      </c>
      <c r="D2062" s="8">
        <v>71926.177429199262</v>
      </c>
      <c r="E2062" s="8">
        <v>468793.1767578125</v>
      </c>
      <c r="F2062" s="8">
        <v>61880.699096679753</v>
      </c>
      <c r="G2062" s="8">
        <v>884.24742126464866</v>
      </c>
      <c r="H2062" s="8">
        <v>3449.2600917816162</v>
      </c>
      <c r="I2062" s="8">
        <v>758.83718824386597</v>
      </c>
      <c r="J2062" s="8">
        <v>74309.13995361331</v>
      </c>
      <c r="K2062" s="8">
        <v>6532.0963668823388</v>
      </c>
      <c r="L2062" s="8">
        <v>1575.4019641876221</v>
      </c>
      <c r="M2062" s="8">
        <v>5514.2886505126953</v>
      </c>
      <c r="N2062" s="8">
        <v>60687.353515625</v>
      </c>
      <c r="O2062" s="8">
        <v>20687.389266967781</v>
      </c>
      <c r="P2062" s="8">
        <v>0</v>
      </c>
      <c r="Q2062" s="8">
        <v>0</v>
      </c>
      <c r="R2062" s="8">
        <v>45394.93611145021</v>
      </c>
      <c r="S2062" s="8">
        <v>14122.885009765634</v>
      </c>
      <c r="T2062" s="8">
        <v>14791.318321228029</v>
      </c>
      <c r="U2062" s="8"/>
    </row>
    <row r="2063" spans="1:21" ht="14.25" customHeight="1" x14ac:dyDescent="0.55000000000000004">
      <c r="A2063" s="7">
        <f t="shared" si="107"/>
        <v>2028</v>
      </c>
      <c r="B2063" s="73" t="s">
        <v>87</v>
      </c>
      <c r="C2063" s="75">
        <v>49003</v>
      </c>
      <c r="D2063" s="8">
        <v>71040.721740722744</v>
      </c>
      <c r="E2063" s="8">
        <v>463716.740234375</v>
      </c>
      <c r="F2063" s="8">
        <v>61210.609252929709</v>
      </c>
      <c r="G2063" s="8">
        <v>872.83678483963013</v>
      </c>
      <c r="H2063" s="8">
        <v>3410.7856693267827</v>
      </c>
      <c r="I2063" s="8">
        <v>750.37280082702648</v>
      </c>
      <c r="J2063" s="8">
        <v>73265.150756835967</v>
      </c>
      <c r="K2063" s="8">
        <v>6484.6045227050799</v>
      </c>
      <c r="L2063" s="8">
        <v>1553.2787733078005</v>
      </c>
      <c r="M2063" s="8">
        <v>5436.3767700195331</v>
      </c>
      <c r="N2063" s="8">
        <v>59790.88977050782</v>
      </c>
      <c r="O2063" s="8">
        <v>20220.557586669933</v>
      </c>
      <c r="P2063" s="8">
        <v>0</v>
      </c>
      <c r="Q2063" s="8">
        <v>0</v>
      </c>
      <c r="R2063" s="8">
        <v>44808.925140380874</v>
      </c>
      <c r="S2063" s="8">
        <v>13829.734397888184</v>
      </c>
      <c r="T2063" s="8">
        <v>14626.489875793464</v>
      </c>
      <c r="U2063" s="8"/>
    </row>
    <row r="2064" spans="1:21" ht="14.25" customHeight="1" x14ac:dyDescent="0.55000000000000004">
      <c r="A2064" s="7">
        <f t="shared" si="107"/>
        <v>2028</v>
      </c>
      <c r="B2064" s="73" t="s">
        <v>87</v>
      </c>
      <c r="C2064" s="75">
        <v>49034</v>
      </c>
      <c r="D2064" s="8">
        <v>70178.563049316464</v>
      </c>
      <c r="E2064" s="8">
        <v>458765.150390625</v>
      </c>
      <c r="F2064" s="8">
        <v>60556.999389648496</v>
      </c>
      <c r="G2064" s="8">
        <v>861.73780775070168</v>
      </c>
      <c r="H2064" s="8">
        <v>3373.2807769775377</v>
      </c>
      <c r="I2064" s="8">
        <v>742.12173938751232</v>
      </c>
      <c r="J2064" s="8">
        <v>72113.316955566435</v>
      </c>
      <c r="K2064" s="8">
        <v>6438.4342880249151</v>
      </c>
      <c r="L2064" s="8">
        <v>1528.8851528167734</v>
      </c>
      <c r="M2064" s="8">
        <v>5349.7665519714355</v>
      </c>
      <c r="N2064" s="8">
        <v>58796.23046875</v>
      </c>
      <c r="O2064" s="8">
        <v>19726.869583129912</v>
      </c>
      <c r="P2064" s="8">
        <v>0</v>
      </c>
      <c r="Q2064" s="8">
        <v>0</v>
      </c>
      <c r="R2064" s="8">
        <v>44238.916610717788</v>
      </c>
      <c r="S2064" s="8">
        <v>13408.587211608905</v>
      </c>
      <c r="T2064" s="8">
        <v>14465.812904357917</v>
      </c>
      <c r="U2064" s="8"/>
    </row>
    <row r="2065" spans="1:21" ht="14.25" customHeight="1" x14ac:dyDescent="0.55000000000000004">
      <c r="A2065" s="7">
        <f t="shared" si="107"/>
        <v>2028</v>
      </c>
      <c r="B2065" s="73" t="s">
        <v>87</v>
      </c>
      <c r="C2065" s="75">
        <v>49064</v>
      </c>
      <c r="D2065" s="8">
        <v>69338.769409179746</v>
      </c>
      <c r="E2065" s="8">
        <v>453933.65234375</v>
      </c>
      <c r="F2065" s="8">
        <v>59919.241577148496</v>
      </c>
      <c r="G2065" s="8">
        <v>850.93765735626312</v>
      </c>
      <c r="H2065" s="8">
        <v>3336.7077655792241</v>
      </c>
      <c r="I2065" s="8">
        <v>734.07568120956432</v>
      </c>
      <c r="J2065" s="8">
        <v>70156.23583984375</v>
      </c>
      <c r="K2065" s="8">
        <v>6393.5297317504992</v>
      </c>
      <c r="L2065" s="8">
        <v>1487.518587112427</v>
      </c>
      <c r="M2065" s="8">
        <v>5199.0890045166016</v>
      </c>
      <c r="N2065" s="8">
        <v>57076.10009765625</v>
      </c>
      <c r="O2065" s="8">
        <v>18998.249801635746</v>
      </c>
      <c r="P2065" s="8">
        <v>0</v>
      </c>
      <c r="Q2065" s="8">
        <v>0</v>
      </c>
      <c r="R2065" s="8">
        <v>43684.251876831069</v>
      </c>
      <c r="S2065" s="8">
        <v>12162.858261108402</v>
      </c>
      <c r="T2065" s="8">
        <v>14309.125915527367</v>
      </c>
      <c r="U2065" s="8"/>
    </row>
    <row r="2066" spans="1:21" ht="14.25" customHeight="1" x14ac:dyDescent="0.55000000000000004">
      <c r="A2066" s="7">
        <f t="shared" si="107"/>
        <v>2028</v>
      </c>
      <c r="B2066" s="73" t="s">
        <v>87</v>
      </c>
      <c r="C2066" s="75">
        <v>49095</v>
      </c>
      <c r="D2066" s="8">
        <v>68520.462036132871</v>
      </c>
      <c r="E2066" s="8">
        <v>449217.7431640625</v>
      </c>
      <c r="F2066" s="8">
        <v>59296.741455078176</v>
      </c>
      <c r="G2066" s="8">
        <v>840.4240894317636</v>
      </c>
      <c r="H2066" s="8">
        <v>3301.030948638916</v>
      </c>
      <c r="I2066" s="8">
        <v>726.22677659988392</v>
      </c>
      <c r="J2066" s="8">
        <v>69268.106140136719</v>
      </c>
      <c r="K2066" s="8">
        <v>6349.8384704589816</v>
      </c>
      <c r="L2066" s="8">
        <v>1468.6901540756235</v>
      </c>
      <c r="M2066" s="8">
        <v>5133.1609497070331</v>
      </c>
      <c r="N2066" s="8">
        <v>56316.416259765632</v>
      </c>
      <c r="O2066" s="8">
        <v>18597.088150024425</v>
      </c>
      <c r="P2066" s="8">
        <v>0</v>
      </c>
      <c r="Q2066" s="8">
        <v>0</v>
      </c>
      <c r="R2066" s="8">
        <v>43144.302612304702</v>
      </c>
      <c r="S2066" s="8">
        <v>11967.526855468754</v>
      </c>
      <c r="T2066" s="8">
        <v>14156.276176452642</v>
      </c>
      <c r="U2066" s="8"/>
    </row>
    <row r="2067" spans="1:21" ht="14.25" customHeight="1" x14ac:dyDescent="0.55000000000000004">
      <c r="A2067" s="7">
        <f t="shared" si="107"/>
        <v>2028</v>
      </c>
      <c r="B2067" s="73" t="s">
        <v>87</v>
      </c>
      <c r="C2067" s="75">
        <v>49125</v>
      </c>
      <c r="D2067" s="8">
        <v>67722.804138183681</v>
      </c>
      <c r="E2067" s="8">
        <v>444613.138671875</v>
      </c>
      <c r="F2067" s="8">
        <v>58688.933959960988</v>
      </c>
      <c r="G2067" s="8">
        <v>830.18567705154396</v>
      </c>
      <c r="H2067" s="8">
        <v>3266.216337203979</v>
      </c>
      <c r="I2067" s="8">
        <v>718.56757688522327</v>
      </c>
      <c r="J2067" s="8">
        <v>68565.613830566406</v>
      </c>
      <c r="K2067" s="8">
        <v>6307.3111419677825</v>
      </c>
      <c r="L2067" s="8">
        <v>1453.7780084609981</v>
      </c>
      <c r="M2067" s="8">
        <v>5081.8525390625018</v>
      </c>
      <c r="N2067" s="8">
        <v>55722.671508789077</v>
      </c>
      <c r="O2067" s="8">
        <v>18255.446487426765</v>
      </c>
      <c r="P2067" s="8">
        <v>0</v>
      </c>
      <c r="Q2067" s="8">
        <v>0</v>
      </c>
      <c r="R2067" s="8">
        <v>42618.483428955093</v>
      </c>
      <c r="S2067" s="8">
        <v>11940.011665344242</v>
      </c>
      <c r="T2067" s="8">
        <v>14007.118614196796</v>
      </c>
      <c r="U2067" s="8"/>
    </row>
    <row r="2068" spans="1:21" ht="14.25" customHeight="1" x14ac:dyDescent="0.55000000000000004">
      <c r="A2068" s="7">
        <f t="shared" si="107"/>
        <v>2028</v>
      </c>
      <c r="B2068" s="73" t="s">
        <v>87</v>
      </c>
      <c r="C2068" s="75">
        <v>49156</v>
      </c>
      <c r="D2068" s="8">
        <v>66945.004394531279</v>
      </c>
      <c r="E2068" s="8">
        <v>440115.7734375</v>
      </c>
      <c r="F2068" s="8">
        <v>58095.281738281294</v>
      </c>
      <c r="G2068" s="8">
        <v>820.2114682197564</v>
      </c>
      <c r="H2068" s="8">
        <v>3232.2318935394296</v>
      </c>
      <c r="I2068" s="8">
        <v>711.09099197387695</v>
      </c>
      <c r="J2068" s="8">
        <v>67913.503601074219</v>
      </c>
      <c r="K2068" s="8">
        <v>6265.9005661010815</v>
      </c>
      <c r="L2068" s="8">
        <v>1439.93068408966</v>
      </c>
      <c r="M2068" s="8">
        <v>5034.4290657043475</v>
      </c>
      <c r="N2068" s="8">
        <v>55173.2421875</v>
      </c>
      <c r="O2068" s="8">
        <v>17932.450881958004</v>
      </c>
      <c r="P2068" s="8">
        <v>0</v>
      </c>
      <c r="Q2068" s="8">
        <v>0</v>
      </c>
      <c r="R2068" s="8">
        <v>42106.228149414077</v>
      </c>
      <c r="S2068" s="8">
        <v>11945.759277343761</v>
      </c>
      <c r="T2068" s="8">
        <v>13861.515533447271</v>
      </c>
      <c r="U2068" s="8"/>
    </row>
    <row r="2069" spans="1:21" ht="14.25" customHeight="1" x14ac:dyDescent="0.55000000000000004">
      <c r="A2069" s="7">
        <f t="shared" si="107"/>
        <v>2028</v>
      </c>
      <c r="B2069" s="73" t="s">
        <v>87</v>
      </c>
      <c r="C2069" s="75">
        <v>49187</v>
      </c>
      <c r="D2069" s="8">
        <v>66186.311767578183</v>
      </c>
      <c r="E2069" s="8">
        <v>435721.77734375</v>
      </c>
      <c r="F2069" s="8">
        <v>57515.274169921926</v>
      </c>
      <c r="G2069" s="8">
        <v>810.49118041992188</v>
      </c>
      <c r="H2069" s="8">
        <v>3199.0467853546147</v>
      </c>
      <c r="I2069" s="8">
        <v>703.79025745391846</v>
      </c>
      <c r="J2069" s="8">
        <v>67278.093872070342</v>
      </c>
      <c r="K2069" s="8">
        <v>6225.5629425049028</v>
      </c>
      <c r="L2069" s="8">
        <v>1426.4379835128784</v>
      </c>
      <c r="M2069" s="8">
        <v>4988.2209167480487</v>
      </c>
      <c r="N2069" s="8">
        <v>54637.872619628914</v>
      </c>
      <c r="O2069" s="8">
        <v>17617.956649780281</v>
      </c>
      <c r="P2069" s="8">
        <v>0</v>
      </c>
      <c r="Q2069" s="8">
        <v>0</v>
      </c>
      <c r="R2069" s="8">
        <v>41607.013153076172</v>
      </c>
      <c r="S2069" s="8">
        <v>11951.746192932134</v>
      </c>
      <c r="T2069" s="8">
        <v>13719.335166931145</v>
      </c>
      <c r="U2069" s="8"/>
    </row>
    <row r="2070" spans="1:21" ht="14.25" customHeight="1" x14ac:dyDescent="0.55000000000000004">
      <c r="A2070" s="7">
        <f t="shared" si="107"/>
        <v>2028</v>
      </c>
      <c r="B2070" s="73" t="s">
        <v>87</v>
      </c>
      <c r="C2070" s="75">
        <v>49217</v>
      </c>
      <c r="D2070" s="8">
        <v>65446.013366699284</v>
      </c>
      <c r="E2070" s="8">
        <v>431427.46875</v>
      </c>
      <c r="F2070" s="8">
        <v>56948.425659179746</v>
      </c>
      <c r="G2070" s="8">
        <v>801.01500368118252</v>
      </c>
      <c r="H2070" s="8">
        <v>3166.6321372985844</v>
      </c>
      <c r="I2070" s="8">
        <v>696.65903806686401</v>
      </c>
      <c r="J2070" s="8">
        <v>66595.417053222656</v>
      </c>
      <c r="K2070" s="8">
        <v>6186.2560195922852</v>
      </c>
      <c r="L2070" s="8">
        <v>1411.9512319564815</v>
      </c>
      <c r="M2070" s="8">
        <v>4938.1532402038574</v>
      </c>
      <c r="N2070" s="8">
        <v>54059.056396484375</v>
      </c>
      <c r="O2070" s="8">
        <v>17293.416671752952</v>
      </c>
      <c r="P2070" s="8">
        <v>0</v>
      </c>
      <c r="Q2070" s="8">
        <v>0</v>
      </c>
      <c r="R2070" s="8">
        <v>41120.335098266616</v>
      </c>
      <c r="S2070" s="8">
        <v>11894.628074646</v>
      </c>
      <c r="T2070" s="8">
        <v>13580.45429992676</v>
      </c>
      <c r="U2070" s="8"/>
    </row>
    <row r="2071" spans="1:21" ht="14.25" customHeight="1" x14ac:dyDescent="0.55000000000000004">
      <c r="A2071" s="7">
        <f t="shared" si="107"/>
        <v>2028</v>
      </c>
      <c r="B2071" s="73" t="s">
        <v>87</v>
      </c>
      <c r="C2071" s="75">
        <v>49248</v>
      </c>
      <c r="D2071" s="8">
        <v>64723.430480957097</v>
      </c>
      <c r="E2071" s="8">
        <v>427229.353515625</v>
      </c>
      <c r="F2071" s="8">
        <v>56394.274902343808</v>
      </c>
      <c r="G2071" s="8">
        <v>791.77369117736816</v>
      </c>
      <c r="H2071" s="8">
        <v>3134.9602870941162</v>
      </c>
      <c r="I2071" s="8">
        <v>689.69124364852917</v>
      </c>
      <c r="J2071" s="8">
        <v>65992.161010742188</v>
      </c>
      <c r="K2071" s="8">
        <v>6147.9400100708126</v>
      </c>
      <c r="L2071" s="8">
        <v>1399.141158103942</v>
      </c>
      <c r="M2071" s="8">
        <v>4894.2889862060547</v>
      </c>
      <c r="N2071" s="8">
        <v>53550.790832519531</v>
      </c>
      <c r="O2071" s="8">
        <v>16995.300933837894</v>
      </c>
      <c r="P2071" s="8">
        <v>0</v>
      </c>
      <c r="Q2071" s="8">
        <v>0</v>
      </c>
      <c r="R2071" s="8">
        <v>40645.714309692397</v>
      </c>
      <c r="S2071" s="8">
        <v>11901.691673278812</v>
      </c>
      <c r="T2071" s="8">
        <v>13444.754653930686</v>
      </c>
      <c r="U2071" s="8"/>
    </row>
    <row r="2072" spans="1:21" ht="14.25" customHeight="1" x14ac:dyDescent="0.55000000000000004">
      <c r="A2072" s="7">
        <f t="shared" si="107"/>
        <v>2028</v>
      </c>
      <c r="B2072" s="73" t="s">
        <v>87</v>
      </c>
      <c r="C2072" s="75">
        <v>49278</v>
      </c>
      <c r="D2072" s="8">
        <v>64017.920471191472</v>
      </c>
      <c r="E2072" s="8">
        <v>423124.08984375</v>
      </c>
      <c r="F2072" s="8">
        <v>55852.379760742238</v>
      </c>
      <c r="G2072" s="8">
        <v>782.75839281082108</v>
      </c>
      <c r="H2072" s="8">
        <v>3104.0048828124995</v>
      </c>
      <c r="I2072" s="8">
        <v>682.88104534149181</v>
      </c>
      <c r="J2072" s="8">
        <v>65527.930114746101</v>
      </c>
      <c r="K2072" s="8">
        <v>6110.5770874023583</v>
      </c>
      <c r="L2072" s="8">
        <v>1389.2642583847039</v>
      </c>
      <c r="M2072" s="8">
        <v>4861.3647651672363</v>
      </c>
      <c r="N2072" s="8">
        <v>53166.724304199233</v>
      </c>
      <c r="O2072" s="8">
        <v>16739.923522949226</v>
      </c>
      <c r="P2072" s="8">
        <v>0</v>
      </c>
      <c r="Q2072" s="8">
        <v>0</v>
      </c>
      <c r="R2072" s="8">
        <v>40182.70173645021</v>
      </c>
      <c r="S2072" s="8">
        <v>12033.105957031254</v>
      </c>
      <c r="T2072" s="8">
        <v>13312.122421264659</v>
      </c>
      <c r="U2072" s="8"/>
    </row>
    <row r="2073" spans="1:21" ht="14.25" customHeight="1" x14ac:dyDescent="0.55000000000000004">
      <c r="A2073" s="7">
        <f t="shared" si="107"/>
        <v>2028</v>
      </c>
      <c r="B2073" s="73" t="s">
        <v>87</v>
      </c>
      <c r="C2073" s="75">
        <v>49309</v>
      </c>
      <c r="D2073" s="8">
        <v>63328.868469238361</v>
      </c>
      <c r="E2073" s="8">
        <v>419108.494140625</v>
      </c>
      <c r="F2073" s="8">
        <v>55322.320922851643</v>
      </c>
      <c r="G2073" s="8">
        <v>773.96075773239193</v>
      </c>
      <c r="H2073" s="8">
        <v>3073.740896224976</v>
      </c>
      <c r="I2073" s="8">
        <v>676.22297954559338</v>
      </c>
      <c r="J2073" s="8">
        <v>65290.760192871101</v>
      </c>
      <c r="K2073" s="8">
        <v>6074.131423950199</v>
      </c>
      <c r="L2073" s="8">
        <v>1384.1763610839851</v>
      </c>
      <c r="M2073" s="8">
        <v>4846.3739929199237</v>
      </c>
      <c r="N2073" s="8">
        <v>52986.079284667983</v>
      </c>
      <c r="O2073" s="8">
        <v>16551.065917968757</v>
      </c>
      <c r="P2073" s="8">
        <v>0</v>
      </c>
      <c r="Q2073" s="8">
        <v>0</v>
      </c>
      <c r="R2073" s="8">
        <v>39730.867034912124</v>
      </c>
      <c r="S2073" s="8">
        <v>12377.441581726076</v>
      </c>
      <c r="T2073" s="8">
        <v>13182.45177459717</v>
      </c>
      <c r="U2073" s="8"/>
    </row>
    <row r="2074" spans="1:21" ht="14.25" customHeight="1" x14ac:dyDescent="0.55000000000000004">
      <c r="A2074" s="7">
        <f t="shared" si="107"/>
        <v>2028</v>
      </c>
      <c r="B2074" s="73" t="s">
        <v>87</v>
      </c>
      <c r="C2074" s="75">
        <v>49340</v>
      </c>
      <c r="D2074" s="8">
        <v>62655.692138671933</v>
      </c>
      <c r="E2074" s="8">
        <v>415179.541015625</v>
      </c>
      <c r="F2074" s="8">
        <v>54803.699218750058</v>
      </c>
      <c r="G2074" s="8">
        <v>765.37282896041972</v>
      </c>
      <c r="H2074" s="8">
        <v>3044.1445026397705</v>
      </c>
      <c r="I2074" s="8">
        <v>669.71177053451538</v>
      </c>
      <c r="J2074" s="8">
        <v>64604.28295898439</v>
      </c>
      <c r="K2074" s="8">
        <v>6038.5691909790021</v>
      </c>
      <c r="L2074" s="8">
        <v>1369.6183319091801</v>
      </c>
      <c r="M2074" s="8">
        <v>4795.6165657043466</v>
      </c>
      <c r="N2074" s="8">
        <v>52400.478332519546</v>
      </c>
      <c r="O2074" s="8">
        <v>16238.654571533214</v>
      </c>
      <c r="P2074" s="8">
        <v>0</v>
      </c>
      <c r="Q2074" s="8">
        <v>0</v>
      </c>
      <c r="R2074" s="8">
        <v>39289.800765991225</v>
      </c>
      <c r="S2074" s="8">
        <v>12258.841850280765</v>
      </c>
      <c r="T2074" s="8">
        <v>13055.639762878429</v>
      </c>
      <c r="U2074" s="8"/>
    </row>
    <row r="2075" spans="1:21" ht="14.25" customHeight="1" x14ac:dyDescent="0.55000000000000004">
      <c r="A2075" s="7">
        <f t="shared" si="107"/>
        <v>2028</v>
      </c>
      <c r="B2075" s="73" t="s">
        <v>87</v>
      </c>
      <c r="C2075" s="75">
        <v>49368</v>
      </c>
      <c r="D2075" s="8">
        <v>61997.834716796926</v>
      </c>
      <c r="E2075" s="8">
        <v>411334.3251953125</v>
      </c>
      <c r="F2075" s="8">
        <v>54296.130737304753</v>
      </c>
      <c r="G2075" s="8">
        <v>756.9870395660397</v>
      </c>
      <c r="H2075" s="8">
        <v>3015.1929130554208</v>
      </c>
      <c r="I2075" s="8">
        <v>663.34241294860851</v>
      </c>
      <c r="J2075" s="8">
        <v>63933.522705078125</v>
      </c>
      <c r="K2075" s="8">
        <v>6003.8578796386737</v>
      </c>
      <c r="L2075" s="8">
        <v>1355.393722534179</v>
      </c>
      <c r="M2075" s="8">
        <v>4746.0190887451172</v>
      </c>
      <c r="N2075" s="8">
        <v>51828.250732421882</v>
      </c>
      <c r="O2075" s="8">
        <v>15934.261795043962</v>
      </c>
      <c r="P2075" s="8">
        <v>0</v>
      </c>
      <c r="Q2075" s="8">
        <v>0</v>
      </c>
      <c r="R2075" s="8">
        <v>38859.115783691421</v>
      </c>
      <c r="S2075" s="8">
        <v>12142.817131042493</v>
      </c>
      <c r="T2075" s="8">
        <v>12931.588966369638</v>
      </c>
      <c r="U2075" s="8"/>
    </row>
    <row r="2076" spans="1:21" ht="14.25" customHeight="1" x14ac:dyDescent="0.55000000000000004">
      <c r="A2076" s="7">
        <f t="shared" si="107"/>
        <v>2028</v>
      </c>
      <c r="B2076" s="73" t="s">
        <v>87</v>
      </c>
      <c r="C2076" s="75">
        <v>49399</v>
      </c>
      <c r="D2076" s="8">
        <v>61354.765197753972</v>
      </c>
      <c r="E2076" s="8">
        <v>407570.0869140625</v>
      </c>
      <c r="F2076" s="8">
        <v>53799.250854492209</v>
      </c>
      <c r="G2076" s="8">
        <v>748.79615831375088</v>
      </c>
      <c r="H2076" s="8">
        <v>2986.8644371032719</v>
      </c>
      <c r="I2076" s="8">
        <v>657.11014270782459</v>
      </c>
      <c r="J2076" s="8">
        <v>63277.926818847656</v>
      </c>
      <c r="K2076" s="8">
        <v>5969.9665679931722</v>
      </c>
      <c r="L2076" s="8">
        <v>1341.4907674789417</v>
      </c>
      <c r="M2076" s="8">
        <v>4697.5404815673828</v>
      </c>
      <c r="N2076" s="8">
        <v>51268.928710937515</v>
      </c>
      <c r="O2076" s="8">
        <v>15637.605636596685</v>
      </c>
      <c r="P2076" s="8">
        <v>0</v>
      </c>
      <c r="Q2076" s="8">
        <v>0</v>
      </c>
      <c r="R2076" s="8">
        <v>38438.43962097168</v>
      </c>
      <c r="S2076" s="8">
        <v>12029.280845642103</v>
      </c>
      <c r="T2076" s="8">
        <v>12810.206924438493</v>
      </c>
      <c r="U2076" s="8"/>
    </row>
    <row r="2077" spans="1:21" ht="14.25" customHeight="1" x14ac:dyDescent="0.55000000000000004">
      <c r="A2077" s="7">
        <f t="shared" si="107"/>
        <v>2028</v>
      </c>
      <c r="B2077" s="73" t="s">
        <v>87</v>
      </c>
      <c r="C2077" s="75">
        <v>49429</v>
      </c>
      <c r="D2077" s="8">
        <v>60725.980285644597</v>
      </c>
      <c r="E2077" s="8">
        <v>403884.1796875</v>
      </c>
      <c r="F2077" s="8">
        <v>53312.711303711018</v>
      </c>
      <c r="G2077" s="8">
        <v>740.79335427284184</v>
      </c>
      <c r="H2077" s="8">
        <v>2959.1382160186772</v>
      </c>
      <c r="I2077" s="8">
        <v>651.01036882400535</v>
      </c>
      <c r="J2077" s="8">
        <v>62636.97705078125</v>
      </c>
      <c r="K2077" s="8">
        <v>5936.8660736084112</v>
      </c>
      <c r="L2077" s="8">
        <v>1327.8984384536743</v>
      </c>
      <c r="M2077" s="8">
        <v>4650.1427917480469</v>
      </c>
      <c r="N2077" s="8">
        <v>50722.07006835939</v>
      </c>
      <c r="O2077" s="8">
        <v>15348.416534423837</v>
      </c>
      <c r="P2077" s="8">
        <v>0</v>
      </c>
      <c r="Q2077" s="8">
        <v>0</v>
      </c>
      <c r="R2077" s="8">
        <v>38027.422729492195</v>
      </c>
      <c r="S2077" s="8">
        <v>11918.15030670166</v>
      </c>
      <c r="T2077" s="8">
        <v>12691.404159545908</v>
      </c>
      <c r="U2077" s="8"/>
    </row>
    <row r="2078" spans="1:21" ht="14.25" customHeight="1" x14ac:dyDescent="0.55000000000000004">
      <c r="A2078" s="7">
        <f t="shared" si="107"/>
        <v>2028</v>
      </c>
      <c r="B2078" s="73" t="s">
        <v>87</v>
      </c>
      <c r="C2078" s="75">
        <v>49460</v>
      </c>
      <c r="D2078" s="8">
        <v>60110.995605468794</v>
      </c>
      <c r="E2078" s="8">
        <v>400274.0810546875</v>
      </c>
      <c r="F2078" s="8">
        <v>52836.178588867238</v>
      </c>
      <c r="G2078" s="8">
        <v>732.97206902503967</v>
      </c>
      <c r="H2078" s="8">
        <v>2931.9944801330566</v>
      </c>
      <c r="I2078" s="8">
        <v>645.03876161575306</v>
      </c>
      <c r="J2078" s="8">
        <v>62010.170349121101</v>
      </c>
      <c r="K2078" s="8">
        <v>5904.5288238525536</v>
      </c>
      <c r="L2078" s="8">
        <v>1314.6060342788696</v>
      </c>
      <c r="M2078" s="8">
        <v>4603.7888107299823</v>
      </c>
      <c r="N2078" s="8">
        <v>50187.246704101563</v>
      </c>
      <c r="O2078" s="8">
        <v>15066.438018798839</v>
      </c>
      <c r="P2078" s="8">
        <v>0</v>
      </c>
      <c r="Q2078" s="8">
        <v>0</v>
      </c>
      <c r="R2078" s="8">
        <v>37625.727493286133</v>
      </c>
      <c r="S2078" s="8">
        <v>11809.346542358404</v>
      </c>
      <c r="T2078" s="8">
        <v>12575.096321105953</v>
      </c>
      <c r="U2078" s="8"/>
    </row>
    <row r="2079" spans="1:21" ht="14.25" customHeight="1" x14ac:dyDescent="0.55000000000000004">
      <c r="A2079" s="7">
        <f t="shared" si="107"/>
        <v>2028</v>
      </c>
      <c r="B2079" s="73" t="s">
        <v>87</v>
      </c>
      <c r="C2079" s="75">
        <v>49490</v>
      </c>
      <c r="D2079" s="8">
        <v>59509.350830078169</v>
      </c>
      <c r="E2079" s="8">
        <v>396737.3720703125</v>
      </c>
      <c r="F2079" s="8">
        <v>52369.332885742246</v>
      </c>
      <c r="G2079" s="8">
        <v>725.32605195045494</v>
      </c>
      <c r="H2079" s="8">
        <v>2905.4144439697266</v>
      </c>
      <c r="I2079" s="8">
        <v>639.19115114212036</v>
      </c>
      <c r="J2079" s="8">
        <v>61397.030517578125</v>
      </c>
      <c r="K2079" s="8">
        <v>5872.927528381364</v>
      </c>
      <c r="L2079" s="8">
        <v>1301.6035661697379</v>
      </c>
      <c r="M2079" s="8">
        <v>4558.443332672121</v>
      </c>
      <c r="N2079" s="8">
        <v>49664.05529785157</v>
      </c>
      <c r="O2079" s="8">
        <v>14791.425582885749</v>
      </c>
      <c r="P2079" s="8">
        <v>0</v>
      </c>
      <c r="Q2079" s="8">
        <v>0</v>
      </c>
      <c r="R2079" s="8">
        <v>37233.033065795913</v>
      </c>
      <c r="S2079" s="8">
        <v>11702.794830322266</v>
      </c>
      <c r="T2079" s="8">
        <v>12461.202316284185</v>
      </c>
      <c r="U2079" s="8"/>
    </row>
    <row r="2080" spans="1:21" ht="14.25" customHeight="1" x14ac:dyDescent="0.55000000000000004">
      <c r="A2080" s="7">
        <f t="shared" si="107"/>
        <v>2028</v>
      </c>
      <c r="B2080" s="73" t="s">
        <v>87</v>
      </c>
      <c r="C2080" s="75">
        <v>49521</v>
      </c>
      <c r="D2080" s="8">
        <v>58920.606323242246</v>
      </c>
      <c r="E2080" s="8">
        <v>393271.7421875</v>
      </c>
      <c r="F2080" s="8">
        <v>51911.869628906323</v>
      </c>
      <c r="G2080" s="8">
        <v>717.84936308860802</v>
      </c>
      <c r="H2080" s="8">
        <v>2879.379903793335</v>
      </c>
      <c r="I2080" s="8">
        <v>633.46354436874401</v>
      </c>
      <c r="J2080" s="8">
        <v>60797.103515625</v>
      </c>
      <c r="K2080" s="8">
        <v>5842.0370483398528</v>
      </c>
      <c r="L2080" s="8">
        <v>1288.8812961578376</v>
      </c>
      <c r="M2080" s="8">
        <v>4514.0731124877939</v>
      </c>
      <c r="N2080" s="8">
        <v>49152.113403320327</v>
      </c>
      <c r="O2080" s="8">
        <v>14523.143493652358</v>
      </c>
      <c r="P2080" s="8">
        <v>0</v>
      </c>
      <c r="Q2080" s="8">
        <v>0</v>
      </c>
      <c r="R2080" s="8">
        <v>36849.035934448249</v>
      </c>
      <c r="S2080" s="8">
        <v>11598.422729492198</v>
      </c>
      <c r="T2080" s="8">
        <v>12349.644668579114</v>
      </c>
      <c r="U2080" s="8"/>
    </row>
    <row r="2081" spans="1:21" ht="14.25" customHeight="1" x14ac:dyDescent="0.55000000000000004">
      <c r="A2081" s="7">
        <f t="shared" si="107"/>
        <v>2028</v>
      </c>
      <c r="B2081" s="73" t="s">
        <v>87</v>
      </c>
      <c r="C2081" s="75">
        <v>49552</v>
      </c>
      <c r="D2081" s="8">
        <v>58344.340393066472</v>
      </c>
      <c r="E2081" s="8">
        <v>389874.9736328125</v>
      </c>
      <c r="F2081" s="8">
        <v>51463.496093750022</v>
      </c>
      <c r="G2081" s="8">
        <v>710.53630304336548</v>
      </c>
      <c r="H2081" s="8">
        <v>2853.8735103607191</v>
      </c>
      <c r="I2081" s="8">
        <v>627.85214042663574</v>
      </c>
      <c r="J2081" s="8">
        <v>60209.95068359375</v>
      </c>
      <c r="K2081" s="8">
        <v>5811.8334503173955</v>
      </c>
      <c r="L2081" s="8">
        <v>1276.4300088882458</v>
      </c>
      <c r="M2081" s="8">
        <v>4470.6457633972186</v>
      </c>
      <c r="N2081" s="8">
        <v>48651.041625976577</v>
      </c>
      <c r="O2081" s="8">
        <v>14261.368896484384</v>
      </c>
      <c r="P2081" s="8">
        <v>0</v>
      </c>
      <c r="Q2081" s="8">
        <v>0</v>
      </c>
      <c r="R2081" s="8">
        <v>36473.440872192397</v>
      </c>
      <c r="S2081" s="8">
        <v>11496.160736083986</v>
      </c>
      <c r="T2081" s="8">
        <v>12240.349365234382</v>
      </c>
      <c r="U2081" s="8"/>
    </row>
    <row r="2082" spans="1:21" ht="14.25" customHeight="1" x14ac:dyDescent="0.55000000000000004">
      <c r="A2082" s="7">
        <f t="shared" si="107"/>
        <v>2028</v>
      </c>
      <c r="B2082" s="73" t="s">
        <v>87</v>
      </c>
      <c r="C2082" s="75">
        <v>49582</v>
      </c>
      <c r="D2082" s="8">
        <v>57780.151184082082</v>
      </c>
      <c r="E2082" s="8">
        <v>386544.9541015625</v>
      </c>
      <c r="F2082" s="8">
        <v>51023.93334960944</v>
      </c>
      <c r="G2082" s="8">
        <v>703.38146615028359</v>
      </c>
      <c r="H2082" s="8">
        <v>2828.8787117004385</v>
      </c>
      <c r="I2082" s="8">
        <v>622.35328388214089</v>
      </c>
      <c r="J2082" s="8">
        <v>59635.161743164077</v>
      </c>
      <c r="K2082" s="8">
        <v>5782.293319702153</v>
      </c>
      <c r="L2082" s="8">
        <v>1264.240914344789</v>
      </c>
      <c r="M2082" s="8">
        <v>4428.1308670043945</v>
      </c>
      <c r="N2082" s="8">
        <v>48160.497680664077</v>
      </c>
      <c r="O2082" s="8">
        <v>14005.886718750007</v>
      </c>
      <c r="P2082" s="8">
        <v>0</v>
      </c>
      <c r="Q2082" s="8">
        <v>0</v>
      </c>
      <c r="R2082" s="8">
        <v>36105.973159790046</v>
      </c>
      <c r="S2082" s="8">
        <v>11395.943710327145</v>
      </c>
      <c r="T2082" s="8">
        <v>12133.244888305662</v>
      </c>
      <c r="U2082" s="8"/>
    </row>
    <row r="2083" spans="1:21" ht="14.25" customHeight="1" x14ac:dyDescent="0.55000000000000004">
      <c r="A2083" s="7">
        <f t="shared" si="107"/>
        <v>2028</v>
      </c>
      <c r="B2083" s="73" t="s">
        <v>87</v>
      </c>
      <c r="C2083" s="75">
        <v>49613</v>
      </c>
      <c r="D2083" s="8">
        <v>57227.654052734448</v>
      </c>
      <c r="E2083" s="8">
        <v>383279.6396484375</v>
      </c>
      <c r="F2083" s="8">
        <v>50592.912353515683</v>
      </c>
      <c r="G2083" s="8">
        <v>696.37965965270996</v>
      </c>
      <c r="H2083" s="8">
        <v>2804.3797035217285</v>
      </c>
      <c r="I2083" s="8">
        <v>616.96351146697964</v>
      </c>
      <c r="J2083" s="8">
        <v>59072.33544921875</v>
      </c>
      <c r="K2083" s="8">
        <v>5753.3947296142687</v>
      </c>
      <c r="L2083" s="8">
        <v>1252.3055591583238</v>
      </c>
      <c r="M2083" s="8">
        <v>4386.4993133544922</v>
      </c>
      <c r="N2083" s="8">
        <v>47680.136047363296</v>
      </c>
      <c r="O2083" s="8">
        <v>13756.493988037117</v>
      </c>
      <c r="P2083" s="8">
        <v>0</v>
      </c>
      <c r="Q2083" s="8">
        <v>0</v>
      </c>
      <c r="R2083" s="8">
        <v>35746.363693237312</v>
      </c>
      <c r="S2083" s="8">
        <v>11297.707855224611</v>
      </c>
      <c r="T2083" s="8">
        <v>12028.264236450199</v>
      </c>
      <c r="U2083" s="8"/>
    </row>
    <row r="2084" spans="1:21" ht="14.25" customHeight="1" x14ac:dyDescent="0.55000000000000004">
      <c r="A2084" s="7">
        <f t="shared" si="107"/>
        <v>2028</v>
      </c>
      <c r="B2084" s="73" t="s">
        <v>87</v>
      </c>
      <c r="C2084" s="75">
        <v>49643</v>
      </c>
      <c r="D2084" s="8">
        <v>56686.478576660185</v>
      </c>
      <c r="E2084" s="8">
        <v>380077.0869140625</v>
      </c>
      <c r="F2084" s="8">
        <v>50170.175415039106</v>
      </c>
      <c r="G2084" s="8">
        <v>689.52588462829578</v>
      </c>
      <c r="H2084" s="8">
        <v>2780.3611717224126</v>
      </c>
      <c r="I2084" s="8">
        <v>611.67943000793468</v>
      </c>
      <c r="J2084" s="8">
        <v>58521.090332031257</v>
      </c>
      <c r="K2084" s="8">
        <v>5725.1166000366302</v>
      </c>
      <c r="L2084" s="8">
        <v>1240.6158466339107</v>
      </c>
      <c r="M2084" s="8">
        <v>4345.7224884033221</v>
      </c>
      <c r="N2084" s="8">
        <v>47209.635131835945</v>
      </c>
      <c r="O2084" s="8">
        <v>13512.992492675789</v>
      </c>
      <c r="P2084" s="8">
        <v>0</v>
      </c>
      <c r="Q2084" s="8">
        <v>0</v>
      </c>
      <c r="R2084" s="8">
        <v>35394.356704711929</v>
      </c>
      <c r="S2084" s="8">
        <v>11201.392494201671</v>
      </c>
      <c r="T2084" s="8">
        <v>11925.341293334968</v>
      </c>
      <c r="U2084" s="8"/>
    </row>
    <row r="2085" spans="1:21" ht="14.25" customHeight="1" x14ac:dyDescent="0.55000000000000004">
      <c r="A2085" s="7">
        <f t="shared" si="107"/>
        <v>2028</v>
      </c>
      <c r="B2085" s="73" t="s">
        <v>87</v>
      </c>
      <c r="C2085" s="75">
        <v>49674</v>
      </c>
      <c r="D2085" s="8">
        <v>56156.273986816435</v>
      </c>
      <c r="E2085" s="8">
        <v>376935.423828125</v>
      </c>
      <c r="F2085" s="8">
        <v>49755.475585937551</v>
      </c>
      <c r="G2085" s="8">
        <v>682.81545090675365</v>
      </c>
      <c r="H2085" s="8">
        <v>2756.8085460662846</v>
      </c>
      <c r="I2085" s="8">
        <v>606.49785518646252</v>
      </c>
      <c r="J2085" s="8">
        <v>57981.064697265632</v>
      </c>
      <c r="K2085" s="8">
        <v>5697.438728332525</v>
      </c>
      <c r="L2085" s="8">
        <v>1229.1640796661388</v>
      </c>
      <c r="M2085" s="8">
        <v>4305.7739486694327</v>
      </c>
      <c r="N2085" s="8">
        <v>46748.689147949233</v>
      </c>
      <c r="O2085" s="8">
        <v>13275.195938110355</v>
      </c>
      <c r="P2085" s="8">
        <v>0</v>
      </c>
      <c r="Q2085" s="8">
        <v>0</v>
      </c>
      <c r="R2085" s="8">
        <v>35049.712081909194</v>
      </c>
      <c r="S2085" s="8">
        <v>11106.939460754396</v>
      </c>
      <c r="T2085" s="8">
        <v>11824.413993835464</v>
      </c>
      <c r="U2085" s="8"/>
    </row>
    <row r="2086" spans="1:21" ht="14.25" customHeight="1" x14ac:dyDescent="0.55000000000000004">
      <c r="A2086" s="7">
        <f t="shared" si="107"/>
        <v>2028</v>
      </c>
      <c r="B2086" s="73" t="s">
        <v>87</v>
      </c>
      <c r="C2086" s="75">
        <v>49705</v>
      </c>
      <c r="D2086" s="8">
        <v>55636.699829101621</v>
      </c>
      <c r="E2086" s="8">
        <v>373852.8564453125</v>
      </c>
      <c r="F2086" s="8">
        <v>49348.576782226621</v>
      </c>
      <c r="G2086" s="8">
        <v>676.24375629425049</v>
      </c>
      <c r="H2086" s="8">
        <v>2733.7079391479492</v>
      </c>
      <c r="I2086" s="8">
        <v>601.41571760177601</v>
      </c>
      <c r="J2086" s="8">
        <v>57451.909240722671</v>
      </c>
      <c r="K2086" s="8">
        <v>5670.3419036865225</v>
      </c>
      <c r="L2086" s="8">
        <v>1217.942865371705</v>
      </c>
      <c r="M2086" s="8">
        <v>4266.6278991699219</v>
      </c>
      <c r="N2086" s="8">
        <v>46296.996917724624</v>
      </c>
      <c r="O2086" s="8">
        <v>13042.922973632818</v>
      </c>
      <c r="P2086" s="8">
        <v>0</v>
      </c>
      <c r="Q2086" s="8">
        <v>0</v>
      </c>
      <c r="R2086" s="8">
        <v>34712.192733764656</v>
      </c>
      <c r="S2086" s="8">
        <v>11014.293525695804</v>
      </c>
      <c r="T2086" s="8">
        <v>11725.422554016111</v>
      </c>
      <c r="U2086" s="8"/>
    </row>
    <row r="2087" spans="1:21" ht="14.25" customHeight="1" x14ac:dyDescent="0.55000000000000004">
      <c r="A2087" s="7">
        <f t="shared" si="107"/>
        <v>2028</v>
      </c>
      <c r="B2087" s="73" t="s">
        <v>87</v>
      </c>
      <c r="C2087" s="75">
        <v>49734</v>
      </c>
      <c r="D2087" s="8">
        <v>55127.432373046919</v>
      </c>
      <c r="E2087" s="8">
        <v>370827.66064453125</v>
      </c>
      <c r="F2087" s="8">
        <v>48949.251220703169</v>
      </c>
      <c r="G2087" s="8">
        <v>669.80648040771496</v>
      </c>
      <c r="H2087" s="8">
        <v>2711.0457744598398</v>
      </c>
      <c r="I2087" s="8">
        <v>596.43005132675194</v>
      </c>
      <c r="J2087" s="8">
        <v>56933.287292480469</v>
      </c>
      <c r="K2087" s="8">
        <v>5643.8073654174805</v>
      </c>
      <c r="L2087" s="8">
        <v>1206.9450492858889</v>
      </c>
      <c r="M2087" s="8">
        <v>4228.259593963624</v>
      </c>
      <c r="N2087" s="8">
        <v>45854.27615356446</v>
      </c>
      <c r="O2087" s="8">
        <v>12816.001296997076</v>
      </c>
      <c r="P2087" s="8">
        <v>0</v>
      </c>
      <c r="Q2087" s="8">
        <v>0</v>
      </c>
      <c r="R2087" s="8">
        <v>34381.577011108398</v>
      </c>
      <c r="S2087" s="8">
        <v>10923.400573730476</v>
      </c>
      <c r="T2087" s="8">
        <v>11628.309860229501</v>
      </c>
      <c r="U2087" s="8"/>
    </row>
    <row r="2088" spans="1:21" ht="14.25" customHeight="1" x14ac:dyDescent="0.55000000000000004">
      <c r="A2088" s="7">
        <f t="shared" si="107"/>
        <v>2028</v>
      </c>
      <c r="B2088" s="73" t="s">
        <v>87</v>
      </c>
      <c r="C2088" s="75">
        <v>49765</v>
      </c>
      <c r="D2088" s="8">
        <v>54628.160949707089</v>
      </c>
      <c r="E2088" s="8">
        <v>367858.18408203125</v>
      </c>
      <c r="F2088" s="8">
        <v>48557.280151367253</v>
      </c>
      <c r="G2088" s="8">
        <v>663.49947643280029</v>
      </c>
      <c r="H2088" s="8">
        <v>2688.809303283691</v>
      </c>
      <c r="I2088" s="8">
        <v>591.53802728652954</v>
      </c>
      <c r="J2088" s="8">
        <v>56424.88159179689</v>
      </c>
      <c r="K2088" s="8">
        <v>5617.8178863525454</v>
      </c>
      <c r="L2088" s="8">
        <v>1196.1639175415041</v>
      </c>
      <c r="M2088" s="8">
        <v>4190.6454620361337</v>
      </c>
      <c r="N2088" s="8">
        <v>45420.254730224624</v>
      </c>
      <c r="O2088" s="8">
        <v>12594.266403198251</v>
      </c>
      <c r="P2088" s="8">
        <v>0</v>
      </c>
      <c r="Q2088" s="8">
        <v>0</v>
      </c>
      <c r="R2088" s="8">
        <v>34057.652954101563</v>
      </c>
      <c r="S2088" s="8">
        <v>10834.209457397466</v>
      </c>
      <c r="T2088" s="8">
        <v>11533.019798278814</v>
      </c>
      <c r="U2088" s="8"/>
    </row>
    <row r="2089" spans="1:21" ht="14.25" customHeight="1" x14ac:dyDescent="0.55000000000000004">
      <c r="A2089" s="7">
        <f t="shared" si="107"/>
        <v>2028</v>
      </c>
      <c r="B2089" s="73" t="s">
        <v>87</v>
      </c>
      <c r="C2089" s="75">
        <v>49795</v>
      </c>
      <c r="D2089" s="8">
        <v>54138.586364746145</v>
      </c>
      <c r="E2089" s="8">
        <v>364942.822265625</v>
      </c>
      <c r="F2089" s="8">
        <v>48172.452148437536</v>
      </c>
      <c r="G2089" s="8">
        <v>657.31869149208069</v>
      </c>
      <c r="H2089" s="8">
        <v>2666.9860496520996</v>
      </c>
      <c r="I2089" s="8">
        <v>586.73689651489269</v>
      </c>
      <c r="J2089" s="8">
        <v>55926.382202148452</v>
      </c>
      <c r="K2089" s="8">
        <v>5592.3560028076181</v>
      </c>
      <c r="L2089" s="8">
        <v>1185.5928697586048</v>
      </c>
      <c r="M2089" s="8">
        <v>4153.7626724243164</v>
      </c>
      <c r="N2089" s="8">
        <v>44994.669616699233</v>
      </c>
      <c r="O2089" s="8">
        <v>12377.558486938477</v>
      </c>
      <c r="P2089" s="8">
        <v>0</v>
      </c>
      <c r="Q2089" s="8">
        <v>0</v>
      </c>
      <c r="R2089" s="8">
        <v>33740.210861206055</v>
      </c>
      <c r="S2089" s="8">
        <v>10746.670982360851</v>
      </c>
      <c r="T2089" s="8">
        <v>11439.499435424823</v>
      </c>
      <c r="U2089" s="8"/>
    </row>
    <row r="2090" spans="1:21" ht="14.25" customHeight="1" x14ac:dyDescent="0.55000000000000004">
      <c r="A2090" s="7">
        <f t="shared" si="107"/>
        <v>2028</v>
      </c>
      <c r="B2090" s="73" t="s">
        <v>87</v>
      </c>
      <c r="C2090" s="75">
        <v>49826</v>
      </c>
      <c r="D2090" s="8">
        <v>53658.421813964866</v>
      </c>
      <c r="E2090" s="8">
        <v>362080.05859375</v>
      </c>
      <c r="F2090" s="8">
        <v>47794.5675048829</v>
      </c>
      <c r="G2090" s="8">
        <v>651.26029944419884</v>
      </c>
      <c r="H2090" s="8">
        <v>2645.5641479492178</v>
      </c>
      <c r="I2090" s="8">
        <v>582.02408981323242</v>
      </c>
      <c r="J2090" s="8">
        <v>55437.49072265625</v>
      </c>
      <c r="K2090" s="8">
        <v>5567.4058303833026</v>
      </c>
      <c r="L2090" s="8">
        <v>1175.2256669998178</v>
      </c>
      <c r="M2090" s="8">
        <v>4117.5897140502939</v>
      </c>
      <c r="N2090" s="8">
        <v>44577.269958496094</v>
      </c>
      <c r="O2090" s="8">
        <v>12165.724884033216</v>
      </c>
      <c r="P2090" s="8">
        <v>0</v>
      </c>
      <c r="Q2090" s="8">
        <v>0</v>
      </c>
      <c r="R2090" s="8">
        <v>33429.05485534668</v>
      </c>
      <c r="S2090" s="8">
        <v>10660.737243652346</v>
      </c>
      <c r="T2090" s="8">
        <v>11347.699104309095</v>
      </c>
      <c r="U2090" s="8"/>
    </row>
    <row r="2091" spans="1:21" ht="14.25" customHeight="1" x14ac:dyDescent="0.55000000000000004">
      <c r="A2091" s="7">
        <f t="shared" si="107"/>
        <v>2028</v>
      </c>
      <c r="B2091" s="73" t="s">
        <v>87</v>
      </c>
      <c r="C2091" s="75">
        <v>49856</v>
      </c>
      <c r="D2091" s="8">
        <v>53187.391235351592</v>
      </c>
      <c r="E2091" s="8">
        <v>359268.41796875</v>
      </c>
      <c r="F2091" s="8">
        <v>47423.431152343786</v>
      </c>
      <c r="G2091" s="8">
        <v>645.32065606117237</v>
      </c>
      <c r="H2091" s="8">
        <v>2624.5321750640883</v>
      </c>
      <c r="I2091" s="8">
        <v>577.39704847335804</v>
      </c>
      <c r="J2091" s="8">
        <v>54957.930725097671</v>
      </c>
      <c r="K2091" s="8">
        <v>5542.95166015625</v>
      </c>
      <c r="L2091" s="8">
        <v>1165.0562925338747</v>
      </c>
      <c r="M2091" s="8">
        <v>4082.1056213378906</v>
      </c>
      <c r="N2091" s="8">
        <v>44167.816497802742</v>
      </c>
      <c r="O2091" s="8">
        <v>11958.62007141114</v>
      </c>
      <c r="P2091" s="8">
        <v>0</v>
      </c>
      <c r="Q2091" s="8">
        <v>0</v>
      </c>
      <c r="R2091" s="8">
        <v>33123.997833251953</v>
      </c>
      <c r="S2091" s="8">
        <v>10576.363212585446</v>
      </c>
      <c r="T2091" s="8">
        <v>11257.568534851083</v>
      </c>
      <c r="U2091" s="8"/>
    </row>
    <row r="2092" spans="1:21" ht="14.25" customHeight="1" x14ac:dyDescent="0.55000000000000004">
      <c r="A2092" s="7">
        <f t="shared" si="107"/>
        <v>2028</v>
      </c>
      <c r="B2092" s="73" t="s">
        <v>87</v>
      </c>
      <c r="C2092" s="75">
        <v>49887</v>
      </c>
      <c r="D2092" s="8">
        <v>52725.230590820378</v>
      </c>
      <c r="E2092" s="8">
        <v>356506.48046875</v>
      </c>
      <c r="F2092" s="8">
        <v>47058.855224609426</v>
      </c>
      <c r="G2092" s="8">
        <v>639.49621152877808</v>
      </c>
      <c r="H2092" s="8">
        <v>2603.8791923522945</v>
      </c>
      <c r="I2092" s="8">
        <v>572.85339021682728</v>
      </c>
      <c r="J2092" s="8">
        <v>54487.423095703125</v>
      </c>
      <c r="K2092" s="8">
        <v>5518.9785766601563</v>
      </c>
      <c r="L2092" s="8">
        <v>1155.0789661407473</v>
      </c>
      <c r="M2092" s="8">
        <v>4047.2901153564453</v>
      </c>
      <c r="N2092" s="8">
        <v>43766.075469970703</v>
      </c>
      <c r="O2092" s="8">
        <v>11756.102020263677</v>
      </c>
      <c r="P2092" s="8">
        <v>0</v>
      </c>
      <c r="Q2092" s="8">
        <v>0</v>
      </c>
      <c r="R2092" s="8">
        <v>32824.856948852546</v>
      </c>
      <c r="S2092" s="8">
        <v>10493.504676818851</v>
      </c>
      <c r="T2092" s="8">
        <v>11169.061210632339</v>
      </c>
      <c r="U2092" s="8"/>
    </row>
    <row r="2093" spans="1:21" ht="14.25" customHeight="1" x14ac:dyDescent="0.55000000000000004">
      <c r="A2093" s="7">
        <f t="shared" si="107"/>
        <v>2028</v>
      </c>
      <c r="B2093" s="73" t="s">
        <v>87</v>
      </c>
      <c r="C2093" s="75">
        <v>49918</v>
      </c>
      <c r="D2093" s="8">
        <v>52271.686340332068</v>
      </c>
      <c r="E2093" s="8">
        <v>353792.89111328125</v>
      </c>
      <c r="F2093" s="8">
        <v>46700.661132812565</v>
      </c>
      <c r="G2093" s="8">
        <v>633.78357934951782</v>
      </c>
      <c r="H2093" s="8">
        <v>2583.5945644378671</v>
      </c>
      <c r="I2093" s="8">
        <v>568.39077329635597</v>
      </c>
      <c r="J2093" s="8">
        <v>54025.712036132813</v>
      </c>
      <c r="K2093" s="8">
        <v>5495.4722442626971</v>
      </c>
      <c r="L2093" s="8">
        <v>1145.2881689071662</v>
      </c>
      <c r="M2093" s="8">
        <v>4013.1241722106924</v>
      </c>
      <c r="N2093" s="8">
        <v>43371.827758789077</v>
      </c>
      <c r="O2093" s="8">
        <v>11558.037223815931</v>
      </c>
      <c r="P2093" s="8">
        <v>0</v>
      </c>
      <c r="Q2093" s="8">
        <v>0</v>
      </c>
      <c r="R2093" s="8">
        <v>32531.460388183597</v>
      </c>
      <c r="S2093" s="8">
        <v>10412.119712829597</v>
      </c>
      <c r="T2093" s="8">
        <v>11082.132194519043</v>
      </c>
      <c r="U2093" s="8"/>
    </row>
    <row r="2094" spans="1:21" ht="14.25" customHeight="1" x14ac:dyDescent="0.55000000000000004">
      <c r="A2094" s="7">
        <f t="shared" si="107"/>
        <v>2028</v>
      </c>
      <c r="B2094" s="73" t="s">
        <v>87</v>
      </c>
      <c r="C2094" s="75">
        <v>49948</v>
      </c>
      <c r="D2094" s="8">
        <v>51826.51214599613</v>
      </c>
      <c r="E2094" s="8">
        <v>351126.31982421875</v>
      </c>
      <c r="F2094" s="8">
        <v>46348.673950195385</v>
      </c>
      <c r="G2094" s="8">
        <v>628.17948985099792</v>
      </c>
      <c r="H2094" s="8">
        <v>2563.6680927276602</v>
      </c>
      <c r="I2094" s="8">
        <v>564.00695800781273</v>
      </c>
      <c r="J2094" s="8">
        <v>53572.542175292969</v>
      </c>
      <c r="K2094" s="8">
        <v>5472.418830871582</v>
      </c>
      <c r="L2094" s="8">
        <v>1135.678542137146</v>
      </c>
      <c r="M2094" s="8">
        <v>3979.5889244079599</v>
      </c>
      <c r="N2094" s="8">
        <v>42984.856201171875</v>
      </c>
      <c r="O2094" s="8">
        <v>11364.294334411619</v>
      </c>
      <c r="P2094" s="8">
        <v>0</v>
      </c>
      <c r="Q2094" s="8">
        <v>0</v>
      </c>
      <c r="R2094" s="8">
        <v>32243.637481689468</v>
      </c>
      <c r="S2094" s="8">
        <v>10332.16751861573</v>
      </c>
      <c r="T2094" s="8">
        <v>10996.737388610843</v>
      </c>
      <c r="U2094" s="8"/>
    </row>
    <row r="2095" spans="1:21" ht="14.25" customHeight="1" x14ac:dyDescent="0.55000000000000004">
      <c r="A2095" s="7">
        <f t="shared" si="107"/>
        <v>2028</v>
      </c>
      <c r="B2095" s="73" t="s">
        <v>87</v>
      </c>
      <c r="C2095" s="75">
        <v>49979</v>
      </c>
      <c r="D2095" s="8">
        <v>51389.473876953183</v>
      </c>
      <c r="E2095" s="8">
        <v>348505.5263671875</v>
      </c>
      <c r="F2095" s="8">
        <v>46002.729125976613</v>
      </c>
      <c r="G2095" s="8">
        <v>622.68081665039063</v>
      </c>
      <c r="H2095" s="8">
        <v>2544.0900135040283</v>
      </c>
      <c r="I2095" s="8">
        <v>559.69978761673008</v>
      </c>
      <c r="J2095" s="8">
        <v>53127.673095703132</v>
      </c>
      <c r="K2095" s="8">
        <v>5449.8050918579111</v>
      </c>
      <c r="L2095" s="8">
        <v>1126.244959831238</v>
      </c>
      <c r="M2095" s="8">
        <v>3946.666786193849</v>
      </c>
      <c r="N2095" s="8">
        <v>42604.956237792969</v>
      </c>
      <c r="O2095" s="8">
        <v>11174.747329711923</v>
      </c>
      <c r="P2095" s="8">
        <v>0</v>
      </c>
      <c r="Q2095" s="8">
        <v>0</v>
      </c>
      <c r="R2095" s="8">
        <v>31961.229629516609</v>
      </c>
      <c r="S2095" s="8">
        <v>10253.609031677253</v>
      </c>
      <c r="T2095" s="8">
        <v>10912.834777832044</v>
      </c>
      <c r="U2095" s="8"/>
    </row>
    <row r="2096" spans="1:21" ht="14.25" customHeight="1" x14ac:dyDescent="0.55000000000000004">
      <c r="A2096" s="7">
        <f t="shared" si="107"/>
        <v>2028</v>
      </c>
      <c r="B2096" s="73" t="s">
        <v>87</v>
      </c>
      <c r="C2096" s="75">
        <v>50009</v>
      </c>
      <c r="D2096" s="8">
        <v>50960.344970703176</v>
      </c>
      <c r="E2096" s="8">
        <v>345929.27099609375</v>
      </c>
      <c r="F2096" s="8">
        <v>45662.663269043049</v>
      </c>
      <c r="G2096" s="8">
        <v>617.28457403182972</v>
      </c>
      <c r="H2096" s="8">
        <v>2524.8509407043462</v>
      </c>
      <c r="I2096" s="8">
        <v>555.46719026565563</v>
      </c>
      <c r="J2096" s="8">
        <v>52690.873352050781</v>
      </c>
      <c r="K2096" s="8">
        <v>5427.618408203125</v>
      </c>
      <c r="L2096" s="8">
        <v>1116.9825353622437</v>
      </c>
      <c r="M2096" s="8">
        <v>3914.3405647277837</v>
      </c>
      <c r="N2096" s="8">
        <v>42231.933288574241</v>
      </c>
      <c r="O2096" s="8">
        <v>10989.277359008791</v>
      </c>
      <c r="P2096" s="8">
        <v>0</v>
      </c>
      <c r="Q2096" s="8">
        <v>0</v>
      </c>
      <c r="R2096" s="8">
        <v>31684.082824707042</v>
      </c>
      <c r="S2096" s="8">
        <v>10176.406913757326</v>
      </c>
      <c r="T2096" s="8">
        <v>10830.384338378897</v>
      </c>
      <c r="U2096" s="8"/>
    </row>
    <row r="2097" spans="1:21" ht="14.25" customHeight="1" x14ac:dyDescent="0.55000000000000004">
      <c r="A2097" s="7">
        <f t="shared" si="107"/>
        <v>2028</v>
      </c>
      <c r="B2097" s="73" t="s">
        <v>87</v>
      </c>
      <c r="C2097" s="75">
        <v>50040</v>
      </c>
      <c r="D2097" s="8">
        <v>50538.906616210981</v>
      </c>
      <c r="E2097" s="8">
        <v>343396.38671875</v>
      </c>
      <c r="F2097" s="8">
        <v>45328.322326660185</v>
      </c>
      <c r="G2097" s="8">
        <v>611.98779749870312</v>
      </c>
      <c r="H2097" s="8">
        <v>2505.9417667388902</v>
      </c>
      <c r="I2097" s="8">
        <v>551.30715465545654</v>
      </c>
      <c r="J2097" s="8">
        <v>52261.915588378914</v>
      </c>
      <c r="K2097" s="8">
        <v>5405.8464202880868</v>
      </c>
      <c r="L2097" s="8">
        <v>1107.8863716125495</v>
      </c>
      <c r="M2097" s="8">
        <v>3882.593612670898</v>
      </c>
      <c r="N2097" s="8">
        <v>41865.587982177742</v>
      </c>
      <c r="O2097" s="8">
        <v>10807.76808166505</v>
      </c>
      <c r="P2097" s="8">
        <v>0</v>
      </c>
      <c r="Q2097" s="8">
        <v>0</v>
      </c>
      <c r="R2097" s="8">
        <v>31412.043991088882</v>
      </c>
      <c r="S2097" s="8">
        <v>10100.524665832518</v>
      </c>
      <c r="T2097" s="8">
        <v>10749.346771240243</v>
      </c>
      <c r="U2097" s="8"/>
    </row>
    <row r="2098" spans="1:21" ht="14.25" customHeight="1" x14ac:dyDescent="0.55000000000000004">
      <c r="A2098" s="7">
        <f t="shared" si="107"/>
        <v>2028</v>
      </c>
      <c r="B2098" s="73" t="s">
        <v>87</v>
      </c>
      <c r="C2098" s="75">
        <v>50071</v>
      </c>
      <c r="D2098" s="8">
        <v>50124.949645996145</v>
      </c>
      <c r="E2098" s="8">
        <v>340905.7421875</v>
      </c>
      <c r="F2098" s="8">
        <v>44999.557373046919</v>
      </c>
      <c r="G2098" s="8">
        <v>606.78777694702137</v>
      </c>
      <c r="H2098" s="8">
        <v>2487.3536624908456</v>
      </c>
      <c r="I2098" s="8">
        <v>547.21777105331432</v>
      </c>
      <c r="J2098" s="8">
        <v>51840.586791992188</v>
      </c>
      <c r="K2098" s="8">
        <v>5384.4775085449219</v>
      </c>
      <c r="L2098" s="8">
        <v>1098.9520721435545</v>
      </c>
      <c r="M2098" s="8">
        <v>3851.4103393554678</v>
      </c>
      <c r="N2098" s="8">
        <v>41505.747589111343</v>
      </c>
      <c r="O2098" s="8">
        <v>10630.106788635256</v>
      </c>
      <c r="P2098" s="8">
        <v>0</v>
      </c>
      <c r="Q2098" s="8">
        <v>0</v>
      </c>
      <c r="R2098" s="8">
        <v>31144.975280761741</v>
      </c>
      <c r="S2098" s="8">
        <v>10025.927116394043</v>
      </c>
      <c r="T2098" s="8">
        <v>10669.685020446803</v>
      </c>
      <c r="U2098" s="8"/>
    </row>
    <row r="2099" spans="1:21" ht="14.25" customHeight="1" x14ac:dyDescent="0.55000000000000004">
      <c r="A2099" s="7">
        <f t="shared" si="107"/>
        <v>2028</v>
      </c>
      <c r="B2099" s="73" t="s">
        <v>87</v>
      </c>
      <c r="C2099" s="75">
        <v>50099</v>
      </c>
      <c r="D2099" s="8">
        <v>49718.271118164092</v>
      </c>
      <c r="E2099" s="8">
        <v>338456.2421875</v>
      </c>
      <c r="F2099" s="8">
        <v>44676.223144531272</v>
      </c>
      <c r="G2099" s="8">
        <v>601.68179178237904</v>
      </c>
      <c r="H2099" s="8">
        <v>2469.0781650543222</v>
      </c>
      <c r="I2099" s="8">
        <v>543.19717216491699</v>
      </c>
      <c r="J2099" s="8">
        <v>51426.680572509773</v>
      </c>
      <c r="K2099" s="8">
        <v>5363.5003662109393</v>
      </c>
      <c r="L2099" s="8">
        <v>1090.1751365661632</v>
      </c>
      <c r="M2099" s="8">
        <v>3820.775005340578</v>
      </c>
      <c r="N2099" s="8">
        <v>41152.229187011711</v>
      </c>
      <c r="O2099" s="8">
        <v>10456.187728881834</v>
      </c>
      <c r="P2099" s="8">
        <v>0</v>
      </c>
      <c r="Q2099" s="8">
        <v>0</v>
      </c>
      <c r="R2099" s="8">
        <v>30882.736831665046</v>
      </c>
      <c r="S2099" s="8">
        <v>9952.5807113647534</v>
      </c>
      <c r="T2099" s="8">
        <v>10591.362548828143</v>
      </c>
      <c r="U2099" s="8"/>
    </row>
    <row r="2100" spans="1:21" ht="14.25" customHeight="1" x14ac:dyDescent="0.55000000000000004">
      <c r="A2100" s="7">
        <f t="shared" si="107"/>
        <v>2028</v>
      </c>
      <c r="B2100" s="73" t="s">
        <v>87</v>
      </c>
      <c r="C2100" s="75">
        <v>50130</v>
      </c>
      <c r="D2100" s="8">
        <v>49318.676452636777</v>
      </c>
      <c r="E2100" s="8">
        <v>336046.83056640625</v>
      </c>
      <c r="F2100" s="8">
        <v>44358.181640625036</v>
      </c>
      <c r="G2100" s="8">
        <v>596.66726064682007</v>
      </c>
      <c r="H2100" s="8">
        <v>2451.1072254180908</v>
      </c>
      <c r="I2100" s="8">
        <v>539.24356555938721</v>
      </c>
      <c r="J2100" s="8">
        <v>51019.993194580093</v>
      </c>
      <c r="K2100" s="8">
        <v>5342.9039459228516</v>
      </c>
      <c r="L2100" s="8">
        <v>1081.5513496398926</v>
      </c>
      <c r="M2100" s="8">
        <v>3790.6732826232915</v>
      </c>
      <c r="N2100" s="8">
        <v>40804.86401367189</v>
      </c>
      <c r="O2100" s="8">
        <v>10285.906181335447</v>
      </c>
      <c r="P2100" s="8">
        <v>0</v>
      </c>
      <c r="Q2100" s="8">
        <v>0</v>
      </c>
      <c r="R2100" s="8">
        <v>30625.195327758818</v>
      </c>
      <c r="S2100" s="8">
        <v>9880.4529266357476</v>
      </c>
      <c r="T2100" s="8">
        <v>10514.344604492188</v>
      </c>
      <c r="U2100" s="8"/>
    </row>
    <row r="2101" spans="1:21" ht="14.25" customHeight="1" x14ac:dyDescent="0.55000000000000004">
      <c r="A2101" s="7">
        <f t="shared" si="107"/>
        <v>2028</v>
      </c>
      <c r="B2101" s="73" t="s">
        <v>87</v>
      </c>
      <c r="C2101" s="75">
        <v>50160</v>
      </c>
      <c r="D2101" s="8">
        <v>48925.976989746145</v>
      </c>
      <c r="E2101" s="8">
        <v>333676.494140625</v>
      </c>
      <c r="F2101" s="8">
        <v>44045.296936035207</v>
      </c>
      <c r="G2101" s="8">
        <v>591.74171185493469</v>
      </c>
      <c r="H2101" s="8">
        <v>2433.4329299926735</v>
      </c>
      <c r="I2101" s="8">
        <v>535.35522937774647</v>
      </c>
      <c r="J2101" s="8">
        <v>50620.333984375</v>
      </c>
      <c r="K2101" s="8">
        <v>5322.6777496337891</v>
      </c>
      <c r="L2101" s="8">
        <v>1073.0765991210928</v>
      </c>
      <c r="M2101" s="8">
        <v>3761.0905113220224</v>
      </c>
      <c r="N2101" s="8">
        <v>40463.489471435561</v>
      </c>
      <c r="O2101" s="8">
        <v>10119.162010192886</v>
      </c>
      <c r="P2101" s="8">
        <v>0</v>
      </c>
      <c r="Q2101" s="8">
        <v>0</v>
      </c>
      <c r="R2101" s="8">
        <v>30372.224273681662</v>
      </c>
      <c r="S2101" s="8">
        <v>9809.5123977661206</v>
      </c>
      <c r="T2101" s="8">
        <v>10438.597511291515</v>
      </c>
      <c r="U2101" s="8"/>
    </row>
    <row r="2102" spans="1:21" ht="14.25" customHeight="1" x14ac:dyDescent="0.55000000000000004">
      <c r="A2102" s="7">
        <f t="shared" si="107"/>
        <v>2028</v>
      </c>
      <c r="B2102" s="73" t="s">
        <v>87</v>
      </c>
      <c r="C2102" s="75">
        <v>50191</v>
      </c>
      <c r="D2102" s="8">
        <v>48539.991943359419</v>
      </c>
      <c r="E2102" s="8">
        <v>331344.2451171875</v>
      </c>
      <c r="F2102" s="8">
        <v>43737.440124511741</v>
      </c>
      <c r="G2102" s="8">
        <v>586.90271377563477</v>
      </c>
      <c r="H2102" s="8">
        <v>2416.0477752685551</v>
      </c>
      <c r="I2102" s="8">
        <v>531.53048276901268</v>
      </c>
      <c r="J2102" s="8">
        <v>50227.517608642578</v>
      </c>
      <c r="K2102" s="8">
        <v>5302.8118667602548</v>
      </c>
      <c r="L2102" s="8">
        <v>1064.7469654083243</v>
      </c>
      <c r="M2102" s="8">
        <v>3732.0132904052725</v>
      </c>
      <c r="N2102" s="8">
        <v>40127.945220947266</v>
      </c>
      <c r="O2102" s="8">
        <v>9955.859672546394</v>
      </c>
      <c r="P2102" s="8">
        <v>0</v>
      </c>
      <c r="Q2102" s="8">
        <v>0</v>
      </c>
      <c r="R2102" s="8">
        <v>30123.698669433612</v>
      </c>
      <c r="S2102" s="8">
        <v>9739.729156494137</v>
      </c>
      <c r="T2102" s="8">
        <v>10364.088867187516</v>
      </c>
      <c r="U2102" s="8"/>
    </row>
    <row r="2103" spans="1:21" ht="14.25" customHeight="1" x14ac:dyDescent="0.55000000000000004">
      <c r="A2103" s="7">
        <f t="shared" si="107"/>
        <v>2028</v>
      </c>
      <c r="B2103" s="73" t="s">
        <v>87</v>
      </c>
      <c r="C2103" s="75">
        <v>50221</v>
      </c>
      <c r="D2103" s="8">
        <v>48160.547302246123</v>
      </c>
      <c r="E2103" s="8">
        <v>329049.13134765625</v>
      </c>
      <c r="F2103" s="8">
        <v>43434.485107421926</v>
      </c>
      <c r="G2103" s="8">
        <v>582.14799761772156</v>
      </c>
      <c r="H2103" s="8">
        <v>2398.9442405700693</v>
      </c>
      <c r="I2103" s="8">
        <v>527.76770877838135</v>
      </c>
      <c r="J2103" s="8">
        <v>49841.362945556648</v>
      </c>
      <c r="K2103" s="8">
        <v>5283.296432495119</v>
      </c>
      <c r="L2103" s="8">
        <v>1056.5586099624632</v>
      </c>
      <c r="M2103" s="8">
        <v>3703.4283218383798</v>
      </c>
      <c r="N2103" s="8">
        <v>39798.079101562515</v>
      </c>
      <c r="O2103" s="8">
        <v>9795.9046936035174</v>
      </c>
      <c r="P2103" s="8">
        <v>0</v>
      </c>
      <c r="Q2103" s="8">
        <v>0</v>
      </c>
      <c r="R2103" s="8">
        <v>29879.502288818367</v>
      </c>
      <c r="S2103" s="8">
        <v>9671.0730514526385</v>
      </c>
      <c r="T2103" s="8">
        <v>10290.786911010748</v>
      </c>
      <c r="U2103" s="8"/>
    </row>
    <row r="2104" spans="1:21" ht="14.25" customHeight="1" x14ac:dyDescent="0.55000000000000004">
      <c r="A2104" s="7">
        <f t="shared" si="107"/>
        <v>2028</v>
      </c>
      <c r="B2104" s="73" t="s">
        <v>87</v>
      </c>
      <c r="C2104" s="75">
        <v>50252</v>
      </c>
      <c r="D2104" s="8">
        <v>47787.471984863318</v>
      </c>
      <c r="E2104" s="8">
        <v>326790.23681640625</v>
      </c>
      <c r="F2104" s="8">
        <v>43136.310974121123</v>
      </c>
      <c r="G2104" s="8">
        <v>577.47531008720398</v>
      </c>
      <c r="H2104" s="8">
        <v>2382.1153812408456</v>
      </c>
      <c r="I2104" s="8">
        <v>524.06535530090332</v>
      </c>
      <c r="J2104" s="8">
        <v>49461.696655273452</v>
      </c>
      <c r="K2104" s="8">
        <v>5264.1221084594745</v>
      </c>
      <c r="L2104" s="8">
        <v>1048.5078973770135</v>
      </c>
      <c r="M2104" s="8">
        <v>3675.3227081298837</v>
      </c>
      <c r="N2104" s="8">
        <v>39473.744323730483</v>
      </c>
      <c r="O2104" s="8">
        <v>9639.2086334228461</v>
      </c>
      <c r="P2104" s="8">
        <v>0</v>
      </c>
      <c r="Q2104" s="8">
        <v>0</v>
      </c>
      <c r="R2104" s="8">
        <v>29639.519149780284</v>
      </c>
      <c r="S2104" s="8">
        <v>9603.5165863037164</v>
      </c>
      <c r="T2104" s="8">
        <v>10218.661216735845</v>
      </c>
      <c r="U2104" s="8"/>
    </row>
    <row r="2105" spans="1:21" ht="14.25" customHeight="1" x14ac:dyDescent="0.55000000000000004">
      <c r="A2105" s="7">
        <f t="shared" si="107"/>
        <v>2028</v>
      </c>
      <c r="B2105" s="73" t="s">
        <v>87</v>
      </c>
      <c r="C2105" s="75">
        <v>50283</v>
      </c>
      <c r="D2105" s="8">
        <v>47420.604370117231</v>
      </c>
      <c r="E2105" s="8">
        <v>324566.67822265625</v>
      </c>
      <c r="F2105" s="8">
        <v>42842.801086425796</v>
      </c>
      <c r="G2105" s="8">
        <v>572.88248443603516</v>
      </c>
      <c r="H2105" s="8">
        <v>2365.5543708801279</v>
      </c>
      <c r="I2105" s="8">
        <v>520.42194080352772</v>
      </c>
      <c r="J2105" s="8">
        <v>49088.354278564453</v>
      </c>
      <c r="K2105" s="8">
        <v>5245.2797698974628</v>
      </c>
      <c r="L2105" s="8">
        <v>1040.5912532806399</v>
      </c>
      <c r="M2105" s="8">
        <v>3647.6843757629395</v>
      </c>
      <c r="N2105" s="8">
        <v>39154.798126220703</v>
      </c>
      <c r="O2105" s="8">
        <v>9485.6843872070313</v>
      </c>
      <c r="P2105" s="8">
        <v>0</v>
      </c>
      <c r="Q2105" s="8">
        <v>0</v>
      </c>
      <c r="R2105" s="8">
        <v>29403.637863159191</v>
      </c>
      <c r="S2105" s="8">
        <v>9537.0324401855469</v>
      </c>
      <c r="T2105" s="8">
        <v>10147.683570861835</v>
      </c>
      <c r="U2105" s="8"/>
    </row>
    <row r="2106" spans="1:21" ht="14.25" customHeight="1" x14ac:dyDescent="0.55000000000000004">
      <c r="A2106" s="7">
        <f t="shared" si="107"/>
        <v>2028</v>
      </c>
      <c r="B2106" s="73" t="s">
        <v>87</v>
      </c>
      <c r="C2106" s="75">
        <v>50313</v>
      </c>
      <c r="D2106" s="8">
        <v>47059.786560058637</v>
      </c>
      <c r="E2106" s="8">
        <v>322377.59228515625</v>
      </c>
      <c r="F2106" s="8">
        <v>42553.84204101569</v>
      </c>
      <c r="G2106" s="8">
        <v>568.36748552322399</v>
      </c>
      <c r="H2106" s="8">
        <v>2349.2545890808115</v>
      </c>
      <c r="I2106" s="8">
        <v>516.83597183227539</v>
      </c>
      <c r="J2106" s="8">
        <v>48721.17263793946</v>
      </c>
      <c r="K2106" s="8">
        <v>5226.7610015869159</v>
      </c>
      <c r="L2106" s="8">
        <v>1032.8052949905402</v>
      </c>
      <c r="M2106" s="8">
        <v>3620.5011291503915</v>
      </c>
      <c r="N2106" s="8">
        <v>38841.10522460939</v>
      </c>
      <c r="O2106" s="8">
        <v>9335.2481079101563</v>
      </c>
      <c r="P2106" s="8">
        <v>0</v>
      </c>
      <c r="Q2106" s="8">
        <v>0</v>
      </c>
      <c r="R2106" s="8">
        <v>29171.75408935548</v>
      </c>
      <c r="S2106" s="8">
        <v>9471.5938720703089</v>
      </c>
      <c r="T2106" s="8">
        <v>10077.824562072763</v>
      </c>
      <c r="U2106" s="8"/>
    </row>
    <row r="2107" spans="1:21" ht="14.25" customHeight="1" x14ac:dyDescent="0.55000000000000004">
      <c r="A2107" s="7">
        <f t="shared" si="107"/>
        <v>2028</v>
      </c>
      <c r="B2107" s="73" t="s">
        <v>87</v>
      </c>
      <c r="C2107" s="75">
        <v>50344</v>
      </c>
      <c r="D2107" s="8">
        <v>46704.86676025395</v>
      </c>
      <c r="E2107" s="8">
        <v>320222.1494140625</v>
      </c>
      <c r="F2107" s="8">
        <v>42269.323242187507</v>
      </c>
      <c r="G2107" s="8">
        <v>563.92827200889587</v>
      </c>
      <c r="H2107" s="8">
        <v>2333.2095375061035</v>
      </c>
      <c r="I2107" s="8">
        <v>513.30607032775879</v>
      </c>
      <c r="J2107" s="8">
        <v>48359.995727539077</v>
      </c>
      <c r="K2107" s="8">
        <v>5208.5568008422852</v>
      </c>
      <c r="L2107" s="8">
        <v>1025.1466941833492</v>
      </c>
      <c r="M2107" s="8">
        <v>3593.7616386413574</v>
      </c>
      <c r="N2107" s="8">
        <v>38532.531250000015</v>
      </c>
      <c r="O2107" s="8">
        <v>9187.81882476807</v>
      </c>
      <c r="P2107" s="8">
        <v>0</v>
      </c>
      <c r="Q2107" s="8">
        <v>0</v>
      </c>
      <c r="R2107" s="8">
        <v>28943.763076782234</v>
      </c>
      <c r="S2107" s="8">
        <v>9407.1754150390625</v>
      </c>
      <c r="T2107" s="8">
        <v>10009.057281494144</v>
      </c>
      <c r="U2107" s="8"/>
    </row>
    <row r="2108" spans="1:21" ht="14.25" customHeight="1" x14ac:dyDescent="0.55000000000000004">
      <c r="A2108" s="7">
        <f t="shared" si="107"/>
        <v>2028</v>
      </c>
      <c r="B2108" s="73" t="s">
        <v>87</v>
      </c>
      <c r="C2108" s="75">
        <v>50374</v>
      </c>
      <c r="D2108" s="8">
        <v>46355.697143554746</v>
      </c>
      <c r="E2108" s="8">
        <v>318099.55029296875</v>
      </c>
      <c r="F2108" s="8">
        <v>41989.140441894568</v>
      </c>
      <c r="G2108" s="8">
        <v>559.56292963027943</v>
      </c>
      <c r="H2108" s="8">
        <v>2317.4132232666011</v>
      </c>
      <c r="I2108" s="8">
        <v>509.83089065551752</v>
      </c>
      <c r="J2108" s="8">
        <v>48004.675476074219</v>
      </c>
      <c r="K2108" s="8">
        <v>5190.6594009399432</v>
      </c>
      <c r="L2108" s="8">
        <v>1017.6122417449952</v>
      </c>
      <c r="M2108" s="8">
        <v>3567.4548492431659</v>
      </c>
      <c r="N2108" s="8">
        <v>38228.947601318374</v>
      </c>
      <c r="O2108" s="8">
        <v>9043.3185958862305</v>
      </c>
      <c r="P2108" s="8">
        <v>0</v>
      </c>
      <c r="Q2108" s="8">
        <v>0</v>
      </c>
      <c r="R2108" s="8">
        <v>28719.566345214851</v>
      </c>
      <c r="S2108" s="8">
        <v>9343.7526855468823</v>
      </c>
      <c r="T2108" s="8">
        <v>9941.3554306030383</v>
      </c>
      <c r="U2108" s="8"/>
    </row>
    <row r="2109" spans="1:21" ht="14.25" customHeight="1" x14ac:dyDescent="0.55000000000000004">
      <c r="A2109" s="7">
        <f t="shared" si="107"/>
        <v>2028</v>
      </c>
      <c r="B2109" s="73" t="s">
        <v>87</v>
      </c>
      <c r="C2109" s="75">
        <v>50405</v>
      </c>
      <c r="D2109" s="8">
        <v>46012.13665771488</v>
      </c>
      <c r="E2109" s="8">
        <v>316009.0126953125</v>
      </c>
      <c r="F2109" s="8">
        <v>41713.189208984411</v>
      </c>
      <c r="G2109" s="8">
        <v>555.26958942413353</v>
      </c>
      <c r="H2109" s="8">
        <v>2301.8595600128187</v>
      </c>
      <c r="I2109" s="8">
        <v>506.40908575057983</v>
      </c>
      <c r="J2109" s="8">
        <v>47655.061889648438</v>
      </c>
      <c r="K2109" s="8">
        <v>5173.0610656738272</v>
      </c>
      <c r="L2109" s="8">
        <v>1010.1989116668699</v>
      </c>
      <c r="M2109" s="8">
        <v>3541.5698661804199</v>
      </c>
      <c r="N2109" s="8">
        <v>37930.233001709013</v>
      </c>
      <c r="O2109" s="8">
        <v>8901.6726684570313</v>
      </c>
      <c r="P2109" s="8">
        <v>0</v>
      </c>
      <c r="Q2109" s="8">
        <v>0</v>
      </c>
      <c r="R2109" s="8">
        <v>28499.067642211932</v>
      </c>
      <c r="S2109" s="8">
        <v>9281.3016891479456</v>
      </c>
      <c r="T2109" s="8">
        <v>9874.6931762695331</v>
      </c>
      <c r="U2109" s="8"/>
    </row>
    <row r="2110" spans="1:21" ht="14.25" customHeight="1" x14ac:dyDescent="0.55000000000000004">
      <c r="A2110" s="7">
        <f t="shared" si="107"/>
        <v>2028</v>
      </c>
      <c r="B2110" s="73" t="s">
        <v>87</v>
      </c>
      <c r="C2110" s="75">
        <v>50436</v>
      </c>
      <c r="D2110" s="8">
        <v>45674.04815673831</v>
      </c>
      <c r="E2110" s="8">
        <v>313949.7890625</v>
      </c>
      <c r="F2110" s="8">
        <v>41441.371948242217</v>
      </c>
      <c r="G2110" s="8">
        <v>551.04645133018505</v>
      </c>
      <c r="H2110" s="8">
        <v>2286.5428199768053</v>
      </c>
      <c r="I2110" s="8">
        <v>503.03940057754511</v>
      </c>
      <c r="J2110" s="8">
        <v>47311.019531250015</v>
      </c>
      <c r="K2110" s="8">
        <v>5155.7540130615234</v>
      </c>
      <c r="L2110" s="8">
        <v>1002.9037113189701</v>
      </c>
      <c r="M2110" s="8">
        <v>3516.0964164733887</v>
      </c>
      <c r="N2110" s="8">
        <v>37636.26733398439</v>
      </c>
      <c r="O2110" s="8">
        <v>8762.8073959350604</v>
      </c>
      <c r="P2110" s="8">
        <v>0</v>
      </c>
      <c r="Q2110" s="8">
        <v>0</v>
      </c>
      <c r="R2110" s="8">
        <v>28282.175064086918</v>
      </c>
      <c r="S2110" s="8">
        <v>9219.7994384765625</v>
      </c>
      <c r="T2110" s="8">
        <v>9809.0460052490271</v>
      </c>
      <c r="U2110" s="8"/>
    </row>
    <row r="2111" spans="1:21" ht="14.25" customHeight="1" x14ac:dyDescent="0.55000000000000004">
      <c r="A2111" s="7">
        <f t="shared" si="107"/>
        <v>2028</v>
      </c>
      <c r="B2111" s="73" t="s">
        <v>87</v>
      </c>
      <c r="C2111" s="75">
        <v>50464</v>
      </c>
      <c r="D2111" s="8">
        <v>45341.297119140661</v>
      </c>
      <c r="E2111" s="8">
        <v>311921.1484375</v>
      </c>
      <c r="F2111" s="8">
        <v>41173.591186523459</v>
      </c>
      <c r="G2111" s="8">
        <v>546.89175200462353</v>
      </c>
      <c r="H2111" s="8">
        <v>2271.4573459625253</v>
      </c>
      <c r="I2111" s="8">
        <v>499.7205896377564</v>
      </c>
      <c r="J2111" s="8">
        <v>46972.410308837905</v>
      </c>
      <c r="K2111" s="8">
        <v>5138.730888366701</v>
      </c>
      <c r="L2111" s="8">
        <v>995.72365093231178</v>
      </c>
      <c r="M2111" s="8">
        <v>3491.024456024169</v>
      </c>
      <c r="N2111" s="8">
        <v>37346.930664062522</v>
      </c>
      <c r="O2111" s="8">
        <v>8626.6509780883807</v>
      </c>
      <c r="P2111" s="8">
        <v>0</v>
      </c>
      <c r="Q2111" s="8">
        <v>0</v>
      </c>
      <c r="R2111" s="8">
        <v>28068.797805786133</v>
      </c>
      <c r="S2111" s="8">
        <v>9159.2231140136737</v>
      </c>
      <c r="T2111" s="8">
        <v>9744.3892593383825</v>
      </c>
      <c r="U2111" s="8"/>
    </row>
    <row r="2112" spans="1:21" ht="14.25" customHeight="1" x14ac:dyDescent="0.55000000000000004">
      <c r="A2112" s="7">
        <f t="shared" si="107"/>
        <v>2028</v>
      </c>
      <c r="B2112" s="73" t="s">
        <v>87</v>
      </c>
      <c r="C2112" s="75">
        <v>50495</v>
      </c>
      <c r="D2112" s="8">
        <v>45013.75677490238</v>
      </c>
      <c r="E2112" s="8">
        <v>309922.3857421875</v>
      </c>
      <c r="F2112" s="8">
        <v>40909.75500488282</v>
      </c>
      <c r="G2112" s="8">
        <v>542.80381274223328</v>
      </c>
      <c r="H2112" s="8">
        <v>2256.5977993011466</v>
      </c>
      <c r="I2112" s="8">
        <v>496.45148754119873</v>
      </c>
      <c r="J2112" s="8">
        <v>46639.102081298843</v>
      </c>
      <c r="K2112" s="8">
        <v>5121.9847488403339</v>
      </c>
      <c r="L2112" s="8">
        <v>988.65608215331997</v>
      </c>
      <c r="M2112" s="8">
        <v>3466.3444442749023</v>
      </c>
      <c r="N2112" s="8">
        <v>37062.117156982436</v>
      </c>
      <c r="O2112" s="8">
        <v>8493.1374053955078</v>
      </c>
      <c r="P2112" s="8">
        <v>0</v>
      </c>
      <c r="Q2112" s="8">
        <v>0</v>
      </c>
      <c r="R2112" s="8">
        <v>27858.850036621101</v>
      </c>
      <c r="S2112" s="8">
        <v>9099.5516586303747</v>
      </c>
      <c r="T2112" s="8">
        <v>9680.7007522583044</v>
      </c>
      <c r="U2112" s="8"/>
    </row>
    <row r="2113" spans="1:21" ht="14.25" customHeight="1" x14ac:dyDescent="0.55000000000000004">
      <c r="A2113" s="7">
        <f t="shared" si="107"/>
        <v>2028</v>
      </c>
      <c r="B2113" s="73" t="s">
        <v>87</v>
      </c>
      <c r="C2113" s="75">
        <v>50525</v>
      </c>
      <c r="D2113" s="8">
        <v>44691.301574707082</v>
      </c>
      <c r="E2113" s="8">
        <v>307952.82080078125</v>
      </c>
      <c r="F2113" s="8">
        <v>40649.772155761733</v>
      </c>
      <c r="G2113" s="8">
        <v>538.78101754188549</v>
      </c>
      <c r="H2113" s="8">
        <v>2241.9588012695317</v>
      </c>
      <c r="I2113" s="8">
        <v>493.23091268539429</v>
      </c>
      <c r="J2113" s="8">
        <v>46310.968200683594</v>
      </c>
      <c r="K2113" s="8">
        <v>5105.5087890625</v>
      </c>
      <c r="L2113" s="8">
        <v>981.69824600219749</v>
      </c>
      <c r="M2113" s="8">
        <v>3442.0467605590839</v>
      </c>
      <c r="N2113" s="8">
        <v>36781.714569091819</v>
      </c>
      <c r="O2113" s="8">
        <v>8362.1994247436542</v>
      </c>
      <c r="P2113" s="8">
        <v>0</v>
      </c>
      <c r="Q2113" s="8">
        <v>0</v>
      </c>
      <c r="R2113" s="8">
        <v>27652.24763488771</v>
      </c>
      <c r="S2113" s="8">
        <v>9040.7637023925872</v>
      </c>
      <c r="T2113" s="8">
        <v>9617.9573135376013</v>
      </c>
      <c r="U2113" s="8"/>
    </row>
    <row r="2114" spans="1:21" ht="14.25" customHeight="1" x14ac:dyDescent="0.55000000000000004">
      <c r="A2114" s="7">
        <f t="shared" si="107"/>
        <v>2028</v>
      </c>
      <c r="B2114" s="73" t="s">
        <v>87</v>
      </c>
      <c r="C2114" s="75">
        <v>50556</v>
      </c>
      <c r="D2114" s="8">
        <v>44373.81170654302</v>
      </c>
      <c r="E2114" s="8">
        <v>306011.44482421875</v>
      </c>
      <c r="F2114" s="8">
        <v>40393.510803222693</v>
      </c>
      <c r="G2114" s="8">
        <v>534.82176852226257</v>
      </c>
      <c r="H2114" s="8">
        <v>2227.5344390869145</v>
      </c>
      <c r="I2114" s="8">
        <v>490.05756616592402</v>
      </c>
      <c r="J2114" s="8">
        <v>45987.879730224624</v>
      </c>
      <c r="K2114" s="8">
        <v>5089.2960815429688</v>
      </c>
      <c r="L2114" s="8">
        <v>974.84737110137962</v>
      </c>
      <c r="M2114" s="8">
        <v>3418.1218185424814</v>
      </c>
      <c r="N2114" s="8">
        <v>36505.613922119155</v>
      </c>
      <c r="O2114" s="8">
        <v>8233.7714614868182</v>
      </c>
      <c r="P2114" s="8">
        <v>0</v>
      </c>
      <c r="Q2114" s="8">
        <v>0</v>
      </c>
      <c r="R2114" s="8">
        <v>27448.909851074222</v>
      </c>
      <c r="S2114" s="8">
        <v>8982.8355331420898</v>
      </c>
      <c r="T2114" s="8">
        <v>9556.1340026855596</v>
      </c>
      <c r="U2114" s="8"/>
    </row>
    <row r="2115" spans="1:21" ht="14.25" customHeight="1" x14ac:dyDescent="0.55000000000000004">
      <c r="A2115" s="7">
        <f t="shared" si="107"/>
        <v>2028</v>
      </c>
      <c r="B2115" s="73" t="s">
        <v>87</v>
      </c>
      <c r="C2115" s="75">
        <v>50586</v>
      </c>
      <c r="D2115" s="8">
        <v>44061.16986083988</v>
      </c>
      <c r="E2115" s="8">
        <v>304096.26318359375</v>
      </c>
      <c r="F2115" s="8">
        <v>40140.706420898459</v>
      </c>
      <c r="G2115" s="8">
        <v>530.92454171180725</v>
      </c>
      <c r="H2115" s="8">
        <v>2213.3158054351807</v>
      </c>
      <c r="I2115" s="8">
        <v>486.92946672439581</v>
      </c>
      <c r="J2115" s="8">
        <v>45669.683013916016</v>
      </c>
      <c r="K2115" s="8">
        <v>5073.3405609130868</v>
      </c>
      <c r="L2115" s="8">
        <v>968.10030078887894</v>
      </c>
      <c r="M2115" s="8">
        <v>3394.5583648681641</v>
      </c>
      <c r="N2115" s="8">
        <v>36233.684234619141</v>
      </c>
      <c r="O2115" s="8">
        <v>8107.7855529785193</v>
      </c>
      <c r="P2115" s="8">
        <v>0</v>
      </c>
      <c r="Q2115" s="8">
        <v>0</v>
      </c>
      <c r="R2115" s="8">
        <v>27248.75733947755</v>
      </c>
      <c r="S2115" s="8">
        <v>8925.7321243286169</v>
      </c>
      <c r="T2115" s="8">
        <v>9495.1944122314544</v>
      </c>
      <c r="U2115" s="8"/>
    </row>
    <row r="2116" spans="1:21" ht="14.25" customHeight="1" x14ac:dyDescent="0.55000000000000004">
      <c r="A2116" s="7">
        <f t="shared" si="107"/>
        <v>2028</v>
      </c>
      <c r="B2116" s="73" t="s">
        <v>87</v>
      </c>
      <c r="C2116" s="75">
        <v>50617</v>
      </c>
      <c r="D2116" s="8">
        <v>43753.26400756841</v>
      </c>
      <c r="E2116" s="8">
        <v>302206.11328125</v>
      </c>
      <c r="F2116" s="8">
        <v>39891.206481933616</v>
      </c>
      <c r="G2116" s="8">
        <v>527.08786892890942</v>
      </c>
      <c r="H2116" s="8">
        <v>2199.2966136932391</v>
      </c>
      <c r="I2116" s="8">
        <v>483.84522914886469</v>
      </c>
      <c r="J2116" s="8">
        <v>45356.25659179689</v>
      </c>
      <c r="K2116" s="8">
        <v>5057.6361083984393</v>
      </c>
      <c r="L2116" s="8">
        <v>961.45434951782181</v>
      </c>
      <c r="M2116" s="8">
        <v>3371.3471870422359</v>
      </c>
      <c r="N2116" s="8">
        <v>35965.818878173843</v>
      </c>
      <c r="O2116" s="8">
        <v>7984.1798934936542</v>
      </c>
      <c r="P2116" s="8">
        <v>0</v>
      </c>
      <c r="Q2116" s="8">
        <v>0</v>
      </c>
      <c r="R2116" s="8">
        <v>27051.715682983413</v>
      </c>
      <c r="S2116" s="8">
        <v>8869.4291305542029</v>
      </c>
      <c r="T2116" s="8">
        <v>9435.1122512817365</v>
      </c>
      <c r="U2116" s="8"/>
    </row>
    <row r="2117" spans="1:21" ht="14.25" customHeight="1" x14ac:dyDescent="0.55000000000000004">
      <c r="A2117" s="7">
        <f t="shared" si="107"/>
        <v>2028</v>
      </c>
      <c r="B2117" s="73" t="s">
        <v>87</v>
      </c>
      <c r="C2117" s="75">
        <v>50648</v>
      </c>
      <c r="D2117" s="8">
        <v>43449.983947753906</v>
      </c>
      <c r="E2117" s="8">
        <v>300338.25</v>
      </c>
      <c r="F2117" s="8">
        <v>39644.648559570342</v>
      </c>
      <c r="G2117" s="8">
        <v>523.31031465530407</v>
      </c>
      <c r="H2117" s="8">
        <v>2185.4660072326665</v>
      </c>
      <c r="I2117" s="8">
        <v>480.80250406265264</v>
      </c>
      <c r="J2117" s="8">
        <v>45047.440460205093</v>
      </c>
      <c r="K2117" s="8">
        <v>5042.1762466430673</v>
      </c>
      <c r="L2117" s="8">
        <v>954.90618896484409</v>
      </c>
      <c r="M2117" s="8">
        <v>3348.4761199951186</v>
      </c>
      <c r="N2117" s="8">
        <v>35701.880798339858</v>
      </c>
      <c r="O2117" s="8">
        <v>7862.8874130249042</v>
      </c>
      <c r="P2117" s="8">
        <v>0</v>
      </c>
      <c r="Q2117" s="8">
        <v>0</v>
      </c>
      <c r="R2117" s="8">
        <v>26857.710403442394</v>
      </c>
      <c r="S2117" s="8">
        <v>8813.884071350094</v>
      </c>
      <c r="T2117" s="8">
        <v>9375.8453598022534</v>
      </c>
      <c r="U2117" s="8"/>
    </row>
    <row r="2118" spans="1:21" ht="14.25" customHeight="1" x14ac:dyDescent="0.55000000000000004">
      <c r="A2118" s="7">
        <f t="shared" si="107"/>
        <v>2028</v>
      </c>
      <c r="B2118" s="73" t="s">
        <v>87</v>
      </c>
      <c r="C2118" s="75">
        <v>50678</v>
      </c>
      <c r="D2118" s="8">
        <v>43151.224029541037</v>
      </c>
      <c r="E2118" s="8">
        <v>298489.19140625</v>
      </c>
      <c r="F2118" s="8">
        <v>39400.572937011719</v>
      </c>
      <c r="G2118" s="8">
        <v>519.5904905796051</v>
      </c>
      <c r="H2118" s="8">
        <v>2171.8113117218008</v>
      </c>
      <c r="I2118" s="8">
        <v>477.7984757423402</v>
      </c>
      <c r="J2118" s="8">
        <v>44743.061614990249</v>
      </c>
      <c r="K2118" s="8">
        <v>5026.9556045532236</v>
      </c>
      <c r="L2118" s="8">
        <v>948.45215988159157</v>
      </c>
      <c r="M2118" s="8">
        <v>3325.932250976562</v>
      </c>
      <c r="N2118" s="8">
        <v>35441.720336914077</v>
      </c>
      <c r="O2118" s="8">
        <v>7743.8401794433612</v>
      </c>
      <c r="P2118" s="8">
        <v>0</v>
      </c>
      <c r="Q2118" s="8">
        <v>0</v>
      </c>
      <c r="R2118" s="8">
        <v>26666.670425415054</v>
      </c>
      <c r="S2118" s="8">
        <v>8759.0474853515698</v>
      </c>
      <c r="T2118" s="8">
        <v>9317.3429107666052</v>
      </c>
      <c r="U2118" s="8"/>
    </row>
    <row r="2119" spans="1:21" ht="14.25" customHeight="1" x14ac:dyDescent="0.55000000000000004">
      <c r="A2119" s="7">
        <f t="shared" si="107"/>
        <v>2028</v>
      </c>
      <c r="B2119" s="73" t="s">
        <v>87</v>
      </c>
      <c r="C2119" s="75">
        <v>50709</v>
      </c>
      <c r="D2119" s="8">
        <v>42856.881317138679</v>
      </c>
      <c r="E2119" s="8">
        <v>296658.2275390625</v>
      </c>
      <c r="F2119" s="8">
        <v>39158.885925292998</v>
      </c>
      <c r="G2119" s="8">
        <v>515.92707228660572</v>
      </c>
      <c r="H2119" s="8">
        <v>2158.3275756835938</v>
      </c>
      <c r="I2119" s="8">
        <v>474.83204889297491</v>
      </c>
      <c r="J2119" s="8">
        <v>44443.011932373061</v>
      </c>
      <c r="K2119" s="8">
        <v>5011.9684906005878</v>
      </c>
      <c r="L2119" s="8">
        <v>942.0899848937986</v>
      </c>
      <c r="M2119" s="8">
        <v>3303.7075080871605</v>
      </c>
      <c r="N2119" s="8">
        <v>35185.245971679695</v>
      </c>
      <c r="O2119" s="8">
        <v>7626.9828338623047</v>
      </c>
      <c r="P2119" s="8">
        <v>0</v>
      </c>
      <c r="Q2119" s="8">
        <v>0</v>
      </c>
      <c r="R2119" s="8">
        <v>26478.527565002445</v>
      </c>
      <c r="S2119" s="8">
        <v>8704.9002761840766</v>
      </c>
      <c r="T2119" s="8">
        <v>9259.5838851928784</v>
      </c>
      <c r="U2119" s="8"/>
    </row>
    <row r="2120" spans="1:21" ht="14.25" customHeight="1" x14ac:dyDescent="0.55000000000000004">
      <c r="A2120" s="7">
        <f t="shared" si="107"/>
        <v>2028</v>
      </c>
      <c r="B2120" s="73" t="s">
        <v>87</v>
      </c>
      <c r="C2120" s="75">
        <v>50739</v>
      </c>
      <c r="D2120" s="8">
        <v>42566.856475830093</v>
      </c>
      <c r="E2120" s="8">
        <v>294845.01611328125</v>
      </c>
      <c r="F2120" s="8">
        <v>38919.542114257863</v>
      </c>
      <c r="G2120" s="8">
        <v>512.31872296333313</v>
      </c>
      <c r="H2120" s="8">
        <v>2145.0106067657466</v>
      </c>
      <c r="I2120" s="8">
        <v>471.90230655670166</v>
      </c>
      <c r="J2120" s="8">
        <v>44147.18579101564</v>
      </c>
      <c r="K2120" s="8">
        <v>4997.2091903686523</v>
      </c>
      <c r="L2120" s="8">
        <v>935.81739902496361</v>
      </c>
      <c r="M2120" s="8">
        <v>3281.7941513061528</v>
      </c>
      <c r="N2120" s="8">
        <v>34932.364746093765</v>
      </c>
      <c r="O2120" s="8">
        <v>7512.2633666992188</v>
      </c>
      <c r="P2120" s="8">
        <v>0</v>
      </c>
      <c r="Q2120" s="8">
        <v>0</v>
      </c>
      <c r="R2120" s="8">
        <v>26293.213630676291</v>
      </c>
      <c r="S2120" s="8">
        <v>8651.4230728149396</v>
      </c>
      <c r="T2120" s="8">
        <v>9202.548751831062</v>
      </c>
      <c r="U2120" s="8"/>
    </row>
    <row r="2121" spans="1:21" ht="14.25" customHeight="1" x14ac:dyDescent="0.55000000000000004">
      <c r="A2121" s="7">
        <f t="shared" si="107"/>
        <v>2028</v>
      </c>
      <c r="B2121" s="73" t="s">
        <v>87</v>
      </c>
      <c r="C2121" s="75">
        <v>50770</v>
      </c>
      <c r="D2121" s="8">
        <v>42281.052337646528</v>
      </c>
      <c r="E2121" s="8">
        <v>293048.6240234375</v>
      </c>
      <c r="F2121" s="8">
        <v>38682.41827392581</v>
      </c>
      <c r="G2121" s="8">
        <v>508.76420974731445</v>
      </c>
      <c r="H2121" s="8">
        <v>2131.843929290771</v>
      </c>
      <c r="I2121" s="8">
        <v>469.00564861297607</v>
      </c>
      <c r="J2121" s="8">
        <v>43855.330291748061</v>
      </c>
      <c r="K2121" s="8">
        <v>4982.6728363037118</v>
      </c>
      <c r="L2121" s="8">
        <v>929.62903404235965</v>
      </c>
      <c r="M2121" s="8">
        <v>3260.1724548339839</v>
      </c>
      <c r="N2121" s="8">
        <v>34682.8554992676</v>
      </c>
      <c r="O2121" s="8">
        <v>7399.6000518798846</v>
      </c>
      <c r="P2121" s="8">
        <v>0</v>
      </c>
      <c r="Q2121" s="8">
        <v>0</v>
      </c>
      <c r="R2121" s="8">
        <v>26110.665214538589</v>
      </c>
      <c r="S2121" s="8">
        <v>8598.5174407958984</v>
      </c>
      <c r="T2121" s="8">
        <v>9146.1476593017615</v>
      </c>
      <c r="U2121" s="8"/>
    </row>
    <row r="2122" spans="1:21" ht="14.25" customHeight="1" x14ac:dyDescent="0.55000000000000004">
      <c r="A2122" s="7">
        <f t="shared" si="107"/>
        <v>2028</v>
      </c>
      <c r="B2122" s="73" t="s">
        <v>87</v>
      </c>
      <c r="C2122" s="75">
        <v>50801</v>
      </c>
      <c r="D2122" s="8">
        <v>41999.375183105476</v>
      </c>
      <c r="E2122" s="8">
        <v>291267.7236328125</v>
      </c>
      <c r="F2122" s="8">
        <v>38447.339233398467</v>
      </c>
      <c r="G2122" s="8">
        <v>505.26231169700623</v>
      </c>
      <c r="H2122" s="8">
        <v>2118.8008995056157</v>
      </c>
      <c r="I2122" s="8">
        <v>466.13617467880255</v>
      </c>
      <c r="J2122" s="8">
        <v>43567.168273925781</v>
      </c>
      <c r="K2122" s="8">
        <v>4968.3540802001971</v>
      </c>
      <c r="L2122" s="8">
        <v>923.5190887451173</v>
      </c>
      <c r="M2122" s="8">
        <v>3238.8211288452148</v>
      </c>
      <c r="N2122" s="8">
        <v>34436.474609375007</v>
      </c>
      <c r="O2122" s="8">
        <v>7288.9118957519531</v>
      </c>
      <c r="P2122" s="8">
        <v>0</v>
      </c>
      <c r="Q2122" s="8">
        <v>0</v>
      </c>
      <c r="R2122" s="8">
        <v>25930.818511962902</v>
      </c>
      <c r="S2122" s="8">
        <v>8546.0839157104492</v>
      </c>
      <c r="T2122" s="8">
        <v>9090.2658691406268</v>
      </c>
      <c r="U2122" s="8"/>
    </row>
    <row r="2123" spans="1:21" ht="14.25" customHeight="1" x14ac:dyDescent="0.55000000000000004">
      <c r="A2123" s="7">
        <f t="shared" si="107"/>
        <v>2028</v>
      </c>
      <c r="B2123" s="73" t="s">
        <v>87</v>
      </c>
      <c r="C2123" s="75">
        <v>50829</v>
      </c>
      <c r="D2123" s="8">
        <v>41721.734863281265</v>
      </c>
      <c r="E2123" s="8">
        <v>289501.732421875</v>
      </c>
      <c r="F2123" s="8">
        <v>38214.228454589858</v>
      </c>
      <c r="G2123" s="8">
        <v>501.81182146072388</v>
      </c>
      <c r="H2123" s="8">
        <v>2105.8714561462398</v>
      </c>
      <c r="I2123" s="8">
        <v>463.29170083999622</v>
      </c>
      <c r="J2123" s="8">
        <v>43282.570434570327</v>
      </c>
      <c r="K2123" s="8">
        <v>4954.2479095458993</v>
      </c>
      <c r="L2123" s="8">
        <v>917.48474216461295</v>
      </c>
      <c r="M2123" s="8">
        <v>3217.730297088624</v>
      </c>
      <c r="N2123" s="8">
        <v>34193.106079101577</v>
      </c>
      <c r="O2123" s="8">
        <v>7180.1444015502948</v>
      </c>
      <c r="P2123" s="8">
        <v>0</v>
      </c>
      <c r="Q2123" s="8">
        <v>0</v>
      </c>
      <c r="R2123" s="8">
        <v>25753.612983703628</v>
      </c>
      <c r="S2123" s="8">
        <v>8494.0917816162146</v>
      </c>
      <c r="T2123" s="8">
        <v>9034.8650131225568</v>
      </c>
      <c r="U2123" s="8"/>
    </row>
    <row r="2124" spans="1:21" ht="14.25" customHeight="1" x14ac:dyDescent="0.55000000000000004">
      <c r="A2124" s="7">
        <f t="shared" si="107"/>
        <v>2028</v>
      </c>
      <c r="B2124" s="73" t="s">
        <v>87</v>
      </c>
      <c r="C2124" s="75">
        <v>50860</v>
      </c>
      <c r="D2124" s="8">
        <v>41448.04232788091</v>
      </c>
      <c r="E2124" s="8">
        <v>287750.1943359375</v>
      </c>
      <c r="F2124" s="8">
        <v>37983.025329589873</v>
      </c>
      <c r="G2124" s="8">
        <v>498.41161942482</v>
      </c>
      <c r="H2124" s="8">
        <v>2093.0530738830557</v>
      </c>
      <c r="I2124" s="8">
        <v>460.47166585922241</v>
      </c>
      <c r="J2124" s="8">
        <v>43001.451232910156</v>
      </c>
      <c r="K2124" s="8">
        <v>4940.3498077392587</v>
      </c>
      <c r="L2124" s="8">
        <v>911.52431678771848</v>
      </c>
      <c r="M2124" s="8">
        <v>3196.8937149047856</v>
      </c>
      <c r="N2124" s="8">
        <v>33952.68350219728</v>
      </c>
      <c r="O2124" s="8">
        <v>7073.2554702758789</v>
      </c>
      <c r="P2124" s="8">
        <v>0</v>
      </c>
      <c r="Q2124" s="8">
        <v>0</v>
      </c>
      <c r="R2124" s="8">
        <v>25578.990295410167</v>
      </c>
      <c r="S2124" s="8">
        <v>8442.5286865234375</v>
      </c>
      <c r="T2124" s="8">
        <v>8979.9321823120154</v>
      </c>
      <c r="U2124" s="8"/>
    </row>
    <row r="2125" spans="1:21" ht="14.25" customHeight="1" x14ac:dyDescent="0.55000000000000004">
      <c r="A2125" s="7">
        <f t="shared" si="107"/>
        <v>2028</v>
      </c>
      <c r="B2125" s="73" t="s">
        <v>87</v>
      </c>
      <c r="C2125" s="75">
        <v>50890</v>
      </c>
      <c r="D2125" s="8">
        <v>41178.211914062522</v>
      </c>
      <c r="E2125" s="8">
        <v>286011.66650390625</v>
      </c>
      <c r="F2125" s="8">
        <v>37753.540100097693</v>
      </c>
      <c r="G2125" s="8">
        <v>495.06057453155518</v>
      </c>
      <c r="H2125" s="8">
        <v>2080.3400611877441</v>
      </c>
      <c r="I2125" s="8">
        <v>457.67479848861689</v>
      </c>
      <c r="J2125" s="8">
        <v>42723.694641113296</v>
      </c>
      <c r="K2125" s="8">
        <v>4926.654685974122</v>
      </c>
      <c r="L2125" s="8">
        <v>905.63519001007126</v>
      </c>
      <c r="M2125" s="8">
        <v>3176.3026504516611</v>
      </c>
      <c r="N2125" s="8">
        <v>33715.101074218765</v>
      </c>
      <c r="O2125" s="8">
        <v>6968.1953582763681</v>
      </c>
      <c r="P2125" s="8">
        <v>0</v>
      </c>
      <c r="Q2125" s="8">
        <v>0</v>
      </c>
      <c r="R2125" s="8">
        <v>25406.892776489265</v>
      </c>
      <c r="S2125" s="8">
        <v>8391.3630065918023</v>
      </c>
      <c r="T2125" s="8">
        <v>8925.4382934570331</v>
      </c>
      <c r="U2125" s="8"/>
    </row>
    <row r="2126" spans="1:21" ht="14.25" customHeight="1" x14ac:dyDescent="0.55000000000000004">
      <c r="A2126" s="7">
        <f t="shared" si="107"/>
        <v>2028</v>
      </c>
      <c r="B2126" s="73" t="s">
        <v>87</v>
      </c>
      <c r="C2126" s="75">
        <v>50921</v>
      </c>
      <c r="D2126" s="8">
        <v>40912.160919189468</v>
      </c>
      <c r="E2126" s="8">
        <v>284284.73193359375</v>
      </c>
      <c r="F2126" s="8">
        <v>37525.584350585967</v>
      </c>
      <c r="G2126" s="8">
        <v>491.75761628150929</v>
      </c>
      <c r="H2126" s="8">
        <v>2067.7271442413326</v>
      </c>
      <c r="I2126" s="8">
        <v>454.89995431900013</v>
      </c>
      <c r="J2126" s="8">
        <v>42449.198059082046</v>
      </c>
      <c r="K2126" s="8">
        <v>4913.1585388183594</v>
      </c>
      <c r="L2126" s="8">
        <v>899.81534576416038</v>
      </c>
      <c r="M2126" s="8">
        <v>3155.9495334625267</v>
      </c>
      <c r="N2126" s="8">
        <v>33480.275665283218</v>
      </c>
      <c r="O2126" s="8">
        <v>6864.919761657713</v>
      </c>
      <c r="P2126" s="8">
        <v>0</v>
      </c>
      <c r="Q2126" s="8">
        <v>0</v>
      </c>
      <c r="R2126" s="8">
        <v>25237.265319824226</v>
      </c>
      <c r="S2126" s="8">
        <v>8340.5723800659216</v>
      </c>
      <c r="T2126" s="8">
        <v>8871.3611145019659</v>
      </c>
      <c r="U2126" s="8"/>
    </row>
    <row r="2127" spans="1:21" ht="14.25" customHeight="1" x14ac:dyDescent="0.55000000000000004">
      <c r="A2127" s="7">
        <f t="shared" si="107"/>
        <v>2028</v>
      </c>
      <c r="B2127" s="73" t="s">
        <v>87</v>
      </c>
      <c r="C2127" s="75">
        <v>50951</v>
      </c>
      <c r="D2127" s="8">
        <v>40649.578857421897</v>
      </c>
      <c r="E2127" s="8">
        <v>282568.990234375</v>
      </c>
      <c r="F2127" s="8">
        <v>37299.10626220706</v>
      </c>
      <c r="G2127" s="8">
        <v>488.50056838989258</v>
      </c>
      <c r="H2127" s="8">
        <v>2055.2122974395766</v>
      </c>
      <c r="I2127" s="8">
        <v>452.14669680595398</v>
      </c>
      <c r="J2127" s="8">
        <v>42177.836730957039</v>
      </c>
      <c r="K2127" s="8">
        <v>4899.8566284179697</v>
      </c>
      <c r="L2127" s="8">
        <v>894.06199264526276</v>
      </c>
      <c r="M2127" s="8">
        <v>3135.8252677917494</v>
      </c>
      <c r="N2127" s="8">
        <v>33248.092651367202</v>
      </c>
      <c r="O2127" s="8">
        <v>6763.3799972534198</v>
      </c>
      <c r="P2127" s="8">
        <v>0</v>
      </c>
      <c r="Q2127" s="8">
        <v>0</v>
      </c>
      <c r="R2127" s="8">
        <v>25069.994056701664</v>
      </c>
      <c r="S2127" s="8">
        <v>8290.1499023437536</v>
      </c>
      <c r="T2127" s="8">
        <v>8817.692787170412</v>
      </c>
      <c r="U2127" s="8"/>
    </row>
    <row r="2128" spans="1:21" ht="14.25" customHeight="1" x14ac:dyDescent="0.55000000000000004">
      <c r="A2128" s="7">
        <f t="shared" si="107"/>
        <v>2028</v>
      </c>
      <c r="B2128" s="73" t="s">
        <v>87</v>
      </c>
      <c r="C2128" s="75">
        <v>50982</v>
      </c>
      <c r="D2128" s="8">
        <v>40389.751434326201</v>
      </c>
      <c r="E2128" s="8">
        <v>280864.3544921875</v>
      </c>
      <c r="F2128" s="8">
        <v>37074.094543457082</v>
      </c>
      <c r="G2128" s="8">
        <v>485.28537845611584</v>
      </c>
      <c r="H2128" s="8">
        <v>2042.7943286895745</v>
      </c>
      <c r="I2128" s="8">
        <v>449.41473579406744</v>
      </c>
      <c r="J2128" s="8">
        <v>41909.386199951179</v>
      </c>
      <c r="K2128" s="8">
        <v>4886.7446212768564</v>
      </c>
      <c r="L2128" s="8">
        <v>888.3704385757444</v>
      </c>
      <c r="M2128" s="8">
        <v>3115.9137973785405</v>
      </c>
      <c r="N2128" s="8">
        <v>33018.356903076186</v>
      </c>
      <c r="O2128" s="8">
        <v>6663.5109252929688</v>
      </c>
      <c r="P2128" s="8">
        <v>0</v>
      </c>
      <c r="Q2128" s="8">
        <v>0</v>
      </c>
      <c r="R2128" s="8">
        <v>24904.865814208992</v>
      </c>
      <c r="S2128" s="8">
        <v>8240.0917587280273</v>
      </c>
      <c r="T2128" s="8">
        <v>8764.4285812377984</v>
      </c>
      <c r="U2128" s="8"/>
    </row>
    <row r="2129" spans="1:21" ht="14.25" customHeight="1" x14ac:dyDescent="0.55000000000000004">
      <c r="A2129" s="7">
        <f t="shared" si="107"/>
        <v>2028</v>
      </c>
      <c r="B2129" s="73" t="s">
        <v>87</v>
      </c>
      <c r="C2129" s="75">
        <v>51013</v>
      </c>
      <c r="D2129" s="8">
        <v>40132.53775024417</v>
      </c>
      <c r="E2129" s="8">
        <v>279170.71435546875</v>
      </c>
      <c r="F2129" s="8">
        <v>36850.533996582046</v>
      </c>
      <c r="G2129" s="8">
        <v>482.11075758934032</v>
      </c>
      <c r="H2129" s="8">
        <v>2030.4714241027846</v>
      </c>
      <c r="I2129" s="8">
        <v>446.70368456840515</v>
      </c>
      <c r="J2129" s="8">
        <v>41643.76770019532</v>
      </c>
      <c r="K2129" s="8">
        <v>4873.8187713623056</v>
      </c>
      <c r="L2129" s="8">
        <v>882.73900794982842</v>
      </c>
      <c r="M2129" s="8">
        <v>3096.2096652984633</v>
      </c>
      <c r="N2129" s="8">
        <v>32791.000488281265</v>
      </c>
      <c r="O2129" s="8">
        <v>6565.2754898071307</v>
      </c>
      <c r="P2129" s="8">
        <v>0</v>
      </c>
      <c r="Q2129" s="8">
        <v>0</v>
      </c>
      <c r="R2129" s="8">
        <v>24741.814117431659</v>
      </c>
      <c r="S2129" s="8">
        <v>8190.3921432495135</v>
      </c>
      <c r="T2129" s="8">
        <v>8711.5615310668927</v>
      </c>
      <c r="U2129" s="8"/>
    </row>
    <row r="2130" spans="1:21" ht="14.25" customHeight="1" x14ac:dyDescent="0.55000000000000004">
      <c r="A2130" s="7">
        <f t="shared" si="107"/>
        <v>2028</v>
      </c>
      <c r="B2130" s="73" t="s">
        <v>87</v>
      </c>
      <c r="C2130" s="75">
        <v>51043</v>
      </c>
      <c r="D2130" s="8">
        <v>39877.893737792991</v>
      </c>
      <c r="E2130" s="8">
        <v>277487.5087890625</v>
      </c>
      <c r="F2130" s="8">
        <v>36628.350708007842</v>
      </c>
      <c r="G2130" s="8">
        <v>478.97586059570324</v>
      </c>
      <c r="H2130" s="8">
        <v>2018.2290515899654</v>
      </c>
      <c r="I2130" s="8">
        <v>444.01036477088917</v>
      </c>
      <c r="J2130" s="8">
        <v>41380.841827392578</v>
      </c>
      <c r="K2130" s="8">
        <v>4861.0746231079111</v>
      </c>
      <c r="L2130" s="8">
        <v>877.16473865509079</v>
      </c>
      <c r="M2130" s="8">
        <v>3076.7020645141606</v>
      </c>
      <c r="N2130" s="8">
        <v>32565.900695800803</v>
      </c>
      <c r="O2130" s="8">
        <v>6468.6251296997089</v>
      </c>
      <c r="P2130" s="8">
        <v>0</v>
      </c>
      <c r="Q2130" s="8">
        <v>0</v>
      </c>
      <c r="R2130" s="8">
        <v>24580.795440673832</v>
      </c>
      <c r="S2130" s="8">
        <v>8141.0094528198279</v>
      </c>
      <c r="T2130" s="8">
        <v>8659.036445617674</v>
      </c>
      <c r="U2130" s="8"/>
    </row>
    <row r="2131" spans="1:21" ht="14.25" customHeight="1" x14ac:dyDescent="0.55000000000000004">
      <c r="A2131" s="7">
        <f t="shared" si="107"/>
        <v>2028</v>
      </c>
      <c r="B2131" s="73" t="s">
        <v>87</v>
      </c>
      <c r="C2131" s="75">
        <v>51074</v>
      </c>
      <c r="D2131" s="8">
        <v>39625.776275634795</v>
      </c>
      <c r="E2131" s="8">
        <v>275814.4501953125</v>
      </c>
      <c r="F2131" s="8">
        <v>36407.507385253957</v>
      </c>
      <c r="G2131" s="8">
        <v>475.87991857528687</v>
      </c>
      <c r="H2131" s="8">
        <v>2006.0605087280276</v>
      </c>
      <c r="I2131" s="8">
        <v>441.3332915306093</v>
      </c>
      <c r="J2131" s="8">
        <v>41120.524963378921</v>
      </c>
      <c r="K2131" s="8">
        <v>4848.5087814331064</v>
      </c>
      <c r="L2131" s="8">
        <v>871.64584445953324</v>
      </c>
      <c r="M2131" s="8">
        <v>3057.3845710754395</v>
      </c>
      <c r="N2131" s="8">
        <v>32342.985412597667</v>
      </c>
      <c r="O2131" s="8">
        <v>6373.5237960815448</v>
      </c>
      <c r="P2131" s="8">
        <v>0</v>
      </c>
      <c r="Q2131" s="8">
        <v>0</v>
      </c>
      <c r="R2131" s="8">
        <v>24421.771148681652</v>
      </c>
      <c r="S2131" s="8">
        <v>8091.9249267578234</v>
      </c>
      <c r="T2131" s="8">
        <v>8606.8284759521448</v>
      </c>
      <c r="U2131" s="8"/>
    </row>
    <row r="2132" spans="1:21" ht="14.25" customHeight="1" x14ac:dyDescent="0.55000000000000004">
      <c r="A2132" s="7">
        <f t="shared" si="107"/>
        <v>2028</v>
      </c>
      <c r="B2132" s="73" t="s">
        <v>87</v>
      </c>
      <c r="C2132" s="75">
        <v>51104</v>
      </c>
      <c r="D2132" s="8">
        <v>39376.14349365238</v>
      </c>
      <c r="E2132" s="8">
        <v>274151.4794921875</v>
      </c>
      <c r="F2132" s="8">
        <v>36187.995178222664</v>
      </c>
      <c r="G2132" s="8">
        <v>472.82214546203619</v>
      </c>
      <c r="H2132" s="8">
        <v>1993.9653491973886</v>
      </c>
      <c r="I2132" s="8">
        <v>438.6723561286928</v>
      </c>
      <c r="J2132" s="8">
        <v>40862.771423339844</v>
      </c>
      <c r="K2132" s="8">
        <v>4836.1169891357422</v>
      </c>
      <c r="L2132" s="8">
        <v>866.18136310577415</v>
      </c>
      <c r="M2132" s="8">
        <v>3038.2541027069105</v>
      </c>
      <c r="N2132" s="8">
        <v>32122.217864990238</v>
      </c>
      <c r="O2132" s="8">
        <v>6279.9419860839844</v>
      </c>
      <c r="P2132" s="8">
        <v>0</v>
      </c>
      <c r="Q2132" s="8">
        <v>0</v>
      </c>
      <c r="R2132" s="8">
        <v>24264.699951171882</v>
      </c>
      <c r="S2132" s="8">
        <v>8043.1361923217773</v>
      </c>
      <c r="T2132" s="8">
        <v>8554.9354171752948</v>
      </c>
      <c r="U2132" s="8"/>
    </row>
    <row r="2133" spans="1:21" ht="14.25" customHeight="1" x14ac:dyDescent="0.55000000000000004">
      <c r="A2133" s="7">
        <f t="shared" si="107"/>
        <v>2028</v>
      </c>
      <c r="B2133" s="73" t="s">
        <v>87</v>
      </c>
      <c r="C2133" s="75">
        <v>51135</v>
      </c>
      <c r="D2133" s="8">
        <v>39128.954772949233</v>
      </c>
      <c r="E2133" s="8">
        <v>272498.5341796875</v>
      </c>
      <c r="F2133" s="8">
        <v>35969.806274414092</v>
      </c>
      <c r="G2133" s="8">
        <v>469.80178666114801</v>
      </c>
      <c r="H2133" s="8">
        <v>1981.9430618286137</v>
      </c>
      <c r="I2133" s="8">
        <v>436.02745723724377</v>
      </c>
      <c r="J2133" s="8">
        <v>40607.540863037109</v>
      </c>
      <c r="K2133" s="8">
        <v>4823.8958129882822</v>
      </c>
      <c r="L2133" s="8">
        <v>860.77044677734341</v>
      </c>
      <c r="M2133" s="8">
        <v>3019.307653427124</v>
      </c>
      <c r="N2133" s="8">
        <v>31903.566375732426</v>
      </c>
      <c r="O2133" s="8">
        <v>6187.8525009155273</v>
      </c>
      <c r="P2133" s="8">
        <v>0</v>
      </c>
      <c r="Q2133" s="8">
        <v>0</v>
      </c>
      <c r="R2133" s="8">
        <v>24109.544609069842</v>
      </c>
      <c r="S2133" s="8">
        <v>7994.6412811279406</v>
      </c>
      <c r="T2133" s="8">
        <v>8503.3548812866247</v>
      </c>
      <c r="U2133" s="8"/>
    </row>
    <row r="2134" spans="1:21" ht="14.25" customHeight="1" x14ac:dyDescent="0.55000000000000004">
      <c r="A2134" s="7">
        <f t="shared" si="107"/>
        <v>2028</v>
      </c>
      <c r="B2134" s="73" t="s">
        <v>87</v>
      </c>
      <c r="C2134" s="75">
        <v>51166</v>
      </c>
      <c r="D2134" s="8">
        <v>38884.122680664106</v>
      </c>
      <c r="E2134" s="8">
        <v>270855.556640625</v>
      </c>
      <c r="F2134" s="8">
        <v>35752.933288574226</v>
      </c>
      <c r="G2134" s="8">
        <v>466.81600832939148</v>
      </c>
      <c r="H2134" s="8">
        <v>1969.9933586120601</v>
      </c>
      <c r="I2134" s="8">
        <v>433.39851999282826</v>
      </c>
      <c r="J2134" s="8">
        <v>40354.687072753928</v>
      </c>
      <c r="K2134" s="8">
        <v>4811.8290481567401</v>
      </c>
      <c r="L2134" s="8">
        <v>855.41000270843494</v>
      </c>
      <c r="M2134" s="8">
        <v>3000.5347232818613</v>
      </c>
      <c r="N2134" s="8">
        <v>31686.912536621101</v>
      </c>
      <c r="O2134" s="8">
        <v>6097.2114791870135</v>
      </c>
      <c r="P2134" s="8">
        <v>0</v>
      </c>
      <c r="Q2134" s="8">
        <v>0</v>
      </c>
      <c r="R2134" s="8">
        <v>23956.162193298354</v>
      </c>
      <c r="S2134" s="8">
        <v>7946.4393615722684</v>
      </c>
      <c r="T2134" s="8">
        <v>8452.0855560302789</v>
      </c>
      <c r="U2134" s="8"/>
    </row>
    <row r="2135" spans="1:21" ht="14.25" customHeight="1" x14ac:dyDescent="0.55000000000000004">
      <c r="A2135" s="7">
        <f t="shared" si="107"/>
        <v>2028</v>
      </c>
      <c r="B2135" s="73" t="s">
        <v>87</v>
      </c>
      <c r="C2135" s="75">
        <v>51195</v>
      </c>
      <c r="D2135" s="8">
        <v>38641.461822509795</v>
      </c>
      <c r="E2135" s="8">
        <v>269222.484375</v>
      </c>
      <c r="F2135" s="8">
        <v>35537.367797851563</v>
      </c>
      <c r="G2135" s="8">
        <v>463.85968422889692</v>
      </c>
      <c r="H2135" s="8">
        <v>1958.1156120300288</v>
      </c>
      <c r="I2135" s="8">
        <v>430.78541612625133</v>
      </c>
      <c r="J2135" s="8">
        <v>40103.946563720718</v>
      </c>
      <c r="K2135" s="8">
        <v>4799.8876037597647</v>
      </c>
      <c r="L2135" s="8">
        <v>850.09441661834717</v>
      </c>
      <c r="M2135" s="8">
        <v>2981.9168014526372</v>
      </c>
      <c r="N2135" s="8">
        <v>31472.047576904315</v>
      </c>
      <c r="O2135" s="8">
        <v>6007.9584426879883</v>
      </c>
      <c r="P2135" s="8">
        <v>0</v>
      </c>
      <c r="Q2135" s="8">
        <v>0</v>
      </c>
      <c r="R2135" s="8">
        <v>23804.293815612808</v>
      </c>
      <c r="S2135" s="8">
        <v>7898.5277862548792</v>
      </c>
      <c r="T2135" s="8">
        <v>8401.1253433227521</v>
      </c>
      <c r="U2135" s="8"/>
    </row>
    <row r="2136" spans="1:21" ht="14.25" customHeight="1" x14ac:dyDescent="0.55000000000000004">
      <c r="A2136" s="7">
        <f t="shared" si="107"/>
        <v>2028</v>
      </c>
      <c r="B2136" s="73" t="s">
        <v>87</v>
      </c>
      <c r="C2136" s="75">
        <v>51226</v>
      </c>
      <c r="D2136" s="8">
        <v>38400.862823486365</v>
      </c>
      <c r="E2136" s="8">
        <v>267599.25927734375</v>
      </c>
      <c r="F2136" s="8">
        <v>35323.101806640625</v>
      </c>
      <c r="G2136" s="8">
        <v>460.93197011947632</v>
      </c>
      <c r="H2136" s="8">
        <v>1946.3095760345454</v>
      </c>
      <c r="I2136" s="8">
        <v>428.18807840347301</v>
      </c>
      <c r="J2136" s="8">
        <v>39855.273101806648</v>
      </c>
      <c r="K2136" s="8">
        <v>4788.0677947998056</v>
      </c>
      <c r="L2136" s="8">
        <v>844.82265472412109</v>
      </c>
      <c r="M2136" s="8">
        <v>2963.4504871368413</v>
      </c>
      <c r="N2136" s="8">
        <v>31258.932037353527</v>
      </c>
      <c r="O2136" s="8">
        <v>5920.0677795410156</v>
      </c>
      <c r="P2136" s="8">
        <v>0</v>
      </c>
      <c r="Q2136" s="8">
        <v>0</v>
      </c>
      <c r="R2136" s="8">
        <v>23653.895942688006</v>
      </c>
      <c r="S2136" s="8">
        <v>7850.9052886962909</v>
      </c>
      <c r="T2136" s="8">
        <v>8350.472366333006</v>
      </c>
      <c r="U2136" s="8"/>
    </row>
    <row r="2137" spans="1:21" ht="14.25" customHeight="1" x14ac:dyDescent="0.55000000000000004">
      <c r="A2137" s="7">
        <f t="shared" si="107"/>
        <v>2028</v>
      </c>
      <c r="B2137" s="73" t="s">
        <v>87</v>
      </c>
      <c r="C2137" s="75">
        <v>51256</v>
      </c>
      <c r="D2137" s="8">
        <v>38162.24795532228</v>
      </c>
      <c r="E2137" s="8">
        <v>265985.822265625</v>
      </c>
      <c r="F2137" s="8">
        <v>35110.128173828132</v>
      </c>
      <c r="G2137" s="8">
        <v>458.03214216232288</v>
      </c>
      <c r="H2137" s="8">
        <v>1934.5746555328371</v>
      </c>
      <c r="I2137" s="8">
        <v>425.60639953613276</v>
      </c>
      <c r="J2137" s="8">
        <v>39608.623504638686</v>
      </c>
      <c r="K2137" s="8">
        <v>4776.3675537109375</v>
      </c>
      <c r="L2137" s="8">
        <v>839.59387969970703</v>
      </c>
      <c r="M2137" s="8">
        <v>2945.1328392028813</v>
      </c>
      <c r="N2137" s="8">
        <v>31047.5293273926</v>
      </c>
      <c r="O2137" s="8">
        <v>5833.5130844116211</v>
      </c>
      <c r="P2137" s="8">
        <v>0</v>
      </c>
      <c r="Q2137" s="8">
        <v>0</v>
      </c>
      <c r="R2137" s="8">
        <v>23504.929962158221</v>
      </c>
      <c r="S2137" s="8">
        <v>7803.5695648193405</v>
      </c>
      <c r="T2137" s="8">
        <v>8300.1246833801288</v>
      </c>
      <c r="U2137" s="8"/>
    </row>
    <row r="2138" spans="1:21" ht="14.25" customHeight="1" x14ac:dyDescent="0.55000000000000004">
      <c r="A2138" s="7">
        <f t="shared" si="107"/>
        <v>2028</v>
      </c>
      <c r="B2138" s="73" t="s">
        <v>87</v>
      </c>
      <c r="C2138" s="75">
        <v>51287</v>
      </c>
      <c r="D2138" s="8">
        <v>37925.462493896535</v>
      </c>
      <c r="E2138" s="8">
        <v>264382.109375</v>
      </c>
      <c r="F2138" s="8">
        <v>34898.43829345706</v>
      </c>
      <c r="G2138" s="8">
        <v>455.15916371345531</v>
      </c>
      <c r="H2138" s="8">
        <v>1922.9105072021475</v>
      </c>
      <c r="I2138" s="8">
        <v>423.0402867794038</v>
      </c>
      <c r="J2138" s="8">
        <v>39363.94189453125</v>
      </c>
      <c r="K2138" s="8">
        <v>4764.7848358154297</v>
      </c>
      <c r="L2138" s="8">
        <v>834.40683841705311</v>
      </c>
      <c r="M2138" s="8">
        <v>2926.9595508575439</v>
      </c>
      <c r="N2138" s="8">
        <v>30837.790435791023</v>
      </c>
      <c r="O2138" s="8">
        <v>5748.2678146362305</v>
      </c>
      <c r="P2138" s="8">
        <v>0</v>
      </c>
      <c r="Q2138" s="8">
        <v>0</v>
      </c>
      <c r="R2138" s="8">
        <v>23357.342010498069</v>
      </c>
      <c r="S2138" s="8">
        <v>7756.519355773934</v>
      </c>
      <c r="T2138" s="8">
        <v>8250.0806846618652</v>
      </c>
      <c r="U2138" s="8"/>
    </row>
    <row r="2139" spans="1:21" ht="14.25" customHeight="1" x14ac:dyDescent="0.55000000000000004">
      <c r="A2139" s="7">
        <f t="shared" si="107"/>
        <v>2028</v>
      </c>
      <c r="B2139" s="73" t="s">
        <v>87</v>
      </c>
      <c r="C2139" s="75">
        <v>51317</v>
      </c>
      <c r="D2139" s="8">
        <v>37690.469177246108</v>
      </c>
      <c r="E2139" s="8">
        <v>262788.0693359375</v>
      </c>
      <c r="F2139" s="8">
        <v>34688.025085449233</v>
      </c>
      <c r="G2139" s="8">
        <v>452.31253528594988</v>
      </c>
      <c r="H2139" s="8">
        <v>1911.3166828155522</v>
      </c>
      <c r="I2139" s="8">
        <v>420.48964691162109</v>
      </c>
      <c r="J2139" s="8">
        <v>39121.197509765625</v>
      </c>
      <c r="K2139" s="8">
        <v>4753.3177947998056</v>
      </c>
      <c r="L2139" s="8">
        <v>829.26088714599609</v>
      </c>
      <c r="M2139" s="8">
        <v>2908.9286136627211</v>
      </c>
      <c r="N2139" s="8">
        <v>30629.689544677749</v>
      </c>
      <c r="O2139" s="8">
        <v>5664.3090934753418</v>
      </c>
      <c r="P2139" s="8">
        <v>0</v>
      </c>
      <c r="Q2139" s="8">
        <v>0</v>
      </c>
      <c r="R2139" s="8">
        <v>23211.105743408221</v>
      </c>
      <c r="S2139" s="8">
        <v>7709.7531089782733</v>
      </c>
      <c r="T2139" s="8">
        <v>8200.3383941650391</v>
      </c>
      <c r="U2139" s="8"/>
    </row>
    <row r="2140" spans="1:21" ht="14.25" customHeight="1" x14ac:dyDescent="0.55000000000000004">
      <c r="A2140" s="7">
        <f t="shared" si="107"/>
        <v>2028</v>
      </c>
      <c r="B2140" s="73" t="s">
        <v>87</v>
      </c>
      <c r="C2140" s="75">
        <v>51348</v>
      </c>
      <c r="D2140" s="8">
        <v>37457.247680664084</v>
      </c>
      <c r="E2140" s="8">
        <v>261203.63818359375</v>
      </c>
      <c r="F2140" s="8">
        <v>34478.880004882842</v>
      </c>
      <c r="G2140" s="8">
        <v>449.49187755584711</v>
      </c>
      <c r="H2140" s="8">
        <v>1899.7927398681647</v>
      </c>
      <c r="I2140" s="8">
        <v>417.95438051223755</v>
      </c>
      <c r="J2140" s="8">
        <v>38880.367279052742</v>
      </c>
      <c r="K2140" s="8">
        <v>4741.9644927978516</v>
      </c>
      <c r="L2140" s="8">
        <v>824.15556144714344</v>
      </c>
      <c r="M2140" s="8">
        <v>2891.0383472442627</v>
      </c>
      <c r="N2140" s="8">
        <v>30423.208648681659</v>
      </c>
      <c r="O2140" s="8">
        <v>5581.6162757873535</v>
      </c>
      <c r="P2140" s="8">
        <v>0</v>
      </c>
      <c r="Q2140" s="8">
        <v>0</v>
      </c>
      <c r="R2140" s="8">
        <v>23066.202819824241</v>
      </c>
      <c r="S2140" s="8">
        <v>7663.2683448791449</v>
      </c>
      <c r="T2140" s="8">
        <v>8150.8959884643591</v>
      </c>
      <c r="U2140" s="8"/>
    </row>
    <row r="2141" spans="1:21" ht="14.25" customHeight="1" x14ac:dyDescent="0.55000000000000004">
      <c r="A2141" s="7">
        <f t="shared" si="107"/>
        <v>2028</v>
      </c>
      <c r="B2141" s="73" t="s">
        <v>87</v>
      </c>
      <c r="C2141" s="75">
        <v>51379</v>
      </c>
      <c r="D2141" s="8">
        <v>37225.778594970718</v>
      </c>
      <c r="E2141" s="8">
        <v>259628.76123046875</v>
      </c>
      <c r="F2141" s="8">
        <v>34270.996154785171</v>
      </c>
      <c r="G2141" s="8">
        <v>446.69680523872381</v>
      </c>
      <c r="H2141" s="8">
        <v>1888.3382797241211</v>
      </c>
      <c r="I2141" s="8">
        <v>415.43440079689015</v>
      </c>
      <c r="J2141" s="8">
        <v>38641.428863525391</v>
      </c>
      <c r="K2141" s="8">
        <v>4730.7231674194354</v>
      </c>
      <c r="L2141" s="8">
        <v>819.09038591384899</v>
      </c>
      <c r="M2141" s="8">
        <v>2873.2871990203862</v>
      </c>
      <c r="N2141" s="8">
        <v>30218.328338623058</v>
      </c>
      <c r="O2141" s="8">
        <v>5500.1688919067383</v>
      </c>
      <c r="P2141" s="8">
        <v>0</v>
      </c>
      <c r="Q2141" s="8">
        <v>0</v>
      </c>
      <c r="R2141" s="8">
        <v>22922.612907409679</v>
      </c>
      <c r="S2141" s="8">
        <v>7617.0641746521051</v>
      </c>
      <c r="T2141" s="8">
        <v>8101.7516136169452</v>
      </c>
      <c r="U2141" s="8"/>
    </row>
    <row r="2142" spans="1:21" ht="14.25" customHeight="1" x14ac:dyDescent="0.55000000000000004">
      <c r="A2142" s="7">
        <f t="shared" si="107"/>
        <v>2028</v>
      </c>
      <c r="B2142" s="73" t="s">
        <v>87</v>
      </c>
      <c r="C2142" s="75">
        <v>51409</v>
      </c>
      <c r="D2142" s="8">
        <v>36996.033477783225</v>
      </c>
      <c r="E2142" s="8">
        <v>258063.37890625</v>
      </c>
      <c r="F2142" s="8">
        <v>34064.365844726577</v>
      </c>
      <c r="G2142" s="8">
        <v>443.92653536796581</v>
      </c>
      <c r="H2142" s="8">
        <v>1876.9529304504388</v>
      </c>
      <c r="I2142" s="8">
        <v>412.92962455749512</v>
      </c>
      <c r="J2142" s="8">
        <v>38404.339172363296</v>
      </c>
      <c r="K2142" s="8">
        <v>4719.5896072387686</v>
      </c>
      <c r="L2142" s="8">
        <v>814.06440973281872</v>
      </c>
      <c r="M2142" s="8">
        <v>2855.6719551086426</v>
      </c>
      <c r="N2142" s="8">
        <v>30015.012725830089</v>
      </c>
      <c r="O2142" s="8">
        <v>5419.9429588317889</v>
      </c>
      <c r="P2142" s="8">
        <v>0</v>
      </c>
      <c r="Q2142" s="8">
        <v>0</v>
      </c>
      <c r="R2142" s="8">
        <v>22780.296058654792</v>
      </c>
      <c r="S2142" s="8">
        <v>7571.1386451721301</v>
      </c>
      <c r="T2142" s="8">
        <v>8052.9038238525382</v>
      </c>
      <c r="U2142" s="8"/>
    </row>
    <row r="2143" spans="1:21" ht="14.25" customHeight="1" x14ac:dyDescent="0.55000000000000004">
      <c r="A2143" s="7">
        <f t="shared" si="107"/>
        <v>2028</v>
      </c>
      <c r="B2143" s="73" t="s">
        <v>87</v>
      </c>
      <c r="C2143" s="75">
        <v>51440</v>
      </c>
      <c r="D2143" s="8">
        <v>36767.92300415042</v>
      </c>
      <c r="E2143" s="8">
        <v>256507.43505859375</v>
      </c>
      <c r="F2143" s="8">
        <v>33858.981323242209</v>
      </c>
      <c r="G2143" s="8">
        <v>441.17742955684662</v>
      </c>
      <c r="H2143" s="8">
        <v>1865.6361808776855</v>
      </c>
      <c r="I2143" s="8">
        <v>410.4399487972259</v>
      </c>
      <c r="J2143" s="8">
        <v>38168.911163330093</v>
      </c>
      <c r="K2143" s="8">
        <v>4708.5423049926776</v>
      </c>
      <c r="L2143" s="8">
        <v>809.07371711730968</v>
      </c>
      <c r="M2143" s="8">
        <v>2838.1794109344496</v>
      </c>
      <c r="N2143" s="8">
        <v>29813.115997314457</v>
      </c>
      <c r="O2143" s="8">
        <v>5340.896743774415</v>
      </c>
      <c r="P2143" s="8">
        <v>0</v>
      </c>
      <c r="Q2143" s="8">
        <v>0</v>
      </c>
      <c r="R2143" s="8">
        <v>22639.071151733406</v>
      </c>
      <c r="S2143" s="8">
        <v>7525.4897422790564</v>
      </c>
      <c r="T2143" s="8">
        <v>8004.3503990173358</v>
      </c>
      <c r="U2143" s="8"/>
    </row>
    <row r="2144" spans="1:21" ht="14.25" customHeight="1" x14ac:dyDescent="0.55000000000000004">
      <c r="A2144" s="7">
        <f t="shared" si="107"/>
        <v>2028</v>
      </c>
      <c r="B2144" s="73" t="s">
        <v>87</v>
      </c>
      <c r="C2144" s="75">
        <v>51470</v>
      </c>
      <c r="D2144" s="8">
        <v>36541.405212402373</v>
      </c>
      <c r="E2144" s="8">
        <v>254960.87158203125</v>
      </c>
      <c r="F2144" s="8">
        <v>33654.835083007827</v>
      </c>
      <c r="G2144" s="8">
        <v>438.44798672199261</v>
      </c>
      <c r="H2144" s="8">
        <v>1854.387697219848</v>
      </c>
      <c r="I2144" s="8">
        <v>407.96527147293102</v>
      </c>
      <c r="J2144" s="8">
        <v>37935.068450927734</v>
      </c>
      <c r="K2144" s="8">
        <v>4697.5727081298828</v>
      </c>
      <c r="L2144" s="8">
        <v>804.11659526824974</v>
      </c>
      <c r="M2144" s="8">
        <v>2820.804079055788</v>
      </c>
      <c r="N2144" s="8">
        <v>29612.574920654308</v>
      </c>
      <c r="O2144" s="8">
        <v>5263.002731323244</v>
      </c>
      <c r="P2144" s="8">
        <v>0</v>
      </c>
      <c r="Q2144" s="8">
        <v>0</v>
      </c>
      <c r="R2144" s="8">
        <v>22498.862648010261</v>
      </c>
      <c r="S2144" s="8">
        <v>7480.116275787359</v>
      </c>
      <c r="T2144" s="8">
        <v>7956.0895385742188</v>
      </c>
      <c r="U2144" s="8"/>
    </row>
    <row r="2145" spans="1:21" ht="14.25" customHeight="1" x14ac:dyDescent="0.55000000000000004">
      <c r="A2145" s="7">
        <f t="shared" si="107"/>
        <v>2028</v>
      </c>
      <c r="B2145" s="73" t="s">
        <v>87</v>
      </c>
      <c r="C2145" s="75">
        <v>51501</v>
      </c>
      <c r="D2145" s="8">
        <v>36316.464233398445</v>
      </c>
      <c r="E2145" s="8">
        <v>253423.634765625</v>
      </c>
      <c r="F2145" s="8">
        <v>33451.919738769539</v>
      </c>
      <c r="G2145" s="8">
        <v>435.73802459239954</v>
      </c>
      <c r="H2145" s="8">
        <v>1843.2070178985598</v>
      </c>
      <c r="I2145" s="8">
        <v>405.50552511215204</v>
      </c>
      <c r="J2145" s="8">
        <v>37702.797332763672</v>
      </c>
      <c r="K2145" s="8">
        <v>4686.680305480957</v>
      </c>
      <c r="L2145" s="8">
        <v>799.19282054901123</v>
      </c>
      <c r="M2145" s="8">
        <v>2803.5449180603027</v>
      </c>
      <c r="N2145" s="8">
        <v>29413.378753662113</v>
      </c>
      <c r="O2145" s="8">
        <v>5186.2436904907217</v>
      </c>
      <c r="P2145" s="8">
        <v>0</v>
      </c>
      <c r="Q2145" s="8">
        <v>0</v>
      </c>
      <c r="R2145" s="8">
        <v>22359.660781860355</v>
      </c>
      <c r="S2145" s="8">
        <v>7435.0162467956488</v>
      </c>
      <c r="T2145" s="8">
        <v>7908.1198196411151</v>
      </c>
      <c r="U2145" s="8"/>
    </row>
    <row r="2146" spans="1:21" ht="14.25" customHeight="1" x14ac:dyDescent="0.55000000000000004">
      <c r="A2146" s="7">
        <f t="shared" si="107"/>
        <v>2028</v>
      </c>
      <c r="B2146" s="73" t="s">
        <v>87</v>
      </c>
      <c r="C2146" s="75">
        <v>51532</v>
      </c>
      <c r="D2146" s="8">
        <v>36093.085937500029</v>
      </c>
      <c r="E2146" s="8">
        <v>251895.66650390625</v>
      </c>
      <c r="F2146" s="8">
        <v>33250.227905273452</v>
      </c>
      <c r="G2146" s="8">
        <v>433.04734337329876</v>
      </c>
      <c r="H2146" s="8">
        <v>1832.0937614440936</v>
      </c>
      <c r="I2146" s="8">
        <v>403.06061220169079</v>
      </c>
      <c r="J2146" s="8">
        <v>37472.083709716797</v>
      </c>
      <c r="K2146" s="8">
        <v>4675.8641738891611</v>
      </c>
      <c r="L2146" s="8">
        <v>794.30206966400146</v>
      </c>
      <c r="M2146" s="8">
        <v>2786.4010353088388</v>
      </c>
      <c r="N2146" s="8">
        <v>29215.51635742189</v>
      </c>
      <c r="O2146" s="8">
        <v>5110.6034011840829</v>
      </c>
      <c r="P2146" s="8">
        <v>0</v>
      </c>
      <c r="Q2146" s="8">
        <v>0</v>
      </c>
      <c r="R2146" s="8">
        <v>22221.456031799335</v>
      </c>
      <c r="S2146" s="8">
        <v>7390.1883850097684</v>
      </c>
      <c r="T2146" s="8">
        <v>7860.4394683837909</v>
      </c>
      <c r="U2146" s="8"/>
    </row>
    <row r="2147" spans="1:21" ht="14.25" customHeight="1" x14ac:dyDescent="0.55000000000000004">
      <c r="A2147" s="7">
        <f t="shared" si="107"/>
        <v>2028</v>
      </c>
      <c r="B2147" s="73" t="s">
        <v>87</v>
      </c>
      <c r="C2147" s="75">
        <v>51560</v>
      </c>
      <c r="D2147" s="8">
        <v>35871.255279541037</v>
      </c>
      <c r="E2147" s="8">
        <v>250376.9091796875</v>
      </c>
      <c r="F2147" s="8">
        <v>33049.751770019553</v>
      </c>
      <c r="G2147" s="8">
        <v>430.37574982643139</v>
      </c>
      <c r="H2147" s="8">
        <v>1821.0475044250481</v>
      </c>
      <c r="I2147" s="8">
        <v>400.63042473793024</v>
      </c>
      <c r="J2147" s="8">
        <v>37242.913940429688</v>
      </c>
      <c r="K2147" s="8">
        <v>4665.1235733032227</v>
      </c>
      <c r="L2147" s="8">
        <v>789.44407272338856</v>
      </c>
      <c r="M2147" s="8">
        <v>2769.371274948121</v>
      </c>
      <c r="N2147" s="8">
        <v>29018.974700927756</v>
      </c>
      <c r="O2147" s="8">
        <v>5036.064754486084</v>
      </c>
      <c r="P2147" s="8">
        <v>0</v>
      </c>
      <c r="Q2147" s="8">
        <v>0</v>
      </c>
      <c r="R2147" s="8">
        <v>22084.237129211437</v>
      </c>
      <c r="S2147" s="8">
        <v>7345.6307144165003</v>
      </c>
      <c r="T2147" s="8">
        <v>7813.0462112426776</v>
      </c>
      <c r="U2147" s="8"/>
    </row>
    <row r="2148" spans="1:21" ht="14.25" customHeight="1" x14ac:dyDescent="0.55000000000000004">
      <c r="A2148" s="7">
        <f t="shared" si="107"/>
        <v>2028</v>
      </c>
      <c r="B2148" s="73" t="s">
        <v>87</v>
      </c>
      <c r="C2148" s="75">
        <v>51591</v>
      </c>
      <c r="D2148" s="8">
        <v>35650.95819091802</v>
      </c>
      <c r="E2148" s="8">
        <v>248867.30859375</v>
      </c>
      <c r="F2148" s="8">
        <v>32850.484375000022</v>
      </c>
      <c r="G2148" s="8">
        <v>427.72305691242218</v>
      </c>
      <c r="H2148" s="8">
        <v>1810.0678453445432</v>
      </c>
      <c r="I2148" s="8">
        <v>398.21490168571478</v>
      </c>
      <c r="J2148" s="8">
        <v>37015.276641845703</v>
      </c>
      <c r="K2148" s="8">
        <v>4654.457908630372</v>
      </c>
      <c r="L2148" s="8">
        <v>784.61854934692371</v>
      </c>
      <c r="M2148" s="8">
        <v>2752.4548244476323</v>
      </c>
      <c r="N2148" s="8">
        <v>28823.744232177749</v>
      </c>
      <c r="O2148" s="8">
        <v>4962.6110725402832</v>
      </c>
      <c r="P2148" s="8">
        <v>0</v>
      </c>
      <c r="Q2148" s="8">
        <v>0</v>
      </c>
      <c r="R2148" s="8">
        <v>21947.995079040538</v>
      </c>
      <c r="S2148" s="8">
        <v>7301.3417968750027</v>
      </c>
      <c r="T2148" s="8">
        <v>7765.9390068054199</v>
      </c>
      <c r="U2148" s="8"/>
    </row>
    <row r="2149" spans="1:21" ht="14.25" customHeight="1" x14ac:dyDescent="0.55000000000000004">
      <c r="A2149" s="7">
        <f t="shared" si="107"/>
        <v>2028</v>
      </c>
      <c r="B2149" s="73" t="s">
        <v>87</v>
      </c>
      <c r="C2149" s="75">
        <v>51621</v>
      </c>
      <c r="D2149" s="8">
        <v>35432.180389404311</v>
      </c>
      <c r="E2149" s="8">
        <v>247366.81005859375</v>
      </c>
      <c r="F2149" s="8">
        <v>32652.418762207049</v>
      </c>
      <c r="G2149" s="8">
        <v>425.08909094333654</v>
      </c>
      <c r="H2149" s="8">
        <v>1799.1543827056889</v>
      </c>
      <c r="I2149" s="8">
        <v>395.81394338607788</v>
      </c>
      <c r="J2149" s="8">
        <v>36789.154937744155</v>
      </c>
      <c r="K2149" s="8">
        <v>4643.8664321899423</v>
      </c>
      <c r="L2149" s="8">
        <v>779.82521200180065</v>
      </c>
      <c r="M2149" s="8">
        <v>2735.6507549285889</v>
      </c>
      <c r="N2149" s="8">
        <v>28629.813354492202</v>
      </c>
      <c r="O2149" s="8">
        <v>4890.2264099121103</v>
      </c>
      <c r="P2149" s="8">
        <v>0</v>
      </c>
      <c r="Q2149" s="8">
        <v>0</v>
      </c>
      <c r="R2149" s="8">
        <v>21812.720283508304</v>
      </c>
      <c r="S2149" s="8">
        <v>7257.3194236755353</v>
      </c>
      <c r="T2149" s="8">
        <v>7719.1158294677743</v>
      </c>
      <c r="U2149" s="8"/>
    </row>
    <row r="2150" spans="1:21" ht="14.25" customHeight="1" x14ac:dyDescent="0.55000000000000004">
      <c r="A2150" s="7">
        <f t="shared" si="107"/>
        <v>2028</v>
      </c>
      <c r="B2150" s="73" t="s">
        <v>87</v>
      </c>
      <c r="C2150" s="75">
        <v>51652</v>
      </c>
      <c r="D2150" s="8">
        <v>35214.907684326172</v>
      </c>
      <c r="E2150" s="8">
        <v>245875.3603515625</v>
      </c>
      <c r="F2150" s="8">
        <v>32455.547363281257</v>
      </c>
      <c r="G2150" s="8">
        <v>422.4736568927766</v>
      </c>
      <c r="H2150" s="8">
        <v>1788.3067131042487</v>
      </c>
      <c r="I2150" s="8">
        <v>393.42746758460999</v>
      </c>
      <c r="J2150" s="8">
        <v>36564.541168212891</v>
      </c>
      <c r="K2150" s="8">
        <v>4633.3483886718759</v>
      </c>
      <c r="L2150" s="8">
        <v>775.06378889083851</v>
      </c>
      <c r="M2150" s="8">
        <v>2718.9580554962176</v>
      </c>
      <c r="N2150" s="8">
        <v>28437.17074584962</v>
      </c>
      <c r="O2150" s="8">
        <v>4818.8947143554697</v>
      </c>
      <c r="P2150" s="8">
        <v>0</v>
      </c>
      <c r="Q2150" s="8">
        <v>0</v>
      </c>
      <c r="R2150" s="8">
        <v>21678.402816772465</v>
      </c>
      <c r="S2150" s="8">
        <v>7213.5629234313992</v>
      </c>
      <c r="T2150" s="8">
        <v>7672.5750350952167</v>
      </c>
      <c r="U2150" s="8"/>
    </row>
    <row r="2151" spans="1:21" ht="14.25" customHeight="1" x14ac:dyDescent="0.55000000000000004">
      <c r="A2151" s="7">
        <f t="shared" si="107"/>
        <v>2028</v>
      </c>
      <c r="B2151" s="73" t="s">
        <v>87</v>
      </c>
      <c r="C2151" s="75">
        <v>51682</v>
      </c>
      <c r="D2151" s="8">
        <v>34999.126556396513</v>
      </c>
      <c r="E2151" s="8">
        <v>244392.90283203125</v>
      </c>
      <c r="F2151" s="8">
        <v>32259.863037109379</v>
      </c>
      <c r="G2151" s="8">
        <v>419.87658143043512</v>
      </c>
      <c r="H2151" s="8">
        <v>1777.5244741439828</v>
      </c>
      <c r="I2151" s="8">
        <v>391.0553662776947</v>
      </c>
      <c r="J2151" s="8">
        <v>36341.418090820327</v>
      </c>
      <c r="K2151" s="8">
        <v>4622.9030532836932</v>
      </c>
      <c r="L2151" s="8">
        <v>770.33399820327759</v>
      </c>
      <c r="M2151" s="8">
        <v>2702.3757743835454</v>
      </c>
      <c r="N2151" s="8">
        <v>28245.804779052745</v>
      </c>
      <c r="O2151" s="8">
        <v>4748.6004333496103</v>
      </c>
      <c r="P2151" s="8">
        <v>0</v>
      </c>
      <c r="Q2151" s="8">
        <v>0</v>
      </c>
      <c r="R2151" s="8">
        <v>21545.03327941896</v>
      </c>
      <c r="S2151" s="8">
        <v>7170.070030212406</v>
      </c>
      <c r="T2151" s="8">
        <v>7626.3146018981934</v>
      </c>
      <c r="U2151" s="8"/>
    </row>
    <row r="2152" spans="1:21" ht="14.25" customHeight="1" x14ac:dyDescent="0.55000000000000004">
      <c r="A2152" s="7">
        <f t="shared" si="107"/>
        <v>2028</v>
      </c>
      <c r="B2152" s="73" t="s">
        <v>87</v>
      </c>
      <c r="C2152" s="75">
        <v>51713</v>
      </c>
      <c r="D2152" s="8">
        <v>34784.82345581054</v>
      </c>
      <c r="E2152" s="8">
        <v>242919.38134765625</v>
      </c>
      <c r="F2152" s="8">
        <v>32065.358032226566</v>
      </c>
      <c r="G2152" s="8">
        <v>417.29770445823669</v>
      </c>
      <c r="H2152" s="8">
        <v>1766.8072071075455</v>
      </c>
      <c r="I2152" s="8">
        <v>388.6975674629212</v>
      </c>
      <c r="J2152" s="8">
        <v>36119.776031494141</v>
      </c>
      <c r="K2152" s="8">
        <v>4612.530075073244</v>
      </c>
      <c r="L2152" s="8">
        <v>765.63562059402466</v>
      </c>
      <c r="M2152" s="8">
        <v>2685.9030323028564</v>
      </c>
      <c r="N2152" s="8">
        <v>28055.707183837905</v>
      </c>
      <c r="O2152" s="8">
        <v>4679.3280105590829</v>
      </c>
      <c r="P2152" s="8">
        <v>0</v>
      </c>
      <c r="Q2152" s="8">
        <v>0</v>
      </c>
      <c r="R2152" s="8">
        <v>21412.603744506854</v>
      </c>
      <c r="S2152" s="8">
        <v>7126.8394813537652</v>
      </c>
      <c r="T2152" s="8">
        <v>7580.3331413269043</v>
      </c>
      <c r="U2152" s="8"/>
    </row>
    <row r="2153" spans="1:21" ht="14.25" customHeight="1" x14ac:dyDescent="0.55000000000000004">
      <c r="A2153" s="7">
        <f t="shared" si="107"/>
        <v>2028</v>
      </c>
      <c r="B2153" s="73" t="s">
        <v>87</v>
      </c>
      <c r="C2153" s="75">
        <v>51744</v>
      </c>
      <c r="D2153" s="8">
        <v>34571.985076904341</v>
      </c>
      <c r="E2153" s="8">
        <v>241454.74658203125</v>
      </c>
      <c r="F2153" s="8">
        <v>31872.026428222671</v>
      </c>
      <c r="G2153" s="8">
        <v>414.73682379722595</v>
      </c>
      <c r="H2153" s="8">
        <v>1756.1546106338501</v>
      </c>
      <c r="I2153" s="8">
        <v>386.35399246215832</v>
      </c>
      <c r="J2153" s="8">
        <v>35899.602416992202</v>
      </c>
      <c r="K2153" s="8">
        <v>4602.2284317016611</v>
      </c>
      <c r="L2153" s="8">
        <v>760.9683837890625</v>
      </c>
      <c r="M2153" s="8">
        <v>2669.5389709472656</v>
      </c>
      <c r="N2153" s="8">
        <v>27866.866424560561</v>
      </c>
      <c r="O2153" s="8">
        <v>4611.0628509521503</v>
      </c>
      <c r="P2153" s="8">
        <v>0</v>
      </c>
      <c r="Q2153" s="8">
        <v>0</v>
      </c>
      <c r="R2153" s="8">
        <v>21281.10375976564</v>
      </c>
      <c r="S2153" s="8">
        <v>7083.8696289062473</v>
      </c>
      <c r="T2153" s="8">
        <v>7534.6289176940936</v>
      </c>
      <c r="U2153" s="8"/>
    </row>
    <row r="2154" spans="1:21" ht="14.25" customHeight="1" x14ac:dyDescent="0.55000000000000004">
      <c r="A2154" s="7">
        <f t="shared" si="107"/>
        <v>2028</v>
      </c>
      <c r="B2154" s="73" t="s">
        <v>87</v>
      </c>
      <c r="C2154" s="75">
        <v>51774</v>
      </c>
      <c r="D2154" s="8">
        <v>34360.598815917998</v>
      </c>
      <c r="E2154" s="8">
        <v>239998.94140625</v>
      </c>
      <c r="F2154" s="8">
        <v>31679.860290527369</v>
      </c>
      <c r="G2154" s="8">
        <v>412.19380974769581</v>
      </c>
      <c r="H2154" s="8">
        <v>1745.5661954879768</v>
      </c>
      <c r="I2154" s="8">
        <v>384.02454996109026</v>
      </c>
      <c r="J2154" s="8">
        <v>35680.884857177742</v>
      </c>
      <c r="K2154" s="8">
        <v>4591.9975891113281</v>
      </c>
      <c r="L2154" s="8">
        <v>756.33203506469715</v>
      </c>
      <c r="M2154" s="8">
        <v>2653.2827796936031</v>
      </c>
      <c r="N2154" s="8">
        <v>27679.272277832046</v>
      </c>
      <c r="O2154" s="8">
        <v>4543.7892761230478</v>
      </c>
      <c r="P2154" s="8">
        <v>0</v>
      </c>
      <c r="Q2154" s="8">
        <v>0</v>
      </c>
      <c r="R2154" s="8">
        <v>21150.525703430183</v>
      </c>
      <c r="S2154" s="8">
        <v>7041.1588249206598</v>
      </c>
      <c r="T2154" s="8">
        <v>7489.2005310058594</v>
      </c>
      <c r="U2154" s="8"/>
    </row>
    <row r="2155" spans="1:21" ht="14.25" customHeight="1" x14ac:dyDescent="0.55000000000000004">
      <c r="A2155" s="7">
        <f t="shared" si="107"/>
        <v>2028</v>
      </c>
      <c r="B2155" s="73" t="s">
        <v>87</v>
      </c>
      <c r="C2155" s="75">
        <v>51805</v>
      </c>
      <c r="D2155" s="8">
        <v>34150.651367187522</v>
      </c>
      <c r="E2155" s="8">
        <v>238551.9130859375</v>
      </c>
      <c r="F2155" s="8">
        <v>31488.852355957028</v>
      </c>
      <c r="G2155" s="8">
        <v>409.66845846176142</v>
      </c>
      <c r="H2155" s="8">
        <v>1735.0416555404656</v>
      </c>
      <c r="I2155" s="8">
        <v>381.70914340019226</v>
      </c>
      <c r="J2155" s="8">
        <v>35463.61108398439</v>
      </c>
      <c r="K2155" s="8">
        <v>4581.8369674682617</v>
      </c>
      <c r="L2155" s="8">
        <v>751.72627353668224</v>
      </c>
      <c r="M2155" s="8">
        <v>2637.133367538454</v>
      </c>
      <c r="N2155" s="8">
        <v>27492.914031982436</v>
      </c>
      <c r="O2155" s="8">
        <v>4477.4924354553223</v>
      </c>
      <c r="P2155" s="8">
        <v>0</v>
      </c>
      <c r="Q2155" s="8">
        <v>0</v>
      </c>
      <c r="R2155" s="8">
        <v>21020.859786987316</v>
      </c>
      <c r="S2155" s="8">
        <v>6998.7055740356464</v>
      </c>
      <c r="T2155" s="8">
        <v>7444.0456809997577</v>
      </c>
      <c r="U2155" s="8"/>
    </row>
    <row r="2156" spans="1:21" ht="14.25" customHeight="1" x14ac:dyDescent="0.55000000000000004">
      <c r="A2156" s="7">
        <f t="shared" si="107"/>
        <v>2028</v>
      </c>
      <c r="B2156" s="73" t="s">
        <v>87</v>
      </c>
      <c r="C2156" s="75">
        <v>51835</v>
      </c>
      <c r="D2156" s="8">
        <v>33942.130187988303</v>
      </c>
      <c r="E2156" s="8">
        <v>237113.60888671875</v>
      </c>
      <c r="F2156" s="8">
        <v>31298.996215820327</v>
      </c>
      <c r="G2156" s="8">
        <v>407.16062378883373</v>
      </c>
      <c r="H2156" s="8">
        <v>1724.5805120468146</v>
      </c>
      <c r="I2156" s="8">
        <v>379.4077033996582</v>
      </c>
      <c r="J2156" s="8">
        <v>35247.769256591819</v>
      </c>
      <c r="K2156" s="8">
        <v>4571.7457427978525</v>
      </c>
      <c r="L2156" s="8">
        <v>747.15089416503918</v>
      </c>
      <c r="M2156" s="8">
        <v>2621.0900249481201</v>
      </c>
      <c r="N2156" s="8">
        <v>27307.782379150402</v>
      </c>
      <c r="O2156" s="8">
        <v>4412.1590232849139</v>
      </c>
      <c r="P2156" s="8">
        <v>0</v>
      </c>
      <c r="Q2156" s="8">
        <v>0</v>
      </c>
      <c r="R2156" s="8">
        <v>20892.097991943363</v>
      </c>
      <c r="S2156" s="8">
        <v>6956.5079383850098</v>
      </c>
      <c r="T2156" s="8">
        <v>7399.163291931156</v>
      </c>
      <c r="U2156" s="8"/>
    </row>
    <row r="2157" spans="1:21" ht="14.25" customHeight="1" x14ac:dyDescent="0.55000000000000004">
      <c r="A2157" s="7">
        <f t="shared" si="107"/>
        <v>2028</v>
      </c>
      <c r="B2157" s="73" t="s">
        <v>87</v>
      </c>
      <c r="C2157" s="75">
        <v>51866</v>
      </c>
      <c r="D2157" s="8">
        <v>33735.022857666045</v>
      </c>
      <c r="E2157" s="8">
        <v>235683.97900390625</v>
      </c>
      <c r="F2157" s="8">
        <v>31110.285217285182</v>
      </c>
      <c r="G2157" s="8">
        <v>404.67014706134813</v>
      </c>
      <c r="H2157" s="8">
        <v>1714.1825208663945</v>
      </c>
      <c r="I2157" s="8">
        <v>377.12013316154469</v>
      </c>
      <c r="J2157" s="8">
        <v>35033.348205566421</v>
      </c>
      <c r="K2157" s="8">
        <v>4561.7235107421884</v>
      </c>
      <c r="L2157" s="8">
        <v>742.60565805435181</v>
      </c>
      <c r="M2157" s="8">
        <v>2605.1519336700444</v>
      </c>
      <c r="N2157" s="8">
        <v>27123.867645263683</v>
      </c>
      <c r="O2157" s="8">
        <v>4347.7737541198721</v>
      </c>
      <c r="P2157" s="8">
        <v>0</v>
      </c>
      <c r="Q2157" s="8">
        <v>0</v>
      </c>
      <c r="R2157" s="8">
        <v>20764.232192993175</v>
      </c>
      <c r="S2157" s="8">
        <v>6914.5650978088397</v>
      </c>
      <c r="T2157" s="8">
        <v>7354.5513916015643</v>
      </c>
      <c r="U2157" s="8"/>
    </row>
    <row r="2158" spans="1:21" ht="14.25" customHeight="1" x14ac:dyDescent="0.55000000000000004">
      <c r="A2158" s="7">
        <f t="shared" si="107"/>
        <v>2028</v>
      </c>
      <c r="B2158" s="73" t="s">
        <v>87</v>
      </c>
      <c r="C2158" s="75">
        <v>51897</v>
      </c>
      <c r="D2158" s="8">
        <v>33529.316986083992</v>
      </c>
      <c r="E2158" s="8">
        <v>234262.96728515625</v>
      </c>
      <c r="F2158" s="8">
        <v>30922.711608886719</v>
      </c>
      <c r="G2158" s="8">
        <v>402.19686067104345</v>
      </c>
      <c r="H2158" s="8">
        <v>1703.8471927642822</v>
      </c>
      <c r="I2158" s="8">
        <v>374.84636116027826</v>
      </c>
      <c r="J2158" s="8">
        <v>34820.336730957039</v>
      </c>
      <c r="K2158" s="8">
        <v>4551.769645690918</v>
      </c>
      <c r="L2158" s="8">
        <v>738.09027671813976</v>
      </c>
      <c r="M2158" s="8">
        <v>2589.3180961608887</v>
      </c>
      <c r="N2158" s="8">
        <v>26941.158782958999</v>
      </c>
      <c r="O2158" s="8">
        <v>4284.3229370117197</v>
      </c>
      <c r="P2158" s="8">
        <v>0</v>
      </c>
      <c r="Q2158" s="8">
        <v>0</v>
      </c>
      <c r="R2158" s="8">
        <v>20637.253295898448</v>
      </c>
      <c r="S2158" s="8">
        <v>6872.8751869201678</v>
      </c>
      <c r="T2158" s="8">
        <v>7310.20848464966</v>
      </c>
      <c r="U2158" s="8"/>
    </row>
    <row r="2159" spans="1:21" ht="14.25" customHeight="1" x14ac:dyDescent="0.55000000000000004">
      <c r="A2159" s="7">
        <f t="shared" si="107"/>
        <v>2028</v>
      </c>
      <c r="B2159" s="73" t="s">
        <v>87</v>
      </c>
      <c r="C2159" s="75">
        <v>51925</v>
      </c>
      <c r="D2159" s="8">
        <v>33325.000732421904</v>
      </c>
      <c r="E2159" s="8">
        <v>232850.52392578125</v>
      </c>
      <c r="F2159" s="8">
        <v>30736.268920898445</v>
      </c>
      <c r="G2159" s="8">
        <v>399.74061858654039</v>
      </c>
      <c r="H2159" s="8">
        <v>1693.5741968154898</v>
      </c>
      <c r="I2159" s="8">
        <v>372.58630037307739</v>
      </c>
      <c r="J2159" s="8">
        <v>34608.723907470718</v>
      </c>
      <c r="K2159" s="8">
        <v>4541.8834533691415</v>
      </c>
      <c r="L2159" s="8">
        <v>733.60455989837646</v>
      </c>
      <c r="M2159" s="8">
        <v>2573.5877971649165</v>
      </c>
      <c r="N2159" s="8">
        <v>26759.64791870119</v>
      </c>
      <c r="O2159" s="8">
        <v>4221.7928924560565</v>
      </c>
      <c r="P2159" s="8">
        <v>0</v>
      </c>
      <c r="Q2159" s="8">
        <v>0</v>
      </c>
      <c r="R2159" s="8">
        <v>20511.153915405281</v>
      </c>
      <c r="S2159" s="8">
        <v>6831.4366073608453</v>
      </c>
      <c r="T2159" s="8">
        <v>7266.1331520080566</v>
      </c>
      <c r="U2159" s="8"/>
    </row>
    <row r="2160" spans="1:21" ht="14.25" customHeight="1" x14ac:dyDescent="0.55000000000000004">
      <c r="A2160" s="7">
        <f t="shared" si="107"/>
        <v>2028</v>
      </c>
      <c r="B2160" s="73" t="s">
        <v>87</v>
      </c>
      <c r="C2160" s="75">
        <v>51956</v>
      </c>
      <c r="D2160" s="8">
        <v>33122.061950683616</v>
      </c>
      <c r="E2160" s="8">
        <v>231446.59814453125</v>
      </c>
      <c r="F2160" s="8">
        <v>30550.950744628914</v>
      </c>
      <c r="G2160" s="8">
        <v>397.30126917362213</v>
      </c>
      <c r="H2160" s="8">
        <v>1683.363129615783</v>
      </c>
      <c r="I2160" s="8">
        <v>370.33985829353338</v>
      </c>
      <c r="J2160" s="8">
        <v>34398.49746704103</v>
      </c>
      <c r="K2160" s="8">
        <v>4532.0646057128934</v>
      </c>
      <c r="L2160" s="8">
        <v>729.1482472419741</v>
      </c>
      <c r="M2160" s="8">
        <v>2557.9602279663095</v>
      </c>
      <c r="N2160" s="8">
        <v>26579.324615478534</v>
      </c>
      <c r="O2160" s="8">
        <v>4160.1699676513672</v>
      </c>
      <c r="P2160" s="8">
        <v>0</v>
      </c>
      <c r="Q2160" s="8">
        <v>0</v>
      </c>
      <c r="R2160" s="8">
        <v>20385.92639160157</v>
      </c>
      <c r="S2160" s="8">
        <v>6790.2478599548303</v>
      </c>
      <c r="T2160" s="8">
        <v>7222.3232574462909</v>
      </c>
      <c r="U2160" s="8"/>
    </row>
    <row r="2161" spans="1:21" ht="14.25" customHeight="1" x14ac:dyDescent="0.55000000000000004">
      <c r="A2161" s="7">
        <f t="shared" si="107"/>
        <v>2028</v>
      </c>
      <c r="B2161" s="73" t="s">
        <v>87</v>
      </c>
      <c r="C2161" s="75">
        <v>51986</v>
      </c>
      <c r="D2161" s="8">
        <v>32920.488861083999</v>
      </c>
      <c r="E2161" s="8">
        <v>230051.13623046875</v>
      </c>
      <c r="F2161" s="8">
        <v>30366.74963378907</v>
      </c>
      <c r="G2161" s="8">
        <v>394.87865245342249</v>
      </c>
      <c r="H2161" s="8">
        <v>1673.2136068344116</v>
      </c>
      <c r="I2161" s="8">
        <v>368.10697245597822</v>
      </c>
      <c r="J2161" s="8">
        <v>34189.646789550781</v>
      </c>
      <c r="K2161" s="8">
        <v>4522.3120498657245</v>
      </c>
      <c r="L2161" s="8">
        <v>724.72110414505016</v>
      </c>
      <c r="M2161" s="8">
        <v>2542.4345722198491</v>
      </c>
      <c r="N2161" s="8">
        <v>26400.178619384769</v>
      </c>
      <c r="O2161" s="8">
        <v>4099.4408111572275</v>
      </c>
      <c r="P2161" s="8">
        <v>0</v>
      </c>
      <c r="Q2161" s="8">
        <v>0</v>
      </c>
      <c r="R2161" s="8">
        <v>20261.561759948741</v>
      </c>
      <c r="S2161" s="8">
        <v>6749.3073348999096</v>
      </c>
      <c r="T2161" s="8">
        <v>7178.77782058716</v>
      </c>
      <c r="U2161" s="8"/>
    </row>
    <row r="2162" spans="1:21" ht="14.25" customHeight="1" x14ac:dyDescent="0.55000000000000004">
      <c r="A2162" s="7">
        <f t="shared" si="107"/>
        <v>2028</v>
      </c>
      <c r="B2162" s="73" t="s">
        <v>87</v>
      </c>
      <c r="C2162" s="75">
        <v>52017</v>
      </c>
      <c r="D2162" s="8">
        <v>32720.269805908218</v>
      </c>
      <c r="E2162" s="8">
        <v>228664.08642578125</v>
      </c>
      <c r="F2162" s="8">
        <v>30183.659423828136</v>
      </c>
      <c r="G2162" s="8">
        <v>392.47260963916779</v>
      </c>
      <c r="H2162" s="8">
        <v>1663.125288009644</v>
      </c>
      <c r="I2162" s="8">
        <v>365.88754892349237</v>
      </c>
      <c r="J2162" s="8">
        <v>33982.16104125978</v>
      </c>
      <c r="K2162" s="8">
        <v>4512.6252899169931</v>
      </c>
      <c r="L2162" s="8">
        <v>720.32289791107178</v>
      </c>
      <c r="M2162" s="8">
        <v>2527.0100078582773</v>
      </c>
      <c r="N2162" s="8">
        <v>26222.202178955089</v>
      </c>
      <c r="O2162" s="8">
        <v>4039.5921897888197</v>
      </c>
      <c r="P2162" s="8">
        <v>0</v>
      </c>
      <c r="Q2162" s="8">
        <v>0</v>
      </c>
      <c r="R2162" s="8">
        <v>20138.052070617683</v>
      </c>
      <c r="S2162" s="8">
        <v>6708.6136703491211</v>
      </c>
      <c r="T2162" s="8">
        <v>7135.4949150085449</v>
      </c>
      <c r="U2162" s="8"/>
    </row>
    <row r="2163" spans="1:21" ht="14.25" customHeight="1" x14ac:dyDescent="0.55000000000000004">
      <c r="A2163" s="7">
        <f t="shared" si="107"/>
        <v>2028</v>
      </c>
      <c r="B2163" s="73" t="s">
        <v>87</v>
      </c>
      <c r="C2163" s="75">
        <v>52047</v>
      </c>
      <c r="D2163" s="8">
        <v>32521.393280029333</v>
      </c>
      <c r="E2163" s="8">
        <v>227285.3994140625</v>
      </c>
      <c r="F2163" s="8">
        <v>30001.672607421882</v>
      </c>
      <c r="G2163" s="8">
        <v>390.08300614357006</v>
      </c>
      <c r="H2163" s="8">
        <v>1653.0977706909184</v>
      </c>
      <c r="I2163" s="8">
        <v>363.68149781227112</v>
      </c>
      <c r="J2163" s="8">
        <v>33776.028381347678</v>
      </c>
      <c r="K2163" s="8">
        <v>4503.0043182373065</v>
      </c>
      <c r="L2163" s="8">
        <v>715.9533944129945</v>
      </c>
      <c r="M2163" s="8">
        <v>2511.6858196258545</v>
      </c>
      <c r="N2163" s="8">
        <v>26045.385467529308</v>
      </c>
      <c r="O2163" s="8">
        <v>3980.6110572814932</v>
      </c>
      <c r="P2163" s="8">
        <v>0</v>
      </c>
      <c r="Q2163" s="8">
        <v>0</v>
      </c>
      <c r="R2163" s="8">
        <v>20015.390487670909</v>
      </c>
      <c r="S2163" s="8">
        <v>6668.1652069091815</v>
      </c>
      <c r="T2163" s="8">
        <v>7092.4726257324237</v>
      </c>
      <c r="U2163" s="8"/>
    </row>
    <row r="2164" spans="1:21" ht="14.25" customHeight="1" x14ac:dyDescent="0.55000000000000004">
      <c r="A2164" s="7">
        <f t="shared" si="107"/>
        <v>2028</v>
      </c>
      <c r="B2164" s="73" t="s">
        <v>87</v>
      </c>
      <c r="C2164" s="75">
        <v>52078</v>
      </c>
      <c r="D2164" s="8">
        <v>32323.848358154322</v>
      </c>
      <c r="E2164" s="8">
        <v>225915.02490234375</v>
      </c>
      <c r="F2164" s="8">
        <v>29820.782958984404</v>
      </c>
      <c r="G2164" s="8">
        <v>387.70971202850342</v>
      </c>
      <c r="H2164" s="8">
        <v>1643.1307735443104</v>
      </c>
      <c r="I2164" s="8">
        <v>361.48874092102062</v>
      </c>
      <c r="J2164" s="8">
        <v>33571.240783691421</v>
      </c>
      <c r="K2164" s="8">
        <v>4493.4479827880859</v>
      </c>
      <c r="L2164" s="8">
        <v>711.61240148544312</v>
      </c>
      <c r="M2164" s="8">
        <v>2496.4610652923584</v>
      </c>
      <c r="N2164" s="8">
        <v>25869.719696044926</v>
      </c>
      <c r="O2164" s="8">
        <v>3922.485279083252</v>
      </c>
      <c r="P2164" s="8">
        <v>0</v>
      </c>
      <c r="Q2164" s="8">
        <v>0</v>
      </c>
      <c r="R2164" s="8">
        <v>19893.570037841815</v>
      </c>
      <c r="S2164" s="8">
        <v>6627.9609489440918</v>
      </c>
      <c r="T2164" s="8">
        <v>7049.7098197937012</v>
      </c>
      <c r="U2164" s="8"/>
    </row>
    <row r="2165" spans="1:21" ht="14.25" customHeight="1" x14ac:dyDescent="0.55000000000000004">
      <c r="A2165" s="7">
        <f t="shared" si="107"/>
        <v>2028</v>
      </c>
      <c r="B2165" s="73" t="s">
        <v>87</v>
      </c>
      <c r="C2165" s="75">
        <v>52109</v>
      </c>
      <c r="D2165" s="8">
        <v>32127.623626708999</v>
      </c>
      <c r="E2165" s="8">
        <v>224552.91552734375</v>
      </c>
      <c r="F2165" s="8">
        <v>29640.984741210948</v>
      </c>
      <c r="G2165" s="8">
        <v>385.35256946086872</v>
      </c>
      <c r="H2165" s="8">
        <v>1633.2238016128549</v>
      </c>
      <c r="I2165" s="8">
        <v>359.30922222137457</v>
      </c>
      <c r="J2165" s="8">
        <v>33367.786254882827</v>
      </c>
      <c r="K2165" s="8">
        <v>4483.9558258056659</v>
      </c>
      <c r="L2165" s="8">
        <v>707.29969167709373</v>
      </c>
      <c r="M2165" s="8">
        <v>2481.3352394104013</v>
      </c>
      <c r="N2165" s="8">
        <v>25695.196105957042</v>
      </c>
      <c r="O2165" s="8">
        <v>3865.2014427185059</v>
      </c>
      <c r="P2165" s="8">
        <v>0</v>
      </c>
      <c r="Q2165" s="8">
        <v>0</v>
      </c>
      <c r="R2165" s="8">
        <v>19772.582382202167</v>
      </c>
      <c r="S2165" s="8">
        <v>6587.9988784790048</v>
      </c>
      <c r="T2165" s="8">
        <v>7007.2050132751465</v>
      </c>
      <c r="U2165" s="8"/>
    </row>
    <row r="2166" spans="1:21" ht="14.25" customHeight="1" x14ac:dyDescent="0.55000000000000004">
      <c r="A2166" s="7">
        <f t="shared" si="107"/>
        <v>2028</v>
      </c>
      <c r="B2166" s="73" t="s">
        <v>87</v>
      </c>
      <c r="C2166" s="75">
        <v>52139</v>
      </c>
      <c r="D2166" s="8">
        <v>31932.708099365242</v>
      </c>
      <c r="E2166" s="8">
        <v>223199.0185546875</v>
      </c>
      <c r="F2166" s="8">
        <v>29462.270141601573</v>
      </c>
      <c r="G2166" s="8">
        <v>383.01142799854273</v>
      </c>
      <c r="H2166" s="8">
        <v>1623.3766021728518</v>
      </c>
      <c r="I2166" s="8">
        <v>357.14283561706549</v>
      </c>
      <c r="J2166" s="8">
        <v>33165.654144287124</v>
      </c>
      <c r="K2166" s="8">
        <v>4474.5276107788086</v>
      </c>
      <c r="L2166" s="8">
        <v>703.01499080657959</v>
      </c>
      <c r="M2166" s="8">
        <v>2466.3073120117188</v>
      </c>
      <c r="N2166" s="8">
        <v>25521.804321289073</v>
      </c>
      <c r="O2166" s="8">
        <v>3808.7474899291992</v>
      </c>
      <c r="P2166" s="8">
        <v>0</v>
      </c>
      <c r="Q2166" s="8">
        <v>0</v>
      </c>
      <c r="R2166" s="8">
        <v>19652.419975280769</v>
      </c>
      <c r="S2166" s="8">
        <v>6548.2777900695819</v>
      </c>
      <c r="T2166" s="8">
        <v>6964.9564857482919</v>
      </c>
      <c r="U2166" s="8"/>
    </row>
    <row r="2167" spans="1:21" ht="14.25" customHeight="1" x14ac:dyDescent="0.55000000000000004">
      <c r="A2167" s="7">
        <f t="shared" si="107"/>
        <v>2028</v>
      </c>
      <c r="B2167" s="73" t="s">
        <v>87</v>
      </c>
      <c r="C2167" s="75">
        <v>52170</v>
      </c>
      <c r="D2167" s="8">
        <v>31739.090942382856</v>
      </c>
      <c r="E2167" s="8">
        <v>221853.28369140625</v>
      </c>
      <c r="F2167" s="8">
        <v>29284.633361816421</v>
      </c>
      <c r="G2167" s="8">
        <v>380.68616366386414</v>
      </c>
      <c r="H2167" s="8">
        <v>1613.5887651443486</v>
      </c>
      <c r="I2167" s="8">
        <v>354.98951625823986</v>
      </c>
      <c r="J2167" s="8">
        <v>32964.834869384787</v>
      </c>
      <c r="K2167" s="8">
        <v>4465.1625137329111</v>
      </c>
      <c r="L2167" s="8">
        <v>698.75815582275368</v>
      </c>
      <c r="M2167" s="8">
        <v>2451.3766708374014</v>
      </c>
      <c r="N2167" s="8">
        <v>25349.538208007827</v>
      </c>
      <c r="O2167" s="8">
        <v>3753.1115570068359</v>
      </c>
      <c r="P2167" s="8">
        <v>0</v>
      </c>
      <c r="Q2167" s="8">
        <v>0</v>
      </c>
      <c r="R2167" s="8">
        <v>19533.076133728046</v>
      </c>
      <c r="S2167" s="8">
        <v>6508.796215057374</v>
      </c>
      <c r="T2167" s="8">
        <v>6922.962730407713</v>
      </c>
      <c r="U2167" s="8"/>
    </row>
    <row r="2168" spans="1:21" ht="14.25" customHeight="1" x14ac:dyDescent="0.55000000000000004">
      <c r="A2168" s="7">
        <f t="shared" si="107"/>
        <v>2028</v>
      </c>
      <c r="B2168" s="73" t="s">
        <v>87</v>
      </c>
      <c r="C2168" s="75">
        <v>52200</v>
      </c>
      <c r="D2168" s="8">
        <v>31546.760833740249</v>
      </c>
      <c r="E2168" s="8">
        <v>220515.6630859375</v>
      </c>
      <c r="F2168" s="8">
        <v>29108.067321777355</v>
      </c>
      <c r="G2168" s="8">
        <v>378.3766206502915</v>
      </c>
      <c r="H2168" s="8">
        <v>1603.8599395751939</v>
      </c>
      <c r="I2168" s="8">
        <v>352.8491690158844</v>
      </c>
      <c r="J2168" s="8">
        <v>32765.317565917969</v>
      </c>
      <c r="K2168" s="8">
        <v>4455.8599853515643</v>
      </c>
      <c r="L2168" s="8">
        <v>694.52890872955311</v>
      </c>
      <c r="M2168" s="8">
        <v>2436.542552947998</v>
      </c>
      <c r="N2168" s="8">
        <v>25178.386077880885</v>
      </c>
      <c r="O2168" s="8">
        <v>3698.2808990478525</v>
      </c>
      <c r="P2168" s="8">
        <v>0</v>
      </c>
      <c r="Q2168" s="8">
        <v>0</v>
      </c>
      <c r="R2168" s="8">
        <v>19414.542831420909</v>
      </c>
      <c r="S2168" s="8">
        <v>6469.5527000427264</v>
      </c>
      <c r="T2168" s="8">
        <v>6881.2219581604004</v>
      </c>
      <c r="U2168" s="8"/>
    </row>
    <row r="2169" spans="1:21" ht="14.25" customHeight="1" x14ac:dyDescent="0.55000000000000004">
      <c r="A2169" s="7">
        <f t="shared" si="107"/>
        <v>2028</v>
      </c>
      <c r="B2169" s="73" t="s">
        <v>87</v>
      </c>
      <c r="C2169" s="75">
        <v>52231</v>
      </c>
      <c r="D2169" s="8">
        <v>31355.708129882827</v>
      </c>
      <c r="E2169" s="8">
        <v>219186.10595703125</v>
      </c>
      <c r="F2169" s="8">
        <v>28932.565856933594</v>
      </c>
      <c r="G2169" s="8">
        <v>376.08269393444073</v>
      </c>
      <c r="H2169" s="8">
        <v>1594.1897792816167</v>
      </c>
      <c r="I2169" s="8">
        <v>350.72173762321472</v>
      </c>
      <c r="J2169" s="8">
        <v>32567.093231201179</v>
      </c>
      <c r="K2169" s="8">
        <v>4446.619743347168</v>
      </c>
      <c r="L2169" s="8">
        <v>690.32706308364891</v>
      </c>
      <c r="M2169" s="8">
        <v>2421.8042697906503</v>
      </c>
      <c r="N2169" s="8">
        <v>25008.342285156272</v>
      </c>
      <c r="O2169" s="8">
        <v>3644.244831085206</v>
      </c>
      <c r="P2169" s="8">
        <v>0</v>
      </c>
      <c r="Q2169" s="8">
        <v>0</v>
      </c>
      <c r="R2169" s="8">
        <v>19296.814414978031</v>
      </c>
      <c r="S2169" s="8">
        <v>6430.5458259582538</v>
      </c>
      <c r="T2169" s="8">
        <v>6839.7330284118671</v>
      </c>
      <c r="U2169" s="8"/>
    </row>
    <row r="2170" spans="1:21" ht="14.25" customHeight="1" x14ac:dyDescent="0.55000000000000004">
      <c r="A2170" s="7">
        <f t="shared" si="107"/>
        <v>2028</v>
      </c>
      <c r="B2170" s="73" t="s">
        <v>87</v>
      </c>
      <c r="C2170" s="75">
        <v>52262</v>
      </c>
      <c r="D2170" s="8">
        <v>31165.921966552753</v>
      </c>
      <c r="E2170" s="8">
        <v>217864.5654296875</v>
      </c>
      <c r="F2170" s="8">
        <v>28758.122558593775</v>
      </c>
      <c r="G2170" s="8">
        <v>373.80422639846813</v>
      </c>
      <c r="H2170" s="8">
        <v>1584.5778703689577</v>
      </c>
      <c r="I2170" s="8">
        <v>348.60712385177601</v>
      </c>
      <c r="J2170" s="8">
        <v>32370.150329589862</v>
      </c>
      <c r="K2170" s="8">
        <v>4437.4411163330087</v>
      </c>
      <c r="L2170" s="8">
        <v>686.15241813659679</v>
      </c>
      <c r="M2170" s="8">
        <v>2407.1609287261967</v>
      </c>
      <c r="N2170" s="8">
        <v>24839.3965148926</v>
      </c>
      <c r="O2170" s="8">
        <v>3590.990692138671</v>
      </c>
      <c r="P2170" s="8">
        <v>0</v>
      </c>
      <c r="Q2170" s="8">
        <v>0</v>
      </c>
      <c r="R2170" s="8">
        <v>19179.88274383546</v>
      </c>
      <c r="S2170" s="8">
        <v>6391.7737770080585</v>
      </c>
      <c r="T2170" s="8">
        <v>6798.4940948486328</v>
      </c>
      <c r="U2170" s="8"/>
    </row>
    <row r="2171" spans="1:21" ht="14.25" customHeight="1" x14ac:dyDescent="0.55000000000000004">
      <c r="A2171" s="7">
        <f t="shared" si="107"/>
        <v>2028</v>
      </c>
      <c r="B2171" s="73" t="s">
        <v>87</v>
      </c>
      <c r="C2171" s="75">
        <v>52290</v>
      </c>
      <c r="D2171" s="8">
        <v>30977.392028808616</v>
      </c>
      <c r="E2171" s="8">
        <v>216550.99365234375</v>
      </c>
      <c r="F2171" s="8">
        <v>28584.731140136726</v>
      </c>
      <c r="G2171" s="8">
        <v>371.54108858108532</v>
      </c>
      <c r="H2171" s="8">
        <v>1575.023988723754</v>
      </c>
      <c r="I2171" s="8">
        <v>346.50526475906372</v>
      </c>
      <c r="J2171" s="8">
        <v>32174.481109619148</v>
      </c>
      <c r="K2171" s="8">
        <v>4428.3235244750995</v>
      </c>
      <c r="L2171" s="8">
        <v>682.00475788116478</v>
      </c>
      <c r="M2171" s="8">
        <v>2392.6119537353516</v>
      </c>
      <c r="N2171" s="8">
        <v>24671.540893554698</v>
      </c>
      <c r="O2171" s="8">
        <v>3538.5073699951176</v>
      </c>
      <c r="P2171" s="8">
        <v>0</v>
      </c>
      <c r="Q2171" s="8">
        <v>0</v>
      </c>
      <c r="R2171" s="8">
        <v>19063.74154663087</v>
      </c>
      <c r="S2171" s="8">
        <v>6353.235954284668</v>
      </c>
      <c r="T2171" s="8">
        <v>6757.5038833618182</v>
      </c>
      <c r="U2171" s="8"/>
    </row>
    <row r="2172" spans="1:21" ht="14.25" customHeight="1" x14ac:dyDescent="0.55000000000000004">
      <c r="A2172" s="7">
        <f t="shared" si="107"/>
        <v>2028</v>
      </c>
      <c r="B2172" s="73" t="s">
        <v>87</v>
      </c>
      <c r="C2172" s="75">
        <v>52321</v>
      </c>
      <c r="D2172" s="8">
        <v>30790.108489990242</v>
      </c>
      <c r="E2172" s="8">
        <v>215245.33935546875</v>
      </c>
      <c r="F2172" s="8">
        <v>28412.384765625007</v>
      </c>
      <c r="G2172" s="8">
        <v>369.29316377639759</v>
      </c>
      <c r="H2172" s="8">
        <v>1565.5276803970339</v>
      </c>
      <c r="I2172" s="8">
        <v>344.41607499122631</v>
      </c>
      <c r="J2172" s="8">
        <v>31980.0752258301</v>
      </c>
      <c r="K2172" s="8">
        <v>4419.2666931152353</v>
      </c>
      <c r="L2172" s="8">
        <v>677.88388156890858</v>
      </c>
      <c r="M2172" s="8">
        <v>2378.1566486358633</v>
      </c>
      <c r="N2172" s="8">
        <v>24504.767608642596</v>
      </c>
      <c r="O2172" s="8">
        <v>3486.7840423583984</v>
      </c>
      <c r="P2172" s="8">
        <v>0</v>
      </c>
      <c r="Q2172" s="8">
        <v>0</v>
      </c>
      <c r="R2172" s="8">
        <v>18948.384147644065</v>
      </c>
      <c r="S2172" s="8">
        <v>6314.9302444458035</v>
      </c>
      <c r="T2172" s="8">
        <v>6716.7607154846173</v>
      </c>
      <c r="U2172" s="8"/>
    </row>
    <row r="2173" spans="1:21" ht="14.25" customHeight="1" x14ac:dyDescent="0.55000000000000004">
      <c r="A2173" s="7">
        <f t="shared" si="107"/>
        <v>2028</v>
      </c>
      <c r="B2173" s="73" t="s">
        <v>87</v>
      </c>
      <c r="C2173" s="75">
        <v>52351</v>
      </c>
      <c r="D2173" s="8">
        <v>30604.061370849628</v>
      </c>
      <c r="E2173" s="8">
        <v>213947.55908203125</v>
      </c>
      <c r="F2173" s="8">
        <v>28241.077758789077</v>
      </c>
      <c r="G2173" s="8">
        <v>367.06031727790844</v>
      </c>
      <c r="H2173" s="8">
        <v>1556.0886554718027</v>
      </c>
      <c r="I2173" s="8">
        <v>342.33948087692255</v>
      </c>
      <c r="J2173" s="8">
        <v>31786.922790527347</v>
      </c>
      <c r="K2173" s="8">
        <v>4410.2698822021503</v>
      </c>
      <c r="L2173" s="8">
        <v>673.78958463668835</v>
      </c>
      <c r="M2173" s="8">
        <v>2363.7943153381352</v>
      </c>
      <c r="N2173" s="8">
        <v>24339.068634033203</v>
      </c>
      <c r="O2173" s="8">
        <v>3435.8091049194345</v>
      </c>
      <c r="P2173" s="8">
        <v>0</v>
      </c>
      <c r="Q2173" s="8">
        <v>0</v>
      </c>
      <c r="R2173" s="8">
        <v>18833.803482055686</v>
      </c>
      <c r="S2173" s="8">
        <v>6276.8557357788086</v>
      </c>
      <c r="T2173" s="8">
        <v>6676.2631950378436</v>
      </c>
      <c r="U2173" s="8"/>
    </row>
    <row r="2174" spans="1:21" ht="14.25" customHeight="1" x14ac:dyDescent="0.55000000000000004">
      <c r="A2174" s="7">
        <f t="shared" si="107"/>
        <v>2028</v>
      </c>
      <c r="B2174" s="73" t="s">
        <v>87</v>
      </c>
      <c r="C2174" s="75">
        <v>52382</v>
      </c>
      <c r="D2174" s="8">
        <v>30419.240447998051</v>
      </c>
      <c r="E2174" s="8">
        <v>212657.60498046875</v>
      </c>
      <c r="F2174" s="8">
        <v>28070.8037109375</v>
      </c>
      <c r="G2174" s="8">
        <v>364.84242749214167</v>
      </c>
      <c r="H2174" s="8">
        <v>1546.7065277099612</v>
      </c>
      <c r="I2174" s="8">
        <v>340.27541375160229</v>
      </c>
      <c r="J2174" s="8">
        <v>31595.015136718768</v>
      </c>
      <c r="K2174" s="8">
        <v>4401.3327331542969</v>
      </c>
      <c r="L2174" s="8">
        <v>669.72168397903442</v>
      </c>
      <c r="M2174" s="8">
        <v>2349.5241699218736</v>
      </c>
      <c r="N2174" s="8">
        <v>24174.436126709003</v>
      </c>
      <c r="O2174" s="8">
        <v>3385.5716705322284</v>
      </c>
      <c r="P2174" s="8">
        <v>0</v>
      </c>
      <c r="Q2174" s="8">
        <v>0</v>
      </c>
      <c r="R2174" s="8">
        <v>18719.99390411378</v>
      </c>
      <c r="S2174" s="8">
        <v>6239.0107383728027</v>
      </c>
      <c r="T2174" s="8">
        <v>6636.0100975036621</v>
      </c>
      <c r="U2174" s="8"/>
    </row>
    <row r="2175" spans="1:21" ht="14.25" customHeight="1" x14ac:dyDescent="0.55000000000000004">
      <c r="A2175" s="7">
        <f t="shared" si="107"/>
        <v>2028</v>
      </c>
      <c r="B2175" s="73" t="s">
        <v>87</v>
      </c>
      <c r="C2175" s="75">
        <v>52412</v>
      </c>
      <c r="D2175" s="8">
        <v>30235.635833740227</v>
      </c>
      <c r="E2175" s="8">
        <v>211375.4248046875</v>
      </c>
      <c r="F2175" s="8">
        <v>27901.555908203136</v>
      </c>
      <c r="G2175" s="8">
        <v>362.63936436176311</v>
      </c>
      <c r="H2175" s="8">
        <v>1537.3808898925779</v>
      </c>
      <c r="I2175" s="8">
        <v>338.22379684448254</v>
      </c>
      <c r="J2175" s="8">
        <v>31404.340637207039</v>
      </c>
      <c r="K2175" s="8">
        <v>4392.4548034667978</v>
      </c>
      <c r="L2175" s="8">
        <v>665.67994451522827</v>
      </c>
      <c r="M2175" s="8">
        <v>2335.3456077575674</v>
      </c>
      <c r="N2175" s="8">
        <v>24010.860961914063</v>
      </c>
      <c r="O2175" s="8">
        <v>3336.061336517334</v>
      </c>
      <c r="P2175" s="8">
        <v>0</v>
      </c>
      <c r="Q2175" s="8">
        <v>0</v>
      </c>
      <c r="R2175" s="8">
        <v>18606.948150634766</v>
      </c>
      <c r="S2175" s="8">
        <v>6201.3934822082538</v>
      </c>
      <c r="T2175" s="8">
        <v>6595.9996299743671</v>
      </c>
      <c r="U2175" s="8"/>
    </row>
    <row r="2176" spans="1:21" ht="14.25" customHeight="1" x14ac:dyDescent="0.55000000000000004">
      <c r="A2176" s="7">
        <f t="shared" si="107"/>
        <v>2028</v>
      </c>
      <c r="B2176" s="73" t="s">
        <v>87</v>
      </c>
      <c r="C2176" s="75">
        <v>52443</v>
      </c>
      <c r="D2176" s="8">
        <v>30053.237823486335</v>
      </c>
      <c r="E2176" s="8">
        <v>210100.97802734375</v>
      </c>
      <c r="F2176" s="8">
        <v>27733.329101562511</v>
      </c>
      <c r="G2176" s="8">
        <v>360.451003074646</v>
      </c>
      <c r="H2176" s="8">
        <v>1528.1115713119502</v>
      </c>
      <c r="I2176" s="8">
        <v>336.1845374107362</v>
      </c>
      <c r="J2176" s="8">
        <v>31214.893432617202</v>
      </c>
      <c r="K2176" s="8">
        <v>4383.6353759765625</v>
      </c>
      <c r="L2176" s="8">
        <v>661.66420269012451</v>
      </c>
      <c r="M2176" s="8">
        <v>2321.2579288482666</v>
      </c>
      <c r="N2176" s="8">
        <v>23848.335571289066</v>
      </c>
      <c r="O2176" s="8">
        <v>3287.2667045593266</v>
      </c>
      <c r="P2176" s="8">
        <v>0</v>
      </c>
      <c r="Q2176" s="8">
        <v>0</v>
      </c>
      <c r="R2176" s="8">
        <v>18494.659690856941</v>
      </c>
      <c r="S2176" s="8">
        <v>6164.0034751892099</v>
      </c>
      <c r="T2176" s="8">
        <v>6556.2302360534686</v>
      </c>
      <c r="U2176" s="8"/>
    </row>
    <row r="2177" spans="1:21" ht="14.25" customHeight="1" x14ac:dyDescent="0.55000000000000004">
      <c r="A2177" s="7">
        <f t="shared" si="107"/>
        <v>2028</v>
      </c>
      <c r="B2177" s="73" t="s">
        <v>87</v>
      </c>
      <c r="C2177" s="75">
        <v>52474</v>
      </c>
      <c r="D2177" s="8">
        <v>29872.017944335967</v>
      </c>
      <c r="E2177" s="8">
        <v>208834.2158203125</v>
      </c>
      <c r="F2177" s="8">
        <v>27566.11639404298</v>
      </c>
      <c r="G2177" s="8">
        <v>358.27714264392858</v>
      </c>
      <c r="H2177" s="8">
        <v>1518.8981256484983</v>
      </c>
      <c r="I2177" s="8">
        <v>334.15757203102118</v>
      </c>
      <c r="J2177" s="8">
        <v>31026.657348632823</v>
      </c>
      <c r="K2177" s="8">
        <v>4374.874298095704</v>
      </c>
      <c r="L2177" s="8">
        <v>657.67416191101074</v>
      </c>
      <c r="M2177" s="8">
        <v>2307.2600269317632</v>
      </c>
      <c r="N2177" s="8">
        <v>23686.849273681659</v>
      </c>
      <c r="O2177" s="8">
        <v>3239.1779937744159</v>
      </c>
      <c r="P2177" s="8">
        <v>0</v>
      </c>
      <c r="Q2177" s="8">
        <v>0</v>
      </c>
      <c r="R2177" s="8">
        <v>18383.118125915538</v>
      </c>
      <c r="S2177" s="8">
        <v>6126.8389015197736</v>
      </c>
      <c r="T2177" s="8">
        <v>6516.700553894043</v>
      </c>
      <c r="U2177" s="8"/>
    </row>
    <row r="2178" spans="1:21" ht="14.25" customHeight="1" x14ac:dyDescent="0.55000000000000004">
      <c r="A2178" s="7">
        <f t="shared" si="107"/>
        <v>2028</v>
      </c>
      <c r="B2178" s="73" t="s">
        <v>87</v>
      </c>
      <c r="C2178" s="75">
        <v>52504</v>
      </c>
      <c r="D2178" s="8">
        <v>29691.912078857444</v>
      </c>
      <c r="E2178" s="8">
        <v>207575.0888671875</v>
      </c>
      <c r="F2178" s="8">
        <v>27399.911499023452</v>
      </c>
      <c r="G2178" s="8">
        <v>356.11703729629505</v>
      </c>
      <c r="H2178" s="8">
        <v>1509.7402286529539</v>
      </c>
      <c r="I2178" s="8">
        <v>332.14283156394958</v>
      </c>
      <c r="J2178" s="8">
        <v>30839.591094970707</v>
      </c>
      <c r="K2178" s="8">
        <v>4366.1690444946289</v>
      </c>
      <c r="L2178" s="8">
        <v>653.70890522003174</v>
      </c>
      <c r="M2178" s="8">
        <v>2293.349098205566</v>
      </c>
      <c r="N2178" s="8">
        <v>23526.364135742202</v>
      </c>
      <c r="O2178" s="8">
        <v>3191.7798957824707</v>
      </c>
      <c r="P2178" s="8">
        <v>0</v>
      </c>
      <c r="Q2178" s="8">
        <v>0</v>
      </c>
      <c r="R2178" s="8">
        <v>18272.283866882339</v>
      </c>
      <c r="S2178" s="8">
        <v>6089.8982162475586</v>
      </c>
      <c r="T2178" s="8">
        <v>6477.4093894958514</v>
      </c>
      <c r="U2178" s="8"/>
    </row>
    <row r="2179" spans="1:21" ht="14.25" customHeight="1" x14ac:dyDescent="0.55000000000000004">
      <c r="A2179" s="7">
        <f t="shared" si="107"/>
        <v>2028</v>
      </c>
      <c r="B2179" s="73" t="s">
        <v>87</v>
      </c>
      <c r="C2179" s="75">
        <v>52535</v>
      </c>
      <c r="D2179" s="8">
        <v>29512.890258789092</v>
      </c>
      <c r="E2179" s="8">
        <v>206323.55224609375</v>
      </c>
      <c r="F2179" s="8">
        <v>27234.708679199233</v>
      </c>
      <c r="G2179" s="8">
        <v>353.96990251541132</v>
      </c>
      <c r="H2179" s="8">
        <v>1500.637508392334</v>
      </c>
      <c r="I2179" s="8">
        <v>330.14024281501776</v>
      </c>
      <c r="J2179" s="8">
        <v>30653.649932861332</v>
      </c>
      <c r="K2179" s="8">
        <v>4357.5159759521493</v>
      </c>
      <c r="L2179" s="8">
        <v>649.76748323440563</v>
      </c>
      <c r="M2179" s="8">
        <v>2279.5218124389648</v>
      </c>
      <c r="N2179" s="8">
        <v>23366.844390869159</v>
      </c>
      <c r="O2179" s="8">
        <v>3145.0588264465327</v>
      </c>
      <c r="P2179" s="8">
        <v>0</v>
      </c>
      <c r="Q2179" s="8">
        <v>0</v>
      </c>
      <c r="R2179" s="8">
        <v>18162.114555358898</v>
      </c>
      <c r="S2179" s="8">
        <v>6053.1801948547372</v>
      </c>
      <c r="T2179" s="8">
        <v>6438.3551330566388</v>
      </c>
      <c r="U2179" s="8"/>
    </row>
    <row r="2180" spans="1:21" ht="14.25" customHeight="1" x14ac:dyDescent="0.55000000000000004">
      <c r="A2180" s="7">
        <f t="shared" si="107"/>
        <v>2028</v>
      </c>
      <c r="B2180" s="73" t="s">
        <v>87</v>
      </c>
      <c r="C2180" s="75">
        <v>52565</v>
      </c>
      <c r="D2180" s="8">
        <v>29334.948181152347</v>
      </c>
      <c r="E2180" s="8">
        <v>205079.56494140625</v>
      </c>
      <c r="F2180" s="8">
        <v>27070.502441406268</v>
      </c>
      <c r="G2180" s="8">
        <v>351.83571565151232</v>
      </c>
      <c r="H2180" s="8">
        <v>1491.5896978378316</v>
      </c>
      <c r="I2180" s="8">
        <v>328.14972233772289</v>
      </c>
      <c r="J2180" s="8">
        <v>30468.830017089866</v>
      </c>
      <c r="K2180" s="8">
        <v>4348.9150543212891</v>
      </c>
      <c r="L2180" s="8">
        <v>645.84983825683594</v>
      </c>
      <c r="M2180" s="8">
        <v>2265.777896881104</v>
      </c>
      <c r="N2180" s="8">
        <v>23208.286865234386</v>
      </c>
      <c r="O2180" s="8">
        <v>3099.0057792663565</v>
      </c>
      <c r="P2180" s="8">
        <v>0</v>
      </c>
      <c r="Q2180" s="8">
        <v>0</v>
      </c>
      <c r="R2180" s="8">
        <v>18052.610061645526</v>
      </c>
      <c r="S2180" s="8">
        <v>6016.6837615966861</v>
      </c>
      <c r="T2180" s="8">
        <v>6399.5361862182635</v>
      </c>
      <c r="U2180" s="8"/>
    </row>
    <row r="2181" spans="1:21" ht="14.25" customHeight="1" x14ac:dyDescent="0.55000000000000004">
      <c r="A2181" s="7">
        <f t="shared" si="107"/>
        <v>2028</v>
      </c>
      <c r="B2181" s="73" t="s">
        <v>87</v>
      </c>
      <c r="C2181" s="75">
        <v>52596</v>
      </c>
      <c r="D2181" s="8">
        <v>29158.078918457057</v>
      </c>
      <c r="E2181" s="8">
        <v>203843.07763671875</v>
      </c>
      <c r="F2181" s="8">
        <v>26907.286132812511</v>
      </c>
      <c r="G2181" s="8">
        <v>349.71439003944391</v>
      </c>
      <c r="H2181" s="8">
        <v>1482.5964403152461</v>
      </c>
      <c r="I2181" s="8">
        <v>326.17120838165289</v>
      </c>
      <c r="J2181" s="8">
        <v>30285.124359130859</v>
      </c>
      <c r="K2181" s="8">
        <v>4340.3660125732422</v>
      </c>
      <c r="L2181" s="8">
        <v>641.95581197738647</v>
      </c>
      <c r="M2181" s="8">
        <v>2252.1168155670166</v>
      </c>
      <c r="N2181" s="8">
        <v>23050.685089111332</v>
      </c>
      <c r="O2181" s="8">
        <v>3053.6114311218275</v>
      </c>
      <c r="P2181" s="8">
        <v>0</v>
      </c>
      <c r="Q2181" s="8">
        <v>0</v>
      </c>
      <c r="R2181" s="8">
        <v>17943.765518188484</v>
      </c>
      <c r="S2181" s="8">
        <v>5980.4072265625009</v>
      </c>
      <c r="T2181" s="8">
        <v>6360.9514961242676</v>
      </c>
      <c r="U2181" s="8"/>
    </row>
    <row r="2182" spans="1:21" ht="14.25" customHeight="1" x14ac:dyDescent="0.55000000000000004">
      <c r="A2182" s="7">
        <f t="shared" si="107"/>
        <v>2028</v>
      </c>
      <c r="B2182" s="73" t="s">
        <v>87</v>
      </c>
      <c r="C2182" s="75">
        <v>52627</v>
      </c>
      <c r="D2182" s="8">
        <v>28982.276000976588</v>
      </c>
      <c r="E2182" s="8">
        <v>202614.04541015625</v>
      </c>
      <c r="F2182" s="8">
        <v>26745.053833007831</v>
      </c>
      <c r="G2182" s="8">
        <v>347.60584914684296</v>
      </c>
      <c r="H2182" s="8">
        <v>1473.6574392318732</v>
      </c>
      <c r="I2182" s="8">
        <v>324.20462346076971</v>
      </c>
      <c r="J2182" s="8">
        <v>30102.526092529319</v>
      </c>
      <c r="K2182" s="8">
        <v>4331.868553161622</v>
      </c>
      <c r="L2182" s="8">
        <v>638.08527088165283</v>
      </c>
      <c r="M2182" s="8">
        <v>2238.5380859375018</v>
      </c>
      <c r="N2182" s="8">
        <v>22894.033905029304</v>
      </c>
      <c r="O2182" s="8">
        <v>3008.8659820556645</v>
      </c>
      <c r="P2182" s="8">
        <v>0</v>
      </c>
      <c r="Q2182" s="8">
        <v>0</v>
      </c>
      <c r="R2182" s="8">
        <v>17835.57665252687</v>
      </c>
      <c r="S2182" s="8">
        <v>5944.3496322631854</v>
      </c>
      <c r="T2182" s="8">
        <v>6322.5993804931641</v>
      </c>
      <c r="U2182" s="8"/>
    </row>
    <row r="2183" spans="1:21" ht="14.25" customHeight="1" x14ac:dyDescent="0.55000000000000004">
      <c r="A2183" s="7">
        <f t="shared" ref="A2183:A2286" si="108">A2182</f>
        <v>2028</v>
      </c>
      <c r="B2183" s="73" t="s">
        <v>87</v>
      </c>
      <c r="C2183" s="75">
        <v>52656</v>
      </c>
      <c r="D2183" s="8">
        <v>28807.532745361354</v>
      </c>
      <c r="E2183" s="8">
        <v>201392.42431640625</v>
      </c>
      <c r="F2183" s="8">
        <v>26583.799804687507</v>
      </c>
      <c r="G2183" s="8">
        <v>345.51002228260046</v>
      </c>
      <c r="H2183" s="8">
        <v>1464.7723264694214</v>
      </c>
      <c r="I2183" s="8">
        <v>322.24989485740662</v>
      </c>
      <c r="J2183" s="8">
        <v>29921.02786254885</v>
      </c>
      <c r="K2183" s="8">
        <v>4323.4222259521493</v>
      </c>
      <c r="L2183" s="8">
        <v>634.23804664611839</v>
      </c>
      <c r="M2183" s="8">
        <v>2225.0412387847909</v>
      </c>
      <c r="N2183" s="8">
        <v>22738.32641601565</v>
      </c>
      <c r="O2183" s="8">
        <v>2964.7606658935547</v>
      </c>
      <c r="P2183" s="8">
        <v>0</v>
      </c>
      <c r="Q2183" s="8">
        <v>0</v>
      </c>
      <c r="R2183" s="8">
        <v>17728.039955139171</v>
      </c>
      <c r="S2183" s="8">
        <v>5908.5094451904324</v>
      </c>
      <c r="T2183" s="8">
        <v>6284.4784965515128</v>
      </c>
      <c r="U2183" s="8"/>
    </row>
    <row r="2184" spans="1:21" ht="14.25" customHeight="1" x14ac:dyDescent="0.55000000000000004">
      <c r="A2184" s="7">
        <f t="shared" si="108"/>
        <v>2028</v>
      </c>
      <c r="B2184" s="73" t="s">
        <v>87</v>
      </c>
      <c r="C2184" s="75">
        <v>52687</v>
      </c>
      <c r="D2184" s="8">
        <v>28633.843536376975</v>
      </c>
      <c r="E2184" s="8">
        <v>200178.1669921875</v>
      </c>
      <c r="F2184" s="8">
        <v>26423.517944335948</v>
      </c>
      <c r="G2184" s="8">
        <v>343.42684257030487</v>
      </c>
      <c r="H2184" s="8">
        <v>1455.9407348632817</v>
      </c>
      <c r="I2184" s="8">
        <v>320.30694794654841</v>
      </c>
      <c r="J2184" s="8">
        <v>29740.625305175796</v>
      </c>
      <c r="K2184" s="8">
        <v>4315.0269012451181</v>
      </c>
      <c r="L2184" s="8">
        <v>630.41404294967651</v>
      </c>
      <c r="M2184" s="8">
        <v>2211.6257972717272</v>
      </c>
      <c r="N2184" s="8">
        <v>22583.558349609379</v>
      </c>
      <c r="O2184" s="8">
        <v>2921.2864112854004</v>
      </c>
      <c r="P2184" s="8">
        <v>0</v>
      </c>
      <c r="Q2184" s="8">
        <v>0</v>
      </c>
      <c r="R2184" s="8">
        <v>17621.152664184589</v>
      </c>
      <c r="S2184" s="8">
        <v>5872.8850936889639</v>
      </c>
      <c r="T2184" s="8">
        <v>6246.5874099731464</v>
      </c>
      <c r="U2184" s="8"/>
    </row>
    <row r="2185" spans="1:21" ht="14.25" customHeight="1" x14ac:dyDescent="0.55000000000000004">
      <c r="A2185" s="7">
        <f t="shared" si="108"/>
        <v>2028</v>
      </c>
      <c r="B2185" s="73" t="s">
        <v>87</v>
      </c>
      <c r="C2185" s="75">
        <v>52717</v>
      </c>
      <c r="D2185" s="8">
        <v>28461.201202392585</v>
      </c>
      <c r="E2185" s="8">
        <v>198971.22802734375</v>
      </c>
      <c r="F2185" s="8">
        <v>26264.202026367202</v>
      </c>
      <c r="G2185" s="8">
        <v>341.35621356964123</v>
      </c>
      <c r="H2185" s="8">
        <v>1447.1623926162729</v>
      </c>
      <c r="I2185" s="8">
        <v>318.37571334838867</v>
      </c>
      <c r="J2185" s="8">
        <v>29561.30941772462</v>
      </c>
      <c r="K2185" s="8">
        <v>4306.6820983886728</v>
      </c>
      <c r="L2185" s="8">
        <v>626.61308479309082</v>
      </c>
      <c r="M2185" s="8">
        <v>2198.2912082672115</v>
      </c>
      <c r="N2185" s="8">
        <v>22429.723449707042</v>
      </c>
      <c r="O2185" s="8">
        <v>2878.4340248107928</v>
      </c>
      <c r="P2185" s="8">
        <v>0</v>
      </c>
      <c r="Q2185" s="8">
        <v>0</v>
      </c>
      <c r="R2185" s="8">
        <v>17514.909263610851</v>
      </c>
      <c r="S2185" s="8">
        <v>5837.4756011962882</v>
      </c>
      <c r="T2185" s="8">
        <v>6208.9247055053693</v>
      </c>
      <c r="U2185" s="8"/>
    </row>
    <row r="2186" spans="1:21" ht="14.25" customHeight="1" x14ac:dyDescent="0.55000000000000004">
      <c r="A2186" s="7">
        <f t="shared" si="108"/>
        <v>2028</v>
      </c>
      <c r="B2186" s="73" t="s">
        <v>87</v>
      </c>
      <c r="C2186" s="75">
        <v>52748</v>
      </c>
      <c r="D2186" s="8">
        <v>28289.599822998069</v>
      </c>
      <c r="E2186" s="8">
        <v>197771.5712890625</v>
      </c>
      <c r="F2186" s="8">
        <v>26105.847534179713</v>
      </c>
      <c r="G2186" s="8">
        <v>339.29807269573206</v>
      </c>
      <c r="H2186" s="8">
        <v>1438.437007904053</v>
      </c>
      <c r="I2186" s="8">
        <v>316.4561376571653</v>
      </c>
      <c r="J2186" s="8">
        <v>29383.075347900409</v>
      </c>
      <c r="K2186" s="8">
        <v>4298.3878402709961</v>
      </c>
      <c r="L2186" s="8">
        <v>622.83503293991089</v>
      </c>
      <c r="M2186" s="8">
        <v>2185.0370483398442</v>
      </c>
      <c r="N2186" s="8">
        <v>22276.815612792976</v>
      </c>
      <c r="O2186" s="8">
        <v>2836.1949958801279</v>
      </c>
      <c r="P2186" s="8">
        <v>0</v>
      </c>
      <c r="Q2186" s="8">
        <v>0</v>
      </c>
      <c r="R2186" s="8">
        <v>17409.306457519553</v>
      </c>
      <c r="S2186" s="8">
        <v>5802.2796707153311</v>
      </c>
      <c r="T2186" s="8">
        <v>6171.4893531799335</v>
      </c>
      <c r="U2186" s="8"/>
    </row>
    <row r="2187" spans="1:21" ht="14.25" customHeight="1" x14ac:dyDescent="0.55000000000000004">
      <c r="A2187" s="7">
        <f t="shared" si="108"/>
        <v>2028</v>
      </c>
      <c r="B2187" s="73" t="s">
        <v>87</v>
      </c>
      <c r="C2187" s="75">
        <v>52778</v>
      </c>
      <c r="D2187" s="8">
        <v>28119.033111572291</v>
      </c>
      <c r="E2187" s="8">
        <v>196579.1455078125</v>
      </c>
      <c r="F2187" s="8">
        <v>25948.446960449219</v>
      </c>
      <c r="G2187" s="8">
        <v>337.25233554840082</v>
      </c>
      <c r="H2187" s="8">
        <v>1429.7642621994023</v>
      </c>
      <c r="I2187" s="8">
        <v>314.54812192916864</v>
      </c>
      <c r="J2187" s="8">
        <v>29205.915740966819</v>
      </c>
      <c r="K2187" s="8">
        <v>4290.1433715820331</v>
      </c>
      <c r="L2187" s="8">
        <v>619.07975959777832</v>
      </c>
      <c r="M2187" s="8">
        <v>2171.8627452850351</v>
      </c>
      <c r="N2187" s="8">
        <v>22124.82942199707</v>
      </c>
      <c r="O2187" s="8">
        <v>2794.5606079101563</v>
      </c>
      <c r="P2187" s="8">
        <v>0</v>
      </c>
      <c r="Q2187" s="8">
        <v>0</v>
      </c>
      <c r="R2187" s="8">
        <v>17304.340049743667</v>
      </c>
      <c r="S2187" s="8">
        <v>5767.2960929870596</v>
      </c>
      <c r="T2187" s="8">
        <v>6134.2795257568378</v>
      </c>
      <c r="U2187" s="8"/>
    </row>
    <row r="2188" spans="1:21" ht="14.25" customHeight="1" x14ac:dyDescent="0.55000000000000004">
      <c r="A2188" s="7">
        <f t="shared" si="108"/>
        <v>2028</v>
      </c>
      <c r="B2188" s="73" t="s">
        <v>87</v>
      </c>
      <c r="C2188" s="75">
        <v>52809</v>
      </c>
      <c r="D2188" s="8">
        <v>27949.494750976552</v>
      </c>
      <c r="E2188" s="8">
        <v>195393.9091796875</v>
      </c>
      <c r="F2188" s="8">
        <v>25791.995788574215</v>
      </c>
      <c r="G2188" s="8">
        <v>335.21893775463099</v>
      </c>
      <c r="H2188" s="8">
        <v>1421.1437578201294</v>
      </c>
      <c r="I2188" s="8">
        <v>312.65161108970653</v>
      </c>
      <c r="J2188" s="8">
        <v>29029.823547363303</v>
      </c>
      <c r="K2188" s="8">
        <v>4281.9486846923846</v>
      </c>
      <c r="L2188" s="8">
        <v>615.34712791442871</v>
      </c>
      <c r="M2188" s="8">
        <v>2158.7679443359375</v>
      </c>
      <c r="N2188" s="8">
        <v>21973.759963989269</v>
      </c>
      <c r="O2188" s="8">
        <v>2753.5221309661865</v>
      </c>
      <c r="P2188" s="8">
        <v>0</v>
      </c>
      <c r="Q2188" s="8">
        <v>0</v>
      </c>
      <c r="R2188" s="8">
        <v>17200.006736755393</v>
      </c>
      <c r="S2188" s="8">
        <v>5732.523139953616</v>
      </c>
      <c r="T2188" s="8">
        <v>6097.2939796447745</v>
      </c>
      <c r="U2188" s="8"/>
    </row>
    <row r="2189" spans="1:21" ht="14.25" customHeight="1" x14ac:dyDescent="0.55000000000000004">
      <c r="A2189" s="7">
        <f t="shared" si="108"/>
        <v>2028</v>
      </c>
      <c r="B2189" s="73" t="s">
        <v>87</v>
      </c>
      <c r="C2189" s="75">
        <v>52840</v>
      </c>
      <c r="D2189" s="8">
        <v>27780.978576660153</v>
      </c>
      <c r="E2189" s="8">
        <v>194215.81982421875</v>
      </c>
      <c r="F2189" s="8">
        <v>25636.488037109371</v>
      </c>
      <c r="G2189" s="8">
        <v>333.19780039787304</v>
      </c>
      <c r="H2189" s="8">
        <v>1412.5752210617059</v>
      </c>
      <c r="I2189" s="8">
        <v>310.76653647422779</v>
      </c>
      <c r="J2189" s="8">
        <v>28854.793914794926</v>
      </c>
      <c r="K2189" s="8">
        <v>4273.8033218383816</v>
      </c>
      <c r="L2189" s="8">
        <v>611.63702583312977</v>
      </c>
      <c r="M2189" s="8">
        <v>2145.7520370483398</v>
      </c>
      <c r="N2189" s="8">
        <v>21823.601745605487</v>
      </c>
      <c r="O2189" s="8">
        <v>2713.0715045928964</v>
      </c>
      <c r="P2189" s="8">
        <v>0</v>
      </c>
      <c r="Q2189" s="8">
        <v>0</v>
      </c>
      <c r="R2189" s="8">
        <v>17096.30297088623</v>
      </c>
      <c r="S2189" s="8">
        <v>5697.9599838256836</v>
      </c>
      <c r="T2189" s="8">
        <v>6060.5314445495615</v>
      </c>
      <c r="U2189" s="8"/>
    </row>
    <row r="2190" spans="1:21" ht="14.25" customHeight="1" x14ac:dyDescent="0.55000000000000004">
      <c r="A2190" s="7">
        <f t="shared" si="108"/>
        <v>2028</v>
      </c>
      <c r="B2190" s="73" t="s">
        <v>87</v>
      </c>
      <c r="C2190" s="75">
        <v>52870</v>
      </c>
      <c r="D2190" s="8">
        <v>27613.478668212898</v>
      </c>
      <c r="E2190" s="8">
        <v>193044.8349609375</v>
      </c>
      <c r="F2190" s="8">
        <v>25481.918273925792</v>
      </c>
      <c r="G2190" s="8">
        <v>331.18885540962231</v>
      </c>
      <c r="H2190" s="8">
        <v>1404.0583896636974</v>
      </c>
      <c r="I2190" s="8">
        <v>308.89283752441418</v>
      </c>
      <c r="J2190" s="8">
        <v>28680.820526123054</v>
      </c>
      <c r="K2190" s="8">
        <v>4265.7071838378906</v>
      </c>
      <c r="L2190" s="8">
        <v>607.94930124282826</v>
      </c>
      <c r="M2190" s="8">
        <v>2132.8147277832049</v>
      </c>
      <c r="N2190" s="8">
        <v>21674.349563598647</v>
      </c>
      <c r="O2190" s="8">
        <v>2673.2001934051509</v>
      </c>
      <c r="P2190" s="8">
        <v>0</v>
      </c>
      <c r="Q2190" s="8">
        <v>0</v>
      </c>
      <c r="R2190" s="8">
        <v>16993.224403381362</v>
      </c>
      <c r="S2190" s="8">
        <v>5663.6053085327167</v>
      </c>
      <c r="T2190" s="8">
        <v>6023.9907989501953</v>
      </c>
      <c r="U2190" s="8"/>
    </row>
    <row r="2191" spans="1:21" ht="14.25" customHeight="1" x14ac:dyDescent="0.55000000000000004">
      <c r="A2191" s="7">
        <f t="shared" si="108"/>
        <v>2028</v>
      </c>
      <c r="B2191" s="73" t="s">
        <v>87</v>
      </c>
      <c r="C2191" s="75">
        <v>52901</v>
      </c>
      <c r="D2191" s="8">
        <v>27446.988555908218</v>
      </c>
      <c r="E2191" s="8">
        <v>191880.90576171875</v>
      </c>
      <c r="F2191" s="8">
        <v>25328.279418945323</v>
      </c>
      <c r="G2191" s="8">
        <v>329.1920130252837</v>
      </c>
      <c r="H2191" s="8">
        <v>1395.5929031372068</v>
      </c>
      <c r="I2191" s="8">
        <v>307.03041267395002</v>
      </c>
      <c r="J2191" s="8">
        <v>28507.894500732429</v>
      </c>
      <c r="K2191" s="8">
        <v>4257.6599655151376</v>
      </c>
      <c r="L2191" s="8">
        <v>604.2837691307069</v>
      </c>
      <c r="M2191" s="8">
        <v>2119.9552650451669</v>
      </c>
      <c r="N2191" s="8">
        <v>21525.995529174808</v>
      </c>
      <c r="O2191" s="8">
        <v>2633.8999557495135</v>
      </c>
      <c r="P2191" s="8">
        <v>0</v>
      </c>
      <c r="Q2191" s="8">
        <v>0</v>
      </c>
      <c r="R2191" s="8">
        <v>16890.766807556171</v>
      </c>
      <c r="S2191" s="8">
        <v>5629.4576797485361</v>
      </c>
      <c r="T2191" s="8">
        <v>5987.6700820922852</v>
      </c>
      <c r="U2191" s="8"/>
    </row>
    <row r="2192" spans="1:21" ht="14.25" customHeight="1" x14ac:dyDescent="0.55000000000000004">
      <c r="A2192" s="7">
        <f t="shared" si="108"/>
        <v>2028</v>
      </c>
      <c r="B2192" s="73" t="s">
        <v>87</v>
      </c>
      <c r="C2192" s="75">
        <v>52931</v>
      </c>
      <c r="D2192" s="8">
        <v>27281.502288818356</v>
      </c>
      <c r="E2192" s="8">
        <v>190723.99609375</v>
      </c>
      <c r="F2192" s="8">
        <v>25175.567260742195</v>
      </c>
      <c r="G2192" s="8">
        <v>327.20721209049231</v>
      </c>
      <c r="H2192" s="8">
        <v>1387.1784238815319</v>
      </c>
      <c r="I2192" s="8">
        <v>305.17924094200123</v>
      </c>
      <c r="J2192" s="8">
        <v>28336.011779785167</v>
      </c>
      <c r="K2192" s="8">
        <v>4249.6610794067392</v>
      </c>
      <c r="L2192" s="8">
        <v>600.64034795761108</v>
      </c>
      <c r="M2192" s="8">
        <v>2107.1733856201186</v>
      </c>
      <c r="N2192" s="8">
        <v>21378.536666870132</v>
      </c>
      <c r="O2192" s="8">
        <v>2595.1628551483159</v>
      </c>
      <c r="P2192" s="8">
        <v>0</v>
      </c>
      <c r="Q2192" s="8">
        <v>0</v>
      </c>
      <c r="R2192" s="8">
        <v>16788.926918029807</v>
      </c>
      <c r="S2192" s="8">
        <v>5595.5159759521493</v>
      </c>
      <c r="T2192" s="8">
        <v>5951.568790435791</v>
      </c>
      <c r="U2192" s="8"/>
    </row>
    <row r="2193" spans="1:21" ht="14.25" customHeight="1" x14ac:dyDescent="0.55000000000000004">
      <c r="A2193" s="7">
        <f t="shared" si="108"/>
        <v>2028</v>
      </c>
      <c r="B2193" s="73" t="s">
        <v>87</v>
      </c>
      <c r="C2193" s="75">
        <v>52962</v>
      </c>
      <c r="D2193" s="8">
        <v>27117.013519287109</v>
      </c>
      <c r="E2193" s="8">
        <v>189574.0634765625</v>
      </c>
      <c r="F2193" s="8">
        <v>25023.776367187522</v>
      </c>
      <c r="G2193" s="8">
        <v>325.23437464237219</v>
      </c>
      <c r="H2193" s="8">
        <v>1378.8147029876702</v>
      </c>
      <c r="I2193" s="8">
        <v>303.33922457695007</v>
      </c>
      <c r="J2193" s="8">
        <v>28165.164978027351</v>
      </c>
      <c r="K2193" s="8">
        <v>4241.7103118896503</v>
      </c>
      <c r="L2193" s="8">
        <v>597.01891040802013</v>
      </c>
      <c r="M2193" s="8">
        <v>2094.4686050415048</v>
      </c>
      <c r="N2193" s="8">
        <v>21231.96714782717</v>
      </c>
      <c r="O2193" s="8">
        <v>2556.9808311462411</v>
      </c>
      <c r="P2193" s="8">
        <v>0</v>
      </c>
      <c r="Q2193" s="8">
        <v>0</v>
      </c>
      <c r="R2193" s="8">
        <v>16687.701339721691</v>
      </c>
      <c r="S2193" s="8">
        <v>5561.7787704467783</v>
      </c>
      <c r="T2193" s="8">
        <v>5915.684917449953</v>
      </c>
      <c r="U2193" s="8"/>
    </row>
    <row r="2194" spans="1:21" ht="14.25" customHeight="1" x14ac:dyDescent="0.55000000000000004">
      <c r="A2194" s="7">
        <f t="shared" si="108"/>
        <v>2028</v>
      </c>
      <c r="B2194" s="73" t="s">
        <v>87</v>
      </c>
      <c r="C2194" s="75">
        <v>52993</v>
      </c>
      <c r="D2194" s="8">
        <v>26953.51712036135</v>
      </c>
      <c r="E2194" s="8">
        <v>188431.0615234375</v>
      </c>
      <c r="F2194" s="8">
        <v>24872.900024414066</v>
      </c>
      <c r="G2194" s="8">
        <v>323.27344036102301</v>
      </c>
      <c r="H2194" s="8">
        <v>1370.5013875961304</v>
      </c>
      <c r="I2194" s="8">
        <v>301.51028776168823</v>
      </c>
      <c r="J2194" s="8">
        <v>27995.348632812518</v>
      </c>
      <c r="K2194" s="8">
        <v>4233.8077011108408</v>
      </c>
      <c r="L2194" s="8">
        <v>593.41930055618286</v>
      </c>
      <c r="M2194" s="8">
        <v>2081.8403701782222</v>
      </c>
      <c r="N2194" s="8">
        <v>21086.281448364258</v>
      </c>
      <c r="O2194" s="8">
        <v>2519.346170425415</v>
      </c>
      <c r="P2194" s="8">
        <v>0</v>
      </c>
      <c r="Q2194" s="8">
        <v>0</v>
      </c>
      <c r="R2194" s="8">
        <v>16587.086341857925</v>
      </c>
      <c r="S2194" s="8">
        <v>5528.2451248168945</v>
      </c>
      <c r="T2194" s="8">
        <v>5880.0172042846698</v>
      </c>
      <c r="U2194" s="8"/>
    </row>
    <row r="2195" spans="1:21" ht="14.25" customHeight="1" x14ac:dyDescent="0.55000000000000004">
      <c r="A2195" s="7">
        <f t="shared" si="108"/>
        <v>2028</v>
      </c>
      <c r="B2195" s="73" t="s">
        <v>87</v>
      </c>
      <c r="C2195" s="75">
        <v>53021</v>
      </c>
      <c r="D2195" s="8">
        <v>26791.006072998069</v>
      </c>
      <c r="E2195" s="8">
        <v>187294.953125</v>
      </c>
      <c r="F2195" s="8">
        <v>24722.933471679695</v>
      </c>
      <c r="G2195" s="8">
        <v>321.32432270050049</v>
      </c>
      <c r="H2195" s="8">
        <v>1362.2382097244274</v>
      </c>
      <c r="I2195" s="8">
        <v>299.69239354133617</v>
      </c>
      <c r="J2195" s="8">
        <v>27826.555572509769</v>
      </c>
      <c r="K2195" s="8">
        <v>4225.9527053833017</v>
      </c>
      <c r="L2195" s="8">
        <v>589.84139108657837</v>
      </c>
      <c r="M2195" s="8">
        <v>2069.2883472442636</v>
      </c>
      <c r="N2195" s="8">
        <v>20941.473083496101</v>
      </c>
      <c r="O2195" s="8">
        <v>2482.2509460449223</v>
      </c>
      <c r="P2195" s="8">
        <v>0</v>
      </c>
      <c r="Q2195" s="8">
        <v>0</v>
      </c>
      <c r="R2195" s="8">
        <v>16487.077339172378</v>
      </c>
      <c r="S2195" s="8">
        <v>5494.9135856628418</v>
      </c>
      <c r="T2195" s="8">
        <v>5844.5648803710956</v>
      </c>
      <c r="U2195" s="8"/>
    </row>
    <row r="2196" spans="1:21" ht="14.25" customHeight="1" x14ac:dyDescent="0.55000000000000004">
      <c r="A2196" s="7">
        <f t="shared" si="108"/>
        <v>2028</v>
      </c>
      <c r="B2196" s="73" t="s">
        <v>87</v>
      </c>
      <c r="C2196" s="75">
        <v>53052</v>
      </c>
      <c r="D2196" s="8">
        <v>26629.47473144532</v>
      </c>
      <c r="E2196" s="8">
        <v>186165.693359375</v>
      </c>
      <c r="F2196" s="8">
        <v>24573.871582031254</v>
      </c>
      <c r="G2196" s="8">
        <v>319.38695955276495</v>
      </c>
      <c r="H2196" s="8">
        <v>1354.0248460769656</v>
      </c>
      <c r="I2196" s="8">
        <v>297.88545513153076</v>
      </c>
      <c r="J2196" s="8">
        <v>27658.781005859386</v>
      </c>
      <c r="K2196" s="8">
        <v>4218.1449890136737</v>
      </c>
      <c r="L2196" s="8">
        <v>586.28504991531361</v>
      </c>
      <c r="M2196" s="8">
        <v>2056.8119640350355</v>
      </c>
      <c r="N2196" s="8">
        <v>20797.538681030288</v>
      </c>
      <c r="O2196" s="8">
        <v>2445.6876754760742</v>
      </c>
      <c r="P2196" s="8">
        <v>0</v>
      </c>
      <c r="Q2196" s="8">
        <v>0</v>
      </c>
      <c r="R2196" s="8">
        <v>16387.671867370613</v>
      </c>
      <c r="S2196" s="8">
        <v>5461.7829856872586</v>
      </c>
      <c r="T2196" s="8">
        <v>5809.3262023925781</v>
      </c>
      <c r="U2196" s="8"/>
    </row>
    <row r="2197" spans="1:21" ht="14.25" customHeight="1" x14ac:dyDescent="0.55000000000000004">
      <c r="A2197" s="7">
        <f t="shared" si="108"/>
        <v>2028</v>
      </c>
      <c r="B2197" s="73" t="s">
        <v>87</v>
      </c>
      <c r="C2197" s="75">
        <v>53082</v>
      </c>
      <c r="D2197" s="8">
        <v>26468.917205810551</v>
      </c>
      <c r="E2197" s="8">
        <v>185043.24560546875</v>
      </c>
      <c r="F2197" s="8">
        <v>24425.708129882823</v>
      </c>
      <c r="G2197" s="8">
        <v>317.46127831935883</v>
      </c>
      <c r="H2197" s="8">
        <v>1345.8610248565676</v>
      </c>
      <c r="I2197" s="8">
        <v>296.08940815925587</v>
      </c>
      <c r="J2197" s="8">
        <v>27492.017303466815</v>
      </c>
      <c r="K2197" s="8">
        <v>4210.384422302247</v>
      </c>
      <c r="L2197" s="8">
        <v>582.7501621246339</v>
      </c>
      <c r="M2197" s="8">
        <v>2044.410818099976</v>
      </c>
      <c r="N2197" s="8">
        <v>20654.472167968765</v>
      </c>
      <c r="O2197" s="8">
        <v>2409.6488723754878</v>
      </c>
      <c r="P2197" s="8">
        <v>0</v>
      </c>
      <c r="Q2197" s="8">
        <v>0</v>
      </c>
      <c r="R2197" s="8">
        <v>16288.865554809578</v>
      </c>
      <c r="S2197" s="8">
        <v>5428.8522872924805</v>
      </c>
      <c r="T2197" s="8">
        <v>5774.2998695373544</v>
      </c>
      <c r="U2197" s="8"/>
    </row>
    <row r="2198" spans="1:21" ht="14.25" customHeight="1" x14ac:dyDescent="0.55000000000000004">
      <c r="A2198" s="7">
        <f t="shared" si="108"/>
        <v>2028</v>
      </c>
      <c r="B2198" s="73" t="s">
        <v>87</v>
      </c>
      <c r="C2198" s="75">
        <v>53113</v>
      </c>
      <c r="D2198" s="8">
        <v>26309.327667236328</v>
      </c>
      <c r="E2198" s="8">
        <v>183927.56103515625</v>
      </c>
      <c r="F2198" s="8">
        <v>24278.437866210952</v>
      </c>
      <c r="G2198" s="8">
        <v>315.54719603061687</v>
      </c>
      <c r="H2198" s="8">
        <v>1337.7463874816888</v>
      </c>
      <c r="I2198" s="8">
        <v>294.3041934967041</v>
      </c>
      <c r="J2198" s="8">
        <v>27326.25888061526</v>
      </c>
      <c r="K2198" s="8">
        <v>4202.6706161499042</v>
      </c>
      <c r="L2198" s="8">
        <v>579.23654937744141</v>
      </c>
      <c r="M2198" s="8">
        <v>2032.0844402313228</v>
      </c>
      <c r="N2198" s="8">
        <v>20512.267333984386</v>
      </c>
      <c r="O2198" s="8">
        <v>2374.1269664764386</v>
      </c>
      <c r="P2198" s="8">
        <v>0</v>
      </c>
      <c r="Q2198" s="8">
        <v>0</v>
      </c>
      <c r="R2198" s="8">
        <v>16190.65422821046</v>
      </c>
      <c r="S2198" s="8">
        <v>5396.119976043703</v>
      </c>
      <c r="T2198" s="8">
        <v>5739.4848976135254</v>
      </c>
      <c r="U2198" s="8"/>
    </row>
    <row r="2199" spans="1:21" ht="14.25" customHeight="1" x14ac:dyDescent="0.55000000000000004">
      <c r="A2199" s="7">
        <f t="shared" si="108"/>
        <v>2028</v>
      </c>
      <c r="B2199" s="73" t="s">
        <v>87</v>
      </c>
      <c r="C2199" s="75">
        <v>53143</v>
      </c>
      <c r="D2199" s="8">
        <v>26150.70043945315</v>
      </c>
      <c r="E2199" s="8">
        <v>182818.60620117188</v>
      </c>
      <c r="F2199" s="8">
        <v>24132.055969238296</v>
      </c>
      <c r="G2199" s="8">
        <v>313.64466953277594</v>
      </c>
      <c r="H2199" s="8">
        <v>1329.6807069778447</v>
      </c>
      <c r="I2199" s="8">
        <v>292.52974843978865</v>
      </c>
      <c r="J2199" s="8">
        <v>27161.501831054695</v>
      </c>
      <c r="K2199" s="8">
        <v>4195.0032348632822</v>
      </c>
      <c r="L2199" s="8">
        <v>575.74416971206676</v>
      </c>
      <c r="M2199" s="8">
        <v>2019.832345962524</v>
      </c>
      <c r="N2199" s="8">
        <v>20370.921340942397</v>
      </c>
      <c r="O2199" s="8">
        <v>2339.1149520874019</v>
      </c>
      <c r="P2199" s="8">
        <v>0</v>
      </c>
      <c r="Q2199" s="8">
        <v>0</v>
      </c>
      <c r="R2199" s="8">
        <v>16093.036552429206</v>
      </c>
      <c r="S2199" s="8">
        <v>5363.5851593017569</v>
      </c>
      <c r="T2199" s="8">
        <v>5704.8798370361328</v>
      </c>
      <c r="U2199" s="8"/>
    </row>
    <row r="2200" spans="1:21" ht="14.25" customHeight="1" x14ac:dyDescent="0.55000000000000004">
      <c r="A2200" s="7">
        <f t="shared" si="108"/>
        <v>2028</v>
      </c>
      <c r="B2200" s="73" t="s">
        <v>87</v>
      </c>
      <c r="C2200" s="75">
        <v>53174</v>
      </c>
      <c r="D2200" s="8">
        <v>25993.029541015632</v>
      </c>
      <c r="E2200" s="8">
        <v>181716.333984375</v>
      </c>
      <c r="F2200" s="8">
        <v>23986.556091308612</v>
      </c>
      <c r="G2200" s="8">
        <v>311.75360500812548</v>
      </c>
      <c r="H2200" s="8">
        <v>1321.6636533737178</v>
      </c>
      <c r="I2200" s="8">
        <v>290.76599097251909</v>
      </c>
      <c r="J2200" s="8">
        <v>26997.735717773459</v>
      </c>
      <c r="K2200" s="8">
        <v>4187.3821716308594</v>
      </c>
      <c r="L2200" s="8">
        <v>572.27283096313477</v>
      </c>
      <c r="M2200" s="8">
        <v>2007.6541481018064</v>
      </c>
      <c r="N2200" s="8">
        <v>20230.426879882816</v>
      </c>
      <c r="O2200" s="8">
        <v>2304.6052436828618</v>
      </c>
      <c r="P2200" s="8">
        <v>0</v>
      </c>
      <c r="Q2200" s="8">
        <v>0</v>
      </c>
      <c r="R2200" s="8">
        <v>15996.006370544445</v>
      </c>
      <c r="S2200" s="8">
        <v>5331.2464752197266</v>
      </c>
      <c r="T2200" s="8">
        <v>5670.483283996582</v>
      </c>
      <c r="U2200" s="8"/>
    </row>
    <row r="2201" spans="1:21" ht="14.25" customHeight="1" x14ac:dyDescent="0.55000000000000004">
      <c r="A2201" s="7">
        <f t="shared" si="108"/>
        <v>2028</v>
      </c>
      <c r="B2201" s="73" t="s">
        <v>87</v>
      </c>
      <c r="C2201" s="75">
        <v>53205</v>
      </c>
      <c r="D2201" s="8">
        <v>25836.309753417983</v>
      </c>
      <c r="E2201" s="8">
        <v>180620.71044921875</v>
      </c>
      <c r="F2201" s="8">
        <v>23841.933654785174</v>
      </c>
      <c r="G2201" s="8">
        <v>309.87394809722912</v>
      </c>
      <c r="H2201" s="8">
        <v>1313.6949424743666</v>
      </c>
      <c r="I2201" s="8">
        <v>289.01287364959711</v>
      </c>
      <c r="J2201" s="8">
        <v>26834.957885742198</v>
      </c>
      <c r="K2201" s="8">
        <v>4179.8071517944354</v>
      </c>
      <c r="L2201" s="8">
        <v>568.82243347167969</v>
      </c>
      <c r="M2201" s="8">
        <v>1995.5493984222414</v>
      </c>
      <c r="N2201" s="8">
        <v>20090.779846191417</v>
      </c>
      <c r="O2201" s="8">
        <v>2270.5910015106201</v>
      </c>
      <c r="P2201" s="8">
        <v>0</v>
      </c>
      <c r="Q2201" s="8">
        <v>0</v>
      </c>
      <c r="R2201" s="8">
        <v>15899.561470031746</v>
      </c>
      <c r="S2201" s="8">
        <v>5299.1027870178232</v>
      </c>
      <c r="T2201" s="8">
        <v>5636.2941131591797</v>
      </c>
      <c r="U2201" s="8"/>
    </row>
    <row r="2202" spans="1:21" ht="14.25" customHeight="1" x14ac:dyDescent="0.55000000000000004">
      <c r="A2202" s="7">
        <f t="shared" si="108"/>
        <v>2028</v>
      </c>
      <c r="B2202" s="73" t="s">
        <v>87</v>
      </c>
      <c r="C2202" s="75">
        <v>53235</v>
      </c>
      <c r="D2202" s="8">
        <v>25680.534545898438</v>
      </c>
      <c r="E2202" s="8">
        <v>179531.69091796875</v>
      </c>
      <c r="F2202" s="8">
        <v>23698.183105468765</v>
      </c>
      <c r="G2202" s="8">
        <v>308.00562560558313</v>
      </c>
      <c r="H2202" s="8">
        <v>1305.7742424011235</v>
      </c>
      <c r="I2202" s="8">
        <v>287.27032804489147</v>
      </c>
      <c r="J2202" s="8">
        <v>26673.161560058594</v>
      </c>
      <c r="K2202" s="8">
        <v>4172.2777938842792</v>
      </c>
      <c r="L2202" s="8">
        <v>565.39281749725353</v>
      </c>
      <c r="M2202" s="8">
        <v>1983.5175743103052</v>
      </c>
      <c r="N2202" s="8">
        <v>19951.973678588871</v>
      </c>
      <c r="O2202" s="8">
        <v>2237.0648288726807</v>
      </c>
      <c r="P2202" s="8">
        <v>0</v>
      </c>
      <c r="Q2202" s="8">
        <v>0</v>
      </c>
      <c r="R2202" s="8">
        <v>15803.698112487797</v>
      </c>
      <c r="S2202" s="8">
        <v>5267.1526336669931</v>
      </c>
      <c r="T2202" s="8">
        <v>5602.3112297058105</v>
      </c>
      <c r="U2202" s="8"/>
    </row>
    <row r="2203" spans="1:21" ht="14.25" customHeight="1" x14ac:dyDescent="0.55000000000000004">
      <c r="A2203" s="7">
        <f t="shared" si="108"/>
        <v>2028</v>
      </c>
      <c r="B2203" s="73" t="s">
        <v>87</v>
      </c>
      <c r="C2203" s="75">
        <v>53266</v>
      </c>
      <c r="D2203" s="8">
        <v>25525.698852539081</v>
      </c>
      <c r="E2203" s="8">
        <v>178449.23779296875</v>
      </c>
      <c r="F2203" s="8">
        <v>23555.299194335948</v>
      </c>
      <c r="G2203" s="8">
        <v>306.14856886863708</v>
      </c>
      <c r="H2203" s="8">
        <v>1297.9013690948486</v>
      </c>
      <c r="I2203" s="8">
        <v>285.53828811645502</v>
      </c>
      <c r="J2203" s="8">
        <v>26512.341949462898</v>
      </c>
      <c r="K2203" s="8">
        <v>4164.7937469482449</v>
      </c>
      <c r="L2203" s="8">
        <v>561.98390007019032</v>
      </c>
      <c r="M2203" s="8">
        <v>1971.5583629608154</v>
      </c>
      <c r="N2203" s="8">
        <v>19814.005966186531</v>
      </c>
      <c r="O2203" s="8">
        <v>2204.0203914642334</v>
      </c>
      <c r="P2203" s="8">
        <v>0</v>
      </c>
      <c r="Q2203" s="8">
        <v>0</v>
      </c>
      <c r="R2203" s="8">
        <v>15708.413032531735</v>
      </c>
      <c r="S2203" s="8">
        <v>5235.3955879211426</v>
      </c>
      <c r="T2203" s="8">
        <v>5568.533260345459</v>
      </c>
      <c r="U2203" s="8"/>
    </row>
    <row r="2204" spans="1:21" ht="14.25" customHeight="1" x14ac:dyDescent="0.55000000000000004">
      <c r="A2204" s="7">
        <f t="shared" si="108"/>
        <v>2028</v>
      </c>
      <c r="B2204" s="73" t="s">
        <v>87</v>
      </c>
      <c r="C2204" s="75">
        <v>53296</v>
      </c>
      <c r="D2204" s="8">
        <v>25371.796356201161</v>
      </c>
      <c r="E2204" s="8">
        <v>177373.31372070313</v>
      </c>
      <c r="F2204" s="8">
        <v>23413.277221679702</v>
      </c>
      <c r="G2204" s="8">
        <v>304.30269742012013</v>
      </c>
      <c r="H2204" s="8">
        <v>1290.0759172439559</v>
      </c>
      <c r="I2204" s="8">
        <v>283.81668519973755</v>
      </c>
      <c r="J2204" s="8">
        <v>26352.489700317394</v>
      </c>
      <c r="K2204" s="8">
        <v>4157.3547363281259</v>
      </c>
      <c r="L2204" s="8">
        <v>558.59550857543945</v>
      </c>
      <c r="M2204" s="8">
        <v>1959.6712169647235</v>
      </c>
      <c r="N2204" s="8">
        <v>19676.868438720721</v>
      </c>
      <c r="O2204" s="8">
        <v>2171.4504375457768</v>
      </c>
      <c r="P2204" s="8">
        <v>0</v>
      </c>
      <c r="Q2204" s="8">
        <v>0</v>
      </c>
      <c r="R2204" s="8">
        <v>15613.701721191404</v>
      </c>
      <c r="S2204" s="8">
        <v>5203.829719543457</v>
      </c>
      <c r="T2204" s="8">
        <v>5534.9587135314941</v>
      </c>
      <c r="U2204" s="8"/>
    </row>
    <row r="2205" spans="1:21" ht="14.25" customHeight="1" x14ac:dyDescent="0.55000000000000004">
      <c r="A2205" s="7">
        <f t="shared" si="108"/>
        <v>2028</v>
      </c>
      <c r="B2205" s="73" t="s">
        <v>87</v>
      </c>
      <c r="C2205" s="75">
        <v>53327</v>
      </c>
      <c r="D2205" s="8">
        <v>25218.82196044923</v>
      </c>
      <c r="E2205" s="8">
        <v>176303.87768554688</v>
      </c>
      <c r="F2205" s="8">
        <v>23272.111572265632</v>
      </c>
      <c r="G2205" s="8">
        <v>302.46796894073481</v>
      </c>
      <c r="H2205" s="8">
        <v>1282.2976617813106</v>
      </c>
      <c r="I2205" s="8">
        <v>282.10547184944159</v>
      </c>
      <c r="J2205" s="8">
        <v>26193.60304260255</v>
      </c>
      <c r="K2205" s="8">
        <v>4149.9606475830078</v>
      </c>
      <c r="L2205" s="8">
        <v>555.22757530212391</v>
      </c>
      <c r="M2205" s="8">
        <v>1947.8557624816899</v>
      </c>
      <c r="N2205" s="8">
        <v>19540.559494018577</v>
      </c>
      <c r="O2205" s="8">
        <v>2139.3485145568843</v>
      </c>
      <c r="P2205" s="8">
        <v>0</v>
      </c>
      <c r="Q2205" s="8">
        <v>0</v>
      </c>
      <c r="R2205" s="8">
        <v>15519.562210083024</v>
      </c>
      <c r="S2205" s="8">
        <v>5172.4542236328134</v>
      </c>
      <c r="T2205" s="8">
        <v>5501.5868301391602</v>
      </c>
      <c r="U2205" s="8"/>
    </row>
    <row r="2206" spans="1:21" ht="14.25" customHeight="1" x14ac:dyDescent="0.55000000000000004">
      <c r="A2206" s="7">
        <f t="shared" si="108"/>
        <v>2028</v>
      </c>
      <c r="B2206" s="73" t="s">
        <v>87</v>
      </c>
      <c r="C2206" s="75">
        <v>53358</v>
      </c>
      <c r="D2206" s="8">
        <v>25066.769989013705</v>
      </c>
      <c r="E2206" s="8">
        <v>175240.88745117188</v>
      </c>
      <c r="F2206" s="8">
        <v>23131.796936035178</v>
      </c>
      <c r="G2206" s="8">
        <v>300.64429509639746</v>
      </c>
      <c r="H2206" s="8">
        <v>1274.5662794113152</v>
      </c>
      <c r="I2206" s="8">
        <v>280.40457296371454</v>
      </c>
      <c r="J2206" s="8">
        <v>26035.674194335952</v>
      </c>
      <c r="K2206" s="8">
        <v>4142.6112747192401</v>
      </c>
      <c r="L2206" s="8">
        <v>551.87993240356434</v>
      </c>
      <c r="M2206" s="8">
        <v>1936.1115741729734</v>
      </c>
      <c r="N2206" s="8">
        <v>19405.070571899425</v>
      </c>
      <c r="O2206" s="8">
        <v>2107.7076835632329</v>
      </c>
      <c r="P2206" s="8">
        <v>0</v>
      </c>
      <c r="Q2206" s="8">
        <v>0</v>
      </c>
      <c r="R2206" s="8">
        <v>15425.989997863775</v>
      </c>
      <c r="S2206" s="8">
        <v>5141.2677917480478</v>
      </c>
      <c r="T2206" s="8">
        <v>5468.416103363038</v>
      </c>
      <c r="U2206" s="8"/>
    </row>
    <row r="2207" spans="1:21" ht="14.25" customHeight="1" x14ac:dyDescent="0.55000000000000004">
      <c r="A2207" s="7">
        <f t="shared" si="108"/>
        <v>2028</v>
      </c>
      <c r="B2207" s="73" t="s">
        <v>87</v>
      </c>
      <c r="C2207" s="75">
        <v>53386</v>
      </c>
      <c r="D2207" s="8">
        <v>24915.634979248054</v>
      </c>
      <c r="E2207" s="8">
        <v>174184.3063964844</v>
      </c>
      <c r="F2207" s="8">
        <v>22992.328308105469</v>
      </c>
      <c r="G2207" s="8">
        <v>298.83161544799816</v>
      </c>
      <c r="H2207" s="8">
        <v>1266.8815269470219</v>
      </c>
      <c r="I2207" s="8">
        <v>278.7139258384704</v>
      </c>
      <c r="J2207" s="8">
        <v>25878.696777343765</v>
      </c>
      <c r="K2207" s="8">
        <v>4135.3060073852557</v>
      </c>
      <c r="L2207" s="8">
        <v>548.55246734619152</v>
      </c>
      <c r="M2207" s="8">
        <v>1924.4381504058845</v>
      </c>
      <c r="N2207" s="8">
        <v>19270.399719238285</v>
      </c>
      <c r="O2207" s="8">
        <v>2076.5218029022212</v>
      </c>
      <c r="P2207" s="8">
        <v>0</v>
      </c>
      <c r="Q2207" s="8">
        <v>0</v>
      </c>
      <c r="R2207" s="8">
        <v>15332.981826782223</v>
      </c>
      <c r="S2207" s="8">
        <v>5110.2695274353046</v>
      </c>
      <c r="T2207" s="8">
        <v>5435.4452972412118</v>
      </c>
      <c r="U2207" s="8"/>
    </row>
    <row r="2208" spans="1:21" ht="14.25" customHeight="1" x14ac:dyDescent="0.55000000000000004">
      <c r="A2208" s="7">
        <f t="shared" si="108"/>
        <v>2028</v>
      </c>
      <c r="B2208" s="73" t="s">
        <v>87</v>
      </c>
      <c r="C2208" s="75">
        <v>53417</v>
      </c>
      <c r="D2208" s="8">
        <v>24765.410766601595</v>
      </c>
      <c r="E2208" s="8">
        <v>173134.09741210938</v>
      </c>
      <c r="F2208" s="8">
        <v>22853.700622558601</v>
      </c>
      <c r="G2208" s="8">
        <v>297.02987301349651</v>
      </c>
      <c r="H2208" s="8">
        <v>1259.2431144714367</v>
      </c>
      <c r="I2208" s="8">
        <v>277.0334777832033</v>
      </c>
      <c r="J2208" s="8">
        <v>25722.666397094745</v>
      </c>
      <c r="K2208" s="8">
        <v>4128.0448913574219</v>
      </c>
      <c r="L2208" s="8">
        <v>545.24508810043346</v>
      </c>
      <c r="M2208" s="8">
        <v>1912.8351554870615</v>
      </c>
      <c r="N2208" s="8">
        <v>19136.54087829592</v>
      </c>
      <c r="O2208" s="8">
        <v>2045.7841796875018</v>
      </c>
      <c r="P2208" s="8">
        <v>0</v>
      </c>
      <c r="Q2208" s="8">
        <v>0</v>
      </c>
      <c r="R2208" s="8">
        <v>15240.534889221199</v>
      </c>
      <c r="S2208" s="8">
        <v>5079.4582595825195</v>
      </c>
      <c r="T2208" s="8">
        <v>5402.6734390258798</v>
      </c>
      <c r="U2208" s="8"/>
    </row>
    <row r="2209" spans="1:21" ht="14.25" customHeight="1" x14ac:dyDescent="0.55000000000000004">
      <c r="A2209" s="7">
        <f t="shared" si="108"/>
        <v>2028</v>
      </c>
      <c r="B2209" s="73" t="s">
        <v>87</v>
      </c>
      <c r="C2209" s="75">
        <v>53447</v>
      </c>
      <c r="D2209" s="8">
        <v>24616.092407226566</v>
      </c>
      <c r="E2209" s="8">
        <v>172090.21923828125</v>
      </c>
      <c r="F2209" s="8">
        <v>22715.908966064457</v>
      </c>
      <c r="G2209" s="8">
        <v>295.23899078369158</v>
      </c>
      <c r="H2209" s="8">
        <v>1251.6507644653316</v>
      </c>
      <c r="I2209" s="8">
        <v>275.36315560340881</v>
      </c>
      <c r="J2209" s="8">
        <v>25567.576538085956</v>
      </c>
      <c r="K2209" s="8">
        <v>4120.8275070190448</v>
      </c>
      <c r="L2209" s="8">
        <v>541.95764923095703</v>
      </c>
      <c r="M2209" s="8">
        <v>1901.3020839691171</v>
      </c>
      <c r="N2209" s="8">
        <v>19003.489349365253</v>
      </c>
      <c r="O2209" s="8">
        <v>2015.4885215759273</v>
      </c>
      <c r="P2209" s="8">
        <v>0</v>
      </c>
      <c r="Q2209" s="8">
        <v>0</v>
      </c>
      <c r="R2209" s="8">
        <v>15148.644989013686</v>
      </c>
      <c r="S2209" s="8">
        <v>5048.8326263427734</v>
      </c>
      <c r="T2209" s="8">
        <v>5370.0989799499512</v>
      </c>
      <c r="U2209" s="8"/>
    </row>
    <row r="2210" spans="1:21" ht="14.25" customHeight="1" x14ac:dyDescent="0.55000000000000004">
      <c r="A2210" s="7">
        <f t="shared" si="108"/>
        <v>2028</v>
      </c>
      <c r="B2210" s="73" t="s">
        <v>87</v>
      </c>
      <c r="C2210" s="75">
        <v>53478</v>
      </c>
      <c r="D2210" s="8">
        <v>24467.674316406254</v>
      </c>
      <c r="E2210" s="8">
        <v>171052.63476562503</v>
      </c>
      <c r="F2210" s="8">
        <v>22578.947662353519</v>
      </c>
      <c r="G2210" s="8">
        <v>293.45890247821814</v>
      </c>
      <c r="H2210" s="8">
        <v>1244.1041860580447</v>
      </c>
      <c r="I2210" s="8">
        <v>273.70291113853466</v>
      </c>
      <c r="J2210" s="8">
        <v>25413.421401977546</v>
      </c>
      <c r="K2210" s="8">
        <v>4113.6537475585956</v>
      </c>
      <c r="L2210" s="8">
        <v>538.69002580642723</v>
      </c>
      <c r="M2210" s="8">
        <v>1889.8385276794422</v>
      </c>
      <c r="N2210" s="8">
        <v>18871.23999023439</v>
      </c>
      <c r="O2210" s="8">
        <v>1985.6285743713377</v>
      </c>
      <c r="P2210" s="8">
        <v>0</v>
      </c>
      <c r="Q2210" s="8">
        <v>0</v>
      </c>
      <c r="R2210" s="8">
        <v>15057.309059143081</v>
      </c>
      <c r="S2210" s="8">
        <v>5018.3917007446289</v>
      </c>
      <c r="T2210" s="8">
        <v>5337.7210426330566</v>
      </c>
      <c r="U2210" s="8"/>
    </row>
    <row r="2211" spans="1:21" ht="14.25" customHeight="1" x14ac:dyDescent="0.55000000000000004">
      <c r="A2211" s="7">
        <f t="shared" si="108"/>
        <v>2028</v>
      </c>
      <c r="B2211" s="73" t="s">
        <v>87</v>
      </c>
      <c r="C2211" s="75">
        <v>53508</v>
      </c>
      <c r="D2211" s="8">
        <v>24320.151123046915</v>
      </c>
      <c r="E2211" s="8">
        <v>170021.30517578125</v>
      </c>
      <c r="F2211" s="8">
        <v>22442.812042236328</v>
      </c>
      <c r="G2211" s="8">
        <v>291.68954277038563</v>
      </c>
      <c r="H2211" s="8">
        <v>1236.6031179428096</v>
      </c>
      <c r="I2211" s="8">
        <v>272.05266833305376</v>
      </c>
      <c r="J2211" s="8">
        <v>25260.196868896495</v>
      </c>
      <c r="K2211" s="8">
        <v>4106.5231323242188</v>
      </c>
      <c r="L2211" s="8">
        <v>535.44208621978771</v>
      </c>
      <c r="M2211" s="8">
        <v>1878.4441432952885</v>
      </c>
      <c r="N2211" s="8">
        <v>18739.786911010753</v>
      </c>
      <c r="O2211" s="8">
        <v>1956.1980972290021</v>
      </c>
      <c r="P2211" s="8">
        <v>0</v>
      </c>
      <c r="Q2211" s="8">
        <v>0</v>
      </c>
      <c r="R2211" s="8">
        <v>14966.523742675779</v>
      </c>
      <c r="S2211" s="8">
        <v>4988.1343917846689</v>
      </c>
      <c r="T2211" s="8">
        <v>5305.538272857666</v>
      </c>
      <c r="U2211" s="8"/>
    </row>
    <row r="2212" spans="1:21" ht="14.25" customHeight="1" x14ac:dyDescent="0.55000000000000004">
      <c r="A2212" s="7">
        <f t="shared" si="108"/>
        <v>2028</v>
      </c>
      <c r="B2212" s="73" t="s">
        <v>87</v>
      </c>
      <c r="C2212" s="75">
        <v>53539</v>
      </c>
      <c r="D2212" s="8">
        <v>24173.517028808612</v>
      </c>
      <c r="E2212" s="8">
        <v>168996.19311523438</v>
      </c>
      <c r="F2212" s="8">
        <v>22307.497314453132</v>
      </c>
      <c r="G2212" s="8">
        <v>289.93085741996782</v>
      </c>
      <c r="H2212" s="8">
        <v>1229.1472320556638</v>
      </c>
      <c r="I2212" s="8">
        <v>270.41237711906427</v>
      </c>
      <c r="J2212" s="8">
        <v>25107.894775390636</v>
      </c>
      <c r="K2212" s="8">
        <v>4099.4355163574219</v>
      </c>
      <c r="L2212" s="8">
        <v>532.21373939514149</v>
      </c>
      <c r="M2212" s="8">
        <v>1867.1183986663821</v>
      </c>
      <c r="N2212" s="8">
        <v>18609.126953125029</v>
      </c>
      <c r="O2212" s="8">
        <v>1927.1911449432382</v>
      </c>
      <c r="P2212" s="8">
        <v>0</v>
      </c>
      <c r="Q2212" s="8">
        <v>0</v>
      </c>
      <c r="R2212" s="8">
        <v>14876.285827636719</v>
      </c>
      <c r="S2212" s="8">
        <v>4958.0592689514178</v>
      </c>
      <c r="T2212" s="8">
        <v>5273.5495605468759</v>
      </c>
      <c r="U2212" s="8"/>
    </row>
    <row r="2213" spans="1:21" ht="14.25" customHeight="1" x14ac:dyDescent="0.55000000000000004">
      <c r="A2213" s="7">
        <f t="shared" si="108"/>
        <v>2028</v>
      </c>
      <c r="B2213" s="73" t="s">
        <v>87</v>
      </c>
      <c r="C2213" s="75">
        <v>53570</v>
      </c>
      <c r="D2213" s="8">
        <v>24027.767700195331</v>
      </c>
      <c r="E2213" s="8">
        <v>167977.26293945313</v>
      </c>
      <c r="F2213" s="8">
        <v>22172.998413085948</v>
      </c>
      <c r="G2213" s="8">
        <v>288.18277263641346</v>
      </c>
      <c r="H2213" s="8">
        <v>1221.7363204956046</v>
      </c>
      <c r="I2213" s="8">
        <v>268.78197622299194</v>
      </c>
      <c r="J2213" s="8">
        <v>24956.511169433612</v>
      </c>
      <c r="K2213" s="8">
        <v>4092.3905868530273</v>
      </c>
      <c r="L2213" s="8">
        <v>529.00486755371105</v>
      </c>
      <c r="M2213" s="8">
        <v>1855.8609066009531</v>
      </c>
      <c r="N2213" s="8">
        <v>18479.25540161135</v>
      </c>
      <c r="O2213" s="8">
        <v>1898.6017532348619</v>
      </c>
      <c r="P2213" s="8">
        <v>0</v>
      </c>
      <c r="Q2213" s="8">
        <v>0</v>
      </c>
      <c r="R2213" s="8">
        <v>14786.592323303234</v>
      </c>
      <c r="S2213" s="8">
        <v>4928.165500640871</v>
      </c>
      <c r="T2213" s="8">
        <v>5241.7536621093768</v>
      </c>
      <c r="U2213" s="8"/>
    </row>
    <row r="2214" spans="1:21" ht="14.25" customHeight="1" x14ac:dyDescent="0.55000000000000004">
      <c r="A2214" s="7">
        <f t="shared" si="108"/>
        <v>2028</v>
      </c>
      <c r="B2214" s="73" t="s">
        <v>87</v>
      </c>
      <c r="C2214" s="75">
        <v>53600</v>
      </c>
      <c r="D2214" s="8">
        <v>23882.896606445342</v>
      </c>
      <c r="E2214" s="8">
        <v>166964.47558593753</v>
      </c>
      <c r="F2214" s="8">
        <v>22039.310516357429</v>
      </c>
      <c r="G2214" s="8">
        <v>286.44522500038147</v>
      </c>
      <c r="H2214" s="8">
        <v>1214.3700971603391</v>
      </c>
      <c r="I2214" s="8">
        <v>267.16141247749323</v>
      </c>
      <c r="J2214" s="8">
        <v>24806.041213989265</v>
      </c>
      <c r="K2214" s="8">
        <v>4085.3883056640639</v>
      </c>
      <c r="L2214" s="8">
        <v>525.81531906127941</v>
      </c>
      <c r="M2214" s="8">
        <v>1844.6713905334479</v>
      </c>
      <c r="N2214" s="8">
        <v>18350.165618896492</v>
      </c>
      <c r="O2214" s="8">
        <v>1870.4237728118892</v>
      </c>
      <c r="P2214" s="8">
        <v>0</v>
      </c>
      <c r="Q2214" s="8">
        <v>0</v>
      </c>
      <c r="R2214" s="8">
        <v>14697.438873291032</v>
      </c>
      <c r="S2214" s="8">
        <v>4898.4521942138672</v>
      </c>
      <c r="T2214" s="8">
        <v>5210.1496505737323</v>
      </c>
      <c r="U2214" s="8"/>
    </row>
    <row r="2215" spans="1:21" ht="14.25" customHeight="1" x14ac:dyDescent="0.55000000000000004">
      <c r="A2215" s="7">
        <f t="shared" si="108"/>
        <v>2028</v>
      </c>
      <c r="B2215" s="73" t="s">
        <v>87</v>
      </c>
      <c r="C2215" s="75">
        <v>53631</v>
      </c>
      <c r="D2215" s="8">
        <v>23738.898864746123</v>
      </c>
      <c r="E2215" s="8">
        <v>165957.79443359375</v>
      </c>
      <c r="F2215" s="8">
        <v>21906.428802490256</v>
      </c>
      <c r="G2215" s="8">
        <v>284.71815896034252</v>
      </c>
      <c r="H2215" s="8">
        <v>1207.048302650453</v>
      </c>
      <c r="I2215" s="8">
        <v>265.550612449646</v>
      </c>
      <c r="J2215" s="8">
        <v>24656.477264404311</v>
      </c>
      <c r="K2215" s="8">
        <v>4078.428092956543</v>
      </c>
      <c r="L2215" s="8">
        <v>522.64501523971558</v>
      </c>
      <c r="M2215" s="8">
        <v>1833.5492820739744</v>
      </c>
      <c r="N2215" s="8">
        <v>18221.855010986335</v>
      </c>
      <c r="O2215" s="8">
        <v>1842.6516017913809</v>
      </c>
      <c r="P2215" s="8">
        <v>0</v>
      </c>
      <c r="Q2215" s="8">
        <v>0</v>
      </c>
      <c r="R2215" s="8">
        <v>14608.823478698736</v>
      </c>
      <c r="S2215" s="8">
        <v>4868.9179115295428</v>
      </c>
      <c r="T2215" s="8">
        <v>5178.7359313964844</v>
      </c>
      <c r="U2215" s="8"/>
    </row>
    <row r="2216" spans="1:21" ht="14.25" customHeight="1" x14ac:dyDescent="0.55000000000000004">
      <c r="A2216" s="7">
        <f t="shared" si="108"/>
        <v>2028</v>
      </c>
      <c r="B2216" s="73" t="s">
        <v>87</v>
      </c>
      <c r="C2216" s="75">
        <v>53661</v>
      </c>
      <c r="D2216" s="8">
        <v>23595.769958496094</v>
      </c>
      <c r="E2216" s="8">
        <v>164957.18286132813</v>
      </c>
      <c r="F2216" s="8">
        <v>21774.34811401369</v>
      </c>
      <c r="G2216" s="8">
        <v>283.00150847434986</v>
      </c>
      <c r="H2216" s="8">
        <v>1199.7706098556503</v>
      </c>
      <c r="I2216" s="8">
        <v>263.94952511787415</v>
      </c>
      <c r="J2216" s="8">
        <v>24507.816131591815</v>
      </c>
      <c r="K2216" s="8">
        <v>4071.5099716186533</v>
      </c>
      <c r="L2216" s="8">
        <v>519.49382781982433</v>
      </c>
      <c r="M2216" s="8">
        <v>1822.4942359924323</v>
      </c>
      <c r="N2216" s="8">
        <v>18094.317825317397</v>
      </c>
      <c r="O2216" s="8">
        <v>1815.2793178558354</v>
      </c>
      <c r="P2216" s="8">
        <v>0</v>
      </c>
      <c r="Q2216" s="8">
        <v>0</v>
      </c>
      <c r="R2216" s="8">
        <v>14520.742881774904</v>
      </c>
      <c r="S2216" s="8">
        <v>4839.5615577697763</v>
      </c>
      <c r="T2216" s="8">
        <v>5147.511692047121</v>
      </c>
      <c r="U2216" s="8"/>
    </row>
    <row r="2217" spans="1:21" ht="14.25" customHeight="1" x14ac:dyDescent="0.55000000000000004">
      <c r="A2217" s="7">
        <f t="shared" si="108"/>
        <v>2028</v>
      </c>
      <c r="B2217" s="73" t="s">
        <v>87</v>
      </c>
      <c r="C2217" s="75">
        <v>53692</v>
      </c>
      <c r="D2217" s="8">
        <v>23453.504058837887</v>
      </c>
      <c r="E2217" s="8">
        <v>163962.60473632813</v>
      </c>
      <c r="F2217" s="8">
        <v>21643.063842773434</v>
      </c>
      <c r="G2217" s="8">
        <v>281.2952086925506</v>
      </c>
      <c r="H2217" s="8">
        <v>1192.5368261337287</v>
      </c>
      <c r="I2217" s="8">
        <v>262.35809254646318</v>
      </c>
      <c r="J2217" s="8">
        <v>24360.050842285171</v>
      </c>
      <c r="K2217" s="8">
        <v>4064.6335144042978</v>
      </c>
      <c r="L2217" s="8">
        <v>516.36164379119884</v>
      </c>
      <c r="M2217" s="8">
        <v>1811.5058650970473</v>
      </c>
      <c r="N2217" s="8">
        <v>17967.54975891114</v>
      </c>
      <c r="O2217" s="8">
        <v>1788.3013191223142</v>
      </c>
      <c r="P2217" s="8">
        <v>0</v>
      </c>
      <c r="Q2217" s="8">
        <v>0</v>
      </c>
      <c r="R2217" s="8">
        <v>14433.192810058603</v>
      </c>
      <c r="S2217" s="8">
        <v>4810.3824081420917</v>
      </c>
      <c r="T2217" s="8">
        <v>5116.4758529663113</v>
      </c>
      <c r="U2217" s="8"/>
    </row>
    <row r="2218" spans="1:21" ht="14.25" customHeight="1" x14ac:dyDescent="0.55000000000000004">
      <c r="A2218" s="7">
        <f t="shared" si="108"/>
        <v>2028</v>
      </c>
      <c r="B2218" s="73" t="s">
        <v>87</v>
      </c>
      <c r="C2218" s="75">
        <v>53723</v>
      </c>
      <c r="D2218" s="8">
        <v>23312.095642089851</v>
      </c>
      <c r="E2218" s="8">
        <v>162974.02368164065</v>
      </c>
      <c r="F2218" s="8">
        <v>21512.571105957035</v>
      </c>
      <c r="G2218" s="8">
        <v>279.59919428825378</v>
      </c>
      <c r="H2218" s="8">
        <v>1185.3466701507568</v>
      </c>
      <c r="I2218" s="8">
        <v>260.77625322341913</v>
      </c>
      <c r="J2218" s="8">
        <v>24213.176681518573</v>
      </c>
      <c r="K2218" s="8">
        <v>4057.7984237670908</v>
      </c>
      <c r="L2218" s="8">
        <v>513.24834537506104</v>
      </c>
      <c r="M2218" s="8">
        <v>1800.5837440490736</v>
      </c>
      <c r="N2218" s="8">
        <v>17841.545944213885</v>
      </c>
      <c r="O2218" s="8">
        <v>1761.7120590209952</v>
      </c>
      <c r="P2218" s="8">
        <v>0</v>
      </c>
      <c r="Q2218" s="8">
        <v>0</v>
      </c>
      <c r="R2218" s="8">
        <v>14346.170730590829</v>
      </c>
      <c r="S2218" s="8">
        <v>4781.379135131835</v>
      </c>
      <c r="T2218" s="8">
        <v>5085.6269836425781</v>
      </c>
      <c r="U2218" s="8"/>
    </row>
    <row r="2219" spans="1:21" ht="14.25" customHeight="1" x14ac:dyDescent="0.55000000000000004">
      <c r="A2219" s="7">
        <f t="shared" si="108"/>
        <v>2028</v>
      </c>
      <c r="B2219" s="73" t="s">
        <v>87</v>
      </c>
      <c r="C2219" s="75">
        <v>53751</v>
      </c>
      <c r="D2219" s="8">
        <v>23171.539947509795</v>
      </c>
      <c r="E2219" s="8">
        <v>161991.40283203125</v>
      </c>
      <c r="F2219" s="8">
        <v>21382.864959716793</v>
      </c>
      <c r="G2219" s="8">
        <v>277.9134042263031</v>
      </c>
      <c r="H2219" s="8">
        <v>1178.1998243331918</v>
      </c>
      <c r="I2219" s="8">
        <v>259.20395374298096</v>
      </c>
      <c r="J2219" s="8">
        <v>24067.187835693363</v>
      </c>
      <c r="K2219" s="8">
        <v>4051.0046920776376</v>
      </c>
      <c r="L2219" s="8">
        <v>510.1538033485412</v>
      </c>
      <c r="M2219" s="8">
        <v>1789.7274703979504</v>
      </c>
      <c r="N2219" s="8">
        <v>17716.301742553729</v>
      </c>
      <c r="O2219" s="8">
        <v>1735.5061244964595</v>
      </c>
      <c r="P2219" s="8">
        <v>0</v>
      </c>
      <c r="Q2219" s="8">
        <v>0</v>
      </c>
      <c r="R2219" s="8">
        <v>14259.673110961927</v>
      </c>
      <c r="S2219" s="8">
        <v>4752.5506515502948</v>
      </c>
      <c r="T2219" s="8">
        <v>5054.9641609191904</v>
      </c>
      <c r="U2219" s="8"/>
    </row>
    <row r="2220" spans="1:21" ht="14.25" customHeight="1" x14ac:dyDescent="0.55000000000000004">
      <c r="A2220" s="7">
        <f t="shared" si="108"/>
        <v>2028</v>
      </c>
      <c r="B2220" s="73" t="s">
        <v>87</v>
      </c>
      <c r="C2220" s="75">
        <v>53782</v>
      </c>
      <c r="D2220" s="8">
        <v>23031.831481933619</v>
      </c>
      <c r="E2220" s="8">
        <v>161014.70703125003</v>
      </c>
      <c r="F2220" s="8">
        <v>21253.941284179706</v>
      </c>
      <c r="G2220" s="8">
        <v>276.23778021335596</v>
      </c>
      <c r="H2220" s="8">
        <v>1171.0961284637456</v>
      </c>
      <c r="I2220" s="8">
        <v>257.64113545417797</v>
      </c>
      <c r="J2220" s="8">
        <v>23922.079498291019</v>
      </c>
      <c r="K2220" s="8">
        <v>4044.2517471313481</v>
      </c>
      <c r="L2220" s="8">
        <v>507.07793617248541</v>
      </c>
      <c r="M2220" s="8">
        <v>1778.9366722106924</v>
      </c>
      <c r="N2220" s="8">
        <v>17591.81315612793</v>
      </c>
      <c r="O2220" s="8">
        <v>1709.677806854248</v>
      </c>
      <c r="P2220" s="8">
        <v>0</v>
      </c>
      <c r="Q2220" s="8">
        <v>0</v>
      </c>
      <c r="R2220" s="8">
        <v>14173.697235107433</v>
      </c>
      <c r="S2220" s="8">
        <v>4723.8961906433105</v>
      </c>
      <c r="T2220" s="8">
        <v>5024.4862632751483</v>
      </c>
      <c r="U2220" s="8"/>
    </row>
    <row r="2221" spans="1:21" ht="14.25" customHeight="1" x14ac:dyDescent="0.55000000000000004">
      <c r="A2221" s="7">
        <f t="shared" si="108"/>
        <v>2028</v>
      </c>
      <c r="B2221" s="73" t="s">
        <v>87</v>
      </c>
      <c r="C2221" s="75">
        <v>53812</v>
      </c>
      <c r="D2221" s="8">
        <v>22892.965606689471</v>
      </c>
      <c r="E2221" s="8">
        <v>160043.8994140625</v>
      </c>
      <c r="F2221" s="8">
        <v>21125.794616699226</v>
      </c>
      <c r="G2221" s="8">
        <v>274.57225549221039</v>
      </c>
      <c r="H2221" s="8">
        <v>1164.0352087020867</v>
      </c>
      <c r="I2221" s="8">
        <v>256.08773207664501</v>
      </c>
      <c r="J2221" s="8">
        <v>23777.845352172859</v>
      </c>
      <c r="K2221" s="8">
        <v>4037.5395965576181</v>
      </c>
      <c r="L2221" s="8">
        <v>504.02060174942011</v>
      </c>
      <c r="M2221" s="8">
        <v>1768.2108821868903</v>
      </c>
      <c r="N2221" s="8">
        <v>17468.074600219737</v>
      </c>
      <c r="O2221" s="8">
        <v>1684.2219791412349</v>
      </c>
      <c r="P2221" s="8">
        <v>0</v>
      </c>
      <c r="Q2221" s="8">
        <v>0</v>
      </c>
      <c r="R2221" s="8">
        <v>14088.239540100118</v>
      </c>
      <c r="S2221" s="8">
        <v>4695.4142494201651</v>
      </c>
      <c r="T2221" s="8">
        <v>4994.1919631958017</v>
      </c>
      <c r="U2221" s="8"/>
    </row>
    <row r="2222" spans="1:21" ht="14.25" customHeight="1" x14ac:dyDescent="0.55000000000000004">
      <c r="A2222" s="7">
        <f t="shared" si="108"/>
        <v>2028</v>
      </c>
      <c r="B2222" s="73" t="s">
        <v>87</v>
      </c>
      <c r="C2222" s="75">
        <v>53843</v>
      </c>
      <c r="D2222" s="8">
        <v>22754.936950683619</v>
      </c>
      <c r="E2222" s="8">
        <v>159078.9460449219</v>
      </c>
      <c r="F2222" s="8">
        <v>20998.420745849609</v>
      </c>
      <c r="G2222" s="8">
        <v>272.91677320003504</v>
      </c>
      <c r="H2222" s="8">
        <v>1157.0168828964233</v>
      </c>
      <c r="I2222" s="8">
        <v>254.54370117187497</v>
      </c>
      <c r="J2222" s="8">
        <v>23634.481430053718</v>
      </c>
      <c r="K2222" s="8">
        <v>4030.867950439454</v>
      </c>
      <c r="L2222" s="8">
        <v>500.98170804977417</v>
      </c>
      <c r="M2222" s="8">
        <v>1757.5498218536368</v>
      </c>
      <c r="N2222" s="8">
        <v>17345.082717895519</v>
      </c>
      <c r="O2222" s="8">
        <v>1659.1333274841304</v>
      </c>
      <c r="P2222" s="8">
        <v>0</v>
      </c>
      <c r="Q2222" s="8">
        <v>0</v>
      </c>
      <c r="R2222" s="8">
        <v>14003.297164916998</v>
      </c>
      <c r="S2222" s="8">
        <v>4667.1041374206543</v>
      </c>
      <c r="T2222" s="8">
        <v>4964.0805282592773</v>
      </c>
      <c r="U2222" s="8"/>
    </row>
    <row r="2223" spans="1:21" ht="14.25" customHeight="1" x14ac:dyDescent="0.55000000000000004">
      <c r="A2223" s="7">
        <f t="shared" si="108"/>
        <v>2028</v>
      </c>
      <c r="B2223" s="73" t="s">
        <v>87</v>
      </c>
      <c r="C2223" s="75">
        <v>53873</v>
      </c>
      <c r="D2223" s="8">
        <v>22617.740570068388</v>
      </c>
      <c r="E2223" s="8">
        <v>158119.81005859378</v>
      </c>
      <c r="F2223" s="8">
        <v>20871.814697265621</v>
      </c>
      <c r="G2223" s="8">
        <v>271.27127969264984</v>
      </c>
      <c r="H2223" s="8">
        <v>1150.0408735275282</v>
      </c>
      <c r="I2223" s="8">
        <v>253.00898146629348</v>
      </c>
      <c r="J2223" s="8">
        <v>23491.982391357426</v>
      </c>
      <c r="K2223" s="8">
        <v>4024.2364349365239</v>
      </c>
      <c r="L2223" s="8">
        <v>497.9611363410948</v>
      </c>
      <c r="M2223" s="8">
        <v>1746.9530239105225</v>
      </c>
      <c r="N2223" s="8">
        <v>17222.831878662128</v>
      </c>
      <c r="O2223" s="8">
        <v>1634.4064235687263</v>
      </c>
      <c r="P2223" s="8">
        <v>0</v>
      </c>
      <c r="Q2223" s="8">
        <v>0</v>
      </c>
      <c r="R2223" s="8">
        <v>13918.867412567144</v>
      </c>
      <c r="S2223" s="8">
        <v>4638.9648475646964</v>
      </c>
      <c r="T2223" s="8">
        <v>4934.1505126953125</v>
      </c>
      <c r="U2223" s="8"/>
    </row>
    <row r="2224" spans="1:21" ht="14.25" customHeight="1" x14ac:dyDescent="0.55000000000000004">
      <c r="A2224" s="7">
        <f t="shared" si="108"/>
        <v>2028</v>
      </c>
      <c r="B2224" s="73" t="s">
        <v>87</v>
      </c>
      <c r="C2224" s="75">
        <v>53904</v>
      </c>
      <c r="D2224" s="8">
        <v>22481.371170043938</v>
      </c>
      <c r="E2224" s="8">
        <v>157166.4567871094</v>
      </c>
      <c r="F2224" s="8">
        <v>20745.972259521484</v>
      </c>
      <c r="G2224" s="8">
        <v>269.6356987953186</v>
      </c>
      <c r="H2224" s="8">
        <v>1143.1069040298455</v>
      </c>
      <c r="I2224" s="8">
        <v>251.48351216316217</v>
      </c>
      <c r="J2224" s="8">
        <v>23350.342330932639</v>
      </c>
      <c r="K2224" s="8">
        <v>4017.6450805664072</v>
      </c>
      <c r="L2224" s="8">
        <v>494.95878171920765</v>
      </c>
      <c r="M2224" s="8">
        <v>1736.4201240539555</v>
      </c>
      <c r="N2224" s="8">
        <v>17101.318237304691</v>
      </c>
      <c r="O2224" s="8">
        <v>1610.0364685058601</v>
      </c>
      <c r="P2224" s="8">
        <v>0</v>
      </c>
      <c r="Q2224" s="8">
        <v>0</v>
      </c>
      <c r="R2224" s="8">
        <v>13834.945972442629</v>
      </c>
      <c r="S2224" s="8">
        <v>4610.9950256347665</v>
      </c>
      <c r="T2224" s="8">
        <v>4904.4011001586914</v>
      </c>
      <c r="U2224" s="8"/>
    </row>
    <row r="2225" spans="1:21" ht="14.25" customHeight="1" x14ac:dyDescent="0.55000000000000004">
      <c r="A2225" s="7">
        <f t="shared" si="108"/>
        <v>2028</v>
      </c>
      <c r="B2225" s="73" t="s">
        <v>87</v>
      </c>
      <c r="C2225" s="75">
        <v>53935</v>
      </c>
      <c r="D2225" s="8">
        <v>22345.823944091797</v>
      </c>
      <c r="E2225" s="8">
        <v>156218.8513183594</v>
      </c>
      <c r="F2225" s="8">
        <v>20620.888214111324</v>
      </c>
      <c r="G2225" s="8">
        <v>268.00998330116289</v>
      </c>
      <c r="H2225" s="8">
        <v>1136.2147798538199</v>
      </c>
      <c r="I2225" s="8">
        <v>249.96723556518543</v>
      </c>
      <c r="J2225" s="8">
        <v>23209.555908203147</v>
      </c>
      <c r="K2225" s="8">
        <v>4011.0933380126962</v>
      </c>
      <c r="L2225" s="8">
        <v>491.97452592849731</v>
      </c>
      <c r="M2225" s="8">
        <v>1725.9506416320808</v>
      </c>
      <c r="N2225" s="8">
        <v>16980.537368774432</v>
      </c>
      <c r="O2225" s="8">
        <v>1586.0181312561026</v>
      </c>
      <c r="P2225" s="8">
        <v>0</v>
      </c>
      <c r="Q2225" s="8">
        <v>0</v>
      </c>
      <c r="R2225" s="8">
        <v>13751.531032562258</v>
      </c>
      <c r="S2225" s="8">
        <v>4583.1939888000497</v>
      </c>
      <c r="T2225" s="8">
        <v>4874.830883026123</v>
      </c>
      <c r="U2225" s="8"/>
    </row>
    <row r="2226" spans="1:21" ht="14.25" customHeight="1" x14ac:dyDescent="0.55000000000000004">
      <c r="A2226" s="7">
        <f t="shared" si="108"/>
        <v>2028</v>
      </c>
      <c r="B2226" s="73" t="s">
        <v>87</v>
      </c>
      <c r="C2226" s="75">
        <v>53965</v>
      </c>
      <c r="D2226" s="8">
        <v>22211.093963623043</v>
      </c>
      <c r="E2226" s="8">
        <v>155276.9606933594</v>
      </c>
      <c r="F2226" s="8">
        <v>20496.558685302742</v>
      </c>
      <c r="G2226" s="8">
        <v>266.39406919479381</v>
      </c>
      <c r="H2226" s="8">
        <v>1129.3641996383669</v>
      </c>
      <c r="I2226" s="8">
        <v>248.46011161804205</v>
      </c>
      <c r="J2226" s="8">
        <v>23069.617980957046</v>
      </c>
      <c r="K2226" s="8">
        <v>4004.5812072753911</v>
      </c>
      <c r="L2226" s="8">
        <v>489.00824642181402</v>
      </c>
      <c r="M2226" s="8">
        <v>1715.5444355010989</v>
      </c>
      <c r="N2226" s="8">
        <v>16860.484558105491</v>
      </c>
      <c r="O2226" s="8">
        <v>1562.3465557098389</v>
      </c>
      <c r="P2226" s="8">
        <v>0</v>
      </c>
      <c r="Q2226" s="8">
        <v>0</v>
      </c>
      <c r="R2226" s="8">
        <v>13668.618625640884</v>
      </c>
      <c r="S2226" s="8">
        <v>4555.560546875</v>
      </c>
      <c r="T2226" s="8">
        <v>4845.4390754699725</v>
      </c>
      <c r="U2226" s="8"/>
    </row>
    <row r="2227" spans="1:21" ht="14.25" customHeight="1" x14ac:dyDescent="0.55000000000000004">
      <c r="A2227" s="7">
        <f t="shared" si="108"/>
        <v>2028</v>
      </c>
      <c r="B2227" s="73" t="s">
        <v>87</v>
      </c>
      <c r="C2227" s="75">
        <v>53996</v>
      </c>
      <c r="D2227" s="8">
        <v>22077.176300048821</v>
      </c>
      <c r="E2227" s="8">
        <v>154340.7487792969</v>
      </c>
      <c r="F2227" s="8">
        <v>20372.978851318367</v>
      </c>
      <c r="G2227" s="8">
        <v>264.78790140151978</v>
      </c>
      <c r="H2227" s="8">
        <v>1122.5549116134632</v>
      </c>
      <c r="I2227" s="8">
        <v>246.9620697498321</v>
      </c>
      <c r="J2227" s="8">
        <v>22930.52459716798</v>
      </c>
      <c r="K2227" s="8">
        <v>3998.1081848144531</v>
      </c>
      <c r="L2227" s="8">
        <v>486.05987691879261</v>
      </c>
      <c r="M2227" s="8">
        <v>1705.2008495330806</v>
      </c>
      <c r="N2227" s="8">
        <v>16741.15577697755</v>
      </c>
      <c r="O2227" s="8">
        <v>1539.0168724060056</v>
      </c>
      <c r="P2227" s="8">
        <v>0</v>
      </c>
      <c r="Q2227" s="8">
        <v>0</v>
      </c>
      <c r="R2227" s="8">
        <v>13586.206531524655</v>
      </c>
      <c r="S2227" s="8">
        <v>4528.0936355590829</v>
      </c>
      <c r="T2227" s="8">
        <v>4816.2245216369656</v>
      </c>
      <c r="U2227" s="8"/>
    </row>
    <row r="2228" spans="1:21" ht="14.25" customHeight="1" x14ac:dyDescent="0.55000000000000004">
      <c r="A2228" s="7">
        <f t="shared" si="108"/>
        <v>2028</v>
      </c>
      <c r="B2228" s="73" t="s">
        <v>87</v>
      </c>
      <c r="C2228" s="75">
        <v>54026</v>
      </c>
      <c r="D2228" s="8">
        <v>21944.06629943848</v>
      </c>
      <c r="E2228" s="8">
        <v>153410.17944335938</v>
      </c>
      <c r="F2228" s="8">
        <v>20250.143524169922</v>
      </c>
      <c r="G2228" s="8">
        <v>263.19141018390644</v>
      </c>
      <c r="H2228" s="8">
        <v>1115.7866725921649</v>
      </c>
      <c r="I2228" s="8">
        <v>245.47305750846866</v>
      </c>
      <c r="J2228" s="8">
        <v>22792.269439697273</v>
      </c>
      <c r="K2228" s="8">
        <v>3991.6742324829102</v>
      </c>
      <c r="L2228" s="8">
        <v>483.12926006317127</v>
      </c>
      <c r="M2228" s="8">
        <v>1694.9196605682368</v>
      </c>
      <c r="N2228" s="8">
        <v>16622.545883178725</v>
      </c>
      <c r="O2228" s="8">
        <v>1516.0240192413344</v>
      </c>
      <c r="P2228" s="8">
        <v>0</v>
      </c>
      <c r="Q2228" s="8">
        <v>0</v>
      </c>
      <c r="R2228" s="8">
        <v>13504.290977478035</v>
      </c>
      <c r="S2228" s="8">
        <v>4500.792350769043</v>
      </c>
      <c r="T2228" s="8">
        <v>4787.1859169006357</v>
      </c>
      <c r="U2228" s="8"/>
    </row>
    <row r="2229" spans="1:21" ht="14.25" customHeight="1" x14ac:dyDescent="0.55000000000000004">
      <c r="A2229" s="7">
        <f t="shared" si="108"/>
        <v>2028</v>
      </c>
      <c r="B2229" s="73" t="s">
        <v>87</v>
      </c>
      <c r="C2229" s="75">
        <v>54057</v>
      </c>
      <c r="D2229" s="8">
        <v>21811.75868225098</v>
      </c>
      <c r="E2229" s="8">
        <v>152485.22241210938</v>
      </c>
      <c r="F2229" s="8">
        <v>20128.049163818363</v>
      </c>
      <c r="G2229" s="8">
        <v>261.60454630851768</v>
      </c>
      <c r="H2229" s="8">
        <v>1109.0592441558833</v>
      </c>
      <c r="I2229" s="8">
        <v>243.99302625656125</v>
      </c>
      <c r="J2229" s="8">
        <v>22654.847335815444</v>
      </c>
      <c r="K2229" s="8">
        <v>3985.2791061401367</v>
      </c>
      <c r="L2229" s="8">
        <v>480.21633338928228</v>
      </c>
      <c r="M2229" s="8">
        <v>1684.7004699707029</v>
      </c>
      <c r="N2229" s="8">
        <v>16504.651641845718</v>
      </c>
      <c r="O2229" s="8">
        <v>1493.3635005950921</v>
      </c>
      <c r="P2229" s="8">
        <v>0</v>
      </c>
      <c r="Q2229" s="8">
        <v>0</v>
      </c>
      <c r="R2229" s="8">
        <v>13422.869319915771</v>
      </c>
      <c r="S2229" s="8">
        <v>4473.6556472778329</v>
      </c>
      <c r="T2229" s="8">
        <v>4758.3225135803223</v>
      </c>
      <c r="U2229" s="8"/>
    </row>
    <row r="2230" spans="1:21" ht="14.25" customHeight="1" x14ac:dyDescent="0.55000000000000004">
      <c r="A2230" s="7">
        <f t="shared" si="108"/>
        <v>2028</v>
      </c>
      <c r="B2230" s="73" t="s">
        <v>87</v>
      </c>
      <c r="C2230" s="75">
        <v>54088</v>
      </c>
      <c r="D2230" s="8">
        <v>21680.248886108402</v>
      </c>
      <c r="E2230" s="8">
        <v>151565.8425292969</v>
      </c>
      <c r="F2230" s="8">
        <v>20006.691192626964</v>
      </c>
      <c r="G2230" s="8">
        <v>260.02725279331213</v>
      </c>
      <c r="H2230" s="8">
        <v>1102.3723831176756</v>
      </c>
      <c r="I2230" s="8">
        <v>242.52191853523263</v>
      </c>
      <c r="J2230" s="8">
        <v>22518.254287719745</v>
      </c>
      <c r="K2230" s="8">
        <v>3978.9225997924809</v>
      </c>
      <c r="L2230" s="8">
        <v>477.32095813751221</v>
      </c>
      <c r="M2230" s="8">
        <v>1674.5429382324223</v>
      </c>
      <c r="N2230" s="8">
        <v>16387.467697143569</v>
      </c>
      <c r="O2230" s="8">
        <v>1471.0302829742436</v>
      </c>
      <c r="P2230" s="8">
        <v>0</v>
      </c>
      <c r="Q2230" s="8">
        <v>0</v>
      </c>
      <c r="R2230" s="8">
        <v>13341.938789367679</v>
      </c>
      <c r="S2230" s="8">
        <v>4446.6824645996094</v>
      </c>
      <c r="T2230" s="8">
        <v>4729.6331024169931</v>
      </c>
      <c r="U2230" s="8"/>
    </row>
    <row r="2231" spans="1:21" ht="14.25" customHeight="1" x14ac:dyDescent="0.55000000000000004">
      <c r="A2231" s="7">
        <f t="shared" si="108"/>
        <v>2028</v>
      </c>
      <c r="B2231" s="73" t="s">
        <v>87</v>
      </c>
      <c r="C2231" s="75">
        <v>54117</v>
      </c>
      <c r="D2231" s="8">
        <v>21549.532196044929</v>
      </c>
      <c r="E2231" s="8">
        <v>150652.00439453128</v>
      </c>
      <c r="F2231" s="8">
        <v>19886.064483642582</v>
      </c>
      <c r="G2231" s="8">
        <v>258.45946967601782</v>
      </c>
      <c r="H2231" s="8">
        <v>1095.7258291244516</v>
      </c>
      <c r="I2231" s="8">
        <v>241.05967450141912</v>
      </c>
      <c r="J2231" s="8">
        <v>22382.484695434596</v>
      </c>
      <c r="K2231" s="8">
        <v>3972.6043472290048</v>
      </c>
      <c r="L2231" s="8">
        <v>474.44304084777838</v>
      </c>
      <c r="M2231" s="8">
        <v>1664.4465847015376</v>
      </c>
      <c r="N2231" s="8">
        <v>16270.990875244153</v>
      </c>
      <c r="O2231" s="8">
        <v>1449.0200290679923</v>
      </c>
      <c r="P2231" s="8">
        <v>0</v>
      </c>
      <c r="Q2231" s="8">
        <v>0</v>
      </c>
      <c r="R2231" s="8">
        <v>13261.496170043953</v>
      </c>
      <c r="S2231" s="8">
        <v>4419.8721275329608</v>
      </c>
      <c r="T2231" s="8">
        <v>4701.1166038513184</v>
      </c>
      <c r="U2231" s="8"/>
    </row>
    <row r="2232" spans="1:21" ht="14.25" customHeight="1" x14ac:dyDescent="0.55000000000000004">
      <c r="A2232" s="7">
        <f t="shared" si="108"/>
        <v>2028</v>
      </c>
      <c r="B2232" s="73" t="s">
        <v>87</v>
      </c>
      <c r="C2232" s="75">
        <v>54148</v>
      </c>
      <c r="D2232" s="8">
        <v>21419.603408813477</v>
      </c>
      <c r="E2232" s="8">
        <v>149743.6774902344</v>
      </c>
      <c r="F2232" s="8">
        <v>19766.165283203132</v>
      </c>
      <c r="G2232" s="8">
        <v>256.90113818645483</v>
      </c>
      <c r="H2232" s="8">
        <v>1089.1193447113046</v>
      </c>
      <c r="I2232" s="8">
        <v>239.60624766349787</v>
      </c>
      <c r="J2232" s="8">
        <v>22247.53408813478</v>
      </c>
      <c r="K2232" s="8">
        <v>3966.3242340087904</v>
      </c>
      <c r="L2232" s="8">
        <v>471.58248758316029</v>
      </c>
      <c r="M2232" s="8">
        <v>1654.4110488891604</v>
      </c>
      <c r="N2232" s="8">
        <v>16155.216400146499</v>
      </c>
      <c r="O2232" s="8">
        <v>1427.3279056549068</v>
      </c>
      <c r="P2232" s="8">
        <v>0</v>
      </c>
      <c r="Q2232" s="8">
        <v>0</v>
      </c>
      <c r="R2232" s="8">
        <v>13181.538604736328</v>
      </c>
      <c r="S2232" s="8">
        <v>4393.2232437133807</v>
      </c>
      <c r="T2232" s="8">
        <v>4672.7720947265643</v>
      </c>
      <c r="U2232" s="8"/>
    </row>
    <row r="2233" spans="1:21" ht="14.25" customHeight="1" x14ac:dyDescent="0.55000000000000004">
      <c r="A2233" s="7">
        <f t="shared" si="108"/>
        <v>2028</v>
      </c>
      <c r="B2233" s="73" t="s">
        <v>87</v>
      </c>
      <c r="C2233" s="75">
        <v>54178</v>
      </c>
      <c r="D2233" s="8">
        <v>21290.457992553711</v>
      </c>
      <c r="E2233" s="8">
        <v>148840.82592773438</v>
      </c>
      <c r="F2233" s="8">
        <v>19646.988800048824</v>
      </c>
      <c r="G2233" s="8">
        <v>255.35219812393183</v>
      </c>
      <c r="H2233" s="8">
        <v>1082.5527257919316</v>
      </c>
      <c r="I2233" s="8">
        <v>238.16158747673026</v>
      </c>
      <c r="J2233" s="8">
        <v>22113.396179199226</v>
      </c>
      <c r="K2233" s="8">
        <v>3960.0818481445322</v>
      </c>
      <c r="L2233" s="8">
        <v>468.73915481567394</v>
      </c>
      <c r="M2233" s="8">
        <v>1644.4361419677737</v>
      </c>
      <c r="N2233" s="8">
        <v>16040.139450073253</v>
      </c>
      <c r="O2233" s="8">
        <v>1405.9495544433601</v>
      </c>
      <c r="P2233" s="8">
        <v>0</v>
      </c>
      <c r="Q2233" s="8">
        <v>0</v>
      </c>
      <c r="R2233" s="8">
        <v>13102.062770843499</v>
      </c>
      <c r="S2233" s="8">
        <v>4366.7352485656747</v>
      </c>
      <c r="T2233" s="8">
        <v>4644.5984458923349</v>
      </c>
      <c r="U2233" s="8"/>
    </row>
    <row r="2234" spans="1:21" ht="14.25" customHeight="1" x14ac:dyDescent="0.55000000000000004">
      <c r="A2234" s="7">
        <f t="shared" si="108"/>
        <v>2028</v>
      </c>
      <c r="B2234" s="73" t="s">
        <v>87</v>
      </c>
      <c r="C2234" s="75">
        <v>54209</v>
      </c>
      <c r="D2234" s="8">
        <v>21162.091232299805</v>
      </c>
      <c r="E2234" s="8">
        <v>147943.41748046875</v>
      </c>
      <c r="F2234" s="8">
        <v>19528.531036376957</v>
      </c>
      <c r="G2234" s="8">
        <v>253.81260013580325</v>
      </c>
      <c r="H2234" s="8">
        <v>1076.0256900787354</v>
      </c>
      <c r="I2234" s="8">
        <v>236.72563791275013</v>
      </c>
      <c r="J2234" s="8">
        <v>21980.068130493182</v>
      </c>
      <c r="K2234" s="8">
        <v>3953.8772048950195</v>
      </c>
      <c r="L2234" s="8">
        <v>465.91299009323131</v>
      </c>
      <c r="M2234" s="8">
        <v>1634.521312713624</v>
      </c>
      <c r="N2234" s="8">
        <v>15925.75663757324</v>
      </c>
      <c r="O2234" s="8">
        <v>1384.8804721832269</v>
      </c>
      <c r="P2234" s="8">
        <v>0</v>
      </c>
      <c r="Q2234" s="8">
        <v>0</v>
      </c>
      <c r="R2234" s="8">
        <v>13023.066333770765</v>
      </c>
      <c r="S2234" s="8">
        <v>4340.4069061279306</v>
      </c>
      <c r="T2234" s="8">
        <v>4616.5947265625018</v>
      </c>
      <c r="U2234" s="8"/>
    </row>
    <row r="2235" spans="1:21" ht="14.25" customHeight="1" x14ac:dyDescent="0.55000000000000004">
      <c r="A2235" s="7">
        <f t="shared" si="108"/>
        <v>2028</v>
      </c>
      <c r="B2235" s="73" t="s">
        <v>87</v>
      </c>
      <c r="C2235" s="75">
        <v>54239</v>
      </c>
      <c r="D2235" s="8">
        <v>21034.498489379883</v>
      </c>
      <c r="E2235" s="8">
        <v>147051.419921875</v>
      </c>
      <c r="F2235" s="8">
        <v>19410.787292480476</v>
      </c>
      <c r="G2235" s="8">
        <v>252.28228998184198</v>
      </c>
      <c r="H2235" s="8">
        <v>1069.5379886627206</v>
      </c>
      <c r="I2235" s="8">
        <v>235.29834747314447</v>
      </c>
      <c r="J2235" s="8">
        <v>21847.543823242195</v>
      </c>
      <c r="K2235" s="8">
        <v>3947.70997619629</v>
      </c>
      <c r="L2235" s="8">
        <v>463.10385417938232</v>
      </c>
      <c r="M2235" s="8">
        <v>1624.6662864685063</v>
      </c>
      <c r="N2235" s="8">
        <v>15812.063156127942</v>
      </c>
      <c r="O2235" s="8">
        <v>1364.1161861419669</v>
      </c>
      <c r="P2235" s="8">
        <v>0</v>
      </c>
      <c r="Q2235" s="8">
        <v>0</v>
      </c>
      <c r="R2235" s="8">
        <v>12944.546630859382</v>
      </c>
      <c r="S2235" s="8">
        <v>4314.237236022951</v>
      </c>
      <c r="T2235" s="8">
        <v>4588.7599449157715</v>
      </c>
      <c r="U2235" s="8"/>
    </row>
    <row r="2236" spans="1:21" ht="14.25" customHeight="1" x14ac:dyDescent="0.55000000000000004">
      <c r="A2236" s="7">
        <f t="shared" si="108"/>
        <v>2028</v>
      </c>
      <c r="B2236" s="73" t="s">
        <v>87</v>
      </c>
      <c r="C2236" s="75">
        <v>54270</v>
      </c>
      <c r="D2236" s="8">
        <v>20907.674819946289</v>
      </c>
      <c r="E2236" s="8">
        <v>146164.8024902344</v>
      </c>
      <c r="F2236" s="8">
        <v>19293.753784179695</v>
      </c>
      <c r="G2236" s="8">
        <v>250.76120138168326</v>
      </c>
      <c r="H2236" s="8">
        <v>1063.0894088745113</v>
      </c>
      <c r="I2236" s="8">
        <v>233.87965989112854</v>
      </c>
      <c r="J2236" s="8">
        <v>21715.818069458022</v>
      </c>
      <c r="K2236" s="8">
        <v>3941.5798339843759</v>
      </c>
      <c r="L2236" s="8">
        <v>460.31167125701921</v>
      </c>
      <c r="M2236" s="8">
        <v>1614.8706626892097</v>
      </c>
      <c r="N2236" s="8">
        <v>15699.056289672862</v>
      </c>
      <c r="O2236" s="8">
        <v>1343.6524848937995</v>
      </c>
      <c r="P2236" s="8">
        <v>0</v>
      </c>
      <c r="Q2236" s="8">
        <v>0</v>
      </c>
      <c r="R2236" s="8">
        <v>12866.499897003181</v>
      </c>
      <c r="S2236" s="8">
        <v>4288.2252883911133</v>
      </c>
      <c r="T2236" s="8">
        <v>4561.0928802490243</v>
      </c>
      <c r="U2236" s="8"/>
    </row>
    <row r="2237" spans="1:21" ht="14.25" customHeight="1" x14ac:dyDescent="0.55000000000000004">
      <c r="A2237" s="7">
        <f t="shared" si="108"/>
        <v>2028</v>
      </c>
      <c r="B2237" s="73" t="s">
        <v>87</v>
      </c>
      <c r="C2237" s="75">
        <v>54301</v>
      </c>
      <c r="D2237" s="8">
        <v>20781.616134643555</v>
      </c>
      <c r="E2237" s="8">
        <v>145283.52905273438</v>
      </c>
      <c r="F2237" s="8">
        <v>19177.42590332032</v>
      </c>
      <c r="G2237" s="8">
        <v>249.24928462505341</v>
      </c>
      <c r="H2237" s="8">
        <v>1056.679730415344</v>
      </c>
      <c r="I2237" s="8">
        <v>232.46953225135809</v>
      </c>
      <c r="J2237" s="8">
        <v>21584.886520385742</v>
      </c>
      <c r="K2237" s="8">
        <v>3935.4868545532236</v>
      </c>
      <c r="L2237" s="8">
        <v>457.53630065917963</v>
      </c>
      <c r="M2237" s="8">
        <v>1605.1341285705576</v>
      </c>
      <c r="N2237" s="8">
        <v>15586.729461669929</v>
      </c>
      <c r="O2237" s="8">
        <v>1323.484964370728</v>
      </c>
      <c r="P2237" s="8">
        <v>0</v>
      </c>
      <c r="Q2237" s="8">
        <v>0</v>
      </c>
      <c r="R2237" s="8">
        <v>12788.923652648929</v>
      </c>
      <c r="S2237" s="8">
        <v>4262.3701782226563</v>
      </c>
      <c r="T2237" s="8">
        <v>4533.5927619934082</v>
      </c>
      <c r="U2237" s="8"/>
    </row>
    <row r="2238" spans="1:21" ht="14.25" customHeight="1" x14ac:dyDescent="0.55000000000000004">
      <c r="A2238" s="7">
        <f t="shared" si="108"/>
        <v>2028</v>
      </c>
      <c r="B2238" s="73" t="s">
        <v>87</v>
      </c>
      <c r="C2238" s="75">
        <v>54331</v>
      </c>
      <c r="D2238" s="8">
        <v>20656.317276000977</v>
      </c>
      <c r="E2238" s="8">
        <v>144407.5703125</v>
      </c>
      <c r="F2238" s="8">
        <v>19061.799163818359</v>
      </c>
      <c r="G2238" s="8">
        <v>247.74648702144637</v>
      </c>
      <c r="H2238" s="8">
        <v>1050.3086700439455</v>
      </c>
      <c r="I2238" s="8">
        <v>231.06789112091062</v>
      </c>
      <c r="J2238" s="8">
        <v>21454.744293212905</v>
      </c>
      <c r="K2238" s="8">
        <v>3929.4304275512714</v>
      </c>
      <c r="L2238" s="8">
        <v>454.77766752243042</v>
      </c>
      <c r="M2238" s="8">
        <v>1595.456210136414</v>
      </c>
      <c r="N2238" s="8">
        <v>15475.080184936542</v>
      </c>
      <c r="O2238" s="8">
        <v>1303.6096448898318</v>
      </c>
      <c r="P2238" s="8">
        <v>0</v>
      </c>
      <c r="Q2238" s="8">
        <v>0</v>
      </c>
      <c r="R2238" s="8">
        <v>12711.815410614014</v>
      </c>
      <c r="S2238" s="8">
        <v>4236.671070098877</v>
      </c>
      <c r="T2238" s="8">
        <v>4506.2580223083514</v>
      </c>
      <c r="U2238" s="8"/>
    </row>
    <row r="2239" spans="1:21" ht="14.25" customHeight="1" x14ac:dyDescent="0.55000000000000004">
      <c r="A2239" s="7">
        <f t="shared" si="108"/>
        <v>2028</v>
      </c>
      <c r="B2239" s="73" t="s">
        <v>87</v>
      </c>
      <c r="C2239" s="75">
        <v>54362</v>
      </c>
      <c r="D2239" s="8">
        <v>20531.773880004883</v>
      </c>
      <c r="E2239" s="8">
        <v>143536.89184570313</v>
      </c>
      <c r="F2239" s="8">
        <v>18946.869750976566</v>
      </c>
      <c r="G2239" s="8">
        <v>246.25274240970603</v>
      </c>
      <c r="H2239" s="8">
        <v>1043.9760065078731</v>
      </c>
      <c r="I2239" s="8">
        <v>229.67471385002131</v>
      </c>
      <c r="J2239" s="8">
        <v>21325.387313842799</v>
      </c>
      <c r="K2239" s="8">
        <v>3923.4105834960947</v>
      </c>
      <c r="L2239" s="8">
        <v>452.0356755256654</v>
      </c>
      <c r="M2239" s="8">
        <v>1585.8367595672617</v>
      </c>
      <c r="N2239" s="8">
        <v>15364.104141235362</v>
      </c>
      <c r="O2239" s="8">
        <v>1284.0220823287962</v>
      </c>
      <c r="P2239" s="8">
        <v>0</v>
      </c>
      <c r="Q2239" s="8">
        <v>0</v>
      </c>
      <c r="R2239" s="8">
        <v>12635.171981811525</v>
      </c>
      <c r="S2239" s="8">
        <v>4211.1267890930176</v>
      </c>
      <c r="T2239" s="8">
        <v>4479.0884857177734</v>
      </c>
      <c r="U2239" s="8"/>
    </row>
    <row r="2240" spans="1:21" ht="14.25" customHeight="1" x14ac:dyDescent="0.55000000000000004">
      <c r="A2240" s="7">
        <f t="shared" si="108"/>
        <v>2028</v>
      </c>
      <c r="B2240" s="73" t="s">
        <v>87</v>
      </c>
      <c r="C2240" s="75">
        <v>54392</v>
      </c>
      <c r="D2240" s="8">
        <v>20407.981582641605</v>
      </c>
      <c r="E2240" s="8">
        <v>142671.46215820315</v>
      </c>
      <c r="F2240" s="8">
        <v>18832.632934570313</v>
      </c>
      <c r="G2240" s="8">
        <v>244.76800477504739</v>
      </c>
      <c r="H2240" s="8">
        <v>1037.681561470032</v>
      </c>
      <c r="I2240" s="8">
        <v>228.28993058204648</v>
      </c>
      <c r="J2240" s="8">
        <v>21196.809448242195</v>
      </c>
      <c r="K2240" s="8">
        <v>3917.4270477294913</v>
      </c>
      <c r="L2240" s="8">
        <v>449.31020402908308</v>
      </c>
      <c r="M2240" s="8">
        <v>1576.2752399444585</v>
      </c>
      <c r="N2240" s="8">
        <v>15253.797088623056</v>
      </c>
      <c r="O2240" s="8">
        <v>1264.7183561325066</v>
      </c>
      <c r="P2240" s="8">
        <v>0</v>
      </c>
      <c r="Q2240" s="8">
        <v>0</v>
      </c>
      <c r="R2240" s="8">
        <v>12558.990356445314</v>
      </c>
      <c r="S2240" s="8">
        <v>4185.7365684509277</v>
      </c>
      <c r="T2240" s="8">
        <v>4452.0826072692871</v>
      </c>
      <c r="U2240" s="8"/>
    </row>
    <row r="2241" spans="1:21" ht="14.25" customHeight="1" x14ac:dyDescent="0.55000000000000004">
      <c r="A2241" s="7">
        <f t="shared" si="108"/>
        <v>2028</v>
      </c>
      <c r="B2241" s="73" t="s">
        <v>87</v>
      </c>
      <c r="C2241" s="75">
        <v>54423</v>
      </c>
      <c r="D2241" s="8">
        <v>20284.935607910156</v>
      </c>
      <c r="E2241" s="8">
        <v>141811.25195312503</v>
      </c>
      <c r="F2241" s="8">
        <v>18719.085052490242</v>
      </c>
      <c r="G2241" s="8">
        <v>243.29222452640551</v>
      </c>
      <c r="H2241" s="8">
        <v>1031.4250402450559</v>
      </c>
      <c r="I2241" s="8">
        <v>226.91350126266479</v>
      </c>
      <c r="J2241" s="8">
        <v>21069.007644653331</v>
      </c>
      <c r="K2241" s="8">
        <v>3911.4795455932617</v>
      </c>
      <c r="L2241" s="8">
        <v>446.60118389129639</v>
      </c>
      <c r="M2241" s="8">
        <v>1566.7713737487795</v>
      </c>
      <c r="N2241" s="8">
        <v>15144.15600585938</v>
      </c>
      <c r="O2241" s="8">
        <v>1245.6945028305051</v>
      </c>
      <c r="P2241" s="8">
        <v>0</v>
      </c>
      <c r="Q2241" s="8">
        <v>0</v>
      </c>
      <c r="R2241" s="8">
        <v>12483.268520355236</v>
      </c>
      <c r="S2241" s="8">
        <v>4160.4993934631366</v>
      </c>
      <c r="T2241" s="8">
        <v>4425.2397003173837</v>
      </c>
      <c r="U2241" s="8"/>
    </row>
    <row r="2242" spans="1:21" ht="14.25" customHeight="1" x14ac:dyDescent="0.55000000000000004">
      <c r="A2242" s="7">
        <f t="shared" si="108"/>
        <v>2028</v>
      </c>
      <c r="B2242" s="73" t="s">
        <v>87</v>
      </c>
      <c r="C2242" s="75">
        <v>54454</v>
      </c>
      <c r="D2242" s="8">
        <v>20162.631408691406</v>
      </c>
      <c r="E2242" s="8">
        <v>140956.22705078128</v>
      </c>
      <c r="F2242" s="8">
        <v>18606.221954345707</v>
      </c>
      <c r="G2242" s="8">
        <v>241.82533931732186</v>
      </c>
      <c r="H2242" s="8">
        <v>1025.2062559127799</v>
      </c>
      <c r="I2242" s="8">
        <v>225.54536426067347</v>
      </c>
      <c r="J2242" s="8">
        <v>20941.975387573253</v>
      </c>
      <c r="K2242" s="8">
        <v>3905.5679626464857</v>
      </c>
      <c r="L2242" s="8">
        <v>443.90848398208624</v>
      </c>
      <c r="M2242" s="8">
        <v>1557.3248376846313</v>
      </c>
      <c r="N2242" s="8">
        <v>15035.174880981453</v>
      </c>
      <c r="O2242" s="8">
        <v>1226.9462585449228</v>
      </c>
      <c r="P2242" s="8">
        <v>0</v>
      </c>
      <c r="Q2242" s="8">
        <v>0</v>
      </c>
      <c r="R2242" s="8">
        <v>12408.002807617188</v>
      </c>
      <c r="S2242" s="8">
        <v>4135.4144897460965</v>
      </c>
      <c r="T2242" s="8">
        <v>4398.5583915710449</v>
      </c>
      <c r="U2242" s="8"/>
    </row>
    <row r="2243" spans="1:21" ht="14.25" customHeight="1" x14ac:dyDescent="0.55000000000000004">
      <c r="A2243" s="7">
        <f t="shared" si="108"/>
        <v>2028</v>
      </c>
      <c r="B2243" s="73" t="s">
        <v>87</v>
      </c>
      <c r="C2243" s="75">
        <v>54482</v>
      </c>
      <c r="D2243" s="8">
        <v>20041.064697265625</v>
      </c>
      <c r="E2243" s="8">
        <v>140106.3581542969</v>
      </c>
      <c r="F2243" s="8">
        <v>18494.039184570313</v>
      </c>
      <c r="G2243" s="8">
        <v>240.36730194091803</v>
      </c>
      <c r="H2243" s="8">
        <v>1019.0249605178831</v>
      </c>
      <c r="I2243" s="8">
        <v>224.18547630310059</v>
      </c>
      <c r="J2243" s="8">
        <v>20815.709854125995</v>
      </c>
      <c r="K2243" s="8">
        <v>3899.6919708251962</v>
      </c>
      <c r="L2243" s="8">
        <v>441.23201274871843</v>
      </c>
      <c r="M2243" s="8">
        <v>1547.9352073669438</v>
      </c>
      <c r="N2243" s="8">
        <v>14926.850753784189</v>
      </c>
      <c r="O2243" s="8">
        <v>1208.470020294189</v>
      </c>
      <c r="P2243" s="8">
        <v>0</v>
      </c>
      <c r="Q2243" s="8">
        <v>0</v>
      </c>
      <c r="R2243" s="8">
        <v>12333.191238403335</v>
      </c>
      <c r="S2243" s="8">
        <v>4110.480770111084</v>
      </c>
      <c r="T2243" s="8">
        <v>4372.0379981994647</v>
      </c>
      <c r="U2243" s="8"/>
    </row>
    <row r="2244" spans="1:21" ht="14.25" customHeight="1" x14ac:dyDescent="0.55000000000000004">
      <c r="A2244" s="7">
        <f t="shared" si="108"/>
        <v>2028</v>
      </c>
      <c r="B2244" s="73" t="s">
        <v>87</v>
      </c>
      <c r="C2244" s="75">
        <v>54513</v>
      </c>
      <c r="D2244" s="8">
        <v>19920.230926513672</v>
      </c>
      <c r="E2244" s="8">
        <v>139261.61254882815</v>
      </c>
      <c r="F2244" s="8">
        <v>18382.532806396484</v>
      </c>
      <c r="G2244" s="8">
        <v>238.91805469989765</v>
      </c>
      <c r="H2244" s="8">
        <v>1012.880903244019</v>
      </c>
      <c r="I2244" s="8">
        <v>222.83379006385786</v>
      </c>
      <c r="J2244" s="8">
        <v>20690.205551147465</v>
      </c>
      <c r="K2244" s="8">
        <v>3893.8514785766602</v>
      </c>
      <c r="L2244" s="8">
        <v>438.57169246673601</v>
      </c>
      <c r="M2244" s="8">
        <v>1538.6022624969501</v>
      </c>
      <c r="N2244" s="8">
        <v>14819.180480957046</v>
      </c>
      <c r="O2244" s="8">
        <v>1190.2617931365971</v>
      </c>
      <c r="P2244" s="8">
        <v>0</v>
      </c>
      <c r="Q2244" s="8">
        <v>0</v>
      </c>
      <c r="R2244" s="8">
        <v>12258.830802917488</v>
      </c>
      <c r="S2244" s="8">
        <v>4085.6971740722656</v>
      </c>
      <c r="T2244" s="8">
        <v>4345.6776123046884</v>
      </c>
      <c r="U2244" s="8"/>
    </row>
    <row r="2245" spans="1:21" ht="14.25" customHeight="1" x14ac:dyDescent="0.55000000000000004">
      <c r="A2245" s="7">
        <f t="shared" si="108"/>
        <v>2028</v>
      </c>
      <c r="B2245" s="73" t="s">
        <v>87</v>
      </c>
      <c r="C2245" s="75">
        <v>54543</v>
      </c>
      <c r="D2245" s="8">
        <v>19800.125640869141</v>
      </c>
      <c r="E2245" s="8">
        <v>138421.96118164068</v>
      </c>
      <c r="F2245" s="8">
        <v>18271.698822021492</v>
      </c>
      <c r="G2245" s="8">
        <v>237.47754478454596</v>
      </c>
      <c r="H2245" s="8">
        <v>1006.7739582061763</v>
      </c>
      <c r="I2245" s="8">
        <v>221.49026143550881</v>
      </c>
      <c r="J2245" s="8">
        <v>20565.458312988299</v>
      </c>
      <c r="K2245" s="8">
        <v>3888.046173095704</v>
      </c>
      <c r="L2245" s="8">
        <v>435.92741060256964</v>
      </c>
      <c r="M2245" s="8">
        <v>1529.3255386352546</v>
      </c>
      <c r="N2245" s="8">
        <v>14712.159240722669</v>
      </c>
      <c r="O2245" s="8">
        <v>1172.3177289962769</v>
      </c>
      <c r="P2245" s="8">
        <v>0</v>
      </c>
      <c r="Q2245" s="8">
        <v>0</v>
      </c>
      <c r="R2245" s="8">
        <v>12184.918506622322</v>
      </c>
      <c r="S2245" s="8">
        <v>4061.0634613037128</v>
      </c>
      <c r="T2245" s="8">
        <v>4319.4762954711914</v>
      </c>
      <c r="U2245" s="8"/>
    </row>
    <row r="2246" spans="1:21" ht="14.25" customHeight="1" x14ac:dyDescent="0.55000000000000004">
      <c r="A2246" s="7">
        <f t="shared" si="108"/>
        <v>2028</v>
      </c>
      <c r="B2246" s="73" t="s">
        <v>87</v>
      </c>
      <c r="C2246" s="75">
        <v>54574</v>
      </c>
      <c r="D2246" s="8">
        <v>19680.744506835938</v>
      </c>
      <c r="E2246" s="8">
        <v>137587.37304687503</v>
      </c>
      <c r="F2246" s="8">
        <v>18161.533172607429</v>
      </c>
      <c r="G2246" s="8">
        <v>236.04572045803079</v>
      </c>
      <c r="H2246" s="8">
        <v>1000.7037906646727</v>
      </c>
      <c r="I2246" s="8">
        <v>220.15482759475714</v>
      </c>
      <c r="J2246" s="8">
        <v>20441.462783813491</v>
      </c>
      <c r="K2246" s="8">
        <v>3882.2758178710938</v>
      </c>
      <c r="L2246" s="8">
        <v>433.29905652999878</v>
      </c>
      <c r="M2246" s="8">
        <v>1520.1047382354734</v>
      </c>
      <c r="N2246" s="8">
        <v>14605.782699584972</v>
      </c>
      <c r="O2246" s="8">
        <v>1154.6339874267574</v>
      </c>
      <c r="P2246" s="8">
        <v>0</v>
      </c>
      <c r="Q2246" s="8">
        <v>0</v>
      </c>
      <c r="R2246" s="8">
        <v>12111.451984405534</v>
      </c>
      <c r="S2246" s="8">
        <v>4036.5778923034673</v>
      </c>
      <c r="T2246" s="8">
        <v>4293.4327812194842</v>
      </c>
      <c r="U2246" s="8"/>
    </row>
    <row r="2247" spans="1:21" ht="14.25" customHeight="1" x14ac:dyDescent="0.55000000000000004">
      <c r="A2247" s="7">
        <f t="shared" si="108"/>
        <v>2028</v>
      </c>
      <c r="B2247" s="73" t="s">
        <v>87</v>
      </c>
      <c r="C2247" s="75">
        <v>54604</v>
      </c>
      <c r="D2247" s="8">
        <v>19562.083435058594</v>
      </c>
      <c r="E2247" s="8">
        <v>136757.8171386719</v>
      </c>
      <c r="F2247" s="8">
        <v>18052.031768798835</v>
      </c>
      <c r="G2247" s="8">
        <v>234.62252843379972</v>
      </c>
      <c r="H2247" s="8">
        <v>994.67025279998688</v>
      </c>
      <c r="I2247" s="8">
        <v>218.82744550704956</v>
      </c>
      <c r="J2247" s="8">
        <v>20318.214599609397</v>
      </c>
      <c r="K2247" s="8">
        <v>3876.540313720704</v>
      </c>
      <c r="L2247" s="8">
        <v>430.68657684326172</v>
      </c>
      <c r="M2247" s="8">
        <v>1510.9395856857316</v>
      </c>
      <c r="N2247" s="8">
        <v>14500.048370361344</v>
      </c>
      <c r="O2247" s="8">
        <v>1137.207095146179</v>
      </c>
      <c r="P2247" s="8">
        <v>0</v>
      </c>
      <c r="Q2247" s="8">
        <v>0</v>
      </c>
      <c r="R2247" s="8">
        <v>12038.428291320806</v>
      </c>
      <c r="S2247" s="8">
        <v>4012.2402610778809</v>
      </c>
      <c r="T2247" s="8">
        <v>4267.5463638305664</v>
      </c>
      <c r="U2247" s="8"/>
    </row>
    <row r="2248" spans="1:21" ht="14.25" customHeight="1" x14ac:dyDescent="0.55000000000000004">
      <c r="A2248" s="7">
        <f t="shared" si="108"/>
        <v>2028</v>
      </c>
      <c r="B2248" s="73" t="s">
        <v>87</v>
      </c>
      <c r="C2248" s="75">
        <v>54635</v>
      </c>
      <c r="D2248" s="8">
        <v>19444.137512207035</v>
      </c>
      <c r="E2248" s="8">
        <v>135933.2624511719</v>
      </c>
      <c r="F2248" s="8">
        <v>17943.190490722664</v>
      </c>
      <c r="G2248" s="8">
        <v>233.20791792869554</v>
      </c>
      <c r="H2248" s="8">
        <v>988.67307662963958</v>
      </c>
      <c r="I2248" s="8">
        <v>217.50806808471671</v>
      </c>
      <c r="J2248" s="8">
        <v>20195.709976196289</v>
      </c>
      <c r="K2248" s="8">
        <v>3870.839363098145</v>
      </c>
      <c r="L2248" s="8">
        <v>428.08982992172241</v>
      </c>
      <c r="M2248" s="8">
        <v>1501.8296327590942</v>
      </c>
      <c r="N2248" s="8">
        <v>14394.951126098647</v>
      </c>
      <c r="O2248" s="8">
        <v>1120.0332393646238</v>
      </c>
      <c r="P2248" s="8">
        <v>0</v>
      </c>
      <c r="Q2248" s="8">
        <v>0</v>
      </c>
      <c r="R2248" s="8">
        <v>11965.844741821304</v>
      </c>
      <c r="S2248" s="8">
        <v>3988.0491981506352</v>
      </c>
      <c r="T2248" s="8">
        <v>4241.8159980773926</v>
      </c>
      <c r="U2248" s="8"/>
    </row>
    <row r="2249" spans="1:21" ht="14.25" customHeight="1" x14ac:dyDescent="0.55000000000000004">
      <c r="A2249" s="7">
        <f t="shared" si="108"/>
        <v>2028</v>
      </c>
      <c r="B2249" s="73" t="s">
        <v>87</v>
      </c>
      <c r="C2249" s="75">
        <v>54666</v>
      </c>
      <c r="D2249" s="8">
        <v>19326.902709960941</v>
      </c>
      <c r="E2249" s="8">
        <v>135113.6794433594</v>
      </c>
      <c r="F2249" s="8">
        <v>17835.005767822269</v>
      </c>
      <c r="G2249" s="8">
        <v>231.8018327951431</v>
      </c>
      <c r="H2249" s="8">
        <v>982.71205520629917</v>
      </c>
      <c r="I2249" s="8">
        <v>216.19664657115928</v>
      </c>
      <c r="J2249" s="8">
        <v>20073.944320678729</v>
      </c>
      <c r="K2249" s="8">
        <v>3865.1727294921893</v>
      </c>
      <c r="L2249" s="8">
        <v>425.50874853134167</v>
      </c>
      <c r="M2249" s="8">
        <v>1492.7746706008918</v>
      </c>
      <c r="N2249" s="8">
        <v>14290.487686157227</v>
      </c>
      <c r="O2249" s="8">
        <v>1103.1088953018193</v>
      </c>
      <c r="P2249" s="8">
        <v>0</v>
      </c>
      <c r="Q2249" s="8">
        <v>0</v>
      </c>
      <c r="R2249" s="8">
        <v>11893.699096679695</v>
      </c>
      <c r="S2249" s="8">
        <v>3964.0039558410663</v>
      </c>
      <c r="T2249" s="8">
        <v>4216.240894317627</v>
      </c>
      <c r="U2249" s="8"/>
    </row>
    <row r="2250" spans="1:21" ht="14.25" customHeight="1" x14ac:dyDescent="0.55000000000000004">
      <c r="A2250" s="7">
        <f t="shared" si="108"/>
        <v>2028</v>
      </c>
      <c r="B2250" s="73" t="s">
        <v>87</v>
      </c>
      <c r="C2250" s="75">
        <v>54696</v>
      </c>
      <c r="D2250" s="8">
        <v>19210.374908447266</v>
      </c>
      <c r="E2250" s="8">
        <v>134299.03759765625</v>
      </c>
      <c r="F2250" s="8">
        <v>17727.473022460941</v>
      </c>
      <c r="G2250" s="8">
        <v>230.40423345565804</v>
      </c>
      <c r="H2250" s="8">
        <v>976.78700065612793</v>
      </c>
      <c r="I2250" s="8">
        <v>214.89313197135925</v>
      </c>
      <c r="J2250" s="8">
        <v>19952.91206359864</v>
      </c>
      <c r="K2250" s="8">
        <v>3859.5403594970717</v>
      </c>
      <c r="L2250" s="8">
        <v>422.94322538375866</v>
      </c>
      <c r="M2250" s="8">
        <v>1483.7742481231685</v>
      </c>
      <c r="N2250" s="8">
        <v>14186.654083251966</v>
      </c>
      <c r="O2250" s="8">
        <v>1086.4303970336925</v>
      </c>
      <c r="P2250" s="8">
        <v>0</v>
      </c>
      <c r="Q2250" s="8">
        <v>0</v>
      </c>
      <c r="R2250" s="8">
        <v>11821.988414764413</v>
      </c>
      <c r="S2250" s="8">
        <v>3940.1038360595712</v>
      </c>
      <c r="T2250" s="8">
        <v>4190.8197975158701</v>
      </c>
      <c r="U2250" s="8"/>
    </row>
    <row r="2251" spans="1:21" ht="14.25" customHeight="1" x14ac:dyDescent="0.55000000000000004">
      <c r="A2251" s="7">
        <f t="shared" si="108"/>
        <v>2028</v>
      </c>
      <c r="B2251" s="73" t="s">
        <v>87</v>
      </c>
      <c r="C2251" s="75">
        <v>54727</v>
      </c>
      <c r="D2251" s="8">
        <v>19094.549743652344</v>
      </c>
      <c r="E2251" s="8">
        <v>133489.30664062503</v>
      </c>
      <c r="F2251" s="8">
        <v>17620.588287353516</v>
      </c>
      <c r="G2251" s="8">
        <v>229.01505589485171</v>
      </c>
      <c r="H2251" s="8">
        <v>970.89762973785469</v>
      </c>
      <c r="I2251" s="8">
        <v>213.5974699258806</v>
      </c>
      <c r="J2251" s="8">
        <v>19832.609954833995</v>
      </c>
      <c r="K2251" s="8">
        <v>3853.94189453125</v>
      </c>
      <c r="L2251" s="8">
        <v>420.39317035675049</v>
      </c>
      <c r="M2251" s="8">
        <v>1474.8281793594354</v>
      </c>
      <c r="N2251" s="8">
        <v>14083.446594238283</v>
      </c>
      <c r="O2251" s="8">
        <v>1069.9943799972536</v>
      </c>
      <c r="P2251" s="8">
        <v>0</v>
      </c>
      <c r="Q2251" s="8">
        <v>0</v>
      </c>
      <c r="R2251" s="8">
        <v>11750.709953308104</v>
      </c>
      <c r="S2251" s="8">
        <v>3916.3477096557608</v>
      </c>
      <c r="T2251" s="8">
        <v>4165.5520172119159</v>
      </c>
      <c r="U2251" s="8"/>
    </row>
    <row r="2252" spans="1:21" ht="14.25" customHeight="1" x14ac:dyDescent="0.55000000000000004">
      <c r="A2252" s="7">
        <f t="shared" si="108"/>
        <v>2028</v>
      </c>
      <c r="B2252" s="73" t="s">
        <v>87</v>
      </c>
      <c r="C2252" s="75">
        <v>54757</v>
      </c>
      <c r="D2252" s="8">
        <v>18979.422668457031</v>
      </c>
      <c r="E2252" s="8">
        <v>132684.45947265628</v>
      </c>
      <c r="F2252" s="8">
        <v>17514.348602294926</v>
      </c>
      <c r="G2252" s="8">
        <v>227.63424944877639</v>
      </c>
      <c r="H2252" s="8">
        <v>965.04378128051678</v>
      </c>
      <c r="I2252" s="8">
        <v>212.30962467193612</v>
      </c>
      <c r="J2252" s="8">
        <v>19713.032745361339</v>
      </c>
      <c r="K2252" s="8">
        <v>3848.3771057128911</v>
      </c>
      <c r="L2252" s="8">
        <v>417.85848474502546</v>
      </c>
      <c r="M2252" s="8">
        <v>1465.9359455108633</v>
      </c>
      <c r="N2252" s="8">
        <v>13980.861450195334</v>
      </c>
      <c r="O2252" s="8">
        <v>1053.7972993850708</v>
      </c>
      <c r="P2252" s="8">
        <v>0</v>
      </c>
      <c r="Q2252" s="8">
        <v>0</v>
      </c>
      <c r="R2252" s="8">
        <v>11679.861179351812</v>
      </c>
      <c r="S2252" s="8">
        <v>3892.7348022460938</v>
      </c>
      <c r="T2252" s="8">
        <v>4140.4366016387949</v>
      </c>
      <c r="U2252" s="8"/>
    </row>
    <row r="2253" spans="1:21" ht="14.25" customHeight="1" x14ac:dyDescent="0.55000000000000004">
      <c r="A2253" s="7">
        <f t="shared" si="108"/>
        <v>2028</v>
      </c>
      <c r="B2253" s="73" t="s">
        <v>87</v>
      </c>
      <c r="C2253" s="75">
        <v>54788</v>
      </c>
      <c r="D2253" s="8">
        <v>18864.989807128906</v>
      </c>
      <c r="E2253" s="8">
        <v>131884.4636230469</v>
      </c>
      <c r="F2253" s="8">
        <v>17408.74908447266</v>
      </c>
      <c r="G2253" s="8">
        <v>226.26177495717999</v>
      </c>
      <c r="H2253" s="8">
        <v>959.22526550293048</v>
      </c>
      <c r="I2253" s="8">
        <v>211.02954804897303</v>
      </c>
      <c r="J2253" s="8">
        <v>19594.176956176769</v>
      </c>
      <c r="K2253" s="8">
        <v>3842.8459930419936</v>
      </c>
      <c r="L2253" s="8">
        <v>415.33909225463873</v>
      </c>
      <c r="M2253" s="8">
        <v>1457.0973882675178</v>
      </c>
      <c r="N2253" s="8">
        <v>13878.894485473656</v>
      </c>
      <c r="O2253" s="8">
        <v>1037.8357362747199</v>
      </c>
      <c r="P2253" s="8">
        <v>0</v>
      </c>
      <c r="Q2253" s="8">
        <v>0</v>
      </c>
      <c r="R2253" s="8">
        <v>11609.439941406252</v>
      </c>
      <c r="S2253" s="8">
        <v>3869.2643013000493</v>
      </c>
      <c r="T2253" s="8">
        <v>4115.4726696014413</v>
      </c>
      <c r="U2253" s="8"/>
    </row>
    <row r="2254" spans="1:21" ht="14.25" customHeight="1" x14ac:dyDescent="0.55000000000000004">
      <c r="A2254" s="7">
        <f t="shared" si="108"/>
        <v>2028</v>
      </c>
      <c r="B2254" s="73" t="s">
        <v>87</v>
      </c>
      <c r="C2254" s="75">
        <v>54819</v>
      </c>
      <c r="D2254" s="8">
        <v>18751.246826171879</v>
      </c>
      <c r="E2254" s="8">
        <v>131089.2917480469</v>
      </c>
      <c r="F2254" s="8">
        <v>17303.786468505859</v>
      </c>
      <c r="G2254" s="8">
        <v>224.89757025241849</v>
      </c>
      <c r="H2254" s="8">
        <v>953.44178581237759</v>
      </c>
      <c r="I2254" s="8">
        <v>209.75718688964847</v>
      </c>
      <c r="J2254" s="8">
        <v>19476.03730773928</v>
      </c>
      <c r="K2254" s="8">
        <v>3837.3481826782217</v>
      </c>
      <c r="L2254" s="8">
        <v>412.83487844467163</v>
      </c>
      <c r="M2254" s="8">
        <v>1448.3120889663701</v>
      </c>
      <c r="N2254" s="8">
        <v>13777.542205810565</v>
      </c>
      <c r="O2254" s="8">
        <v>1022.1064481735241</v>
      </c>
      <c r="P2254" s="8">
        <v>0</v>
      </c>
      <c r="Q2254" s="8">
        <v>0</v>
      </c>
      <c r="R2254" s="8">
        <v>11539.442844390884</v>
      </c>
      <c r="S2254" s="8">
        <v>3845.9353408813486</v>
      </c>
      <c r="T2254" s="8">
        <v>4090.659345626832</v>
      </c>
      <c r="U2254" s="8"/>
    </row>
    <row r="2255" spans="1:21" ht="14.25" customHeight="1" x14ac:dyDescent="0.55000000000000004">
      <c r="A2255" s="7">
        <f t="shared" si="108"/>
        <v>2028</v>
      </c>
      <c r="B2255" s="73" t="s">
        <v>87</v>
      </c>
      <c r="C2255" s="75">
        <v>54847</v>
      </c>
      <c r="D2255" s="8">
        <v>18638.189727783203</v>
      </c>
      <c r="E2255" s="8">
        <v>130298.91406250003</v>
      </c>
      <c r="F2255" s="8">
        <v>17199.456634521484</v>
      </c>
      <c r="G2255" s="8">
        <v>223.54159450531014</v>
      </c>
      <c r="H2255" s="8">
        <v>947.69319534301712</v>
      </c>
      <c r="I2255" s="8">
        <v>208.49249684810636</v>
      </c>
      <c r="J2255" s="8">
        <v>19358.610137939471</v>
      </c>
      <c r="K2255" s="8">
        <v>3831.8835601806654</v>
      </c>
      <c r="L2255" s="8">
        <v>410.34576559066772</v>
      </c>
      <c r="M2255" s="8">
        <v>1439.5797510147095</v>
      </c>
      <c r="N2255" s="8">
        <v>13676.801239013692</v>
      </c>
      <c r="O2255" s="8">
        <v>1006.6059741973877</v>
      </c>
      <c r="P2255" s="8">
        <v>0</v>
      </c>
      <c r="Q2255" s="8">
        <v>0</v>
      </c>
      <c r="R2255" s="8">
        <v>11469.86794281007</v>
      </c>
      <c r="S2255" s="8">
        <v>3822.7469825744638</v>
      </c>
      <c r="T2255" s="8">
        <v>4065.9954605102548</v>
      </c>
      <c r="U2255" s="8"/>
    </row>
    <row r="2256" spans="1:21" ht="14.25" customHeight="1" x14ac:dyDescent="0.55000000000000004">
      <c r="A2256" s="7">
        <f t="shared" si="108"/>
        <v>2028</v>
      </c>
      <c r="B2256" s="73" t="s">
        <v>87</v>
      </c>
      <c r="C2256" s="75">
        <v>54878</v>
      </c>
      <c r="D2256" s="8">
        <v>18525.814392089847</v>
      </c>
      <c r="E2256" s="8">
        <v>129513.30200195315</v>
      </c>
      <c r="F2256" s="8">
        <v>17095.755676269539</v>
      </c>
      <c r="G2256" s="8">
        <v>222.19379651546475</v>
      </c>
      <c r="H2256" s="8">
        <v>941.9792623519885</v>
      </c>
      <c r="I2256" s="8">
        <v>207.23542392253879</v>
      </c>
      <c r="J2256" s="8">
        <v>19241.891357421871</v>
      </c>
      <c r="K2256" s="8">
        <v>3826.4518661499033</v>
      </c>
      <c r="L2256" s="8">
        <v>407.87168169021606</v>
      </c>
      <c r="M2256" s="8">
        <v>1430.9000682830811</v>
      </c>
      <c r="N2256" s="8">
        <v>13576.667861938484</v>
      </c>
      <c r="O2256" s="8">
        <v>991.33122253417957</v>
      </c>
      <c r="P2256" s="8">
        <v>0</v>
      </c>
      <c r="Q2256" s="8">
        <v>0</v>
      </c>
      <c r="R2256" s="8">
        <v>11400.712795257574</v>
      </c>
      <c r="S2256" s="8">
        <v>3799.6985054016141</v>
      </c>
      <c r="T2256" s="8">
        <v>4041.4801788330092</v>
      </c>
      <c r="U2256" s="8"/>
    </row>
    <row r="2257" spans="1:21" ht="14.25" customHeight="1" x14ac:dyDescent="0.55000000000000004">
      <c r="A2257" s="7">
        <f t="shared" si="108"/>
        <v>2028</v>
      </c>
      <c r="B2257" s="73" t="s">
        <v>87</v>
      </c>
      <c r="C2257" s="75">
        <v>54908</v>
      </c>
      <c r="D2257" s="8">
        <v>18414.116455078129</v>
      </c>
      <c r="E2257" s="8">
        <v>128732.42626953128</v>
      </c>
      <c r="F2257" s="8">
        <v>16992.680114746094</v>
      </c>
      <c r="G2257" s="8">
        <v>220.8541194200516</v>
      </c>
      <c r="H2257" s="8">
        <v>936.29979324340798</v>
      </c>
      <c r="I2257" s="8">
        <v>205.98593711853036</v>
      </c>
      <c r="J2257" s="8">
        <v>19125.876052856467</v>
      </c>
      <c r="K2257" s="8">
        <v>3821.0529479980482</v>
      </c>
      <c r="L2257" s="8">
        <v>405.4124841690064</v>
      </c>
      <c r="M2257" s="8">
        <v>1422.2727336883545</v>
      </c>
      <c r="N2257" s="8">
        <v>13477.137802124036</v>
      </c>
      <c r="O2257" s="8">
        <v>976.27882480621361</v>
      </c>
      <c r="P2257" s="8">
        <v>0</v>
      </c>
      <c r="Q2257" s="8">
        <v>0</v>
      </c>
      <c r="R2257" s="8">
        <v>11331.974174499532</v>
      </c>
      <c r="S2257" s="8">
        <v>3776.7889881134056</v>
      </c>
      <c r="T2257" s="8">
        <v>4017.1127929687509</v>
      </c>
      <c r="U2257" s="8"/>
    </row>
    <row r="2258" spans="1:21" ht="14.25" customHeight="1" x14ac:dyDescent="0.55000000000000004">
      <c r="A2258" s="7">
        <f t="shared" si="108"/>
        <v>2028</v>
      </c>
      <c r="B2258" s="73" t="s">
        <v>87</v>
      </c>
      <c r="C2258" s="75">
        <v>54939</v>
      </c>
      <c r="D2258" s="8">
        <v>18303.092163085941</v>
      </c>
      <c r="E2258" s="8">
        <v>127956.25830078128</v>
      </c>
      <c r="F2258" s="8">
        <v>16890.22607421875</v>
      </c>
      <c r="G2258" s="8">
        <v>219.52252471446991</v>
      </c>
      <c r="H2258" s="8">
        <v>930.65453243255581</v>
      </c>
      <c r="I2258" s="8">
        <v>204.74398839473716</v>
      </c>
      <c r="J2258" s="8">
        <v>19010.560287475597</v>
      </c>
      <c r="K2258" s="8">
        <v>3815.6864929199223</v>
      </c>
      <c r="L2258" s="8">
        <v>402.96812772750849</v>
      </c>
      <c r="M2258" s="8">
        <v>1413.6974458694467</v>
      </c>
      <c r="N2258" s="8">
        <v>13378.208099365249</v>
      </c>
      <c r="O2258" s="8">
        <v>961.44565200805664</v>
      </c>
      <c r="P2258" s="8">
        <v>0</v>
      </c>
      <c r="Q2258" s="8">
        <v>0</v>
      </c>
      <c r="R2258" s="8">
        <v>11263.650478363048</v>
      </c>
      <c r="S2258" s="8">
        <v>3754.0174407958998</v>
      </c>
      <c r="T2258" s="8">
        <v>3992.8924465179448</v>
      </c>
      <c r="U2258" s="8"/>
    </row>
    <row r="2259" spans="1:21" ht="14.25" customHeight="1" x14ac:dyDescent="0.55000000000000004">
      <c r="A2259" s="7">
        <f t="shared" si="108"/>
        <v>2028</v>
      </c>
      <c r="B2259" s="73" t="s">
        <v>87</v>
      </c>
      <c r="C2259" s="75">
        <v>54969</v>
      </c>
      <c r="D2259" s="8">
        <v>18192.737152099613</v>
      </c>
      <c r="E2259" s="8">
        <v>127184.77026367192</v>
      </c>
      <c r="F2259" s="8">
        <v>16788.389556884766</v>
      </c>
      <c r="G2259" s="8">
        <v>218.19895201921469</v>
      </c>
      <c r="H2259" s="8">
        <v>925.04332065582207</v>
      </c>
      <c r="I2259" s="8">
        <v>203.50951945781716</v>
      </c>
      <c r="J2259" s="8">
        <v>18895.939819335948</v>
      </c>
      <c r="K2259" s="8">
        <v>3810.3523788452167</v>
      </c>
      <c r="L2259" s="8">
        <v>400.53851461410534</v>
      </c>
      <c r="M2259" s="8">
        <v>1405.1738052368162</v>
      </c>
      <c r="N2259" s="8">
        <v>13279.875106811534</v>
      </c>
      <c r="O2259" s="8">
        <v>946.82866954803444</v>
      </c>
      <c r="P2259" s="8">
        <v>0</v>
      </c>
      <c r="Q2259" s="8">
        <v>0</v>
      </c>
      <c r="R2259" s="8">
        <v>11195.738288879398</v>
      </c>
      <c r="S2259" s="8">
        <v>3731.3833160400413</v>
      </c>
      <c r="T2259" s="8">
        <v>3968.8180198669447</v>
      </c>
      <c r="U2259" s="8"/>
    </row>
    <row r="2260" spans="1:21" ht="14.25" customHeight="1" x14ac:dyDescent="0.55000000000000004">
      <c r="A2260" s="7">
        <f t="shared" si="108"/>
        <v>2028</v>
      </c>
      <c r="B2260" s="73" t="s">
        <v>87</v>
      </c>
      <c r="C2260" s="75">
        <v>55000</v>
      </c>
      <c r="D2260" s="8">
        <v>18083.047653198246</v>
      </c>
      <c r="E2260" s="8">
        <v>126417.93383789067</v>
      </c>
      <c r="F2260" s="8">
        <v>16687.167297363281</v>
      </c>
      <c r="G2260" s="8">
        <v>216.88336426019669</v>
      </c>
      <c r="H2260" s="8">
        <v>919.46595954895065</v>
      </c>
      <c r="I2260" s="8">
        <v>202.28250372409832</v>
      </c>
      <c r="J2260" s="8">
        <v>18782.010116577167</v>
      </c>
      <c r="K2260" s="8">
        <v>3805.0505523681659</v>
      </c>
      <c r="L2260" s="8">
        <v>398.12353324890137</v>
      </c>
      <c r="M2260" s="8">
        <v>1396.7015914916992</v>
      </c>
      <c r="N2260" s="8">
        <v>13182.134643554708</v>
      </c>
      <c r="O2260" s="8">
        <v>932.4247407913208</v>
      </c>
      <c r="P2260" s="8">
        <v>0</v>
      </c>
      <c r="Q2260" s="8">
        <v>0</v>
      </c>
      <c r="R2260" s="8">
        <v>11128.235782623296</v>
      </c>
      <c r="S2260" s="8">
        <v>3708.8856925964374</v>
      </c>
      <c r="T2260" s="8">
        <v>3944.8888530731197</v>
      </c>
      <c r="U2260" s="8"/>
    </row>
    <row r="2261" spans="1:21" ht="14.25" customHeight="1" x14ac:dyDescent="0.55000000000000004">
      <c r="A2261" s="7">
        <f t="shared" si="108"/>
        <v>2028</v>
      </c>
      <c r="B2261" s="73" t="s">
        <v>87</v>
      </c>
      <c r="C2261" s="75">
        <v>55031</v>
      </c>
      <c r="D2261" s="8">
        <v>17974.01942443848</v>
      </c>
      <c r="E2261" s="8">
        <v>125655.72021484378</v>
      </c>
      <c r="F2261" s="8">
        <v>16586.554809570313</v>
      </c>
      <c r="G2261" s="8">
        <v>215.57570695877078</v>
      </c>
      <c r="H2261" s="8">
        <v>913.9222097396862</v>
      </c>
      <c r="I2261" s="8">
        <v>201.06287527084351</v>
      </c>
      <c r="J2261" s="8">
        <v>18668.767639160178</v>
      </c>
      <c r="K2261" s="8">
        <v>3799.7806243896498</v>
      </c>
      <c r="L2261" s="8">
        <v>395.72313046455383</v>
      </c>
      <c r="M2261" s="8">
        <v>1388.2804698944105</v>
      </c>
      <c r="N2261" s="8">
        <v>13084.983688354494</v>
      </c>
      <c r="O2261" s="8">
        <v>918.23072910308827</v>
      </c>
      <c r="P2261" s="8">
        <v>0</v>
      </c>
      <c r="Q2261" s="8">
        <v>0</v>
      </c>
      <c r="R2261" s="8">
        <v>11061.140220642104</v>
      </c>
      <c r="S2261" s="8">
        <v>3686.52367591858</v>
      </c>
      <c r="T2261" s="8">
        <v>3921.1038665771484</v>
      </c>
      <c r="U2261" s="8"/>
    </row>
    <row r="2262" spans="1:21" ht="14.25" customHeight="1" x14ac:dyDescent="0.55000000000000004">
      <c r="A2262" s="7">
        <f t="shared" si="108"/>
        <v>2028</v>
      </c>
      <c r="B2262" s="73" t="s">
        <v>87</v>
      </c>
      <c r="C2262" s="75">
        <v>55061</v>
      </c>
      <c r="D2262" s="8">
        <v>17865.648574829105</v>
      </c>
      <c r="E2262" s="8">
        <v>124898.10351562503</v>
      </c>
      <c r="F2262" s="8">
        <v>16486.549468994141</v>
      </c>
      <c r="G2262" s="8">
        <v>214.27593594789516</v>
      </c>
      <c r="H2262" s="8">
        <v>908.41189193725518</v>
      </c>
      <c r="I2262" s="8">
        <v>199.8506093025207</v>
      </c>
      <c r="J2262" s="8">
        <v>18556.208175659205</v>
      </c>
      <c r="K2262" s="8">
        <v>3794.5425338745113</v>
      </c>
      <c r="L2262" s="8">
        <v>393.33720040321344</v>
      </c>
      <c r="M2262" s="8">
        <v>1379.9101018905642</v>
      </c>
      <c r="N2262" s="8">
        <v>12988.418518066419</v>
      </c>
      <c r="O2262" s="8">
        <v>904.24379062652577</v>
      </c>
      <c r="P2262" s="8">
        <v>0</v>
      </c>
      <c r="Q2262" s="8">
        <v>0</v>
      </c>
      <c r="R2262" s="8">
        <v>10994.449287414556</v>
      </c>
      <c r="S2262" s="8">
        <v>3664.2964458465585</v>
      </c>
      <c r="T2262" s="8">
        <v>3897.462396621705</v>
      </c>
      <c r="U2262" s="8"/>
    </row>
    <row r="2263" spans="1:21" ht="14.25" customHeight="1" x14ac:dyDescent="0.55000000000000004">
      <c r="A2263" s="7">
        <f t="shared" si="108"/>
        <v>2028</v>
      </c>
      <c r="B2263" s="73" t="s">
        <v>87</v>
      </c>
      <c r="C2263" s="75">
        <v>55092</v>
      </c>
      <c r="D2263" s="8">
        <v>17757.931198120117</v>
      </c>
      <c r="E2263" s="8">
        <v>124145.0544433594</v>
      </c>
      <c r="F2263" s="8">
        <v>16387.147155761722</v>
      </c>
      <c r="G2263" s="8">
        <v>212.98399972915655</v>
      </c>
      <c r="H2263" s="8">
        <v>902.93479681014981</v>
      </c>
      <c r="I2263" s="8">
        <v>198.6456476449967</v>
      </c>
      <c r="J2263" s="8">
        <v>18444.326828002941</v>
      </c>
      <c r="K2263" s="8">
        <v>3789.3358612060556</v>
      </c>
      <c r="L2263" s="8">
        <v>390.96565127372742</v>
      </c>
      <c r="M2263" s="8">
        <v>1371.5901870727537</v>
      </c>
      <c r="N2263" s="8">
        <v>12892.43563842774</v>
      </c>
      <c r="O2263" s="8">
        <v>890.46089649200462</v>
      </c>
      <c r="P2263" s="8">
        <v>0</v>
      </c>
      <c r="Q2263" s="8">
        <v>0</v>
      </c>
      <c r="R2263" s="8">
        <v>10928.160331726076</v>
      </c>
      <c r="S2263" s="8">
        <v>3642.2032508850107</v>
      </c>
      <c r="T2263" s="8">
        <v>3873.9633598327641</v>
      </c>
      <c r="U2263" s="8"/>
    </row>
    <row r="2264" spans="1:21" ht="14.25" customHeight="1" x14ac:dyDescent="0.55000000000000004">
      <c r="A2264" s="7">
        <f t="shared" si="108"/>
        <v>2028</v>
      </c>
      <c r="B2264" s="73" t="s">
        <v>87</v>
      </c>
      <c r="C2264" s="75">
        <v>55122</v>
      </c>
      <c r="D2264" s="8">
        <v>17650.863174438477</v>
      </c>
      <c r="E2264" s="8">
        <v>123396.54516601565</v>
      </c>
      <c r="F2264" s="8">
        <v>16288.343872070314</v>
      </c>
      <c r="G2264" s="8">
        <v>211.69985568523401</v>
      </c>
      <c r="H2264" s="8">
        <v>897.49071550369285</v>
      </c>
      <c r="I2264" s="8">
        <v>197.44794631004336</v>
      </c>
      <c r="J2264" s="8">
        <v>18333.12019348146</v>
      </c>
      <c r="K2264" s="8">
        <v>3784.1608200073247</v>
      </c>
      <c r="L2264" s="8">
        <v>388.60839605331404</v>
      </c>
      <c r="M2264" s="8">
        <v>1363.32042312622</v>
      </c>
      <c r="N2264" s="8">
        <v>12797.031112670917</v>
      </c>
      <c r="O2264" s="8">
        <v>876.87900447845482</v>
      </c>
      <c r="P2264" s="8">
        <v>0</v>
      </c>
      <c r="Q2264" s="8">
        <v>0</v>
      </c>
      <c r="R2264" s="8">
        <v>10862.271270751966</v>
      </c>
      <c r="S2264" s="8">
        <v>3620.2432289123549</v>
      </c>
      <c r="T2264" s="8">
        <v>3850.6059074401869</v>
      </c>
      <c r="U2264" s="8"/>
    </row>
    <row r="2265" spans="1:21" ht="14.25" customHeight="1" x14ac:dyDescent="0.55000000000000004">
      <c r="A2265" s="7">
        <f t="shared" si="108"/>
        <v>2028</v>
      </c>
      <c r="B2265" s="73" t="s">
        <v>87</v>
      </c>
      <c r="C2265" s="75">
        <v>55153</v>
      </c>
      <c r="D2265" s="8">
        <v>17544.44065856934</v>
      </c>
      <c r="E2265" s="8">
        <v>122652.54931640628</v>
      </c>
      <c r="F2265" s="8">
        <v>16190.136535644533</v>
      </c>
      <c r="G2265" s="8">
        <v>210.42344862222672</v>
      </c>
      <c r="H2265" s="8">
        <v>892.07947063446079</v>
      </c>
      <c r="I2265" s="8">
        <v>196.25747585296631</v>
      </c>
      <c r="J2265" s="8">
        <v>18222.584197998054</v>
      </c>
      <c r="K2265" s="8">
        <v>3779.0168380737296</v>
      </c>
      <c r="L2265" s="8">
        <v>386.2653534412384</v>
      </c>
      <c r="M2265" s="8">
        <v>1355.1005420684824</v>
      </c>
      <c r="N2265" s="8">
        <v>12702.201614379908</v>
      </c>
      <c r="O2265" s="8">
        <v>863.49546051025413</v>
      </c>
      <c r="P2265" s="8">
        <v>0</v>
      </c>
      <c r="Q2265" s="8">
        <v>0</v>
      </c>
      <c r="R2265" s="8">
        <v>10796.778964996351</v>
      </c>
      <c r="S2265" s="8">
        <v>3598.4158134460454</v>
      </c>
      <c r="T2265" s="8">
        <v>3827.389484405518</v>
      </c>
      <c r="U2265" s="8"/>
    </row>
    <row r="2266" spans="1:21" ht="14.25" customHeight="1" x14ac:dyDescent="0.55000000000000004">
      <c r="A2266" s="7">
        <f t="shared" si="108"/>
        <v>2028</v>
      </c>
      <c r="B2266" s="73" t="s">
        <v>87</v>
      </c>
      <c r="C2266" s="75">
        <v>55184</v>
      </c>
      <c r="D2266" s="8">
        <v>17438.659805297852</v>
      </c>
      <c r="E2266" s="8">
        <v>121913.0397949219</v>
      </c>
      <c r="F2266" s="8">
        <v>16092.52102661133</v>
      </c>
      <c r="G2266" s="8">
        <v>209.15474677085879</v>
      </c>
      <c r="H2266" s="8">
        <v>886.70083618164085</v>
      </c>
      <c r="I2266" s="8">
        <v>195.0741761922836</v>
      </c>
      <c r="J2266" s="8">
        <v>18112.714782714862</v>
      </c>
      <c r="K2266" s="8">
        <v>3773.9039154052743</v>
      </c>
      <c r="L2266" s="8">
        <v>383.93643760681147</v>
      </c>
      <c r="M2266" s="8">
        <v>1346.9302082061768</v>
      </c>
      <c r="N2266" s="8">
        <v>12607.944015502942</v>
      </c>
      <c r="O2266" s="8">
        <v>850.30740261077904</v>
      </c>
      <c r="P2266" s="8">
        <v>0</v>
      </c>
      <c r="Q2266" s="8">
        <v>0</v>
      </c>
      <c r="R2266" s="8">
        <v>10731.682231903082</v>
      </c>
      <c r="S2266" s="8">
        <v>3576.7197399139422</v>
      </c>
      <c r="T2266" s="8">
        <v>3804.3129234313965</v>
      </c>
      <c r="U2266" s="8"/>
    </row>
    <row r="2267" spans="1:21" ht="14.25" customHeight="1" x14ac:dyDescent="0.55000000000000004">
      <c r="A2267" s="7">
        <f t="shared" si="108"/>
        <v>2028</v>
      </c>
      <c r="B2267" s="73" t="s">
        <v>87</v>
      </c>
      <c r="C2267" s="75">
        <v>55212</v>
      </c>
      <c r="D2267" s="8">
        <v>17333.516845703125</v>
      </c>
      <c r="E2267" s="8">
        <v>121177.9880371094</v>
      </c>
      <c r="F2267" s="8">
        <v>15995.494293212894</v>
      </c>
      <c r="G2267" s="8">
        <v>207.89368522167214</v>
      </c>
      <c r="H2267" s="8">
        <v>881.35466527938877</v>
      </c>
      <c r="I2267" s="8">
        <v>193.89801704883584</v>
      </c>
      <c r="J2267" s="8">
        <v>18003.507629394549</v>
      </c>
      <c r="K2267" s="8">
        <v>3768.8217849731454</v>
      </c>
      <c r="L2267" s="8">
        <v>381.62157082557678</v>
      </c>
      <c r="M2267" s="8">
        <v>1338.8091745376591</v>
      </c>
      <c r="N2267" s="8">
        <v>12514.255050659192</v>
      </c>
      <c r="O2267" s="8">
        <v>837.31191730499268</v>
      </c>
      <c r="P2267" s="8">
        <v>0</v>
      </c>
      <c r="Q2267" s="8">
        <v>0</v>
      </c>
      <c r="R2267" s="8">
        <v>10666.977420806892</v>
      </c>
      <c r="S2267" s="8">
        <v>3555.1546802520761</v>
      </c>
      <c r="T2267" s="8">
        <v>3781.3756370544443</v>
      </c>
      <c r="U2267" s="8"/>
    </row>
    <row r="2268" spans="1:21" ht="14.25" customHeight="1" x14ac:dyDescent="0.55000000000000004">
      <c r="A2268" s="7">
        <f t="shared" si="108"/>
        <v>2028</v>
      </c>
      <c r="B2268" s="73" t="s">
        <v>87</v>
      </c>
      <c r="C2268" s="75">
        <v>55243</v>
      </c>
      <c r="D2268" s="8">
        <v>17229.007614135742</v>
      </c>
      <c r="E2268" s="8">
        <v>120447.3688964844</v>
      </c>
      <c r="F2268" s="8">
        <v>15899.052581787111</v>
      </c>
      <c r="G2268" s="8">
        <v>206.64022779464719</v>
      </c>
      <c r="H2268" s="8">
        <v>876.04070281982445</v>
      </c>
      <c r="I2268" s="8">
        <v>192.72894871234888</v>
      </c>
      <c r="J2268" s="8">
        <v>17894.958755493193</v>
      </c>
      <c r="K2268" s="8">
        <v>3763.7702713012695</v>
      </c>
      <c r="L2268" s="8">
        <v>379.32065844535822</v>
      </c>
      <c r="M2268" s="8">
        <v>1330.7370910644543</v>
      </c>
      <c r="N2268" s="8">
        <v>12421.131011962891</v>
      </c>
      <c r="O2268" s="8">
        <v>824.50646495819115</v>
      </c>
      <c r="P2268" s="8">
        <v>0</v>
      </c>
      <c r="Q2268" s="8">
        <v>0</v>
      </c>
      <c r="R2268" s="8">
        <v>10602.662796020519</v>
      </c>
      <c r="S2268" s="8">
        <v>3533.7195835113534</v>
      </c>
      <c r="T2268" s="8">
        <v>3758.5766277313251</v>
      </c>
      <c r="U2268" s="8"/>
    </row>
    <row r="2269" spans="1:21" ht="14.25" customHeight="1" x14ac:dyDescent="0.55000000000000004">
      <c r="A2269" s="7">
        <f t="shared" si="108"/>
        <v>2028</v>
      </c>
      <c r="B2269" s="73" t="s">
        <v>87</v>
      </c>
      <c r="C2269" s="75">
        <v>55273</v>
      </c>
      <c r="D2269" s="8">
        <v>17125.128555297852</v>
      </c>
      <c r="E2269" s="8">
        <v>119721.15429687503</v>
      </c>
      <c r="F2269" s="8">
        <v>15803.192291259766</v>
      </c>
      <c r="G2269" s="8">
        <v>205.39432692527762</v>
      </c>
      <c r="H2269" s="8">
        <v>870.75876283645607</v>
      </c>
      <c r="I2269" s="8">
        <v>191.56692302227017</v>
      </c>
      <c r="J2269" s="8">
        <v>17787.064331054695</v>
      </c>
      <c r="K2269" s="8">
        <v>3758.7492599487323</v>
      </c>
      <c r="L2269" s="8">
        <v>377.03360605239857</v>
      </c>
      <c r="M2269" s="8">
        <v>1322.7136240005486</v>
      </c>
      <c r="N2269" s="8">
        <v>12328.567779541027</v>
      </c>
      <c r="O2269" s="8">
        <v>811.88805294036854</v>
      </c>
      <c r="P2269" s="8">
        <v>0</v>
      </c>
      <c r="Q2269" s="8">
        <v>0</v>
      </c>
      <c r="R2269" s="8">
        <v>10538.735897064209</v>
      </c>
      <c r="S2269" s="8">
        <v>3512.413503646852</v>
      </c>
      <c r="T2269" s="8">
        <v>3735.9149551391611</v>
      </c>
      <c r="U2269" s="8"/>
    </row>
    <row r="2270" spans="1:21" ht="14.25" customHeight="1" x14ac:dyDescent="0.55000000000000004">
      <c r="A2270" s="7">
        <f t="shared" si="108"/>
        <v>2028</v>
      </c>
      <c r="B2270" s="73" t="s">
        <v>87</v>
      </c>
      <c r="C2270" s="75">
        <v>55304</v>
      </c>
      <c r="D2270" s="8">
        <v>17021.875717163086</v>
      </c>
      <c r="E2270" s="8">
        <v>118999.31982421878</v>
      </c>
      <c r="F2270" s="8">
        <v>15707.910003662111</v>
      </c>
      <c r="G2270" s="8">
        <v>204.15594118833553</v>
      </c>
      <c r="H2270" s="8">
        <v>865.50872516632103</v>
      </c>
      <c r="I2270" s="8">
        <v>190.41190588474271</v>
      </c>
      <c r="J2270" s="8">
        <v>17679.820739746105</v>
      </c>
      <c r="K2270" s="8">
        <v>3753.7584533691411</v>
      </c>
      <c r="L2270" s="8">
        <v>374.76034712791449</v>
      </c>
      <c r="M2270" s="8">
        <v>1314.7385625839245</v>
      </c>
      <c r="N2270" s="8">
        <v>12236.563308715829</v>
      </c>
      <c r="O2270" s="8">
        <v>799.45414638519287</v>
      </c>
      <c r="P2270" s="8">
        <v>0</v>
      </c>
      <c r="Q2270" s="8">
        <v>0</v>
      </c>
      <c r="R2270" s="8">
        <v>10475.194511413578</v>
      </c>
      <c r="S2270" s="8">
        <v>3491.2362689971919</v>
      </c>
      <c r="T2270" s="8">
        <v>3713.3898563385019</v>
      </c>
      <c r="U2270" s="8"/>
    </row>
    <row r="2271" spans="1:21" ht="14.25" customHeight="1" x14ac:dyDescent="0.55000000000000004">
      <c r="A2271" s="7">
        <f t="shared" si="108"/>
        <v>2028</v>
      </c>
      <c r="B2271" s="73" t="s">
        <v>87</v>
      </c>
      <c r="C2271" s="75">
        <v>55334</v>
      </c>
      <c r="D2271" s="8">
        <v>16919.245590209961</v>
      </c>
      <c r="E2271" s="8">
        <v>118281.8356933594</v>
      </c>
      <c r="F2271" s="8">
        <v>15613.202148437504</v>
      </c>
      <c r="G2271" s="8">
        <v>202.92501813173297</v>
      </c>
      <c r="H2271" s="8">
        <v>860.29028701782283</v>
      </c>
      <c r="I2271" s="8">
        <v>189.26385605335227</v>
      </c>
      <c r="J2271" s="8">
        <v>17573.223541259773</v>
      </c>
      <c r="K2271" s="8">
        <v>3748.7977752685547</v>
      </c>
      <c r="L2271" s="8">
        <v>372.5007987022401</v>
      </c>
      <c r="M2271" s="8">
        <v>1306.8116178512571</v>
      </c>
      <c r="N2271" s="8">
        <v>12145.113143920902</v>
      </c>
      <c r="O2271" s="8">
        <v>787.20215415954613</v>
      </c>
      <c r="P2271" s="8">
        <v>0</v>
      </c>
      <c r="Q2271" s="8">
        <v>0</v>
      </c>
      <c r="R2271" s="8">
        <v>10412.036178588869</v>
      </c>
      <c r="S2271" s="8">
        <v>3470.1864299774161</v>
      </c>
      <c r="T2271" s="8">
        <v>3691.0007553100609</v>
      </c>
      <c r="U2271" s="8"/>
    </row>
    <row r="2272" spans="1:21" ht="14.25" customHeight="1" x14ac:dyDescent="0.55000000000000004">
      <c r="A2272" s="7">
        <f t="shared" si="108"/>
        <v>2028</v>
      </c>
      <c r="B2272" s="73" t="s">
        <v>87</v>
      </c>
      <c r="C2272" s="75">
        <v>55365</v>
      </c>
      <c r="D2272" s="8">
        <v>16817.234283447266</v>
      </c>
      <c r="E2272" s="8">
        <v>117568.6784667969</v>
      </c>
      <c r="F2272" s="8">
        <v>15519.06546020508</v>
      </c>
      <c r="G2272" s="8">
        <v>201.70151972770691</v>
      </c>
      <c r="H2272" s="8">
        <v>855.10335063934326</v>
      </c>
      <c r="I2272" s="8">
        <v>188.12272882461542</v>
      </c>
      <c r="J2272" s="8">
        <v>17467.269241333019</v>
      </c>
      <c r="K2272" s="8">
        <v>3743.8669586181632</v>
      </c>
      <c r="L2272" s="8">
        <v>370.25487780570978</v>
      </c>
      <c r="M2272" s="8">
        <v>1298.932444572449</v>
      </c>
      <c r="N2272" s="8">
        <v>12054.214645385748</v>
      </c>
      <c r="O2272" s="8">
        <v>775.12948226928734</v>
      </c>
      <c r="P2272" s="8">
        <v>0</v>
      </c>
      <c r="Q2272" s="8">
        <v>0</v>
      </c>
      <c r="R2272" s="8">
        <v>10349.25879287721</v>
      </c>
      <c r="S2272" s="8">
        <v>3449.2636661529527</v>
      </c>
      <c r="T2272" s="8">
        <v>3668.7466487884526</v>
      </c>
      <c r="U2272" s="8"/>
    </row>
    <row r="2273" spans="1:21" ht="14.25" customHeight="1" x14ac:dyDescent="0.55000000000000004">
      <c r="A2273" s="7">
        <f t="shared" si="108"/>
        <v>2028</v>
      </c>
      <c r="B2273" s="73" t="s">
        <v>87</v>
      </c>
      <c r="C2273" s="75">
        <v>55396</v>
      </c>
      <c r="D2273" s="8">
        <v>16715.838043212891</v>
      </c>
      <c r="E2273" s="8">
        <v>116859.82104492192</v>
      </c>
      <c r="F2273" s="8">
        <v>15425.496185302736</v>
      </c>
      <c r="G2273" s="8">
        <v>200.48540651798254</v>
      </c>
      <c r="H2273" s="8">
        <v>849.94768142700241</v>
      </c>
      <c r="I2273" s="8">
        <v>186.9884774684906</v>
      </c>
      <c r="J2273" s="8">
        <v>17361.953948974624</v>
      </c>
      <c r="K2273" s="8">
        <v>3738.9659805297861</v>
      </c>
      <c r="L2273" s="8">
        <v>368.02250695228577</v>
      </c>
      <c r="M2273" s="8">
        <v>1291.1007957458501</v>
      </c>
      <c r="N2273" s="8">
        <v>11963.864624023454</v>
      </c>
      <c r="O2273" s="8">
        <v>763.23349857330322</v>
      </c>
      <c r="P2273" s="8">
        <v>0</v>
      </c>
      <c r="Q2273" s="8">
        <v>0</v>
      </c>
      <c r="R2273" s="8">
        <v>10286.860275268553</v>
      </c>
      <c r="S2273" s="8">
        <v>3428.467069625854</v>
      </c>
      <c r="T2273" s="8">
        <v>3646.6266193389893</v>
      </c>
      <c r="U2273" s="8"/>
    </row>
    <row r="2274" spans="1:21" ht="14.25" customHeight="1" x14ac:dyDescent="0.55000000000000004">
      <c r="A2274" s="7">
        <f t="shared" si="108"/>
        <v>2028</v>
      </c>
      <c r="B2274" s="73" t="s">
        <v>87</v>
      </c>
      <c r="C2274" s="75">
        <v>55426</v>
      </c>
      <c r="D2274" s="8">
        <v>16615.053085327148</v>
      </c>
      <c r="E2274" s="8">
        <v>116155.23803710942</v>
      </c>
      <c r="F2274" s="8">
        <v>15332.491302490236</v>
      </c>
      <c r="G2274" s="8">
        <v>199.27661317586904</v>
      </c>
      <c r="H2274" s="8">
        <v>844.8230772018436</v>
      </c>
      <c r="I2274" s="8">
        <v>185.86106729507432</v>
      </c>
      <c r="J2274" s="8">
        <v>17257.273178100593</v>
      </c>
      <c r="K2274" s="8">
        <v>3734.0945968627943</v>
      </c>
      <c r="L2274" s="8">
        <v>365.80358839035034</v>
      </c>
      <c r="M2274" s="8">
        <v>1283.316344261169</v>
      </c>
      <c r="N2274" s="8">
        <v>11874.058990478525</v>
      </c>
      <c r="O2274" s="8">
        <v>751.5117549896238</v>
      </c>
      <c r="P2274" s="8">
        <v>0</v>
      </c>
      <c r="Q2274" s="8">
        <v>0</v>
      </c>
      <c r="R2274" s="8">
        <v>10224.837390899662</v>
      </c>
      <c r="S2274" s="8">
        <v>3407.7957973480229</v>
      </c>
      <c r="T2274" s="8">
        <v>3624.6400279998779</v>
      </c>
      <c r="U2274" s="8"/>
    </row>
    <row r="2275" spans="1:21" ht="14.25" customHeight="1" x14ac:dyDescent="0.55000000000000004">
      <c r="A2275" s="7">
        <f t="shared" si="108"/>
        <v>2028</v>
      </c>
      <c r="B2275" s="73" t="s">
        <v>87</v>
      </c>
      <c r="C2275" s="75">
        <v>55457</v>
      </c>
      <c r="D2275" s="8">
        <v>16514.87580871582</v>
      </c>
      <c r="E2275" s="8">
        <v>115454.90185546879</v>
      </c>
      <c r="F2275" s="8">
        <v>15240.046905517582</v>
      </c>
      <c r="G2275" s="8">
        <v>198.07511264085775</v>
      </c>
      <c r="H2275" s="8">
        <v>839.72937631607056</v>
      </c>
      <c r="I2275" s="8">
        <v>184.74045801162723</v>
      </c>
      <c r="J2275" s="8">
        <v>17153.223785400405</v>
      </c>
      <c r="K2275" s="8">
        <v>3729.2524185180669</v>
      </c>
      <c r="L2275" s="8">
        <v>363.59804248809809</v>
      </c>
      <c r="M2275" s="8">
        <v>1275.5788507461552</v>
      </c>
      <c r="N2275" s="8">
        <v>11784.794342041025</v>
      </c>
      <c r="O2275" s="8">
        <v>739.96160984039307</v>
      </c>
      <c r="P2275" s="8">
        <v>0</v>
      </c>
      <c r="Q2275" s="8">
        <v>0</v>
      </c>
      <c r="R2275" s="8">
        <v>10163.188686370861</v>
      </c>
      <c r="S2275" s="8">
        <v>3387.2491397857675</v>
      </c>
      <c r="T2275" s="8">
        <v>3602.7859992980962</v>
      </c>
      <c r="U2275" s="8"/>
    </row>
    <row r="2276" spans="1:21" ht="14.25" customHeight="1" x14ac:dyDescent="0.55000000000000004">
      <c r="A2276" s="7">
        <f t="shared" si="108"/>
        <v>2028</v>
      </c>
      <c r="B2276" s="73" t="s">
        <v>87</v>
      </c>
      <c r="C2276" s="75">
        <v>55487</v>
      </c>
      <c r="D2276" s="8">
        <v>16415.30256652832</v>
      </c>
      <c r="E2276" s="8">
        <v>114758.78808593754</v>
      </c>
      <c r="F2276" s="8">
        <v>15148.160003662109</v>
      </c>
      <c r="G2276" s="8">
        <v>196.88085573911664</v>
      </c>
      <c r="H2276" s="8">
        <v>834.66638994216964</v>
      </c>
      <c r="I2276" s="8">
        <v>183.62660002708441</v>
      </c>
      <c r="J2276" s="8">
        <v>17049.801467895526</v>
      </c>
      <c r="K2276" s="8">
        <v>3724.4394378662105</v>
      </c>
      <c r="L2276" s="8">
        <v>361.40579581260681</v>
      </c>
      <c r="M2276" s="8">
        <v>1267.8879890441901</v>
      </c>
      <c r="N2276" s="8">
        <v>11696.068222045898</v>
      </c>
      <c r="O2276" s="8">
        <v>728.58070468902588</v>
      </c>
      <c r="P2276" s="8">
        <v>0</v>
      </c>
      <c r="Q2276" s="8">
        <v>0</v>
      </c>
      <c r="R2276" s="8">
        <v>10101.911560058597</v>
      </c>
      <c r="S2276" s="8">
        <v>3366.8263168334956</v>
      </c>
      <c r="T2276" s="8">
        <v>3581.0636882781987</v>
      </c>
      <c r="U2276" s="8"/>
    </row>
    <row r="2277" spans="1:21" ht="14.25" customHeight="1" x14ac:dyDescent="0.55000000000000004">
      <c r="A2277" s="7">
        <f t="shared" si="108"/>
        <v>2028</v>
      </c>
      <c r="B2277" s="73" t="s">
        <v>87</v>
      </c>
      <c r="C2277" s="75">
        <v>55518</v>
      </c>
      <c r="D2277" s="8">
        <v>16316.329757690432</v>
      </c>
      <c r="E2277" s="8">
        <v>114066.87060546878</v>
      </c>
      <c r="F2277" s="8">
        <v>15056.826995849609</v>
      </c>
      <c r="G2277" s="8">
        <v>195.69380366802213</v>
      </c>
      <c r="H2277" s="8">
        <v>829.63391256332397</v>
      </c>
      <c r="I2277" s="8">
        <v>182.51945340633398</v>
      </c>
      <c r="J2277" s="8">
        <v>16947.003128051769</v>
      </c>
      <c r="K2277" s="8">
        <v>3719.6555938720717</v>
      </c>
      <c r="L2277" s="8">
        <v>359.2267644405365</v>
      </c>
      <c r="M2277" s="8">
        <v>1260.2434854507437</v>
      </c>
      <c r="N2277" s="8">
        <v>11607.877304077152</v>
      </c>
      <c r="O2277" s="8">
        <v>717.36667728424084</v>
      </c>
      <c r="P2277" s="8">
        <v>0</v>
      </c>
      <c r="Q2277" s="8">
        <v>0</v>
      </c>
      <c r="R2277" s="8">
        <v>10041.004299163837</v>
      </c>
      <c r="S2277" s="8">
        <v>3346.5265922546396</v>
      </c>
      <c r="T2277" s="8">
        <v>3559.4722213745108</v>
      </c>
      <c r="U2277" s="8"/>
    </row>
    <row r="2278" spans="1:21" ht="14.25" customHeight="1" x14ac:dyDescent="0.55000000000000004">
      <c r="A2278" s="7">
        <f t="shared" si="108"/>
        <v>2028</v>
      </c>
      <c r="B2278" s="73" t="s">
        <v>87</v>
      </c>
      <c r="C2278" s="75">
        <v>55549</v>
      </c>
      <c r="D2278" s="8">
        <v>16217.953689575195</v>
      </c>
      <c r="E2278" s="8">
        <v>113379.12646484375</v>
      </c>
      <c r="F2278" s="8">
        <v>14966.044647216799</v>
      </c>
      <c r="G2278" s="8">
        <v>194.51390403509134</v>
      </c>
      <c r="H2278" s="8">
        <v>824.63178491592407</v>
      </c>
      <c r="I2278" s="8">
        <v>181.41898834705333</v>
      </c>
      <c r="J2278" s="8">
        <v>16844.824371337898</v>
      </c>
      <c r="K2278" s="8">
        <v>3714.9006118774428</v>
      </c>
      <c r="L2278" s="8">
        <v>357.06087756156921</v>
      </c>
      <c r="M2278" s="8">
        <v>1252.6450986862187</v>
      </c>
      <c r="N2278" s="8">
        <v>11520.217559814464</v>
      </c>
      <c r="O2278" s="8">
        <v>706.31704711914051</v>
      </c>
      <c r="P2278" s="8">
        <v>0</v>
      </c>
      <c r="Q2278" s="8">
        <v>0</v>
      </c>
      <c r="R2278" s="8">
        <v>9980.4638557434118</v>
      </c>
      <c r="S2278" s="8">
        <v>3326.3493480682368</v>
      </c>
      <c r="T2278" s="8">
        <v>3538.0111236572266</v>
      </c>
      <c r="U2278" s="8"/>
    </row>
    <row r="2279" spans="1:21" ht="14.25" customHeight="1" x14ac:dyDescent="0.55000000000000004">
      <c r="A2279" s="7">
        <f t="shared" si="108"/>
        <v>2028</v>
      </c>
      <c r="B2279" s="73" t="s">
        <v>87</v>
      </c>
      <c r="C2279" s="75">
        <v>55578</v>
      </c>
      <c r="D2279" s="8">
        <v>16120.170669555666</v>
      </c>
      <c r="E2279" s="8">
        <v>112695.52856445318</v>
      </c>
      <c r="F2279" s="8">
        <v>14875.809600830082</v>
      </c>
      <c r="G2279" s="8">
        <v>193.34112113714224</v>
      </c>
      <c r="H2279" s="8">
        <v>819.65983772277832</v>
      </c>
      <c r="I2279" s="8">
        <v>180.32515573501581</v>
      </c>
      <c r="J2279" s="8">
        <v>16743.2614593506</v>
      </c>
      <c r="K2279" s="8">
        <v>3710.1741561889644</v>
      </c>
      <c r="L2279" s="8">
        <v>354.90804219245916</v>
      </c>
      <c r="M2279" s="8">
        <v>1245.0925493240366</v>
      </c>
      <c r="N2279" s="8">
        <v>11433.086715698248</v>
      </c>
      <c r="O2279" s="8">
        <v>695.42948150634766</v>
      </c>
      <c r="P2279" s="8">
        <v>0</v>
      </c>
      <c r="Q2279" s="8">
        <v>0</v>
      </c>
      <c r="R2279" s="8">
        <v>9920.2884864807165</v>
      </c>
      <c r="S2279" s="8">
        <v>3306.2938098907471</v>
      </c>
      <c r="T2279" s="8">
        <v>3516.6792697906494</v>
      </c>
      <c r="U2279" s="8"/>
    </row>
    <row r="2280" spans="1:21" ht="14.25" customHeight="1" x14ac:dyDescent="0.55000000000000004">
      <c r="A2280" s="7">
        <f t="shared" si="108"/>
        <v>2028</v>
      </c>
      <c r="B2280" s="73" t="s">
        <v>87</v>
      </c>
      <c r="C2280" s="75">
        <v>55609</v>
      </c>
      <c r="D2280" s="8">
        <v>16022.977279663086</v>
      </c>
      <c r="E2280" s="8">
        <v>112016.05126953128</v>
      </c>
      <c r="F2280" s="8">
        <v>14786.118591308594</v>
      </c>
      <c r="G2280" s="8">
        <v>192.17540675401688</v>
      </c>
      <c r="H2280" s="8">
        <v>814.71784639358543</v>
      </c>
      <c r="I2280" s="8">
        <v>179.23791694641116</v>
      </c>
      <c r="J2280" s="8">
        <v>16642.311401367188</v>
      </c>
      <c r="K2280" s="8">
        <v>3705.4762802124033</v>
      </c>
      <c r="L2280" s="8">
        <v>352.76820206642151</v>
      </c>
      <c r="M2280" s="8">
        <v>1237.5854749679568</v>
      </c>
      <c r="N2280" s="8">
        <v>11346.481628417981</v>
      </c>
      <c r="O2280" s="8">
        <v>684.70171546936058</v>
      </c>
      <c r="P2280" s="8">
        <v>0</v>
      </c>
      <c r="Q2280" s="8">
        <v>0</v>
      </c>
      <c r="R2280" s="8">
        <v>9860.4762039184698</v>
      </c>
      <c r="S2280" s="8">
        <v>3286.3591423034654</v>
      </c>
      <c r="T2280" s="8">
        <v>3495.476118087769</v>
      </c>
      <c r="U2280" s="8"/>
    </row>
    <row r="2281" spans="1:21" ht="14.25" customHeight="1" x14ac:dyDescent="0.55000000000000004">
      <c r="A2281" s="7">
        <f t="shared" si="108"/>
        <v>2028</v>
      </c>
      <c r="B2281" s="73" t="s">
        <v>87</v>
      </c>
      <c r="C2281" s="75">
        <v>55639</v>
      </c>
      <c r="D2281" s="8">
        <v>15926.369735717775</v>
      </c>
      <c r="E2281" s="8">
        <v>111340.67163085942</v>
      </c>
      <c r="F2281" s="8">
        <v>14696.968627929689</v>
      </c>
      <c r="G2281" s="8">
        <v>191.01672023534786</v>
      </c>
      <c r="H2281" s="8">
        <v>809.80566930770874</v>
      </c>
      <c r="I2281" s="8">
        <v>178.15723979473114</v>
      </c>
      <c r="J2281" s="8">
        <v>16541.969741821307</v>
      </c>
      <c r="K2281" s="8">
        <v>3700.806770324707</v>
      </c>
      <c r="L2281" s="8">
        <v>350.64125156402599</v>
      </c>
      <c r="M2281" s="8">
        <v>1230.1236801147468</v>
      </c>
      <c r="N2281" s="8">
        <v>11260.397857666021</v>
      </c>
      <c r="O2281" s="8">
        <v>674.13137531280483</v>
      </c>
      <c r="P2281" s="8">
        <v>0</v>
      </c>
      <c r="Q2281" s="8">
        <v>0</v>
      </c>
      <c r="R2281" s="8">
        <v>9801.0242614746148</v>
      </c>
      <c r="S2281" s="8">
        <v>3266.5446205139165</v>
      </c>
      <c r="T2281" s="8">
        <v>3474.4008884429927</v>
      </c>
      <c r="U2281" s="8"/>
    </row>
    <row r="2282" spans="1:21" ht="14.25" customHeight="1" x14ac:dyDescent="0.55000000000000004">
      <c r="A2282" s="7">
        <f t="shared" si="108"/>
        <v>2028</v>
      </c>
      <c r="B2282" s="73" t="s">
        <v>87</v>
      </c>
      <c r="C2282" s="75">
        <v>55670</v>
      </c>
      <c r="D2282" s="8">
        <v>15830.345001220705</v>
      </c>
      <c r="E2282" s="8">
        <v>110669.36523437503</v>
      </c>
      <c r="F2282" s="8">
        <v>14608.356079101566</v>
      </c>
      <c r="G2282" s="8">
        <v>189.8650239109993</v>
      </c>
      <c r="H2282" s="8">
        <v>804.92310380935692</v>
      </c>
      <c r="I2282" s="8">
        <v>177.08307015895858</v>
      </c>
      <c r="J2282" s="8">
        <v>16442.232940673832</v>
      </c>
      <c r="K2282" s="8">
        <v>3696.1653366088872</v>
      </c>
      <c r="L2282" s="8">
        <v>348.52711892127985</v>
      </c>
      <c r="M2282" s="8">
        <v>1222.7068557739265</v>
      </c>
      <c r="N2282" s="8">
        <v>11174.83352661133</v>
      </c>
      <c r="O2282" s="8">
        <v>663.71630096435547</v>
      </c>
      <c r="P2282" s="8">
        <v>0</v>
      </c>
      <c r="Q2282" s="8">
        <v>0</v>
      </c>
      <c r="R2282" s="8">
        <v>9741.9308013916034</v>
      </c>
      <c r="S2282" s="8">
        <v>3246.8496322631845</v>
      </c>
      <c r="T2282" s="8">
        <v>3453.4525470733647</v>
      </c>
      <c r="U2282" s="8"/>
    </row>
    <row r="2283" spans="1:21" ht="14.25" customHeight="1" x14ac:dyDescent="0.55000000000000004">
      <c r="A2283" s="7">
        <f t="shared" si="108"/>
        <v>2028</v>
      </c>
      <c r="B2283" s="73" t="s">
        <v>87</v>
      </c>
      <c r="C2283" s="75">
        <v>55700</v>
      </c>
      <c r="D2283" s="8">
        <v>15734.898803710939</v>
      </c>
      <c r="E2283" s="8">
        <v>110002.10620117192</v>
      </c>
      <c r="F2283" s="8">
        <v>14520.278076171875</v>
      </c>
      <c r="G2283" s="8">
        <v>188.72026598453516</v>
      </c>
      <c r="H2283" s="8">
        <v>800.06997013092052</v>
      </c>
      <c r="I2283" s="8">
        <v>176.01538908481589</v>
      </c>
      <c r="J2283" s="8">
        <v>16343.097656250024</v>
      </c>
      <c r="K2283" s="8">
        <v>3691.5518875122079</v>
      </c>
      <c r="L2283" s="8">
        <v>346.42574381828314</v>
      </c>
      <c r="M2283" s="8">
        <v>1215.3347921371467</v>
      </c>
      <c r="N2283" s="8">
        <v>11089.785507202159</v>
      </c>
      <c r="O2283" s="8">
        <v>653.45423126220703</v>
      </c>
      <c r="P2283" s="8">
        <v>0</v>
      </c>
      <c r="Q2283" s="8">
        <v>0</v>
      </c>
      <c r="R2283" s="8">
        <v>9683.1936645507813</v>
      </c>
      <c r="S2283" s="8">
        <v>3227.2733554840102</v>
      </c>
      <c r="T2283" s="8">
        <v>3432.6307716369629</v>
      </c>
      <c r="U2283" s="8"/>
    </row>
    <row r="2284" spans="1:21" ht="14.25" customHeight="1" x14ac:dyDescent="0.55000000000000004">
      <c r="A2284" s="7">
        <f t="shared" si="108"/>
        <v>2028</v>
      </c>
      <c r="B2284" s="73" t="s">
        <v>87</v>
      </c>
      <c r="C2284" s="75">
        <v>55731</v>
      </c>
      <c r="D2284" s="8">
        <v>15640.028305053713</v>
      </c>
      <c r="E2284" s="8">
        <v>109338.87011718753</v>
      </c>
      <c r="F2284" s="8">
        <v>14432.730834960938</v>
      </c>
      <c r="G2284" s="8">
        <v>187.58241462707511</v>
      </c>
      <c r="H2284" s="8">
        <v>795.24611234664928</v>
      </c>
      <c r="I2284" s="8">
        <v>174.95413386821741</v>
      </c>
      <c r="J2284" s="8">
        <v>16244.56062316896</v>
      </c>
      <c r="K2284" s="8">
        <v>3686.966278076171</v>
      </c>
      <c r="L2284" s="8">
        <v>344.33704853057867</v>
      </c>
      <c r="M2284" s="8">
        <v>1208.0072002410895</v>
      </c>
      <c r="N2284" s="8">
        <v>11005.250030517593</v>
      </c>
      <c r="O2284" s="8">
        <v>643.3429403305056</v>
      </c>
      <c r="P2284" s="8">
        <v>0</v>
      </c>
      <c r="Q2284" s="8">
        <v>0</v>
      </c>
      <c r="R2284" s="8">
        <v>9624.8109397888256</v>
      </c>
      <c r="S2284" s="8">
        <v>3207.8152408599844</v>
      </c>
      <c r="T2284" s="8">
        <v>3411.9343013763432</v>
      </c>
      <c r="U2284" s="8"/>
    </row>
    <row r="2285" spans="1:21" ht="14.25" customHeight="1" x14ac:dyDescent="0.55000000000000004">
      <c r="A2285" s="7">
        <f t="shared" si="108"/>
        <v>2028</v>
      </c>
      <c r="B2285" s="73" t="s">
        <v>87</v>
      </c>
      <c r="C2285" s="75">
        <v>55762</v>
      </c>
      <c r="D2285" s="8">
        <v>15545.729644775392</v>
      </c>
      <c r="E2285" s="8">
        <v>108679.6325683594</v>
      </c>
      <c r="F2285" s="8">
        <v>14345.711395263672</v>
      </c>
      <c r="G2285" s="8">
        <v>186.45141959190374</v>
      </c>
      <c r="H2285" s="8">
        <v>790.45132589340221</v>
      </c>
      <c r="I2285" s="8">
        <v>173.8992846012116</v>
      </c>
      <c r="J2285" s="8">
        <v>16146.616928100608</v>
      </c>
      <c r="K2285" s="8">
        <v>3682.4082336425799</v>
      </c>
      <c r="L2285" s="8">
        <v>342.26092839241028</v>
      </c>
      <c r="M2285" s="8">
        <v>1200.7237567901623</v>
      </c>
      <c r="N2285" s="8">
        <v>10921.223785400394</v>
      </c>
      <c r="O2285" s="8">
        <v>633.38030529022194</v>
      </c>
      <c r="P2285" s="8">
        <v>0</v>
      </c>
      <c r="Q2285" s="8">
        <v>0</v>
      </c>
      <c r="R2285" s="8">
        <v>9566.7796897888129</v>
      </c>
      <c r="S2285" s="8">
        <v>3188.474287033082</v>
      </c>
      <c r="T2285" s="8">
        <v>3391.3627853393541</v>
      </c>
      <c r="U2285" s="8"/>
    </row>
    <row r="2286" spans="1:21" ht="14.25" customHeight="1" x14ac:dyDescent="0.55000000000000004">
      <c r="A2286" s="7">
        <f t="shared" si="108"/>
        <v>2028</v>
      </c>
      <c r="B2286" s="73" t="s">
        <v>87</v>
      </c>
      <c r="C2286" s="75">
        <v>55792</v>
      </c>
      <c r="D2286" s="8">
        <v>15451.999710083006</v>
      </c>
      <c r="E2286" s="8">
        <v>108024.36914062504</v>
      </c>
      <c r="F2286" s="8">
        <v>14259.216674804688</v>
      </c>
      <c r="G2286" s="8">
        <v>185.32724702358252</v>
      </c>
      <c r="H2286" s="8">
        <v>785.68546342849731</v>
      </c>
      <c r="I2286" s="8">
        <v>172.85079383850098</v>
      </c>
      <c r="J2286" s="8">
        <v>16049.263854980487</v>
      </c>
      <c r="K2286" s="8">
        <v>3677.8778839111333</v>
      </c>
      <c r="L2286" s="8">
        <v>340.19733142852795</v>
      </c>
      <c r="M2286" s="8">
        <v>1193.4841861724844</v>
      </c>
      <c r="N2286" s="8">
        <v>10837.704437255867</v>
      </c>
      <c r="O2286" s="8">
        <v>623.56420326232944</v>
      </c>
      <c r="P2286" s="8">
        <v>0</v>
      </c>
      <c r="Q2286" s="8">
        <v>0</v>
      </c>
      <c r="R2286" s="8">
        <v>9509.0987205505426</v>
      </c>
      <c r="S2286" s="8">
        <v>3169.2500362396258</v>
      </c>
      <c r="T2286" s="8">
        <v>3370.9152030944833</v>
      </c>
      <c r="U2286" s="8"/>
    </row>
    <row r="2287" spans="1:21" ht="14.25" customHeight="1" x14ac:dyDescent="0.55000000000000004">
      <c r="B2287" s="73"/>
      <c r="C2287" s="75"/>
      <c r="D2287" s="8"/>
      <c r="E2287" s="8"/>
      <c r="F2287" s="8"/>
      <c r="G2287" s="8"/>
      <c r="H2287" s="8"/>
      <c r="I2287" s="8"/>
      <c r="J2287" s="8"/>
      <c r="K2287" s="8"/>
      <c r="L2287" s="8"/>
      <c r="M2287" s="8"/>
      <c r="N2287" s="8"/>
      <c r="O2287" s="8"/>
      <c r="P2287" s="8"/>
      <c r="Q2287" s="8"/>
      <c r="R2287" s="8"/>
      <c r="S2287" s="8"/>
      <c r="T2287" s="8"/>
      <c r="U2287" s="8"/>
    </row>
    <row r="2288" spans="1:21" ht="14.25" customHeight="1" x14ac:dyDescent="0.55000000000000004">
      <c r="B2288" s="73"/>
      <c r="C2288" s="75"/>
      <c r="D2288" s="8"/>
      <c r="E2288" s="8"/>
      <c r="F2288" s="8"/>
      <c r="G2288" s="8"/>
      <c r="H2288" s="8"/>
      <c r="I2288" s="8"/>
      <c r="J2288" s="8"/>
      <c r="K2288" s="8"/>
      <c r="L2288" s="8"/>
      <c r="M2288" s="8"/>
      <c r="N2288" s="8"/>
      <c r="O2288" s="8"/>
      <c r="P2288" s="8"/>
      <c r="Q2288" s="8"/>
      <c r="R2288" s="8"/>
      <c r="S2288" s="8"/>
      <c r="T2288" s="8"/>
      <c r="U2288" s="8"/>
    </row>
    <row r="2289" spans="2:21" ht="14.25" customHeight="1" x14ac:dyDescent="0.55000000000000004">
      <c r="B2289" s="73"/>
      <c r="C2289" s="75"/>
      <c r="D2289" s="8"/>
      <c r="E2289" s="8"/>
      <c r="F2289" s="8"/>
      <c r="G2289" s="8"/>
      <c r="H2289" s="8"/>
      <c r="I2289" s="8"/>
      <c r="J2289" s="8"/>
      <c r="K2289" s="8"/>
      <c r="L2289" s="8"/>
      <c r="M2289" s="8"/>
      <c r="N2289" s="8"/>
      <c r="O2289" s="8"/>
      <c r="P2289" s="8"/>
      <c r="Q2289" s="8"/>
      <c r="R2289" s="8"/>
      <c r="S2289" s="8"/>
      <c r="T2289" s="8"/>
      <c r="U2289" s="8"/>
    </row>
    <row r="2290" spans="2:21" ht="14.25" customHeight="1" x14ac:dyDescent="0.55000000000000004">
      <c r="B2290" s="73"/>
      <c r="C2290" s="75"/>
      <c r="D2290" s="8"/>
      <c r="E2290" s="8"/>
      <c r="F2290" s="8"/>
      <c r="G2290" s="8"/>
      <c r="H2290" s="8"/>
      <c r="I2290" s="8"/>
      <c r="J2290" s="8"/>
      <c r="K2290" s="8"/>
      <c r="L2290" s="8"/>
      <c r="M2290" s="8"/>
      <c r="N2290" s="8"/>
      <c r="O2290" s="8"/>
      <c r="P2290" s="8"/>
      <c r="Q2290" s="8"/>
      <c r="R2290" s="8"/>
      <c r="S2290" s="8"/>
      <c r="T2290" s="8"/>
      <c r="U2290" s="8"/>
    </row>
    <row r="2291" spans="2:21" ht="14.25" customHeight="1" x14ac:dyDescent="0.55000000000000004">
      <c r="B2291" s="73"/>
      <c r="C2291" s="75"/>
      <c r="D2291" s="8"/>
      <c r="E2291" s="8"/>
      <c r="F2291" s="8"/>
      <c r="G2291" s="8"/>
      <c r="H2291" s="8"/>
      <c r="I2291" s="8"/>
      <c r="J2291" s="8"/>
      <c r="K2291" s="8"/>
      <c r="L2291" s="8"/>
      <c r="M2291" s="8"/>
      <c r="N2291" s="8"/>
      <c r="O2291" s="8"/>
      <c r="P2291" s="8"/>
      <c r="Q2291" s="8"/>
      <c r="R2291" s="8"/>
      <c r="S2291" s="8"/>
      <c r="T2291" s="8"/>
      <c r="U2291" s="8"/>
    </row>
    <row r="2292" spans="2:21" ht="14.25" customHeight="1" x14ac:dyDescent="0.55000000000000004">
      <c r="B2292" s="73"/>
      <c r="C2292" s="75"/>
      <c r="D2292" s="8"/>
      <c r="E2292" s="8"/>
      <c r="F2292" s="8"/>
      <c r="G2292" s="8"/>
      <c r="H2292" s="8"/>
      <c r="I2292" s="8"/>
      <c r="J2292" s="8"/>
      <c r="K2292" s="8"/>
      <c r="L2292" s="8"/>
      <c r="M2292" s="8"/>
      <c r="N2292" s="8"/>
      <c r="O2292" s="8"/>
      <c r="P2292" s="8"/>
      <c r="Q2292" s="8"/>
      <c r="R2292" s="8"/>
      <c r="S2292" s="8"/>
      <c r="T2292" s="8"/>
      <c r="U2292" s="8"/>
    </row>
    <row r="2293" spans="2:21" ht="14.25" customHeight="1" x14ac:dyDescent="0.55000000000000004">
      <c r="B2293" s="73"/>
      <c r="C2293" s="75"/>
      <c r="D2293" s="8"/>
      <c r="E2293" s="8"/>
      <c r="F2293" s="8"/>
      <c r="G2293" s="8"/>
      <c r="H2293" s="8"/>
      <c r="I2293" s="8"/>
      <c r="J2293" s="8"/>
      <c r="K2293" s="8"/>
      <c r="L2293" s="8"/>
      <c r="M2293" s="8"/>
      <c r="N2293" s="8"/>
      <c r="O2293" s="8"/>
      <c r="P2293" s="8"/>
      <c r="Q2293" s="8"/>
      <c r="R2293" s="8"/>
      <c r="S2293" s="8"/>
      <c r="T2293" s="8"/>
      <c r="U2293" s="8"/>
    </row>
    <row r="2294" spans="2:21" ht="14.25" customHeight="1" x14ac:dyDescent="0.55000000000000004">
      <c r="B2294" s="73"/>
      <c r="C2294" s="75"/>
      <c r="D2294" s="8"/>
      <c r="E2294" s="8"/>
      <c r="F2294" s="8"/>
      <c r="G2294" s="8"/>
      <c r="H2294" s="8"/>
      <c r="I2294" s="8"/>
      <c r="J2294" s="8"/>
      <c r="K2294" s="8"/>
      <c r="L2294" s="8"/>
      <c r="M2294" s="8"/>
      <c r="N2294" s="8"/>
      <c r="O2294" s="8"/>
      <c r="P2294" s="8"/>
      <c r="Q2294" s="8"/>
      <c r="R2294" s="8"/>
      <c r="S2294" s="8"/>
      <c r="T2294" s="8"/>
      <c r="U2294" s="8"/>
    </row>
    <row r="2295" spans="2:21" ht="14.25" customHeight="1" x14ac:dyDescent="0.55000000000000004">
      <c r="B2295" s="73"/>
      <c r="C2295" s="75"/>
      <c r="D2295" s="8"/>
      <c r="E2295" s="8"/>
      <c r="F2295" s="8"/>
      <c r="G2295" s="8"/>
      <c r="H2295" s="8"/>
      <c r="I2295" s="8"/>
      <c r="J2295" s="8"/>
      <c r="K2295" s="8"/>
      <c r="L2295" s="8"/>
      <c r="M2295" s="8"/>
      <c r="N2295" s="8"/>
      <c r="O2295" s="8"/>
      <c r="P2295" s="8"/>
      <c r="Q2295" s="8"/>
      <c r="R2295" s="8"/>
      <c r="S2295" s="8"/>
      <c r="T2295" s="8"/>
      <c r="U2295" s="8"/>
    </row>
    <row r="2296" spans="2:21" ht="14.25" customHeight="1" x14ac:dyDescent="0.55000000000000004">
      <c r="B2296" s="73"/>
      <c r="C2296" s="75"/>
      <c r="D2296" s="8"/>
      <c r="E2296" s="8"/>
      <c r="F2296" s="8"/>
      <c r="G2296" s="8"/>
      <c r="H2296" s="8"/>
      <c r="I2296" s="8"/>
      <c r="J2296" s="8"/>
      <c r="K2296" s="8"/>
      <c r="L2296" s="8"/>
      <c r="M2296" s="8"/>
      <c r="N2296" s="8"/>
      <c r="O2296" s="8"/>
      <c r="P2296" s="8"/>
      <c r="Q2296" s="8"/>
      <c r="R2296" s="8"/>
      <c r="S2296" s="8"/>
      <c r="T2296" s="8"/>
      <c r="U2296" s="8"/>
    </row>
    <row r="2297" spans="2:21" ht="14.25" customHeight="1" x14ac:dyDescent="0.55000000000000004">
      <c r="B2297" s="73"/>
      <c r="C2297" s="75"/>
      <c r="D2297" s="8"/>
      <c r="E2297" s="8"/>
      <c r="F2297" s="8"/>
      <c r="G2297" s="8"/>
      <c r="H2297" s="8"/>
      <c r="I2297" s="8"/>
      <c r="J2297" s="8"/>
      <c r="K2297" s="8"/>
      <c r="L2297" s="8"/>
      <c r="M2297" s="8"/>
      <c r="N2297" s="8"/>
      <c r="O2297" s="8"/>
      <c r="P2297" s="8"/>
      <c r="Q2297" s="8"/>
      <c r="R2297" s="8"/>
      <c r="S2297" s="8"/>
      <c r="T2297" s="8"/>
      <c r="U2297" s="8"/>
    </row>
    <row r="2298" spans="2:21" ht="14.25" customHeight="1" x14ac:dyDescent="0.55000000000000004">
      <c r="B2298" s="73"/>
      <c r="C2298" s="75"/>
      <c r="D2298" s="8"/>
      <c r="E2298" s="8"/>
      <c r="F2298" s="8"/>
      <c r="G2298" s="8"/>
      <c r="H2298" s="8"/>
      <c r="I2298" s="8"/>
      <c r="J2298" s="8"/>
      <c r="K2298" s="8"/>
      <c r="L2298" s="8"/>
      <c r="M2298" s="8"/>
      <c r="N2298" s="8"/>
      <c r="O2298" s="8"/>
      <c r="P2298" s="8"/>
      <c r="Q2298" s="8"/>
      <c r="R2298" s="8"/>
      <c r="S2298" s="8"/>
      <c r="T2298" s="8"/>
      <c r="U2298" s="8"/>
    </row>
    <row r="2299" spans="2:21" ht="14.25" customHeight="1" x14ac:dyDescent="0.55000000000000004">
      <c r="B2299" s="73"/>
      <c r="C2299" s="75"/>
      <c r="D2299" s="8"/>
      <c r="E2299" s="8"/>
      <c r="F2299" s="8"/>
      <c r="G2299" s="8"/>
      <c r="H2299" s="8"/>
      <c r="I2299" s="8"/>
      <c r="J2299" s="8"/>
      <c r="K2299" s="8"/>
      <c r="L2299" s="8"/>
      <c r="M2299" s="8"/>
      <c r="N2299" s="8"/>
      <c r="O2299" s="8"/>
      <c r="P2299" s="8"/>
      <c r="Q2299" s="8"/>
      <c r="R2299" s="8"/>
      <c r="S2299" s="8"/>
      <c r="T2299" s="8"/>
      <c r="U2299" s="8"/>
    </row>
    <row r="2300" spans="2:21" ht="14.25" customHeight="1" x14ac:dyDescent="0.55000000000000004">
      <c r="B2300" s="73"/>
      <c r="C2300" s="75"/>
      <c r="D2300" s="8"/>
      <c r="E2300" s="8"/>
      <c r="F2300" s="8"/>
      <c r="G2300" s="8"/>
      <c r="H2300" s="8"/>
      <c r="I2300" s="8"/>
      <c r="J2300" s="8"/>
      <c r="K2300" s="8"/>
      <c r="L2300" s="8"/>
      <c r="M2300" s="8"/>
      <c r="N2300" s="8"/>
      <c r="O2300" s="8"/>
      <c r="P2300" s="8"/>
      <c r="Q2300" s="8"/>
      <c r="R2300" s="8"/>
      <c r="S2300" s="8"/>
      <c r="T2300" s="8"/>
      <c r="U2300" s="8"/>
    </row>
    <row r="2301" spans="2:21" ht="14.25" customHeight="1" x14ac:dyDescent="0.55000000000000004">
      <c r="B2301" s="73"/>
      <c r="C2301" s="75"/>
      <c r="D2301" s="8"/>
      <c r="E2301" s="8"/>
      <c r="F2301" s="8"/>
      <c r="G2301" s="8"/>
      <c r="H2301" s="8"/>
      <c r="I2301" s="8"/>
      <c r="J2301" s="8"/>
      <c r="K2301" s="8"/>
      <c r="L2301" s="8"/>
      <c r="M2301" s="8"/>
      <c r="N2301" s="8"/>
      <c r="O2301" s="8"/>
      <c r="P2301" s="8"/>
      <c r="Q2301" s="8"/>
      <c r="R2301" s="8"/>
      <c r="S2301" s="8"/>
      <c r="T2301" s="8"/>
      <c r="U2301" s="8"/>
    </row>
    <row r="2302" spans="2:21" ht="14.25" customHeight="1" x14ac:dyDescent="0.55000000000000004">
      <c r="B2302" s="73"/>
      <c r="C2302" s="75"/>
      <c r="D2302" s="8"/>
      <c r="E2302" s="8"/>
      <c r="F2302" s="8"/>
      <c r="G2302" s="8"/>
      <c r="H2302" s="8"/>
      <c r="I2302" s="8"/>
      <c r="J2302" s="8"/>
      <c r="K2302" s="8"/>
      <c r="L2302" s="8"/>
      <c r="M2302" s="8"/>
      <c r="N2302" s="8"/>
      <c r="O2302" s="8"/>
      <c r="P2302" s="8"/>
      <c r="Q2302" s="8"/>
      <c r="R2302" s="8"/>
      <c r="S2302" s="8"/>
      <c r="T2302" s="8"/>
      <c r="U2302" s="8"/>
    </row>
    <row r="2303" spans="2:21" ht="14.25" customHeight="1" x14ac:dyDescent="0.55000000000000004">
      <c r="B2303" s="73"/>
      <c r="C2303" s="75"/>
      <c r="D2303" s="8"/>
      <c r="E2303" s="8"/>
      <c r="F2303" s="8"/>
      <c r="G2303" s="8"/>
      <c r="H2303" s="8"/>
      <c r="I2303" s="8"/>
      <c r="J2303" s="8"/>
      <c r="K2303" s="8"/>
      <c r="L2303" s="8"/>
      <c r="M2303" s="8"/>
      <c r="N2303" s="8"/>
      <c r="O2303" s="8"/>
      <c r="P2303" s="8"/>
      <c r="Q2303" s="8"/>
      <c r="R2303" s="8"/>
      <c r="S2303" s="8"/>
      <c r="T2303" s="8"/>
      <c r="U2303" s="8"/>
    </row>
    <row r="2304" spans="2:21" ht="14.25" customHeight="1" x14ac:dyDescent="0.55000000000000004">
      <c r="B2304" s="73"/>
      <c r="C2304" s="75"/>
      <c r="D2304" s="8"/>
      <c r="E2304" s="8"/>
      <c r="F2304" s="8"/>
      <c r="G2304" s="8"/>
      <c r="H2304" s="8"/>
      <c r="I2304" s="8"/>
      <c r="J2304" s="8"/>
      <c r="K2304" s="8"/>
      <c r="L2304" s="8"/>
      <c r="M2304" s="8"/>
      <c r="N2304" s="8"/>
      <c r="O2304" s="8"/>
      <c r="P2304" s="8"/>
      <c r="Q2304" s="8"/>
      <c r="R2304" s="8"/>
      <c r="S2304" s="8"/>
      <c r="T2304" s="8"/>
      <c r="U2304" s="8"/>
    </row>
    <row r="2305" spans="2:21" ht="14.25" customHeight="1" x14ac:dyDescent="0.55000000000000004">
      <c r="B2305" s="73"/>
      <c r="C2305" s="75"/>
      <c r="D2305" s="8"/>
      <c r="E2305" s="8"/>
      <c r="F2305" s="8"/>
      <c r="G2305" s="8"/>
      <c r="H2305" s="8"/>
      <c r="I2305" s="8"/>
      <c r="J2305" s="8"/>
      <c r="K2305" s="8"/>
      <c r="L2305" s="8"/>
      <c r="M2305" s="8"/>
      <c r="N2305" s="8"/>
      <c r="O2305" s="8"/>
      <c r="P2305" s="8"/>
      <c r="Q2305" s="8"/>
      <c r="R2305" s="8"/>
      <c r="S2305" s="8"/>
      <c r="T2305" s="8"/>
      <c r="U2305" s="8"/>
    </row>
    <row r="2306" spans="2:21" ht="14.25" customHeight="1" x14ac:dyDescent="0.55000000000000004">
      <c r="B2306" s="73"/>
      <c r="C2306" s="75"/>
      <c r="D2306" s="8"/>
      <c r="E2306" s="8"/>
      <c r="F2306" s="8"/>
      <c r="G2306" s="8"/>
      <c r="H2306" s="8"/>
      <c r="I2306" s="8"/>
      <c r="J2306" s="8"/>
      <c r="K2306" s="8"/>
      <c r="L2306" s="8"/>
      <c r="M2306" s="8"/>
      <c r="N2306" s="8"/>
      <c r="O2306" s="8"/>
      <c r="P2306" s="8"/>
      <c r="Q2306" s="8"/>
      <c r="R2306" s="8"/>
      <c r="S2306" s="8"/>
      <c r="T2306" s="8"/>
      <c r="U2306" s="8"/>
    </row>
    <row r="2307" spans="2:21" ht="14.25" customHeight="1" x14ac:dyDescent="0.55000000000000004">
      <c r="B2307" s="73"/>
      <c r="C2307" s="75"/>
      <c r="D2307" s="8"/>
      <c r="E2307" s="8"/>
      <c r="F2307" s="8"/>
      <c r="G2307" s="8"/>
      <c r="H2307" s="8"/>
      <c r="I2307" s="8"/>
      <c r="J2307" s="8"/>
      <c r="K2307" s="8"/>
      <c r="L2307" s="8"/>
      <c r="M2307" s="8"/>
      <c r="N2307" s="8"/>
      <c r="O2307" s="8"/>
      <c r="P2307" s="8"/>
      <c r="Q2307" s="8"/>
      <c r="R2307" s="8"/>
      <c r="S2307" s="8"/>
      <c r="T2307" s="8"/>
      <c r="U2307" s="8"/>
    </row>
    <row r="2308" spans="2:21" ht="14.25" customHeight="1" x14ac:dyDescent="0.55000000000000004">
      <c r="B2308" s="73"/>
      <c r="C2308" s="75"/>
      <c r="D2308" s="8"/>
      <c r="E2308" s="8"/>
      <c r="F2308" s="8"/>
      <c r="G2308" s="8"/>
      <c r="H2308" s="8"/>
      <c r="I2308" s="8"/>
      <c r="J2308" s="8"/>
      <c r="K2308" s="8"/>
      <c r="L2308" s="8"/>
      <c r="M2308" s="8"/>
      <c r="N2308" s="8"/>
      <c r="O2308" s="8"/>
      <c r="P2308" s="8"/>
      <c r="Q2308" s="8"/>
      <c r="R2308" s="8"/>
      <c r="S2308" s="8"/>
      <c r="T2308" s="8"/>
      <c r="U2308" s="8"/>
    </row>
    <row r="2309" spans="2:21" ht="14.25" customHeight="1" x14ac:dyDescent="0.55000000000000004">
      <c r="B2309" s="73"/>
      <c r="C2309" s="75"/>
      <c r="D2309" s="8"/>
      <c r="E2309" s="8"/>
      <c r="F2309" s="8"/>
      <c r="G2309" s="8"/>
      <c r="H2309" s="8"/>
      <c r="I2309" s="8"/>
      <c r="J2309" s="8"/>
      <c r="K2309" s="8"/>
      <c r="L2309" s="8"/>
      <c r="M2309" s="8"/>
      <c r="N2309" s="8"/>
      <c r="O2309" s="8"/>
      <c r="P2309" s="8"/>
      <c r="Q2309" s="8"/>
      <c r="R2309" s="8"/>
      <c r="S2309" s="8"/>
      <c r="T2309" s="8"/>
      <c r="U2309" s="8"/>
    </row>
    <row r="2310" spans="2:21" ht="14.25" customHeight="1" x14ac:dyDescent="0.55000000000000004">
      <c r="B2310" s="73"/>
      <c r="C2310" s="75"/>
      <c r="D2310" s="8"/>
      <c r="E2310" s="8"/>
      <c r="F2310" s="8"/>
      <c r="G2310" s="8"/>
      <c r="H2310" s="8"/>
      <c r="I2310" s="8"/>
      <c r="J2310" s="8"/>
      <c r="K2310" s="8"/>
      <c r="L2310" s="8"/>
      <c r="M2310" s="8"/>
      <c r="N2310" s="8"/>
      <c r="O2310" s="8"/>
      <c r="P2310" s="8"/>
      <c r="Q2310" s="8"/>
      <c r="R2310" s="8"/>
      <c r="S2310" s="8"/>
      <c r="T2310" s="8"/>
      <c r="U2310" s="8"/>
    </row>
    <row r="2311" spans="2:21" ht="14.25" customHeight="1" x14ac:dyDescent="0.55000000000000004">
      <c r="B2311" s="73"/>
      <c r="C2311" s="75"/>
      <c r="D2311" s="8"/>
      <c r="E2311" s="8"/>
      <c r="F2311" s="8"/>
      <c r="G2311" s="8"/>
      <c r="H2311" s="8"/>
      <c r="I2311" s="8"/>
      <c r="J2311" s="8"/>
      <c r="K2311" s="8"/>
      <c r="L2311" s="8"/>
      <c r="M2311" s="8"/>
      <c r="N2311" s="8"/>
      <c r="O2311" s="8"/>
      <c r="P2311" s="8"/>
      <c r="Q2311" s="8"/>
      <c r="R2311" s="8"/>
      <c r="S2311" s="8"/>
      <c r="T2311" s="8"/>
      <c r="U2311" s="8"/>
    </row>
    <row r="2312" spans="2:21" ht="14.25" customHeight="1" x14ac:dyDescent="0.55000000000000004">
      <c r="B2312" s="73"/>
      <c r="C2312" s="75"/>
      <c r="D2312" s="8"/>
      <c r="E2312" s="8"/>
      <c r="F2312" s="8"/>
      <c r="G2312" s="8"/>
      <c r="H2312" s="8"/>
      <c r="I2312" s="8"/>
      <c r="J2312" s="8"/>
      <c r="K2312" s="8"/>
      <c r="L2312" s="8"/>
      <c r="M2312" s="8"/>
      <c r="N2312" s="8"/>
      <c r="O2312" s="8"/>
      <c r="P2312" s="8"/>
      <c r="Q2312" s="8"/>
      <c r="R2312" s="8"/>
      <c r="S2312" s="8"/>
      <c r="T2312" s="8"/>
      <c r="U2312" s="8"/>
    </row>
    <row r="2313" spans="2:21" ht="14.25" customHeight="1" x14ac:dyDescent="0.55000000000000004">
      <c r="B2313" s="73"/>
      <c r="C2313" s="75"/>
      <c r="D2313" s="8"/>
      <c r="E2313" s="8"/>
      <c r="F2313" s="8"/>
      <c r="G2313" s="8"/>
      <c r="H2313" s="8"/>
      <c r="I2313" s="8"/>
      <c r="J2313" s="8"/>
      <c r="K2313" s="8"/>
      <c r="L2313" s="8"/>
      <c r="M2313" s="8"/>
      <c r="N2313" s="8"/>
      <c r="O2313" s="8"/>
      <c r="P2313" s="8"/>
      <c r="Q2313" s="8"/>
      <c r="R2313" s="8"/>
      <c r="S2313" s="8"/>
      <c r="T2313" s="8"/>
      <c r="U2313" s="8"/>
    </row>
    <row r="2314" spans="2:21" ht="14.25" customHeight="1" x14ac:dyDescent="0.55000000000000004">
      <c r="B2314" s="73"/>
      <c r="C2314" s="75"/>
      <c r="D2314" s="8"/>
      <c r="E2314" s="8"/>
      <c r="F2314" s="8"/>
      <c r="G2314" s="8"/>
      <c r="H2314" s="8"/>
      <c r="I2314" s="8"/>
      <c r="J2314" s="8"/>
      <c r="K2314" s="8"/>
      <c r="L2314" s="8"/>
      <c r="M2314" s="8"/>
      <c r="N2314" s="8"/>
      <c r="O2314" s="8"/>
      <c r="P2314" s="8"/>
      <c r="Q2314" s="8"/>
      <c r="R2314" s="8"/>
      <c r="S2314" s="8"/>
      <c r="T2314" s="8"/>
      <c r="U2314" s="8"/>
    </row>
    <row r="2315" spans="2:21" ht="14.25" customHeight="1" x14ac:dyDescent="0.55000000000000004">
      <c r="B2315" s="73"/>
      <c r="C2315" s="75"/>
      <c r="D2315" s="8"/>
      <c r="E2315" s="8"/>
      <c r="F2315" s="8"/>
      <c r="G2315" s="8"/>
      <c r="H2315" s="8"/>
      <c r="I2315" s="8"/>
      <c r="J2315" s="8"/>
      <c r="K2315" s="8"/>
      <c r="L2315" s="8"/>
      <c r="M2315" s="8"/>
      <c r="N2315" s="8"/>
      <c r="O2315" s="8"/>
      <c r="P2315" s="8"/>
      <c r="Q2315" s="8"/>
      <c r="R2315" s="8"/>
      <c r="S2315" s="8"/>
      <c r="T2315" s="8"/>
      <c r="U2315" s="8"/>
    </row>
    <row r="2316" spans="2:21" ht="14.25" customHeight="1" x14ac:dyDescent="0.55000000000000004">
      <c r="B2316" s="73"/>
      <c r="C2316" s="75"/>
      <c r="D2316" s="8"/>
      <c r="E2316" s="8"/>
      <c r="F2316" s="8"/>
      <c r="G2316" s="8"/>
      <c r="H2316" s="8"/>
      <c r="I2316" s="8"/>
      <c r="J2316" s="8"/>
      <c r="K2316" s="8"/>
      <c r="L2316" s="8"/>
      <c r="M2316" s="8"/>
      <c r="N2316" s="8"/>
      <c r="O2316" s="8"/>
      <c r="P2316" s="8"/>
      <c r="Q2316" s="8"/>
      <c r="R2316" s="8"/>
      <c r="S2316" s="8"/>
      <c r="T2316" s="8"/>
      <c r="U2316" s="8"/>
    </row>
    <row r="2317" spans="2:21" ht="14.25" customHeight="1" x14ac:dyDescent="0.55000000000000004">
      <c r="B2317" s="73"/>
      <c r="C2317" s="75"/>
      <c r="D2317" s="8"/>
      <c r="E2317" s="8"/>
      <c r="F2317" s="8"/>
      <c r="G2317" s="8"/>
      <c r="H2317" s="8"/>
      <c r="I2317" s="8"/>
      <c r="J2317" s="8"/>
      <c r="K2317" s="8"/>
      <c r="L2317" s="8"/>
      <c r="M2317" s="8"/>
      <c r="N2317" s="8"/>
      <c r="O2317" s="8"/>
      <c r="P2317" s="8"/>
      <c r="Q2317" s="8"/>
      <c r="R2317" s="8"/>
      <c r="S2317" s="8"/>
      <c r="T2317" s="8"/>
      <c r="U2317" s="8"/>
    </row>
    <row r="2318" spans="2:21" ht="14.25" customHeight="1" x14ac:dyDescent="0.55000000000000004">
      <c r="B2318" s="73"/>
      <c r="C2318" s="75"/>
      <c r="D2318" s="8"/>
      <c r="E2318" s="8"/>
      <c r="F2318" s="8"/>
      <c r="G2318" s="8"/>
      <c r="H2318" s="8"/>
      <c r="I2318" s="8"/>
      <c r="J2318" s="8"/>
      <c r="K2318" s="8"/>
      <c r="L2318" s="8"/>
      <c r="M2318" s="8"/>
      <c r="N2318" s="8"/>
      <c r="O2318" s="8"/>
      <c r="P2318" s="8"/>
      <c r="Q2318" s="8"/>
      <c r="R2318" s="8"/>
      <c r="S2318" s="8"/>
      <c r="T2318" s="8"/>
      <c r="U2318" s="8"/>
    </row>
    <row r="2319" spans="2:21" ht="14.25" customHeight="1" x14ac:dyDescent="0.55000000000000004">
      <c r="B2319" s="73"/>
      <c r="C2319" s="75"/>
      <c r="D2319" s="8"/>
      <c r="E2319" s="8"/>
      <c r="F2319" s="8"/>
      <c r="G2319" s="8"/>
      <c r="H2319" s="8"/>
      <c r="I2319" s="8"/>
      <c r="J2319" s="8"/>
      <c r="K2319" s="8"/>
      <c r="L2319" s="8"/>
      <c r="M2319" s="8"/>
      <c r="N2319" s="8"/>
      <c r="O2319" s="8"/>
      <c r="P2319" s="8"/>
      <c r="Q2319" s="8"/>
      <c r="R2319" s="8"/>
      <c r="S2319" s="8"/>
      <c r="T2319" s="8"/>
      <c r="U2319" s="8"/>
    </row>
    <row r="2320" spans="2:21" ht="14.25" customHeight="1" x14ac:dyDescent="0.55000000000000004">
      <c r="B2320" s="73"/>
      <c r="C2320" s="75"/>
      <c r="D2320" s="8"/>
      <c r="E2320" s="8"/>
      <c r="F2320" s="8"/>
      <c r="G2320" s="8"/>
      <c r="H2320" s="8"/>
      <c r="I2320" s="8"/>
      <c r="J2320" s="8"/>
      <c r="K2320" s="8"/>
      <c r="L2320" s="8"/>
      <c r="M2320" s="8"/>
      <c r="N2320" s="8"/>
      <c r="O2320" s="8"/>
      <c r="P2320" s="8"/>
      <c r="Q2320" s="8"/>
      <c r="R2320" s="8"/>
      <c r="S2320" s="8"/>
      <c r="T2320" s="8"/>
      <c r="U2320" s="8"/>
    </row>
    <row r="2321" spans="2:21" ht="14.25" customHeight="1" x14ac:dyDescent="0.55000000000000004">
      <c r="B2321" s="73"/>
      <c r="C2321" s="75"/>
      <c r="D2321" s="8"/>
      <c r="E2321" s="8"/>
      <c r="F2321" s="8"/>
      <c r="G2321" s="8"/>
      <c r="H2321" s="8"/>
      <c r="I2321" s="8"/>
      <c r="J2321" s="8"/>
      <c r="K2321" s="8"/>
      <c r="L2321" s="8"/>
      <c r="M2321" s="8"/>
      <c r="N2321" s="8"/>
      <c r="O2321" s="8"/>
      <c r="P2321" s="8"/>
      <c r="Q2321" s="8"/>
      <c r="R2321" s="8"/>
      <c r="S2321" s="8"/>
      <c r="T2321" s="8"/>
      <c r="U2321" s="8"/>
    </row>
    <row r="2322" spans="2:21" ht="14.25" customHeight="1" x14ac:dyDescent="0.55000000000000004">
      <c r="B2322" s="73"/>
      <c r="C2322" s="75"/>
      <c r="D2322" s="8"/>
      <c r="E2322" s="8"/>
      <c r="F2322" s="8"/>
      <c r="G2322" s="8"/>
      <c r="H2322" s="8"/>
      <c r="I2322" s="8"/>
      <c r="J2322" s="8"/>
      <c r="K2322" s="8"/>
      <c r="L2322" s="8"/>
      <c r="M2322" s="8"/>
      <c r="N2322" s="8"/>
      <c r="O2322" s="8"/>
      <c r="P2322" s="8"/>
      <c r="Q2322" s="8"/>
      <c r="R2322" s="8"/>
      <c r="S2322" s="8"/>
      <c r="T2322" s="8"/>
      <c r="U2322" s="8"/>
    </row>
    <row r="2323" spans="2:21" ht="14.25" customHeight="1" x14ac:dyDescent="0.55000000000000004">
      <c r="B2323" s="73"/>
      <c r="C2323" s="75"/>
      <c r="D2323" s="8"/>
      <c r="E2323" s="8"/>
      <c r="F2323" s="8"/>
      <c r="G2323" s="8"/>
      <c r="H2323" s="8"/>
      <c r="I2323" s="8"/>
      <c r="J2323" s="8"/>
      <c r="K2323" s="8"/>
      <c r="L2323" s="8"/>
      <c r="M2323" s="8"/>
      <c r="N2323" s="8"/>
      <c r="O2323" s="8"/>
      <c r="P2323" s="8"/>
      <c r="Q2323" s="8"/>
      <c r="R2323" s="8"/>
      <c r="S2323" s="8"/>
      <c r="T2323" s="8"/>
      <c r="U2323" s="8"/>
    </row>
    <row r="2324" spans="2:21" ht="14.25" customHeight="1" x14ac:dyDescent="0.55000000000000004">
      <c r="B2324" s="73"/>
      <c r="C2324" s="75"/>
      <c r="D2324" s="8"/>
      <c r="E2324" s="8"/>
      <c r="F2324" s="8"/>
      <c r="G2324" s="8"/>
      <c r="H2324" s="8"/>
      <c r="I2324" s="8"/>
      <c r="J2324" s="8"/>
      <c r="K2324" s="8"/>
      <c r="L2324" s="8"/>
      <c r="M2324" s="8"/>
      <c r="N2324" s="8"/>
      <c r="O2324" s="8"/>
      <c r="P2324" s="8"/>
      <c r="Q2324" s="8"/>
      <c r="R2324" s="8"/>
      <c r="S2324" s="8"/>
      <c r="T2324" s="8"/>
      <c r="U2324" s="8"/>
    </row>
    <row r="2325" spans="2:21" ht="14.25" customHeight="1" x14ac:dyDescent="0.55000000000000004">
      <c r="B2325" s="73"/>
      <c r="C2325" s="75"/>
      <c r="D2325" s="8"/>
      <c r="E2325" s="8"/>
      <c r="F2325" s="8"/>
      <c r="G2325" s="8"/>
      <c r="H2325" s="8"/>
      <c r="I2325" s="8"/>
      <c r="J2325" s="8"/>
      <c r="K2325" s="8"/>
      <c r="L2325" s="8"/>
      <c r="M2325" s="8"/>
      <c r="N2325" s="8"/>
      <c r="O2325" s="8"/>
      <c r="P2325" s="8"/>
      <c r="Q2325" s="8"/>
      <c r="R2325" s="8"/>
      <c r="S2325" s="8"/>
      <c r="T2325" s="8"/>
      <c r="U2325" s="8"/>
    </row>
    <row r="2326" spans="2:21" ht="14.25" customHeight="1" x14ac:dyDescent="0.55000000000000004">
      <c r="B2326" s="73"/>
      <c r="C2326" s="75"/>
      <c r="D2326" s="8"/>
      <c r="E2326" s="8"/>
      <c r="F2326" s="8"/>
      <c r="G2326" s="8"/>
      <c r="H2326" s="8"/>
      <c r="I2326" s="8"/>
      <c r="J2326" s="8"/>
      <c r="K2326" s="8"/>
      <c r="L2326" s="8"/>
      <c r="M2326" s="8"/>
      <c r="N2326" s="8"/>
      <c r="O2326" s="8"/>
      <c r="P2326" s="8"/>
      <c r="Q2326" s="8"/>
      <c r="R2326" s="8"/>
      <c r="S2326" s="8"/>
      <c r="T2326" s="8"/>
      <c r="U2326" s="8"/>
    </row>
    <row r="2327" spans="2:21" ht="14.25" customHeight="1" x14ac:dyDescent="0.55000000000000004">
      <c r="B2327" s="73"/>
      <c r="C2327" s="75"/>
      <c r="D2327" s="8"/>
      <c r="E2327" s="8"/>
      <c r="F2327" s="8"/>
      <c r="G2327" s="8"/>
      <c r="H2327" s="8"/>
      <c r="I2327" s="8"/>
      <c r="J2327" s="8"/>
      <c r="K2327" s="8"/>
      <c r="L2327" s="8"/>
      <c r="M2327" s="8"/>
      <c r="N2327" s="8"/>
      <c r="O2327" s="8"/>
      <c r="P2327" s="8"/>
      <c r="Q2327" s="8"/>
      <c r="R2327" s="8"/>
      <c r="S2327" s="8"/>
      <c r="T2327" s="8"/>
      <c r="U2327" s="8"/>
    </row>
    <row r="2328" spans="2:21" ht="14.25" customHeight="1" x14ac:dyDescent="0.55000000000000004">
      <c r="B2328" s="73"/>
      <c r="C2328" s="75"/>
      <c r="D2328" s="8"/>
      <c r="E2328" s="8"/>
      <c r="F2328" s="8"/>
      <c r="G2328" s="8"/>
      <c r="H2328" s="8"/>
      <c r="I2328" s="8"/>
      <c r="J2328" s="8"/>
      <c r="K2328" s="8"/>
      <c r="L2328" s="8"/>
      <c r="M2328" s="8"/>
      <c r="N2328" s="8"/>
      <c r="O2328" s="8"/>
      <c r="P2328" s="8"/>
      <c r="Q2328" s="8"/>
      <c r="R2328" s="8"/>
      <c r="S2328" s="8"/>
      <c r="T2328" s="8"/>
      <c r="U2328" s="8"/>
    </row>
    <row r="2329" spans="2:21" ht="14.25" customHeight="1" x14ac:dyDescent="0.55000000000000004">
      <c r="B2329" s="73"/>
      <c r="C2329" s="75"/>
      <c r="D2329" s="8"/>
      <c r="E2329" s="8"/>
      <c r="F2329" s="8"/>
      <c r="G2329" s="8"/>
      <c r="H2329" s="8"/>
      <c r="I2329" s="8"/>
      <c r="J2329" s="8"/>
      <c r="K2329" s="8"/>
      <c r="L2329" s="8"/>
      <c r="M2329" s="8"/>
      <c r="N2329" s="8"/>
      <c r="O2329" s="8"/>
      <c r="P2329" s="8"/>
      <c r="Q2329" s="8"/>
      <c r="R2329" s="8"/>
      <c r="S2329" s="8"/>
      <c r="T2329" s="8"/>
      <c r="U2329" s="8"/>
    </row>
    <row r="2330" spans="2:21" ht="14.25" customHeight="1" x14ac:dyDescent="0.55000000000000004">
      <c r="B2330" s="73"/>
      <c r="C2330" s="75"/>
      <c r="D2330" s="8"/>
      <c r="E2330" s="8"/>
      <c r="F2330" s="8"/>
      <c r="G2330" s="8"/>
      <c r="H2330" s="8"/>
      <c r="I2330" s="8"/>
      <c r="J2330" s="8"/>
      <c r="K2330" s="8"/>
      <c r="L2330" s="8"/>
      <c r="M2330" s="8"/>
      <c r="N2330" s="8"/>
      <c r="O2330" s="8"/>
      <c r="P2330" s="8"/>
      <c r="Q2330" s="8"/>
      <c r="R2330" s="8"/>
      <c r="S2330" s="8"/>
      <c r="T2330" s="8"/>
      <c r="U2330" s="8"/>
    </row>
    <row r="2331" spans="2:21" ht="14.25" customHeight="1" x14ac:dyDescent="0.55000000000000004">
      <c r="B2331" s="73"/>
      <c r="C2331" s="75"/>
      <c r="D2331" s="8"/>
      <c r="E2331" s="8"/>
      <c r="F2331" s="8"/>
      <c r="G2331" s="8"/>
      <c r="H2331" s="8"/>
      <c r="I2331" s="8"/>
      <c r="J2331" s="8"/>
      <c r="K2331" s="8"/>
      <c r="L2331" s="8"/>
      <c r="M2331" s="8"/>
      <c r="N2331" s="8"/>
      <c r="O2331" s="8"/>
      <c r="P2331" s="8"/>
      <c r="Q2331" s="8"/>
      <c r="R2331" s="8"/>
      <c r="S2331" s="8"/>
      <c r="T2331" s="8"/>
      <c r="U2331" s="8"/>
    </row>
    <row r="2332" spans="2:21" ht="14.25" customHeight="1" x14ac:dyDescent="0.55000000000000004">
      <c r="B2332" s="73"/>
      <c r="C2332" s="75"/>
      <c r="D2332" s="8"/>
      <c r="E2332" s="8"/>
      <c r="F2332" s="8"/>
      <c r="G2332" s="8"/>
      <c r="H2332" s="8"/>
      <c r="I2332" s="8"/>
      <c r="J2332" s="8"/>
      <c r="K2332" s="8"/>
      <c r="L2332" s="8"/>
      <c r="M2332" s="8"/>
      <c r="N2332" s="8"/>
      <c r="O2332" s="8"/>
      <c r="P2332" s="8"/>
      <c r="Q2332" s="8"/>
      <c r="R2332" s="8"/>
      <c r="S2332" s="8"/>
      <c r="T2332" s="8"/>
      <c r="U2332" s="8"/>
    </row>
    <row r="2333" spans="2:21" ht="14.25" customHeight="1" x14ac:dyDescent="0.55000000000000004">
      <c r="B2333" s="73"/>
      <c r="C2333" s="75"/>
      <c r="D2333" s="8"/>
      <c r="E2333" s="8"/>
      <c r="F2333" s="8"/>
      <c r="G2333" s="8"/>
      <c r="H2333" s="8"/>
      <c r="I2333" s="8"/>
      <c r="J2333" s="8"/>
      <c r="K2333" s="8"/>
      <c r="L2333" s="8"/>
      <c r="M2333" s="8"/>
      <c r="N2333" s="8"/>
      <c r="O2333" s="8"/>
      <c r="P2333" s="8"/>
      <c r="Q2333" s="8"/>
      <c r="R2333" s="8"/>
      <c r="S2333" s="8"/>
      <c r="T2333" s="8"/>
      <c r="U2333" s="8"/>
    </row>
    <row r="2334" spans="2:21" ht="14.25" customHeight="1" x14ac:dyDescent="0.55000000000000004">
      <c r="B2334" s="73"/>
      <c r="C2334" s="75"/>
      <c r="D2334" s="8"/>
      <c r="E2334" s="8"/>
      <c r="F2334" s="8"/>
      <c r="G2334" s="8"/>
      <c r="H2334" s="8"/>
      <c r="I2334" s="8"/>
      <c r="J2334" s="8"/>
      <c r="K2334" s="8"/>
      <c r="L2334" s="8"/>
      <c r="M2334" s="8"/>
      <c r="N2334" s="8"/>
      <c r="O2334" s="8"/>
      <c r="P2334" s="8"/>
      <c r="Q2334" s="8"/>
      <c r="R2334" s="8"/>
      <c r="S2334" s="8"/>
      <c r="T2334" s="8"/>
      <c r="U2334" s="8"/>
    </row>
    <row r="2335" spans="2:21" ht="14.25" customHeight="1" x14ac:dyDescent="0.55000000000000004">
      <c r="B2335" s="73"/>
      <c r="C2335" s="75"/>
      <c r="D2335" s="8"/>
      <c r="E2335" s="8"/>
      <c r="F2335" s="8"/>
      <c r="G2335" s="8"/>
      <c r="H2335" s="8"/>
      <c r="I2335" s="8"/>
      <c r="J2335" s="8"/>
      <c r="K2335" s="8"/>
      <c r="L2335" s="8"/>
      <c r="M2335" s="8"/>
      <c r="N2335" s="8"/>
      <c r="O2335" s="8"/>
      <c r="P2335" s="8"/>
      <c r="Q2335" s="8"/>
      <c r="R2335" s="8"/>
      <c r="S2335" s="8"/>
      <c r="T2335" s="8"/>
      <c r="U2335" s="8"/>
    </row>
    <row r="2336" spans="2:21" ht="14.25" customHeight="1" x14ac:dyDescent="0.55000000000000004">
      <c r="B2336" s="73"/>
      <c r="C2336" s="75"/>
      <c r="D2336" s="8"/>
      <c r="E2336" s="8"/>
      <c r="F2336" s="8"/>
      <c r="G2336" s="8"/>
      <c r="H2336" s="8"/>
      <c r="I2336" s="8"/>
      <c r="J2336" s="8"/>
      <c r="K2336" s="8"/>
      <c r="L2336" s="8"/>
      <c r="M2336" s="8"/>
      <c r="N2336" s="8"/>
      <c r="O2336" s="8"/>
      <c r="P2336" s="8"/>
      <c r="Q2336" s="8"/>
      <c r="R2336" s="8"/>
      <c r="S2336" s="8"/>
      <c r="T2336" s="8"/>
      <c r="U2336" s="8"/>
    </row>
    <row r="2337" spans="2:21" ht="14.25" customHeight="1" x14ac:dyDescent="0.55000000000000004">
      <c r="B2337" s="73"/>
      <c r="C2337" s="75"/>
      <c r="D2337" s="8"/>
      <c r="E2337" s="8"/>
      <c r="F2337" s="8"/>
      <c r="G2337" s="8"/>
      <c r="H2337" s="8"/>
      <c r="I2337" s="8"/>
      <c r="J2337" s="8"/>
      <c r="K2337" s="8"/>
      <c r="L2337" s="8"/>
      <c r="M2337" s="8"/>
      <c r="N2337" s="8"/>
      <c r="O2337" s="8"/>
      <c r="P2337" s="8"/>
      <c r="Q2337" s="8"/>
      <c r="R2337" s="8"/>
      <c r="S2337" s="8"/>
      <c r="T2337" s="8"/>
      <c r="U2337" s="8"/>
    </row>
    <row r="2338" spans="2:21" ht="14.25" customHeight="1" x14ac:dyDescent="0.55000000000000004">
      <c r="B2338" s="73"/>
      <c r="C2338" s="75"/>
      <c r="D2338" s="8"/>
      <c r="E2338" s="8"/>
      <c r="F2338" s="8"/>
      <c r="G2338" s="8"/>
      <c r="H2338" s="8"/>
      <c r="I2338" s="8"/>
      <c r="J2338" s="8"/>
      <c r="K2338" s="8"/>
      <c r="L2338" s="8"/>
      <c r="M2338" s="8"/>
      <c r="N2338" s="8"/>
      <c r="O2338" s="8"/>
      <c r="P2338" s="8"/>
      <c r="Q2338" s="8"/>
      <c r="R2338" s="8"/>
      <c r="S2338" s="8"/>
      <c r="T2338" s="8"/>
      <c r="U2338" s="8"/>
    </row>
    <row r="2339" spans="2:21" ht="14.25" customHeight="1" x14ac:dyDescent="0.55000000000000004">
      <c r="B2339" s="73"/>
      <c r="C2339" s="75"/>
      <c r="D2339" s="8"/>
      <c r="E2339" s="8"/>
      <c r="F2339" s="8"/>
      <c r="G2339" s="8"/>
      <c r="H2339" s="8"/>
      <c r="I2339" s="8"/>
      <c r="J2339" s="8"/>
      <c r="K2339" s="8"/>
      <c r="L2339" s="8"/>
      <c r="M2339" s="8"/>
      <c r="N2339" s="8"/>
      <c r="O2339" s="8"/>
      <c r="P2339" s="8"/>
      <c r="Q2339" s="8"/>
      <c r="R2339" s="8"/>
      <c r="S2339" s="8"/>
      <c r="T2339" s="8"/>
      <c r="U2339" s="8"/>
    </row>
    <row r="2340" spans="2:21" ht="14.25" customHeight="1" x14ac:dyDescent="0.55000000000000004">
      <c r="B2340" s="73"/>
      <c r="C2340" s="75"/>
      <c r="D2340" s="8"/>
      <c r="E2340" s="8"/>
      <c r="F2340" s="8"/>
      <c r="G2340" s="8"/>
      <c r="H2340" s="8"/>
      <c r="I2340" s="8"/>
      <c r="J2340" s="8"/>
      <c r="K2340" s="8"/>
      <c r="L2340" s="8"/>
      <c r="M2340" s="8"/>
      <c r="N2340" s="8"/>
      <c r="O2340" s="8"/>
      <c r="P2340" s="8"/>
      <c r="Q2340" s="8"/>
      <c r="R2340" s="8"/>
      <c r="S2340" s="8"/>
      <c r="T2340" s="8"/>
      <c r="U2340" s="8"/>
    </row>
    <row r="2341" spans="2:21" ht="14.25" customHeight="1" x14ac:dyDescent="0.55000000000000004">
      <c r="B2341" s="73"/>
      <c r="C2341" s="75"/>
      <c r="D2341" s="8"/>
      <c r="E2341" s="8"/>
      <c r="F2341" s="8"/>
      <c r="G2341" s="8"/>
      <c r="H2341" s="8"/>
      <c r="I2341" s="8"/>
      <c r="J2341" s="8"/>
      <c r="K2341" s="8"/>
      <c r="L2341" s="8"/>
      <c r="M2341" s="8"/>
      <c r="N2341" s="8"/>
      <c r="O2341" s="8"/>
      <c r="P2341" s="8"/>
      <c r="Q2341" s="8"/>
      <c r="R2341" s="8"/>
      <c r="S2341" s="8"/>
      <c r="T2341" s="8"/>
      <c r="U2341" s="8"/>
    </row>
    <row r="2342" spans="2:21" ht="14.25" customHeight="1" x14ac:dyDescent="0.55000000000000004">
      <c r="B2342" s="73"/>
      <c r="C2342" s="75"/>
      <c r="D2342" s="8"/>
      <c r="E2342" s="8"/>
      <c r="F2342" s="8"/>
      <c r="G2342" s="8"/>
      <c r="H2342" s="8"/>
      <c r="I2342" s="8"/>
      <c r="J2342" s="8"/>
      <c r="K2342" s="8"/>
      <c r="L2342" s="8"/>
      <c r="M2342" s="8"/>
      <c r="N2342" s="8"/>
      <c r="O2342" s="8"/>
      <c r="P2342" s="8"/>
      <c r="Q2342" s="8"/>
      <c r="R2342" s="8"/>
      <c r="S2342" s="8"/>
      <c r="T2342" s="8"/>
      <c r="U2342" s="8"/>
    </row>
    <row r="2343" spans="2:21" ht="14.25" customHeight="1" x14ac:dyDescent="0.55000000000000004">
      <c r="B2343" s="73"/>
      <c r="C2343" s="75"/>
      <c r="D2343" s="8"/>
      <c r="E2343" s="8"/>
      <c r="F2343" s="8"/>
      <c r="G2343" s="8"/>
      <c r="H2343" s="8"/>
      <c r="I2343" s="8"/>
      <c r="J2343" s="8"/>
      <c r="K2343" s="8"/>
      <c r="L2343" s="8"/>
      <c r="M2343" s="8"/>
      <c r="N2343" s="8"/>
      <c r="O2343" s="8"/>
      <c r="P2343" s="8"/>
      <c r="Q2343" s="8"/>
      <c r="R2343" s="8"/>
      <c r="S2343" s="8"/>
      <c r="T2343" s="8"/>
      <c r="U2343" s="8"/>
    </row>
    <row r="2344" spans="2:21" ht="14.25" customHeight="1" x14ac:dyDescent="0.55000000000000004">
      <c r="B2344" s="73"/>
      <c r="C2344" s="75"/>
      <c r="D2344" s="8"/>
      <c r="E2344" s="8"/>
      <c r="F2344" s="8"/>
      <c r="G2344" s="8"/>
      <c r="H2344" s="8"/>
      <c r="I2344" s="8"/>
      <c r="J2344" s="8"/>
      <c r="K2344" s="8"/>
      <c r="L2344" s="8"/>
      <c r="M2344" s="8"/>
      <c r="N2344" s="8"/>
      <c r="O2344" s="8"/>
      <c r="P2344" s="8"/>
      <c r="Q2344" s="8"/>
      <c r="R2344" s="8"/>
      <c r="S2344" s="8"/>
      <c r="T2344" s="8"/>
      <c r="U2344" s="8"/>
    </row>
    <row r="2345" spans="2:21" ht="14.25" customHeight="1" x14ac:dyDescent="0.55000000000000004">
      <c r="B2345" s="73"/>
      <c r="C2345" s="75"/>
      <c r="D2345" s="8"/>
      <c r="E2345" s="8"/>
      <c r="F2345" s="8"/>
      <c r="G2345" s="8"/>
      <c r="H2345" s="8"/>
      <c r="I2345" s="8"/>
      <c r="J2345" s="8"/>
      <c r="K2345" s="8"/>
      <c r="L2345" s="8"/>
      <c r="M2345" s="8"/>
      <c r="N2345" s="8"/>
      <c r="O2345" s="8"/>
      <c r="P2345" s="8"/>
      <c r="Q2345" s="8"/>
      <c r="R2345" s="8"/>
      <c r="S2345" s="8"/>
      <c r="T2345" s="8"/>
      <c r="U2345" s="8"/>
    </row>
    <row r="2346" spans="2:21" ht="14.25" customHeight="1" x14ac:dyDescent="0.55000000000000004">
      <c r="B2346" s="73"/>
      <c r="C2346" s="75"/>
      <c r="D2346" s="8"/>
      <c r="E2346" s="8"/>
      <c r="F2346" s="8"/>
      <c r="G2346" s="8"/>
      <c r="H2346" s="8"/>
      <c r="I2346" s="8"/>
      <c r="J2346" s="8"/>
      <c r="K2346" s="8"/>
      <c r="L2346" s="8"/>
      <c r="M2346" s="8"/>
      <c r="N2346" s="8"/>
      <c r="O2346" s="8"/>
      <c r="P2346" s="8"/>
      <c r="Q2346" s="8"/>
      <c r="R2346" s="8"/>
      <c r="S2346" s="8"/>
      <c r="T2346" s="8"/>
      <c r="U2346" s="8"/>
    </row>
    <row r="2347" spans="2:21" ht="14.25" customHeight="1" x14ac:dyDescent="0.55000000000000004">
      <c r="B2347" s="73"/>
      <c r="C2347" s="75"/>
      <c r="D2347" s="8"/>
      <c r="E2347" s="8"/>
      <c r="F2347" s="8"/>
      <c r="G2347" s="8"/>
      <c r="H2347" s="8"/>
      <c r="I2347" s="8"/>
      <c r="J2347" s="8"/>
      <c r="K2347" s="8"/>
      <c r="L2347" s="8"/>
      <c r="M2347" s="8"/>
      <c r="N2347" s="8"/>
      <c r="O2347" s="8"/>
      <c r="P2347" s="8"/>
      <c r="Q2347" s="8"/>
      <c r="R2347" s="8"/>
      <c r="S2347" s="8"/>
      <c r="T2347" s="8"/>
      <c r="U2347" s="8"/>
    </row>
    <row r="2348" spans="2:21" ht="14.25" customHeight="1" x14ac:dyDescent="0.55000000000000004">
      <c r="B2348" s="73"/>
      <c r="C2348" s="75"/>
      <c r="D2348" s="8"/>
      <c r="E2348" s="8"/>
      <c r="F2348" s="8"/>
      <c r="G2348" s="8"/>
      <c r="H2348" s="8"/>
      <c r="I2348" s="8"/>
      <c r="J2348" s="8"/>
      <c r="K2348" s="8"/>
      <c r="L2348" s="8"/>
      <c r="M2348" s="8"/>
      <c r="N2348" s="8"/>
      <c r="O2348" s="8"/>
      <c r="P2348" s="8"/>
      <c r="Q2348" s="8"/>
      <c r="R2348" s="8"/>
      <c r="S2348" s="8"/>
      <c r="T2348" s="8"/>
      <c r="U2348" s="8"/>
    </row>
    <row r="2349" spans="2:21" ht="14.25" customHeight="1" x14ac:dyDescent="0.55000000000000004">
      <c r="B2349" s="73"/>
      <c r="C2349" s="75"/>
      <c r="D2349" s="8"/>
      <c r="E2349" s="8"/>
      <c r="F2349" s="8"/>
      <c r="G2349" s="8"/>
      <c r="H2349" s="8"/>
      <c r="I2349" s="8"/>
      <c r="J2349" s="8"/>
      <c r="K2349" s="8"/>
      <c r="L2349" s="8"/>
      <c r="M2349" s="8"/>
      <c r="N2349" s="8"/>
      <c r="O2349" s="8"/>
      <c r="P2349" s="8"/>
      <c r="Q2349" s="8"/>
      <c r="R2349" s="8"/>
      <c r="S2349" s="8"/>
      <c r="T2349" s="8"/>
      <c r="U2349" s="8"/>
    </row>
    <row r="2350" spans="2:21" ht="14.25" customHeight="1" x14ac:dyDescent="0.55000000000000004">
      <c r="B2350" s="73"/>
      <c r="C2350" s="75"/>
      <c r="D2350" s="8"/>
      <c r="E2350" s="8"/>
      <c r="F2350" s="8"/>
      <c r="G2350" s="8"/>
      <c r="H2350" s="8"/>
      <c r="I2350" s="8"/>
      <c r="J2350" s="8"/>
      <c r="K2350" s="8"/>
      <c r="L2350" s="8"/>
      <c r="M2350" s="8"/>
      <c r="N2350" s="8"/>
      <c r="O2350" s="8"/>
      <c r="P2350" s="8"/>
      <c r="Q2350" s="8"/>
      <c r="R2350" s="8"/>
      <c r="S2350" s="8"/>
      <c r="T2350" s="8"/>
      <c r="U2350" s="8"/>
    </row>
    <row r="2351" spans="2:21" ht="14.25" customHeight="1" x14ac:dyDescent="0.55000000000000004">
      <c r="B2351" s="73"/>
      <c r="C2351" s="75"/>
      <c r="D2351" s="8"/>
      <c r="E2351" s="8"/>
      <c r="F2351" s="8"/>
      <c r="G2351" s="8"/>
      <c r="H2351" s="8"/>
      <c r="I2351" s="8"/>
      <c r="J2351" s="8"/>
      <c r="K2351" s="8"/>
      <c r="L2351" s="8"/>
      <c r="M2351" s="8"/>
      <c r="N2351" s="8"/>
      <c r="O2351" s="8"/>
      <c r="P2351" s="8"/>
      <c r="Q2351" s="8"/>
      <c r="R2351" s="8"/>
      <c r="S2351" s="8"/>
      <c r="T2351" s="8"/>
      <c r="U2351" s="8"/>
    </row>
    <row r="2352" spans="2:21" ht="14.25" customHeight="1" x14ac:dyDescent="0.55000000000000004">
      <c r="B2352" s="73"/>
      <c r="C2352" s="75"/>
      <c r="D2352" s="8"/>
      <c r="E2352" s="8"/>
      <c r="F2352" s="8"/>
      <c r="G2352" s="8"/>
      <c r="H2352" s="8"/>
      <c r="I2352" s="8"/>
      <c r="J2352" s="8"/>
      <c r="K2352" s="8"/>
      <c r="L2352" s="8"/>
      <c r="M2352" s="8"/>
      <c r="N2352" s="8"/>
      <c r="O2352" s="8"/>
      <c r="P2352" s="8"/>
      <c r="Q2352" s="8"/>
      <c r="R2352" s="8"/>
      <c r="S2352" s="8"/>
      <c r="T2352" s="8"/>
      <c r="U2352" s="8"/>
    </row>
    <row r="2353" spans="2:21" ht="14.25" customHeight="1" x14ac:dyDescent="0.55000000000000004">
      <c r="B2353" s="73"/>
      <c r="C2353" s="75"/>
      <c r="D2353" s="8"/>
      <c r="E2353" s="8"/>
      <c r="F2353" s="8"/>
      <c r="G2353" s="8"/>
      <c r="H2353" s="8"/>
      <c r="I2353" s="8"/>
      <c r="J2353" s="8"/>
      <c r="K2353" s="8"/>
      <c r="L2353" s="8"/>
      <c r="M2353" s="8"/>
      <c r="N2353" s="8"/>
      <c r="O2353" s="8"/>
      <c r="P2353" s="8"/>
      <c r="Q2353" s="8"/>
      <c r="R2353" s="8"/>
      <c r="S2353" s="8"/>
      <c r="T2353" s="8"/>
      <c r="U2353" s="8"/>
    </row>
    <row r="2354" spans="2:21" ht="14.25" customHeight="1" x14ac:dyDescent="0.55000000000000004">
      <c r="B2354" s="73"/>
      <c r="C2354" s="75"/>
      <c r="D2354" s="8"/>
      <c r="E2354" s="8"/>
      <c r="F2354" s="8"/>
      <c r="G2354" s="8"/>
      <c r="H2354" s="8"/>
      <c r="I2354" s="8"/>
      <c r="J2354" s="8"/>
      <c r="K2354" s="8"/>
      <c r="L2354" s="8"/>
      <c r="M2354" s="8"/>
      <c r="N2354" s="8"/>
      <c r="O2354" s="8"/>
      <c r="P2354" s="8"/>
      <c r="Q2354" s="8"/>
      <c r="R2354" s="8"/>
      <c r="S2354" s="8"/>
      <c r="T2354" s="8"/>
      <c r="U2354" s="8"/>
    </row>
    <row r="2355" spans="2:21" ht="14.25" customHeight="1" x14ac:dyDescent="0.55000000000000004">
      <c r="B2355" s="73"/>
      <c r="C2355" s="75"/>
      <c r="D2355" s="8"/>
      <c r="E2355" s="8"/>
      <c r="F2355" s="8"/>
      <c r="G2355" s="8"/>
      <c r="H2355" s="8"/>
      <c r="I2355" s="8"/>
      <c r="J2355" s="8"/>
      <c r="K2355" s="8"/>
      <c r="L2355" s="8"/>
      <c r="M2355" s="8"/>
      <c r="N2355" s="8"/>
      <c r="O2355" s="8"/>
      <c r="P2355" s="8"/>
      <c r="Q2355" s="8"/>
      <c r="R2355" s="8"/>
      <c r="S2355" s="8"/>
      <c r="T2355" s="8"/>
      <c r="U2355" s="8"/>
    </row>
    <row r="2356" spans="2:21" ht="14.25" customHeight="1" x14ac:dyDescent="0.55000000000000004">
      <c r="B2356" s="73"/>
      <c r="C2356" s="75"/>
      <c r="D2356" s="8"/>
      <c r="E2356" s="8"/>
      <c r="F2356" s="8"/>
      <c r="G2356" s="8"/>
      <c r="H2356" s="8"/>
      <c r="I2356" s="8"/>
      <c r="J2356" s="8"/>
      <c r="K2356" s="8"/>
      <c r="L2356" s="8"/>
      <c r="M2356" s="8"/>
      <c r="N2356" s="8"/>
      <c r="O2356" s="8"/>
      <c r="P2356" s="8"/>
      <c r="Q2356" s="8"/>
      <c r="R2356" s="8"/>
      <c r="S2356" s="8"/>
      <c r="T2356" s="8"/>
      <c r="U2356" s="8"/>
    </row>
    <row r="2357" spans="2:21" ht="14.25" customHeight="1" x14ac:dyDescent="0.55000000000000004">
      <c r="B2357" s="73"/>
      <c r="C2357" s="75"/>
      <c r="D2357" s="8"/>
      <c r="E2357" s="8"/>
      <c r="F2357" s="8"/>
      <c r="G2357" s="8"/>
      <c r="H2357" s="8"/>
      <c r="I2357" s="8"/>
      <c r="J2357" s="8"/>
      <c r="K2357" s="8"/>
      <c r="L2357" s="8"/>
      <c r="M2357" s="8"/>
      <c r="N2357" s="8"/>
      <c r="O2357" s="8"/>
      <c r="P2357" s="8"/>
      <c r="Q2357" s="8"/>
      <c r="R2357" s="8"/>
      <c r="S2357" s="8"/>
      <c r="T2357" s="8"/>
      <c r="U2357" s="8"/>
    </row>
    <row r="2358" spans="2:21" ht="14.25" customHeight="1" x14ac:dyDescent="0.55000000000000004">
      <c r="B2358" s="73"/>
      <c r="C2358" s="75"/>
      <c r="D2358" s="8"/>
      <c r="E2358" s="8"/>
      <c r="F2358" s="8"/>
      <c r="G2358" s="8"/>
      <c r="H2358" s="8"/>
      <c r="I2358" s="8"/>
      <c r="J2358" s="8"/>
      <c r="K2358" s="8"/>
      <c r="L2358" s="8"/>
      <c r="M2358" s="8"/>
      <c r="N2358" s="8"/>
      <c r="O2358" s="8"/>
      <c r="P2358" s="8"/>
      <c r="Q2358" s="8"/>
      <c r="R2358" s="8"/>
      <c r="S2358" s="8"/>
      <c r="T2358" s="8"/>
      <c r="U2358" s="8"/>
    </row>
    <row r="2359" spans="2:21" ht="14.25" customHeight="1" x14ac:dyDescent="0.55000000000000004">
      <c r="B2359" s="73"/>
      <c r="C2359" s="75"/>
      <c r="D2359" s="8"/>
      <c r="E2359" s="8"/>
      <c r="F2359" s="8"/>
      <c r="G2359" s="8"/>
      <c r="H2359" s="8"/>
      <c r="I2359" s="8"/>
      <c r="J2359" s="8"/>
      <c r="K2359" s="8"/>
      <c r="L2359" s="8"/>
      <c r="M2359" s="8"/>
      <c r="N2359" s="8"/>
      <c r="O2359" s="8"/>
      <c r="P2359" s="8"/>
      <c r="Q2359" s="8"/>
      <c r="R2359" s="8"/>
      <c r="S2359" s="8"/>
      <c r="T2359" s="8"/>
      <c r="U2359" s="8"/>
    </row>
    <row r="2360" spans="2:21" ht="14.25" customHeight="1" x14ac:dyDescent="0.55000000000000004">
      <c r="B2360" s="73"/>
      <c r="C2360" s="75"/>
      <c r="D2360" s="8"/>
      <c r="E2360" s="8"/>
      <c r="F2360" s="8"/>
      <c r="G2360" s="8"/>
      <c r="H2360" s="8"/>
      <c r="I2360" s="8"/>
      <c r="J2360" s="8"/>
      <c r="K2360" s="8"/>
      <c r="L2360" s="8"/>
      <c r="M2360" s="8"/>
      <c r="N2360" s="8"/>
      <c r="O2360" s="8"/>
      <c r="P2360" s="8"/>
      <c r="Q2360" s="8"/>
      <c r="R2360" s="8"/>
      <c r="S2360" s="8"/>
      <c r="T2360" s="8"/>
      <c r="U2360" s="8"/>
    </row>
    <row r="2361" spans="2:21" ht="14.25" customHeight="1" x14ac:dyDescent="0.55000000000000004">
      <c r="B2361" s="73"/>
      <c r="C2361" s="75"/>
      <c r="D2361" s="8"/>
      <c r="E2361" s="8"/>
      <c r="F2361" s="8"/>
      <c r="G2361" s="8"/>
      <c r="H2361" s="8"/>
      <c r="I2361" s="8"/>
      <c r="J2361" s="8"/>
      <c r="K2361" s="8"/>
      <c r="L2361" s="8"/>
      <c r="M2361" s="8"/>
      <c r="N2361" s="8"/>
      <c r="O2361" s="8"/>
      <c r="P2361" s="8"/>
      <c r="Q2361" s="8"/>
      <c r="R2361" s="8"/>
      <c r="S2361" s="8"/>
      <c r="T2361" s="8"/>
      <c r="U2361" s="8"/>
    </row>
    <row r="2362" spans="2:21" ht="14.25" customHeight="1" x14ac:dyDescent="0.55000000000000004">
      <c r="B2362" s="73"/>
      <c r="C2362" s="75"/>
      <c r="D2362" s="8"/>
      <c r="E2362" s="8"/>
      <c r="F2362" s="8"/>
      <c r="G2362" s="8"/>
      <c r="H2362" s="8"/>
      <c r="I2362" s="8"/>
      <c r="J2362" s="8"/>
      <c r="K2362" s="8"/>
      <c r="L2362" s="8"/>
      <c r="M2362" s="8"/>
      <c r="N2362" s="8"/>
      <c r="O2362" s="8"/>
      <c r="P2362" s="8"/>
      <c r="Q2362" s="8"/>
      <c r="R2362" s="8"/>
      <c r="S2362" s="8"/>
      <c r="T2362" s="8"/>
      <c r="U2362" s="8"/>
    </row>
    <row r="2363" spans="2:21" ht="14.25" customHeight="1" x14ac:dyDescent="0.55000000000000004">
      <c r="B2363" s="73"/>
      <c r="C2363" s="75"/>
      <c r="D2363" s="8"/>
      <c r="E2363" s="8"/>
      <c r="F2363" s="8"/>
      <c r="G2363" s="8"/>
      <c r="H2363" s="8"/>
      <c r="I2363" s="8"/>
      <c r="J2363" s="8"/>
      <c r="K2363" s="8"/>
      <c r="L2363" s="8"/>
      <c r="M2363" s="8"/>
      <c r="N2363" s="8"/>
      <c r="O2363" s="8"/>
      <c r="P2363" s="8"/>
      <c r="Q2363" s="8"/>
      <c r="R2363" s="8"/>
      <c r="S2363" s="8"/>
      <c r="T2363" s="8"/>
      <c r="U2363" s="8"/>
    </row>
    <row r="2364" spans="2:21" ht="14.25" customHeight="1" x14ac:dyDescent="0.55000000000000004">
      <c r="B2364" s="73"/>
      <c r="C2364" s="75"/>
      <c r="D2364" s="8"/>
      <c r="E2364" s="8"/>
      <c r="F2364" s="8"/>
      <c r="G2364" s="8"/>
      <c r="H2364" s="8"/>
      <c r="I2364" s="8"/>
      <c r="J2364" s="8"/>
      <c r="K2364" s="8"/>
      <c r="L2364" s="8"/>
      <c r="M2364" s="8"/>
      <c r="N2364" s="8"/>
      <c r="O2364" s="8"/>
      <c r="P2364" s="8"/>
      <c r="Q2364" s="8"/>
      <c r="R2364" s="8"/>
      <c r="S2364" s="8"/>
      <c r="T2364" s="8"/>
      <c r="U2364" s="8"/>
    </row>
    <row r="2365" spans="2:21" ht="14.25" customHeight="1" x14ac:dyDescent="0.55000000000000004">
      <c r="B2365" s="73"/>
      <c r="C2365" s="75"/>
      <c r="D2365" s="8"/>
      <c r="E2365" s="8"/>
      <c r="F2365" s="8"/>
      <c r="G2365" s="8"/>
      <c r="H2365" s="8"/>
      <c r="I2365" s="8"/>
      <c r="J2365" s="8"/>
      <c r="K2365" s="8"/>
      <c r="L2365" s="8"/>
      <c r="M2365" s="8"/>
      <c r="N2365" s="8"/>
      <c r="O2365" s="8"/>
      <c r="P2365" s="8"/>
      <c r="Q2365" s="8"/>
      <c r="R2365" s="8"/>
      <c r="S2365" s="8"/>
      <c r="T2365" s="8"/>
      <c r="U2365" s="8"/>
    </row>
    <row r="2366" spans="2:21" ht="14.25" customHeight="1" x14ac:dyDescent="0.55000000000000004">
      <c r="B2366" s="73"/>
      <c r="C2366" s="75"/>
      <c r="D2366" s="8"/>
      <c r="E2366" s="8"/>
      <c r="F2366" s="8"/>
      <c r="G2366" s="8"/>
      <c r="H2366" s="8"/>
      <c r="I2366" s="8"/>
      <c r="J2366" s="8"/>
      <c r="K2366" s="8"/>
      <c r="L2366" s="8"/>
      <c r="M2366" s="8"/>
      <c r="N2366" s="8"/>
      <c r="O2366" s="8"/>
      <c r="P2366" s="8"/>
      <c r="Q2366" s="8"/>
      <c r="R2366" s="8"/>
      <c r="S2366" s="8"/>
      <c r="T2366" s="8"/>
      <c r="U2366" s="8"/>
    </row>
    <row r="2367" spans="2:21" ht="14.25" customHeight="1" x14ac:dyDescent="0.55000000000000004">
      <c r="B2367" s="73"/>
      <c r="C2367" s="75"/>
      <c r="D2367" s="8"/>
      <c r="E2367" s="8"/>
      <c r="F2367" s="8"/>
      <c r="G2367" s="8"/>
      <c r="H2367" s="8"/>
      <c r="I2367" s="8"/>
      <c r="J2367" s="8"/>
      <c r="K2367" s="8"/>
      <c r="L2367" s="8"/>
      <c r="M2367" s="8"/>
      <c r="N2367" s="8"/>
      <c r="O2367" s="8"/>
      <c r="P2367" s="8"/>
      <c r="Q2367" s="8"/>
      <c r="R2367" s="8"/>
      <c r="S2367" s="8"/>
      <c r="T2367" s="8"/>
      <c r="U2367" s="8"/>
    </row>
    <row r="2368" spans="2:21" ht="14.25" customHeight="1" x14ac:dyDescent="0.55000000000000004">
      <c r="B2368" s="73"/>
      <c r="C2368" s="75"/>
      <c r="D2368" s="8"/>
      <c r="E2368" s="8"/>
      <c r="F2368" s="8"/>
      <c r="G2368" s="8"/>
      <c r="H2368" s="8"/>
      <c r="I2368" s="8"/>
      <c r="J2368" s="8"/>
      <c r="K2368" s="8"/>
      <c r="L2368" s="8"/>
      <c r="M2368" s="8"/>
      <c r="N2368" s="8"/>
      <c r="O2368" s="8"/>
      <c r="P2368" s="8"/>
      <c r="Q2368" s="8"/>
      <c r="R2368" s="8"/>
      <c r="S2368" s="8"/>
      <c r="T2368" s="8"/>
      <c r="U2368" s="8"/>
    </row>
    <row r="2369" spans="2:21" ht="14.25" customHeight="1" x14ac:dyDescent="0.55000000000000004">
      <c r="B2369" s="73"/>
      <c r="C2369" s="75"/>
      <c r="D2369" s="8"/>
      <c r="E2369" s="8"/>
      <c r="F2369" s="8"/>
      <c r="G2369" s="8"/>
      <c r="H2369" s="8"/>
      <c r="I2369" s="8"/>
      <c r="J2369" s="8"/>
      <c r="K2369" s="8"/>
      <c r="L2369" s="8"/>
      <c r="M2369" s="8"/>
      <c r="N2369" s="8"/>
      <c r="O2369" s="8"/>
      <c r="P2369" s="8"/>
      <c r="Q2369" s="8"/>
      <c r="R2369" s="8"/>
      <c r="S2369" s="8"/>
      <c r="T2369" s="8"/>
      <c r="U2369" s="8"/>
    </row>
    <row r="2370" spans="2:21" ht="14.25" customHeight="1" x14ac:dyDescent="0.55000000000000004">
      <c r="B2370" s="73"/>
      <c r="C2370" s="75"/>
      <c r="D2370" s="8"/>
      <c r="E2370" s="8"/>
      <c r="F2370" s="8"/>
      <c r="G2370" s="8"/>
      <c r="H2370" s="8"/>
      <c r="I2370" s="8"/>
      <c r="J2370" s="8"/>
      <c r="K2370" s="8"/>
      <c r="L2370" s="8"/>
      <c r="M2370" s="8"/>
      <c r="N2370" s="8"/>
      <c r="O2370" s="8"/>
      <c r="P2370" s="8"/>
      <c r="Q2370" s="8"/>
      <c r="R2370" s="8"/>
      <c r="S2370" s="8"/>
      <c r="T2370" s="8"/>
      <c r="U2370" s="8"/>
    </row>
    <row r="2371" spans="2:21" ht="14.25" customHeight="1" x14ac:dyDescent="0.55000000000000004">
      <c r="B2371" s="73"/>
      <c r="C2371" s="75"/>
      <c r="D2371" s="8"/>
      <c r="E2371" s="8"/>
      <c r="F2371" s="8"/>
      <c r="G2371" s="8"/>
      <c r="H2371" s="8"/>
      <c r="I2371" s="8"/>
      <c r="J2371" s="8"/>
      <c r="K2371" s="8"/>
      <c r="L2371" s="8"/>
      <c r="M2371" s="8"/>
      <c r="N2371" s="8"/>
      <c r="O2371" s="8"/>
      <c r="P2371" s="8"/>
      <c r="Q2371" s="8"/>
      <c r="R2371" s="8"/>
      <c r="S2371" s="8"/>
      <c r="T2371" s="8"/>
      <c r="U2371" s="8"/>
    </row>
    <row r="2372" spans="2:21" ht="14.25" customHeight="1" x14ac:dyDescent="0.55000000000000004">
      <c r="B2372" s="73"/>
      <c r="C2372" s="75"/>
      <c r="D2372" s="8"/>
      <c r="E2372" s="8"/>
      <c r="F2372" s="8"/>
      <c r="G2372" s="8"/>
      <c r="H2372" s="8"/>
      <c r="I2372" s="8"/>
      <c r="J2372" s="8"/>
      <c r="K2372" s="8"/>
      <c r="L2372" s="8"/>
      <c r="M2372" s="8"/>
      <c r="N2372" s="8"/>
      <c r="O2372" s="8"/>
      <c r="P2372" s="8"/>
      <c r="Q2372" s="8"/>
      <c r="R2372" s="8"/>
      <c r="S2372" s="8"/>
      <c r="T2372" s="8"/>
      <c r="U2372" s="8"/>
    </row>
    <row r="2373" spans="2:21" ht="14.25" customHeight="1" x14ac:dyDescent="0.55000000000000004">
      <c r="B2373" s="73"/>
      <c r="C2373" s="75"/>
      <c r="D2373" s="8"/>
      <c r="E2373" s="8"/>
      <c r="F2373" s="8"/>
      <c r="G2373" s="8"/>
      <c r="H2373" s="8"/>
      <c r="I2373" s="8"/>
      <c r="J2373" s="8"/>
      <c r="K2373" s="8"/>
      <c r="L2373" s="8"/>
      <c r="M2373" s="8"/>
      <c r="N2373" s="8"/>
      <c r="O2373" s="8"/>
      <c r="P2373" s="8"/>
      <c r="Q2373" s="8"/>
      <c r="R2373" s="8"/>
      <c r="S2373" s="8"/>
      <c r="T2373" s="8"/>
      <c r="U2373" s="8"/>
    </row>
    <row r="2374" spans="2:21" ht="14.25" customHeight="1" x14ac:dyDescent="0.55000000000000004">
      <c r="B2374" s="73"/>
      <c r="C2374" s="75"/>
      <c r="D2374" s="8"/>
      <c r="E2374" s="8"/>
      <c r="F2374" s="8"/>
      <c r="G2374" s="8"/>
      <c r="H2374" s="8"/>
      <c r="I2374" s="8"/>
      <c r="J2374" s="8"/>
      <c r="K2374" s="8"/>
      <c r="L2374" s="8"/>
      <c r="M2374" s="8"/>
      <c r="N2374" s="8"/>
      <c r="O2374" s="8"/>
      <c r="P2374" s="8"/>
      <c r="Q2374" s="8"/>
      <c r="R2374" s="8"/>
      <c r="S2374" s="8"/>
      <c r="T2374" s="8"/>
      <c r="U2374" s="8"/>
    </row>
    <row r="2375" spans="2:21" ht="14.25" customHeight="1" x14ac:dyDescent="0.55000000000000004">
      <c r="B2375" s="73"/>
      <c r="C2375" s="75"/>
      <c r="D2375" s="8"/>
      <c r="E2375" s="8"/>
      <c r="F2375" s="8"/>
      <c r="G2375" s="8"/>
      <c r="H2375" s="8"/>
      <c r="I2375" s="8"/>
      <c r="J2375" s="8"/>
      <c r="K2375" s="8"/>
      <c r="L2375" s="8"/>
      <c r="M2375" s="8"/>
      <c r="N2375" s="8"/>
      <c r="O2375" s="8"/>
      <c r="P2375" s="8"/>
      <c r="Q2375" s="8"/>
      <c r="R2375" s="8"/>
      <c r="S2375" s="8"/>
      <c r="T2375" s="8"/>
      <c r="U2375" s="8"/>
    </row>
    <row r="2376" spans="2:21" ht="14.25" customHeight="1" x14ac:dyDescent="0.55000000000000004">
      <c r="B2376" s="73"/>
      <c r="C2376" s="75"/>
      <c r="D2376" s="8"/>
      <c r="E2376" s="8"/>
      <c r="F2376" s="8"/>
      <c r="G2376" s="8"/>
      <c r="H2376" s="8"/>
      <c r="I2376" s="8"/>
      <c r="J2376" s="8"/>
      <c r="K2376" s="8"/>
      <c r="L2376" s="8"/>
      <c r="M2376" s="8"/>
      <c r="N2376" s="8"/>
      <c r="O2376" s="8"/>
      <c r="P2376" s="8"/>
      <c r="Q2376" s="8"/>
      <c r="R2376" s="8"/>
      <c r="S2376" s="8"/>
      <c r="T2376" s="8"/>
      <c r="U2376" s="8"/>
    </row>
    <row r="2377" spans="2:21" ht="14.25" customHeight="1" x14ac:dyDescent="0.55000000000000004">
      <c r="B2377" s="73"/>
      <c r="C2377" s="75"/>
      <c r="D2377" s="8"/>
      <c r="E2377" s="8"/>
      <c r="F2377" s="8"/>
      <c r="G2377" s="8"/>
      <c r="H2377" s="8"/>
      <c r="I2377" s="8"/>
      <c r="J2377" s="8"/>
      <c r="K2377" s="8"/>
      <c r="L2377" s="8"/>
      <c r="M2377" s="8"/>
      <c r="N2377" s="8"/>
      <c r="O2377" s="8"/>
      <c r="P2377" s="8"/>
      <c r="Q2377" s="8"/>
      <c r="R2377" s="8"/>
      <c r="S2377" s="8"/>
      <c r="T2377" s="8"/>
      <c r="U2377" s="8"/>
    </row>
    <row r="2378" spans="2:21" ht="14.25" customHeight="1" x14ac:dyDescent="0.55000000000000004">
      <c r="B2378" s="73"/>
      <c r="C2378" s="75"/>
      <c r="D2378" s="8"/>
      <c r="E2378" s="8"/>
      <c r="F2378" s="8"/>
      <c r="G2378" s="8"/>
      <c r="H2378" s="8"/>
      <c r="I2378" s="8"/>
      <c r="J2378" s="8"/>
      <c r="K2378" s="8"/>
      <c r="L2378" s="8"/>
      <c r="M2378" s="8"/>
      <c r="N2378" s="8"/>
      <c r="O2378" s="8"/>
      <c r="P2378" s="8"/>
      <c r="Q2378" s="8"/>
      <c r="R2378" s="8"/>
      <c r="S2378" s="8"/>
      <c r="T2378" s="8"/>
      <c r="U2378" s="8"/>
    </row>
    <row r="2379" spans="2:21" ht="14.25" customHeight="1" x14ac:dyDescent="0.55000000000000004">
      <c r="B2379" s="73"/>
      <c r="C2379" s="75"/>
      <c r="D2379" s="8"/>
      <c r="E2379" s="8"/>
      <c r="F2379" s="8"/>
      <c r="G2379" s="8"/>
      <c r="H2379" s="8"/>
      <c r="I2379" s="8"/>
      <c r="J2379" s="8"/>
      <c r="K2379" s="8"/>
      <c r="L2379" s="8"/>
      <c r="M2379" s="8"/>
      <c r="N2379" s="8"/>
      <c r="O2379" s="8"/>
      <c r="P2379" s="8"/>
      <c r="Q2379" s="8"/>
      <c r="R2379" s="8"/>
      <c r="S2379" s="8"/>
      <c r="T2379" s="8"/>
      <c r="U2379" s="8"/>
    </row>
    <row r="2380" spans="2:21" ht="14.25" customHeight="1" x14ac:dyDescent="0.55000000000000004">
      <c r="B2380" s="73"/>
      <c r="C2380" s="75"/>
      <c r="D2380" s="8"/>
      <c r="E2380" s="8"/>
      <c r="F2380" s="8"/>
      <c r="G2380" s="8"/>
      <c r="H2380" s="8"/>
      <c r="I2380" s="8"/>
      <c r="J2380" s="8"/>
      <c r="K2380" s="8"/>
      <c r="L2380" s="8"/>
      <c r="M2380" s="8"/>
      <c r="N2380" s="8"/>
      <c r="O2380" s="8"/>
      <c r="P2380" s="8"/>
      <c r="Q2380" s="8"/>
      <c r="R2380" s="8"/>
      <c r="S2380" s="8"/>
      <c r="T2380" s="8"/>
      <c r="U2380" s="8"/>
    </row>
    <row r="2381" spans="2:21" ht="14.25" customHeight="1" x14ac:dyDescent="0.55000000000000004">
      <c r="B2381" s="73"/>
      <c r="C2381" s="75"/>
      <c r="D2381" s="8"/>
      <c r="E2381" s="8"/>
      <c r="F2381" s="8"/>
      <c r="G2381" s="8"/>
      <c r="H2381" s="8"/>
      <c r="I2381" s="8"/>
      <c r="J2381" s="8"/>
      <c r="K2381" s="8"/>
      <c r="L2381" s="8"/>
      <c r="M2381" s="8"/>
      <c r="N2381" s="8"/>
      <c r="O2381" s="8"/>
      <c r="P2381" s="8"/>
      <c r="Q2381" s="8"/>
      <c r="R2381" s="8"/>
      <c r="S2381" s="8"/>
      <c r="T2381" s="8"/>
      <c r="U2381" s="8"/>
    </row>
    <row r="2382" spans="2:21" ht="14.25" customHeight="1" x14ac:dyDescent="0.55000000000000004">
      <c r="B2382" s="73"/>
      <c r="C2382" s="75"/>
      <c r="D2382" s="8"/>
      <c r="E2382" s="8"/>
      <c r="F2382" s="8"/>
      <c r="G2382" s="8"/>
      <c r="H2382" s="8"/>
      <c r="I2382" s="8"/>
      <c r="J2382" s="8"/>
      <c r="K2382" s="8"/>
      <c r="L2382" s="8"/>
      <c r="M2382" s="8"/>
      <c r="N2382" s="8"/>
      <c r="O2382" s="8"/>
      <c r="P2382" s="8"/>
      <c r="Q2382" s="8"/>
      <c r="R2382" s="8"/>
      <c r="S2382" s="8"/>
      <c r="T2382" s="8"/>
      <c r="U2382" s="8"/>
    </row>
    <row r="2383" spans="2:21" ht="14.25" customHeight="1" x14ac:dyDescent="0.55000000000000004">
      <c r="B2383" s="73"/>
      <c r="C2383" s="75"/>
      <c r="D2383" s="8"/>
      <c r="E2383" s="8"/>
      <c r="F2383" s="8"/>
      <c r="G2383" s="8"/>
      <c r="H2383" s="8"/>
      <c r="I2383" s="8"/>
      <c r="J2383" s="8"/>
      <c r="K2383" s="8"/>
      <c r="L2383" s="8"/>
      <c r="M2383" s="8"/>
      <c r="N2383" s="8"/>
      <c r="O2383" s="8"/>
      <c r="P2383" s="8"/>
      <c r="Q2383" s="8"/>
      <c r="R2383" s="8"/>
      <c r="S2383" s="8"/>
      <c r="T2383" s="8"/>
      <c r="U2383" s="8"/>
    </row>
    <row r="2384" spans="2:21" ht="14.25" customHeight="1" x14ac:dyDescent="0.55000000000000004">
      <c r="B2384" s="73"/>
      <c r="C2384" s="75"/>
      <c r="D2384" s="8"/>
      <c r="E2384" s="8"/>
      <c r="F2384" s="8"/>
      <c r="G2384" s="8"/>
      <c r="H2384" s="8"/>
      <c r="I2384" s="8"/>
      <c r="J2384" s="8"/>
      <c r="K2384" s="8"/>
      <c r="L2384" s="8"/>
      <c r="M2384" s="8"/>
      <c r="N2384" s="8"/>
      <c r="O2384" s="8"/>
      <c r="P2384" s="8"/>
      <c r="Q2384" s="8"/>
      <c r="R2384" s="8"/>
      <c r="S2384" s="8"/>
      <c r="T2384" s="8"/>
      <c r="U2384" s="8"/>
    </row>
    <row r="2385" spans="2:21" ht="14.25" customHeight="1" x14ac:dyDescent="0.55000000000000004">
      <c r="B2385" s="73"/>
      <c r="C2385" s="75"/>
      <c r="D2385" s="8"/>
      <c r="E2385" s="8"/>
      <c r="F2385" s="8"/>
      <c r="G2385" s="8"/>
      <c r="H2385" s="8"/>
      <c r="I2385" s="8"/>
      <c r="J2385" s="8"/>
      <c r="K2385" s="8"/>
      <c r="L2385" s="8"/>
      <c r="M2385" s="8"/>
      <c r="N2385" s="8"/>
      <c r="O2385" s="8"/>
      <c r="P2385" s="8"/>
      <c r="Q2385" s="8"/>
      <c r="R2385" s="8"/>
      <c r="S2385" s="8"/>
      <c r="T2385" s="8"/>
      <c r="U2385" s="8"/>
    </row>
    <row r="2386" spans="2:21" ht="14.25" customHeight="1" x14ac:dyDescent="0.55000000000000004">
      <c r="B2386" s="73"/>
      <c r="C2386" s="75"/>
      <c r="D2386" s="8"/>
      <c r="E2386" s="8"/>
      <c r="F2386" s="8"/>
      <c r="G2386" s="8"/>
      <c r="H2386" s="8"/>
      <c r="I2386" s="8"/>
      <c r="J2386" s="8"/>
      <c r="K2386" s="8"/>
      <c r="L2386" s="8"/>
      <c r="M2386" s="8"/>
      <c r="N2386" s="8"/>
      <c r="O2386" s="8"/>
      <c r="P2386" s="8"/>
      <c r="Q2386" s="8"/>
      <c r="R2386" s="8"/>
      <c r="S2386" s="8"/>
      <c r="T2386" s="8"/>
      <c r="U2386" s="8"/>
    </row>
    <row r="2387" spans="2:21" ht="14.25" customHeight="1" x14ac:dyDescent="0.55000000000000004">
      <c r="B2387" s="73"/>
      <c r="C2387" s="75"/>
      <c r="D2387" s="8"/>
      <c r="E2387" s="8"/>
      <c r="F2387" s="8"/>
      <c r="G2387" s="8"/>
      <c r="H2387" s="8"/>
      <c r="I2387" s="8"/>
      <c r="J2387" s="8"/>
      <c r="K2387" s="8"/>
      <c r="L2387" s="8"/>
      <c r="M2387" s="8"/>
      <c r="N2387" s="8"/>
      <c r="O2387" s="8"/>
      <c r="P2387" s="8"/>
      <c r="Q2387" s="8"/>
      <c r="R2387" s="8"/>
      <c r="S2387" s="8"/>
      <c r="T2387" s="8"/>
      <c r="U2387" s="8"/>
    </row>
    <row r="2388" spans="2:21" ht="14.25" customHeight="1" x14ac:dyDescent="0.55000000000000004">
      <c r="B2388" s="73"/>
      <c r="C2388" s="75"/>
      <c r="D2388" s="8"/>
      <c r="E2388" s="8"/>
      <c r="F2388" s="8"/>
      <c r="G2388" s="8"/>
      <c r="H2388" s="8"/>
      <c r="I2388" s="8"/>
      <c r="J2388" s="8"/>
      <c r="K2388" s="8"/>
      <c r="L2388" s="8"/>
      <c r="M2388" s="8"/>
      <c r="N2388" s="8"/>
      <c r="O2388" s="8"/>
      <c r="P2388" s="8"/>
      <c r="Q2388" s="8"/>
      <c r="R2388" s="8"/>
      <c r="S2388" s="8"/>
      <c r="T2388" s="8"/>
      <c r="U2388" s="8"/>
    </row>
    <row r="2389" spans="2:21" ht="14.25" customHeight="1" x14ac:dyDescent="0.55000000000000004">
      <c r="B2389" s="73"/>
      <c r="C2389" s="75"/>
      <c r="D2389" s="8"/>
      <c r="E2389" s="8"/>
      <c r="F2389" s="8"/>
      <c r="G2389" s="8"/>
      <c r="H2389" s="8"/>
      <c r="I2389" s="8"/>
      <c r="J2389" s="8"/>
      <c r="K2389" s="8"/>
      <c r="L2389" s="8"/>
      <c r="M2389" s="8"/>
      <c r="N2389" s="8"/>
      <c r="O2389" s="8"/>
      <c r="P2389" s="8"/>
      <c r="Q2389" s="8"/>
      <c r="R2389" s="8"/>
      <c r="S2389" s="8"/>
      <c r="T2389" s="8"/>
      <c r="U2389" s="8"/>
    </row>
    <row r="2390" spans="2:21" ht="14.25" customHeight="1" x14ac:dyDescent="0.55000000000000004">
      <c r="B2390" s="73"/>
      <c r="C2390" s="75"/>
      <c r="D2390" s="8"/>
      <c r="E2390" s="8"/>
      <c r="F2390" s="8"/>
      <c r="G2390" s="8"/>
      <c r="H2390" s="8"/>
      <c r="I2390" s="8"/>
      <c r="J2390" s="8"/>
      <c r="K2390" s="8"/>
      <c r="L2390" s="8"/>
      <c r="M2390" s="8"/>
      <c r="N2390" s="8"/>
      <c r="O2390" s="8"/>
      <c r="P2390" s="8"/>
      <c r="Q2390" s="8"/>
      <c r="R2390" s="8"/>
      <c r="S2390" s="8"/>
      <c r="T2390" s="8"/>
      <c r="U2390" s="8"/>
    </row>
    <row r="2391" spans="2:21" ht="14.25" customHeight="1" x14ac:dyDescent="0.55000000000000004">
      <c r="B2391" s="73"/>
      <c r="C2391" s="75"/>
      <c r="D2391" s="8"/>
      <c r="E2391" s="8"/>
      <c r="F2391" s="8"/>
      <c r="G2391" s="8"/>
      <c r="H2391" s="8"/>
      <c r="I2391" s="8"/>
      <c r="J2391" s="8"/>
      <c r="K2391" s="8"/>
      <c r="L2391" s="8"/>
      <c r="M2391" s="8"/>
      <c r="N2391" s="8"/>
      <c r="O2391" s="8"/>
      <c r="P2391" s="8"/>
      <c r="Q2391" s="8"/>
      <c r="R2391" s="8"/>
      <c r="S2391" s="8"/>
      <c r="T2391" s="8"/>
      <c r="U2391" s="8"/>
    </row>
    <row r="2392" spans="2:21" ht="14.25" customHeight="1" x14ac:dyDescent="0.55000000000000004">
      <c r="B2392" s="73"/>
      <c r="C2392" s="75"/>
      <c r="D2392" s="8"/>
      <c r="E2392" s="8"/>
      <c r="F2392" s="8"/>
      <c r="G2392" s="8"/>
      <c r="H2392" s="8"/>
      <c r="I2392" s="8"/>
      <c r="J2392" s="8"/>
      <c r="K2392" s="8"/>
      <c r="L2392" s="8"/>
      <c r="M2392" s="8"/>
      <c r="N2392" s="8"/>
      <c r="O2392" s="8"/>
      <c r="P2392" s="8"/>
      <c r="Q2392" s="8"/>
      <c r="R2392" s="8"/>
      <c r="S2392" s="8"/>
      <c r="T2392" s="8"/>
      <c r="U2392" s="8"/>
    </row>
    <row r="2393" spans="2:21" ht="14.25" customHeight="1" x14ac:dyDescent="0.55000000000000004">
      <c r="B2393" s="73"/>
      <c r="C2393" s="75"/>
      <c r="D2393" s="8"/>
      <c r="E2393" s="8"/>
      <c r="F2393" s="8"/>
      <c r="G2393" s="8"/>
      <c r="H2393" s="8"/>
      <c r="I2393" s="8"/>
      <c r="J2393" s="8"/>
      <c r="K2393" s="8"/>
      <c r="L2393" s="8"/>
      <c r="M2393" s="8"/>
      <c r="N2393" s="8"/>
      <c r="O2393" s="8"/>
      <c r="P2393" s="8"/>
      <c r="Q2393" s="8"/>
      <c r="R2393" s="8"/>
      <c r="S2393" s="8"/>
      <c r="T2393" s="8"/>
      <c r="U2393" s="8"/>
    </row>
    <row r="2394" spans="2:21" ht="14.25" customHeight="1" x14ac:dyDescent="0.55000000000000004">
      <c r="B2394" s="73"/>
      <c r="C2394" s="75"/>
      <c r="D2394" s="8"/>
      <c r="E2394" s="8"/>
      <c r="F2394" s="8"/>
      <c r="G2394" s="8"/>
      <c r="H2394" s="8"/>
      <c r="I2394" s="8"/>
      <c r="J2394" s="8"/>
      <c r="K2394" s="8"/>
      <c r="L2394" s="8"/>
      <c r="M2394" s="8"/>
      <c r="N2394" s="8"/>
      <c r="O2394" s="8"/>
      <c r="P2394" s="8"/>
      <c r="Q2394" s="8"/>
      <c r="R2394" s="8"/>
      <c r="S2394" s="8"/>
      <c r="T2394" s="8"/>
      <c r="U2394" s="8"/>
    </row>
    <row r="2395" spans="2:21" ht="14.25" customHeight="1" x14ac:dyDescent="0.55000000000000004">
      <c r="B2395" s="73"/>
      <c r="C2395" s="75"/>
      <c r="D2395" s="8"/>
      <c r="E2395" s="8"/>
      <c r="F2395" s="8"/>
      <c r="G2395" s="8"/>
      <c r="H2395" s="8"/>
      <c r="I2395" s="8"/>
      <c r="J2395" s="8"/>
      <c r="K2395" s="8"/>
      <c r="L2395" s="8"/>
      <c r="M2395" s="8"/>
      <c r="N2395" s="8"/>
      <c r="O2395" s="8"/>
      <c r="P2395" s="8"/>
      <c r="Q2395" s="8"/>
      <c r="R2395" s="8"/>
      <c r="S2395" s="8"/>
      <c r="T2395" s="8"/>
      <c r="U2395" s="8"/>
    </row>
    <row r="2396" spans="2:21" ht="14.25" customHeight="1" x14ac:dyDescent="0.55000000000000004">
      <c r="B2396" s="73"/>
      <c r="C2396" s="75"/>
      <c r="D2396" s="8"/>
      <c r="E2396" s="8"/>
      <c r="F2396" s="8"/>
      <c r="G2396" s="8"/>
      <c r="H2396" s="8"/>
      <c r="I2396" s="8"/>
      <c r="J2396" s="8"/>
      <c r="K2396" s="8"/>
      <c r="L2396" s="8"/>
      <c r="M2396" s="8"/>
      <c r="N2396" s="8"/>
      <c r="O2396" s="8"/>
      <c r="P2396" s="8"/>
      <c r="Q2396" s="8"/>
      <c r="R2396" s="8"/>
      <c r="S2396" s="8"/>
      <c r="T2396" s="8"/>
      <c r="U2396" s="8"/>
    </row>
    <row r="2397" spans="2:21" ht="14.25" customHeight="1" x14ac:dyDescent="0.55000000000000004">
      <c r="B2397" s="73"/>
      <c r="C2397" s="75"/>
      <c r="D2397" s="8"/>
      <c r="E2397" s="8"/>
      <c r="F2397" s="8"/>
      <c r="G2397" s="8"/>
      <c r="H2397" s="8"/>
      <c r="I2397" s="8"/>
      <c r="J2397" s="8"/>
      <c r="K2397" s="8"/>
      <c r="L2397" s="8"/>
      <c r="M2397" s="8"/>
      <c r="N2397" s="8"/>
      <c r="O2397" s="8"/>
      <c r="P2397" s="8"/>
      <c r="Q2397" s="8"/>
      <c r="R2397" s="8"/>
      <c r="S2397" s="8"/>
      <c r="T2397" s="8"/>
      <c r="U2397" s="8"/>
    </row>
    <row r="2398" spans="2:21" ht="14.25" customHeight="1" x14ac:dyDescent="0.55000000000000004">
      <c r="B2398" s="73"/>
      <c r="C2398" s="75"/>
      <c r="D2398" s="8"/>
      <c r="E2398" s="8"/>
      <c r="F2398" s="8"/>
      <c r="G2398" s="8"/>
      <c r="H2398" s="8"/>
      <c r="I2398" s="8"/>
      <c r="J2398" s="8"/>
      <c r="K2398" s="8"/>
      <c r="L2398" s="8"/>
      <c r="M2398" s="8"/>
      <c r="N2398" s="8"/>
      <c r="O2398" s="8"/>
      <c r="P2398" s="8"/>
      <c r="Q2398" s="8"/>
      <c r="R2398" s="8"/>
      <c r="S2398" s="8"/>
      <c r="T2398" s="8"/>
      <c r="U2398" s="8"/>
    </row>
    <row r="2399" spans="2:21" ht="14.25" customHeight="1" x14ac:dyDescent="0.55000000000000004">
      <c r="B2399" s="73"/>
      <c r="C2399" s="75"/>
      <c r="D2399" s="8"/>
      <c r="E2399" s="8"/>
      <c r="F2399" s="8"/>
      <c r="G2399" s="8"/>
      <c r="H2399" s="8"/>
      <c r="I2399" s="8"/>
      <c r="J2399" s="8"/>
      <c r="K2399" s="8"/>
      <c r="L2399" s="8"/>
      <c r="M2399" s="8"/>
      <c r="N2399" s="8"/>
      <c r="O2399" s="8"/>
      <c r="P2399" s="8"/>
      <c r="Q2399" s="8"/>
      <c r="R2399" s="8"/>
      <c r="S2399" s="8"/>
      <c r="T2399" s="8"/>
      <c r="U2399" s="8"/>
    </row>
    <row r="2400" spans="2:21" ht="14.25" customHeight="1" x14ac:dyDescent="0.55000000000000004">
      <c r="B2400" s="73"/>
      <c r="C2400" s="75"/>
      <c r="D2400" s="8"/>
      <c r="E2400" s="8"/>
      <c r="F2400" s="8"/>
      <c r="G2400" s="8"/>
      <c r="H2400" s="8"/>
      <c r="I2400" s="8"/>
      <c r="J2400" s="8"/>
      <c r="K2400" s="8"/>
      <c r="L2400" s="8"/>
      <c r="M2400" s="8"/>
      <c r="N2400" s="8"/>
      <c r="O2400" s="8"/>
      <c r="P2400" s="8"/>
      <c r="Q2400" s="8"/>
      <c r="R2400" s="8"/>
      <c r="S2400" s="8"/>
      <c r="T2400" s="8"/>
      <c r="U2400" s="8"/>
    </row>
    <row r="2401" spans="2:21" ht="14.25" customHeight="1" x14ac:dyDescent="0.55000000000000004">
      <c r="B2401" s="73"/>
      <c r="C2401" s="75"/>
      <c r="D2401" s="8"/>
      <c r="E2401" s="8"/>
      <c r="F2401" s="8"/>
      <c r="G2401" s="8"/>
      <c r="H2401" s="8"/>
      <c r="I2401" s="8"/>
      <c r="J2401" s="8"/>
      <c r="K2401" s="8"/>
      <c r="L2401" s="8"/>
      <c r="M2401" s="8"/>
      <c r="N2401" s="8"/>
      <c r="O2401" s="8"/>
      <c r="P2401" s="8"/>
      <c r="Q2401" s="8"/>
      <c r="R2401" s="8"/>
      <c r="S2401" s="8"/>
      <c r="T2401" s="8"/>
      <c r="U2401" s="8"/>
    </row>
    <row r="2402" spans="2:21" ht="14.25" customHeight="1" x14ac:dyDescent="0.55000000000000004">
      <c r="B2402" s="73"/>
      <c r="C2402" s="75"/>
      <c r="D2402" s="8"/>
      <c r="E2402" s="8"/>
      <c r="F2402" s="8"/>
      <c r="G2402" s="8"/>
      <c r="H2402" s="8"/>
      <c r="I2402" s="8"/>
      <c r="J2402" s="8"/>
      <c r="K2402" s="8"/>
      <c r="L2402" s="8"/>
      <c r="M2402" s="8"/>
      <c r="N2402" s="8"/>
      <c r="O2402" s="8"/>
      <c r="P2402" s="8"/>
      <c r="Q2402" s="8"/>
      <c r="R2402" s="8"/>
      <c r="S2402" s="8"/>
      <c r="T2402" s="8"/>
      <c r="U2402" s="8"/>
    </row>
    <row r="2403" spans="2:21" ht="14.25" customHeight="1" x14ac:dyDescent="0.55000000000000004">
      <c r="B2403" s="73"/>
      <c r="C2403" s="75"/>
      <c r="D2403" s="8"/>
      <c r="E2403" s="8"/>
      <c r="F2403" s="8"/>
      <c r="G2403" s="8"/>
      <c r="H2403" s="8"/>
      <c r="I2403" s="8"/>
      <c r="J2403" s="8"/>
      <c r="K2403" s="8"/>
      <c r="L2403" s="8"/>
      <c r="M2403" s="8"/>
      <c r="N2403" s="8"/>
      <c r="O2403" s="8"/>
      <c r="P2403" s="8"/>
      <c r="Q2403" s="8"/>
      <c r="R2403" s="8"/>
      <c r="S2403" s="8"/>
      <c r="T2403" s="8"/>
      <c r="U2403" s="8"/>
    </row>
    <row r="2404" spans="2:21" ht="14.25" customHeight="1" x14ac:dyDescent="0.55000000000000004">
      <c r="B2404" s="73"/>
      <c r="C2404" s="75"/>
      <c r="D2404" s="8"/>
      <c r="E2404" s="8"/>
      <c r="F2404" s="8"/>
      <c r="G2404" s="8"/>
      <c r="H2404" s="8"/>
      <c r="I2404" s="8"/>
      <c r="J2404" s="8"/>
      <c r="K2404" s="8"/>
      <c r="L2404" s="8"/>
      <c r="M2404" s="8"/>
      <c r="N2404" s="8"/>
      <c r="O2404" s="8"/>
      <c r="P2404" s="8"/>
      <c r="Q2404" s="8"/>
      <c r="R2404" s="8"/>
      <c r="S2404" s="8"/>
      <c r="T2404" s="8"/>
      <c r="U2404" s="8"/>
    </row>
    <row r="2405" spans="2:21" ht="14.25" customHeight="1" x14ac:dyDescent="0.55000000000000004">
      <c r="B2405" s="73"/>
      <c r="C2405" s="75"/>
      <c r="D2405" s="8"/>
      <c r="E2405" s="8"/>
      <c r="F2405" s="8"/>
      <c r="G2405" s="8"/>
      <c r="H2405" s="8"/>
      <c r="I2405" s="8"/>
      <c r="J2405" s="8"/>
      <c r="K2405" s="8"/>
      <c r="L2405" s="8"/>
      <c r="M2405" s="8"/>
      <c r="N2405" s="8"/>
      <c r="O2405" s="8"/>
      <c r="P2405" s="8"/>
      <c r="Q2405" s="8"/>
      <c r="R2405" s="8"/>
      <c r="S2405" s="8"/>
      <c r="T2405" s="8"/>
      <c r="U2405" s="8"/>
    </row>
    <row r="2406" spans="2:21" ht="14.25" customHeight="1" x14ac:dyDescent="0.55000000000000004">
      <c r="B2406" s="73"/>
      <c r="C2406" s="75"/>
      <c r="D2406" s="8"/>
      <c r="E2406" s="8"/>
      <c r="F2406" s="8"/>
      <c r="G2406" s="8"/>
      <c r="H2406" s="8"/>
      <c r="I2406" s="8"/>
      <c r="J2406" s="8"/>
      <c r="K2406" s="8"/>
      <c r="L2406" s="8"/>
      <c r="M2406" s="8"/>
      <c r="N2406" s="8"/>
      <c r="O2406" s="8"/>
      <c r="P2406" s="8"/>
      <c r="Q2406" s="8"/>
      <c r="R2406" s="8"/>
      <c r="S2406" s="8"/>
      <c r="T2406" s="8"/>
      <c r="U2406" s="8"/>
    </row>
    <row r="2407" spans="2:21" ht="14.25" customHeight="1" x14ac:dyDescent="0.55000000000000004">
      <c r="B2407" s="73"/>
      <c r="C2407" s="75"/>
      <c r="D2407" s="8"/>
      <c r="E2407" s="8"/>
      <c r="F2407" s="8"/>
      <c r="G2407" s="8"/>
      <c r="H2407" s="8"/>
      <c r="I2407" s="8"/>
      <c r="J2407" s="8"/>
      <c r="K2407" s="8"/>
      <c r="L2407" s="8"/>
      <c r="M2407" s="8"/>
      <c r="N2407" s="8"/>
      <c r="O2407" s="8"/>
      <c r="P2407" s="8"/>
      <c r="Q2407" s="8"/>
      <c r="R2407" s="8"/>
      <c r="S2407" s="8"/>
      <c r="T2407" s="8"/>
      <c r="U2407" s="8"/>
    </row>
    <row r="2408" spans="2:21" ht="14.25" customHeight="1" x14ac:dyDescent="0.55000000000000004">
      <c r="B2408" s="73"/>
      <c r="C2408" s="75"/>
      <c r="D2408" s="8"/>
      <c r="E2408" s="8"/>
      <c r="F2408" s="8"/>
      <c r="G2408" s="8"/>
      <c r="H2408" s="8"/>
      <c r="I2408" s="8"/>
      <c r="J2408" s="8"/>
      <c r="K2408" s="8"/>
      <c r="L2408" s="8"/>
      <c r="M2408" s="8"/>
      <c r="N2408" s="8"/>
      <c r="O2408" s="8"/>
      <c r="P2408" s="8"/>
      <c r="Q2408" s="8"/>
      <c r="R2408" s="8"/>
      <c r="S2408" s="8"/>
      <c r="T2408" s="8"/>
      <c r="U2408" s="8"/>
    </row>
    <row r="2409" spans="2:21" ht="14.25" customHeight="1" x14ac:dyDescent="0.55000000000000004">
      <c r="B2409" s="73"/>
      <c r="C2409" s="75"/>
      <c r="D2409" s="8"/>
      <c r="E2409" s="8"/>
      <c r="F2409" s="8"/>
      <c r="G2409" s="8"/>
      <c r="H2409" s="8"/>
      <c r="I2409" s="8"/>
      <c r="J2409" s="8"/>
      <c r="K2409" s="8"/>
      <c r="L2409" s="8"/>
      <c r="M2409" s="8"/>
      <c r="N2409" s="8"/>
      <c r="O2409" s="8"/>
      <c r="P2409" s="8"/>
      <c r="Q2409" s="8"/>
      <c r="R2409" s="8"/>
      <c r="S2409" s="8"/>
      <c r="T2409" s="8"/>
      <c r="U2409" s="8"/>
    </row>
    <row r="2410" spans="2:21" ht="14.25" customHeight="1" x14ac:dyDescent="0.55000000000000004">
      <c r="B2410" s="73"/>
      <c r="C2410" s="75"/>
      <c r="D2410" s="8"/>
      <c r="E2410" s="8"/>
      <c r="F2410" s="8"/>
      <c r="G2410" s="8"/>
      <c r="H2410" s="8"/>
      <c r="I2410" s="8"/>
      <c r="J2410" s="8"/>
      <c r="K2410" s="8"/>
      <c r="L2410" s="8"/>
      <c r="M2410" s="8"/>
      <c r="N2410" s="8"/>
      <c r="O2410" s="8"/>
      <c r="P2410" s="8"/>
      <c r="Q2410" s="8"/>
      <c r="R2410" s="8"/>
      <c r="S2410" s="8"/>
      <c r="T2410" s="8"/>
      <c r="U2410" s="8"/>
    </row>
    <row r="2411" spans="2:21" ht="14.25" customHeight="1" x14ac:dyDescent="0.55000000000000004">
      <c r="B2411" s="73"/>
      <c r="C2411" s="75"/>
      <c r="D2411" s="8"/>
      <c r="E2411" s="8"/>
      <c r="F2411" s="8"/>
      <c r="G2411" s="8"/>
      <c r="H2411" s="8"/>
      <c r="I2411" s="8"/>
      <c r="J2411" s="8"/>
      <c r="K2411" s="8"/>
      <c r="L2411" s="8"/>
      <c r="M2411" s="8"/>
      <c r="N2411" s="8"/>
      <c r="O2411" s="8"/>
      <c r="P2411" s="8"/>
      <c r="Q2411" s="8"/>
      <c r="R2411" s="8"/>
      <c r="S2411" s="8"/>
      <c r="T2411" s="8"/>
      <c r="U2411" s="8"/>
    </row>
    <row r="2412" spans="2:21" ht="14.25" customHeight="1" x14ac:dyDescent="0.55000000000000004">
      <c r="B2412" s="73"/>
      <c r="C2412" s="75"/>
      <c r="D2412" s="8"/>
      <c r="E2412" s="8"/>
      <c r="F2412" s="8"/>
      <c r="G2412" s="8"/>
      <c r="H2412" s="8"/>
      <c r="I2412" s="8"/>
      <c r="J2412" s="8"/>
      <c r="K2412" s="8"/>
      <c r="L2412" s="8"/>
      <c r="M2412" s="8"/>
      <c r="N2412" s="8"/>
      <c r="O2412" s="8"/>
      <c r="P2412" s="8"/>
      <c r="Q2412" s="8"/>
      <c r="R2412" s="8"/>
      <c r="S2412" s="8"/>
      <c r="T2412" s="8"/>
      <c r="U2412" s="8"/>
    </row>
    <row r="2413" spans="2:21" ht="14.25" customHeight="1" x14ac:dyDescent="0.55000000000000004">
      <c r="B2413" s="73"/>
      <c r="C2413" s="75"/>
      <c r="D2413" s="8"/>
      <c r="E2413" s="8"/>
      <c r="F2413" s="8"/>
      <c r="G2413" s="8"/>
      <c r="H2413" s="8"/>
      <c r="I2413" s="8"/>
      <c r="J2413" s="8"/>
      <c r="K2413" s="8"/>
      <c r="L2413" s="8"/>
      <c r="M2413" s="8"/>
      <c r="N2413" s="8"/>
      <c r="O2413" s="8"/>
      <c r="P2413" s="8"/>
      <c r="Q2413" s="8"/>
      <c r="R2413" s="8"/>
      <c r="S2413" s="8"/>
      <c r="T2413" s="8"/>
      <c r="U2413" s="8"/>
    </row>
    <row r="2414" spans="2:21" ht="14.25" customHeight="1" x14ac:dyDescent="0.55000000000000004">
      <c r="B2414" s="73"/>
      <c r="C2414" s="75"/>
      <c r="D2414" s="8"/>
      <c r="E2414" s="8"/>
      <c r="F2414" s="8"/>
      <c r="G2414" s="8"/>
      <c r="H2414" s="8"/>
      <c r="I2414" s="8"/>
      <c r="J2414" s="8"/>
      <c r="K2414" s="8"/>
      <c r="L2414" s="8"/>
      <c r="M2414" s="8"/>
      <c r="N2414" s="8"/>
      <c r="O2414" s="8"/>
      <c r="P2414" s="8"/>
      <c r="Q2414" s="8"/>
      <c r="R2414" s="8"/>
      <c r="S2414" s="8"/>
      <c r="T2414" s="8"/>
      <c r="U2414" s="8"/>
    </row>
    <row r="2415" spans="2:21" ht="14.25" customHeight="1" x14ac:dyDescent="0.55000000000000004">
      <c r="B2415" s="73"/>
      <c r="C2415" s="75"/>
      <c r="D2415" s="8"/>
      <c r="E2415" s="8"/>
      <c r="F2415" s="8"/>
      <c r="G2415" s="8"/>
      <c r="H2415" s="8"/>
      <c r="I2415" s="8"/>
      <c r="J2415" s="8"/>
      <c r="K2415" s="8"/>
      <c r="L2415" s="8"/>
      <c r="M2415" s="8"/>
      <c r="N2415" s="8"/>
      <c r="O2415" s="8"/>
      <c r="P2415" s="8"/>
      <c r="Q2415" s="8"/>
      <c r="R2415" s="8"/>
      <c r="S2415" s="8"/>
      <c r="T2415" s="8"/>
      <c r="U2415" s="8"/>
    </row>
    <row r="2416" spans="2:21" ht="14.25" customHeight="1" x14ac:dyDescent="0.55000000000000004">
      <c r="B2416" s="73"/>
      <c r="C2416" s="75"/>
      <c r="D2416" s="8"/>
      <c r="E2416" s="8"/>
      <c r="F2416" s="8"/>
      <c r="G2416" s="8"/>
      <c r="H2416" s="8"/>
      <c r="I2416" s="8"/>
      <c r="J2416" s="8"/>
      <c r="K2416" s="8"/>
      <c r="L2416" s="8"/>
      <c r="M2416" s="8"/>
      <c r="N2416" s="8"/>
      <c r="O2416" s="8"/>
      <c r="P2416" s="8"/>
      <c r="Q2416" s="8"/>
      <c r="R2416" s="8"/>
      <c r="S2416" s="8"/>
      <c r="T2416" s="8"/>
      <c r="U2416" s="8"/>
    </row>
    <row r="2417" spans="2:21" ht="14.25" customHeight="1" x14ac:dyDescent="0.55000000000000004">
      <c r="B2417" s="73"/>
      <c r="C2417" s="75"/>
      <c r="D2417" s="8"/>
      <c r="E2417" s="8"/>
      <c r="F2417" s="8"/>
      <c r="G2417" s="8"/>
      <c r="H2417" s="8"/>
      <c r="I2417" s="8"/>
      <c r="J2417" s="8"/>
      <c r="K2417" s="8"/>
      <c r="L2417" s="8"/>
      <c r="M2417" s="8"/>
      <c r="N2417" s="8"/>
      <c r="O2417" s="8"/>
      <c r="P2417" s="8"/>
      <c r="Q2417" s="8"/>
      <c r="R2417" s="8"/>
      <c r="S2417" s="8"/>
      <c r="T2417" s="8"/>
      <c r="U2417" s="8"/>
    </row>
    <row r="2418" spans="2:21" ht="14.25" customHeight="1" x14ac:dyDescent="0.55000000000000004">
      <c r="B2418" s="73"/>
      <c r="C2418" s="75"/>
      <c r="D2418" s="8"/>
      <c r="E2418" s="8"/>
      <c r="F2418" s="8"/>
      <c r="G2418" s="8"/>
      <c r="H2418" s="8"/>
      <c r="I2418" s="8"/>
      <c r="J2418" s="8"/>
      <c r="K2418" s="8"/>
      <c r="L2418" s="8"/>
      <c r="M2418" s="8"/>
      <c r="N2418" s="8"/>
      <c r="O2418" s="8"/>
      <c r="P2418" s="8"/>
      <c r="Q2418" s="8"/>
      <c r="R2418" s="8"/>
      <c r="S2418" s="8"/>
      <c r="T2418" s="8"/>
      <c r="U2418" s="8"/>
    </row>
    <row r="2419" spans="2:21" ht="14.25" customHeight="1" x14ac:dyDescent="0.55000000000000004">
      <c r="B2419" s="73"/>
      <c r="C2419" s="75"/>
      <c r="D2419" s="8"/>
      <c r="E2419" s="8"/>
      <c r="F2419" s="8"/>
      <c r="G2419" s="8"/>
      <c r="H2419" s="8"/>
      <c r="I2419" s="8"/>
      <c r="J2419" s="8"/>
      <c r="K2419" s="8"/>
      <c r="L2419" s="8"/>
      <c r="M2419" s="8"/>
      <c r="N2419" s="8"/>
      <c r="O2419" s="8"/>
      <c r="P2419" s="8"/>
      <c r="Q2419" s="8"/>
      <c r="R2419" s="8"/>
      <c r="S2419" s="8"/>
      <c r="T2419" s="8"/>
      <c r="U2419" s="8"/>
    </row>
    <row r="2420" spans="2:21" ht="14.25" customHeight="1" x14ac:dyDescent="0.55000000000000004">
      <c r="B2420" s="73"/>
      <c r="C2420" s="75"/>
      <c r="D2420" s="8"/>
      <c r="E2420" s="8"/>
      <c r="F2420" s="8"/>
      <c r="G2420" s="8"/>
      <c r="H2420" s="8"/>
      <c r="I2420" s="8"/>
      <c r="J2420" s="8"/>
      <c r="K2420" s="8"/>
      <c r="L2420" s="8"/>
      <c r="M2420" s="8"/>
      <c r="N2420" s="8"/>
      <c r="O2420" s="8"/>
      <c r="P2420" s="8"/>
      <c r="Q2420" s="8"/>
      <c r="R2420" s="8"/>
      <c r="S2420" s="8"/>
      <c r="T2420" s="8"/>
      <c r="U2420" s="8"/>
    </row>
    <row r="2421" spans="2:21" ht="14.25" customHeight="1" x14ac:dyDescent="0.55000000000000004">
      <c r="B2421" s="73"/>
      <c r="C2421" s="75"/>
      <c r="D2421" s="8"/>
      <c r="E2421" s="8"/>
      <c r="F2421" s="8"/>
      <c r="G2421" s="8"/>
      <c r="H2421" s="8"/>
      <c r="I2421" s="8"/>
      <c r="J2421" s="8"/>
      <c r="K2421" s="8"/>
      <c r="L2421" s="8"/>
      <c r="M2421" s="8"/>
      <c r="N2421" s="8"/>
      <c r="O2421" s="8"/>
      <c r="P2421" s="8"/>
      <c r="Q2421" s="8"/>
      <c r="R2421" s="8"/>
      <c r="S2421" s="8"/>
      <c r="T2421" s="8"/>
      <c r="U2421" s="8"/>
    </row>
    <row r="2422" spans="2:21" ht="14.25" customHeight="1" x14ac:dyDescent="0.55000000000000004">
      <c r="B2422" s="73"/>
      <c r="C2422" s="75"/>
      <c r="D2422" s="8"/>
      <c r="E2422" s="8"/>
      <c r="F2422" s="8"/>
      <c r="G2422" s="8"/>
      <c r="H2422" s="8"/>
      <c r="I2422" s="8"/>
      <c r="J2422" s="8"/>
      <c r="K2422" s="8"/>
      <c r="L2422" s="8"/>
      <c r="M2422" s="8"/>
      <c r="N2422" s="8"/>
      <c r="O2422" s="8"/>
      <c r="P2422" s="8"/>
      <c r="Q2422" s="8"/>
      <c r="R2422" s="8"/>
      <c r="S2422" s="8"/>
      <c r="T2422" s="8"/>
      <c r="U2422" s="8"/>
    </row>
    <row r="2423" spans="2:21" ht="14.25" customHeight="1" x14ac:dyDescent="0.55000000000000004">
      <c r="B2423" s="73"/>
      <c r="C2423" s="75"/>
      <c r="D2423" s="8"/>
      <c r="E2423" s="8"/>
      <c r="F2423" s="8"/>
      <c r="G2423" s="8"/>
      <c r="H2423" s="8"/>
      <c r="I2423" s="8"/>
      <c r="J2423" s="8"/>
      <c r="K2423" s="8"/>
      <c r="L2423" s="8"/>
      <c r="M2423" s="8"/>
      <c r="N2423" s="8"/>
      <c r="O2423" s="8"/>
      <c r="P2423" s="8"/>
      <c r="Q2423" s="8"/>
      <c r="R2423" s="8"/>
      <c r="S2423" s="8"/>
      <c r="T2423" s="8"/>
      <c r="U2423" s="8"/>
    </row>
    <row r="2424" spans="2:21" ht="14.25" customHeight="1" x14ac:dyDescent="0.55000000000000004">
      <c r="B2424" s="73"/>
      <c r="C2424" s="75"/>
      <c r="D2424" s="8"/>
      <c r="E2424" s="8"/>
      <c r="F2424" s="8"/>
      <c r="G2424" s="8"/>
      <c r="H2424" s="8"/>
      <c r="I2424" s="8"/>
      <c r="J2424" s="8"/>
      <c r="K2424" s="8"/>
      <c r="L2424" s="8"/>
      <c r="M2424" s="8"/>
      <c r="N2424" s="8"/>
      <c r="O2424" s="8"/>
      <c r="P2424" s="8"/>
      <c r="Q2424" s="8"/>
      <c r="R2424" s="8"/>
      <c r="S2424" s="8"/>
      <c r="T2424" s="8"/>
      <c r="U2424" s="8"/>
    </row>
    <row r="2425" spans="2:21" ht="14.25" customHeight="1" x14ac:dyDescent="0.55000000000000004">
      <c r="B2425" s="73"/>
      <c r="C2425" s="75"/>
      <c r="D2425" s="8"/>
      <c r="E2425" s="8"/>
      <c r="F2425" s="8"/>
      <c r="G2425" s="8"/>
      <c r="H2425" s="8"/>
      <c r="I2425" s="8"/>
      <c r="J2425" s="8"/>
      <c r="K2425" s="8"/>
      <c r="L2425" s="8"/>
      <c r="M2425" s="8"/>
      <c r="N2425" s="8"/>
      <c r="O2425" s="8"/>
      <c r="P2425" s="8"/>
      <c r="Q2425" s="8"/>
      <c r="R2425" s="8"/>
      <c r="S2425" s="8"/>
      <c r="T2425" s="8"/>
      <c r="U2425" s="8"/>
    </row>
    <row r="2426" spans="2:21" ht="14.25" customHeight="1" x14ac:dyDescent="0.55000000000000004">
      <c r="B2426" s="73"/>
      <c r="C2426" s="75"/>
      <c r="D2426" s="8"/>
      <c r="E2426" s="8"/>
      <c r="F2426" s="8"/>
      <c r="G2426" s="8"/>
      <c r="H2426" s="8"/>
      <c r="I2426" s="8"/>
      <c r="J2426" s="8"/>
      <c r="K2426" s="8"/>
      <c r="L2426" s="8"/>
      <c r="M2426" s="8"/>
      <c r="N2426" s="8"/>
      <c r="O2426" s="8"/>
      <c r="P2426" s="8"/>
      <c r="Q2426" s="8"/>
      <c r="R2426" s="8"/>
      <c r="S2426" s="8"/>
      <c r="T2426" s="8"/>
      <c r="U2426" s="8"/>
    </row>
    <row r="2427" spans="2:21" ht="14.25" customHeight="1" x14ac:dyDescent="0.55000000000000004">
      <c r="B2427" s="73"/>
      <c r="C2427" s="75"/>
      <c r="D2427" s="8"/>
      <c r="E2427" s="8"/>
      <c r="F2427" s="8"/>
      <c r="G2427" s="8"/>
      <c r="H2427" s="8"/>
      <c r="I2427" s="8"/>
      <c r="J2427" s="8"/>
      <c r="K2427" s="8"/>
      <c r="L2427" s="8"/>
      <c r="M2427" s="8"/>
      <c r="N2427" s="8"/>
      <c r="O2427" s="8"/>
      <c r="P2427" s="8"/>
      <c r="Q2427" s="8"/>
      <c r="R2427" s="8"/>
      <c r="S2427" s="8"/>
      <c r="T2427" s="8"/>
      <c r="U2427" s="8"/>
    </row>
    <row r="2428" spans="2:21" ht="14.25" customHeight="1" x14ac:dyDescent="0.55000000000000004">
      <c r="B2428" s="73"/>
      <c r="C2428" s="75"/>
      <c r="D2428" s="8"/>
      <c r="E2428" s="8"/>
      <c r="F2428" s="8"/>
      <c r="G2428" s="8"/>
      <c r="H2428" s="8"/>
      <c r="I2428" s="8"/>
      <c r="J2428" s="8"/>
      <c r="K2428" s="8"/>
      <c r="L2428" s="8"/>
      <c r="M2428" s="8"/>
      <c r="N2428" s="8"/>
      <c r="O2428" s="8"/>
      <c r="P2428" s="8"/>
      <c r="Q2428" s="8"/>
      <c r="R2428" s="8"/>
      <c r="S2428" s="8"/>
      <c r="T2428" s="8"/>
      <c r="U2428" s="8"/>
    </row>
    <row r="2429" spans="2:21" ht="14.25" customHeight="1" x14ac:dyDescent="0.55000000000000004">
      <c r="B2429" s="73"/>
      <c r="C2429" s="75"/>
      <c r="D2429" s="8"/>
      <c r="E2429" s="8"/>
      <c r="F2429" s="8"/>
      <c r="G2429" s="8"/>
      <c r="H2429" s="8"/>
      <c r="I2429" s="8"/>
      <c r="J2429" s="8"/>
      <c r="K2429" s="8"/>
      <c r="L2429" s="8"/>
      <c r="M2429" s="8"/>
      <c r="N2429" s="8"/>
      <c r="O2429" s="8"/>
      <c r="P2429" s="8"/>
      <c r="Q2429" s="8"/>
      <c r="R2429" s="8"/>
      <c r="S2429" s="8"/>
      <c r="T2429" s="8"/>
      <c r="U2429" s="8"/>
    </row>
    <row r="2430" spans="2:21" ht="14.25" customHeight="1" x14ac:dyDescent="0.55000000000000004">
      <c r="B2430" s="73"/>
      <c r="C2430" s="75"/>
      <c r="D2430" s="8"/>
      <c r="E2430" s="8"/>
      <c r="F2430" s="8"/>
      <c r="G2430" s="8"/>
      <c r="H2430" s="8"/>
      <c r="I2430" s="8"/>
      <c r="J2430" s="8"/>
      <c r="K2430" s="8"/>
      <c r="L2430" s="8"/>
      <c r="M2430" s="8"/>
      <c r="N2430" s="8"/>
      <c r="O2430" s="8"/>
      <c r="P2430" s="8"/>
      <c r="Q2430" s="8"/>
      <c r="R2430" s="8"/>
      <c r="S2430" s="8"/>
      <c r="T2430" s="8"/>
      <c r="U2430" s="8"/>
    </row>
    <row r="2431" spans="2:21" ht="14.25" customHeight="1" x14ac:dyDescent="0.55000000000000004">
      <c r="B2431" s="73"/>
      <c r="C2431" s="75"/>
      <c r="D2431" s="8"/>
      <c r="E2431" s="8"/>
      <c r="F2431" s="8"/>
      <c r="G2431" s="8"/>
      <c r="H2431" s="8"/>
      <c r="I2431" s="8"/>
      <c r="J2431" s="8"/>
      <c r="K2431" s="8"/>
      <c r="L2431" s="8"/>
      <c r="M2431" s="8"/>
      <c r="N2431" s="8"/>
      <c r="O2431" s="8"/>
      <c r="P2431" s="8"/>
      <c r="Q2431" s="8"/>
      <c r="R2431" s="8"/>
      <c r="S2431" s="8"/>
      <c r="T2431" s="8"/>
      <c r="U2431" s="8"/>
    </row>
    <row r="2432" spans="2:21" ht="14.25" customHeight="1" x14ac:dyDescent="0.55000000000000004">
      <c r="B2432" s="73"/>
      <c r="C2432" s="75"/>
      <c r="D2432" s="8"/>
      <c r="E2432" s="8"/>
      <c r="F2432" s="8"/>
      <c r="G2432" s="8"/>
      <c r="H2432" s="8"/>
      <c r="I2432" s="8"/>
      <c r="J2432" s="8"/>
      <c r="K2432" s="8"/>
      <c r="L2432" s="8"/>
      <c r="M2432" s="8"/>
      <c r="N2432" s="8"/>
      <c r="O2432" s="8"/>
      <c r="P2432" s="8"/>
      <c r="Q2432" s="8"/>
      <c r="R2432" s="8"/>
      <c r="S2432" s="8"/>
      <c r="T2432" s="8"/>
      <c r="U2432" s="8"/>
    </row>
    <row r="2433" spans="2:21" ht="14.25" customHeight="1" x14ac:dyDescent="0.55000000000000004">
      <c r="B2433" s="73"/>
      <c r="C2433" s="75"/>
      <c r="D2433" s="8"/>
      <c r="E2433" s="8"/>
      <c r="F2433" s="8"/>
      <c r="G2433" s="8"/>
      <c r="H2433" s="8"/>
      <c r="I2433" s="8"/>
      <c r="J2433" s="8"/>
      <c r="K2433" s="8"/>
      <c r="L2433" s="8"/>
      <c r="M2433" s="8"/>
      <c r="N2433" s="8"/>
      <c r="O2433" s="8"/>
      <c r="P2433" s="8"/>
      <c r="Q2433" s="8"/>
      <c r="R2433" s="8"/>
      <c r="S2433" s="8"/>
      <c r="T2433" s="8"/>
      <c r="U2433" s="8"/>
    </row>
    <row r="2434" spans="2:21" ht="14.25" customHeight="1" x14ac:dyDescent="0.55000000000000004">
      <c r="B2434" s="73"/>
      <c r="C2434" s="75"/>
      <c r="D2434" s="8"/>
      <c r="E2434" s="8"/>
      <c r="F2434" s="8"/>
      <c r="G2434" s="8"/>
      <c r="H2434" s="8"/>
      <c r="I2434" s="8"/>
      <c r="J2434" s="8"/>
      <c r="K2434" s="8"/>
      <c r="L2434" s="8"/>
      <c r="M2434" s="8"/>
      <c r="N2434" s="8"/>
      <c r="O2434" s="8"/>
      <c r="P2434" s="8"/>
      <c r="Q2434" s="8"/>
      <c r="R2434" s="8"/>
      <c r="S2434" s="8"/>
      <c r="T2434" s="8"/>
      <c r="U2434" s="8"/>
    </row>
    <row r="2435" spans="2:21" ht="14.25" customHeight="1" x14ac:dyDescent="0.55000000000000004">
      <c r="B2435" s="73"/>
      <c r="C2435" s="75"/>
      <c r="D2435" s="8"/>
      <c r="E2435" s="8"/>
      <c r="F2435" s="8"/>
      <c r="G2435" s="8"/>
      <c r="H2435" s="8"/>
      <c r="I2435" s="8"/>
      <c r="J2435" s="8"/>
      <c r="K2435" s="8"/>
      <c r="L2435" s="8"/>
      <c r="M2435" s="8"/>
      <c r="N2435" s="8"/>
      <c r="O2435" s="8"/>
      <c r="P2435" s="8"/>
      <c r="Q2435" s="8"/>
      <c r="R2435" s="8"/>
      <c r="S2435" s="8"/>
      <c r="T2435" s="8"/>
      <c r="U2435" s="8"/>
    </row>
    <row r="2436" spans="2:21" ht="14.25" customHeight="1" x14ac:dyDescent="0.55000000000000004">
      <c r="B2436" s="73"/>
      <c r="C2436" s="75"/>
      <c r="D2436" s="8"/>
      <c r="E2436" s="8"/>
      <c r="F2436" s="8"/>
      <c r="G2436" s="8"/>
      <c r="H2436" s="8"/>
      <c r="I2436" s="8"/>
      <c r="J2436" s="8"/>
      <c r="K2436" s="8"/>
      <c r="L2436" s="8"/>
      <c r="M2436" s="8"/>
      <c r="N2436" s="8"/>
      <c r="O2436" s="8"/>
      <c r="P2436" s="8"/>
      <c r="Q2436" s="8"/>
      <c r="R2436" s="8"/>
      <c r="S2436" s="8"/>
      <c r="T2436" s="8"/>
      <c r="U2436" s="8"/>
    </row>
    <row r="2437" spans="2:21" ht="14.25" customHeight="1" x14ac:dyDescent="0.55000000000000004">
      <c r="B2437" s="73"/>
      <c r="C2437" s="75"/>
      <c r="D2437" s="8"/>
      <c r="E2437" s="8"/>
      <c r="F2437" s="8"/>
      <c r="G2437" s="8"/>
      <c r="H2437" s="8"/>
      <c r="I2437" s="8"/>
      <c r="J2437" s="8"/>
      <c r="K2437" s="8"/>
      <c r="L2437" s="8"/>
      <c r="M2437" s="8"/>
      <c r="N2437" s="8"/>
      <c r="O2437" s="8"/>
      <c r="P2437" s="8"/>
      <c r="Q2437" s="8"/>
      <c r="R2437" s="8"/>
      <c r="S2437" s="8"/>
      <c r="T2437" s="8"/>
      <c r="U2437" s="8"/>
    </row>
    <row r="2438" spans="2:21" ht="14.25" customHeight="1" x14ac:dyDescent="0.55000000000000004">
      <c r="B2438" s="73"/>
      <c r="C2438" s="75"/>
      <c r="D2438" s="8"/>
      <c r="E2438" s="8"/>
      <c r="F2438" s="8"/>
      <c r="G2438" s="8"/>
      <c r="H2438" s="8"/>
      <c r="I2438" s="8"/>
      <c r="J2438" s="8"/>
      <c r="K2438" s="8"/>
      <c r="L2438" s="8"/>
      <c r="M2438" s="8"/>
      <c r="N2438" s="8"/>
      <c r="O2438" s="8"/>
      <c r="P2438" s="8"/>
      <c r="Q2438" s="8"/>
      <c r="R2438" s="8"/>
      <c r="S2438" s="8"/>
      <c r="T2438" s="8"/>
      <c r="U2438" s="8"/>
    </row>
    <row r="2439" spans="2:21" ht="14.25" customHeight="1" x14ac:dyDescent="0.55000000000000004">
      <c r="B2439" s="73"/>
      <c r="C2439" s="75"/>
      <c r="D2439" s="8"/>
      <c r="E2439" s="8"/>
      <c r="F2439" s="8"/>
      <c r="G2439" s="8"/>
      <c r="H2439" s="8"/>
      <c r="I2439" s="8"/>
      <c r="J2439" s="8"/>
      <c r="K2439" s="8"/>
      <c r="L2439" s="8"/>
      <c r="M2439" s="8"/>
      <c r="N2439" s="8"/>
      <c r="O2439" s="8"/>
      <c r="P2439" s="8"/>
      <c r="Q2439" s="8"/>
      <c r="R2439" s="8"/>
      <c r="S2439" s="8"/>
      <c r="T2439" s="8"/>
      <c r="U2439" s="8"/>
    </row>
    <row r="2440" spans="2:21" ht="14.25" customHeight="1" x14ac:dyDescent="0.55000000000000004">
      <c r="B2440" s="73"/>
      <c r="C2440" s="75"/>
      <c r="D2440" s="8"/>
      <c r="E2440" s="8"/>
      <c r="F2440" s="8"/>
      <c r="G2440" s="8"/>
      <c r="H2440" s="8"/>
      <c r="I2440" s="8"/>
      <c r="J2440" s="8"/>
      <c r="K2440" s="8"/>
      <c r="L2440" s="8"/>
      <c r="M2440" s="8"/>
      <c r="N2440" s="8"/>
      <c r="O2440" s="8"/>
      <c r="P2440" s="8"/>
      <c r="Q2440" s="8"/>
      <c r="R2440" s="8"/>
      <c r="S2440" s="8"/>
      <c r="T2440" s="8"/>
      <c r="U2440" s="8"/>
    </row>
    <row r="2441" spans="2:21" ht="14.25" customHeight="1" x14ac:dyDescent="0.55000000000000004">
      <c r="B2441" s="73"/>
      <c r="C2441" s="75"/>
      <c r="D2441" s="8"/>
      <c r="E2441" s="8"/>
      <c r="F2441" s="8"/>
      <c r="G2441" s="8"/>
      <c r="H2441" s="8"/>
      <c r="I2441" s="8"/>
      <c r="J2441" s="8"/>
      <c r="K2441" s="8"/>
      <c r="L2441" s="8"/>
      <c r="M2441" s="8"/>
      <c r="N2441" s="8"/>
      <c r="O2441" s="8"/>
      <c r="P2441" s="8"/>
      <c r="Q2441" s="8"/>
      <c r="R2441" s="8"/>
      <c r="S2441" s="8"/>
      <c r="T2441" s="8"/>
      <c r="U2441" s="8"/>
    </row>
    <row r="2442" spans="2:21" ht="14.25" customHeight="1" x14ac:dyDescent="0.55000000000000004">
      <c r="B2442" s="73"/>
      <c r="C2442" s="75"/>
      <c r="D2442" s="8"/>
      <c r="E2442" s="8"/>
      <c r="F2442" s="8"/>
      <c r="G2442" s="8"/>
      <c r="H2442" s="8"/>
      <c r="I2442" s="8"/>
      <c r="J2442" s="8"/>
      <c r="K2442" s="8"/>
      <c r="L2442" s="8"/>
      <c r="M2442" s="8"/>
      <c r="N2442" s="8"/>
      <c r="O2442" s="8"/>
      <c r="P2442" s="8"/>
      <c r="Q2442" s="8"/>
      <c r="R2442" s="8"/>
      <c r="S2442" s="8"/>
      <c r="T2442" s="8"/>
      <c r="U2442" s="8"/>
    </row>
    <row r="2443" spans="2:21" ht="14.25" customHeight="1" x14ac:dyDescent="0.55000000000000004">
      <c r="B2443" s="73"/>
      <c r="C2443" s="75"/>
      <c r="D2443" s="8"/>
      <c r="E2443" s="8"/>
      <c r="F2443" s="8"/>
      <c r="G2443" s="8"/>
      <c r="H2443" s="8"/>
      <c r="I2443" s="8"/>
      <c r="J2443" s="8"/>
      <c r="K2443" s="8"/>
      <c r="L2443" s="8"/>
      <c r="M2443" s="8"/>
      <c r="N2443" s="8"/>
      <c r="O2443" s="8"/>
      <c r="P2443" s="8"/>
      <c r="Q2443" s="8"/>
      <c r="R2443" s="8"/>
      <c r="S2443" s="8"/>
      <c r="T2443" s="8"/>
      <c r="U2443" s="8"/>
    </row>
    <row r="2444" spans="2:21" ht="14.25" customHeight="1" x14ac:dyDescent="0.55000000000000004">
      <c r="B2444" s="73"/>
      <c r="C2444" s="75"/>
      <c r="D2444" s="8"/>
      <c r="E2444" s="8"/>
      <c r="F2444" s="8"/>
      <c r="G2444" s="8"/>
      <c r="H2444" s="8"/>
      <c r="I2444" s="8"/>
      <c r="J2444" s="8"/>
      <c r="K2444" s="8"/>
      <c r="L2444" s="8"/>
      <c r="M2444" s="8"/>
      <c r="N2444" s="8"/>
      <c r="O2444" s="8"/>
      <c r="P2444" s="8"/>
      <c r="Q2444" s="8"/>
      <c r="R2444" s="8"/>
      <c r="S2444" s="8"/>
      <c r="T2444" s="8"/>
      <c r="U2444" s="8"/>
    </row>
    <row r="2445" spans="2:21" ht="14.25" customHeight="1" x14ac:dyDescent="0.55000000000000004">
      <c r="B2445" s="73"/>
      <c r="C2445" s="75"/>
      <c r="D2445" s="8"/>
      <c r="E2445" s="8"/>
      <c r="F2445" s="8"/>
      <c r="G2445" s="8"/>
      <c r="H2445" s="8"/>
      <c r="I2445" s="8"/>
      <c r="J2445" s="8"/>
      <c r="K2445" s="8"/>
      <c r="L2445" s="8"/>
      <c r="M2445" s="8"/>
      <c r="N2445" s="8"/>
      <c r="O2445" s="8"/>
      <c r="P2445" s="8"/>
      <c r="Q2445" s="8"/>
      <c r="R2445" s="8"/>
      <c r="S2445" s="8"/>
      <c r="T2445" s="8"/>
      <c r="U2445" s="8"/>
    </row>
    <row r="2446" spans="2:21" ht="14.25" customHeight="1" x14ac:dyDescent="0.55000000000000004">
      <c r="B2446" s="73"/>
      <c r="C2446" s="75"/>
      <c r="D2446" s="8"/>
      <c r="E2446" s="8"/>
      <c r="F2446" s="8"/>
      <c r="G2446" s="8"/>
      <c r="H2446" s="8"/>
      <c r="I2446" s="8"/>
      <c r="J2446" s="8"/>
      <c r="K2446" s="8"/>
      <c r="L2446" s="8"/>
      <c r="M2446" s="8"/>
      <c r="N2446" s="8"/>
      <c r="O2446" s="8"/>
      <c r="P2446" s="8"/>
      <c r="Q2446" s="8"/>
      <c r="R2446" s="8"/>
      <c r="S2446" s="8"/>
      <c r="T2446" s="8"/>
      <c r="U2446" s="8"/>
    </row>
    <row r="2447" spans="2:21" ht="14.25" customHeight="1" x14ac:dyDescent="0.55000000000000004">
      <c r="B2447" s="73"/>
      <c r="C2447" s="75"/>
      <c r="D2447" s="8"/>
      <c r="E2447" s="8"/>
      <c r="F2447" s="8"/>
      <c r="G2447" s="8"/>
      <c r="H2447" s="8"/>
      <c r="I2447" s="8"/>
      <c r="J2447" s="8"/>
      <c r="K2447" s="8"/>
      <c r="L2447" s="8"/>
      <c r="M2447" s="8"/>
      <c r="N2447" s="8"/>
      <c r="O2447" s="8"/>
      <c r="P2447" s="8"/>
      <c r="Q2447" s="8"/>
      <c r="R2447" s="8"/>
      <c r="S2447" s="8"/>
      <c r="T2447" s="8"/>
      <c r="U2447" s="8"/>
    </row>
    <row r="2448" spans="2:21" ht="14.25" customHeight="1" x14ac:dyDescent="0.55000000000000004">
      <c r="B2448" s="73"/>
      <c r="C2448" s="75"/>
      <c r="D2448" s="8"/>
      <c r="E2448" s="8"/>
      <c r="F2448" s="8"/>
      <c r="G2448" s="8"/>
      <c r="H2448" s="8"/>
      <c r="I2448" s="8"/>
      <c r="J2448" s="8"/>
      <c r="K2448" s="8"/>
      <c r="L2448" s="8"/>
      <c r="M2448" s="8"/>
      <c r="N2448" s="8"/>
      <c r="O2448" s="8"/>
      <c r="P2448" s="8"/>
      <c r="Q2448" s="8"/>
      <c r="R2448" s="8"/>
      <c r="S2448" s="8"/>
      <c r="T2448" s="8"/>
      <c r="U2448" s="8"/>
    </row>
    <row r="2449" spans="2:21" ht="14.25" customHeight="1" x14ac:dyDescent="0.55000000000000004">
      <c r="B2449" s="73"/>
      <c r="C2449" s="75"/>
      <c r="D2449" s="8"/>
      <c r="E2449" s="8"/>
      <c r="F2449" s="8"/>
      <c r="G2449" s="8"/>
      <c r="H2449" s="8"/>
      <c r="I2449" s="8"/>
      <c r="J2449" s="8"/>
      <c r="K2449" s="8"/>
      <c r="L2449" s="8"/>
      <c r="M2449" s="8"/>
      <c r="N2449" s="8"/>
      <c r="O2449" s="8"/>
      <c r="P2449" s="8"/>
      <c r="Q2449" s="8"/>
      <c r="R2449" s="8"/>
      <c r="S2449" s="8"/>
      <c r="T2449" s="8"/>
      <c r="U2449" s="8"/>
    </row>
    <row r="2450" spans="2:21" ht="14.25" customHeight="1" x14ac:dyDescent="0.55000000000000004">
      <c r="B2450" s="73"/>
      <c r="C2450" s="75"/>
      <c r="D2450" s="8"/>
      <c r="E2450" s="8"/>
      <c r="F2450" s="8"/>
      <c r="G2450" s="8"/>
      <c r="H2450" s="8"/>
      <c r="I2450" s="8"/>
      <c r="J2450" s="8"/>
      <c r="K2450" s="8"/>
      <c r="L2450" s="8"/>
      <c r="M2450" s="8"/>
      <c r="N2450" s="8"/>
      <c r="O2450" s="8"/>
      <c r="P2450" s="8"/>
      <c r="Q2450" s="8"/>
      <c r="R2450" s="8"/>
      <c r="S2450" s="8"/>
      <c r="T2450" s="8"/>
      <c r="U2450" s="8"/>
    </row>
    <row r="2451" spans="2:21" ht="14.25" customHeight="1" x14ac:dyDescent="0.55000000000000004">
      <c r="B2451" s="73"/>
      <c r="C2451" s="75"/>
      <c r="D2451" s="8"/>
      <c r="E2451" s="8"/>
      <c r="F2451" s="8"/>
      <c r="G2451" s="8"/>
      <c r="H2451" s="8"/>
      <c r="I2451" s="8"/>
      <c r="J2451" s="8"/>
      <c r="K2451" s="8"/>
      <c r="L2451" s="8"/>
      <c r="M2451" s="8"/>
      <c r="N2451" s="8"/>
      <c r="O2451" s="8"/>
      <c r="P2451" s="8"/>
      <c r="Q2451" s="8"/>
      <c r="R2451" s="8"/>
      <c r="S2451" s="8"/>
      <c r="T2451" s="8"/>
      <c r="U2451" s="8"/>
    </row>
    <row r="2452" spans="2:21" ht="14.25" customHeight="1" x14ac:dyDescent="0.55000000000000004">
      <c r="B2452" s="73"/>
      <c r="C2452" s="75"/>
      <c r="D2452" s="8"/>
      <c r="E2452" s="8"/>
      <c r="F2452" s="8"/>
      <c r="G2452" s="8"/>
      <c r="H2452" s="8"/>
      <c r="I2452" s="8"/>
      <c r="J2452" s="8"/>
      <c r="K2452" s="8"/>
      <c r="L2452" s="8"/>
      <c r="M2452" s="8"/>
      <c r="N2452" s="8"/>
      <c r="O2452" s="8"/>
      <c r="P2452" s="8"/>
      <c r="Q2452" s="8"/>
      <c r="R2452" s="8"/>
      <c r="S2452" s="8"/>
      <c r="T2452" s="8"/>
      <c r="U2452" s="8"/>
    </row>
    <row r="2453" spans="2:21" ht="14.25" customHeight="1" x14ac:dyDescent="0.55000000000000004">
      <c r="B2453" s="73"/>
      <c r="C2453" s="75"/>
      <c r="D2453" s="8"/>
      <c r="E2453" s="8"/>
      <c r="F2453" s="8"/>
      <c r="G2453" s="8"/>
      <c r="H2453" s="8"/>
      <c r="I2453" s="8"/>
      <c r="J2453" s="8"/>
      <c r="K2453" s="8"/>
      <c r="L2453" s="8"/>
      <c r="M2453" s="8"/>
      <c r="N2453" s="8"/>
      <c r="O2453" s="8"/>
      <c r="P2453" s="8"/>
      <c r="Q2453" s="8"/>
      <c r="R2453" s="8"/>
      <c r="S2453" s="8"/>
      <c r="T2453" s="8"/>
      <c r="U2453" s="8"/>
    </row>
    <row r="2454" spans="2:21" ht="14.25" customHeight="1" x14ac:dyDescent="0.55000000000000004">
      <c r="B2454" s="73"/>
      <c r="C2454" s="75"/>
      <c r="D2454" s="8"/>
      <c r="E2454" s="8"/>
      <c r="F2454" s="8"/>
      <c r="G2454" s="8"/>
      <c r="H2454" s="8"/>
      <c r="I2454" s="8"/>
      <c r="J2454" s="8"/>
      <c r="K2454" s="8"/>
      <c r="L2454" s="8"/>
      <c r="M2454" s="8"/>
      <c r="N2454" s="8"/>
      <c r="O2454" s="8"/>
      <c r="P2454" s="8"/>
      <c r="Q2454" s="8"/>
      <c r="R2454" s="8"/>
      <c r="S2454" s="8"/>
      <c r="T2454" s="8"/>
      <c r="U2454" s="8"/>
    </row>
    <row r="2455" spans="2:21" ht="14.25" customHeight="1" x14ac:dyDescent="0.55000000000000004">
      <c r="B2455" s="73"/>
      <c r="C2455" s="75"/>
      <c r="D2455" s="8"/>
      <c r="E2455" s="8"/>
      <c r="F2455" s="8"/>
      <c r="G2455" s="8"/>
      <c r="H2455" s="8"/>
      <c r="I2455" s="8"/>
      <c r="J2455" s="8"/>
      <c r="K2455" s="8"/>
      <c r="L2455" s="8"/>
      <c r="M2455" s="8"/>
      <c r="N2455" s="8"/>
      <c r="O2455" s="8"/>
      <c r="P2455" s="8"/>
      <c r="Q2455" s="8"/>
      <c r="R2455" s="8"/>
      <c r="S2455" s="8"/>
      <c r="T2455" s="8"/>
      <c r="U2455" s="8"/>
    </row>
    <row r="2456" spans="2:21" ht="14.25" customHeight="1" x14ac:dyDescent="0.55000000000000004">
      <c r="B2456" s="73"/>
      <c r="C2456" s="75"/>
      <c r="D2456" s="8"/>
      <c r="E2456" s="8"/>
      <c r="F2456" s="8"/>
      <c r="G2456" s="8"/>
      <c r="H2456" s="8"/>
      <c r="I2456" s="8"/>
      <c r="J2456" s="8"/>
      <c r="K2456" s="8"/>
      <c r="L2456" s="8"/>
      <c r="M2456" s="8"/>
      <c r="N2456" s="8"/>
      <c r="O2456" s="8"/>
      <c r="P2456" s="8"/>
      <c r="Q2456" s="8"/>
      <c r="R2456" s="8"/>
      <c r="S2456" s="8"/>
      <c r="T2456" s="8"/>
      <c r="U2456" s="8"/>
    </row>
    <row r="2457" spans="2:21" ht="14.25" customHeight="1" x14ac:dyDescent="0.55000000000000004">
      <c r="B2457" s="73"/>
      <c r="C2457" s="75"/>
      <c r="D2457" s="8"/>
      <c r="E2457" s="8"/>
      <c r="F2457" s="8"/>
      <c r="G2457" s="8"/>
      <c r="H2457" s="8"/>
      <c r="I2457" s="8"/>
      <c r="J2457" s="8"/>
      <c r="K2457" s="8"/>
      <c r="L2457" s="8"/>
      <c r="M2457" s="8"/>
      <c r="N2457" s="8"/>
      <c r="O2457" s="8"/>
      <c r="P2457" s="8"/>
      <c r="Q2457" s="8"/>
      <c r="R2457" s="8"/>
      <c r="S2457" s="8"/>
      <c r="T2457" s="8"/>
      <c r="U2457" s="8"/>
    </row>
    <row r="2458" spans="2:21" ht="14.25" customHeight="1" x14ac:dyDescent="0.55000000000000004">
      <c r="B2458" s="73"/>
      <c r="C2458" s="75"/>
      <c r="D2458" s="8"/>
      <c r="E2458" s="8"/>
      <c r="F2458" s="8"/>
      <c r="G2458" s="8"/>
      <c r="H2458" s="8"/>
      <c r="I2458" s="8"/>
      <c r="J2458" s="8"/>
      <c r="K2458" s="8"/>
      <c r="L2458" s="8"/>
      <c r="M2458" s="8"/>
      <c r="N2458" s="8"/>
      <c r="O2458" s="8"/>
      <c r="P2458" s="8"/>
      <c r="Q2458" s="8"/>
      <c r="R2458" s="8"/>
      <c r="S2458" s="8"/>
      <c r="T2458" s="8"/>
      <c r="U2458" s="8"/>
    </row>
    <row r="2459" spans="2:21" ht="14.25" customHeight="1" x14ac:dyDescent="0.55000000000000004">
      <c r="B2459" s="73"/>
      <c r="C2459" s="75"/>
      <c r="D2459" s="8"/>
      <c r="E2459" s="8"/>
      <c r="F2459" s="8"/>
      <c r="G2459" s="8"/>
      <c r="H2459" s="8"/>
      <c r="I2459" s="8"/>
      <c r="J2459" s="8"/>
      <c r="K2459" s="8"/>
      <c r="L2459" s="8"/>
      <c r="M2459" s="8"/>
      <c r="N2459" s="8"/>
      <c r="O2459" s="8"/>
      <c r="P2459" s="8"/>
      <c r="Q2459" s="8"/>
      <c r="R2459" s="8"/>
      <c r="S2459" s="8"/>
      <c r="T2459" s="8"/>
      <c r="U2459" s="8"/>
    </row>
    <row r="2460" spans="2:21" ht="14.25" customHeight="1" x14ac:dyDescent="0.55000000000000004">
      <c r="B2460" s="73"/>
      <c r="C2460" s="75"/>
      <c r="D2460" s="8"/>
      <c r="E2460" s="8"/>
      <c r="F2460" s="8"/>
      <c r="G2460" s="8"/>
      <c r="H2460" s="8"/>
      <c r="I2460" s="8"/>
      <c r="J2460" s="8"/>
      <c r="K2460" s="8"/>
      <c r="L2460" s="8"/>
      <c r="M2460" s="8"/>
      <c r="N2460" s="8"/>
      <c r="O2460" s="8"/>
      <c r="P2460" s="8"/>
      <c r="Q2460" s="8"/>
      <c r="R2460" s="8"/>
      <c r="S2460" s="8"/>
      <c r="T2460" s="8"/>
      <c r="U2460" s="8"/>
    </row>
    <row r="2461" spans="2:21" ht="14.25" customHeight="1" x14ac:dyDescent="0.55000000000000004">
      <c r="B2461" s="73"/>
      <c r="C2461" s="75"/>
      <c r="D2461" s="8"/>
      <c r="E2461" s="8"/>
      <c r="F2461" s="8"/>
      <c r="G2461" s="8"/>
      <c r="H2461" s="8"/>
      <c r="I2461" s="8"/>
      <c r="J2461" s="8"/>
      <c r="K2461" s="8"/>
      <c r="L2461" s="8"/>
      <c r="M2461" s="8"/>
      <c r="N2461" s="8"/>
      <c r="O2461" s="8"/>
      <c r="P2461" s="8"/>
      <c r="Q2461" s="8"/>
      <c r="R2461" s="8"/>
      <c r="S2461" s="8"/>
      <c r="T2461" s="8"/>
      <c r="U2461" s="8"/>
    </row>
    <row r="2462" spans="2:21" ht="14.25" customHeight="1" x14ac:dyDescent="0.55000000000000004">
      <c r="B2462" s="73"/>
      <c r="C2462" s="75"/>
      <c r="D2462" s="8"/>
      <c r="E2462" s="8"/>
      <c r="F2462" s="8"/>
      <c r="G2462" s="8"/>
      <c r="H2462" s="8"/>
      <c r="I2462" s="8"/>
      <c r="J2462" s="8"/>
      <c r="K2462" s="8"/>
      <c r="L2462" s="8"/>
      <c r="M2462" s="8"/>
      <c r="N2462" s="8"/>
      <c r="O2462" s="8"/>
      <c r="P2462" s="8"/>
      <c r="Q2462" s="8"/>
      <c r="R2462" s="8"/>
      <c r="S2462" s="8"/>
      <c r="T2462" s="8"/>
      <c r="U2462" s="8"/>
    </row>
    <row r="2463" spans="2:21" ht="14.25" customHeight="1" x14ac:dyDescent="0.55000000000000004">
      <c r="B2463" s="73"/>
      <c r="C2463" s="75"/>
      <c r="D2463" s="8"/>
      <c r="E2463" s="8"/>
      <c r="F2463" s="8"/>
      <c r="G2463" s="8"/>
      <c r="H2463" s="8"/>
      <c r="I2463" s="8"/>
      <c r="J2463" s="8"/>
      <c r="K2463" s="8"/>
      <c r="L2463" s="8"/>
      <c r="M2463" s="8"/>
      <c r="N2463" s="8"/>
      <c r="O2463" s="8"/>
      <c r="P2463" s="8"/>
      <c r="Q2463" s="8"/>
      <c r="R2463" s="8"/>
      <c r="S2463" s="8"/>
      <c r="T2463" s="8"/>
      <c r="U2463" s="8"/>
    </row>
    <row r="2464" spans="2:21" ht="14.25" customHeight="1" x14ac:dyDescent="0.55000000000000004">
      <c r="B2464" s="73"/>
      <c r="C2464" s="75"/>
      <c r="D2464" s="8"/>
      <c r="E2464" s="8"/>
      <c r="F2464" s="8"/>
      <c r="G2464" s="8"/>
      <c r="H2464" s="8"/>
      <c r="I2464" s="8"/>
      <c r="J2464" s="8"/>
      <c r="K2464" s="8"/>
      <c r="L2464" s="8"/>
      <c r="M2464" s="8"/>
      <c r="N2464" s="8"/>
      <c r="O2464" s="8"/>
      <c r="P2464" s="8"/>
      <c r="Q2464" s="8"/>
      <c r="R2464" s="8"/>
      <c r="S2464" s="8"/>
      <c r="T2464" s="8"/>
      <c r="U2464" s="8"/>
    </row>
    <row r="2465" spans="2:21" ht="14.25" customHeight="1" x14ac:dyDescent="0.55000000000000004">
      <c r="B2465" s="73"/>
      <c r="C2465" s="75"/>
      <c r="D2465" s="8"/>
      <c r="E2465" s="8"/>
      <c r="F2465" s="8"/>
      <c r="G2465" s="8"/>
      <c r="H2465" s="8"/>
      <c r="I2465" s="8"/>
      <c r="J2465" s="8"/>
      <c r="K2465" s="8"/>
      <c r="L2465" s="8"/>
      <c r="M2465" s="8"/>
      <c r="N2465" s="8"/>
      <c r="O2465" s="8"/>
      <c r="P2465" s="8"/>
      <c r="Q2465" s="8"/>
      <c r="R2465" s="8"/>
      <c r="S2465" s="8"/>
      <c r="T2465" s="8"/>
      <c r="U2465" s="8"/>
    </row>
    <row r="2466" spans="2:21" ht="14.25" customHeight="1" x14ac:dyDescent="0.55000000000000004">
      <c r="B2466" s="73"/>
      <c r="C2466" s="75"/>
      <c r="D2466" s="8"/>
      <c r="E2466" s="8"/>
      <c r="F2466" s="8"/>
      <c r="G2466" s="8"/>
      <c r="H2466" s="8"/>
      <c r="I2466" s="8"/>
      <c r="J2466" s="8"/>
      <c r="K2466" s="8"/>
      <c r="L2466" s="8"/>
      <c r="M2466" s="8"/>
      <c r="N2466" s="8"/>
      <c r="O2466" s="8"/>
      <c r="P2466" s="8"/>
      <c r="Q2466" s="8"/>
      <c r="R2466" s="8"/>
      <c r="S2466" s="8"/>
      <c r="T2466" s="8"/>
      <c r="U2466" s="8"/>
    </row>
    <row r="2467" spans="2:21" ht="14.25" customHeight="1" x14ac:dyDescent="0.55000000000000004">
      <c r="B2467" s="73"/>
      <c r="C2467" s="75"/>
      <c r="D2467" s="8"/>
      <c r="E2467" s="8"/>
      <c r="F2467" s="8"/>
      <c r="G2467" s="8"/>
      <c r="H2467" s="8"/>
      <c r="I2467" s="8"/>
      <c r="J2467" s="8"/>
      <c r="K2467" s="8"/>
      <c r="L2467" s="8"/>
      <c r="M2467" s="8"/>
      <c r="N2467" s="8"/>
      <c r="O2467" s="8"/>
      <c r="P2467" s="8"/>
      <c r="Q2467" s="8"/>
      <c r="R2467" s="8"/>
      <c r="S2467" s="8"/>
      <c r="T2467" s="8"/>
      <c r="U2467" s="8"/>
    </row>
    <row r="2468" spans="2:21" ht="14.25" customHeight="1" x14ac:dyDescent="0.55000000000000004">
      <c r="B2468" s="73"/>
      <c r="C2468" s="75"/>
      <c r="D2468" s="8"/>
      <c r="E2468" s="8"/>
      <c r="F2468" s="8"/>
      <c r="G2468" s="8"/>
      <c r="H2468" s="8"/>
      <c r="I2468" s="8"/>
      <c r="J2468" s="8"/>
      <c r="K2468" s="8"/>
      <c r="L2468" s="8"/>
      <c r="M2468" s="8"/>
      <c r="N2468" s="8"/>
      <c r="O2468" s="8"/>
      <c r="P2468" s="8"/>
      <c r="Q2468" s="8"/>
      <c r="R2468" s="8"/>
      <c r="S2468" s="8"/>
      <c r="T2468" s="8"/>
      <c r="U2468" s="8"/>
    </row>
    <row r="2469" spans="2:21" ht="14.25" customHeight="1" x14ac:dyDescent="0.55000000000000004">
      <c r="B2469" s="73"/>
      <c r="C2469" s="75"/>
      <c r="D2469" s="8"/>
      <c r="E2469" s="8"/>
      <c r="F2469" s="8"/>
      <c r="G2469" s="8"/>
      <c r="H2469" s="8"/>
      <c r="I2469" s="8"/>
      <c r="J2469" s="8"/>
      <c r="K2469" s="8"/>
      <c r="L2469" s="8"/>
      <c r="M2469" s="8"/>
      <c r="N2469" s="8"/>
      <c r="O2469" s="8"/>
      <c r="P2469" s="8"/>
      <c r="Q2469" s="8"/>
      <c r="R2469" s="8"/>
      <c r="S2469" s="8"/>
      <c r="T2469" s="8"/>
      <c r="U2469" s="8"/>
    </row>
    <row r="2470" spans="2:21" ht="14.25" customHeight="1" x14ac:dyDescent="0.55000000000000004">
      <c r="B2470" s="73"/>
      <c r="C2470" s="75"/>
      <c r="D2470" s="8"/>
      <c r="E2470" s="8"/>
      <c r="F2470" s="8"/>
      <c r="G2470" s="8"/>
      <c r="H2470" s="8"/>
      <c r="I2470" s="8"/>
      <c r="J2470" s="8"/>
      <c r="K2470" s="8"/>
      <c r="L2470" s="8"/>
      <c r="M2470" s="8"/>
      <c r="N2470" s="8"/>
      <c r="O2470" s="8"/>
      <c r="P2470" s="8"/>
      <c r="Q2470" s="8"/>
      <c r="R2470" s="8"/>
      <c r="S2470" s="8"/>
      <c r="T2470" s="8"/>
      <c r="U2470" s="8"/>
    </row>
    <row r="2471" spans="2:21" ht="14.25" customHeight="1" x14ac:dyDescent="0.55000000000000004">
      <c r="B2471" s="73"/>
      <c r="C2471" s="75"/>
      <c r="D2471" s="8"/>
      <c r="E2471" s="8"/>
      <c r="F2471" s="8"/>
      <c r="G2471" s="8"/>
      <c r="H2471" s="8"/>
      <c r="I2471" s="8"/>
      <c r="J2471" s="8"/>
      <c r="K2471" s="8"/>
      <c r="L2471" s="8"/>
      <c r="M2471" s="8"/>
      <c r="N2471" s="8"/>
      <c r="O2471" s="8"/>
      <c r="P2471" s="8"/>
      <c r="Q2471" s="8"/>
      <c r="R2471" s="8"/>
      <c r="S2471" s="8"/>
      <c r="T2471" s="8"/>
      <c r="U2471" s="8"/>
    </row>
    <row r="2472" spans="2:21" ht="14.25" customHeight="1" x14ac:dyDescent="0.55000000000000004">
      <c r="B2472" s="73"/>
      <c r="C2472" s="75"/>
      <c r="D2472" s="8"/>
      <c r="E2472" s="8"/>
      <c r="F2472" s="8"/>
      <c r="G2472" s="8"/>
      <c r="H2472" s="8"/>
      <c r="I2472" s="8"/>
      <c r="J2472" s="8"/>
      <c r="K2472" s="8"/>
      <c r="L2472" s="8"/>
      <c r="M2472" s="8"/>
      <c r="N2472" s="8"/>
      <c r="O2472" s="8"/>
      <c r="P2472" s="8"/>
      <c r="Q2472" s="8"/>
      <c r="R2472" s="8"/>
      <c r="S2472" s="8"/>
      <c r="T2472" s="8"/>
      <c r="U2472" s="8"/>
    </row>
    <row r="2473" spans="2:21" ht="14.25" customHeight="1" x14ac:dyDescent="0.55000000000000004">
      <c r="B2473" s="73"/>
      <c r="C2473" s="75"/>
      <c r="D2473" s="8"/>
      <c r="E2473" s="8"/>
      <c r="F2473" s="8"/>
      <c r="G2473" s="8"/>
      <c r="H2473" s="8"/>
      <c r="I2473" s="8"/>
      <c r="J2473" s="8"/>
      <c r="K2473" s="8"/>
      <c r="L2473" s="8"/>
      <c r="M2473" s="8"/>
      <c r="N2473" s="8"/>
      <c r="O2473" s="8"/>
      <c r="P2473" s="8"/>
      <c r="Q2473" s="8"/>
      <c r="R2473" s="8"/>
      <c r="S2473" s="8"/>
      <c r="T2473" s="8"/>
      <c r="U2473" s="8"/>
    </row>
    <row r="2474" spans="2:21" ht="14.25" customHeight="1" x14ac:dyDescent="0.55000000000000004">
      <c r="B2474" s="73"/>
      <c r="C2474" s="75"/>
      <c r="D2474" s="8"/>
      <c r="E2474" s="8"/>
      <c r="F2474" s="8"/>
      <c r="G2474" s="8"/>
      <c r="H2474" s="8"/>
      <c r="I2474" s="8"/>
      <c r="J2474" s="8"/>
      <c r="K2474" s="8"/>
      <c r="L2474" s="8"/>
      <c r="M2474" s="8"/>
      <c r="N2474" s="8"/>
      <c r="O2474" s="8"/>
      <c r="P2474" s="8"/>
      <c r="Q2474" s="8"/>
      <c r="R2474" s="8"/>
      <c r="S2474" s="8"/>
      <c r="T2474" s="8"/>
      <c r="U2474" s="8"/>
    </row>
    <row r="2475" spans="2:21" ht="14.25" customHeight="1" x14ac:dyDescent="0.55000000000000004">
      <c r="B2475" s="73"/>
      <c r="C2475" s="75"/>
      <c r="D2475" s="8"/>
      <c r="E2475" s="8"/>
      <c r="F2475" s="8"/>
      <c r="G2475" s="8"/>
      <c r="H2475" s="8"/>
      <c r="I2475" s="8"/>
      <c r="J2475" s="8"/>
      <c r="K2475" s="8"/>
      <c r="L2475" s="8"/>
      <c r="M2475" s="8"/>
      <c r="N2475" s="8"/>
      <c r="O2475" s="8"/>
      <c r="P2475" s="8"/>
      <c r="Q2475" s="8"/>
      <c r="R2475" s="8"/>
      <c r="S2475" s="8"/>
      <c r="T2475" s="8"/>
      <c r="U2475" s="8"/>
    </row>
    <row r="2476" spans="2:21" ht="14.25" customHeight="1" x14ac:dyDescent="0.55000000000000004">
      <c r="B2476" s="73"/>
      <c r="C2476" s="75"/>
      <c r="D2476" s="8"/>
      <c r="E2476" s="8"/>
      <c r="F2476" s="8"/>
      <c r="G2476" s="8"/>
      <c r="H2476" s="8"/>
      <c r="I2476" s="8"/>
      <c r="J2476" s="8"/>
      <c r="K2476" s="8"/>
      <c r="L2476" s="8"/>
      <c r="M2476" s="8"/>
      <c r="N2476" s="8"/>
      <c r="O2476" s="8"/>
      <c r="P2476" s="8"/>
      <c r="Q2476" s="8"/>
      <c r="R2476" s="8"/>
      <c r="S2476" s="8"/>
      <c r="T2476" s="8"/>
      <c r="U2476" s="8"/>
    </row>
    <row r="2477" spans="2:21" ht="14.25" customHeight="1" x14ac:dyDescent="0.55000000000000004">
      <c r="B2477" s="73"/>
      <c r="C2477" s="75"/>
      <c r="D2477" s="8"/>
      <c r="E2477" s="8"/>
      <c r="F2477" s="8"/>
      <c r="G2477" s="8"/>
      <c r="H2477" s="8"/>
      <c r="I2477" s="8"/>
      <c r="J2477" s="8"/>
      <c r="K2477" s="8"/>
      <c r="L2477" s="8"/>
      <c r="M2477" s="8"/>
      <c r="N2477" s="8"/>
      <c r="O2477" s="8"/>
      <c r="P2477" s="8"/>
      <c r="Q2477" s="8"/>
      <c r="R2477" s="8"/>
      <c r="S2477" s="8"/>
      <c r="T2477" s="8"/>
      <c r="U2477" s="8"/>
    </row>
    <row r="2478" spans="2:21" ht="14.25" customHeight="1" x14ac:dyDescent="0.55000000000000004">
      <c r="B2478" s="73"/>
      <c r="C2478" s="75"/>
      <c r="D2478" s="8"/>
      <c r="E2478" s="8"/>
      <c r="F2478" s="8"/>
      <c r="G2478" s="8"/>
      <c r="H2478" s="8"/>
      <c r="I2478" s="8"/>
      <c r="J2478" s="8"/>
      <c r="K2478" s="8"/>
      <c r="L2478" s="8"/>
      <c r="M2478" s="8"/>
      <c r="N2478" s="8"/>
      <c r="O2478" s="8"/>
      <c r="P2478" s="8"/>
      <c r="Q2478" s="8"/>
      <c r="R2478" s="8"/>
      <c r="S2478" s="8"/>
      <c r="T2478" s="8"/>
      <c r="U2478" s="8"/>
    </row>
    <row r="2479" spans="2:21" ht="14.25" customHeight="1" x14ac:dyDescent="0.55000000000000004">
      <c r="B2479" s="73"/>
      <c r="C2479" s="75"/>
      <c r="D2479" s="8"/>
      <c r="E2479" s="8"/>
      <c r="F2479" s="8"/>
      <c r="G2479" s="8"/>
      <c r="H2479" s="8"/>
      <c r="I2479" s="8"/>
      <c r="J2479" s="8"/>
      <c r="K2479" s="8"/>
      <c r="L2479" s="8"/>
      <c r="M2479" s="8"/>
      <c r="N2479" s="8"/>
      <c r="O2479" s="8"/>
      <c r="P2479" s="8"/>
      <c r="Q2479" s="8"/>
      <c r="R2479" s="8"/>
      <c r="S2479" s="8"/>
      <c r="T2479" s="8"/>
      <c r="U2479" s="8"/>
    </row>
    <row r="2480" spans="2:21" ht="14.25" customHeight="1" x14ac:dyDescent="0.55000000000000004">
      <c r="B2480" s="73"/>
      <c r="C2480" s="75"/>
      <c r="D2480" s="8"/>
      <c r="E2480" s="8"/>
      <c r="F2480" s="8"/>
      <c r="G2480" s="8"/>
      <c r="H2480" s="8"/>
      <c r="I2480" s="8"/>
      <c r="J2480" s="8"/>
      <c r="K2480" s="8"/>
      <c r="L2480" s="8"/>
      <c r="M2480" s="8"/>
      <c r="N2480" s="8"/>
      <c r="O2480" s="8"/>
      <c r="P2480" s="8"/>
      <c r="Q2480" s="8"/>
      <c r="R2480" s="8"/>
      <c r="S2480" s="8"/>
      <c r="T2480" s="8"/>
      <c r="U2480" s="8"/>
    </row>
    <row r="2481" spans="2:21" ht="14.25" customHeight="1" x14ac:dyDescent="0.55000000000000004">
      <c r="B2481" s="73"/>
      <c r="C2481" s="75"/>
      <c r="D2481" s="8"/>
      <c r="E2481" s="8"/>
      <c r="F2481" s="8"/>
      <c r="G2481" s="8"/>
      <c r="H2481" s="8"/>
      <c r="I2481" s="8"/>
      <c r="J2481" s="8"/>
      <c r="K2481" s="8"/>
      <c r="L2481" s="8"/>
      <c r="M2481" s="8"/>
      <c r="N2481" s="8"/>
      <c r="O2481" s="8"/>
      <c r="P2481" s="8"/>
      <c r="Q2481" s="8"/>
      <c r="R2481" s="8"/>
      <c r="S2481" s="8"/>
      <c r="T2481" s="8"/>
      <c r="U2481" s="8"/>
    </row>
    <row r="2482" spans="2:21" ht="14.25" customHeight="1" x14ac:dyDescent="0.55000000000000004">
      <c r="B2482" s="73"/>
      <c r="C2482" s="75"/>
      <c r="D2482" s="8"/>
      <c r="E2482" s="8"/>
      <c r="F2482" s="8"/>
      <c r="G2482" s="8"/>
      <c r="H2482" s="8"/>
      <c r="I2482" s="8"/>
      <c r="J2482" s="8"/>
      <c r="K2482" s="8"/>
      <c r="L2482" s="8"/>
      <c r="M2482" s="8"/>
      <c r="N2482" s="8"/>
      <c r="O2482" s="8"/>
      <c r="P2482" s="8"/>
      <c r="Q2482" s="8"/>
      <c r="R2482" s="8"/>
      <c r="S2482" s="8"/>
      <c r="T2482" s="8"/>
      <c r="U2482" s="8"/>
    </row>
    <row r="2483" spans="2:21" ht="14.25" customHeight="1" x14ac:dyDescent="0.55000000000000004">
      <c r="B2483" s="73"/>
      <c r="C2483" s="75"/>
      <c r="D2483" s="8"/>
      <c r="E2483" s="8"/>
      <c r="F2483" s="8"/>
      <c r="G2483" s="8"/>
      <c r="H2483" s="8"/>
      <c r="I2483" s="8"/>
      <c r="J2483" s="8"/>
      <c r="K2483" s="8"/>
      <c r="L2483" s="8"/>
      <c r="M2483" s="8"/>
      <c r="N2483" s="8"/>
      <c r="O2483" s="8"/>
      <c r="P2483" s="8"/>
      <c r="Q2483" s="8"/>
      <c r="R2483" s="8"/>
      <c r="S2483" s="8"/>
      <c r="T2483" s="8"/>
      <c r="U2483" s="8"/>
    </row>
    <row r="2484" spans="2:21" ht="14.25" customHeight="1" x14ac:dyDescent="0.55000000000000004">
      <c r="B2484" s="73"/>
      <c r="C2484" s="75"/>
      <c r="D2484" s="8"/>
      <c r="E2484" s="8"/>
      <c r="F2484" s="8"/>
      <c r="G2484" s="8"/>
      <c r="H2484" s="8"/>
      <c r="I2484" s="8"/>
      <c r="J2484" s="8"/>
      <c r="K2484" s="8"/>
      <c r="L2484" s="8"/>
      <c r="M2484" s="8"/>
      <c r="N2484" s="8"/>
      <c r="O2484" s="8"/>
      <c r="P2484" s="8"/>
      <c r="Q2484" s="8"/>
      <c r="R2484" s="8"/>
      <c r="S2484" s="8"/>
      <c r="T2484" s="8"/>
      <c r="U2484" s="8"/>
    </row>
    <row r="2485" spans="2:21" ht="14.25" customHeight="1" x14ac:dyDescent="0.55000000000000004">
      <c r="B2485" s="73"/>
      <c r="C2485" s="75"/>
      <c r="D2485" s="8"/>
      <c r="E2485" s="8"/>
      <c r="F2485" s="8"/>
      <c r="G2485" s="8"/>
      <c r="H2485" s="8"/>
      <c r="I2485" s="8"/>
      <c r="J2485" s="8"/>
      <c r="K2485" s="8"/>
      <c r="L2485" s="8"/>
      <c r="M2485" s="8"/>
      <c r="N2485" s="8"/>
      <c r="O2485" s="8"/>
      <c r="P2485" s="8"/>
      <c r="Q2485" s="8"/>
      <c r="R2485" s="8"/>
      <c r="S2485" s="8"/>
      <c r="T2485" s="8"/>
      <c r="U2485" s="8"/>
    </row>
    <row r="2486" spans="2:21" ht="14.25" customHeight="1" x14ac:dyDescent="0.55000000000000004">
      <c r="B2486" s="73"/>
      <c r="C2486" s="75"/>
      <c r="D2486" s="8"/>
      <c r="E2486" s="8"/>
      <c r="F2486" s="8"/>
      <c r="G2486" s="8"/>
      <c r="H2486" s="8"/>
      <c r="I2486" s="8"/>
      <c r="J2486" s="8"/>
      <c r="K2486" s="8"/>
      <c r="L2486" s="8"/>
      <c r="M2486" s="8"/>
      <c r="N2486" s="8"/>
      <c r="O2486" s="8"/>
      <c r="P2486" s="8"/>
      <c r="Q2486" s="8"/>
      <c r="R2486" s="8"/>
      <c r="S2486" s="8"/>
      <c r="T2486" s="8"/>
      <c r="U2486" s="8"/>
    </row>
    <row r="2487" spans="2:21" ht="14.25" customHeight="1" x14ac:dyDescent="0.55000000000000004"/>
    <row r="2488" spans="2:21" ht="14.25" customHeight="1" x14ac:dyDescent="0.55000000000000004"/>
    <row r="2489" spans="2:21" ht="14.25" customHeight="1" x14ac:dyDescent="0.55000000000000004"/>
    <row r="2490" spans="2:21" ht="14.25" customHeight="1" x14ac:dyDescent="0.55000000000000004"/>
    <row r="2491" spans="2:21" ht="14.25" customHeight="1" x14ac:dyDescent="0.55000000000000004"/>
    <row r="2492" spans="2:21" ht="14.25" customHeight="1" x14ac:dyDescent="0.55000000000000004"/>
    <row r="2493" spans="2:21" ht="14.25" customHeight="1" x14ac:dyDescent="0.55000000000000004"/>
    <row r="2494" spans="2:21" ht="14.25" customHeight="1" x14ac:dyDescent="0.55000000000000004"/>
    <row r="2495" spans="2:21" ht="14.25" customHeight="1" x14ac:dyDescent="0.55000000000000004"/>
    <row r="2496" spans="2:21" ht="14.25" customHeight="1" x14ac:dyDescent="0.55000000000000004"/>
    <row r="2497" ht="14.25" customHeight="1" x14ac:dyDescent="0.55000000000000004"/>
    <row r="2498" ht="14.25" customHeight="1" x14ac:dyDescent="0.55000000000000004"/>
    <row r="2499" ht="14.25" customHeight="1" x14ac:dyDescent="0.55000000000000004"/>
    <row r="2500" ht="14.25" customHeight="1" x14ac:dyDescent="0.55000000000000004"/>
    <row r="2501" ht="14.25" customHeight="1" x14ac:dyDescent="0.55000000000000004"/>
    <row r="2502" ht="14.25" customHeight="1" x14ac:dyDescent="0.55000000000000004"/>
    <row r="2503" ht="14.25" customHeight="1" x14ac:dyDescent="0.55000000000000004"/>
    <row r="2504" ht="14.25" customHeight="1" x14ac:dyDescent="0.55000000000000004"/>
    <row r="2505" ht="14.25" customHeight="1" x14ac:dyDescent="0.55000000000000004"/>
    <row r="2506" ht="14.25" customHeight="1" x14ac:dyDescent="0.55000000000000004"/>
    <row r="2507" ht="14.25" customHeight="1" x14ac:dyDescent="0.55000000000000004"/>
    <row r="2508" ht="14.25" customHeight="1" x14ac:dyDescent="0.55000000000000004"/>
    <row r="2509" ht="14.25" customHeight="1" x14ac:dyDescent="0.55000000000000004"/>
    <row r="2510" ht="14.25" customHeight="1" x14ac:dyDescent="0.55000000000000004"/>
    <row r="2511" ht="14.25" customHeight="1" x14ac:dyDescent="0.55000000000000004"/>
    <row r="2512" ht="14.25" customHeight="1" x14ac:dyDescent="0.55000000000000004"/>
    <row r="2513" ht="14.25" customHeight="1" x14ac:dyDescent="0.55000000000000004"/>
    <row r="2514" ht="14.25" customHeight="1" x14ac:dyDescent="0.55000000000000004"/>
    <row r="2515" ht="14.25" customHeight="1" x14ac:dyDescent="0.55000000000000004"/>
    <row r="2516" ht="14.25" customHeight="1" x14ac:dyDescent="0.55000000000000004"/>
    <row r="2517" ht="14.25" customHeight="1" x14ac:dyDescent="0.55000000000000004"/>
    <row r="2518" ht="14.25" customHeight="1" x14ac:dyDescent="0.55000000000000004"/>
    <row r="2519" ht="14.25" customHeight="1" x14ac:dyDescent="0.55000000000000004"/>
    <row r="2520" ht="14.25" customHeight="1" x14ac:dyDescent="0.55000000000000004"/>
    <row r="2521" ht="14.25" customHeight="1" x14ac:dyDescent="0.55000000000000004"/>
    <row r="2522" ht="14.25" customHeight="1" x14ac:dyDescent="0.55000000000000004"/>
    <row r="2523" ht="14.25" customHeight="1" x14ac:dyDescent="0.55000000000000004"/>
    <row r="2524" ht="14.25" customHeight="1" x14ac:dyDescent="0.55000000000000004"/>
    <row r="2525" ht="14.25" customHeight="1" x14ac:dyDescent="0.55000000000000004"/>
    <row r="2526" ht="14.25" customHeight="1" x14ac:dyDescent="0.55000000000000004"/>
    <row r="2527" ht="14.25" customHeight="1" x14ac:dyDescent="0.55000000000000004"/>
    <row r="2528" ht="14.25" customHeight="1" x14ac:dyDescent="0.55000000000000004"/>
    <row r="2529" ht="14.25" customHeight="1" x14ac:dyDescent="0.55000000000000004"/>
    <row r="2530" ht="14.25" customHeight="1" x14ac:dyDescent="0.55000000000000004"/>
    <row r="2531" ht="14.25" customHeight="1" x14ac:dyDescent="0.55000000000000004"/>
    <row r="2532" ht="14.25" customHeight="1" x14ac:dyDescent="0.55000000000000004"/>
    <row r="2533" ht="14.25" customHeight="1" x14ac:dyDescent="0.55000000000000004"/>
    <row r="2534" ht="14.25" customHeight="1" x14ac:dyDescent="0.55000000000000004"/>
    <row r="2535" ht="14.25" customHeight="1" x14ac:dyDescent="0.55000000000000004"/>
    <row r="2536" ht="14.25" customHeight="1" x14ac:dyDescent="0.55000000000000004"/>
    <row r="2537" ht="14.25" customHeight="1" x14ac:dyDescent="0.55000000000000004"/>
    <row r="2538" ht="14.25" customHeight="1" x14ac:dyDescent="0.55000000000000004"/>
    <row r="2539" ht="14.25" customHeight="1" x14ac:dyDescent="0.55000000000000004"/>
    <row r="2540" ht="14.25" customHeight="1" x14ac:dyDescent="0.55000000000000004"/>
    <row r="2541" ht="14.25" customHeight="1" x14ac:dyDescent="0.55000000000000004"/>
    <row r="2542" ht="14.25" customHeight="1" x14ac:dyDescent="0.55000000000000004"/>
    <row r="2543" ht="14.25" customHeight="1" x14ac:dyDescent="0.55000000000000004"/>
    <row r="2544" ht="14.25" customHeight="1" x14ac:dyDescent="0.55000000000000004"/>
    <row r="2545" ht="14.25" customHeight="1" x14ac:dyDescent="0.55000000000000004"/>
    <row r="2546" ht="14.25" customHeight="1" x14ac:dyDescent="0.55000000000000004"/>
    <row r="2547" ht="14.25" customHeight="1" x14ac:dyDescent="0.55000000000000004"/>
    <row r="2548" ht="14.25" customHeight="1" x14ac:dyDescent="0.55000000000000004"/>
    <row r="2549" ht="14.25" customHeight="1" x14ac:dyDescent="0.55000000000000004"/>
    <row r="2550" ht="14.25" customHeight="1" x14ac:dyDescent="0.55000000000000004"/>
    <row r="2551" ht="14.25" customHeight="1" x14ac:dyDescent="0.55000000000000004"/>
    <row r="2552" ht="14.25" customHeight="1" x14ac:dyDescent="0.55000000000000004"/>
    <row r="2553" ht="14.25" customHeight="1" x14ac:dyDescent="0.55000000000000004"/>
    <row r="2554" ht="14.25" customHeight="1" x14ac:dyDescent="0.55000000000000004"/>
    <row r="2555" ht="14.25" customHeight="1" x14ac:dyDescent="0.55000000000000004"/>
    <row r="2556" ht="14.25" customHeight="1" x14ac:dyDescent="0.55000000000000004"/>
    <row r="2557" ht="14.25" customHeight="1" x14ac:dyDescent="0.55000000000000004"/>
    <row r="2558" ht="14.25" customHeight="1" x14ac:dyDescent="0.55000000000000004"/>
    <row r="2559" ht="14.25" customHeight="1" x14ac:dyDescent="0.55000000000000004"/>
    <row r="2560" ht="14.25" customHeight="1" x14ac:dyDescent="0.55000000000000004"/>
    <row r="2561" ht="14.25" customHeight="1" x14ac:dyDescent="0.55000000000000004"/>
    <row r="2562" ht="14.25" customHeight="1" x14ac:dyDescent="0.55000000000000004"/>
    <row r="2563" ht="14.25" customHeight="1" x14ac:dyDescent="0.55000000000000004"/>
    <row r="2564" ht="14.25" customHeight="1" x14ac:dyDescent="0.55000000000000004"/>
    <row r="2565" ht="14.25" customHeight="1" x14ac:dyDescent="0.55000000000000004"/>
    <row r="2566" ht="14.25" customHeight="1" x14ac:dyDescent="0.55000000000000004"/>
    <row r="2567" ht="14.25" customHeight="1" x14ac:dyDescent="0.55000000000000004"/>
    <row r="2568" ht="14.25" customHeight="1" x14ac:dyDescent="0.55000000000000004"/>
    <row r="2569" ht="14.25" customHeight="1" x14ac:dyDescent="0.55000000000000004"/>
    <row r="2570" ht="14.25" customHeight="1" x14ac:dyDescent="0.55000000000000004"/>
    <row r="2571" ht="14.25" customHeight="1" x14ac:dyDescent="0.55000000000000004"/>
    <row r="2572" ht="14.25" customHeight="1" x14ac:dyDescent="0.55000000000000004"/>
    <row r="2573" ht="14.25" customHeight="1" x14ac:dyDescent="0.55000000000000004"/>
    <row r="2574" ht="14.25" customHeight="1" x14ac:dyDescent="0.55000000000000004"/>
    <row r="2575" ht="14.25" customHeight="1" x14ac:dyDescent="0.55000000000000004"/>
    <row r="2576" ht="14.25" customHeight="1" x14ac:dyDescent="0.55000000000000004"/>
    <row r="2577" ht="14.25" customHeight="1" x14ac:dyDescent="0.55000000000000004"/>
    <row r="2578" ht="14.25" customHeight="1" x14ac:dyDescent="0.55000000000000004"/>
    <row r="2579" ht="14.25" customHeight="1" x14ac:dyDescent="0.55000000000000004"/>
    <row r="2580" ht="14.25" customHeight="1" x14ac:dyDescent="0.55000000000000004"/>
    <row r="2581" ht="14.25" customHeight="1" x14ac:dyDescent="0.55000000000000004"/>
    <row r="2582" ht="14.25" customHeight="1" x14ac:dyDescent="0.55000000000000004"/>
    <row r="2583" ht="14.25" customHeight="1" x14ac:dyDescent="0.55000000000000004"/>
    <row r="2584" ht="14.25" customHeight="1" x14ac:dyDescent="0.55000000000000004"/>
    <row r="2585" ht="14.25" customHeight="1" x14ac:dyDescent="0.55000000000000004"/>
    <row r="2586" ht="14.25" customHeight="1" x14ac:dyDescent="0.55000000000000004"/>
    <row r="2587" ht="14.25" customHeight="1" x14ac:dyDescent="0.55000000000000004"/>
    <row r="2588" ht="14.25" customHeight="1" x14ac:dyDescent="0.55000000000000004"/>
    <row r="2589" ht="14.25" customHeight="1" x14ac:dyDescent="0.55000000000000004"/>
    <row r="2590" ht="14.25" customHeight="1" x14ac:dyDescent="0.55000000000000004"/>
    <row r="2591" ht="14.25" customHeight="1" x14ac:dyDescent="0.55000000000000004"/>
    <row r="2592" ht="14.25" customHeight="1" x14ac:dyDescent="0.55000000000000004"/>
    <row r="2593" ht="14.25" customHeight="1" x14ac:dyDescent="0.55000000000000004"/>
    <row r="2594" ht="14.25" customHeight="1" x14ac:dyDescent="0.55000000000000004"/>
    <row r="2595" ht="14.25" customHeight="1" x14ac:dyDescent="0.55000000000000004"/>
    <row r="2596" ht="14.25" customHeight="1" x14ac:dyDescent="0.55000000000000004"/>
    <row r="2597" ht="14.25" customHeight="1" x14ac:dyDescent="0.55000000000000004"/>
    <row r="2598" ht="14.25" customHeight="1" x14ac:dyDescent="0.55000000000000004"/>
    <row r="2599" ht="14.25" customHeight="1" x14ac:dyDescent="0.55000000000000004"/>
    <row r="2600" ht="14.25" customHeight="1" x14ac:dyDescent="0.55000000000000004"/>
    <row r="2601" ht="14.25" customHeight="1" x14ac:dyDescent="0.55000000000000004"/>
    <row r="2602" ht="14.25" customHeight="1" x14ac:dyDescent="0.55000000000000004"/>
    <row r="2603" ht="14.25" customHeight="1" x14ac:dyDescent="0.55000000000000004"/>
    <row r="2604" ht="14.25" customHeight="1" x14ac:dyDescent="0.55000000000000004"/>
    <row r="2605" ht="14.25" customHeight="1" x14ac:dyDescent="0.55000000000000004"/>
    <row r="2606" ht="14.25" customHeight="1" x14ac:dyDescent="0.55000000000000004"/>
    <row r="2607" ht="14.25" customHeight="1" x14ac:dyDescent="0.55000000000000004"/>
    <row r="2608" ht="14.25" customHeight="1" x14ac:dyDescent="0.55000000000000004"/>
    <row r="2609" ht="14.25" customHeight="1" x14ac:dyDescent="0.55000000000000004"/>
    <row r="2610" ht="14.25" customHeight="1" x14ac:dyDescent="0.55000000000000004"/>
    <row r="2611" ht="14.25" customHeight="1" x14ac:dyDescent="0.55000000000000004"/>
    <row r="2612" ht="14.25" customHeight="1" x14ac:dyDescent="0.55000000000000004"/>
    <row r="2613" ht="14.25" customHeight="1" x14ac:dyDescent="0.55000000000000004"/>
    <row r="2614" ht="14.25" customHeight="1" x14ac:dyDescent="0.55000000000000004"/>
    <row r="2615" ht="14.25" customHeight="1" x14ac:dyDescent="0.55000000000000004"/>
    <row r="2616" ht="14.25" customHeight="1" x14ac:dyDescent="0.55000000000000004"/>
    <row r="2617" ht="14.25" customHeight="1" x14ac:dyDescent="0.55000000000000004"/>
    <row r="2618" ht="14.25" customHeight="1" x14ac:dyDescent="0.55000000000000004"/>
    <row r="2619" ht="14.25" customHeight="1" x14ac:dyDescent="0.55000000000000004"/>
    <row r="2620" ht="14.25" customHeight="1" x14ac:dyDescent="0.55000000000000004"/>
    <row r="2621" ht="14.25" customHeight="1" x14ac:dyDescent="0.55000000000000004"/>
    <row r="2622" ht="14.25" customHeight="1" x14ac:dyDescent="0.55000000000000004"/>
    <row r="2623" ht="14.25" customHeight="1" x14ac:dyDescent="0.55000000000000004"/>
    <row r="2624" ht="14.25" customHeight="1" x14ac:dyDescent="0.55000000000000004"/>
    <row r="2625" ht="14.25" customHeight="1" x14ac:dyDescent="0.55000000000000004"/>
    <row r="2626" ht="14.25" customHeight="1" x14ac:dyDescent="0.55000000000000004"/>
    <row r="2627" ht="14.25" customHeight="1" x14ac:dyDescent="0.55000000000000004"/>
    <row r="2628" ht="14.25" customHeight="1" x14ac:dyDescent="0.55000000000000004"/>
    <row r="2629" ht="14.25" customHeight="1" x14ac:dyDescent="0.55000000000000004"/>
    <row r="2630" ht="14.25" customHeight="1" x14ac:dyDescent="0.55000000000000004"/>
    <row r="2631" ht="14.25" customHeight="1" x14ac:dyDescent="0.55000000000000004"/>
    <row r="2632" ht="14.25" customHeight="1" x14ac:dyDescent="0.55000000000000004"/>
    <row r="2633" ht="14.25" customHeight="1" x14ac:dyDescent="0.55000000000000004"/>
    <row r="2634" ht="14.25" customHeight="1" x14ac:dyDescent="0.55000000000000004"/>
    <row r="2635" ht="14.25" customHeight="1" x14ac:dyDescent="0.55000000000000004"/>
    <row r="2636" ht="14.25" customHeight="1" x14ac:dyDescent="0.55000000000000004"/>
    <row r="2637" ht="14.25" customHeight="1" x14ac:dyDescent="0.55000000000000004"/>
    <row r="2638" ht="14.25" customHeight="1" x14ac:dyDescent="0.55000000000000004"/>
    <row r="2639" ht="14.25" customHeight="1" x14ac:dyDescent="0.55000000000000004"/>
    <row r="2640" ht="14.25" customHeight="1" x14ac:dyDescent="0.55000000000000004"/>
    <row r="2641" ht="14.25" customHeight="1" x14ac:dyDescent="0.55000000000000004"/>
    <row r="2642" ht="14.25" customHeight="1" x14ac:dyDescent="0.55000000000000004"/>
    <row r="2643" ht="14.25" customHeight="1" x14ac:dyDescent="0.55000000000000004"/>
    <row r="2644" ht="14.25" customHeight="1" x14ac:dyDescent="0.55000000000000004"/>
    <row r="2645" ht="14.25" customHeight="1" x14ac:dyDescent="0.55000000000000004"/>
    <row r="2646" ht="14.25" customHeight="1" x14ac:dyDescent="0.55000000000000004"/>
    <row r="2647" ht="14.25" customHeight="1" x14ac:dyDescent="0.55000000000000004"/>
    <row r="2648" ht="14.25" customHeight="1" x14ac:dyDescent="0.55000000000000004"/>
    <row r="2649" ht="14.25" customHeight="1" x14ac:dyDescent="0.55000000000000004"/>
    <row r="2650" ht="14.25" customHeight="1" x14ac:dyDescent="0.55000000000000004"/>
    <row r="2651" ht="14.25" customHeight="1" x14ac:dyDescent="0.55000000000000004"/>
    <row r="2652" ht="14.25" customHeight="1" x14ac:dyDescent="0.55000000000000004"/>
    <row r="2653" ht="14.25" customHeight="1" x14ac:dyDescent="0.55000000000000004"/>
    <row r="2654" ht="14.25" customHeight="1" x14ac:dyDescent="0.55000000000000004"/>
    <row r="2655" ht="14.25" customHeight="1" x14ac:dyDescent="0.55000000000000004"/>
    <row r="2656" ht="14.25" customHeight="1" x14ac:dyDescent="0.55000000000000004"/>
    <row r="2657" ht="14.25" customHeight="1" x14ac:dyDescent="0.55000000000000004"/>
    <row r="2658" ht="14.25" customHeight="1" x14ac:dyDescent="0.55000000000000004"/>
    <row r="2659" ht="14.25" customHeight="1" x14ac:dyDescent="0.55000000000000004"/>
    <row r="2660" ht="14.25" customHeight="1" x14ac:dyDescent="0.55000000000000004"/>
    <row r="2661" ht="14.25" customHeight="1" x14ac:dyDescent="0.55000000000000004"/>
    <row r="2662" ht="14.25" customHeight="1" x14ac:dyDescent="0.55000000000000004"/>
    <row r="2663" ht="14.25" customHeight="1" x14ac:dyDescent="0.55000000000000004"/>
    <row r="2664" ht="14.25" customHeight="1" x14ac:dyDescent="0.55000000000000004"/>
    <row r="2665" ht="14.25" customHeight="1" x14ac:dyDescent="0.55000000000000004"/>
    <row r="2666" ht="14.25" customHeight="1" x14ac:dyDescent="0.55000000000000004"/>
    <row r="2667" ht="14.25" customHeight="1" x14ac:dyDescent="0.55000000000000004"/>
    <row r="2668" ht="14.25" customHeight="1" x14ac:dyDescent="0.55000000000000004"/>
    <row r="2669" ht="14.25" customHeight="1" x14ac:dyDescent="0.55000000000000004"/>
    <row r="2670" ht="14.25" customHeight="1" x14ac:dyDescent="0.55000000000000004"/>
    <row r="2671" ht="14.25" customHeight="1" x14ac:dyDescent="0.55000000000000004"/>
    <row r="2672" ht="14.25" customHeight="1" x14ac:dyDescent="0.55000000000000004"/>
    <row r="2673" ht="14.25" customHeight="1" x14ac:dyDescent="0.55000000000000004"/>
    <row r="2674" ht="14.25" customHeight="1" x14ac:dyDescent="0.55000000000000004"/>
    <row r="2675" ht="14.25" customHeight="1" x14ac:dyDescent="0.55000000000000004"/>
    <row r="2676" ht="14.25" customHeight="1" x14ac:dyDescent="0.55000000000000004"/>
    <row r="2677" ht="14.25" customHeight="1" x14ac:dyDescent="0.55000000000000004"/>
    <row r="2678" ht="14.25" customHeight="1" x14ac:dyDescent="0.55000000000000004"/>
    <row r="2679" ht="14.25" customHeight="1" x14ac:dyDescent="0.55000000000000004"/>
    <row r="2680" ht="14.25" customHeight="1" x14ac:dyDescent="0.55000000000000004"/>
    <row r="2681" ht="14.25" customHeight="1" x14ac:dyDescent="0.55000000000000004"/>
    <row r="2682" ht="14.25" customHeight="1" x14ac:dyDescent="0.55000000000000004"/>
    <row r="2683" ht="14.25" customHeight="1" x14ac:dyDescent="0.55000000000000004"/>
    <row r="2684" ht="14.25" customHeight="1" x14ac:dyDescent="0.55000000000000004"/>
    <row r="2685" ht="14.25" customHeight="1" x14ac:dyDescent="0.55000000000000004"/>
    <row r="2686" ht="14.25" customHeight="1" x14ac:dyDescent="0.55000000000000004"/>
    <row r="2687" ht="14.25" customHeight="1" x14ac:dyDescent="0.55000000000000004"/>
    <row r="2688" ht="14.25" customHeight="1" x14ac:dyDescent="0.55000000000000004"/>
    <row r="2689" ht="14.25" customHeight="1" x14ac:dyDescent="0.55000000000000004"/>
    <row r="2690" ht="14.25" customHeight="1" x14ac:dyDescent="0.55000000000000004"/>
    <row r="2691" ht="14.25" customHeight="1" x14ac:dyDescent="0.55000000000000004"/>
    <row r="2692" ht="14.25" customHeight="1" x14ac:dyDescent="0.55000000000000004"/>
    <row r="2693" ht="14.25" customHeight="1" x14ac:dyDescent="0.55000000000000004"/>
    <row r="2694" ht="14.25" customHeight="1" x14ac:dyDescent="0.55000000000000004"/>
    <row r="2695" ht="14.25" customHeight="1" x14ac:dyDescent="0.55000000000000004"/>
    <row r="2696" ht="14.25" customHeight="1" x14ac:dyDescent="0.55000000000000004"/>
    <row r="2697" ht="14.25" customHeight="1" x14ac:dyDescent="0.55000000000000004"/>
    <row r="2698" ht="14.25" customHeight="1" x14ac:dyDescent="0.55000000000000004"/>
    <row r="2699" ht="14.25" customHeight="1" x14ac:dyDescent="0.55000000000000004"/>
    <row r="2700" ht="14.25" customHeight="1" x14ac:dyDescent="0.55000000000000004"/>
    <row r="2701" ht="14.25" customHeight="1" x14ac:dyDescent="0.55000000000000004"/>
    <row r="2702" ht="14.25" customHeight="1" x14ac:dyDescent="0.55000000000000004"/>
    <row r="2703" ht="14.25" customHeight="1" x14ac:dyDescent="0.55000000000000004"/>
    <row r="2704" ht="14.25" customHeight="1" x14ac:dyDescent="0.55000000000000004"/>
    <row r="2705" ht="14.25" customHeight="1" x14ac:dyDescent="0.55000000000000004"/>
    <row r="2706" ht="14.25" customHeight="1" x14ac:dyDescent="0.55000000000000004"/>
    <row r="2707" ht="14.25" customHeight="1" x14ac:dyDescent="0.55000000000000004"/>
    <row r="2708" ht="14.25" customHeight="1" x14ac:dyDescent="0.55000000000000004"/>
    <row r="2709" ht="14.25" customHeight="1" x14ac:dyDescent="0.55000000000000004"/>
    <row r="2710" ht="14.25" customHeight="1" x14ac:dyDescent="0.55000000000000004"/>
    <row r="2711" ht="14.25" customHeight="1" x14ac:dyDescent="0.55000000000000004"/>
    <row r="2712" ht="14.25" customHeight="1" x14ac:dyDescent="0.55000000000000004"/>
    <row r="2713" ht="14.25" customHeight="1" x14ac:dyDescent="0.55000000000000004"/>
    <row r="2714" ht="14.25" customHeight="1" x14ac:dyDescent="0.55000000000000004"/>
    <row r="2715" ht="14.25" customHeight="1" x14ac:dyDescent="0.55000000000000004"/>
    <row r="2716" ht="14.25" customHeight="1" x14ac:dyDescent="0.55000000000000004"/>
    <row r="2717" ht="14.25" customHeight="1" x14ac:dyDescent="0.55000000000000004"/>
    <row r="2718" ht="14.25" customHeight="1" x14ac:dyDescent="0.55000000000000004"/>
    <row r="2719" ht="14.25" customHeight="1" x14ac:dyDescent="0.55000000000000004"/>
    <row r="2720" ht="14.25" customHeight="1" x14ac:dyDescent="0.55000000000000004"/>
    <row r="2721" ht="14.25" customHeight="1" x14ac:dyDescent="0.55000000000000004"/>
    <row r="2722" ht="14.25" customHeight="1" x14ac:dyDescent="0.55000000000000004"/>
    <row r="2723" ht="14.25" customHeight="1" x14ac:dyDescent="0.55000000000000004"/>
    <row r="2724" ht="14.25" customHeight="1" x14ac:dyDescent="0.55000000000000004"/>
    <row r="2725" ht="14.25" customHeight="1" x14ac:dyDescent="0.55000000000000004"/>
    <row r="2726" ht="14.25" customHeight="1" x14ac:dyDescent="0.55000000000000004"/>
    <row r="2727" ht="14.25" customHeight="1" x14ac:dyDescent="0.55000000000000004"/>
    <row r="2728" ht="14.25" customHeight="1" x14ac:dyDescent="0.55000000000000004"/>
    <row r="2729" ht="14.25" customHeight="1" x14ac:dyDescent="0.55000000000000004"/>
    <row r="2730" ht="14.25" customHeight="1" x14ac:dyDescent="0.55000000000000004"/>
    <row r="2731" ht="14.25" customHeight="1" x14ac:dyDescent="0.55000000000000004"/>
    <row r="2732" ht="14.25" customHeight="1" x14ac:dyDescent="0.55000000000000004"/>
    <row r="2733" ht="14.25" customHeight="1" x14ac:dyDescent="0.55000000000000004"/>
    <row r="2734" ht="14.25" customHeight="1" x14ac:dyDescent="0.55000000000000004"/>
    <row r="2735" ht="14.25" customHeight="1" x14ac:dyDescent="0.55000000000000004"/>
    <row r="2736" ht="14.25" customHeight="1" x14ac:dyDescent="0.55000000000000004"/>
    <row r="2737" ht="14.25" customHeight="1" x14ac:dyDescent="0.55000000000000004"/>
    <row r="2738" ht="14.25" customHeight="1" x14ac:dyDescent="0.55000000000000004"/>
    <row r="2739" ht="14.25" customHeight="1" x14ac:dyDescent="0.55000000000000004"/>
    <row r="2740" ht="14.25" customHeight="1" x14ac:dyDescent="0.55000000000000004"/>
    <row r="2741" ht="14.25" customHeight="1" x14ac:dyDescent="0.55000000000000004"/>
    <row r="2742" ht="14.25" customHeight="1" x14ac:dyDescent="0.55000000000000004"/>
    <row r="2743" ht="14.25" customHeight="1" x14ac:dyDescent="0.55000000000000004"/>
    <row r="2744" ht="14.25" customHeight="1" x14ac:dyDescent="0.55000000000000004"/>
    <row r="2745" ht="14.25" customHeight="1" x14ac:dyDescent="0.55000000000000004"/>
    <row r="2746" ht="14.25" customHeight="1" x14ac:dyDescent="0.55000000000000004"/>
    <row r="2747" ht="14.25" customHeight="1" x14ac:dyDescent="0.55000000000000004"/>
    <row r="2748" ht="14.25" customHeight="1" x14ac:dyDescent="0.55000000000000004"/>
    <row r="2749" ht="14.25" customHeight="1" x14ac:dyDescent="0.55000000000000004"/>
    <row r="2750" ht="14.25" customHeight="1" x14ac:dyDescent="0.55000000000000004"/>
    <row r="2751" ht="14.25" customHeight="1" x14ac:dyDescent="0.55000000000000004"/>
    <row r="2752" ht="14.25" customHeight="1" x14ac:dyDescent="0.55000000000000004"/>
    <row r="2753" ht="14.25" customHeight="1" x14ac:dyDescent="0.55000000000000004"/>
    <row r="2754" ht="14.25" customHeight="1" x14ac:dyDescent="0.55000000000000004"/>
    <row r="2755" ht="14.25" customHeight="1" x14ac:dyDescent="0.55000000000000004"/>
    <row r="2756" ht="14.25" customHeight="1" x14ac:dyDescent="0.55000000000000004"/>
    <row r="2757" ht="14.25" customHeight="1" x14ac:dyDescent="0.55000000000000004"/>
    <row r="2758" ht="14.25" customHeight="1" x14ac:dyDescent="0.55000000000000004"/>
    <row r="2759" ht="14.25" customHeight="1" x14ac:dyDescent="0.55000000000000004"/>
    <row r="2760" ht="14.25" customHeight="1" x14ac:dyDescent="0.55000000000000004"/>
    <row r="2761" ht="14.25" customHeight="1" x14ac:dyDescent="0.55000000000000004"/>
    <row r="2762" ht="14.25" customHeight="1" x14ac:dyDescent="0.55000000000000004"/>
    <row r="2763" ht="14.25" customHeight="1" x14ac:dyDescent="0.55000000000000004"/>
    <row r="2764" ht="14.25" customHeight="1" x14ac:dyDescent="0.55000000000000004"/>
    <row r="2765" ht="14.25" customHeight="1" x14ac:dyDescent="0.55000000000000004"/>
    <row r="2766" ht="14.25" customHeight="1" x14ac:dyDescent="0.55000000000000004"/>
    <row r="2767" ht="14.25" customHeight="1" x14ac:dyDescent="0.55000000000000004"/>
    <row r="2768" ht="14.25" customHeight="1" x14ac:dyDescent="0.55000000000000004"/>
    <row r="2769" ht="14.25" customHeight="1" x14ac:dyDescent="0.55000000000000004"/>
    <row r="2770" ht="14.25" customHeight="1" x14ac:dyDescent="0.55000000000000004"/>
    <row r="2771" ht="14.25" customHeight="1" x14ac:dyDescent="0.55000000000000004"/>
    <row r="2772" ht="14.25" customHeight="1" x14ac:dyDescent="0.55000000000000004"/>
    <row r="2773" ht="14.25" customHeight="1" x14ac:dyDescent="0.55000000000000004"/>
    <row r="2774" ht="14.25" customHeight="1" x14ac:dyDescent="0.55000000000000004"/>
    <row r="2775" ht="14.25" customHeight="1" x14ac:dyDescent="0.55000000000000004"/>
    <row r="2776" ht="14.25" customHeight="1" x14ac:dyDescent="0.55000000000000004"/>
    <row r="2777" ht="14.25" customHeight="1" x14ac:dyDescent="0.55000000000000004"/>
    <row r="2778" ht="14.25" customHeight="1" x14ac:dyDescent="0.55000000000000004"/>
    <row r="2779" ht="14.25" customHeight="1" x14ac:dyDescent="0.55000000000000004"/>
    <row r="2780" ht="14.25" customHeight="1" x14ac:dyDescent="0.55000000000000004"/>
    <row r="2781" ht="14.25" customHeight="1" x14ac:dyDescent="0.55000000000000004"/>
    <row r="2782" ht="14.25" customHeight="1" x14ac:dyDescent="0.55000000000000004"/>
    <row r="2783" ht="14.25" customHeight="1" x14ac:dyDescent="0.55000000000000004"/>
    <row r="2784" ht="14.25" customHeight="1" x14ac:dyDescent="0.55000000000000004"/>
    <row r="2785" ht="14.25" customHeight="1" x14ac:dyDescent="0.55000000000000004"/>
    <row r="2786" ht="14.25" customHeight="1" x14ac:dyDescent="0.55000000000000004"/>
    <row r="2787" ht="14.25" customHeight="1" x14ac:dyDescent="0.55000000000000004"/>
    <row r="2788" ht="14.25" customHeight="1" x14ac:dyDescent="0.55000000000000004"/>
    <row r="2789" ht="14.25" customHeight="1" x14ac:dyDescent="0.55000000000000004"/>
    <row r="2790" ht="14.25" customHeight="1" x14ac:dyDescent="0.55000000000000004"/>
    <row r="2791" ht="14.25" customHeight="1" x14ac:dyDescent="0.55000000000000004"/>
    <row r="2792" ht="14.25" customHeight="1" x14ac:dyDescent="0.55000000000000004"/>
    <row r="2793" ht="14.25" customHeight="1" x14ac:dyDescent="0.55000000000000004"/>
    <row r="2794" ht="14.25" customHeight="1" x14ac:dyDescent="0.55000000000000004"/>
    <row r="2795" ht="14.25" customHeight="1" x14ac:dyDescent="0.55000000000000004"/>
    <row r="2796" ht="14.25" customHeight="1" x14ac:dyDescent="0.55000000000000004"/>
    <row r="2797" ht="14.25" customHeight="1" x14ac:dyDescent="0.55000000000000004"/>
    <row r="2798" ht="14.25" customHeight="1" x14ac:dyDescent="0.55000000000000004"/>
    <row r="2799" ht="14.25" customHeight="1" x14ac:dyDescent="0.55000000000000004"/>
    <row r="2800" ht="14.25" customHeight="1" x14ac:dyDescent="0.55000000000000004"/>
    <row r="2801" ht="14.25" customHeight="1" x14ac:dyDescent="0.55000000000000004"/>
    <row r="2802" ht="14.25" customHeight="1" x14ac:dyDescent="0.55000000000000004"/>
    <row r="2803" ht="14.25" customHeight="1" x14ac:dyDescent="0.55000000000000004"/>
    <row r="2804" ht="14.25" customHeight="1" x14ac:dyDescent="0.55000000000000004"/>
    <row r="2805" ht="14.25" customHeight="1" x14ac:dyDescent="0.55000000000000004"/>
    <row r="2806" ht="14.25" customHeight="1" x14ac:dyDescent="0.55000000000000004"/>
    <row r="2807" ht="14.25" customHeight="1" x14ac:dyDescent="0.55000000000000004"/>
    <row r="2808" ht="14.25" customHeight="1" x14ac:dyDescent="0.55000000000000004"/>
    <row r="2809" ht="14.25" customHeight="1" x14ac:dyDescent="0.55000000000000004"/>
    <row r="2810" ht="14.25" customHeight="1" x14ac:dyDescent="0.55000000000000004"/>
    <row r="2811" ht="14.25" customHeight="1" x14ac:dyDescent="0.55000000000000004"/>
    <row r="2812" ht="14.25" customHeight="1" x14ac:dyDescent="0.55000000000000004"/>
    <row r="2813" ht="14.25" customHeight="1" x14ac:dyDescent="0.55000000000000004"/>
    <row r="2814" ht="14.25" customHeight="1" x14ac:dyDescent="0.55000000000000004"/>
    <row r="2815" ht="14.25" customHeight="1" x14ac:dyDescent="0.55000000000000004"/>
    <row r="2816" ht="14.25" customHeight="1" x14ac:dyDescent="0.55000000000000004"/>
    <row r="2817" ht="14.25" customHeight="1" x14ac:dyDescent="0.55000000000000004"/>
    <row r="2818" ht="14.25" customHeight="1" x14ac:dyDescent="0.55000000000000004"/>
    <row r="2819" ht="14.25" customHeight="1" x14ac:dyDescent="0.55000000000000004"/>
    <row r="2820" ht="14.25" customHeight="1" x14ac:dyDescent="0.55000000000000004"/>
    <row r="2821" ht="14.25" customHeight="1" x14ac:dyDescent="0.55000000000000004"/>
    <row r="2822" ht="14.25" customHeight="1" x14ac:dyDescent="0.55000000000000004"/>
    <row r="2823" ht="14.25" customHeight="1" x14ac:dyDescent="0.55000000000000004"/>
    <row r="2824" ht="14.25" customHeight="1" x14ac:dyDescent="0.55000000000000004"/>
    <row r="2825" ht="14.25" customHeight="1" x14ac:dyDescent="0.55000000000000004"/>
    <row r="2826" ht="14.25" customHeight="1" x14ac:dyDescent="0.55000000000000004"/>
    <row r="2827" ht="14.25" customHeight="1" x14ac:dyDescent="0.55000000000000004"/>
    <row r="2828" ht="14.25" customHeight="1" x14ac:dyDescent="0.55000000000000004"/>
    <row r="2829" ht="14.25" customHeight="1" x14ac:dyDescent="0.55000000000000004"/>
    <row r="2830" ht="14.25" customHeight="1" x14ac:dyDescent="0.55000000000000004"/>
    <row r="2831" ht="14.25" customHeight="1" x14ac:dyDescent="0.55000000000000004"/>
    <row r="2832" ht="14.25" customHeight="1" x14ac:dyDescent="0.55000000000000004"/>
    <row r="2833" ht="14.25" customHeight="1" x14ac:dyDescent="0.55000000000000004"/>
    <row r="2834" ht="14.25" customHeight="1" x14ac:dyDescent="0.55000000000000004"/>
    <row r="2835" ht="14.25" customHeight="1" x14ac:dyDescent="0.55000000000000004"/>
    <row r="2836" ht="14.25" customHeight="1" x14ac:dyDescent="0.55000000000000004"/>
    <row r="2837" ht="14.25" customHeight="1" x14ac:dyDescent="0.55000000000000004"/>
    <row r="2838" ht="14.25" customHeight="1" x14ac:dyDescent="0.55000000000000004"/>
    <row r="2839" ht="14.25" customHeight="1" x14ac:dyDescent="0.55000000000000004"/>
    <row r="2840" ht="14.25" customHeight="1" x14ac:dyDescent="0.55000000000000004"/>
    <row r="2841" ht="14.25" customHeight="1" x14ac:dyDescent="0.55000000000000004"/>
    <row r="2842" ht="14.25" customHeight="1" x14ac:dyDescent="0.55000000000000004"/>
    <row r="2843" ht="14.25" customHeight="1" x14ac:dyDescent="0.55000000000000004"/>
    <row r="2844" ht="14.25" customHeight="1" x14ac:dyDescent="0.55000000000000004"/>
    <row r="2845" ht="14.25" customHeight="1" x14ac:dyDescent="0.55000000000000004"/>
    <row r="2846" ht="14.25" customHeight="1" x14ac:dyDescent="0.55000000000000004"/>
    <row r="2847" ht="14.25" customHeight="1" x14ac:dyDescent="0.55000000000000004"/>
    <row r="2848" ht="14.25" customHeight="1" x14ac:dyDescent="0.55000000000000004"/>
    <row r="2849" ht="14.25" customHeight="1" x14ac:dyDescent="0.55000000000000004"/>
    <row r="2850" ht="14.25" customHeight="1" x14ac:dyDescent="0.55000000000000004"/>
    <row r="2851" ht="14.25" customHeight="1" x14ac:dyDescent="0.55000000000000004"/>
    <row r="2852" ht="14.25" customHeight="1" x14ac:dyDescent="0.55000000000000004"/>
    <row r="2853" ht="14.25" customHeight="1" x14ac:dyDescent="0.55000000000000004"/>
    <row r="2854" ht="14.25" customHeight="1" x14ac:dyDescent="0.55000000000000004"/>
    <row r="2855" ht="14.25" customHeight="1" x14ac:dyDescent="0.55000000000000004"/>
    <row r="2856" ht="14.25" customHeight="1" x14ac:dyDescent="0.55000000000000004"/>
    <row r="2857" ht="14.25" customHeight="1" x14ac:dyDescent="0.55000000000000004"/>
    <row r="2858" ht="14.25" customHeight="1" x14ac:dyDescent="0.55000000000000004"/>
    <row r="2859" ht="14.25" customHeight="1" x14ac:dyDescent="0.55000000000000004"/>
    <row r="2860" ht="14.25" customHeight="1" x14ac:dyDescent="0.55000000000000004"/>
    <row r="2861" ht="14.25" customHeight="1" x14ac:dyDescent="0.55000000000000004"/>
    <row r="2862" ht="14.25" customHeight="1" x14ac:dyDescent="0.55000000000000004"/>
    <row r="2863" ht="14.25" customHeight="1" x14ac:dyDescent="0.55000000000000004"/>
    <row r="2864" ht="14.25" customHeight="1" x14ac:dyDescent="0.55000000000000004"/>
    <row r="2865" ht="14.25" customHeight="1" x14ac:dyDescent="0.55000000000000004"/>
    <row r="2866" ht="14.25" customHeight="1" x14ac:dyDescent="0.55000000000000004"/>
    <row r="2867" ht="14.25" customHeight="1" x14ac:dyDescent="0.55000000000000004"/>
    <row r="2868" ht="14.25" customHeight="1" x14ac:dyDescent="0.55000000000000004"/>
    <row r="2869" ht="14.25" customHeight="1" x14ac:dyDescent="0.55000000000000004"/>
    <row r="2870" ht="14.25" customHeight="1" x14ac:dyDescent="0.55000000000000004"/>
    <row r="2871" ht="14.25" customHeight="1" x14ac:dyDescent="0.55000000000000004"/>
    <row r="2872" ht="14.25" customHeight="1" x14ac:dyDescent="0.55000000000000004"/>
    <row r="2873" ht="14.25" customHeight="1" x14ac:dyDescent="0.55000000000000004"/>
    <row r="2874" ht="14.25" customHeight="1" x14ac:dyDescent="0.55000000000000004"/>
    <row r="2875" ht="14.25" customHeight="1" x14ac:dyDescent="0.55000000000000004"/>
    <row r="2876" ht="14.25" customHeight="1" x14ac:dyDescent="0.55000000000000004"/>
    <row r="2877" ht="14.25" customHeight="1" x14ac:dyDescent="0.55000000000000004"/>
    <row r="2878" ht="14.25" customHeight="1" x14ac:dyDescent="0.55000000000000004"/>
    <row r="2879" ht="14.25" customHeight="1" x14ac:dyDescent="0.55000000000000004"/>
    <row r="2880" ht="14.25" customHeight="1" x14ac:dyDescent="0.55000000000000004"/>
    <row r="2881" ht="14.25" customHeight="1" x14ac:dyDescent="0.55000000000000004"/>
    <row r="2882" ht="14.25" customHeight="1" x14ac:dyDescent="0.55000000000000004"/>
    <row r="2883" ht="14.25" customHeight="1" x14ac:dyDescent="0.55000000000000004"/>
    <row r="2884" ht="14.25" customHeight="1" x14ac:dyDescent="0.55000000000000004"/>
    <row r="2885" ht="14.25" customHeight="1" x14ac:dyDescent="0.55000000000000004"/>
    <row r="2886" ht="14.25" customHeight="1" x14ac:dyDescent="0.55000000000000004"/>
    <row r="2887" ht="14.25" customHeight="1" x14ac:dyDescent="0.55000000000000004"/>
    <row r="2888" ht="14.25" customHeight="1" x14ac:dyDescent="0.55000000000000004"/>
    <row r="2889" ht="14.25" customHeight="1" x14ac:dyDescent="0.55000000000000004"/>
    <row r="2890" ht="14.25" customHeight="1" x14ac:dyDescent="0.55000000000000004"/>
    <row r="2891" ht="14.25" customHeight="1" x14ac:dyDescent="0.55000000000000004"/>
    <row r="2892" ht="14.25" customHeight="1" x14ac:dyDescent="0.55000000000000004"/>
    <row r="2893" ht="14.25" customHeight="1" x14ac:dyDescent="0.55000000000000004"/>
    <row r="2894" ht="14.25" customHeight="1" x14ac:dyDescent="0.55000000000000004"/>
    <row r="2895" ht="14.25" customHeight="1" x14ac:dyDescent="0.55000000000000004"/>
    <row r="2896" ht="14.25" customHeight="1" x14ac:dyDescent="0.55000000000000004"/>
    <row r="2897" ht="14.25" customHeight="1" x14ac:dyDescent="0.55000000000000004"/>
    <row r="2898" ht="14.25" customHeight="1" x14ac:dyDescent="0.55000000000000004"/>
    <row r="2899" ht="14.25" customHeight="1" x14ac:dyDescent="0.55000000000000004"/>
    <row r="2900" ht="14.25" customHeight="1" x14ac:dyDescent="0.55000000000000004"/>
    <row r="2901" ht="14.25" customHeight="1" x14ac:dyDescent="0.55000000000000004"/>
    <row r="2902" ht="14.25" customHeight="1" x14ac:dyDescent="0.55000000000000004"/>
    <row r="2903" ht="14.25" customHeight="1" x14ac:dyDescent="0.55000000000000004"/>
    <row r="2904" ht="14.25" customHeight="1" x14ac:dyDescent="0.55000000000000004"/>
    <row r="2905" ht="14.25" customHeight="1" x14ac:dyDescent="0.55000000000000004"/>
    <row r="2906" ht="14.25" customHeight="1" x14ac:dyDescent="0.55000000000000004"/>
    <row r="2907" ht="14.25" customHeight="1" x14ac:dyDescent="0.55000000000000004"/>
    <row r="2908" ht="14.25" customHeight="1" x14ac:dyDescent="0.55000000000000004"/>
    <row r="2909" ht="14.25" customHeight="1" x14ac:dyDescent="0.55000000000000004"/>
    <row r="2910" ht="14.25" customHeight="1" x14ac:dyDescent="0.55000000000000004"/>
    <row r="2911" ht="14.25" customHeight="1" x14ac:dyDescent="0.55000000000000004"/>
    <row r="2912" ht="14.25" customHeight="1" x14ac:dyDescent="0.55000000000000004"/>
    <row r="2913" ht="14.25" customHeight="1" x14ac:dyDescent="0.55000000000000004"/>
    <row r="2914" ht="14.25" customHeight="1" x14ac:dyDescent="0.55000000000000004"/>
    <row r="2915" ht="14.25" customHeight="1" x14ac:dyDescent="0.55000000000000004"/>
    <row r="2916" ht="14.25" customHeight="1" x14ac:dyDescent="0.55000000000000004"/>
    <row r="2917" ht="14.25" customHeight="1" x14ac:dyDescent="0.55000000000000004"/>
    <row r="2918" ht="14.25" customHeight="1" x14ac:dyDescent="0.55000000000000004"/>
    <row r="2919" ht="14.25" customHeight="1" x14ac:dyDescent="0.55000000000000004"/>
    <row r="2920" ht="14.25" customHeight="1" x14ac:dyDescent="0.55000000000000004"/>
    <row r="2921" ht="14.25" customHeight="1" x14ac:dyDescent="0.55000000000000004"/>
    <row r="2922" ht="14.25" customHeight="1" x14ac:dyDescent="0.55000000000000004"/>
    <row r="2923" ht="14.25" customHeight="1" x14ac:dyDescent="0.55000000000000004"/>
    <row r="2924" ht="14.25" customHeight="1" x14ac:dyDescent="0.55000000000000004"/>
    <row r="2925" ht="14.25" customHeight="1" x14ac:dyDescent="0.55000000000000004"/>
    <row r="2926" ht="14.25" customHeight="1" x14ac:dyDescent="0.55000000000000004"/>
    <row r="2927" ht="14.25" customHeight="1" x14ac:dyDescent="0.55000000000000004"/>
    <row r="2928" ht="14.25" customHeight="1" x14ac:dyDescent="0.55000000000000004"/>
    <row r="2929" ht="14.25" customHeight="1" x14ac:dyDescent="0.55000000000000004"/>
    <row r="2930" ht="14.25" customHeight="1" x14ac:dyDescent="0.55000000000000004"/>
    <row r="2931" ht="14.25" customHeight="1" x14ac:dyDescent="0.55000000000000004"/>
    <row r="2932" ht="14.25" customHeight="1" x14ac:dyDescent="0.55000000000000004"/>
    <row r="2933" ht="14.25" customHeight="1" x14ac:dyDescent="0.55000000000000004"/>
    <row r="2934" ht="14.25" customHeight="1" x14ac:dyDescent="0.55000000000000004"/>
    <row r="2935" ht="14.25" customHeight="1" x14ac:dyDescent="0.55000000000000004"/>
    <row r="2936" ht="14.25" customHeight="1" x14ac:dyDescent="0.55000000000000004"/>
    <row r="2937" ht="14.25" customHeight="1" x14ac:dyDescent="0.55000000000000004"/>
    <row r="2938" ht="14.25" customHeight="1" x14ac:dyDescent="0.55000000000000004"/>
    <row r="2939" ht="14.25" customHeight="1" x14ac:dyDescent="0.55000000000000004"/>
    <row r="2940" ht="14.25" customHeight="1" x14ac:dyDescent="0.55000000000000004"/>
    <row r="2941" ht="14.25" customHeight="1" x14ac:dyDescent="0.55000000000000004"/>
    <row r="2942" ht="14.25" customHeight="1" x14ac:dyDescent="0.55000000000000004"/>
    <row r="2943" ht="14.25" customHeight="1" x14ac:dyDescent="0.55000000000000004"/>
    <row r="2944" ht="14.25" customHeight="1" x14ac:dyDescent="0.55000000000000004"/>
    <row r="2945" ht="14.25" customHeight="1" x14ac:dyDescent="0.55000000000000004"/>
    <row r="2946" ht="14.25" customHeight="1" x14ac:dyDescent="0.55000000000000004"/>
    <row r="2947" ht="14.25" customHeight="1" x14ac:dyDescent="0.55000000000000004"/>
    <row r="2948" ht="14.25" customHeight="1" x14ac:dyDescent="0.55000000000000004"/>
    <row r="2949" ht="14.25" customHeight="1" x14ac:dyDescent="0.55000000000000004"/>
    <row r="2950" ht="14.25" customHeight="1" x14ac:dyDescent="0.55000000000000004"/>
    <row r="2951" ht="14.25" customHeight="1" x14ac:dyDescent="0.55000000000000004"/>
    <row r="2952" ht="14.25" customHeight="1" x14ac:dyDescent="0.55000000000000004"/>
    <row r="2953" ht="14.25" customHeight="1" x14ac:dyDescent="0.55000000000000004"/>
    <row r="2954" ht="14.25" customHeight="1" x14ac:dyDescent="0.55000000000000004"/>
    <row r="2955" ht="14.25" customHeight="1" x14ac:dyDescent="0.55000000000000004"/>
    <row r="2956" ht="14.25" customHeight="1" x14ac:dyDescent="0.55000000000000004"/>
    <row r="2957" ht="14.25" customHeight="1" x14ac:dyDescent="0.55000000000000004"/>
    <row r="2958" ht="14.25" customHeight="1" x14ac:dyDescent="0.55000000000000004"/>
    <row r="2959" ht="14.25" customHeight="1" x14ac:dyDescent="0.55000000000000004"/>
    <row r="2960" ht="14.25" customHeight="1" x14ac:dyDescent="0.55000000000000004"/>
    <row r="2961" ht="14.25" customHeight="1" x14ac:dyDescent="0.55000000000000004"/>
    <row r="2962" ht="14.25" customHeight="1" x14ac:dyDescent="0.55000000000000004"/>
    <row r="2963" ht="14.25" customHeight="1" x14ac:dyDescent="0.55000000000000004"/>
    <row r="2964" ht="14.25" customHeight="1" x14ac:dyDescent="0.55000000000000004"/>
    <row r="2965" ht="14.25" customHeight="1" x14ac:dyDescent="0.55000000000000004"/>
    <row r="2966" ht="14.25" customHeight="1" x14ac:dyDescent="0.55000000000000004"/>
    <row r="2967" ht="14.25" customHeight="1" x14ac:dyDescent="0.55000000000000004"/>
    <row r="2968" ht="14.25" customHeight="1" x14ac:dyDescent="0.55000000000000004"/>
    <row r="2969" ht="14.25" customHeight="1" x14ac:dyDescent="0.55000000000000004"/>
    <row r="2970" ht="14.25" customHeight="1" x14ac:dyDescent="0.55000000000000004"/>
    <row r="2971" ht="14.25" customHeight="1" x14ac:dyDescent="0.55000000000000004"/>
    <row r="2972" ht="14.25" customHeight="1" x14ac:dyDescent="0.55000000000000004"/>
    <row r="2973" ht="14.25" customHeight="1" x14ac:dyDescent="0.55000000000000004"/>
    <row r="2974" ht="14.25" customHeight="1" x14ac:dyDescent="0.55000000000000004"/>
    <row r="2975" ht="14.25" customHeight="1" x14ac:dyDescent="0.55000000000000004"/>
    <row r="2976" ht="14.25" customHeight="1" x14ac:dyDescent="0.55000000000000004"/>
    <row r="2977" ht="14.25" customHeight="1" x14ac:dyDescent="0.55000000000000004"/>
    <row r="2978" ht="14.25" customHeight="1" x14ac:dyDescent="0.55000000000000004"/>
    <row r="2979" ht="14.25" customHeight="1" x14ac:dyDescent="0.55000000000000004"/>
    <row r="2980" ht="14.25" customHeight="1" x14ac:dyDescent="0.55000000000000004"/>
    <row r="2981" ht="14.25" customHeight="1" x14ac:dyDescent="0.55000000000000004"/>
    <row r="2982" ht="14.25" customHeight="1" x14ac:dyDescent="0.55000000000000004"/>
    <row r="2983" ht="14.25" customHeight="1" x14ac:dyDescent="0.55000000000000004"/>
    <row r="2984" ht="14.25" customHeight="1" x14ac:dyDescent="0.55000000000000004"/>
    <row r="2985" ht="14.25" customHeight="1" x14ac:dyDescent="0.55000000000000004"/>
    <row r="2986" ht="14.25" customHeight="1" x14ac:dyDescent="0.55000000000000004"/>
    <row r="2987" ht="14.25" customHeight="1" x14ac:dyDescent="0.55000000000000004"/>
    <row r="2988" ht="14.25" customHeight="1" x14ac:dyDescent="0.55000000000000004"/>
    <row r="2989" ht="14.25" customHeight="1" x14ac:dyDescent="0.55000000000000004"/>
    <row r="2990" ht="14.25" customHeight="1" x14ac:dyDescent="0.55000000000000004"/>
    <row r="2991" ht="14.25" customHeight="1" x14ac:dyDescent="0.55000000000000004"/>
    <row r="2992" ht="14.25" customHeight="1" x14ac:dyDescent="0.55000000000000004"/>
    <row r="2993" ht="14.25" customHeight="1" x14ac:dyDescent="0.55000000000000004"/>
    <row r="2994" ht="14.25" customHeight="1" x14ac:dyDescent="0.55000000000000004"/>
    <row r="2995" ht="14.25" customHeight="1" x14ac:dyDescent="0.55000000000000004"/>
    <row r="2996" ht="14.25" customHeight="1" x14ac:dyDescent="0.55000000000000004"/>
    <row r="2997" ht="14.25" customHeight="1" x14ac:dyDescent="0.55000000000000004"/>
    <row r="2998" ht="14.25" customHeight="1" x14ac:dyDescent="0.55000000000000004"/>
    <row r="2999" ht="14.25" customHeight="1" x14ac:dyDescent="0.55000000000000004"/>
    <row r="3000" ht="14.25" customHeight="1" x14ac:dyDescent="0.55000000000000004"/>
    <row r="3001" ht="14.25" customHeight="1" x14ac:dyDescent="0.55000000000000004"/>
    <row r="3002" ht="14.25" customHeight="1" x14ac:dyDescent="0.55000000000000004"/>
    <row r="3003" ht="14.25" customHeight="1" x14ac:dyDescent="0.55000000000000004"/>
    <row r="3004" ht="14.25" customHeight="1" x14ac:dyDescent="0.55000000000000004"/>
    <row r="3005" ht="14.25" customHeight="1" x14ac:dyDescent="0.55000000000000004"/>
    <row r="3006" ht="14.25" customHeight="1" x14ac:dyDescent="0.55000000000000004"/>
    <row r="3007" ht="14.25" customHeight="1" x14ac:dyDescent="0.55000000000000004"/>
    <row r="3008" ht="14.25" customHeight="1" x14ac:dyDescent="0.55000000000000004"/>
    <row r="3009" ht="14.25" customHeight="1" x14ac:dyDescent="0.55000000000000004"/>
    <row r="3010" ht="14.25" customHeight="1" x14ac:dyDescent="0.55000000000000004"/>
    <row r="3011" ht="14.25" customHeight="1" x14ac:dyDescent="0.55000000000000004"/>
    <row r="3012" ht="14.25" customHeight="1" x14ac:dyDescent="0.55000000000000004"/>
    <row r="3013" ht="14.25" customHeight="1" x14ac:dyDescent="0.55000000000000004"/>
    <row r="3014" ht="14.25" customHeight="1" x14ac:dyDescent="0.55000000000000004"/>
    <row r="3015" ht="14.25" customHeight="1" x14ac:dyDescent="0.55000000000000004"/>
    <row r="3016" ht="14.25" customHeight="1" x14ac:dyDescent="0.55000000000000004"/>
    <row r="3017" ht="14.25" customHeight="1" x14ac:dyDescent="0.55000000000000004"/>
    <row r="3018" ht="14.25" customHeight="1" x14ac:dyDescent="0.55000000000000004"/>
    <row r="3019" ht="14.25" customHeight="1" x14ac:dyDescent="0.55000000000000004"/>
    <row r="3020" ht="14.25" customHeight="1" x14ac:dyDescent="0.55000000000000004"/>
    <row r="3021" ht="14.25" customHeight="1" x14ac:dyDescent="0.55000000000000004"/>
    <row r="3022" ht="14.25" customHeight="1" x14ac:dyDescent="0.55000000000000004"/>
    <row r="3023" ht="14.25" customHeight="1" x14ac:dyDescent="0.55000000000000004"/>
    <row r="3024" ht="14.25" customHeight="1" x14ac:dyDescent="0.55000000000000004"/>
    <row r="3025" ht="14.25" customHeight="1" x14ac:dyDescent="0.55000000000000004"/>
    <row r="3026" ht="14.25" customHeight="1" x14ac:dyDescent="0.55000000000000004"/>
    <row r="3027" ht="14.25" customHeight="1" x14ac:dyDescent="0.55000000000000004"/>
    <row r="3028" ht="14.25" customHeight="1" x14ac:dyDescent="0.55000000000000004"/>
    <row r="3029" ht="14.25" customHeight="1" x14ac:dyDescent="0.55000000000000004"/>
    <row r="3030" ht="14.25" customHeight="1" x14ac:dyDescent="0.55000000000000004"/>
    <row r="3031" ht="14.25" customHeight="1" x14ac:dyDescent="0.55000000000000004"/>
    <row r="3032" ht="14.25" customHeight="1" x14ac:dyDescent="0.55000000000000004"/>
    <row r="3033" ht="14.25" customHeight="1" x14ac:dyDescent="0.55000000000000004"/>
    <row r="3034" ht="14.25" customHeight="1" x14ac:dyDescent="0.55000000000000004"/>
    <row r="3035" ht="14.25" customHeight="1" x14ac:dyDescent="0.55000000000000004"/>
    <row r="3036" ht="14.25" customHeight="1" x14ac:dyDescent="0.55000000000000004"/>
    <row r="3037" ht="14.25" customHeight="1" x14ac:dyDescent="0.55000000000000004"/>
    <row r="3038" ht="14.25" customHeight="1" x14ac:dyDescent="0.55000000000000004"/>
    <row r="3039" ht="14.25" customHeight="1" x14ac:dyDescent="0.55000000000000004"/>
    <row r="3040" ht="14.25" customHeight="1" x14ac:dyDescent="0.55000000000000004"/>
    <row r="3041" ht="14.25" customHeight="1" x14ac:dyDescent="0.55000000000000004"/>
    <row r="3042" ht="14.25" customHeight="1" x14ac:dyDescent="0.55000000000000004"/>
    <row r="3043" ht="14.25" customHeight="1" x14ac:dyDescent="0.55000000000000004"/>
    <row r="3044" ht="14.25" customHeight="1" x14ac:dyDescent="0.55000000000000004"/>
    <row r="3045" ht="14.25" customHeight="1" x14ac:dyDescent="0.55000000000000004"/>
    <row r="3046" ht="14.25" customHeight="1" x14ac:dyDescent="0.55000000000000004"/>
    <row r="3047" ht="14.25" customHeight="1" x14ac:dyDescent="0.55000000000000004"/>
    <row r="3048" ht="14.25" customHeight="1" x14ac:dyDescent="0.55000000000000004"/>
    <row r="3049" ht="14.25" customHeight="1" x14ac:dyDescent="0.55000000000000004"/>
    <row r="3050" ht="14.25" customHeight="1" x14ac:dyDescent="0.55000000000000004"/>
    <row r="3051" ht="14.25" customHeight="1" x14ac:dyDescent="0.55000000000000004"/>
    <row r="3052" ht="14.25" customHeight="1" x14ac:dyDescent="0.55000000000000004"/>
    <row r="3053" ht="14.25" customHeight="1" x14ac:dyDescent="0.55000000000000004"/>
    <row r="3054" ht="14.25" customHeight="1" x14ac:dyDescent="0.55000000000000004"/>
    <row r="3055" ht="14.25" customHeight="1" x14ac:dyDescent="0.55000000000000004"/>
    <row r="3056" ht="14.25" customHeight="1" x14ac:dyDescent="0.55000000000000004"/>
    <row r="3057" ht="14.25" customHeight="1" x14ac:dyDescent="0.55000000000000004"/>
    <row r="3058" ht="14.25" customHeight="1" x14ac:dyDescent="0.55000000000000004"/>
    <row r="3059" ht="14.25" customHeight="1" x14ac:dyDescent="0.55000000000000004"/>
    <row r="3060" ht="14.25" customHeight="1" x14ac:dyDescent="0.55000000000000004"/>
    <row r="3061" ht="14.25" customHeight="1" x14ac:dyDescent="0.55000000000000004"/>
    <row r="3062" ht="14.25" customHeight="1" x14ac:dyDescent="0.55000000000000004"/>
    <row r="3063" ht="14.25" customHeight="1" x14ac:dyDescent="0.55000000000000004"/>
    <row r="3064" ht="14.25" customHeight="1" x14ac:dyDescent="0.55000000000000004"/>
    <row r="3065" ht="14.25" customHeight="1" x14ac:dyDescent="0.55000000000000004"/>
    <row r="3066" ht="14.25" customHeight="1" x14ac:dyDescent="0.55000000000000004"/>
    <row r="3067" ht="14.25" customHeight="1" x14ac:dyDescent="0.55000000000000004"/>
    <row r="3068" ht="14.25" customHeight="1" x14ac:dyDescent="0.55000000000000004"/>
    <row r="3069" ht="14.25" customHeight="1" x14ac:dyDescent="0.55000000000000004"/>
    <row r="3070" ht="14.25" customHeight="1" x14ac:dyDescent="0.55000000000000004"/>
    <row r="3071" ht="14.25" customHeight="1" x14ac:dyDescent="0.55000000000000004"/>
    <row r="3072" ht="14.25" customHeight="1" x14ac:dyDescent="0.55000000000000004"/>
    <row r="3073" ht="14.25" customHeight="1" x14ac:dyDescent="0.55000000000000004"/>
    <row r="3074" ht="14.25" customHeight="1" x14ac:dyDescent="0.55000000000000004"/>
    <row r="3075" ht="14.25" customHeight="1" x14ac:dyDescent="0.55000000000000004"/>
    <row r="3076" ht="14.25" customHeight="1" x14ac:dyDescent="0.55000000000000004"/>
    <row r="3077" ht="14.25" customHeight="1" x14ac:dyDescent="0.55000000000000004"/>
    <row r="3078" ht="14.25" customHeight="1" x14ac:dyDescent="0.55000000000000004"/>
    <row r="3079" ht="14.25" customHeight="1" x14ac:dyDescent="0.55000000000000004"/>
    <row r="3080" ht="14.25" customHeight="1" x14ac:dyDescent="0.55000000000000004"/>
    <row r="3081" ht="14.25" customHeight="1" x14ac:dyDescent="0.55000000000000004"/>
    <row r="3082" ht="14.25" customHeight="1" x14ac:dyDescent="0.55000000000000004"/>
    <row r="3083" ht="14.25" customHeight="1" x14ac:dyDescent="0.55000000000000004"/>
    <row r="3084" ht="14.25" customHeight="1" x14ac:dyDescent="0.55000000000000004"/>
    <row r="3085" ht="14.25" customHeight="1" x14ac:dyDescent="0.55000000000000004"/>
    <row r="3086" ht="14.25" customHeight="1" x14ac:dyDescent="0.55000000000000004"/>
    <row r="3087" ht="14.25" customHeight="1" x14ac:dyDescent="0.55000000000000004"/>
    <row r="3088" ht="14.25" customHeight="1" x14ac:dyDescent="0.55000000000000004"/>
    <row r="3089" ht="14.25" customHeight="1" x14ac:dyDescent="0.55000000000000004"/>
    <row r="3090" ht="14.25" customHeight="1" x14ac:dyDescent="0.55000000000000004"/>
    <row r="3091" ht="14.25" customHeight="1" x14ac:dyDescent="0.55000000000000004"/>
    <row r="3092" ht="14.25" customHeight="1" x14ac:dyDescent="0.55000000000000004"/>
    <row r="3093" ht="14.25" customHeight="1" x14ac:dyDescent="0.55000000000000004"/>
    <row r="3094" ht="14.25" customHeight="1" x14ac:dyDescent="0.55000000000000004"/>
    <row r="3095" ht="14.25" customHeight="1" x14ac:dyDescent="0.55000000000000004"/>
    <row r="3096" ht="14.25" customHeight="1" x14ac:dyDescent="0.55000000000000004"/>
    <row r="3097" ht="14.25" customHeight="1" x14ac:dyDescent="0.55000000000000004"/>
    <row r="3098" ht="14.25" customHeight="1" x14ac:dyDescent="0.55000000000000004"/>
    <row r="3099" ht="14.25" customHeight="1" x14ac:dyDescent="0.55000000000000004"/>
    <row r="3100" ht="14.25" customHeight="1" x14ac:dyDescent="0.55000000000000004"/>
    <row r="3101" ht="14.25" customHeight="1" x14ac:dyDescent="0.55000000000000004"/>
    <row r="3102" ht="14.25" customHeight="1" x14ac:dyDescent="0.55000000000000004"/>
    <row r="3103" ht="14.25" customHeight="1" x14ac:dyDescent="0.55000000000000004"/>
    <row r="3104" ht="14.25" customHeight="1" x14ac:dyDescent="0.55000000000000004"/>
    <row r="3105" ht="14.25" customHeight="1" x14ac:dyDescent="0.55000000000000004"/>
    <row r="3106" ht="14.25" customHeight="1" x14ac:dyDescent="0.55000000000000004"/>
    <row r="3107" ht="14.25" customHeight="1" x14ac:dyDescent="0.55000000000000004"/>
    <row r="3108" ht="14.25" customHeight="1" x14ac:dyDescent="0.55000000000000004"/>
    <row r="3109" ht="14.25" customHeight="1" x14ac:dyDescent="0.55000000000000004"/>
    <row r="3110" ht="14.25" customHeight="1" x14ac:dyDescent="0.55000000000000004"/>
    <row r="3111" ht="14.25" customHeight="1" x14ac:dyDescent="0.55000000000000004"/>
    <row r="3112" ht="14.25" customHeight="1" x14ac:dyDescent="0.55000000000000004"/>
    <row r="3113" ht="14.25" customHeight="1" x14ac:dyDescent="0.55000000000000004"/>
    <row r="3114" ht="14.25" customHeight="1" x14ac:dyDescent="0.55000000000000004"/>
    <row r="3115" ht="14.25" customHeight="1" x14ac:dyDescent="0.55000000000000004"/>
    <row r="3116" ht="14.25" customHeight="1" x14ac:dyDescent="0.55000000000000004"/>
    <row r="3117" ht="14.25" customHeight="1" x14ac:dyDescent="0.55000000000000004"/>
    <row r="3118" ht="14.25" customHeight="1" x14ac:dyDescent="0.55000000000000004"/>
    <row r="3119" ht="14.25" customHeight="1" x14ac:dyDescent="0.55000000000000004"/>
    <row r="3120" ht="14.25" customHeight="1" x14ac:dyDescent="0.55000000000000004"/>
    <row r="3121" ht="14.25" customHeight="1" x14ac:dyDescent="0.55000000000000004"/>
    <row r="3122" ht="14.25" customHeight="1" x14ac:dyDescent="0.55000000000000004"/>
    <row r="3123" ht="14.25" customHeight="1" x14ac:dyDescent="0.55000000000000004"/>
    <row r="3124" ht="14.25" customHeight="1" x14ac:dyDescent="0.55000000000000004"/>
    <row r="3125" ht="14.25" customHeight="1" x14ac:dyDescent="0.55000000000000004"/>
    <row r="3126" ht="14.25" customHeight="1" x14ac:dyDescent="0.55000000000000004"/>
    <row r="3127" ht="14.25" customHeight="1" x14ac:dyDescent="0.55000000000000004"/>
    <row r="3128" ht="14.25" customHeight="1" x14ac:dyDescent="0.55000000000000004"/>
    <row r="3129" ht="14.25" customHeight="1" x14ac:dyDescent="0.55000000000000004"/>
    <row r="3130" ht="14.25" customHeight="1" x14ac:dyDescent="0.55000000000000004"/>
    <row r="3131" ht="14.25" customHeight="1" x14ac:dyDescent="0.55000000000000004"/>
    <row r="3132" ht="14.25" customHeight="1" x14ac:dyDescent="0.55000000000000004"/>
    <row r="3133" ht="14.25" customHeight="1" x14ac:dyDescent="0.55000000000000004"/>
    <row r="3134" ht="14.25" customHeight="1" x14ac:dyDescent="0.55000000000000004"/>
    <row r="3135" ht="14.25" customHeight="1" x14ac:dyDescent="0.55000000000000004"/>
    <row r="3136" ht="14.25" customHeight="1" x14ac:dyDescent="0.55000000000000004"/>
    <row r="3137" ht="14.25" customHeight="1" x14ac:dyDescent="0.55000000000000004"/>
    <row r="3138" ht="14.25" customHeight="1" x14ac:dyDescent="0.55000000000000004"/>
    <row r="3139" ht="14.25" customHeight="1" x14ac:dyDescent="0.55000000000000004"/>
    <row r="3140" ht="14.25" customHeight="1" x14ac:dyDescent="0.55000000000000004"/>
    <row r="3141" ht="14.25" customHeight="1" x14ac:dyDescent="0.55000000000000004"/>
    <row r="3142" ht="14.25" customHeight="1" x14ac:dyDescent="0.55000000000000004"/>
    <row r="3143" ht="14.25" customHeight="1" x14ac:dyDescent="0.55000000000000004"/>
    <row r="3144" ht="14.25" customHeight="1" x14ac:dyDescent="0.55000000000000004"/>
    <row r="3145" ht="14.25" customHeight="1" x14ac:dyDescent="0.55000000000000004"/>
    <row r="3146" ht="14.25" customHeight="1" x14ac:dyDescent="0.55000000000000004"/>
    <row r="3147" ht="14.25" customHeight="1" x14ac:dyDescent="0.55000000000000004"/>
    <row r="3148" ht="14.25" customHeight="1" x14ac:dyDescent="0.55000000000000004"/>
    <row r="3149" ht="14.25" customHeight="1" x14ac:dyDescent="0.55000000000000004"/>
    <row r="3150" ht="14.25" customHeight="1" x14ac:dyDescent="0.55000000000000004"/>
    <row r="3151" ht="14.25" customHeight="1" x14ac:dyDescent="0.55000000000000004"/>
    <row r="3152" ht="14.25" customHeight="1" x14ac:dyDescent="0.55000000000000004"/>
    <row r="3153" ht="14.25" customHeight="1" x14ac:dyDescent="0.55000000000000004"/>
    <row r="3154" ht="14.25" customHeight="1" x14ac:dyDescent="0.55000000000000004"/>
    <row r="3155" ht="14.25" customHeight="1" x14ac:dyDescent="0.55000000000000004"/>
    <row r="3156" ht="14.25" customHeight="1" x14ac:dyDescent="0.55000000000000004"/>
    <row r="3157" ht="14.25" customHeight="1" x14ac:dyDescent="0.55000000000000004"/>
    <row r="3158" ht="14.25" customHeight="1" x14ac:dyDescent="0.55000000000000004"/>
    <row r="3159" ht="14.25" customHeight="1" x14ac:dyDescent="0.55000000000000004"/>
    <row r="3160" ht="14.25" customHeight="1" x14ac:dyDescent="0.55000000000000004"/>
    <row r="3161" ht="14.25" customHeight="1" x14ac:dyDescent="0.55000000000000004"/>
    <row r="3162" ht="14.25" customHeight="1" x14ac:dyDescent="0.55000000000000004"/>
    <row r="3163" ht="14.25" customHeight="1" x14ac:dyDescent="0.55000000000000004"/>
    <row r="3164" ht="14.25" customHeight="1" x14ac:dyDescent="0.55000000000000004"/>
    <row r="3165" ht="14.25" customHeight="1" x14ac:dyDescent="0.55000000000000004"/>
    <row r="3166" ht="14.25" customHeight="1" x14ac:dyDescent="0.55000000000000004"/>
    <row r="3167" ht="14.25" customHeight="1" x14ac:dyDescent="0.55000000000000004"/>
    <row r="3168" ht="14.25" customHeight="1" x14ac:dyDescent="0.55000000000000004"/>
    <row r="3169" ht="14.25" customHeight="1" x14ac:dyDescent="0.55000000000000004"/>
    <row r="3170" ht="14.25" customHeight="1" x14ac:dyDescent="0.55000000000000004"/>
    <row r="3171" ht="14.25" customHeight="1" x14ac:dyDescent="0.55000000000000004"/>
    <row r="3172" ht="14.25" customHeight="1" x14ac:dyDescent="0.55000000000000004"/>
    <row r="3173" ht="14.25" customHeight="1" x14ac:dyDescent="0.55000000000000004"/>
    <row r="3174" ht="14.25" customHeight="1" x14ac:dyDescent="0.55000000000000004"/>
    <row r="3175" ht="14.25" customHeight="1" x14ac:dyDescent="0.55000000000000004"/>
    <row r="3176" ht="14.25" customHeight="1" x14ac:dyDescent="0.55000000000000004"/>
    <row r="3177" ht="14.25" customHeight="1" x14ac:dyDescent="0.55000000000000004"/>
    <row r="3178" ht="14.25" customHeight="1" x14ac:dyDescent="0.55000000000000004"/>
    <row r="3179" ht="14.25" customHeight="1" x14ac:dyDescent="0.55000000000000004"/>
    <row r="3180" ht="14.25" customHeight="1" x14ac:dyDescent="0.55000000000000004"/>
    <row r="3181" ht="14.25" customHeight="1" x14ac:dyDescent="0.55000000000000004"/>
    <row r="3182" ht="14.25" customHeight="1" x14ac:dyDescent="0.55000000000000004"/>
    <row r="3183" ht="14.25" customHeight="1" x14ac:dyDescent="0.55000000000000004"/>
    <row r="3184" ht="14.25" customHeight="1" x14ac:dyDescent="0.55000000000000004"/>
    <row r="3185" ht="14.25" customHeight="1" x14ac:dyDescent="0.55000000000000004"/>
    <row r="3186" ht="14.25" customHeight="1" x14ac:dyDescent="0.55000000000000004"/>
    <row r="3187" ht="14.25" customHeight="1" x14ac:dyDescent="0.55000000000000004"/>
    <row r="3188" ht="14.25" customHeight="1" x14ac:dyDescent="0.55000000000000004"/>
    <row r="3189" ht="14.25" customHeight="1" x14ac:dyDescent="0.55000000000000004"/>
    <row r="3190" ht="14.25" customHeight="1" x14ac:dyDescent="0.55000000000000004"/>
    <row r="3191" ht="14.25" customHeight="1" x14ac:dyDescent="0.55000000000000004"/>
    <row r="3192" ht="14.25" customHeight="1" x14ac:dyDescent="0.55000000000000004"/>
    <row r="3193" ht="14.25" customHeight="1" x14ac:dyDescent="0.55000000000000004"/>
    <row r="3194" ht="14.25" customHeight="1" x14ac:dyDescent="0.55000000000000004"/>
    <row r="3195" ht="14.25" customHeight="1" x14ac:dyDescent="0.55000000000000004"/>
    <row r="3196" ht="14.25" customHeight="1" x14ac:dyDescent="0.55000000000000004"/>
    <row r="3197" ht="14.25" customHeight="1" x14ac:dyDescent="0.55000000000000004"/>
    <row r="3198" ht="14.25" customHeight="1" x14ac:dyDescent="0.55000000000000004"/>
    <row r="3199" ht="14.25" customHeight="1" x14ac:dyDescent="0.55000000000000004"/>
    <row r="3200" ht="14.25" customHeight="1" x14ac:dyDescent="0.55000000000000004"/>
    <row r="3201" ht="14.25" customHeight="1" x14ac:dyDescent="0.55000000000000004"/>
    <row r="3202" ht="14.25" customHeight="1" x14ac:dyDescent="0.55000000000000004"/>
    <row r="3203" ht="14.25" customHeight="1" x14ac:dyDescent="0.55000000000000004"/>
    <row r="3204" ht="14.25" customHeight="1" x14ac:dyDescent="0.55000000000000004"/>
    <row r="3205" ht="14.25" customHeight="1" x14ac:dyDescent="0.55000000000000004"/>
    <row r="3206" ht="14.25" customHeight="1" x14ac:dyDescent="0.55000000000000004"/>
    <row r="3207" ht="14.25" customHeight="1" x14ac:dyDescent="0.55000000000000004"/>
    <row r="3208" ht="14.25" customHeight="1" x14ac:dyDescent="0.55000000000000004"/>
    <row r="3209" ht="14.25" customHeight="1" x14ac:dyDescent="0.55000000000000004"/>
    <row r="3210" ht="14.25" customHeight="1" x14ac:dyDescent="0.55000000000000004"/>
    <row r="3211" ht="14.25" customHeight="1" x14ac:dyDescent="0.55000000000000004"/>
    <row r="3212" ht="14.25" customHeight="1" x14ac:dyDescent="0.55000000000000004"/>
    <row r="3213" ht="14.25" customHeight="1" x14ac:dyDescent="0.55000000000000004"/>
    <row r="3214" ht="14.25" customHeight="1" x14ac:dyDescent="0.55000000000000004"/>
    <row r="3215" ht="14.25" customHeight="1" x14ac:dyDescent="0.55000000000000004"/>
    <row r="3216" ht="14.25" customHeight="1" x14ac:dyDescent="0.55000000000000004"/>
    <row r="3217" ht="14.25" customHeight="1" x14ac:dyDescent="0.55000000000000004"/>
    <row r="3218" ht="14.25" customHeight="1" x14ac:dyDescent="0.55000000000000004"/>
    <row r="3219" ht="14.25" customHeight="1" x14ac:dyDescent="0.55000000000000004"/>
    <row r="3220" ht="14.25" customHeight="1" x14ac:dyDescent="0.55000000000000004"/>
    <row r="3221" ht="14.25" customHeight="1" x14ac:dyDescent="0.55000000000000004"/>
    <row r="3222" ht="14.25" customHeight="1" x14ac:dyDescent="0.55000000000000004"/>
    <row r="3223" ht="14.25" customHeight="1" x14ac:dyDescent="0.55000000000000004"/>
    <row r="3224" ht="14.25" customHeight="1" x14ac:dyDescent="0.55000000000000004"/>
    <row r="3225" ht="14.25" customHeight="1" x14ac:dyDescent="0.55000000000000004"/>
    <row r="3226" ht="14.25" customHeight="1" x14ac:dyDescent="0.55000000000000004"/>
    <row r="3227" ht="14.25" customHeight="1" x14ac:dyDescent="0.55000000000000004"/>
    <row r="3228" ht="14.25" customHeight="1" x14ac:dyDescent="0.55000000000000004"/>
    <row r="3229" ht="14.25" customHeight="1" x14ac:dyDescent="0.55000000000000004"/>
    <row r="3230" ht="14.25" customHeight="1" x14ac:dyDescent="0.55000000000000004"/>
    <row r="3231" ht="14.25" customHeight="1" x14ac:dyDescent="0.55000000000000004"/>
    <row r="3232" ht="14.25" customHeight="1" x14ac:dyDescent="0.55000000000000004"/>
    <row r="3233" ht="14.25" customHeight="1" x14ac:dyDescent="0.55000000000000004"/>
    <row r="3234" ht="14.25" customHeight="1" x14ac:dyDescent="0.55000000000000004"/>
    <row r="3235" ht="14.25" customHeight="1" x14ac:dyDescent="0.55000000000000004"/>
    <row r="3236" ht="14.25" customHeight="1" x14ac:dyDescent="0.55000000000000004"/>
    <row r="3237" ht="14.25" customHeight="1" x14ac:dyDescent="0.55000000000000004"/>
    <row r="3238" ht="14.25" customHeight="1" x14ac:dyDescent="0.55000000000000004"/>
    <row r="3239" ht="14.25" customHeight="1" x14ac:dyDescent="0.55000000000000004"/>
    <row r="3240" ht="14.25" customHeight="1" x14ac:dyDescent="0.55000000000000004"/>
    <row r="3241" ht="14.25" customHeight="1" x14ac:dyDescent="0.55000000000000004"/>
    <row r="3242" ht="14.25" customHeight="1" x14ac:dyDescent="0.55000000000000004"/>
    <row r="3243" ht="14.25" customHeight="1" x14ac:dyDescent="0.55000000000000004"/>
    <row r="3244" ht="14.25" customHeight="1" x14ac:dyDescent="0.55000000000000004"/>
    <row r="3245" ht="14.25" customHeight="1" x14ac:dyDescent="0.55000000000000004"/>
    <row r="3246" ht="14.25" customHeight="1" x14ac:dyDescent="0.55000000000000004"/>
    <row r="3247" ht="14.25" customHeight="1" x14ac:dyDescent="0.55000000000000004"/>
    <row r="3248" ht="14.25" customHeight="1" x14ac:dyDescent="0.55000000000000004"/>
    <row r="3249" ht="14.25" customHeight="1" x14ac:dyDescent="0.55000000000000004"/>
    <row r="3250" ht="14.25" customHeight="1" x14ac:dyDescent="0.55000000000000004"/>
    <row r="3251" ht="14.25" customHeight="1" x14ac:dyDescent="0.55000000000000004"/>
    <row r="3252" ht="14.25" customHeight="1" x14ac:dyDescent="0.55000000000000004"/>
    <row r="3253" ht="14.25" customHeight="1" x14ac:dyDescent="0.55000000000000004"/>
    <row r="3254" ht="14.25" customHeight="1" x14ac:dyDescent="0.55000000000000004"/>
    <row r="3255" ht="14.25" customHeight="1" x14ac:dyDescent="0.55000000000000004"/>
    <row r="3256" ht="14.25" customHeight="1" x14ac:dyDescent="0.55000000000000004"/>
    <row r="3257" ht="14.25" customHeight="1" x14ac:dyDescent="0.55000000000000004"/>
    <row r="3258" ht="14.25" customHeight="1" x14ac:dyDescent="0.55000000000000004"/>
    <row r="3259" ht="14.25" customHeight="1" x14ac:dyDescent="0.55000000000000004"/>
    <row r="3260" ht="14.25" customHeight="1" x14ac:dyDescent="0.55000000000000004"/>
    <row r="3261" ht="14.25" customHeight="1" x14ac:dyDescent="0.55000000000000004"/>
    <row r="3262" ht="14.25" customHeight="1" x14ac:dyDescent="0.55000000000000004"/>
    <row r="3263" ht="14.25" customHeight="1" x14ac:dyDescent="0.55000000000000004"/>
    <row r="3264" ht="14.25" customHeight="1" x14ac:dyDescent="0.55000000000000004"/>
    <row r="3265" ht="14.25" customHeight="1" x14ac:dyDescent="0.55000000000000004"/>
    <row r="3266" ht="14.25" customHeight="1" x14ac:dyDescent="0.55000000000000004"/>
    <row r="3267" ht="14.25" customHeight="1" x14ac:dyDescent="0.55000000000000004"/>
    <row r="3268" ht="14.25" customHeight="1" x14ac:dyDescent="0.55000000000000004"/>
    <row r="3269" ht="14.25" customHeight="1" x14ac:dyDescent="0.55000000000000004"/>
    <row r="3270" ht="14.25" customHeight="1" x14ac:dyDescent="0.55000000000000004"/>
    <row r="3271" ht="14.25" customHeight="1" x14ac:dyDescent="0.55000000000000004"/>
    <row r="3272" ht="14.25" customHeight="1" x14ac:dyDescent="0.55000000000000004"/>
    <row r="3273" ht="14.25" customHeight="1" x14ac:dyDescent="0.55000000000000004"/>
    <row r="3274" ht="14.25" customHeight="1" x14ac:dyDescent="0.55000000000000004"/>
    <row r="3275" ht="14.25" customHeight="1" x14ac:dyDescent="0.55000000000000004"/>
    <row r="3276" ht="14.25" customHeight="1" x14ac:dyDescent="0.55000000000000004"/>
    <row r="3277" ht="14.25" customHeight="1" x14ac:dyDescent="0.55000000000000004"/>
    <row r="3278" ht="14.25" customHeight="1" x14ac:dyDescent="0.55000000000000004"/>
    <row r="3279" ht="14.25" customHeight="1" x14ac:dyDescent="0.55000000000000004"/>
    <row r="3280" ht="14.25" customHeight="1" x14ac:dyDescent="0.55000000000000004"/>
    <row r="3281" ht="14.25" customHeight="1" x14ac:dyDescent="0.55000000000000004"/>
    <row r="3282" ht="14.25" customHeight="1" x14ac:dyDescent="0.55000000000000004"/>
    <row r="3283" ht="14.25" customHeight="1" x14ac:dyDescent="0.55000000000000004"/>
    <row r="3284" ht="14.25" customHeight="1" x14ac:dyDescent="0.55000000000000004"/>
    <row r="3285" ht="14.25" customHeight="1" x14ac:dyDescent="0.55000000000000004"/>
    <row r="3286" ht="14.25" customHeight="1" x14ac:dyDescent="0.55000000000000004"/>
    <row r="3287" ht="14.25" customHeight="1" x14ac:dyDescent="0.55000000000000004"/>
    <row r="3288" ht="14.25" customHeight="1" x14ac:dyDescent="0.55000000000000004"/>
    <row r="3289" ht="14.25" customHeight="1" x14ac:dyDescent="0.55000000000000004"/>
    <row r="3290" ht="14.25" customHeight="1" x14ac:dyDescent="0.55000000000000004"/>
    <row r="3291" ht="14.25" customHeight="1" x14ac:dyDescent="0.55000000000000004"/>
    <row r="3292" ht="14.25" customHeight="1" x14ac:dyDescent="0.55000000000000004"/>
    <row r="3293" ht="14.25" customHeight="1" x14ac:dyDescent="0.55000000000000004"/>
    <row r="3294" ht="14.25" customHeight="1" x14ac:dyDescent="0.55000000000000004"/>
    <row r="3295" ht="14.25" customHeight="1" x14ac:dyDescent="0.55000000000000004"/>
    <row r="3296" ht="14.25" customHeight="1" x14ac:dyDescent="0.55000000000000004"/>
    <row r="3297" ht="14.25" customHeight="1" x14ac:dyDescent="0.55000000000000004"/>
    <row r="3298" ht="14.25" customHeight="1" x14ac:dyDescent="0.55000000000000004"/>
    <row r="3299" ht="14.25" customHeight="1" x14ac:dyDescent="0.55000000000000004"/>
    <row r="3300" ht="14.25" customHeight="1" x14ac:dyDescent="0.55000000000000004"/>
    <row r="3301" ht="14.25" customHeight="1" x14ac:dyDescent="0.55000000000000004"/>
    <row r="3302" ht="14.25" customHeight="1" x14ac:dyDescent="0.55000000000000004"/>
    <row r="3303" ht="14.25" customHeight="1" x14ac:dyDescent="0.55000000000000004"/>
    <row r="3304" ht="14.25" customHeight="1" x14ac:dyDescent="0.55000000000000004"/>
    <row r="3305" ht="14.25" customHeight="1" x14ac:dyDescent="0.55000000000000004"/>
    <row r="3306" ht="14.25" customHeight="1" x14ac:dyDescent="0.55000000000000004"/>
    <row r="3307" ht="14.25" customHeight="1" x14ac:dyDescent="0.55000000000000004"/>
    <row r="3308" ht="14.25" customHeight="1" x14ac:dyDescent="0.55000000000000004"/>
    <row r="3309" ht="14.25" customHeight="1" x14ac:dyDescent="0.55000000000000004"/>
    <row r="3310" ht="14.25" customHeight="1" x14ac:dyDescent="0.55000000000000004"/>
    <row r="3311" ht="14.25" customHeight="1" x14ac:dyDescent="0.55000000000000004"/>
    <row r="3312" ht="14.25" customHeight="1" x14ac:dyDescent="0.55000000000000004"/>
    <row r="3313" ht="14.25" customHeight="1" x14ac:dyDescent="0.55000000000000004"/>
    <row r="3314" ht="14.25" customHeight="1" x14ac:dyDescent="0.55000000000000004"/>
    <row r="3315" ht="14.25" customHeight="1" x14ac:dyDescent="0.55000000000000004"/>
    <row r="3316" ht="14.25" customHeight="1" x14ac:dyDescent="0.55000000000000004"/>
    <row r="3317" ht="14.25" customHeight="1" x14ac:dyDescent="0.55000000000000004"/>
    <row r="3318" ht="14.25" customHeight="1" x14ac:dyDescent="0.55000000000000004"/>
    <row r="3319" ht="14.25" customHeight="1" x14ac:dyDescent="0.55000000000000004"/>
    <row r="3320" ht="14.25" customHeight="1" x14ac:dyDescent="0.55000000000000004"/>
    <row r="3321" ht="14.25" customHeight="1" x14ac:dyDescent="0.55000000000000004"/>
    <row r="3322" ht="14.25" customHeight="1" x14ac:dyDescent="0.55000000000000004"/>
    <row r="3323" ht="14.25" customHeight="1" x14ac:dyDescent="0.55000000000000004"/>
    <row r="3324" ht="14.25" customHeight="1" x14ac:dyDescent="0.55000000000000004"/>
    <row r="3325" ht="14.25" customHeight="1" x14ac:dyDescent="0.55000000000000004"/>
    <row r="3326" ht="14.25" customHeight="1" x14ac:dyDescent="0.55000000000000004"/>
    <row r="3327" ht="14.25" customHeight="1" x14ac:dyDescent="0.55000000000000004"/>
    <row r="3328" ht="14.25" customHeight="1" x14ac:dyDescent="0.55000000000000004"/>
    <row r="3329" ht="14.25" customHeight="1" x14ac:dyDescent="0.55000000000000004"/>
    <row r="3330" ht="14.25" customHeight="1" x14ac:dyDescent="0.55000000000000004"/>
    <row r="3331" ht="14.25" customHeight="1" x14ac:dyDescent="0.55000000000000004"/>
    <row r="3332" ht="14.25" customHeight="1" x14ac:dyDescent="0.55000000000000004"/>
    <row r="3333" ht="14.25" customHeight="1" x14ac:dyDescent="0.55000000000000004"/>
    <row r="3334" ht="14.25" customHeight="1" x14ac:dyDescent="0.55000000000000004"/>
    <row r="3335" ht="14.25" customHeight="1" x14ac:dyDescent="0.55000000000000004"/>
    <row r="3336" ht="14.25" customHeight="1" x14ac:dyDescent="0.55000000000000004"/>
    <row r="3337" ht="14.25" customHeight="1" x14ac:dyDescent="0.55000000000000004"/>
    <row r="3338" ht="14.25" customHeight="1" x14ac:dyDescent="0.55000000000000004"/>
    <row r="3339" ht="14.25" customHeight="1" x14ac:dyDescent="0.55000000000000004"/>
    <row r="3340" ht="14.25" customHeight="1" x14ac:dyDescent="0.55000000000000004"/>
    <row r="3341" ht="14.25" customHeight="1" x14ac:dyDescent="0.55000000000000004"/>
    <row r="3342" ht="14.25" customHeight="1" x14ac:dyDescent="0.55000000000000004"/>
    <row r="3343" ht="14.25" customHeight="1" x14ac:dyDescent="0.55000000000000004"/>
    <row r="3344" ht="14.25" customHeight="1" x14ac:dyDescent="0.55000000000000004"/>
    <row r="3345" ht="14.25" customHeight="1" x14ac:dyDescent="0.55000000000000004"/>
    <row r="3346" ht="14.25" customHeight="1" x14ac:dyDescent="0.55000000000000004"/>
    <row r="3347" ht="14.25" customHeight="1" x14ac:dyDescent="0.55000000000000004"/>
    <row r="3348" ht="14.25" customHeight="1" x14ac:dyDescent="0.55000000000000004"/>
    <row r="3349" ht="14.25" customHeight="1" x14ac:dyDescent="0.55000000000000004"/>
    <row r="3350" ht="14.25" customHeight="1" x14ac:dyDescent="0.55000000000000004"/>
    <row r="3351" ht="14.25" customHeight="1" x14ac:dyDescent="0.55000000000000004"/>
    <row r="3352" ht="14.25" customHeight="1" x14ac:dyDescent="0.55000000000000004"/>
    <row r="3353" ht="14.25" customHeight="1" x14ac:dyDescent="0.55000000000000004"/>
    <row r="3354" ht="14.25" customHeight="1" x14ac:dyDescent="0.55000000000000004"/>
    <row r="3355" ht="14.25" customHeight="1" x14ac:dyDescent="0.55000000000000004"/>
    <row r="3356" ht="14.25" customHeight="1" x14ac:dyDescent="0.55000000000000004"/>
    <row r="3357" ht="14.25" customHeight="1" x14ac:dyDescent="0.55000000000000004"/>
    <row r="3358" ht="14.25" customHeight="1" x14ac:dyDescent="0.55000000000000004"/>
    <row r="3359" ht="14.25" customHeight="1" x14ac:dyDescent="0.55000000000000004"/>
    <row r="3360" ht="14.25" customHeight="1" x14ac:dyDescent="0.55000000000000004"/>
    <row r="3361" ht="14.25" customHeight="1" x14ac:dyDescent="0.55000000000000004"/>
    <row r="3362" ht="14.25" customHeight="1" x14ac:dyDescent="0.55000000000000004"/>
    <row r="3363" ht="14.25" customHeight="1" x14ac:dyDescent="0.55000000000000004"/>
    <row r="3364" ht="14.25" customHeight="1" x14ac:dyDescent="0.55000000000000004"/>
    <row r="3365" ht="14.25" customHeight="1" x14ac:dyDescent="0.55000000000000004"/>
    <row r="3366" ht="14.25" customHeight="1" x14ac:dyDescent="0.55000000000000004"/>
    <row r="3367" ht="14.25" customHeight="1" x14ac:dyDescent="0.55000000000000004"/>
    <row r="3368" ht="14.25" customHeight="1" x14ac:dyDescent="0.55000000000000004"/>
    <row r="3369" ht="14.25" customHeight="1" x14ac:dyDescent="0.55000000000000004"/>
    <row r="3370" ht="14.25" customHeight="1" x14ac:dyDescent="0.55000000000000004"/>
    <row r="3371" ht="14.25" customHeight="1" x14ac:dyDescent="0.55000000000000004"/>
    <row r="3372" ht="14.25" customHeight="1" x14ac:dyDescent="0.55000000000000004"/>
    <row r="3373" ht="14.25" customHeight="1" x14ac:dyDescent="0.55000000000000004"/>
    <row r="3374" ht="14.25" customHeight="1" x14ac:dyDescent="0.55000000000000004"/>
    <row r="3375" ht="14.25" customHeight="1" x14ac:dyDescent="0.55000000000000004"/>
    <row r="3376" ht="14.25" customHeight="1" x14ac:dyDescent="0.55000000000000004"/>
    <row r="3377" ht="14.25" customHeight="1" x14ac:dyDescent="0.55000000000000004"/>
    <row r="3378" ht="14.25" customHeight="1" x14ac:dyDescent="0.55000000000000004"/>
    <row r="3379" ht="14.25" customHeight="1" x14ac:dyDescent="0.55000000000000004"/>
    <row r="3380" ht="14.25" customHeight="1" x14ac:dyDescent="0.55000000000000004"/>
    <row r="3381" ht="14.25" customHeight="1" x14ac:dyDescent="0.55000000000000004"/>
    <row r="3382" ht="14.25" customHeight="1" x14ac:dyDescent="0.55000000000000004"/>
    <row r="3383" ht="14.25" customHeight="1" x14ac:dyDescent="0.55000000000000004"/>
    <row r="3384" ht="14.25" customHeight="1" x14ac:dyDescent="0.55000000000000004"/>
    <row r="3385" ht="14.25" customHeight="1" x14ac:dyDescent="0.55000000000000004"/>
    <row r="3386" ht="14.25" customHeight="1" x14ac:dyDescent="0.55000000000000004"/>
    <row r="3387" ht="14.25" customHeight="1" x14ac:dyDescent="0.55000000000000004"/>
    <row r="3388" ht="14.25" customHeight="1" x14ac:dyDescent="0.55000000000000004"/>
    <row r="3389" ht="14.25" customHeight="1" x14ac:dyDescent="0.55000000000000004"/>
    <row r="3390" ht="14.25" customHeight="1" x14ac:dyDescent="0.55000000000000004"/>
    <row r="3391" ht="14.25" customHeight="1" x14ac:dyDescent="0.55000000000000004"/>
    <row r="3392" ht="14.25" customHeight="1" x14ac:dyDescent="0.55000000000000004"/>
    <row r="3393" ht="14.25" customHeight="1" x14ac:dyDescent="0.55000000000000004"/>
    <row r="3394" ht="14.25" customHeight="1" x14ac:dyDescent="0.55000000000000004"/>
    <row r="3395" ht="14.25" customHeight="1" x14ac:dyDescent="0.55000000000000004"/>
    <row r="3396" ht="14.25" customHeight="1" x14ac:dyDescent="0.55000000000000004"/>
    <row r="3397" ht="14.25" customHeight="1" x14ac:dyDescent="0.55000000000000004"/>
    <row r="3398" ht="14.25" customHeight="1" x14ac:dyDescent="0.55000000000000004"/>
    <row r="3399" ht="14.25" customHeight="1" x14ac:dyDescent="0.55000000000000004"/>
    <row r="3400" ht="14.25" customHeight="1" x14ac:dyDescent="0.55000000000000004"/>
    <row r="3401" ht="14.25" customHeight="1" x14ac:dyDescent="0.55000000000000004"/>
    <row r="3402" ht="14.25" customHeight="1" x14ac:dyDescent="0.55000000000000004"/>
    <row r="3403" ht="14.25" customHeight="1" x14ac:dyDescent="0.55000000000000004"/>
    <row r="3404" ht="14.25" customHeight="1" x14ac:dyDescent="0.55000000000000004"/>
    <row r="3405" ht="14.25" customHeight="1" x14ac:dyDescent="0.55000000000000004"/>
    <row r="3406" ht="14.25" customHeight="1" x14ac:dyDescent="0.55000000000000004"/>
    <row r="3407" ht="14.25" customHeight="1" x14ac:dyDescent="0.55000000000000004"/>
    <row r="3408" ht="14.25" customHeight="1" x14ac:dyDescent="0.55000000000000004"/>
    <row r="3409" ht="14.25" customHeight="1" x14ac:dyDescent="0.55000000000000004"/>
    <row r="3410" ht="14.25" customHeight="1" x14ac:dyDescent="0.55000000000000004"/>
    <row r="3411" ht="14.25" customHeight="1" x14ac:dyDescent="0.55000000000000004"/>
    <row r="3412" ht="14.25" customHeight="1" x14ac:dyDescent="0.55000000000000004"/>
    <row r="3413" ht="14.25" customHeight="1" x14ac:dyDescent="0.55000000000000004"/>
    <row r="3414" ht="14.25" customHeight="1" x14ac:dyDescent="0.55000000000000004"/>
    <row r="3415" ht="14.25" customHeight="1" x14ac:dyDescent="0.55000000000000004"/>
    <row r="3416" ht="14.25" customHeight="1" x14ac:dyDescent="0.55000000000000004"/>
    <row r="3417" ht="14.25" customHeight="1" x14ac:dyDescent="0.55000000000000004"/>
    <row r="3418" ht="14.25" customHeight="1" x14ac:dyDescent="0.55000000000000004"/>
    <row r="3419" ht="14.25" customHeight="1" x14ac:dyDescent="0.55000000000000004"/>
    <row r="3420" ht="14.25" customHeight="1" x14ac:dyDescent="0.55000000000000004"/>
    <row r="3421" ht="14.25" customHeight="1" x14ac:dyDescent="0.55000000000000004"/>
    <row r="3422" ht="14.25" customHeight="1" x14ac:dyDescent="0.55000000000000004"/>
    <row r="3423" ht="14.25" customHeight="1" x14ac:dyDescent="0.55000000000000004"/>
    <row r="3424" ht="14.25" customHeight="1" x14ac:dyDescent="0.55000000000000004"/>
    <row r="3425" ht="14.25" customHeight="1" x14ac:dyDescent="0.55000000000000004"/>
    <row r="3426" ht="14.25" customHeight="1" x14ac:dyDescent="0.55000000000000004"/>
    <row r="3427" ht="14.25" customHeight="1" x14ac:dyDescent="0.55000000000000004"/>
    <row r="3428" ht="14.25" customHeight="1" x14ac:dyDescent="0.55000000000000004"/>
    <row r="3429" ht="14.25" customHeight="1" x14ac:dyDescent="0.55000000000000004"/>
    <row r="3430" ht="14.25" customHeight="1" x14ac:dyDescent="0.55000000000000004"/>
    <row r="3431" ht="14.25" customHeight="1" x14ac:dyDescent="0.55000000000000004"/>
    <row r="3432" ht="14.25" customHeight="1" x14ac:dyDescent="0.55000000000000004"/>
    <row r="3433" ht="14.25" customHeight="1" x14ac:dyDescent="0.55000000000000004"/>
    <row r="3434" ht="14.25" customHeight="1" x14ac:dyDescent="0.55000000000000004"/>
    <row r="3435" ht="14.25" customHeight="1" x14ac:dyDescent="0.55000000000000004"/>
    <row r="3436" ht="14.25" customHeight="1" x14ac:dyDescent="0.55000000000000004"/>
    <row r="3437" ht="14.25" customHeight="1" x14ac:dyDescent="0.55000000000000004"/>
    <row r="3438" ht="14.25" customHeight="1" x14ac:dyDescent="0.55000000000000004"/>
    <row r="3439" ht="14.25" customHeight="1" x14ac:dyDescent="0.55000000000000004"/>
    <row r="3440" ht="14.25" customHeight="1" x14ac:dyDescent="0.55000000000000004"/>
    <row r="3441" ht="14.25" customHeight="1" x14ac:dyDescent="0.55000000000000004"/>
    <row r="3442" ht="14.25" customHeight="1" x14ac:dyDescent="0.55000000000000004"/>
    <row r="3443" ht="14.25" customHeight="1" x14ac:dyDescent="0.55000000000000004"/>
    <row r="3444" ht="14.25" customHeight="1" x14ac:dyDescent="0.55000000000000004"/>
    <row r="3445" ht="14.25" customHeight="1" x14ac:dyDescent="0.55000000000000004"/>
    <row r="3446" ht="14.25" customHeight="1" x14ac:dyDescent="0.55000000000000004"/>
    <row r="3447" ht="14.25" customHeight="1" x14ac:dyDescent="0.55000000000000004"/>
    <row r="3448" ht="14.25" customHeight="1" x14ac:dyDescent="0.55000000000000004"/>
    <row r="3449" ht="14.25" customHeight="1" x14ac:dyDescent="0.55000000000000004"/>
    <row r="3450" ht="14.25" customHeight="1" x14ac:dyDescent="0.55000000000000004"/>
    <row r="3451" ht="14.25" customHeight="1" x14ac:dyDescent="0.55000000000000004"/>
    <row r="3452" ht="14.25" customHeight="1" x14ac:dyDescent="0.55000000000000004"/>
    <row r="3453" ht="14.25" customHeight="1" x14ac:dyDescent="0.55000000000000004"/>
    <row r="3454" ht="14.25" customHeight="1" x14ac:dyDescent="0.55000000000000004"/>
    <row r="3455" ht="14.25" customHeight="1" x14ac:dyDescent="0.55000000000000004"/>
    <row r="3456" ht="14.25" customHeight="1" x14ac:dyDescent="0.55000000000000004"/>
    <row r="3457" ht="14.25" customHeight="1" x14ac:dyDescent="0.55000000000000004"/>
    <row r="3458" ht="14.25" customHeight="1" x14ac:dyDescent="0.55000000000000004"/>
    <row r="3459" ht="14.25" customHeight="1" x14ac:dyDescent="0.55000000000000004"/>
    <row r="3460" ht="14.25" customHeight="1" x14ac:dyDescent="0.55000000000000004"/>
    <row r="3461" ht="14.25" customHeight="1" x14ac:dyDescent="0.55000000000000004"/>
    <row r="3462" ht="14.25" customHeight="1" x14ac:dyDescent="0.55000000000000004"/>
    <row r="3463" ht="14.25" customHeight="1" x14ac:dyDescent="0.55000000000000004"/>
    <row r="3464" ht="14.25" customHeight="1" x14ac:dyDescent="0.55000000000000004"/>
    <row r="3465" ht="14.25" customHeight="1" x14ac:dyDescent="0.55000000000000004"/>
    <row r="3466" ht="14.25" customHeight="1" x14ac:dyDescent="0.55000000000000004"/>
    <row r="3467" ht="14.25" customHeight="1" x14ac:dyDescent="0.55000000000000004"/>
    <row r="3468" ht="14.25" customHeight="1" x14ac:dyDescent="0.55000000000000004"/>
    <row r="3469" ht="14.25" customHeight="1" x14ac:dyDescent="0.55000000000000004"/>
    <row r="3470" ht="14.25" customHeight="1" x14ac:dyDescent="0.55000000000000004"/>
    <row r="3471" ht="14.25" customHeight="1" x14ac:dyDescent="0.55000000000000004"/>
    <row r="3472" ht="14.25" customHeight="1" x14ac:dyDescent="0.55000000000000004"/>
    <row r="3473" ht="14.25" customHeight="1" x14ac:dyDescent="0.55000000000000004"/>
    <row r="3474" ht="14.25" customHeight="1" x14ac:dyDescent="0.55000000000000004"/>
    <row r="3475" ht="14.25" customHeight="1" x14ac:dyDescent="0.55000000000000004"/>
    <row r="3476" ht="14.25" customHeight="1" x14ac:dyDescent="0.55000000000000004"/>
    <row r="3477" ht="14.25" customHeight="1" x14ac:dyDescent="0.55000000000000004"/>
    <row r="3478" ht="14.25" customHeight="1" x14ac:dyDescent="0.55000000000000004"/>
    <row r="3479" ht="14.25" customHeight="1" x14ac:dyDescent="0.55000000000000004"/>
    <row r="3480" ht="14.25" customHeight="1" x14ac:dyDescent="0.55000000000000004"/>
    <row r="3481" ht="14.25" customHeight="1" x14ac:dyDescent="0.55000000000000004"/>
    <row r="3482" ht="14.25" customHeight="1" x14ac:dyDescent="0.55000000000000004"/>
    <row r="3483" ht="14.25" customHeight="1" x14ac:dyDescent="0.55000000000000004"/>
    <row r="3484" ht="14.25" customHeight="1" x14ac:dyDescent="0.55000000000000004"/>
    <row r="3485" ht="14.25" customHeight="1" x14ac:dyDescent="0.55000000000000004"/>
    <row r="3486" ht="14.25" customHeight="1" x14ac:dyDescent="0.55000000000000004"/>
    <row r="3487" ht="14.25" customHeight="1" x14ac:dyDescent="0.55000000000000004"/>
    <row r="3488" ht="14.25" customHeight="1" x14ac:dyDescent="0.55000000000000004"/>
    <row r="3489" ht="14.25" customHeight="1" x14ac:dyDescent="0.55000000000000004"/>
    <row r="3490" ht="14.25" customHeight="1" x14ac:dyDescent="0.55000000000000004"/>
    <row r="3491" ht="14.25" customHeight="1" x14ac:dyDescent="0.55000000000000004"/>
    <row r="3492" ht="14.25" customHeight="1" x14ac:dyDescent="0.55000000000000004"/>
    <row r="3493" ht="14.25" customHeight="1" x14ac:dyDescent="0.55000000000000004"/>
    <row r="3494" ht="14.25" customHeight="1" x14ac:dyDescent="0.55000000000000004"/>
    <row r="3495" ht="14.25" customHeight="1" x14ac:dyDescent="0.55000000000000004"/>
    <row r="3496" ht="14.25" customHeight="1" x14ac:dyDescent="0.55000000000000004"/>
    <row r="3497" ht="14.25" customHeight="1" x14ac:dyDescent="0.55000000000000004"/>
    <row r="3498" ht="14.25" customHeight="1" x14ac:dyDescent="0.55000000000000004"/>
    <row r="3499" ht="14.25" customHeight="1" x14ac:dyDescent="0.55000000000000004"/>
    <row r="3500" ht="14.25" customHeight="1" x14ac:dyDescent="0.55000000000000004"/>
    <row r="3501" ht="14.25" customHeight="1" x14ac:dyDescent="0.55000000000000004"/>
    <row r="3502" ht="14.25" customHeight="1" x14ac:dyDescent="0.55000000000000004"/>
    <row r="3503" ht="14.25" customHeight="1" x14ac:dyDescent="0.55000000000000004"/>
    <row r="3504" ht="14.25" customHeight="1" x14ac:dyDescent="0.55000000000000004"/>
    <row r="3505" ht="14.25" customHeight="1" x14ac:dyDescent="0.55000000000000004"/>
    <row r="3506" ht="14.25" customHeight="1" x14ac:dyDescent="0.55000000000000004"/>
    <row r="3507" ht="14.25" customHeight="1" x14ac:dyDescent="0.55000000000000004"/>
    <row r="3508" ht="14.25" customHeight="1" x14ac:dyDescent="0.55000000000000004"/>
    <row r="3509" ht="14.25" customHeight="1" x14ac:dyDescent="0.55000000000000004"/>
    <row r="3510" ht="14.25" customHeight="1" x14ac:dyDescent="0.55000000000000004"/>
    <row r="3511" ht="14.25" customHeight="1" x14ac:dyDescent="0.55000000000000004"/>
    <row r="3512" ht="14.25" customHeight="1" x14ac:dyDescent="0.55000000000000004"/>
    <row r="3513" ht="14.25" customHeight="1" x14ac:dyDescent="0.55000000000000004"/>
    <row r="3514" ht="14.25" customHeight="1" x14ac:dyDescent="0.55000000000000004"/>
    <row r="3515" ht="14.25" customHeight="1" x14ac:dyDescent="0.55000000000000004"/>
    <row r="3516" ht="14.25" customHeight="1" x14ac:dyDescent="0.55000000000000004"/>
    <row r="3517" ht="14.25" customHeight="1" x14ac:dyDescent="0.55000000000000004"/>
    <row r="3518" ht="14.25" customHeight="1" x14ac:dyDescent="0.55000000000000004"/>
    <row r="3519" ht="14.25" customHeight="1" x14ac:dyDescent="0.55000000000000004"/>
    <row r="3520" ht="14.25" customHeight="1" x14ac:dyDescent="0.55000000000000004"/>
    <row r="3521" ht="14.25" customHeight="1" x14ac:dyDescent="0.55000000000000004"/>
    <row r="3522" ht="14.25" customHeight="1" x14ac:dyDescent="0.55000000000000004"/>
    <row r="3523" ht="14.25" customHeight="1" x14ac:dyDescent="0.55000000000000004"/>
    <row r="3524" ht="14.25" customHeight="1" x14ac:dyDescent="0.55000000000000004"/>
    <row r="3525" ht="14.25" customHeight="1" x14ac:dyDescent="0.55000000000000004"/>
    <row r="3526" ht="14.25" customHeight="1" x14ac:dyDescent="0.55000000000000004"/>
    <row r="3527" ht="14.25" customHeight="1" x14ac:dyDescent="0.55000000000000004"/>
    <row r="3528" ht="14.25" customHeight="1" x14ac:dyDescent="0.55000000000000004"/>
    <row r="3529" ht="14.25" customHeight="1" x14ac:dyDescent="0.55000000000000004"/>
    <row r="3530" ht="14.25" customHeight="1" x14ac:dyDescent="0.55000000000000004"/>
    <row r="3531" ht="14.25" customHeight="1" x14ac:dyDescent="0.55000000000000004"/>
    <row r="3532" ht="14.25" customHeight="1" x14ac:dyDescent="0.55000000000000004"/>
    <row r="3533" ht="14.25" customHeight="1" x14ac:dyDescent="0.55000000000000004"/>
    <row r="3534" ht="14.25" customHeight="1" x14ac:dyDescent="0.55000000000000004"/>
    <row r="3535" ht="14.25" customHeight="1" x14ac:dyDescent="0.55000000000000004"/>
    <row r="3536" ht="14.25" customHeight="1" x14ac:dyDescent="0.55000000000000004"/>
    <row r="3537" ht="14.25" customHeight="1" x14ac:dyDescent="0.55000000000000004"/>
    <row r="3538" ht="14.25" customHeight="1" x14ac:dyDescent="0.55000000000000004"/>
    <row r="3539" ht="14.25" customHeight="1" x14ac:dyDescent="0.55000000000000004"/>
    <row r="3540" ht="14.25" customHeight="1" x14ac:dyDescent="0.55000000000000004"/>
    <row r="3541" ht="14.25" customHeight="1" x14ac:dyDescent="0.55000000000000004"/>
    <row r="3542" ht="14.25" customHeight="1" x14ac:dyDescent="0.55000000000000004"/>
    <row r="3543" ht="14.25" customHeight="1" x14ac:dyDescent="0.55000000000000004"/>
    <row r="3544" ht="14.25" customHeight="1" x14ac:dyDescent="0.55000000000000004"/>
    <row r="3545" ht="14.25" customHeight="1" x14ac:dyDescent="0.55000000000000004"/>
    <row r="3546" ht="14.25" customHeight="1" x14ac:dyDescent="0.55000000000000004"/>
    <row r="3547" ht="14.25" customHeight="1" x14ac:dyDescent="0.55000000000000004"/>
    <row r="3548" ht="14.25" customHeight="1" x14ac:dyDescent="0.55000000000000004"/>
    <row r="3549" ht="14.25" customHeight="1" x14ac:dyDescent="0.55000000000000004"/>
    <row r="3550" ht="14.25" customHeight="1" x14ac:dyDescent="0.55000000000000004"/>
    <row r="3551" ht="14.25" customHeight="1" x14ac:dyDescent="0.55000000000000004"/>
    <row r="3552" ht="14.25" customHeight="1" x14ac:dyDescent="0.55000000000000004"/>
    <row r="3553" ht="14.25" customHeight="1" x14ac:dyDescent="0.55000000000000004"/>
    <row r="3554" ht="14.25" customHeight="1" x14ac:dyDescent="0.55000000000000004"/>
    <row r="3555" ht="14.25" customHeight="1" x14ac:dyDescent="0.55000000000000004"/>
    <row r="3556" ht="14.25" customHeight="1" x14ac:dyDescent="0.55000000000000004"/>
    <row r="3557" ht="14.25" customHeight="1" x14ac:dyDescent="0.55000000000000004"/>
    <row r="3558" ht="14.25" customHeight="1" x14ac:dyDescent="0.55000000000000004"/>
    <row r="3559" ht="14.25" customHeight="1" x14ac:dyDescent="0.55000000000000004"/>
    <row r="3560" ht="14.25" customHeight="1" x14ac:dyDescent="0.55000000000000004"/>
    <row r="3561" ht="14.25" customHeight="1" x14ac:dyDescent="0.55000000000000004"/>
    <row r="3562" ht="14.25" customHeight="1" x14ac:dyDescent="0.55000000000000004"/>
    <row r="3563" ht="14.25" customHeight="1" x14ac:dyDescent="0.55000000000000004"/>
    <row r="3564" ht="14.25" customHeight="1" x14ac:dyDescent="0.55000000000000004"/>
    <row r="3565" ht="14.25" customHeight="1" x14ac:dyDescent="0.55000000000000004"/>
    <row r="3566" ht="14.25" customHeight="1" x14ac:dyDescent="0.55000000000000004"/>
    <row r="3567" ht="14.25" customHeight="1" x14ac:dyDescent="0.55000000000000004"/>
    <row r="3568" ht="14.25" customHeight="1" x14ac:dyDescent="0.55000000000000004"/>
    <row r="3569" ht="14.25" customHeight="1" x14ac:dyDescent="0.55000000000000004"/>
    <row r="3570" ht="14.25" customHeight="1" x14ac:dyDescent="0.55000000000000004"/>
    <row r="3571" ht="14.25" customHeight="1" x14ac:dyDescent="0.55000000000000004"/>
    <row r="3572" ht="14.25" customHeight="1" x14ac:dyDescent="0.55000000000000004"/>
    <row r="3573" ht="14.25" customHeight="1" x14ac:dyDescent="0.55000000000000004"/>
    <row r="3574" ht="14.25" customHeight="1" x14ac:dyDescent="0.55000000000000004"/>
    <row r="3575" ht="14.25" customHeight="1" x14ac:dyDescent="0.55000000000000004"/>
    <row r="3576" ht="14.25" customHeight="1" x14ac:dyDescent="0.55000000000000004"/>
    <row r="3577" ht="14.25" customHeight="1" x14ac:dyDescent="0.55000000000000004"/>
    <row r="3578" ht="14.25" customHeight="1" x14ac:dyDescent="0.55000000000000004"/>
    <row r="3579" ht="14.25" customHeight="1" x14ac:dyDescent="0.55000000000000004"/>
    <row r="3580" ht="14.25" customHeight="1" x14ac:dyDescent="0.55000000000000004"/>
    <row r="3581" ht="14.25" customHeight="1" x14ac:dyDescent="0.55000000000000004"/>
    <row r="3582" ht="14.25" customHeight="1" x14ac:dyDescent="0.55000000000000004"/>
    <row r="3583" ht="14.25" customHeight="1" x14ac:dyDescent="0.55000000000000004"/>
    <row r="3584" ht="14.25" customHeight="1" x14ac:dyDescent="0.55000000000000004"/>
    <row r="3585" ht="14.25" customHeight="1" x14ac:dyDescent="0.55000000000000004"/>
    <row r="3586" ht="14.25" customHeight="1" x14ac:dyDescent="0.55000000000000004"/>
    <row r="3587" ht="14.25" customHeight="1" x14ac:dyDescent="0.55000000000000004"/>
    <row r="3588" ht="14.25" customHeight="1" x14ac:dyDescent="0.55000000000000004"/>
    <row r="3589" ht="14.25" customHeight="1" x14ac:dyDescent="0.55000000000000004"/>
    <row r="3590" ht="14.25" customHeight="1" x14ac:dyDescent="0.55000000000000004"/>
    <row r="3591" ht="14.25" customHeight="1" x14ac:dyDescent="0.55000000000000004"/>
    <row r="3592" ht="14.25" customHeight="1" x14ac:dyDescent="0.55000000000000004"/>
    <row r="3593" ht="14.25" customHeight="1" x14ac:dyDescent="0.55000000000000004"/>
    <row r="3594" ht="14.25" customHeight="1" x14ac:dyDescent="0.55000000000000004"/>
    <row r="3595" ht="14.25" customHeight="1" x14ac:dyDescent="0.55000000000000004"/>
    <row r="3596" ht="14.25" customHeight="1" x14ac:dyDescent="0.55000000000000004"/>
    <row r="3597" ht="14.25" customHeight="1" x14ac:dyDescent="0.55000000000000004"/>
    <row r="3598" ht="14.25" customHeight="1" x14ac:dyDescent="0.55000000000000004"/>
    <row r="3599" ht="14.25" customHeight="1" x14ac:dyDescent="0.55000000000000004"/>
    <row r="3600" ht="14.25" customHeight="1" x14ac:dyDescent="0.55000000000000004"/>
    <row r="3601" ht="14.25" customHeight="1" x14ac:dyDescent="0.55000000000000004"/>
    <row r="3602" ht="14.25" customHeight="1" x14ac:dyDescent="0.55000000000000004"/>
    <row r="3603" ht="14.25" customHeight="1" x14ac:dyDescent="0.55000000000000004"/>
    <row r="3604" ht="14.25" customHeight="1" x14ac:dyDescent="0.55000000000000004"/>
    <row r="3605" ht="14.25" customHeight="1" x14ac:dyDescent="0.55000000000000004"/>
    <row r="3606" ht="14.25" customHeight="1" x14ac:dyDescent="0.55000000000000004"/>
    <row r="3607" ht="14.25" customHeight="1" x14ac:dyDescent="0.55000000000000004"/>
    <row r="3608" ht="14.25" customHeight="1" x14ac:dyDescent="0.55000000000000004"/>
    <row r="3609" ht="14.25" customHeight="1" x14ac:dyDescent="0.55000000000000004"/>
    <row r="3610" ht="14.25" customHeight="1" x14ac:dyDescent="0.55000000000000004"/>
    <row r="3611" ht="14.25" customHeight="1" x14ac:dyDescent="0.55000000000000004"/>
    <row r="3612" ht="14.25" customHeight="1" x14ac:dyDescent="0.55000000000000004"/>
    <row r="3613" ht="14.25" customHeight="1" x14ac:dyDescent="0.55000000000000004"/>
    <row r="3614" ht="14.25" customHeight="1" x14ac:dyDescent="0.55000000000000004"/>
    <row r="3615" ht="14.25" customHeight="1" x14ac:dyDescent="0.55000000000000004"/>
    <row r="3616" ht="14.25" customHeight="1" x14ac:dyDescent="0.55000000000000004"/>
    <row r="3617" ht="14.25" customHeight="1" x14ac:dyDescent="0.55000000000000004"/>
    <row r="3618" ht="14.25" customHeight="1" x14ac:dyDescent="0.55000000000000004"/>
    <row r="3619" ht="14.25" customHeight="1" x14ac:dyDescent="0.55000000000000004"/>
    <row r="3620" ht="14.25" customHeight="1" x14ac:dyDescent="0.55000000000000004"/>
    <row r="3621" ht="14.25" customHeight="1" x14ac:dyDescent="0.55000000000000004"/>
    <row r="3622" ht="14.25" customHeight="1" x14ac:dyDescent="0.55000000000000004"/>
    <row r="3623" ht="14.25" customHeight="1" x14ac:dyDescent="0.55000000000000004"/>
    <row r="3624" ht="14.25" customHeight="1" x14ac:dyDescent="0.55000000000000004"/>
    <row r="3625" ht="14.25" customHeight="1" x14ac:dyDescent="0.55000000000000004"/>
    <row r="3626" ht="14.25" customHeight="1" x14ac:dyDescent="0.55000000000000004"/>
    <row r="3627" ht="14.25" customHeight="1" x14ac:dyDescent="0.55000000000000004"/>
    <row r="3628" ht="14.25" customHeight="1" x14ac:dyDescent="0.55000000000000004"/>
    <row r="3629" ht="14.25" customHeight="1" x14ac:dyDescent="0.55000000000000004"/>
    <row r="3630" ht="14.25" customHeight="1" x14ac:dyDescent="0.55000000000000004"/>
    <row r="3631" ht="14.25" customHeight="1" x14ac:dyDescent="0.55000000000000004"/>
    <row r="3632" ht="14.25" customHeight="1" x14ac:dyDescent="0.55000000000000004"/>
    <row r="3633" ht="14.25" customHeight="1" x14ac:dyDescent="0.55000000000000004"/>
    <row r="3634" ht="14.25" customHeight="1" x14ac:dyDescent="0.55000000000000004"/>
    <row r="3635" ht="14.25" customHeight="1" x14ac:dyDescent="0.55000000000000004"/>
    <row r="3636" ht="14.25" customHeight="1" x14ac:dyDescent="0.55000000000000004"/>
    <row r="3637" ht="14.25" customHeight="1" x14ac:dyDescent="0.55000000000000004"/>
    <row r="3638" ht="14.25" customHeight="1" x14ac:dyDescent="0.55000000000000004"/>
    <row r="3639" ht="14.25" customHeight="1" x14ac:dyDescent="0.55000000000000004"/>
    <row r="3640" ht="14.25" customHeight="1" x14ac:dyDescent="0.55000000000000004"/>
    <row r="3641" ht="14.25" customHeight="1" x14ac:dyDescent="0.55000000000000004"/>
    <row r="3642" ht="14.25" customHeight="1" x14ac:dyDescent="0.55000000000000004"/>
    <row r="3643" ht="14.25" customHeight="1" x14ac:dyDescent="0.55000000000000004"/>
    <row r="3644" ht="14.25" customHeight="1" x14ac:dyDescent="0.55000000000000004"/>
    <row r="3645" ht="14.25" customHeight="1" x14ac:dyDescent="0.55000000000000004"/>
    <row r="3646" ht="14.25" customHeight="1" x14ac:dyDescent="0.55000000000000004"/>
    <row r="3647" ht="14.25" customHeight="1" x14ac:dyDescent="0.55000000000000004"/>
    <row r="3648" ht="14.25" customHeight="1" x14ac:dyDescent="0.55000000000000004"/>
    <row r="3649" ht="14.25" customHeight="1" x14ac:dyDescent="0.55000000000000004"/>
    <row r="3650" ht="14.25" customHeight="1" x14ac:dyDescent="0.55000000000000004"/>
    <row r="3651" ht="14.25" customHeight="1" x14ac:dyDescent="0.55000000000000004"/>
    <row r="3652" ht="14.25" customHeight="1" x14ac:dyDescent="0.55000000000000004"/>
    <row r="3653" ht="14.25" customHeight="1" x14ac:dyDescent="0.55000000000000004"/>
    <row r="3654" ht="14.25" customHeight="1" x14ac:dyDescent="0.55000000000000004"/>
    <row r="3655" ht="14.25" customHeight="1" x14ac:dyDescent="0.55000000000000004"/>
    <row r="3656" ht="14.25" customHeight="1" x14ac:dyDescent="0.55000000000000004"/>
    <row r="3657" ht="14.25" customHeight="1" x14ac:dyDescent="0.55000000000000004"/>
    <row r="3658" ht="14.25" customHeight="1" x14ac:dyDescent="0.55000000000000004"/>
    <row r="3659" ht="14.25" customHeight="1" x14ac:dyDescent="0.55000000000000004"/>
    <row r="3660" ht="14.25" customHeight="1" x14ac:dyDescent="0.55000000000000004"/>
    <row r="3661" ht="14.25" customHeight="1" x14ac:dyDescent="0.55000000000000004"/>
    <row r="3662" ht="14.25" customHeight="1" x14ac:dyDescent="0.55000000000000004"/>
    <row r="3663" ht="14.25" customHeight="1" x14ac:dyDescent="0.55000000000000004"/>
    <row r="3664" ht="14.25" customHeight="1" x14ac:dyDescent="0.55000000000000004"/>
    <row r="3665" ht="14.25" customHeight="1" x14ac:dyDescent="0.55000000000000004"/>
    <row r="3666" ht="14.25" customHeight="1" x14ac:dyDescent="0.55000000000000004"/>
    <row r="3667" ht="14.25" customHeight="1" x14ac:dyDescent="0.55000000000000004"/>
    <row r="3668" ht="14.25" customHeight="1" x14ac:dyDescent="0.55000000000000004"/>
    <row r="3669" ht="14.25" customHeight="1" x14ac:dyDescent="0.55000000000000004"/>
    <row r="3670" ht="14.25" customHeight="1" x14ac:dyDescent="0.55000000000000004"/>
    <row r="3671" ht="14.25" customHeight="1" x14ac:dyDescent="0.55000000000000004"/>
    <row r="3672" ht="14.25" customHeight="1" x14ac:dyDescent="0.55000000000000004"/>
    <row r="3673" ht="14.25" customHeight="1" x14ac:dyDescent="0.55000000000000004"/>
    <row r="3674" ht="14.25" customHeight="1" x14ac:dyDescent="0.55000000000000004"/>
    <row r="3675" ht="14.25" customHeight="1" x14ac:dyDescent="0.55000000000000004"/>
    <row r="3676" ht="14.25" customHeight="1" x14ac:dyDescent="0.55000000000000004"/>
    <row r="3677" ht="14.25" customHeight="1" x14ac:dyDescent="0.55000000000000004"/>
    <row r="3678" ht="14.25" customHeight="1" x14ac:dyDescent="0.55000000000000004"/>
    <row r="3679" ht="14.25" customHeight="1" x14ac:dyDescent="0.55000000000000004"/>
    <row r="3680" ht="14.25" customHeight="1" x14ac:dyDescent="0.55000000000000004"/>
    <row r="3681" ht="14.25" customHeight="1" x14ac:dyDescent="0.55000000000000004"/>
    <row r="3682" ht="14.25" customHeight="1" x14ac:dyDescent="0.55000000000000004"/>
    <row r="3683" ht="14.25" customHeight="1" x14ac:dyDescent="0.55000000000000004"/>
    <row r="3684" ht="14.25" customHeight="1" x14ac:dyDescent="0.55000000000000004"/>
    <row r="3685" ht="14.25" customHeight="1" x14ac:dyDescent="0.55000000000000004"/>
    <row r="3686" ht="14.25" customHeight="1" x14ac:dyDescent="0.55000000000000004"/>
    <row r="3687" ht="14.25" customHeight="1" x14ac:dyDescent="0.55000000000000004"/>
    <row r="3688" ht="14.25" customHeight="1" x14ac:dyDescent="0.55000000000000004"/>
    <row r="3689" ht="14.25" customHeight="1" x14ac:dyDescent="0.55000000000000004"/>
    <row r="3690" ht="14.25" customHeight="1" x14ac:dyDescent="0.55000000000000004"/>
    <row r="3691" ht="14.25" customHeight="1" x14ac:dyDescent="0.55000000000000004"/>
    <row r="3692" ht="14.25" customHeight="1" x14ac:dyDescent="0.55000000000000004"/>
    <row r="3693" ht="14.25" customHeight="1" x14ac:dyDescent="0.55000000000000004"/>
    <row r="3694" ht="14.25" customHeight="1" x14ac:dyDescent="0.55000000000000004"/>
    <row r="3695" ht="14.25" customHeight="1" x14ac:dyDescent="0.55000000000000004"/>
    <row r="3696" ht="14.25" customHeight="1" x14ac:dyDescent="0.55000000000000004"/>
    <row r="3697" ht="14.25" customHeight="1" x14ac:dyDescent="0.55000000000000004"/>
    <row r="3698" ht="14.25" customHeight="1" x14ac:dyDescent="0.55000000000000004"/>
    <row r="3699" ht="14.25" customHeight="1" x14ac:dyDescent="0.55000000000000004"/>
    <row r="3700" ht="14.25" customHeight="1" x14ac:dyDescent="0.55000000000000004"/>
    <row r="3701" ht="14.25" customHeight="1" x14ac:dyDescent="0.55000000000000004"/>
    <row r="3702" ht="14.25" customHeight="1" x14ac:dyDescent="0.55000000000000004"/>
    <row r="3703" ht="14.25" customHeight="1" x14ac:dyDescent="0.55000000000000004"/>
    <row r="3704" ht="14.25" customHeight="1" x14ac:dyDescent="0.55000000000000004"/>
    <row r="3705" ht="14.25" customHeight="1" x14ac:dyDescent="0.55000000000000004"/>
    <row r="3706" ht="14.25" customHeight="1" x14ac:dyDescent="0.55000000000000004"/>
    <row r="3707" ht="14.25" customHeight="1" x14ac:dyDescent="0.55000000000000004"/>
    <row r="3708" ht="14.25" customHeight="1" x14ac:dyDescent="0.55000000000000004"/>
    <row r="3709" ht="14.25" customHeight="1" x14ac:dyDescent="0.55000000000000004"/>
    <row r="3710" ht="14.25" customHeight="1" x14ac:dyDescent="0.55000000000000004"/>
    <row r="3711" ht="14.25" customHeight="1" x14ac:dyDescent="0.55000000000000004"/>
    <row r="3712" ht="14.25" customHeight="1" x14ac:dyDescent="0.55000000000000004"/>
    <row r="3713" ht="14.25" customHeight="1" x14ac:dyDescent="0.55000000000000004"/>
    <row r="3714" ht="14.25" customHeight="1" x14ac:dyDescent="0.55000000000000004"/>
    <row r="3715" ht="14.25" customHeight="1" x14ac:dyDescent="0.55000000000000004"/>
    <row r="3716" ht="14.25" customHeight="1" x14ac:dyDescent="0.55000000000000004"/>
    <row r="3717" ht="14.25" customHeight="1" x14ac:dyDescent="0.55000000000000004"/>
    <row r="3718" ht="14.25" customHeight="1" x14ac:dyDescent="0.55000000000000004"/>
    <row r="3719" ht="14.25" customHeight="1" x14ac:dyDescent="0.55000000000000004"/>
    <row r="3720" ht="14.25" customHeight="1" x14ac:dyDescent="0.55000000000000004"/>
    <row r="3721" ht="14.25" customHeight="1" x14ac:dyDescent="0.55000000000000004"/>
    <row r="3722" ht="14.25" customHeight="1" x14ac:dyDescent="0.55000000000000004"/>
    <row r="3723" ht="14.25" customHeight="1" x14ac:dyDescent="0.55000000000000004"/>
    <row r="3724" ht="14.25" customHeight="1" x14ac:dyDescent="0.55000000000000004"/>
    <row r="3725" ht="14.25" customHeight="1" x14ac:dyDescent="0.55000000000000004"/>
    <row r="3726" ht="14.25" customHeight="1" x14ac:dyDescent="0.55000000000000004"/>
    <row r="3727" ht="14.25" customHeight="1" x14ac:dyDescent="0.55000000000000004"/>
    <row r="3728" ht="14.25" customHeight="1" x14ac:dyDescent="0.55000000000000004"/>
    <row r="3729" ht="14.25" customHeight="1" x14ac:dyDescent="0.55000000000000004"/>
    <row r="3730" ht="14.25" customHeight="1" x14ac:dyDescent="0.55000000000000004"/>
    <row r="3731" ht="14.25" customHeight="1" x14ac:dyDescent="0.55000000000000004"/>
    <row r="3732" ht="14.25" customHeight="1" x14ac:dyDescent="0.55000000000000004"/>
    <row r="3733" ht="14.25" customHeight="1" x14ac:dyDescent="0.55000000000000004"/>
    <row r="3734" ht="14.25" customHeight="1" x14ac:dyDescent="0.55000000000000004"/>
    <row r="3735" ht="14.25" customHeight="1" x14ac:dyDescent="0.55000000000000004"/>
    <row r="3736" ht="14.25" customHeight="1" x14ac:dyDescent="0.55000000000000004"/>
    <row r="3737" ht="14.25" customHeight="1" x14ac:dyDescent="0.55000000000000004"/>
    <row r="3738" ht="14.25" customHeight="1" x14ac:dyDescent="0.55000000000000004"/>
    <row r="3739" ht="14.25" customHeight="1" x14ac:dyDescent="0.55000000000000004"/>
    <row r="3740" ht="14.25" customHeight="1" x14ac:dyDescent="0.55000000000000004"/>
    <row r="3741" ht="14.25" customHeight="1" x14ac:dyDescent="0.55000000000000004"/>
    <row r="3742" ht="14.25" customHeight="1" x14ac:dyDescent="0.55000000000000004"/>
    <row r="3743" ht="14.25" customHeight="1" x14ac:dyDescent="0.55000000000000004"/>
    <row r="3744" ht="14.25" customHeight="1" x14ac:dyDescent="0.55000000000000004"/>
    <row r="3745" ht="14.25" customHeight="1" x14ac:dyDescent="0.55000000000000004"/>
    <row r="3746" ht="14.25" customHeight="1" x14ac:dyDescent="0.55000000000000004"/>
    <row r="3747" ht="14.25" customHeight="1" x14ac:dyDescent="0.55000000000000004"/>
    <row r="3748" ht="14.25" customHeight="1" x14ac:dyDescent="0.55000000000000004"/>
    <row r="3749" ht="14.25" customHeight="1" x14ac:dyDescent="0.55000000000000004"/>
    <row r="3750" ht="14.25" customHeight="1" x14ac:dyDescent="0.55000000000000004"/>
    <row r="3751" ht="14.25" customHeight="1" x14ac:dyDescent="0.55000000000000004"/>
    <row r="3752" ht="14.25" customHeight="1" x14ac:dyDescent="0.55000000000000004"/>
    <row r="3753" ht="14.25" customHeight="1" x14ac:dyDescent="0.55000000000000004"/>
    <row r="3754" ht="14.25" customHeight="1" x14ac:dyDescent="0.55000000000000004"/>
    <row r="3755" ht="14.25" customHeight="1" x14ac:dyDescent="0.55000000000000004"/>
    <row r="3756" ht="14.25" customHeight="1" x14ac:dyDescent="0.55000000000000004"/>
    <row r="3757" ht="14.25" customHeight="1" x14ac:dyDescent="0.55000000000000004"/>
    <row r="3758" ht="14.25" customHeight="1" x14ac:dyDescent="0.55000000000000004"/>
    <row r="3759" ht="14.25" customHeight="1" x14ac:dyDescent="0.55000000000000004"/>
    <row r="3760" ht="14.25" customHeight="1" x14ac:dyDescent="0.55000000000000004"/>
    <row r="3761" ht="14.25" customHeight="1" x14ac:dyDescent="0.55000000000000004"/>
    <row r="3762" ht="14.25" customHeight="1" x14ac:dyDescent="0.55000000000000004"/>
    <row r="3763" ht="14.25" customHeight="1" x14ac:dyDescent="0.55000000000000004"/>
    <row r="3764" ht="14.25" customHeight="1" x14ac:dyDescent="0.55000000000000004"/>
    <row r="3765" ht="14.25" customHeight="1" x14ac:dyDescent="0.55000000000000004"/>
    <row r="3766" ht="14.25" customHeight="1" x14ac:dyDescent="0.55000000000000004"/>
    <row r="3767" ht="14.25" customHeight="1" x14ac:dyDescent="0.55000000000000004"/>
    <row r="3768" ht="14.25" customHeight="1" x14ac:dyDescent="0.55000000000000004"/>
    <row r="3769" ht="14.25" customHeight="1" x14ac:dyDescent="0.55000000000000004"/>
    <row r="3770" ht="14.25" customHeight="1" x14ac:dyDescent="0.55000000000000004"/>
    <row r="3771" ht="14.25" customHeight="1" x14ac:dyDescent="0.55000000000000004"/>
    <row r="3772" ht="14.25" customHeight="1" x14ac:dyDescent="0.55000000000000004"/>
    <row r="3773" ht="14.25" customHeight="1" x14ac:dyDescent="0.55000000000000004"/>
    <row r="3774" ht="14.25" customHeight="1" x14ac:dyDescent="0.55000000000000004"/>
    <row r="3775" ht="14.25" customHeight="1" x14ac:dyDescent="0.55000000000000004"/>
    <row r="3776" ht="14.25" customHeight="1" x14ac:dyDescent="0.55000000000000004"/>
    <row r="3777" ht="14.25" customHeight="1" x14ac:dyDescent="0.55000000000000004"/>
    <row r="3778" ht="14.25" customHeight="1" x14ac:dyDescent="0.55000000000000004"/>
    <row r="3779" ht="14.25" customHeight="1" x14ac:dyDescent="0.55000000000000004"/>
    <row r="3780" ht="14.25" customHeight="1" x14ac:dyDescent="0.55000000000000004"/>
    <row r="3781" ht="14.25" customHeight="1" x14ac:dyDescent="0.55000000000000004"/>
    <row r="3782" ht="14.25" customHeight="1" x14ac:dyDescent="0.55000000000000004"/>
    <row r="3783" ht="14.25" customHeight="1" x14ac:dyDescent="0.55000000000000004"/>
    <row r="3784" ht="14.25" customHeight="1" x14ac:dyDescent="0.55000000000000004"/>
    <row r="3785" ht="14.25" customHeight="1" x14ac:dyDescent="0.55000000000000004"/>
    <row r="3786" ht="14.25" customHeight="1" x14ac:dyDescent="0.55000000000000004"/>
    <row r="3787" ht="14.25" customHeight="1" x14ac:dyDescent="0.55000000000000004"/>
    <row r="3788" ht="14.25" customHeight="1" x14ac:dyDescent="0.55000000000000004"/>
    <row r="3789" ht="14.25" customHeight="1" x14ac:dyDescent="0.55000000000000004"/>
    <row r="3790" ht="14.25" customHeight="1" x14ac:dyDescent="0.55000000000000004"/>
    <row r="3791" ht="14.25" customHeight="1" x14ac:dyDescent="0.55000000000000004"/>
    <row r="3792" ht="14.25" customHeight="1" x14ac:dyDescent="0.55000000000000004"/>
    <row r="3793" ht="14.25" customHeight="1" x14ac:dyDescent="0.55000000000000004"/>
    <row r="3794" ht="14.25" customHeight="1" x14ac:dyDescent="0.55000000000000004"/>
    <row r="3795" ht="14.25" customHeight="1" x14ac:dyDescent="0.55000000000000004"/>
    <row r="3796" ht="14.25" customHeight="1" x14ac:dyDescent="0.55000000000000004"/>
    <row r="3797" ht="14.25" customHeight="1" x14ac:dyDescent="0.55000000000000004"/>
    <row r="3798" ht="14.25" customHeight="1" x14ac:dyDescent="0.55000000000000004"/>
    <row r="3799" ht="14.25" customHeight="1" x14ac:dyDescent="0.55000000000000004"/>
    <row r="3800" ht="14.25" customHeight="1" x14ac:dyDescent="0.55000000000000004"/>
    <row r="3801" ht="14.25" customHeight="1" x14ac:dyDescent="0.55000000000000004"/>
    <row r="3802" ht="14.25" customHeight="1" x14ac:dyDescent="0.55000000000000004"/>
    <row r="3803" ht="14.25" customHeight="1" x14ac:dyDescent="0.55000000000000004"/>
    <row r="3804" ht="14.25" customHeight="1" x14ac:dyDescent="0.55000000000000004"/>
    <row r="3805" ht="14.25" customHeight="1" x14ac:dyDescent="0.55000000000000004"/>
    <row r="3806" ht="14.25" customHeight="1" x14ac:dyDescent="0.55000000000000004"/>
    <row r="3807" ht="14.25" customHeight="1" x14ac:dyDescent="0.55000000000000004"/>
    <row r="3808" ht="14.25" customHeight="1" x14ac:dyDescent="0.55000000000000004"/>
    <row r="3809" ht="14.25" customHeight="1" x14ac:dyDescent="0.55000000000000004"/>
    <row r="3810" ht="14.25" customHeight="1" x14ac:dyDescent="0.55000000000000004"/>
    <row r="3811" ht="14.25" customHeight="1" x14ac:dyDescent="0.55000000000000004"/>
    <row r="3812" ht="14.25" customHeight="1" x14ac:dyDescent="0.55000000000000004"/>
    <row r="3813" ht="14.25" customHeight="1" x14ac:dyDescent="0.55000000000000004"/>
    <row r="3814" ht="14.25" customHeight="1" x14ac:dyDescent="0.55000000000000004"/>
    <row r="3815" ht="14.25" customHeight="1" x14ac:dyDescent="0.55000000000000004"/>
    <row r="3816" ht="14.25" customHeight="1" x14ac:dyDescent="0.55000000000000004"/>
    <row r="3817" ht="14.25" customHeight="1" x14ac:dyDescent="0.55000000000000004"/>
    <row r="3818" ht="14.25" customHeight="1" x14ac:dyDescent="0.55000000000000004"/>
    <row r="3819" ht="14.25" customHeight="1" x14ac:dyDescent="0.55000000000000004"/>
    <row r="3820" ht="14.25" customHeight="1" x14ac:dyDescent="0.55000000000000004"/>
    <row r="3821" ht="14.25" customHeight="1" x14ac:dyDescent="0.55000000000000004"/>
    <row r="3822" ht="14.25" customHeight="1" x14ac:dyDescent="0.55000000000000004"/>
    <row r="3823" ht="14.25" customHeight="1" x14ac:dyDescent="0.55000000000000004"/>
    <row r="3824" ht="14.25" customHeight="1" x14ac:dyDescent="0.55000000000000004"/>
    <row r="3825" ht="14.25" customHeight="1" x14ac:dyDescent="0.55000000000000004"/>
    <row r="3826" ht="14.25" customHeight="1" x14ac:dyDescent="0.55000000000000004"/>
    <row r="3827" ht="14.25" customHeight="1" x14ac:dyDescent="0.55000000000000004"/>
    <row r="3828" ht="14.25" customHeight="1" x14ac:dyDescent="0.55000000000000004"/>
    <row r="3829" ht="14.25" customHeight="1" x14ac:dyDescent="0.55000000000000004"/>
    <row r="3830" ht="14.25" customHeight="1" x14ac:dyDescent="0.55000000000000004"/>
    <row r="3831" ht="14.25" customHeight="1" x14ac:dyDescent="0.55000000000000004"/>
    <row r="3832" ht="14.25" customHeight="1" x14ac:dyDescent="0.55000000000000004"/>
    <row r="3833" ht="14.25" customHeight="1" x14ac:dyDescent="0.55000000000000004"/>
    <row r="3834" ht="14.25" customHeight="1" x14ac:dyDescent="0.55000000000000004"/>
    <row r="3835" ht="14.25" customHeight="1" x14ac:dyDescent="0.55000000000000004"/>
    <row r="3836" ht="14.25" customHeight="1" x14ac:dyDescent="0.55000000000000004"/>
    <row r="3837" ht="14.25" customHeight="1" x14ac:dyDescent="0.55000000000000004"/>
    <row r="3838" ht="14.25" customHeight="1" x14ac:dyDescent="0.55000000000000004"/>
    <row r="3839" ht="14.25" customHeight="1" x14ac:dyDescent="0.55000000000000004"/>
    <row r="3840" ht="14.25" customHeight="1" x14ac:dyDescent="0.55000000000000004"/>
    <row r="3841" ht="14.25" customHeight="1" x14ac:dyDescent="0.55000000000000004"/>
    <row r="3842" ht="14.25" customHeight="1" x14ac:dyDescent="0.55000000000000004"/>
    <row r="3843" ht="14.25" customHeight="1" x14ac:dyDescent="0.55000000000000004"/>
    <row r="3844" ht="14.25" customHeight="1" x14ac:dyDescent="0.55000000000000004"/>
    <row r="3845" ht="14.25" customHeight="1" x14ac:dyDescent="0.55000000000000004"/>
    <row r="3846" ht="14.25" customHeight="1" x14ac:dyDescent="0.55000000000000004"/>
    <row r="3847" ht="14.25" customHeight="1" x14ac:dyDescent="0.55000000000000004"/>
    <row r="3848" ht="14.25" customHeight="1" x14ac:dyDescent="0.55000000000000004"/>
    <row r="3849" ht="14.25" customHeight="1" x14ac:dyDescent="0.55000000000000004"/>
    <row r="3850" ht="14.25" customHeight="1" x14ac:dyDescent="0.55000000000000004"/>
    <row r="3851" ht="14.25" customHeight="1" x14ac:dyDescent="0.55000000000000004"/>
    <row r="3852" ht="14.25" customHeight="1" x14ac:dyDescent="0.55000000000000004"/>
    <row r="3853" ht="14.25" customHeight="1" x14ac:dyDescent="0.55000000000000004"/>
    <row r="3854" ht="14.25" customHeight="1" x14ac:dyDescent="0.55000000000000004"/>
    <row r="3855" ht="14.25" customHeight="1" x14ac:dyDescent="0.55000000000000004"/>
    <row r="3856" ht="14.25" customHeight="1" x14ac:dyDescent="0.55000000000000004"/>
    <row r="3857" ht="14.25" customHeight="1" x14ac:dyDescent="0.55000000000000004"/>
    <row r="3858" ht="14.25" customHeight="1" x14ac:dyDescent="0.55000000000000004"/>
    <row r="3859" ht="14.25" customHeight="1" x14ac:dyDescent="0.55000000000000004"/>
    <row r="3860" ht="14.25" customHeight="1" x14ac:dyDescent="0.55000000000000004"/>
    <row r="3861" ht="14.25" customHeight="1" x14ac:dyDescent="0.55000000000000004"/>
    <row r="3862" ht="14.25" customHeight="1" x14ac:dyDescent="0.55000000000000004"/>
    <row r="3863" ht="14.25" customHeight="1" x14ac:dyDescent="0.55000000000000004"/>
    <row r="3864" ht="14.25" customHeight="1" x14ac:dyDescent="0.55000000000000004"/>
    <row r="3865" ht="14.25" customHeight="1" x14ac:dyDescent="0.55000000000000004"/>
    <row r="3866" ht="14.25" customHeight="1" x14ac:dyDescent="0.55000000000000004"/>
    <row r="3867" ht="14.25" customHeight="1" x14ac:dyDescent="0.55000000000000004"/>
    <row r="3868" ht="14.25" customHeight="1" x14ac:dyDescent="0.55000000000000004"/>
    <row r="3869" ht="14.25" customHeight="1" x14ac:dyDescent="0.55000000000000004"/>
    <row r="3870" ht="14.25" customHeight="1" x14ac:dyDescent="0.55000000000000004"/>
    <row r="3871" ht="14.25" customHeight="1" x14ac:dyDescent="0.55000000000000004"/>
    <row r="3872" ht="14.25" customHeight="1" x14ac:dyDescent="0.55000000000000004"/>
    <row r="3873" ht="14.25" customHeight="1" x14ac:dyDescent="0.55000000000000004"/>
    <row r="3874" ht="14.25" customHeight="1" x14ac:dyDescent="0.55000000000000004"/>
    <row r="3875" ht="14.25" customHeight="1" x14ac:dyDescent="0.55000000000000004"/>
    <row r="3876" ht="14.25" customHeight="1" x14ac:dyDescent="0.55000000000000004"/>
    <row r="3877" ht="14.25" customHeight="1" x14ac:dyDescent="0.55000000000000004"/>
    <row r="3878" ht="14.25" customHeight="1" x14ac:dyDescent="0.55000000000000004"/>
    <row r="3879" ht="14.25" customHeight="1" x14ac:dyDescent="0.55000000000000004"/>
    <row r="3880" ht="14.25" customHeight="1" x14ac:dyDescent="0.55000000000000004"/>
    <row r="3881" ht="14.25" customHeight="1" x14ac:dyDescent="0.55000000000000004"/>
    <row r="3882" ht="14.25" customHeight="1" x14ac:dyDescent="0.55000000000000004"/>
    <row r="3883" ht="14.25" customHeight="1" x14ac:dyDescent="0.55000000000000004"/>
    <row r="3884" ht="14.25" customHeight="1" x14ac:dyDescent="0.55000000000000004"/>
    <row r="3885" ht="14.25" customHeight="1" x14ac:dyDescent="0.55000000000000004"/>
    <row r="3886" ht="14.25" customHeight="1" x14ac:dyDescent="0.55000000000000004"/>
    <row r="3887" ht="14.25" customHeight="1" x14ac:dyDescent="0.55000000000000004"/>
    <row r="3888" ht="14.25" customHeight="1" x14ac:dyDescent="0.55000000000000004"/>
    <row r="3889" ht="14.25" customHeight="1" x14ac:dyDescent="0.55000000000000004"/>
    <row r="3890" ht="14.25" customHeight="1" x14ac:dyDescent="0.55000000000000004"/>
    <row r="3891" ht="14.25" customHeight="1" x14ac:dyDescent="0.55000000000000004"/>
    <row r="3892" ht="14.25" customHeight="1" x14ac:dyDescent="0.55000000000000004"/>
    <row r="3893" ht="14.25" customHeight="1" x14ac:dyDescent="0.55000000000000004"/>
    <row r="3894" ht="14.25" customHeight="1" x14ac:dyDescent="0.55000000000000004"/>
    <row r="3895" ht="14.25" customHeight="1" x14ac:dyDescent="0.55000000000000004"/>
    <row r="3896" ht="14.25" customHeight="1" x14ac:dyDescent="0.55000000000000004"/>
    <row r="3897" ht="14.25" customHeight="1" x14ac:dyDescent="0.55000000000000004"/>
    <row r="3898" ht="14.25" customHeight="1" x14ac:dyDescent="0.55000000000000004"/>
    <row r="3899" ht="14.25" customHeight="1" x14ac:dyDescent="0.55000000000000004"/>
    <row r="3900" ht="14.25" customHeight="1" x14ac:dyDescent="0.55000000000000004"/>
    <row r="3901" ht="14.25" customHeight="1" x14ac:dyDescent="0.55000000000000004"/>
    <row r="3902" ht="14.25" customHeight="1" x14ac:dyDescent="0.55000000000000004"/>
    <row r="3903" ht="14.25" customHeight="1" x14ac:dyDescent="0.55000000000000004"/>
    <row r="3904" ht="14.25" customHeight="1" x14ac:dyDescent="0.55000000000000004"/>
    <row r="3905" ht="14.25" customHeight="1" x14ac:dyDescent="0.55000000000000004"/>
    <row r="3906" ht="14.25" customHeight="1" x14ac:dyDescent="0.55000000000000004"/>
    <row r="3907" ht="14.25" customHeight="1" x14ac:dyDescent="0.55000000000000004"/>
    <row r="3908" ht="14.25" customHeight="1" x14ac:dyDescent="0.55000000000000004"/>
    <row r="3909" ht="14.25" customHeight="1" x14ac:dyDescent="0.55000000000000004"/>
    <row r="3910" ht="14.25" customHeight="1" x14ac:dyDescent="0.55000000000000004"/>
    <row r="3911" ht="14.25" customHeight="1" x14ac:dyDescent="0.55000000000000004"/>
    <row r="3912" ht="14.25" customHeight="1" x14ac:dyDescent="0.55000000000000004"/>
    <row r="3913" ht="14.25" customHeight="1" x14ac:dyDescent="0.55000000000000004"/>
    <row r="3914" ht="14.25" customHeight="1" x14ac:dyDescent="0.55000000000000004"/>
    <row r="3915" ht="14.25" customHeight="1" x14ac:dyDescent="0.55000000000000004"/>
    <row r="3916" ht="14.25" customHeight="1" x14ac:dyDescent="0.55000000000000004"/>
    <row r="3917" ht="14.25" customHeight="1" x14ac:dyDescent="0.55000000000000004"/>
    <row r="3918" ht="14.25" customHeight="1" x14ac:dyDescent="0.55000000000000004"/>
    <row r="3919" ht="14.25" customHeight="1" x14ac:dyDescent="0.55000000000000004"/>
    <row r="3920" ht="14.25" customHeight="1" x14ac:dyDescent="0.55000000000000004"/>
    <row r="3921" ht="14.25" customHeight="1" x14ac:dyDescent="0.55000000000000004"/>
    <row r="3922" ht="14.25" customHeight="1" x14ac:dyDescent="0.55000000000000004"/>
    <row r="3923" ht="14.25" customHeight="1" x14ac:dyDescent="0.55000000000000004"/>
    <row r="3924" ht="14.25" customHeight="1" x14ac:dyDescent="0.55000000000000004"/>
    <row r="3925" ht="14.25" customHeight="1" x14ac:dyDescent="0.55000000000000004"/>
    <row r="3926" ht="14.25" customHeight="1" x14ac:dyDescent="0.55000000000000004"/>
    <row r="3927" ht="14.25" customHeight="1" x14ac:dyDescent="0.55000000000000004"/>
    <row r="3928" ht="14.25" customHeight="1" x14ac:dyDescent="0.55000000000000004"/>
    <row r="3929" ht="14.25" customHeight="1" x14ac:dyDescent="0.55000000000000004"/>
    <row r="3930" ht="14.25" customHeight="1" x14ac:dyDescent="0.55000000000000004"/>
    <row r="3931" ht="14.25" customHeight="1" x14ac:dyDescent="0.55000000000000004"/>
    <row r="3932" ht="14.25" customHeight="1" x14ac:dyDescent="0.55000000000000004"/>
    <row r="3933" ht="14.25" customHeight="1" x14ac:dyDescent="0.55000000000000004"/>
    <row r="3934" ht="14.25" customHeight="1" x14ac:dyDescent="0.55000000000000004"/>
    <row r="3935" ht="14.25" customHeight="1" x14ac:dyDescent="0.55000000000000004"/>
    <row r="3936" ht="14.25" customHeight="1" x14ac:dyDescent="0.55000000000000004"/>
    <row r="3937" ht="14.25" customHeight="1" x14ac:dyDescent="0.55000000000000004"/>
    <row r="3938" ht="14.25" customHeight="1" x14ac:dyDescent="0.55000000000000004"/>
    <row r="3939" ht="14.25" customHeight="1" x14ac:dyDescent="0.55000000000000004"/>
    <row r="3940" ht="14.25" customHeight="1" x14ac:dyDescent="0.55000000000000004"/>
    <row r="3941" ht="14.25" customHeight="1" x14ac:dyDescent="0.55000000000000004"/>
    <row r="3942" ht="14.25" customHeight="1" x14ac:dyDescent="0.55000000000000004"/>
    <row r="3943" ht="14.25" customHeight="1" x14ac:dyDescent="0.55000000000000004"/>
    <row r="3944" ht="14.25" customHeight="1" x14ac:dyDescent="0.55000000000000004"/>
    <row r="3945" ht="14.25" customHeight="1" x14ac:dyDescent="0.55000000000000004"/>
    <row r="3946" ht="14.25" customHeight="1" x14ac:dyDescent="0.55000000000000004"/>
    <row r="3947" ht="14.25" customHeight="1" x14ac:dyDescent="0.55000000000000004"/>
    <row r="3948" ht="14.25" customHeight="1" x14ac:dyDescent="0.55000000000000004"/>
    <row r="3949" ht="14.25" customHeight="1" x14ac:dyDescent="0.55000000000000004"/>
    <row r="3950" ht="14.25" customHeight="1" x14ac:dyDescent="0.55000000000000004"/>
    <row r="3951" ht="14.25" customHeight="1" x14ac:dyDescent="0.55000000000000004"/>
    <row r="3952" ht="14.25" customHeight="1" x14ac:dyDescent="0.55000000000000004"/>
    <row r="3953" ht="14.25" customHeight="1" x14ac:dyDescent="0.55000000000000004"/>
    <row r="3954" ht="14.25" customHeight="1" x14ac:dyDescent="0.55000000000000004"/>
    <row r="3955" ht="14.25" customHeight="1" x14ac:dyDescent="0.55000000000000004"/>
    <row r="3956" ht="14.25" customHeight="1" x14ac:dyDescent="0.55000000000000004"/>
    <row r="3957" ht="14.25" customHeight="1" x14ac:dyDescent="0.55000000000000004"/>
    <row r="3958" ht="14.25" customHeight="1" x14ac:dyDescent="0.55000000000000004"/>
    <row r="3959" ht="14.25" customHeight="1" x14ac:dyDescent="0.55000000000000004"/>
    <row r="3960" ht="14.25" customHeight="1" x14ac:dyDescent="0.55000000000000004"/>
    <row r="3961" ht="14.25" customHeight="1" x14ac:dyDescent="0.55000000000000004"/>
    <row r="3962" ht="14.25" customHeight="1" x14ac:dyDescent="0.55000000000000004"/>
    <row r="3963" ht="14.25" customHeight="1" x14ac:dyDescent="0.55000000000000004"/>
    <row r="3964" ht="14.25" customHeight="1" x14ac:dyDescent="0.55000000000000004"/>
    <row r="3965" ht="14.25" customHeight="1" x14ac:dyDescent="0.55000000000000004"/>
    <row r="3966" ht="14.25" customHeight="1" x14ac:dyDescent="0.55000000000000004"/>
    <row r="3967" ht="14.25" customHeight="1" x14ac:dyDescent="0.55000000000000004"/>
    <row r="3968" ht="14.25" customHeight="1" x14ac:dyDescent="0.55000000000000004"/>
    <row r="3969" ht="14.25" customHeight="1" x14ac:dyDescent="0.55000000000000004"/>
    <row r="3970" ht="14.25" customHeight="1" x14ac:dyDescent="0.55000000000000004"/>
    <row r="3971" ht="14.25" customHeight="1" x14ac:dyDescent="0.55000000000000004"/>
    <row r="3972" ht="14.25" customHeight="1" x14ac:dyDescent="0.55000000000000004"/>
    <row r="3973" ht="14.25" customHeight="1" x14ac:dyDescent="0.55000000000000004"/>
    <row r="3974" ht="14.25" customHeight="1" x14ac:dyDescent="0.55000000000000004"/>
    <row r="3975" ht="14.25" customHeight="1" x14ac:dyDescent="0.55000000000000004"/>
    <row r="3976" ht="14.25" customHeight="1" x14ac:dyDescent="0.55000000000000004"/>
    <row r="3977" ht="14.25" customHeight="1" x14ac:dyDescent="0.55000000000000004"/>
    <row r="3978" ht="14.25" customHeight="1" x14ac:dyDescent="0.55000000000000004"/>
    <row r="3979" ht="14.25" customHeight="1" x14ac:dyDescent="0.55000000000000004"/>
    <row r="3980" ht="14.25" customHeight="1" x14ac:dyDescent="0.55000000000000004"/>
    <row r="3981" ht="14.25" customHeight="1" x14ac:dyDescent="0.55000000000000004"/>
    <row r="3982" ht="14.25" customHeight="1" x14ac:dyDescent="0.55000000000000004"/>
    <row r="3983" ht="14.25" customHeight="1" x14ac:dyDescent="0.55000000000000004"/>
    <row r="3984" ht="14.25" customHeight="1" x14ac:dyDescent="0.55000000000000004"/>
    <row r="3985" ht="14.25" customHeight="1" x14ac:dyDescent="0.55000000000000004"/>
    <row r="3986" ht="14.25" customHeight="1" x14ac:dyDescent="0.55000000000000004"/>
    <row r="3987" ht="14.25" customHeight="1" x14ac:dyDescent="0.55000000000000004"/>
    <row r="3988" ht="14.25" customHeight="1" x14ac:dyDescent="0.55000000000000004"/>
    <row r="3989" ht="14.25" customHeight="1" x14ac:dyDescent="0.55000000000000004"/>
    <row r="3990" ht="14.25" customHeight="1" x14ac:dyDescent="0.55000000000000004"/>
    <row r="3991" ht="14.25" customHeight="1" x14ac:dyDescent="0.55000000000000004"/>
    <row r="3992" ht="14.25" customHeight="1" x14ac:dyDescent="0.55000000000000004"/>
    <row r="3993" ht="14.25" customHeight="1" x14ac:dyDescent="0.55000000000000004"/>
    <row r="3994" ht="14.25" customHeight="1" x14ac:dyDescent="0.55000000000000004"/>
    <row r="3995" ht="14.25" customHeight="1" x14ac:dyDescent="0.55000000000000004"/>
    <row r="3996" ht="14.25" customHeight="1" x14ac:dyDescent="0.55000000000000004"/>
    <row r="3997" ht="14.25" customHeight="1" x14ac:dyDescent="0.55000000000000004"/>
    <row r="3998" ht="14.25" customHeight="1" x14ac:dyDescent="0.55000000000000004"/>
    <row r="3999" ht="14.25" customHeight="1" x14ac:dyDescent="0.55000000000000004"/>
    <row r="4000" ht="14.25" customHeight="1" x14ac:dyDescent="0.55000000000000004"/>
    <row r="4001" ht="14.25" customHeight="1" x14ac:dyDescent="0.55000000000000004"/>
    <row r="4002" ht="14.25" customHeight="1" x14ac:dyDescent="0.55000000000000004"/>
    <row r="4003" ht="14.25" customHeight="1" x14ac:dyDescent="0.55000000000000004"/>
    <row r="4004" ht="14.25" customHeight="1" x14ac:dyDescent="0.55000000000000004"/>
    <row r="4005" ht="14.25" customHeight="1" x14ac:dyDescent="0.55000000000000004"/>
    <row r="4006" ht="14.25" customHeight="1" x14ac:dyDescent="0.55000000000000004"/>
    <row r="4007" ht="14.25" customHeight="1" x14ac:dyDescent="0.55000000000000004"/>
    <row r="4008" ht="14.25" customHeight="1" x14ac:dyDescent="0.55000000000000004"/>
    <row r="4009" ht="14.25" customHeight="1" x14ac:dyDescent="0.55000000000000004"/>
    <row r="4010" ht="14.25" customHeight="1" x14ac:dyDescent="0.55000000000000004"/>
    <row r="4011" ht="14.25" customHeight="1" x14ac:dyDescent="0.55000000000000004"/>
    <row r="4012" ht="14.25" customHeight="1" x14ac:dyDescent="0.55000000000000004"/>
    <row r="4013" ht="14.25" customHeight="1" x14ac:dyDescent="0.55000000000000004"/>
    <row r="4014" ht="14.25" customHeight="1" x14ac:dyDescent="0.55000000000000004"/>
    <row r="4015" ht="14.25" customHeight="1" x14ac:dyDescent="0.55000000000000004"/>
    <row r="4016" ht="14.25" customHeight="1" x14ac:dyDescent="0.55000000000000004"/>
    <row r="4017" ht="14.25" customHeight="1" x14ac:dyDescent="0.55000000000000004"/>
    <row r="4018" ht="14.25" customHeight="1" x14ac:dyDescent="0.55000000000000004"/>
    <row r="4019" ht="14.25" customHeight="1" x14ac:dyDescent="0.55000000000000004"/>
    <row r="4020" ht="14.25" customHeight="1" x14ac:dyDescent="0.55000000000000004"/>
    <row r="4021" ht="14.25" customHeight="1" x14ac:dyDescent="0.55000000000000004"/>
    <row r="4022" ht="14.25" customHeight="1" x14ac:dyDescent="0.55000000000000004"/>
    <row r="4023" ht="14.25" customHeight="1" x14ac:dyDescent="0.55000000000000004"/>
    <row r="4024" ht="14.25" customHeight="1" x14ac:dyDescent="0.55000000000000004"/>
    <row r="4025" ht="14.25" customHeight="1" x14ac:dyDescent="0.55000000000000004"/>
    <row r="4026" ht="14.25" customHeight="1" x14ac:dyDescent="0.55000000000000004"/>
    <row r="4027" ht="14.25" customHeight="1" x14ac:dyDescent="0.55000000000000004"/>
    <row r="4028" ht="14.25" customHeight="1" x14ac:dyDescent="0.55000000000000004"/>
    <row r="4029" ht="14.25" customHeight="1" x14ac:dyDescent="0.55000000000000004"/>
    <row r="4030" ht="14.25" customHeight="1" x14ac:dyDescent="0.55000000000000004"/>
    <row r="4031" ht="14.25" customHeight="1" x14ac:dyDescent="0.55000000000000004"/>
    <row r="4032" ht="14.25" customHeight="1" x14ac:dyDescent="0.55000000000000004"/>
    <row r="4033" ht="14.25" customHeight="1" x14ac:dyDescent="0.55000000000000004"/>
    <row r="4034" ht="14.25" customHeight="1" x14ac:dyDescent="0.55000000000000004"/>
    <row r="4035" ht="14.25" customHeight="1" x14ac:dyDescent="0.55000000000000004"/>
    <row r="4036" ht="14.25" customHeight="1" x14ac:dyDescent="0.55000000000000004"/>
    <row r="4037" ht="14.25" customHeight="1" x14ac:dyDescent="0.55000000000000004"/>
    <row r="4038" ht="14.25" customHeight="1" x14ac:dyDescent="0.55000000000000004"/>
    <row r="4039" ht="14.25" customHeight="1" x14ac:dyDescent="0.55000000000000004"/>
    <row r="4040" ht="14.25" customHeight="1" x14ac:dyDescent="0.55000000000000004"/>
    <row r="4041" ht="14.25" customHeight="1" x14ac:dyDescent="0.55000000000000004"/>
    <row r="4042" ht="14.25" customHeight="1" x14ac:dyDescent="0.55000000000000004"/>
    <row r="4043" ht="14.25" customHeight="1" x14ac:dyDescent="0.55000000000000004"/>
    <row r="4044" ht="14.25" customHeight="1" x14ac:dyDescent="0.55000000000000004"/>
    <row r="4045" ht="14.25" customHeight="1" x14ac:dyDescent="0.55000000000000004"/>
    <row r="4046" ht="14.25" customHeight="1" x14ac:dyDescent="0.55000000000000004"/>
    <row r="4047" ht="14.25" customHeight="1" x14ac:dyDescent="0.55000000000000004"/>
    <row r="4048" ht="14.25" customHeight="1" x14ac:dyDescent="0.55000000000000004"/>
    <row r="4049" ht="14.25" customHeight="1" x14ac:dyDescent="0.55000000000000004"/>
    <row r="4050" ht="14.25" customHeight="1" x14ac:dyDescent="0.55000000000000004"/>
    <row r="4051" ht="14.25" customHeight="1" x14ac:dyDescent="0.55000000000000004"/>
    <row r="4052" ht="14.25" customHeight="1" x14ac:dyDescent="0.55000000000000004"/>
    <row r="4053" ht="14.25" customHeight="1" x14ac:dyDescent="0.55000000000000004"/>
    <row r="4054" ht="14.25" customHeight="1" x14ac:dyDescent="0.55000000000000004"/>
    <row r="4055" ht="14.25" customHeight="1" x14ac:dyDescent="0.55000000000000004"/>
    <row r="4056" ht="14.25" customHeight="1" x14ac:dyDescent="0.55000000000000004"/>
    <row r="4057" ht="14.25" customHeight="1" x14ac:dyDescent="0.55000000000000004"/>
    <row r="4058" ht="14.25" customHeight="1" x14ac:dyDescent="0.55000000000000004"/>
    <row r="4059" ht="14.25" customHeight="1" x14ac:dyDescent="0.55000000000000004"/>
    <row r="4060" ht="14.25" customHeight="1" x14ac:dyDescent="0.55000000000000004"/>
    <row r="4061" ht="14.25" customHeight="1" x14ac:dyDescent="0.55000000000000004"/>
    <row r="4062" ht="14.25" customHeight="1" x14ac:dyDescent="0.55000000000000004"/>
    <row r="4063" ht="14.25" customHeight="1" x14ac:dyDescent="0.55000000000000004"/>
    <row r="4064" ht="14.25" customHeight="1" x14ac:dyDescent="0.55000000000000004"/>
    <row r="4065" ht="14.25" customHeight="1" x14ac:dyDescent="0.55000000000000004"/>
    <row r="4066" ht="14.25" customHeight="1" x14ac:dyDescent="0.55000000000000004"/>
    <row r="4067" ht="14.25" customHeight="1" x14ac:dyDescent="0.55000000000000004"/>
    <row r="4068" ht="14.25" customHeight="1" x14ac:dyDescent="0.55000000000000004"/>
    <row r="4069" ht="14.25" customHeight="1" x14ac:dyDescent="0.55000000000000004"/>
    <row r="4070" ht="14.25" customHeight="1" x14ac:dyDescent="0.55000000000000004"/>
    <row r="4071" ht="14.25" customHeight="1" x14ac:dyDescent="0.55000000000000004"/>
    <row r="4072" ht="14.25" customHeight="1" x14ac:dyDescent="0.55000000000000004"/>
    <row r="4073" ht="14.25" customHeight="1" x14ac:dyDescent="0.55000000000000004"/>
    <row r="4074" ht="14.25" customHeight="1" x14ac:dyDescent="0.55000000000000004"/>
    <row r="4075" ht="14.25" customHeight="1" x14ac:dyDescent="0.55000000000000004"/>
    <row r="4076" ht="14.25" customHeight="1" x14ac:dyDescent="0.55000000000000004"/>
    <row r="4077" ht="14.25" customHeight="1" x14ac:dyDescent="0.55000000000000004"/>
    <row r="4078" ht="14.25" customHeight="1" x14ac:dyDescent="0.55000000000000004"/>
    <row r="4079" ht="14.25" customHeight="1" x14ac:dyDescent="0.55000000000000004"/>
    <row r="4080" ht="14.25" customHeight="1" x14ac:dyDescent="0.55000000000000004"/>
    <row r="4081" ht="14.25" customHeight="1" x14ac:dyDescent="0.55000000000000004"/>
    <row r="4082" ht="14.25" customHeight="1" x14ac:dyDescent="0.55000000000000004"/>
    <row r="4083" ht="14.25" customHeight="1" x14ac:dyDescent="0.55000000000000004"/>
    <row r="4084" ht="14.25" customHeight="1" x14ac:dyDescent="0.55000000000000004"/>
    <row r="4085" ht="14.25" customHeight="1" x14ac:dyDescent="0.55000000000000004"/>
    <row r="4086" ht="14.25" customHeight="1" x14ac:dyDescent="0.55000000000000004"/>
    <row r="4087" ht="14.25" customHeight="1" x14ac:dyDescent="0.55000000000000004"/>
    <row r="4088" ht="14.25" customHeight="1" x14ac:dyDescent="0.55000000000000004"/>
    <row r="4089" ht="14.25" customHeight="1" x14ac:dyDescent="0.55000000000000004"/>
    <row r="4090" ht="14.25" customHeight="1" x14ac:dyDescent="0.55000000000000004"/>
    <row r="4091" ht="14.25" customHeight="1" x14ac:dyDescent="0.55000000000000004"/>
    <row r="4092" ht="14.25" customHeight="1" x14ac:dyDescent="0.55000000000000004"/>
    <row r="4093" ht="14.25" customHeight="1" x14ac:dyDescent="0.55000000000000004"/>
    <row r="4094" ht="14.25" customHeight="1" x14ac:dyDescent="0.55000000000000004"/>
    <row r="4095" ht="14.25" customHeight="1" x14ac:dyDescent="0.55000000000000004"/>
    <row r="4096" ht="14.25" customHeight="1" x14ac:dyDescent="0.55000000000000004"/>
    <row r="4097" ht="14.25" customHeight="1" x14ac:dyDescent="0.55000000000000004"/>
    <row r="4098" ht="14.25" customHeight="1" x14ac:dyDescent="0.55000000000000004"/>
    <row r="4099" ht="14.25" customHeight="1" x14ac:dyDescent="0.55000000000000004"/>
    <row r="4100" ht="14.25" customHeight="1" x14ac:dyDescent="0.55000000000000004"/>
    <row r="4101" ht="14.25" customHeight="1" x14ac:dyDescent="0.55000000000000004"/>
    <row r="4102" ht="14.25" customHeight="1" x14ac:dyDescent="0.55000000000000004"/>
    <row r="4103" ht="14.25" customHeight="1" x14ac:dyDescent="0.55000000000000004"/>
    <row r="4104" ht="14.25" customHeight="1" x14ac:dyDescent="0.55000000000000004"/>
    <row r="4105" ht="14.25" customHeight="1" x14ac:dyDescent="0.55000000000000004"/>
    <row r="4106" ht="14.25" customHeight="1" x14ac:dyDescent="0.55000000000000004"/>
    <row r="4107" ht="14.25" customHeight="1" x14ac:dyDescent="0.55000000000000004"/>
    <row r="4108" ht="14.25" customHeight="1" x14ac:dyDescent="0.55000000000000004"/>
    <row r="4109" ht="14.25" customHeight="1" x14ac:dyDescent="0.55000000000000004"/>
    <row r="4110" ht="14.25" customHeight="1" x14ac:dyDescent="0.55000000000000004"/>
    <row r="4111" ht="14.25" customHeight="1" x14ac:dyDescent="0.55000000000000004"/>
    <row r="4112" ht="14.25" customHeight="1" x14ac:dyDescent="0.55000000000000004"/>
    <row r="4113" ht="14.25" customHeight="1" x14ac:dyDescent="0.55000000000000004"/>
    <row r="4114" ht="14.25" customHeight="1" x14ac:dyDescent="0.55000000000000004"/>
    <row r="4115" ht="14.25" customHeight="1" x14ac:dyDescent="0.55000000000000004"/>
    <row r="4116" ht="14.25" customHeight="1" x14ac:dyDescent="0.55000000000000004"/>
    <row r="4117" ht="14.25" customHeight="1" x14ac:dyDescent="0.55000000000000004"/>
    <row r="4118" ht="14.25" customHeight="1" x14ac:dyDescent="0.55000000000000004"/>
    <row r="4119" ht="14.25" customHeight="1" x14ac:dyDescent="0.55000000000000004"/>
    <row r="4120" ht="14.25" customHeight="1" x14ac:dyDescent="0.55000000000000004"/>
    <row r="4121" ht="14.25" customHeight="1" x14ac:dyDescent="0.55000000000000004"/>
    <row r="4122" ht="14.25" customHeight="1" x14ac:dyDescent="0.55000000000000004"/>
    <row r="4123" ht="14.25" customHeight="1" x14ac:dyDescent="0.55000000000000004"/>
    <row r="4124" ht="14.25" customHeight="1" x14ac:dyDescent="0.55000000000000004"/>
    <row r="4125" ht="14.25" customHeight="1" x14ac:dyDescent="0.55000000000000004"/>
    <row r="4126" ht="14.25" customHeight="1" x14ac:dyDescent="0.55000000000000004"/>
    <row r="4127" ht="14.25" customHeight="1" x14ac:dyDescent="0.55000000000000004"/>
    <row r="4128" ht="14.25" customHeight="1" x14ac:dyDescent="0.55000000000000004"/>
    <row r="4129" ht="14.25" customHeight="1" x14ac:dyDescent="0.55000000000000004"/>
    <row r="4130" ht="14.25" customHeight="1" x14ac:dyDescent="0.55000000000000004"/>
    <row r="4131" ht="14.25" customHeight="1" x14ac:dyDescent="0.55000000000000004"/>
    <row r="4132" ht="14.25" customHeight="1" x14ac:dyDescent="0.55000000000000004"/>
    <row r="4133" ht="14.25" customHeight="1" x14ac:dyDescent="0.55000000000000004"/>
    <row r="4134" ht="14.25" customHeight="1" x14ac:dyDescent="0.55000000000000004"/>
    <row r="4135" ht="14.25" customHeight="1" x14ac:dyDescent="0.55000000000000004"/>
    <row r="4136" ht="14.25" customHeight="1" x14ac:dyDescent="0.55000000000000004"/>
    <row r="4137" ht="14.25" customHeight="1" x14ac:dyDescent="0.55000000000000004"/>
    <row r="4138" ht="14.25" customHeight="1" x14ac:dyDescent="0.55000000000000004"/>
    <row r="4139" ht="14.25" customHeight="1" x14ac:dyDescent="0.55000000000000004"/>
    <row r="4140" ht="14.25" customHeight="1" x14ac:dyDescent="0.55000000000000004"/>
    <row r="4141" ht="14.25" customHeight="1" x14ac:dyDescent="0.55000000000000004"/>
    <row r="4142" ht="14.25" customHeight="1" x14ac:dyDescent="0.55000000000000004"/>
    <row r="4143" ht="14.25" customHeight="1" x14ac:dyDescent="0.55000000000000004"/>
    <row r="4144" ht="14.25" customHeight="1" x14ac:dyDescent="0.55000000000000004"/>
    <row r="4145" ht="14.25" customHeight="1" x14ac:dyDescent="0.55000000000000004"/>
    <row r="4146" ht="14.25" customHeight="1" x14ac:dyDescent="0.55000000000000004"/>
    <row r="4147" ht="14.25" customHeight="1" x14ac:dyDescent="0.55000000000000004"/>
    <row r="4148" ht="14.25" customHeight="1" x14ac:dyDescent="0.55000000000000004"/>
    <row r="4149" ht="14.25" customHeight="1" x14ac:dyDescent="0.55000000000000004"/>
    <row r="4150" ht="14.25" customHeight="1" x14ac:dyDescent="0.55000000000000004"/>
    <row r="4151" ht="14.25" customHeight="1" x14ac:dyDescent="0.55000000000000004"/>
    <row r="4152" ht="14.25" customHeight="1" x14ac:dyDescent="0.55000000000000004"/>
    <row r="4153" ht="14.25" customHeight="1" x14ac:dyDescent="0.55000000000000004"/>
    <row r="4154" ht="14.25" customHeight="1" x14ac:dyDescent="0.55000000000000004"/>
    <row r="4155" ht="14.25" customHeight="1" x14ac:dyDescent="0.55000000000000004"/>
    <row r="4156" ht="14.25" customHeight="1" x14ac:dyDescent="0.55000000000000004"/>
    <row r="4157" ht="14.25" customHeight="1" x14ac:dyDescent="0.55000000000000004"/>
    <row r="4158" ht="14.25" customHeight="1" x14ac:dyDescent="0.55000000000000004"/>
    <row r="4159" ht="14.25" customHeight="1" x14ac:dyDescent="0.55000000000000004"/>
    <row r="4160" ht="14.25" customHeight="1" x14ac:dyDescent="0.55000000000000004"/>
    <row r="4161" ht="14.25" customHeight="1" x14ac:dyDescent="0.55000000000000004"/>
    <row r="4162" ht="14.25" customHeight="1" x14ac:dyDescent="0.55000000000000004"/>
    <row r="4163" ht="14.25" customHeight="1" x14ac:dyDescent="0.55000000000000004"/>
    <row r="4164" ht="14.25" customHeight="1" x14ac:dyDescent="0.55000000000000004"/>
    <row r="4165" ht="14.25" customHeight="1" x14ac:dyDescent="0.55000000000000004"/>
    <row r="4166" ht="14.25" customHeight="1" x14ac:dyDescent="0.55000000000000004"/>
    <row r="4167" ht="14.25" customHeight="1" x14ac:dyDescent="0.55000000000000004"/>
    <row r="4168" ht="14.25" customHeight="1" x14ac:dyDescent="0.55000000000000004"/>
    <row r="4169" ht="14.25" customHeight="1" x14ac:dyDescent="0.55000000000000004"/>
    <row r="4170" ht="14.25" customHeight="1" x14ac:dyDescent="0.55000000000000004"/>
    <row r="4171" ht="14.25" customHeight="1" x14ac:dyDescent="0.55000000000000004"/>
    <row r="4172" ht="14.25" customHeight="1" x14ac:dyDescent="0.55000000000000004"/>
    <row r="4173" ht="14.25" customHeight="1" x14ac:dyDescent="0.55000000000000004"/>
    <row r="4174" ht="14.25" customHeight="1" x14ac:dyDescent="0.55000000000000004"/>
    <row r="4175" ht="14.25" customHeight="1" x14ac:dyDescent="0.55000000000000004"/>
    <row r="4176" ht="14.25" customHeight="1" x14ac:dyDescent="0.55000000000000004"/>
    <row r="4177" ht="14.25" customHeight="1" x14ac:dyDescent="0.55000000000000004"/>
    <row r="4178" ht="14.25" customHeight="1" x14ac:dyDescent="0.55000000000000004"/>
    <row r="4179" ht="14.25" customHeight="1" x14ac:dyDescent="0.55000000000000004"/>
    <row r="4180" ht="14.25" customHeight="1" x14ac:dyDescent="0.55000000000000004"/>
    <row r="4181" ht="14.25" customHeight="1" x14ac:dyDescent="0.55000000000000004"/>
    <row r="4182" ht="14.25" customHeight="1" x14ac:dyDescent="0.55000000000000004"/>
    <row r="4183" ht="14.25" customHeight="1" x14ac:dyDescent="0.55000000000000004"/>
    <row r="4184" ht="14.25" customHeight="1" x14ac:dyDescent="0.55000000000000004"/>
    <row r="4185" ht="14.25" customHeight="1" x14ac:dyDescent="0.55000000000000004"/>
    <row r="4186" ht="14.25" customHeight="1" x14ac:dyDescent="0.55000000000000004"/>
    <row r="4187" ht="14.25" customHeight="1" x14ac:dyDescent="0.55000000000000004"/>
    <row r="4188" ht="14.25" customHeight="1" x14ac:dyDescent="0.55000000000000004"/>
    <row r="4189" ht="14.25" customHeight="1" x14ac:dyDescent="0.55000000000000004"/>
    <row r="4190" ht="14.25" customHeight="1" x14ac:dyDescent="0.55000000000000004"/>
    <row r="4191" ht="14.25" customHeight="1" x14ac:dyDescent="0.55000000000000004"/>
    <row r="4192" ht="14.25" customHeight="1" x14ac:dyDescent="0.55000000000000004"/>
    <row r="4193" ht="14.25" customHeight="1" x14ac:dyDescent="0.55000000000000004"/>
    <row r="4194" ht="14.25" customHeight="1" x14ac:dyDescent="0.55000000000000004"/>
    <row r="4195" ht="14.25" customHeight="1" x14ac:dyDescent="0.55000000000000004"/>
    <row r="4196" ht="14.25" customHeight="1" x14ac:dyDescent="0.55000000000000004"/>
    <row r="4197" ht="14.25" customHeight="1" x14ac:dyDescent="0.55000000000000004"/>
    <row r="4198" ht="14.25" customHeight="1" x14ac:dyDescent="0.55000000000000004"/>
    <row r="4199" ht="14.25" customHeight="1" x14ac:dyDescent="0.55000000000000004"/>
    <row r="4200" ht="14.25" customHeight="1" x14ac:dyDescent="0.55000000000000004"/>
    <row r="4201" ht="14.25" customHeight="1" x14ac:dyDescent="0.55000000000000004"/>
    <row r="4202" ht="14.25" customHeight="1" x14ac:dyDescent="0.55000000000000004"/>
    <row r="4203" ht="14.25" customHeight="1" x14ac:dyDescent="0.55000000000000004"/>
    <row r="4204" ht="14.25" customHeight="1" x14ac:dyDescent="0.55000000000000004"/>
    <row r="4205" ht="14.25" customHeight="1" x14ac:dyDescent="0.55000000000000004"/>
    <row r="4206" ht="14.25" customHeight="1" x14ac:dyDescent="0.55000000000000004"/>
    <row r="4207" ht="14.25" customHeight="1" x14ac:dyDescent="0.55000000000000004"/>
    <row r="4208" ht="14.25" customHeight="1" x14ac:dyDescent="0.55000000000000004"/>
    <row r="4209" ht="14.25" customHeight="1" x14ac:dyDescent="0.55000000000000004"/>
    <row r="4210" ht="14.25" customHeight="1" x14ac:dyDescent="0.55000000000000004"/>
    <row r="4211" ht="14.25" customHeight="1" x14ac:dyDescent="0.55000000000000004"/>
    <row r="4212" ht="14.25" customHeight="1" x14ac:dyDescent="0.55000000000000004"/>
    <row r="4213" ht="14.25" customHeight="1" x14ac:dyDescent="0.55000000000000004"/>
    <row r="4214" ht="14.25" customHeight="1" x14ac:dyDescent="0.55000000000000004"/>
    <row r="4215" ht="14.25" customHeight="1" x14ac:dyDescent="0.55000000000000004"/>
    <row r="4216" ht="14.25" customHeight="1" x14ac:dyDescent="0.55000000000000004"/>
    <row r="4217" ht="14.25" customHeight="1" x14ac:dyDescent="0.55000000000000004"/>
    <row r="4218" ht="14.25" customHeight="1" x14ac:dyDescent="0.55000000000000004"/>
    <row r="4219" ht="14.25" customHeight="1" x14ac:dyDescent="0.55000000000000004"/>
    <row r="4220" ht="14.25" customHeight="1" x14ac:dyDescent="0.55000000000000004"/>
    <row r="4221" ht="14.25" customHeight="1" x14ac:dyDescent="0.55000000000000004"/>
    <row r="4222" ht="14.25" customHeight="1" x14ac:dyDescent="0.55000000000000004"/>
    <row r="4223" ht="14.25" customHeight="1" x14ac:dyDescent="0.55000000000000004"/>
    <row r="4224" ht="14.25" customHeight="1" x14ac:dyDescent="0.55000000000000004"/>
    <row r="4225" ht="14.25" customHeight="1" x14ac:dyDescent="0.55000000000000004"/>
    <row r="4226" ht="14.25" customHeight="1" x14ac:dyDescent="0.55000000000000004"/>
    <row r="4227" ht="14.25" customHeight="1" x14ac:dyDescent="0.55000000000000004"/>
    <row r="4228" ht="14.25" customHeight="1" x14ac:dyDescent="0.55000000000000004"/>
    <row r="4229" ht="14.25" customHeight="1" x14ac:dyDescent="0.55000000000000004"/>
    <row r="4230" ht="14.25" customHeight="1" x14ac:dyDescent="0.55000000000000004"/>
    <row r="4231" ht="14.25" customHeight="1" x14ac:dyDescent="0.55000000000000004"/>
    <row r="4232" ht="14.25" customHeight="1" x14ac:dyDescent="0.55000000000000004"/>
    <row r="4233" ht="14.25" customHeight="1" x14ac:dyDescent="0.55000000000000004"/>
    <row r="4234" ht="14.25" customHeight="1" x14ac:dyDescent="0.55000000000000004"/>
    <row r="4235" ht="14.25" customHeight="1" x14ac:dyDescent="0.55000000000000004"/>
    <row r="4236" ht="14.25" customHeight="1" x14ac:dyDescent="0.55000000000000004"/>
    <row r="4237" ht="14.25" customHeight="1" x14ac:dyDescent="0.55000000000000004"/>
    <row r="4238" ht="14.25" customHeight="1" x14ac:dyDescent="0.55000000000000004"/>
    <row r="4239" ht="14.25" customHeight="1" x14ac:dyDescent="0.55000000000000004"/>
    <row r="4240" ht="14.25" customHeight="1" x14ac:dyDescent="0.55000000000000004"/>
    <row r="4241" ht="14.25" customHeight="1" x14ac:dyDescent="0.55000000000000004"/>
    <row r="4242" ht="14.25" customHeight="1" x14ac:dyDescent="0.55000000000000004"/>
    <row r="4243" ht="14.25" customHeight="1" x14ac:dyDescent="0.55000000000000004"/>
    <row r="4244" ht="14.25" customHeight="1" x14ac:dyDescent="0.55000000000000004"/>
    <row r="4245" ht="14.25" customHeight="1" x14ac:dyDescent="0.55000000000000004"/>
    <row r="4246" ht="14.25" customHeight="1" x14ac:dyDescent="0.55000000000000004"/>
    <row r="4247" ht="14.25" customHeight="1" x14ac:dyDescent="0.55000000000000004"/>
    <row r="4248" ht="14.25" customHeight="1" x14ac:dyDescent="0.55000000000000004"/>
    <row r="4249" ht="14.25" customHeight="1" x14ac:dyDescent="0.55000000000000004"/>
    <row r="4250" ht="14.25" customHeight="1" x14ac:dyDescent="0.55000000000000004"/>
    <row r="4251" ht="14.25" customHeight="1" x14ac:dyDescent="0.55000000000000004"/>
    <row r="4252" ht="14.25" customHeight="1" x14ac:dyDescent="0.55000000000000004"/>
    <row r="4253" ht="14.25" customHeight="1" x14ac:dyDescent="0.55000000000000004"/>
    <row r="4254" ht="14.25" customHeight="1" x14ac:dyDescent="0.55000000000000004"/>
    <row r="4255" ht="14.25" customHeight="1" x14ac:dyDescent="0.55000000000000004"/>
    <row r="4256" ht="14.25" customHeight="1" x14ac:dyDescent="0.55000000000000004"/>
    <row r="4257" ht="14.25" customHeight="1" x14ac:dyDescent="0.55000000000000004"/>
    <row r="4258" ht="14.25" customHeight="1" x14ac:dyDescent="0.55000000000000004"/>
    <row r="4259" ht="14.25" customHeight="1" x14ac:dyDescent="0.55000000000000004"/>
    <row r="4260" ht="14.25" customHeight="1" x14ac:dyDescent="0.55000000000000004"/>
    <row r="4261" ht="14.25" customHeight="1" x14ac:dyDescent="0.55000000000000004"/>
    <row r="4262" ht="14.25" customHeight="1" x14ac:dyDescent="0.55000000000000004"/>
    <row r="4263" ht="14.25" customHeight="1" x14ac:dyDescent="0.55000000000000004"/>
    <row r="4264" ht="14.25" customHeight="1" x14ac:dyDescent="0.55000000000000004"/>
    <row r="4265" ht="14.25" customHeight="1" x14ac:dyDescent="0.55000000000000004"/>
    <row r="4266" ht="14.25" customHeight="1" x14ac:dyDescent="0.55000000000000004"/>
    <row r="4267" ht="14.25" customHeight="1" x14ac:dyDescent="0.55000000000000004"/>
    <row r="4268" ht="14.25" customHeight="1" x14ac:dyDescent="0.55000000000000004"/>
    <row r="4269" ht="14.25" customHeight="1" x14ac:dyDescent="0.55000000000000004"/>
    <row r="4270" ht="14.25" customHeight="1" x14ac:dyDescent="0.55000000000000004"/>
    <row r="4271" ht="14.25" customHeight="1" x14ac:dyDescent="0.55000000000000004"/>
    <row r="4272" ht="14.25" customHeight="1" x14ac:dyDescent="0.55000000000000004"/>
    <row r="4273" ht="14.25" customHeight="1" x14ac:dyDescent="0.55000000000000004"/>
    <row r="4274" ht="14.25" customHeight="1" x14ac:dyDescent="0.55000000000000004"/>
    <row r="4275" ht="14.25" customHeight="1" x14ac:dyDescent="0.55000000000000004"/>
    <row r="4276" ht="14.25" customHeight="1" x14ac:dyDescent="0.55000000000000004"/>
    <row r="4277" ht="14.25" customHeight="1" x14ac:dyDescent="0.55000000000000004"/>
    <row r="4278" ht="14.25" customHeight="1" x14ac:dyDescent="0.55000000000000004"/>
    <row r="4279" ht="14.25" customHeight="1" x14ac:dyDescent="0.55000000000000004"/>
    <row r="4280" ht="14.25" customHeight="1" x14ac:dyDescent="0.55000000000000004"/>
    <row r="4281" ht="14.25" customHeight="1" x14ac:dyDescent="0.55000000000000004"/>
    <row r="4282" ht="14.25" customHeight="1" x14ac:dyDescent="0.55000000000000004"/>
    <row r="4283" ht="14.25" customHeight="1" x14ac:dyDescent="0.55000000000000004"/>
    <row r="4284" ht="14.25" customHeight="1" x14ac:dyDescent="0.55000000000000004"/>
    <row r="4285" ht="14.25" customHeight="1" x14ac:dyDescent="0.55000000000000004"/>
    <row r="4286" ht="14.25" customHeight="1" x14ac:dyDescent="0.55000000000000004"/>
    <row r="4287" ht="14.25" customHeight="1" x14ac:dyDescent="0.55000000000000004"/>
    <row r="4288" ht="14.25" customHeight="1" x14ac:dyDescent="0.55000000000000004"/>
    <row r="4289" ht="14.25" customHeight="1" x14ac:dyDescent="0.55000000000000004"/>
    <row r="4290" ht="14.25" customHeight="1" x14ac:dyDescent="0.55000000000000004"/>
    <row r="4291" ht="14.25" customHeight="1" x14ac:dyDescent="0.55000000000000004"/>
    <row r="4292" ht="14.25" customHeight="1" x14ac:dyDescent="0.55000000000000004"/>
    <row r="4293" ht="14.25" customHeight="1" x14ac:dyDescent="0.55000000000000004"/>
    <row r="4294" ht="14.25" customHeight="1" x14ac:dyDescent="0.55000000000000004"/>
    <row r="4295" ht="14.25" customHeight="1" x14ac:dyDescent="0.55000000000000004"/>
    <row r="4296" ht="14.25" customHeight="1" x14ac:dyDescent="0.55000000000000004"/>
    <row r="4297" ht="14.25" customHeight="1" x14ac:dyDescent="0.55000000000000004"/>
    <row r="4298" ht="14.25" customHeight="1" x14ac:dyDescent="0.55000000000000004"/>
    <row r="4299" ht="14.25" customHeight="1" x14ac:dyDescent="0.55000000000000004"/>
    <row r="4300" ht="14.25" customHeight="1" x14ac:dyDescent="0.55000000000000004"/>
    <row r="4301" ht="14.25" customHeight="1" x14ac:dyDescent="0.55000000000000004"/>
    <row r="4302" ht="14.25" customHeight="1" x14ac:dyDescent="0.55000000000000004"/>
    <row r="4303" ht="14.25" customHeight="1" x14ac:dyDescent="0.55000000000000004"/>
    <row r="4304" ht="14.25" customHeight="1" x14ac:dyDescent="0.55000000000000004"/>
    <row r="4305" ht="14.25" customHeight="1" x14ac:dyDescent="0.55000000000000004"/>
    <row r="4306" ht="14.25" customHeight="1" x14ac:dyDescent="0.55000000000000004"/>
    <row r="4307" ht="14.25" customHeight="1" x14ac:dyDescent="0.55000000000000004"/>
    <row r="4308" ht="14.25" customHeight="1" x14ac:dyDescent="0.55000000000000004"/>
    <row r="4309" ht="14.25" customHeight="1" x14ac:dyDescent="0.55000000000000004"/>
    <row r="4310" ht="14.25" customHeight="1" x14ac:dyDescent="0.55000000000000004"/>
    <row r="4311" ht="14.25" customHeight="1" x14ac:dyDescent="0.55000000000000004"/>
    <row r="4312" ht="14.25" customHeight="1" x14ac:dyDescent="0.55000000000000004"/>
    <row r="4313" ht="14.25" customHeight="1" x14ac:dyDescent="0.55000000000000004"/>
    <row r="4314" ht="14.25" customHeight="1" x14ac:dyDescent="0.55000000000000004"/>
    <row r="4315" ht="14.25" customHeight="1" x14ac:dyDescent="0.55000000000000004"/>
    <row r="4316" ht="14.25" customHeight="1" x14ac:dyDescent="0.55000000000000004"/>
    <row r="4317" ht="14.25" customHeight="1" x14ac:dyDescent="0.55000000000000004"/>
    <row r="4318" ht="14.25" customHeight="1" x14ac:dyDescent="0.55000000000000004"/>
    <row r="4319" ht="14.25" customHeight="1" x14ac:dyDescent="0.55000000000000004"/>
    <row r="4320" ht="14.25" customHeight="1" x14ac:dyDescent="0.55000000000000004"/>
    <row r="4321" ht="14.25" customHeight="1" x14ac:dyDescent="0.55000000000000004"/>
    <row r="4322" ht="14.25" customHeight="1" x14ac:dyDescent="0.55000000000000004"/>
    <row r="4323" ht="14.25" customHeight="1" x14ac:dyDescent="0.55000000000000004"/>
    <row r="4324" ht="14.25" customHeight="1" x14ac:dyDescent="0.55000000000000004"/>
    <row r="4325" ht="14.25" customHeight="1" x14ac:dyDescent="0.55000000000000004"/>
    <row r="4326" ht="14.25" customHeight="1" x14ac:dyDescent="0.55000000000000004"/>
    <row r="4327" ht="14.25" customHeight="1" x14ac:dyDescent="0.55000000000000004"/>
    <row r="4328" ht="14.25" customHeight="1" x14ac:dyDescent="0.55000000000000004"/>
    <row r="4329" ht="14.25" customHeight="1" x14ac:dyDescent="0.55000000000000004"/>
    <row r="4330" ht="14.25" customHeight="1" x14ac:dyDescent="0.55000000000000004"/>
    <row r="4331" ht="14.25" customHeight="1" x14ac:dyDescent="0.55000000000000004"/>
    <row r="4332" ht="14.25" customHeight="1" x14ac:dyDescent="0.55000000000000004"/>
    <row r="4333" ht="14.25" customHeight="1" x14ac:dyDescent="0.55000000000000004"/>
    <row r="4334" ht="14.25" customHeight="1" x14ac:dyDescent="0.55000000000000004"/>
    <row r="4335" ht="14.25" customHeight="1" x14ac:dyDescent="0.55000000000000004"/>
    <row r="4336" ht="14.25" customHeight="1" x14ac:dyDescent="0.55000000000000004"/>
    <row r="4337" ht="14.25" customHeight="1" x14ac:dyDescent="0.55000000000000004"/>
    <row r="4338" ht="14.25" customHeight="1" x14ac:dyDescent="0.55000000000000004"/>
    <row r="4339" ht="14.25" customHeight="1" x14ac:dyDescent="0.55000000000000004"/>
    <row r="4340" ht="14.25" customHeight="1" x14ac:dyDescent="0.55000000000000004"/>
    <row r="4341" ht="14.25" customHeight="1" x14ac:dyDescent="0.55000000000000004"/>
    <row r="4342" ht="14.25" customHeight="1" x14ac:dyDescent="0.55000000000000004"/>
    <row r="4343" ht="14.25" customHeight="1" x14ac:dyDescent="0.55000000000000004"/>
    <row r="4344" ht="14.25" customHeight="1" x14ac:dyDescent="0.55000000000000004"/>
    <row r="4345" ht="14.25" customHeight="1" x14ac:dyDescent="0.55000000000000004"/>
    <row r="4346" ht="14.25" customHeight="1" x14ac:dyDescent="0.55000000000000004"/>
    <row r="4347" ht="14.25" customHeight="1" x14ac:dyDescent="0.55000000000000004"/>
    <row r="4348" ht="14.25" customHeight="1" x14ac:dyDescent="0.55000000000000004"/>
    <row r="4349" ht="14.25" customHeight="1" x14ac:dyDescent="0.55000000000000004"/>
    <row r="4350" ht="14.25" customHeight="1" x14ac:dyDescent="0.55000000000000004"/>
    <row r="4351" ht="14.25" customHeight="1" x14ac:dyDescent="0.55000000000000004"/>
    <row r="4352" ht="14.25" customHeight="1" x14ac:dyDescent="0.55000000000000004"/>
    <row r="4353" ht="14.25" customHeight="1" x14ac:dyDescent="0.55000000000000004"/>
    <row r="4354" ht="14.25" customHeight="1" x14ac:dyDescent="0.55000000000000004"/>
    <row r="4355" ht="14.25" customHeight="1" x14ac:dyDescent="0.55000000000000004"/>
    <row r="4356" ht="14.25" customHeight="1" x14ac:dyDescent="0.55000000000000004"/>
    <row r="4357" ht="14.25" customHeight="1" x14ac:dyDescent="0.55000000000000004"/>
    <row r="4358" ht="14.25" customHeight="1" x14ac:dyDescent="0.55000000000000004"/>
    <row r="4359" ht="14.25" customHeight="1" x14ac:dyDescent="0.55000000000000004"/>
    <row r="4360" ht="14.25" customHeight="1" x14ac:dyDescent="0.55000000000000004"/>
    <row r="4361" ht="14.25" customHeight="1" x14ac:dyDescent="0.55000000000000004"/>
    <row r="4362" ht="14.25" customHeight="1" x14ac:dyDescent="0.55000000000000004"/>
    <row r="4363" ht="14.25" customHeight="1" x14ac:dyDescent="0.55000000000000004"/>
    <row r="4364" ht="14.25" customHeight="1" x14ac:dyDescent="0.55000000000000004"/>
    <row r="4365" ht="14.25" customHeight="1" x14ac:dyDescent="0.55000000000000004"/>
    <row r="4366" ht="14.25" customHeight="1" x14ac:dyDescent="0.55000000000000004"/>
    <row r="4367" ht="14.25" customHeight="1" x14ac:dyDescent="0.55000000000000004"/>
    <row r="4368" ht="14.25" customHeight="1" x14ac:dyDescent="0.55000000000000004"/>
    <row r="4369" ht="14.25" customHeight="1" x14ac:dyDescent="0.55000000000000004"/>
    <row r="4370" ht="14.25" customHeight="1" x14ac:dyDescent="0.55000000000000004"/>
    <row r="4371" ht="14.25" customHeight="1" x14ac:dyDescent="0.55000000000000004"/>
    <row r="4372" ht="14.25" customHeight="1" x14ac:dyDescent="0.55000000000000004"/>
    <row r="4373" ht="14.25" customHeight="1" x14ac:dyDescent="0.55000000000000004"/>
    <row r="4374" ht="14.25" customHeight="1" x14ac:dyDescent="0.55000000000000004"/>
    <row r="4375" ht="14.25" customHeight="1" x14ac:dyDescent="0.55000000000000004"/>
    <row r="4376" ht="14.25" customHeight="1" x14ac:dyDescent="0.55000000000000004"/>
    <row r="4377" ht="14.25" customHeight="1" x14ac:dyDescent="0.55000000000000004"/>
    <row r="4378" ht="14.25" customHeight="1" x14ac:dyDescent="0.55000000000000004"/>
    <row r="4379" ht="14.25" customHeight="1" x14ac:dyDescent="0.55000000000000004"/>
    <row r="4380" ht="14.25" customHeight="1" x14ac:dyDescent="0.55000000000000004"/>
    <row r="4381" ht="14.25" customHeight="1" x14ac:dyDescent="0.55000000000000004"/>
    <row r="4382" ht="14.25" customHeight="1" x14ac:dyDescent="0.55000000000000004"/>
    <row r="4383" ht="14.25" customHeight="1" x14ac:dyDescent="0.55000000000000004"/>
    <row r="4384" ht="14.25" customHeight="1" x14ac:dyDescent="0.55000000000000004"/>
    <row r="4385" ht="14.25" customHeight="1" x14ac:dyDescent="0.55000000000000004"/>
    <row r="4386" ht="14.25" customHeight="1" x14ac:dyDescent="0.55000000000000004"/>
    <row r="4387" ht="14.25" customHeight="1" x14ac:dyDescent="0.55000000000000004"/>
    <row r="4388" ht="14.25" customHeight="1" x14ac:dyDescent="0.55000000000000004"/>
    <row r="4389" ht="14.25" customHeight="1" x14ac:dyDescent="0.55000000000000004"/>
    <row r="4390" ht="14.25" customHeight="1" x14ac:dyDescent="0.55000000000000004"/>
    <row r="4391" ht="14.25" customHeight="1" x14ac:dyDescent="0.55000000000000004"/>
    <row r="4392" ht="14.25" customHeight="1" x14ac:dyDescent="0.55000000000000004"/>
    <row r="4393" ht="14.25" customHeight="1" x14ac:dyDescent="0.55000000000000004"/>
    <row r="4394" ht="14.25" customHeight="1" x14ac:dyDescent="0.55000000000000004"/>
    <row r="4395" ht="14.25" customHeight="1" x14ac:dyDescent="0.55000000000000004"/>
    <row r="4396" ht="14.25" customHeight="1" x14ac:dyDescent="0.55000000000000004"/>
    <row r="4397" ht="14.25" customHeight="1" x14ac:dyDescent="0.55000000000000004"/>
    <row r="4398" ht="14.25" customHeight="1" x14ac:dyDescent="0.55000000000000004"/>
    <row r="4399" ht="14.25" customHeight="1" x14ac:dyDescent="0.55000000000000004"/>
    <row r="4400" ht="14.25" customHeight="1" x14ac:dyDescent="0.55000000000000004"/>
    <row r="4401" ht="14.25" customHeight="1" x14ac:dyDescent="0.55000000000000004"/>
    <row r="4402" ht="14.25" customHeight="1" x14ac:dyDescent="0.55000000000000004"/>
    <row r="4403" ht="14.25" customHeight="1" x14ac:dyDescent="0.55000000000000004"/>
    <row r="4404" ht="14.25" customHeight="1" x14ac:dyDescent="0.55000000000000004"/>
    <row r="4405" ht="14.25" customHeight="1" x14ac:dyDescent="0.55000000000000004"/>
    <row r="4406" ht="14.25" customHeight="1" x14ac:dyDescent="0.55000000000000004"/>
    <row r="4407" ht="14.25" customHeight="1" x14ac:dyDescent="0.55000000000000004"/>
    <row r="4408" ht="14.25" customHeight="1" x14ac:dyDescent="0.55000000000000004"/>
    <row r="4409" ht="14.25" customHeight="1" x14ac:dyDescent="0.55000000000000004"/>
    <row r="4410" ht="14.25" customHeight="1" x14ac:dyDescent="0.55000000000000004"/>
    <row r="4411" ht="14.25" customHeight="1" x14ac:dyDescent="0.55000000000000004"/>
    <row r="4412" ht="14.25" customHeight="1" x14ac:dyDescent="0.55000000000000004"/>
    <row r="4413" ht="14.25" customHeight="1" x14ac:dyDescent="0.55000000000000004"/>
    <row r="4414" ht="14.25" customHeight="1" x14ac:dyDescent="0.55000000000000004"/>
    <row r="4415" ht="14.25" customHeight="1" x14ac:dyDescent="0.55000000000000004"/>
    <row r="4416" ht="14.25" customHeight="1" x14ac:dyDescent="0.55000000000000004"/>
    <row r="4417" ht="14.25" customHeight="1" x14ac:dyDescent="0.55000000000000004"/>
    <row r="4418" ht="14.25" customHeight="1" x14ac:dyDescent="0.55000000000000004"/>
    <row r="4419" ht="14.25" customHeight="1" x14ac:dyDescent="0.55000000000000004"/>
    <row r="4420" ht="14.25" customHeight="1" x14ac:dyDescent="0.55000000000000004"/>
    <row r="4421" ht="14.25" customHeight="1" x14ac:dyDescent="0.55000000000000004"/>
    <row r="4422" ht="14.25" customHeight="1" x14ac:dyDescent="0.55000000000000004"/>
    <row r="4423" ht="14.25" customHeight="1" x14ac:dyDescent="0.55000000000000004"/>
    <row r="4424" ht="14.25" customHeight="1" x14ac:dyDescent="0.55000000000000004"/>
    <row r="4425" ht="14.25" customHeight="1" x14ac:dyDescent="0.55000000000000004"/>
    <row r="4426" ht="14.25" customHeight="1" x14ac:dyDescent="0.55000000000000004"/>
    <row r="4427" ht="14.25" customHeight="1" x14ac:dyDescent="0.55000000000000004"/>
    <row r="4428" ht="14.25" customHeight="1" x14ac:dyDescent="0.55000000000000004"/>
    <row r="4429" ht="14.25" customHeight="1" x14ac:dyDescent="0.55000000000000004"/>
    <row r="4430" ht="14.25" customHeight="1" x14ac:dyDescent="0.55000000000000004"/>
    <row r="4431" ht="14.25" customHeight="1" x14ac:dyDescent="0.55000000000000004"/>
    <row r="4432" ht="14.25" customHeight="1" x14ac:dyDescent="0.55000000000000004"/>
    <row r="4433" ht="14.25" customHeight="1" x14ac:dyDescent="0.55000000000000004"/>
    <row r="4434" ht="14.25" customHeight="1" x14ac:dyDescent="0.55000000000000004"/>
    <row r="4435" ht="14.25" customHeight="1" x14ac:dyDescent="0.55000000000000004"/>
    <row r="4436" ht="14.25" customHeight="1" x14ac:dyDescent="0.55000000000000004"/>
    <row r="4437" ht="14.25" customHeight="1" x14ac:dyDescent="0.55000000000000004"/>
    <row r="4438" ht="14.25" customHeight="1" x14ac:dyDescent="0.55000000000000004"/>
    <row r="4439" ht="14.25" customHeight="1" x14ac:dyDescent="0.55000000000000004"/>
    <row r="4440" ht="14.25" customHeight="1" x14ac:dyDescent="0.55000000000000004"/>
    <row r="4441" ht="14.25" customHeight="1" x14ac:dyDescent="0.55000000000000004"/>
    <row r="4442" ht="14.25" customHeight="1" x14ac:dyDescent="0.55000000000000004"/>
    <row r="4443" ht="14.25" customHeight="1" x14ac:dyDescent="0.55000000000000004"/>
    <row r="4444" ht="14.25" customHeight="1" x14ac:dyDescent="0.55000000000000004"/>
    <row r="4445" ht="14.25" customHeight="1" x14ac:dyDescent="0.55000000000000004"/>
    <row r="4446" ht="14.25" customHeight="1" x14ac:dyDescent="0.55000000000000004"/>
    <row r="4447" ht="14.25" customHeight="1" x14ac:dyDescent="0.55000000000000004"/>
    <row r="4448" ht="14.25" customHeight="1" x14ac:dyDescent="0.55000000000000004"/>
    <row r="4449" ht="14.25" customHeight="1" x14ac:dyDescent="0.55000000000000004"/>
    <row r="4450" ht="14.25" customHeight="1" x14ac:dyDescent="0.55000000000000004"/>
    <row r="4451" ht="14.25" customHeight="1" x14ac:dyDescent="0.55000000000000004"/>
    <row r="4452" ht="14.25" customHeight="1" x14ac:dyDescent="0.55000000000000004"/>
    <row r="4453" ht="14.25" customHeight="1" x14ac:dyDescent="0.55000000000000004"/>
    <row r="4454" ht="14.25" customHeight="1" x14ac:dyDescent="0.55000000000000004"/>
    <row r="4455" ht="14.25" customHeight="1" x14ac:dyDescent="0.55000000000000004"/>
    <row r="4456" ht="14.25" customHeight="1" x14ac:dyDescent="0.55000000000000004"/>
    <row r="4457" ht="14.25" customHeight="1" x14ac:dyDescent="0.55000000000000004"/>
    <row r="4458" ht="14.25" customHeight="1" x14ac:dyDescent="0.55000000000000004"/>
    <row r="4459" ht="14.25" customHeight="1" x14ac:dyDescent="0.55000000000000004"/>
    <row r="4460" ht="14.25" customHeight="1" x14ac:dyDescent="0.55000000000000004"/>
    <row r="4461" ht="14.25" customHeight="1" x14ac:dyDescent="0.55000000000000004"/>
    <row r="4462" ht="14.25" customHeight="1" x14ac:dyDescent="0.55000000000000004"/>
    <row r="4463" ht="14.25" customHeight="1" x14ac:dyDescent="0.55000000000000004"/>
    <row r="4464" ht="14.25" customHeight="1" x14ac:dyDescent="0.55000000000000004"/>
    <row r="4465" ht="14.25" customHeight="1" x14ac:dyDescent="0.55000000000000004"/>
    <row r="4466" ht="14.25" customHeight="1" x14ac:dyDescent="0.55000000000000004"/>
    <row r="4467" ht="14.25" customHeight="1" x14ac:dyDescent="0.55000000000000004"/>
    <row r="4468" ht="14.25" customHeight="1" x14ac:dyDescent="0.55000000000000004"/>
    <row r="4469" ht="14.25" customHeight="1" x14ac:dyDescent="0.55000000000000004"/>
    <row r="4470" ht="14.25" customHeight="1" x14ac:dyDescent="0.55000000000000004"/>
    <row r="4471" ht="14.25" customHeight="1" x14ac:dyDescent="0.55000000000000004"/>
    <row r="4472" ht="14.25" customHeight="1" x14ac:dyDescent="0.55000000000000004"/>
    <row r="4473" ht="14.25" customHeight="1" x14ac:dyDescent="0.55000000000000004"/>
    <row r="4474" ht="14.25" customHeight="1" x14ac:dyDescent="0.55000000000000004"/>
    <row r="4475" ht="14.25" customHeight="1" x14ac:dyDescent="0.55000000000000004"/>
    <row r="4476" ht="14.25" customHeight="1" x14ac:dyDescent="0.55000000000000004"/>
    <row r="4477" ht="14.25" customHeight="1" x14ac:dyDescent="0.55000000000000004"/>
    <row r="4478" ht="14.25" customHeight="1" x14ac:dyDescent="0.55000000000000004"/>
    <row r="4479" ht="14.25" customHeight="1" x14ac:dyDescent="0.55000000000000004"/>
    <row r="4480" ht="14.25" customHeight="1" x14ac:dyDescent="0.55000000000000004"/>
    <row r="4481" ht="14.25" customHeight="1" x14ac:dyDescent="0.55000000000000004"/>
    <row r="4482" ht="14.25" customHeight="1" x14ac:dyDescent="0.55000000000000004"/>
    <row r="4483" ht="14.25" customHeight="1" x14ac:dyDescent="0.55000000000000004"/>
    <row r="4484" ht="14.25" customHeight="1" x14ac:dyDescent="0.55000000000000004"/>
    <row r="4485" ht="14.25" customHeight="1" x14ac:dyDescent="0.55000000000000004"/>
    <row r="4486" ht="14.25" customHeight="1" x14ac:dyDescent="0.55000000000000004"/>
    <row r="4487" ht="14.25" customHeight="1" x14ac:dyDescent="0.55000000000000004"/>
    <row r="4488" ht="14.25" customHeight="1" x14ac:dyDescent="0.55000000000000004"/>
    <row r="4489" ht="14.25" customHeight="1" x14ac:dyDescent="0.55000000000000004"/>
    <row r="4490" ht="14.25" customHeight="1" x14ac:dyDescent="0.55000000000000004"/>
    <row r="4491" ht="14.25" customHeight="1" x14ac:dyDescent="0.55000000000000004"/>
    <row r="4492" ht="14.25" customHeight="1" x14ac:dyDescent="0.55000000000000004"/>
    <row r="4493" ht="14.25" customHeight="1" x14ac:dyDescent="0.55000000000000004"/>
    <row r="4494" ht="14.25" customHeight="1" x14ac:dyDescent="0.55000000000000004"/>
    <row r="4495" ht="14.25" customHeight="1" x14ac:dyDescent="0.55000000000000004"/>
    <row r="4496" ht="14.25" customHeight="1" x14ac:dyDescent="0.55000000000000004"/>
    <row r="4497" ht="14.25" customHeight="1" x14ac:dyDescent="0.55000000000000004"/>
    <row r="4498" ht="14.25" customHeight="1" x14ac:dyDescent="0.55000000000000004"/>
    <row r="4499" ht="14.25" customHeight="1" x14ac:dyDescent="0.55000000000000004"/>
    <row r="4500" ht="14.25" customHeight="1" x14ac:dyDescent="0.55000000000000004"/>
    <row r="4501" ht="14.25" customHeight="1" x14ac:dyDescent="0.55000000000000004"/>
    <row r="4502" ht="14.25" customHeight="1" x14ac:dyDescent="0.55000000000000004"/>
    <row r="4503" ht="14.25" customHeight="1" x14ac:dyDescent="0.55000000000000004"/>
    <row r="4504" ht="14.25" customHeight="1" x14ac:dyDescent="0.55000000000000004"/>
    <row r="4505" ht="14.25" customHeight="1" x14ac:dyDescent="0.55000000000000004"/>
    <row r="4506" ht="14.25" customHeight="1" x14ac:dyDescent="0.55000000000000004"/>
    <row r="4507" ht="14.25" customHeight="1" x14ac:dyDescent="0.55000000000000004"/>
    <row r="4508" ht="14.25" customHeight="1" x14ac:dyDescent="0.55000000000000004"/>
    <row r="4509" ht="14.25" customHeight="1" x14ac:dyDescent="0.55000000000000004"/>
    <row r="4510" ht="14.25" customHeight="1" x14ac:dyDescent="0.55000000000000004"/>
    <row r="4511" ht="14.25" customHeight="1" x14ac:dyDescent="0.55000000000000004"/>
    <row r="4512" ht="14.25" customHeight="1" x14ac:dyDescent="0.55000000000000004"/>
    <row r="4513" ht="14.25" customHeight="1" x14ac:dyDescent="0.55000000000000004"/>
    <row r="4514" ht="14.25" customHeight="1" x14ac:dyDescent="0.55000000000000004"/>
    <row r="4515" ht="14.25" customHeight="1" x14ac:dyDescent="0.55000000000000004"/>
    <row r="4516" ht="14.25" customHeight="1" x14ac:dyDescent="0.55000000000000004"/>
    <row r="4517" ht="14.25" customHeight="1" x14ac:dyDescent="0.55000000000000004"/>
    <row r="4518" ht="14.25" customHeight="1" x14ac:dyDescent="0.55000000000000004"/>
    <row r="4519" ht="14.25" customHeight="1" x14ac:dyDescent="0.55000000000000004"/>
    <row r="4520" ht="14.25" customHeight="1" x14ac:dyDescent="0.55000000000000004"/>
    <row r="4521" ht="14.25" customHeight="1" x14ac:dyDescent="0.55000000000000004"/>
    <row r="4522" ht="14.25" customHeight="1" x14ac:dyDescent="0.55000000000000004"/>
    <row r="4523" ht="14.25" customHeight="1" x14ac:dyDescent="0.55000000000000004"/>
    <row r="4524" ht="14.25" customHeight="1" x14ac:dyDescent="0.55000000000000004"/>
    <row r="4525" ht="14.25" customHeight="1" x14ac:dyDescent="0.55000000000000004"/>
    <row r="4526" ht="14.25" customHeight="1" x14ac:dyDescent="0.55000000000000004"/>
    <row r="4527" ht="14.25" customHeight="1" x14ac:dyDescent="0.55000000000000004"/>
    <row r="4528" ht="14.25" customHeight="1" x14ac:dyDescent="0.55000000000000004"/>
    <row r="4529" ht="14.25" customHeight="1" x14ac:dyDescent="0.55000000000000004"/>
    <row r="4530" ht="14.25" customHeight="1" x14ac:dyDescent="0.55000000000000004"/>
    <row r="4531" ht="14.25" customHeight="1" x14ac:dyDescent="0.55000000000000004"/>
    <row r="4532" ht="14.25" customHeight="1" x14ac:dyDescent="0.55000000000000004"/>
    <row r="4533" ht="14.25" customHeight="1" x14ac:dyDescent="0.55000000000000004"/>
    <row r="4534" ht="14.25" customHeight="1" x14ac:dyDescent="0.55000000000000004"/>
    <row r="4535" ht="14.25" customHeight="1" x14ac:dyDescent="0.55000000000000004"/>
    <row r="4536" ht="14.25" customHeight="1" x14ac:dyDescent="0.55000000000000004"/>
    <row r="4537" ht="14.25" customHeight="1" x14ac:dyDescent="0.55000000000000004"/>
    <row r="4538" ht="14.25" customHeight="1" x14ac:dyDescent="0.55000000000000004"/>
    <row r="4539" ht="14.25" customHeight="1" x14ac:dyDescent="0.55000000000000004"/>
    <row r="4540" ht="14.25" customHeight="1" x14ac:dyDescent="0.55000000000000004"/>
    <row r="4541" ht="14.25" customHeight="1" x14ac:dyDescent="0.55000000000000004"/>
    <row r="4542" ht="14.25" customHeight="1" x14ac:dyDescent="0.55000000000000004"/>
    <row r="4543" ht="14.25" customHeight="1" x14ac:dyDescent="0.55000000000000004"/>
    <row r="4544" ht="14.25" customHeight="1" x14ac:dyDescent="0.55000000000000004"/>
    <row r="4545" ht="14.25" customHeight="1" x14ac:dyDescent="0.55000000000000004"/>
    <row r="4546" ht="14.25" customHeight="1" x14ac:dyDescent="0.55000000000000004"/>
    <row r="4547" ht="14.25" customHeight="1" x14ac:dyDescent="0.55000000000000004"/>
    <row r="4548" ht="14.25" customHeight="1" x14ac:dyDescent="0.55000000000000004"/>
    <row r="4549" ht="14.25" customHeight="1" x14ac:dyDescent="0.55000000000000004"/>
    <row r="4550" ht="14.25" customHeight="1" x14ac:dyDescent="0.55000000000000004"/>
    <row r="4551" ht="14.25" customHeight="1" x14ac:dyDescent="0.55000000000000004"/>
    <row r="4552" ht="14.25" customHeight="1" x14ac:dyDescent="0.55000000000000004"/>
    <row r="4553" ht="14.25" customHeight="1" x14ac:dyDescent="0.55000000000000004"/>
    <row r="4554" ht="14.25" customHeight="1" x14ac:dyDescent="0.55000000000000004"/>
    <row r="4555" ht="14.25" customHeight="1" x14ac:dyDescent="0.55000000000000004"/>
    <row r="4556" ht="14.25" customHeight="1" x14ac:dyDescent="0.55000000000000004"/>
    <row r="4557" ht="14.25" customHeight="1" x14ac:dyDescent="0.55000000000000004"/>
    <row r="4558" ht="14.25" customHeight="1" x14ac:dyDescent="0.55000000000000004"/>
    <row r="4559" ht="14.25" customHeight="1" x14ac:dyDescent="0.55000000000000004"/>
    <row r="4560" ht="14.25" customHeight="1" x14ac:dyDescent="0.55000000000000004"/>
    <row r="4561" ht="14.25" customHeight="1" x14ac:dyDescent="0.55000000000000004"/>
    <row r="4562" ht="14.25" customHeight="1" x14ac:dyDescent="0.55000000000000004"/>
    <row r="4563" ht="14.25" customHeight="1" x14ac:dyDescent="0.55000000000000004"/>
    <row r="4564" ht="14.25" customHeight="1" x14ac:dyDescent="0.55000000000000004"/>
    <row r="4565" ht="14.25" customHeight="1" x14ac:dyDescent="0.55000000000000004"/>
    <row r="4566" ht="14.25" customHeight="1" x14ac:dyDescent="0.55000000000000004"/>
    <row r="4567" ht="14.25" customHeight="1" x14ac:dyDescent="0.55000000000000004"/>
    <row r="4568" ht="14.25" customHeight="1" x14ac:dyDescent="0.55000000000000004"/>
    <row r="4569" ht="14.25" customHeight="1" x14ac:dyDescent="0.55000000000000004"/>
    <row r="4570" ht="14.25" customHeight="1" x14ac:dyDescent="0.55000000000000004"/>
    <row r="4571" ht="14.25" customHeight="1" x14ac:dyDescent="0.55000000000000004"/>
    <row r="4572" ht="14.25" customHeight="1" x14ac:dyDescent="0.55000000000000004"/>
    <row r="4573" ht="14.25" customHeight="1" x14ac:dyDescent="0.55000000000000004"/>
    <row r="4574" ht="14.25" customHeight="1" x14ac:dyDescent="0.55000000000000004"/>
    <row r="4575" ht="14.25" customHeight="1" x14ac:dyDescent="0.55000000000000004"/>
    <row r="4576" ht="14.25" customHeight="1" x14ac:dyDescent="0.55000000000000004"/>
    <row r="4577" ht="14.25" customHeight="1" x14ac:dyDescent="0.55000000000000004"/>
    <row r="4578" ht="14.25" customHeight="1" x14ac:dyDescent="0.55000000000000004"/>
    <row r="4579" ht="14.25" customHeight="1" x14ac:dyDescent="0.55000000000000004"/>
    <row r="4580" ht="14.25" customHeight="1" x14ac:dyDescent="0.55000000000000004"/>
    <row r="4581" ht="14.25" customHeight="1" x14ac:dyDescent="0.55000000000000004"/>
    <row r="4582" ht="14.25" customHeight="1" x14ac:dyDescent="0.55000000000000004"/>
    <row r="4583" ht="14.25" customHeight="1" x14ac:dyDescent="0.55000000000000004"/>
    <row r="4584" ht="14.25" customHeight="1" x14ac:dyDescent="0.55000000000000004"/>
    <row r="4585" ht="14.25" customHeight="1" x14ac:dyDescent="0.55000000000000004"/>
    <row r="4586" ht="14.25" customHeight="1" x14ac:dyDescent="0.55000000000000004"/>
    <row r="4587" ht="14.25" customHeight="1" x14ac:dyDescent="0.55000000000000004"/>
    <row r="4588" ht="14.25" customHeight="1" x14ac:dyDescent="0.55000000000000004"/>
    <row r="4589" ht="14.25" customHeight="1" x14ac:dyDescent="0.55000000000000004"/>
    <row r="4590" ht="14.25" customHeight="1" x14ac:dyDescent="0.55000000000000004"/>
    <row r="4591" ht="14.25" customHeight="1" x14ac:dyDescent="0.55000000000000004"/>
    <row r="4592" ht="14.25" customHeight="1" x14ac:dyDescent="0.55000000000000004"/>
    <row r="4593" ht="14.25" customHeight="1" x14ac:dyDescent="0.55000000000000004"/>
    <row r="4594" ht="14.25" customHeight="1" x14ac:dyDescent="0.55000000000000004"/>
    <row r="4595" ht="14.25" customHeight="1" x14ac:dyDescent="0.55000000000000004"/>
    <row r="4596" ht="14.25" customHeight="1" x14ac:dyDescent="0.55000000000000004"/>
    <row r="4597" ht="14.25" customHeight="1" x14ac:dyDescent="0.55000000000000004"/>
    <row r="4598" ht="14.25" customHeight="1" x14ac:dyDescent="0.55000000000000004"/>
    <row r="4599" ht="14.25" customHeight="1" x14ac:dyDescent="0.55000000000000004"/>
    <row r="4600" ht="14.25" customHeight="1" x14ac:dyDescent="0.55000000000000004"/>
    <row r="4601" ht="14.25" customHeight="1" x14ac:dyDescent="0.55000000000000004"/>
    <row r="4602" ht="14.25" customHeight="1" x14ac:dyDescent="0.55000000000000004"/>
    <row r="4603" ht="14.25" customHeight="1" x14ac:dyDescent="0.55000000000000004"/>
    <row r="4604" ht="14.25" customHeight="1" x14ac:dyDescent="0.55000000000000004"/>
    <row r="4605" ht="14.25" customHeight="1" x14ac:dyDescent="0.55000000000000004"/>
    <row r="4606" ht="14.25" customHeight="1" x14ac:dyDescent="0.55000000000000004"/>
    <row r="4607" ht="14.25" customHeight="1" x14ac:dyDescent="0.55000000000000004"/>
    <row r="4608" ht="14.25" customHeight="1" x14ac:dyDescent="0.55000000000000004"/>
    <row r="4609" ht="14.25" customHeight="1" x14ac:dyDescent="0.55000000000000004"/>
    <row r="4610" ht="14.25" customHeight="1" x14ac:dyDescent="0.55000000000000004"/>
    <row r="4611" ht="14.25" customHeight="1" x14ac:dyDescent="0.55000000000000004"/>
    <row r="4612" ht="14.25" customHeight="1" x14ac:dyDescent="0.55000000000000004"/>
    <row r="4613" ht="14.25" customHeight="1" x14ac:dyDescent="0.55000000000000004"/>
    <row r="4614" ht="14.25" customHeight="1" x14ac:dyDescent="0.55000000000000004"/>
    <row r="4615" ht="14.25" customHeight="1" x14ac:dyDescent="0.55000000000000004"/>
    <row r="4616" ht="14.25" customHeight="1" x14ac:dyDescent="0.55000000000000004"/>
    <row r="4617" ht="14.25" customHeight="1" x14ac:dyDescent="0.55000000000000004"/>
    <row r="4618" ht="14.25" customHeight="1" x14ac:dyDescent="0.55000000000000004"/>
    <row r="4619" ht="14.25" customHeight="1" x14ac:dyDescent="0.55000000000000004"/>
    <row r="4620" ht="14.25" customHeight="1" x14ac:dyDescent="0.55000000000000004"/>
    <row r="4621" ht="14.25" customHeight="1" x14ac:dyDescent="0.55000000000000004"/>
    <row r="4622" ht="14.25" customHeight="1" x14ac:dyDescent="0.55000000000000004"/>
    <row r="4623" ht="14.25" customHeight="1" x14ac:dyDescent="0.55000000000000004"/>
    <row r="4624" ht="14.25" customHeight="1" x14ac:dyDescent="0.55000000000000004"/>
    <row r="4625" ht="14.25" customHeight="1" x14ac:dyDescent="0.55000000000000004"/>
    <row r="4626" ht="14.25" customHeight="1" x14ac:dyDescent="0.55000000000000004"/>
    <row r="4627" ht="14.25" customHeight="1" x14ac:dyDescent="0.55000000000000004"/>
    <row r="4628" ht="14.25" customHeight="1" x14ac:dyDescent="0.55000000000000004"/>
    <row r="4629" ht="14.25" customHeight="1" x14ac:dyDescent="0.55000000000000004"/>
    <row r="4630" ht="14.25" customHeight="1" x14ac:dyDescent="0.55000000000000004"/>
    <row r="4631" ht="14.25" customHeight="1" x14ac:dyDescent="0.55000000000000004"/>
    <row r="4632" ht="14.25" customHeight="1" x14ac:dyDescent="0.55000000000000004"/>
    <row r="4633" ht="14.25" customHeight="1" x14ac:dyDescent="0.55000000000000004"/>
    <row r="4634" ht="14.25" customHeight="1" x14ac:dyDescent="0.55000000000000004"/>
    <row r="4635" ht="14.25" customHeight="1" x14ac:dyDescent="0.55000000000000004"/>
    <row r="4636" ht="14.25" customHeight="1" x14ac:dyDescent="0.55000000000000004"/>
    <row r="4637" ht="14.25" customHeight="1" x14ac:dyDescent="0.55000000000000004"/>
    <row r="4638" ht="14.25" customHeight="1" x14ac:dyDescent="0.55000000000000004"/>
    <row r="4639" ht="14.25" customHeight="1" x14ac:dyDescent="0.55000000000000004"/>
    <row r="4640" ht="14.25" customHeight="1" x14ac:dyDescent="0.55000000000000004"/>
    <row r="4641" ht="14.25" customHeight="1" x14ac:dyDescent="0.55000000000000004"/>
    <row r="4642" ht="14.25" customHeight="1" x14ac:dyDescent="0.55000000000000004"/>
    <row r="4643" ht="14.25" customHeight="1" x14ac:dyDescent="0.55000000000000004"/>
    <row r="4644" ht="14.25" customHeight="1" x14ac:dyDescent="0.55000000000000004"/>
    <row r="4645" ht="14.25" customHeight="1" x14ac:dyDescent="0.55000000000000004"/>
    <row r="4646" ht="14.25" customHeight="1" x14ac:dyDescent="0.55000000000000004"/>
    <row r="4647" ht="14.25" customHeight="1" x14ac:dyDescent="0.55000000000000004"/>
    <row r="4648" ht="14.25" customHeight="1" x14ac:dyDescent="0.55000000000000004"/>
    <row r="4649" ht="14.25" customHeight="1" x14ac:dyDescent="0.55000000000000004"/>
    <row r="4650" ht="14.25" customHeight="1" x14ac:dyDescent="0.55000000000000004"/>
    <row r="4651" ht="14.25" customHeight="1" x14ac:dyDescent="0.55000000000000004"/>
    <row r="4652" ht="14.25" customHeight="1" x14ac:dyDescent="0.55000000000000004"/>
    <row r="4653" ht="14.25" customHeight="1" x14ac:dyDescent="0.55000000000000004"/>
    <row r="4654" ht="14.25" customHeight="1" x14ac:dyDescent="0.55000000000000004"/>
    <row r="4655" ht="14.25" customHeight="1" x14ac:dyDescent="0.55000000000000004"/>
    <row r="4656" ht="14.25" customHeight="1" x14ac:dyDescent="0.55000000000000004"/>
    <row r="4657" ht="14.25" customHeight="1" x14ac:dyDescent="0.55000000000000004"/>
    <row r="4658" ht="14.25" customHeight="1" x14ac:dyDescent="0.55000000000000004"/>
    <row r="4659" ht="14.25" customHeight="1" x14ac:dyDescent="0.55000000000000004"/>
    <row r="4660" ht="14.25" customHeight="1" x14ac:dyDescent="0.55000000000000004"/>
    <row r="4661" ht="14.25" customHeight="1" x14ac:dyDescent="0.55000000000000004"/>
    <row r="4662" ht="14.25" customHeight="1" x14ac:dyDescent="0.55000000000000004"/>
    <row r="4663" ht="14.25" customHeight="1" x14ac:dyDescent="0.55000000000000004"/>
    <row r="4664" ht="14.25" customHeight="1" x14ac:dyDescent="0.55000000000000004"/>
    <row r="4665" ht="14.25" customHeight="1" x14ac:dyDescent="0.55000000000000004"/>
    <row r="4666" ht="14.25" customHeight="1" x14ac:dyDescent="0.55000000000000004"/>
    <row r="4667" ht="14.25" customHeight="1" x14ac:dyDescent="0.55000000000000004"/>
    <row r="4668" ht="14.25" customHeight="1" x14ac:dyDescent="0.55000000000000004"/>
    <row r="4669" ht="14.25" customHeight="1" x14ac:dyDescent="0.55000000000000004"/>
    <row r="4670" ht="14.25" customHeight="1" x14ac:dyDescent="0.55000000000000004"/>
    <row r="4671" ht="14.25" customHeight="1" x14ac:dyDescent="0.55000000000000004"/>
    <row r="4672" ht="14.25" customHeight="1" x14ac:dyDescent="0.55000000000000004"/>
    <row r="4673" ht="14.25" customHeight="1" x14ac:dyDescent="0.55000000000000004"/>
    <row r="4674" ht="14.25" customHeight="1" x14ac:dyDescent="0.55000000000000004"/>
    <row r="4675" ht="14.25" customHeight="1" x14ac:dyDescent="0.55000000000000004"/>
    <row r="4676" ht="14.25" customHeight="1" x14ac:dyDescent="0.55000000000000004"/>
    <row r="4677" ht="14.25" customHeight="1" x14ac:dyDescent="0.55000000000000004"/>
    <row r="4678" ht="14.25" customHeight="1" x14ac:dyDescent="0.55000000000000004"/>
    <row r="4679" ht="14.25" customHeight="1" x14ac:dyDescent="0.55000000000000004"/>
    <row r="4680" ht="14.25" customHeight="1" x14ac:dyDescent="0.55000000000000004"/>
    <row r="4681" ht="14.25" customHeight="1" x14ac:dyDescent="0.55000000000000004"/>
    <row r="4682" ht="14.25" customHeight="1" x14ac:dyDescent="0.55000000000000004"/>
    <row r="4683" ht="14.25" customHeight="1" x14ac:dyDescent="0.55000000000000004"/>
    <row r="4684" ht="14.25" customHeight="1" x14ac:dyDescent="0.55000000000000004"/>
    <row r="4685" ht="14.25" customHeight="1" x14ac:dyDescent="0.55000000000000004"/>
    <row r="4686" ht="14.25" customHeight="1" x14ac:dyDescent="0.55000000000000004"/>
    <row r="4687" ht="14.25" customHeight="1" x14ac:dyDescent="0.55000000000000004"/>
    <row r="4688" ht="14.25" customHeight="1" x14ac:dyDescent="0.55000000000000004"/>
    <row r="4689" ht="14.25" customHeight="1" x14ac:dyDescent="0.55000000000000004"/>
    <row r="4690" ht="14.25" customHeight="1" x14ac:dyDescent="0.55000000000000004"/>
    <row r="4691" ht="14.25" customHeight="1" x14ac:dyDescent="0.55000000000000004"/>
    <row r="4692" ht="14.25" customHeight="1" x14ac:dyDescent="0.55000000000000004"/>
    <row r="4693" ht="14.25" customHeight="1" x14ac:dyDescent="0.55000000000000004"/>
    <row r="4694" ht="14.25" customHeight="1" x14ac:dyDescent="0.55000000000000004"/>
    <row r="4695" ht="14.25" customHeight="1" x14ac:dyDescent="0.55000000000000004"/>
    <row r="4696" ht="14.25" customHeight="1" x14ac:dyDescent="0.55000000000000004"/>
    <row r="4697" ht="14.25" customHeight="1" x14ac:dyDescent="0.55000000000000004"/>
    <row r="4698" ht="14.25" customHeight="1" x14ac:dyDescent="0.55000000000000004"/>
    <row r="4699" ht="14.25" customHeight="1" x14ac:dyDescent="0.55000000000000004"/>
    <row r="4700" ht="14.25" customHeight="1" x14ac:dyDescent="0.55000000000000004"/>
    <row r="4701" ht="14.25" customHeight="1" x14ac:dyDescent="0.55000000000000004"/>
    <row r="4702" ht="14.25" customHeight="1" x14ac:dyDescent="0.55000000000000004"/>
    <row r="4703" ht="14.25" customHeight="1" x14ac:dyDescent="0.55000000000000004"/>
    <row r="4704" ht="14.25" customHeight="1" x14ac:dyDescent="0.55000000000000004"/>
    <row r="4705" ht="14.25" customHeight="1" x14ac:dyDescent="0.55000000000000004"/>
    <row r="4706" ht="14.25" customHeight="1" x14ac:dyDescent="0.55000000000000004"/>
    <row r="4707" ht="14.25" customHeight="1" x14ac:dyDescent="0.55000000000000004"/>
    <row r="4708" ht="14.25" customHeight="1" x14ac:dyDescent="0.55000000000000004"/>
    <row r="4709" ht="14.25" customHeight="1" x14ac:dyDescent="0.55000000000000004"/>
    <row r="4710" ht="14.25" customHeight="1" x14ac:dyDescent="0.55000000000000004"/>
    <row r="4711" ht="14.25" customHeight="1" x14ac:dyDescent="0.55000000000000004"/>
    <row r="4712" ht="14.25" customHeight="1" x14ac:dyDescent="0.55000000000000004"/>
    <row r="4713" ht="14.25" customHeight="1" x14ac:dyDescent="0.55000000000000004"/>
    <row r="4714" ht="14.25" customHeight="1" x14ac:dyDescent="0.55000000000000004"/>
    <row r="4715" ht="14.25" customHeight="1" x14ac:dyDescent="0.55000000000000004"/>
    <row r="4716" ht="14.25" customHeight="1" x14ac:dyDescent="0.55000000000000004"/>
    <row r="4717" ht="14.25" customHeight="1" x14ac:dyDescent="0.55000000000000004"/>
    <row r="4718" ht="14.25" customHeight="1" x14ac:dyDescent="0.55000000000000004"/>
    <row r="4719" ht="14.25" customHeight="1" x14ac:dyDescent="0.55000000000000004"/>
    <row r="4720" ht="14.25" customHeight="1" x14ac:dyDescent="0.55000000000000004"/>
    <row r="4721" ht="14.25" customHeight="1" x14ac:dyDescent="0.55000000000000004"/>
    <row r="4722" ht="14.25" customHeight="1" x14ac:dyDescent="0.55000000000000004"/>
    <row r="4723" ht="14.25" customHeight="1" x14ac:dyDescent="0.55000000000000004"/>
    <row r="4724" ht="14.25" customHeight="1" x14ac:dyDescent="0.55000000000000004"/>
    <row r="4725" ht="14.25" customHeight="1" x14ac:dyDescent="0.55000000000000004"/>
    <row r="4726" ht="14.25" customHeight="1" x14ac:dyDescent="0.55000000000000004"/>
    <row r="4727" ht="14.25" customHeight="1" x14ac:dyDescent="0.55000000000000004"/>
    <row r="4728" ht="14.25" customHeight="1" x14ac:dyDescent="0.55000000000000004"/>
    <row r="4729" ht="14.25" customHeight="1" x14ac:dyDescent="0.55000000000000004"/>
    <row r="4730" ht="14.25" customHeight="1" x14ac:dyDescent="0.55000000000000004"/>
    <row r="4731" ht="14.25" customHeight="1" x14ac:dyDescent="0.55000000000000004"/>
    <row r="4732" ht="14.25" customHeight="1" x14ac:dyDescent="0.55000000000000004"/>
    <row r="4733" ht="14.25" customHeight="1" x14ac:dyDescent="0.55000000000000004"/>
    <row r="4734" ht="14.25" customHeight="1" x14ac:dyDescent="0.55000000000000004"/>
    <row r="4735" ht="14.25" customHeight="1" x14ac:dyDescent="0.55000000000000004"/>
    <row r="4736" ht="14.25" customHeight="1" x14ac:dyDescent="0.55000000000000004"/>
    <row r="4737" ht="14.25" customHeight="1" x14ac:dyDescent="0.55000000000000004"/>
    <row r="4738" ht="14.25" customHeight="1" x14ac:dyDescent="0.55000000000000004"/>
    <row r="4739" ht="14.25" customHeight="1" x14ac:dyDescent="0.55000000000000004"/>
    <row r="4740" ht="14.25" customHeight="1" x14ac:dyDescent="0.55000000000000004"/>
    <row r="4741" ht="14.25" customHeight="1" x14ac:dyDescent="0.55000000000000004"/>
    <row r="4742" ht="14.25" customHeight="1" x14ac:dyDescent="0.55000000000000004"/>
    <row r="4743" ht="14.25" customHeight="1" x14ac:dyDescent="0.55000000000000004"/>
    <row r="4744" ht="14.25" customHeight="1" x14ac:dyDescent="0.55000000000000004"/>
    <row r="4745" ht="14.25" customHeight="1" x14ac:dyDescent="0.55000000000000004"/>
    <row r="4746" ht="14.25" customHeight="1" x14ac:dyDescent="0.55000000000000004"/>
    <row r="4747" ht="14.25" customHeight="1" x14ac:dyDescent="0.55000000000000004"/>
    <row r="4748" ht="14.25" customHeight="1" x14ac:dyDescent="0.55000000000000004"/>
    <row r="4749" ht="14.25" customHeight="1" x14ac:dyDescent="0.55000000000000004"/>
    <row r="4750" ht="14.25" customHeight="1" x14ac:dyDescent="0.55000000000000004"/>
    <row r="4751" ht="14.25" customHeight="1" x14ac:dyDescent="0.55000000000000004"/>
    <row r="4752" ht="14.25" customHeight="1" x14ac:dyDescent="0.55000000000000004"/>
    <row r="4753" ht="14.25" customHeight="1" x14ac:dyDescent="0.55000000000000004"/>
    <row r="4754" ht="14.25" customHeight="1" x14ac:dyDescent="0.55000000000000004"/>
    <row r="4755" ht="14.25" customHeight="1" x14ac:dyDescent="0.55000000000000004"/>
    <row r="4756" ht="14.25" customHeight="1" x14ac:dyDescent="0.55000000000000004"/>
    <row r="4757" ht="14.25" customHeight="1" x14ac:dyDescent="0.55000000000000004"/>
    <row r="4758" ht="14.25" customHeight="1" x14ac:dyDescent="0.55000000000000004"/>
    <row r="4759" ht="14.25" customHeight="1" x14ac:dyDescent="0.55000000000000004"/>
    <row r="4760" ht="14.25" customHeight="1" x14ac:dyDescent="0.55000000000000004"/>
    <row r="4761" ht="14.25" customHeight="1" x14ac:dyDescent="0.55000000000000004"/>
    <row r="4762" ht="14.25" customHeight="1" x14ac:dyDescent="0.55000000000000004"/>
    <row r="4763" ht="14.25" customHeight="1" x14ac:dyDescent="0.55000000000000004"/>
    <row r="4764" ht="14.25" customHeight="1" x14ac:dyDescent="0.55000000000000004"/>
    <row r="4765" ht="14.25" customHeight="1" x14ac:dyDescent="0.55000000000000004"/>
    <row r="4766" ht="14.25" customHeight="1" x14ac:dyDescent="0.55000000000000004"/>
    <row r="4767" ht="14.25" customHeight="1" x14ac:dyDescent="0.55000000000000004"/>
    <row r="4768" ht="14.25" customHeight="1" x14ac:dyDescent="0.55000000000000004"/>
    <row r="4769" ht="14.25" customHeight="1" x14ac:dyDescent="0.55000000000000004"/>
    <row r="4770" ht="14.25" customHeight="1" x14ac:dyDescent="0.55000000000000004"/>
    <row r="4771" ht="14.25" customHeight="1" x14ac:dyDescent="0.55000000000000004"/>
    <row r="4772" ht="14.25" customHeight="1" x14ac:dyDescent="0.55000000000000004"/>
    <row r="4773" ht="14.25" customHeight="1" x14ac:dyDescent="0.55000000000000004"/>
    <row r="4774" ht="14.25" customHeight="1" x14ac:dyDescent="0.55000000000000004"/>
    <row r="4775" ht="14.25" customHeight="1" x14ac:dyDescent="0.55000000000000004"/>
    <row r="4776" ht="14.25" customHeight="1" x14ac:dyDescent="0.55000000000000004"/>
    <row r="4777" ht="14.25" customHeight="1" x14ac:dyDescent="0.55000000000000004"/>
    <row r="4778" ht="14.25" customHeight="1" x14ac:dyDescent="0.55000000000000004"/>
    <row r="4779" ht="14.25" customHeight="1" x14ac:dyDescent="0.55000000000000004"/>
    <row r="4780" ht="14.25" customHeight="1" x14ac:dyDescent="0.55000000000000004"/>
    <row r="4781" ht="14.25" customHeight="1" x14ac:dyDescent="0.55000000000000004"/>
    <row r="4782" ht="14.25" customHeight="1" x14ac:dyDescent="0.55000000000000004"/>
    <row r="4783" ht="14.25" customHeight="1" x14ac:dyDescent="0.55000000000000004"/>
    <row r="4784" ht="14.25" customHeight="1" x14ac:dyDescent="0.55000000000000004"/>
    <row r="4785" ht="14.25" customHeight="1" x14ac:dyDescent="0.55000000000000004"/>
    <row r="4786" ht="14.25" customHeight="1" x14ac:dyDescent="0.55000000000000004"/>
    <row r="4787" ht="14.25" customHeight="1" x14ac:dyDescent="0.55000000000000004"/>
    <row r="4788" ht="14.25" customHeight="1" x14ac:dyDescent="0.55000000000000004"/>
    <row r="4789" ht="14.25" customHeight="1" x14ac:dyDescent="0.55000000000000004"/>
    <row r="4790" ht="14.25" customHeight="1" x14ac:dyDescent="0.55000000000000004"/>
    <row r="4791" ht="14.25" customHeight="1" x14ac:dyDescent="0.55000000000000004"/>
    <row r="4792" ht="14.25" customHeight="1" x14ac:dyDescent="0.55000000000000004"/>
    <row r="4793" ht="14.25" customHeight="1" x14ac:dyDescent="0.55000000000000004"/>
    <row r="4794" ht="14.25" customHeight="1" x14ac:dyDescent="0.55000000000000004"/>
    <row r="4795" ht="14.25" customHeight="1" x14ac:dyDescent="0.55000000000000004"/>
    <row r="4796" ht="14.25" customHeight="1" x14ac:dyDescent="0.55000000000000004"/>
    <row r="4797" ht="14.25" customHeight="1" x14ac:dyDescent="0.55000000000000004"/>
    <row r="4798" ht="14.25" customHeight="1" x14ac:dyDescent="0.55000000000000004"/>
    <row r="4799" ht="14.25" customHeight="1" x14ac:dyDescent="0.55000000000000004"/>
    <row r="4800" ht="14.25" customHeight="1" x14ac:dyDescent="0.55000000000000004"/>
    <row r="4801" ht="14.25" customHeight="1" x14ac:dyDescent="0.55000000000000004"/>
    <row r="4802" ht="14.25" customHeight="1" x14ac:dyDescent="0.55000000000000004"/>
    <row r="4803" ht="14.25" customHeight="1" x14ac:dyDescent="0.55000000000000004"/>
    <row r="4804" ht="14.25" customHeight="1" x14ac:dyDescent="0.55000000000000004"/>
    <row r="4805" ht="14.25" customHeight="1" x14ac:dyDescent="0.55000000000000004"/>
    <row r="4806" ht="14.25" customHeight="1" x14ac:dyDescent="0.55000000000000004"/>
    <row r="4807" ht="14.25" customHeight="1" x14ac:dyDescent="0.55000000000000004"/>
    <row r="4808" ht="14.25" customHeight="1" x14ac:dyDescent="0.55000000000000004"/>
    <row r="4809" ht="14.25" customHeight="1" x14ac:dyDescent="0.55000000000000004"/>
    <row r="4810" ht="14.25" customHeight="1" x14ac:dyDescent="0.55000000000000004"/>
    <row r="4811" ht="14.25" customHeight="1" x14ac:dyDescent="0.55000000000000004"/>
    <row r="4812" ht="14.25" customHeight="1" x14ac:dyDescent="0.55000000000000004"/>
    <row r="4813" ht="14.25" customHeight="1" x14ac:dyDescent="0.55000000000000004"/>
    <row r="4814" ht="14.25" customHeight="1" x14ac:dyDescent="0.55000000000000004"/>
    <row r="4815" ht="14.25" customHeight="1" x14ac:dyDescent="0.55000000000000004"/>
    <row r="4816" ht="14.25" customHeight="1" x14ac:dyDescent="0.55000000000000004"/>
    <row r="4817" ht="14.25" customHeight="1" x14ac:dyDescent="0.55000000000000004"/>
    <row r="4818" ht="14.25" customHeight="1" x14ac:dyDescent="0.55000000000000004"/>
    <row r="4819" ht="14.25" customHeight="1" x14ac:dyDescent="0.55000000000000004"/>
    <row r="4820" ht="14.25" customHeight="1" x14ac:dyDescent="0.55000000000000004"/>
    <row r="4821" ht="14.25" customHeight="1" x14ac:dyDescent="0.55000000000000004"/>
    <row r="4822" ht="14.25" customHeight="1" x14ac:dyDescent="0.55000000000000004"/>
    <row r="4823" ht="14.25" customHeight="1" x14ac:dyDescent="0.55000000000000004"/>
    <row r="4824" ht="14.25" customHeight="1" x14ac:dyDescent="0.55000000000000004"/>
    <row r="4825" ht="14.25" customHeight="1" x14ac:dyDescent="0.55000000000000004"/>
    <row r="4826" ht="14.25" customHeight="1" x14ac:dyDescent="0.55000000000000004"/>
    <row r="4827" ht="14.25" customHeight="1" x14ac:dyDescent="0.55000000000000004"/>
    <row r="4828" ht="14.25" customHeight="1" x14ac:dyDescent="0.55000000000000004"/>
    <row r="4829" ht="14.25" customHeight="1" x14ac:dyDescent="0.55000000000000004"/>
    <row r="4830" ht="14.25" customHeight="1" x14ac:dyDescent="0.55000000000000004"/>
    <row r="4831" ht="14.25" customHeight="1" x14ac:dyDescent="0.55000000000000004"/>
    <row r="4832" ht="14.25" customHeight="1" x14ac:dyDescent="0.55000000000000004"/>
    <row r="4833" ht="14.25" customHeight="1" x14ac:dyDescent="0.55000000000000004"/>
    <row r="4834" ht="14.25" customHeight="1" x14ac:dyDescent="0.55000000000000004"/>
    <row r="4835" ht="14.25" customHeight="1" x14ac:dyDescent="0.55000000000000004"/>
    <row r="4836" ht="14.25" customHeight="1" x14ac:dyDescent="0.55000000000000004"/>
    <row r="4837" ht="14.25" customHeight="1" x14ac:dyDescent="0.55000000000000004"/>
    <row r="4838" ht="14.25" customHeight="1" x14ac:dyDescent="0.55000000000000004"/>
    <row r="4839" ht="14.25" customHeight="1" x14ac:dyDescent="0.55000000000000004"/>
    <row r="4840" ht="14.25" customHeight="1" x14ac:dyDescent="0.55000000000000004"/>
    <row r="4841" ht="14.25" customHeight="1" x14ac:dyDescent="0.55000000000000004"/>
    <row r="4842" ht="14.25" customHeight="1" x14ac:dyDescent="0.55000000000000004"/>
    <row r="4843" ht="14.25" customHeight="1" x14ac:dyDescent="0.55000000000000004"/>
    <row r="4844" ht="14.25" customHeight="1" x14ac:dyDescent="0.55000000000000004"/>
    <row r="4845" ht="14.25" customHeight="1" x14ac:dyDescent="0.55000000000000004"/>
    <row r="4846" ht="14.25" customHeight="1" x14ac:dyDescent="0.55000000000000004"/>
    <row r="4847" ht="14.25" customHeight="1" x14ac:dyDescent="0.55000000000000004"/>
    <row r="4848" ht="14.25" customHeight="1" x14ac:dyDescent="0.55000000000000004"/>
    <row r="4849" ht="14.25" customHeight="1" x14ac:dyDescent="0.55000000000000004"/>
    <row r="4850" ht="14.25" customHeight="1" x14ac:dyDescent="0.55000000000000004"/>
    <row r="4851" ht="14.25" customHeight="1" x14ac:dyDescent="0.55000000000000004"/>
    <row r="4852" ht="14.25" customHeight="1" x14ac:dyDescent="0.55000000000000004"/>
    <row r="4853" ht="14.25" customHeight="1" x14ac:dyDescent="0.55000000000000004"/>
    <row r="4854" ht="14.25" customHeight="1" x14ac:dyDescent="0.55000000000000004"/>
    <row r="4855" ht="14.25" customHeight="1" x14ac:dyDescent="0.55000000000000004"/>
    <row r="4856" ht="14.25" customHeight="1" x14ac:dyDescent="0.55000000000000004"/>
    <row r="4857" ht="14.25" customHeight="1" x14ac:dyDescent="0.55000000000000004"/>
    <row r="4858" ht="14.25" customHeight="1" x14ac:dyDescent="0.55000000000000004"/>
    <row r="4859" ht="14.25" customHeight="1" x14ac:dyDescent="0.55000000000000004"/>
    <row r="4860" ht="14.25" customHeight="1" x14ac:dyDescent="0.55000000000000004"/>
    <row r="4861" ht="14.25" customHeight="1" x14ac:dyDescent="0.55000000000000004"/>
    <row r="4862" ht="14.25" customHeight="1" x14ac:dyDescent="0.55000000000000004"/>
    <row r="4863" ht="14.25" customHeight="1" x14ac:dyDescent="0.55000000000000004"/>
    <row r="4864" ht="14.25" customHeight="1" x14ac:dyDescent="0.55000000000000004"/>
    <row r="4865" ht="14.25" customHeight="1" x14ac:dyDescent="0.55000000000000004"/>
    <row r="4866" ht="14.25" customHeight="1" x14ac:dyDescent="0.55000000000000004"/>
    <row r="4867" ht="14.25" customHeight="1" x14ac:dyDescent="0.55000000000000004"/>
    <row r="4868" ht="14.25" customHeight="1" x14ac:dyDescent="0.55000000000000004"/>
    <row r="4869" ht="14.25" customHeight="1" x14ac:dyDescent="0.55000000000000004"/>
    <row r="4870" ht="14.25" customHeight="1" x14ac:dyDescent="0.55000000000000004"/>
    <row r="4871" ht="14.25" customHeight="1" x14ac:dyDescent="0.55000000000000004"/>
    <row r="4872" ht="14.25" customHeight="1" x14ac:dyDescent="0.55000000000000004"/>
    <row r="4873" ht="14.25" customHeight="1" x14ac:dyDescent="0.55000000000000004"/>
    <row r="4874" ht="14.25" customHeight="1" x14ac:dyDescent="0.55000000000000004"/>
    <row r="4875" ht="14.25" customHeight="1" x14ac:dyDescent="0.55000000000000004"/>
    <row r="4876" ht="14.25" customHeight="1" x14ac:dyDescent="0.55000000000000004"/>
    <row r="4877" ht="14.25" customHeight="1" x14ac:dyDescent="0.55000000000000004"/>
    <row r="4878" ht="14.25" customHeight="1" x14ac:dyDescent="0.55000000000000004"/>
    <row r="4879" ht="14.25" customHeight="1" x14ac:dyDescent="0.55000000000000004"/>
    <row r="4880" ht="14.25" customHeight="1" x14ac:dyDescent="0.55000000000000004"/>
    <row r="4881" ht="14.25" customHeight="1" x14ac:dyDescent="0.55000000000000004"/>
    <row r="4882" ht="14.25" customHeight="1" x14ac:dyDescent="0.55000000000000004"/>
    <row r="4883" ht="14.25" customHeight="1" x14ac:dyDescent="0.55000000000000004"/>
    <row r="4884" ht="14.25" customHeight="1" x14ac:dyDescent="0.55000000000000004"/>
    <row r="4885" ht="14.25" customHeight="1" x14ac:dyDescent="0.55000000000000004"/>
    <row r="4886" ht="14.25" customHeight="1" x14ac:dyDescent="0.55000000000000004"/>
    <row r="4887" ht="14.25" customHeight="1" x14ac:dyDescent="0.55000000000000004"/>
    <row r="4888" ht="14.25" customHeight="1" x14ac:dyDescent="0.55000000000000004"/>
    <row r="4889" ht="14.25" customHeight="1" x14ac:dyDescent="0.55000000000000004"/>
    <row r="4890" ht="14.25" customHeight="1" x14ac:dyDescent="0.55000000000000004"/>
    <row r="4891" ht="14.25" customHeight="1" x14ac:dyDescent="0.55000000000000004"/>
    <row r="4892" ht="14.25" customHeight="1" x14ac:dyDescent="0.55000000000000004"/>
    <row r="4893" ht="14.25" customHeight="1" x14ac:dyDescent="0.55000000000000004"/>
    <row r="4894" ht="14.25" customHeight="1" x14ac:dyDescent="0.55000000000000004"/>
    <row r="4895" ht="14.25" customHeight="1" x14ac:dyDescent="0.55000000000000004"/>
    <row r="4896" ht="14.25" customHeight="1" x14ac:dyDescent="0.55000000000000004"/>
    <row r="4897" ht="14.25" customHeight="1" x14ac:dyDescent="0.55000000000000004"/>
    <row r="4898" ht="14.25" customHeight="1" x14ac:dyDescent="0.55000000000000004"/>
    <row r="4899" ht="14.25" customHeight="1" x14ac:dyDescent="0.55000000000000004"/>
    <row r="4900" ht="14.25" customHeight="1" x14ac:dyDescent="0.55000000000000004"/>
    <row r="4901" ht="14.25" customHeight="1" x14ac:dyDescent="0.55000000000000004"/>
    <row r="4902" ht="14.25" customHeight="1" x14ac:dyDescent="0.55000000000000004"/>
    <row r="4903" ht="14.25" customHeight="1" x14ac:dyDescent="0.55000000000000004"/>
    <row r="4904" ht="14.25" customHeight="1" x14ac:dyDescent="0.55000000000000004"/>
    <row r="4905" ht="14.25" customHeight="1" x14ac:dyDescent="0.55000000000000004"/>
    <row r="4906" ht="14.25" customHeight="1" x14ac:dyDescent="0.55000000000000004"/>
    <row r="4907" ht="14.25" customHeight="1" x14ac:dyDescent="0.55000000000000004"/>
    <row r="4908" ht="14.25" customHeight="1" x14ac:dyDescent="0.55000000000000004"/>
    <row r="4909" ht="14.25" customHeight="1" x14ac:dyDescent="0.55000000000000004"/>
    <row r="4910" ht="14.25" customHeight="1" x14ac:dyDescent="0.55000000000000004"/>
    <row r="4911" ht="14.25" customHeight="1" x14ac:dyDescent="0.55000000000000004"/>
    <row r="4912" ht="14.25" customHeight="1" x14ac:dyDescent="0.55000000000000004"/>
    <row r="4913" ht="14.25" customHeight="1" x14ac:dyDescent="0.55000000000000004"/>
    <row r="4914" ht="14.25" customHeight="1" x14ac:dyDescent="0.55000000000000004"/>
    <row r="4915" ht="14.25" customHeight="1" x14ac:dyDescent="0.55000000000000004"/>
    <row r="4916" ht="14.25" customHeight="1" x14ac:dyDescent="0.55000000000000004"/>
    <row r="4917" ht="14.25" customHeight="1" x14ac:dyDescent="0.55000000000000004"/>
    <row r="4918" ht="14.25" customHeight="1" x14ac:dyDescent="0.55000000000000004"/>
    <row r="4919" ht="14.25" customHeight="1" x14ac:dyDescent="0.55000000000000004"/>
    <row r="4920" ht="14.25" customHeight="1" x14ac:dyDescent="0.55000000000000004"/>
    <row r="4921" ht="14.25" customHeight="1" x14ac:dyDescent="0.55000000000000004"/>
    <row r="4922" ht="14.25" customHeight="1" x14ac:dyDescent="0.55000000000000004"/>
    <row r="4923" ht="14.25" customHeight="1" x14ac:dyDescent="0.55000000000000004"/>
    <row r="4924" ht="14.25" customHeight="1" x14ac:dyDescent="0.55000000000000004"/>
    <row r="4925" ht="14.25" customHeight="1" x14ac:dyDescent="0.55000000000000004"/>
    <row r="4926" ht="14.25" customHeight="1" x14ac:dyDescent="0.55000000000000004"/>
    <row r="4927" ht="14.25" customHeight="1" x14ac:dyDescent="0.55000000000000004"/>
    <row r="4928" ht="14.25" customHeight="1" x14ac:dyDescent="0.55000000000000004"/>
    <row r="4929" ht="14.25" customHeight="1" x14ac:dyDescent="0.55000000000000004"/>
    <row r="4930" ht="14.25" customHeight="1" x14ac:dyDescent="0.55000000000000004"/>
    <row r="4931" ht="14.25" customHeight="1" x14ac:dyDescent="0.55000000000000004"/>
    <row r="4932" ht="14.25" customHeight="1" x14ac:dyDescent="0.55000000000000004"/>
    <row r="4933" ht="14.25" customHeight="1" x14ac:dyDescent="0.55000000000000004"/>
    <row r="4934" ht="14.25" customHeight="1" x14ac:dyDescent="0.55000000000000004"/>
    <row r="4935" ht="14.25" customHeight="1" x14ac:dyDescent="0.55000000000000004"/>
    <row r="4936" ht="14.25" customHeight="1" x14ac:dyDescent="0.55000000000000004"/>
    <row r="4937" ht="14.25" customHeight="1" x14ac:dyDescent="0.55000000000000004"/>
    <row r="4938" ht="14.25" customHeight="1" x14ac:dyDescent="0.55000000000000004"/>
    <row r="4939" ht="14.25" customHeight="1" x14ac:dyDescent="0.55000000000000004"/>
    <row r="4940" ht="14.25" customHeight="1" x14ac:dyDescent="0.55000000000000004"/>
    <row r="4941" ht="14.25" customHeight="1" x14ac:dyDescent="0.55000000000000004"/>
    <row r="4942" ht="14.25" customHeight="1" x14ac:dyDescent="0.55000000000000004"/>
    <row r="4943" ht="14.25" customHeight="1" x14ac:dyDescent="0.55000000000000004"/>
    <row r="4944" ht="14.25" customHeight="1" x14ac:dyDescent="0.55000000000000004"/>
    <row r="4945" ht="14.25" customHeight="1" x14ac:dyDescent="0.55000000000000004"/>
    <row r="4946" ht="14.25" customHeight="1" x14ac:dyDescent="0.55000000000000004"/>
    <row r="4947" ht="14.25" customHeight="1" x14ac:dyDescent="0.55000000000000004"/>
    <row r="4948" ht="14.25" customHeight="1" x14ac:dyDescent="0.55000000000000004"/>
    <row r="4949" ht="14.25" customHeight="1" x14ac:dyDescent="0.55000000000000004"/>
    <row r="4950" ht="14.25" customHeight="1" x14ac:dyDescent="0.55000000000000004"/>
    <row r="4951" ht="14.25" customHeight="1" x14ac:dyDescent="0.55000000000000004"/>
    <row r="4952" ht="14.25" customHeight="1" x14ac:dyDescent="0.55000000000000004"/>
    <row r="4953" ht="14.25" customHeight="1" x14ac:dyDescent="0.55000000000000004"/>
    <row r="4954" ht="14.25" customHeight="1" x14ac:dyDescent="0.55000000000000004"/>
    <row r="4955" ht="14.25" customHeight="1" x14ac:dyDescent="0.55000000000000004"/>
    <row r="4956" ht="14.25" customHeight="1" x14ac:dyDescent="0.55000000000000004"/>
    <row r="4957" ht="14.25" customHeight="1" x14ac:dyDescent="0.55000000000000004"/>
    <row r="4958" ht="14.25" customHeight="1" x14ac:dyDescent="0.55000000000000004"/>
    <row r="4959" ht="14.25" customHeight="1" x14ac:dyDescent="0.55000000000000004"/>
    <row r="4960" ht="14.25" customHeight="1" x14ac:dyDescent="0.55000000000000004"/>
    <row r="4961" ht="14.25" customHeight="1" x14ac:dyDescent="0.55000000000000004"/>
    <row r="4962" ht="14.25" customHeight="1" x14ac:dyDescent="0.55000000000000004"/>
    <row r="4963" ht="14.25" customHeight="1" x14ac:dyDescent="0.55000000000000004"/>
    <row r="4964" ht="14.25" customHeight="1" x14ac:dyDescent="0.55000000000000004"/>
    <row r="4965" ht="14.25" customHeight="1" x14ac:dyDescent="0.55000000000000004"/>
    <row r="4966" ht="14.25" customHeight="1" x14ac:dyDescent="0.55000000000000004"/>
    <row r="4967" ht="14.25" customHeight="1" x14ac:dyDescent="0.55000000000000004"/>
    <row r="4968" ht="14.25" customHeight="1" x14ac:dyDescent="0.55000000000000004"/>
    <row r="4969" ht="14.25" customHeight="1" x14ac:dyDescent="0.55000000000000004"/>
    <row r="4970" ht="14.25" customHeight="1" x14ac:dyDescent="0.55000000000000004"/>
    <row r="4971" ht="14.25" customHeight="1" x14ac:dyDescent="0.55000000000000004"/>
    <row r="4972" ht="14.25" customHeight="1" x14ac:dyDescent="0.55000000000000004"/>
    <row r="4973" ht="14.25" customHeight="1" x14ac:dyDescent="0.55000000000000004"/>
    <row r="4974" ht="14.25" customHeight="1" x14ac:dyDescent="0.55000000000000004"/>
    <row r="4975" ht="14.25" customHeight="1" x14ac:dyDescent="0.55000000000000004"/>
    <row r="4976" ht="14.25" customHeight="1" x14ac:dyDescent="0.55000000000000004"/>
    <row r="4977" ht="14.25" customHeight="1" x14ac:dyDescent="0.55000000000000004"/>
    <row r="4978" ht="14.25" customHeight="1" x14ac:dyDescent="0.55000000000000004"/>
    <row r="4979" ht="14.25" customHeight="1" x14ac:dyDescent="0.55000000000000004"/>
    <row r="4980" ht="14.25" customHeight="1" x14ac:dyDescent="0.55000000000000004"/>
    <row r="4981" ht="14.25" customHeight="1" x14ac:dyDescent="0.55000000000000004"/>
    <row r="4982" ht="14.25" customHeight="1" x14ac:dyDescent="0.55000000000000004"/>
    <row r="4983" ht="14.25" customHeight="1" x14ac:dyDescent="0.55000000000000004"/>
    <row r="4984" ht="14.25" customHeight="1" x14ac:dyDescent="0.55000000000000004"/>
    <row r="4985" ht="14.25" customHeight="1" x14ac:dyDescent="0.55000000000000004"/>
    <row r="4986" ht="14.25" customHeight="1" x14ac:dyDescent="0.55000000000000004"/>
    <row r="4987" ht="14.25" customHeight="1" x14ac:dyDescent="0.55000000000000004"/>
    <row r="4988" ht="14.25" customHeight="1" x14ac:dyDescent="0.55000000000000004"/>
    <row r="4989" ht="14.25" customHeight="1" x14ac:dyDescent="0.55000000000000004"/>
    <row r="4990" ht="14.25" customHeight="1" x14ac:dyDescent="0.55000000000000004"/>
    <row r="4991" ht="14.25" customHeight="1" x14ac:dyDescent="0.55000000000000004"/>
    <row r="4992" ht="14.25" customHeight="1" x14ac:dyDescent="0.55000000000000004"/>
    <row r="4993" ht="14.25" customHeight="1" x14ac:dyDescent="0.55000000000000004"/>
    <row r="4994" ht="14.25" customHeight="1" x14ac:dyDescent="0.55000000000000004"/>
    <row r="4995" ht="14.25" customHeight="1" x14ac:dyDescent="0.55000000000000004"/>
    <row r="4996" ht="14.25" customHeight="1" x14ac:dyDescent="0.55000000000000004"/>
    <row r="4997" ht="14.25" customHeight="1" x14ac:dyDescent="0.55000000000000004"/>
    <row r="4998" ht="14.25" customHeight="1" x14ac:dyDescent="0.55000000000000004"/>
    <row r="4999" ht="14.25" customHeight="1" x14ac:dyDescent="0.55000000000000004"/>
    <row r="5000" ht="14.25" customHeight="1" x14ac:dyDescent="0.55000000000000004"/>
    <row r="5001" ht="14.25" customHeight="1" x14ac:dyDescent="0.55000000000000004"/>
    <row r="5002" ht="14.25" customHeight="1" x14ac:dyDescent="0.55000000000000004"/>
    <row r="5003" ht="14.25" customHeight="1" x14ac:dyDescent="0.55000000000000004"/>
    <row r="5004" ht="14.25" customHeight="1" x14ac:dyDescent="0.55000000000000004"/>
    <row r="5005" ht="14.25" customHeight="1" x14ac:dyDescent="0.55000000000000004"/>
    <row r="5006" ht="14.25" customHeight="1" x14ac:dyDescent="0.55000000000000004"/>
    <row r="5007" ht="14.25" customHeight="1" x14ac:dyDescent="0.55000000000000004"/>
    <row r="5008" ht="14.25" customHeight="1" x14ac:dyDescent="0.55000000000000004"/>
    <row r="5009" ht="14.25" customHeight="1" x14ac:dyDescent="0.55000000000000004"/>
    <row r="5010" ht="14.25" customHeight="1" x14ac:dyDescent="0.55000000000000004"/>
    <row r="5011" ht="14.25" customHeight="1" x14ac:dyDescent="0.55000000000000004"/>
    <row r="5012" ht="14.25" customHeight="1" x14ac:dyDescent="0.55000000000000004"/>
    <row r="5013" ht="14.25" customHeight="1" x14ac:dyDescent="0.55000000000000004"/>
    <row r="5014" ht="14.25" customHeight="1" x14ac:dyDescent="0.55000000000000004"/>
    <row r="5015" ht="14.25" customHeight="1" x14ac:dyDescent="0.55000000000000004"/>
    <row r="5016" ht="14.25" customHeight="1" x14ac:dyDescent="0.55000000000000004"/>
    <row r="5017" ht="14.25" customHeight="1" x14ac:dyDescent="0.55000000000000004"/>
    <row r="5018" ht="14.25" customHeight="1" x14ac:dyDescent="0.55000000000000004"/>
    <row r="5019" ht="14.25" customHeight="1" x14ac:dyDescent="0.55000000000000004"/>
    <row r="5020" ht="14.25" customHeight="1" x14ac:dyDescent="0.55000000000000004"/>
    <row r="5021" ht="14.25" customHeight="1" x14ac:dyDescent="0.55000000000000004"/>
    <row r="5022" ht="14.25" customHeight="1" x14ac:dyDescent="0.55000000000000004"/>
    <row r="5023" ht="14.25" customHeight="1" x14ac:dyDescent="0.55000000000000004"/>
    <row r="5024" ht="14.25" customHeight="1" x14ac:dyDescent="0.55000000000000004"/>
    <row r="5025" ht="14.25" customHeight="1" x14ac:dyDescent="0.55000000000000004"/>
    <row r="5026" ht="14.25" customHeight="1" x14ac:dyDescent="0.55000000000000004"/>
    <row r="5027" ht="14.25" customHeight="1" x14ac:dyDescent="0.55000000000000004"/>
    <row r="5028" ht="14.25" customHeight="1" x14ac:dyDescent="0.55000000000000004"/>
    <row r="5029" ht="14.25" customHeight="1" x14ac:dyDescent="0.55000000000000004"/>
    <row r="5030" ht="14.25" customHeight="1" x14ac:dyDescent="0.55000000000000004"/>
    <row r="5031" ht="14.25" customHeight="1" x14ac:dyDescent="0.55000000000000004"/>
    <row r="5032" ht="14.25" customHeight="1" x14ac:dyDescent="0.55000000000000004"/>
    <row r="5033" ht="14.25" customHeight="1" x14ac:dyDescent="0.55000000000000004"/>
    <row r="5034" ht="14.25" customHeight="1" x14ac:dyDescent="0.55000000000000004"/>
    <row r="5035" ht="14.25" customHeight="1" x14ac:dyDescent="0.55000000000000004"/>
    <row r="5036" ht="14.25" customHeight="1" x14ac:dyDescent="0.55000000000000004"/>
    <row r="5037" ht="14.25" customHeight="1" x14ac:dyDescent="0.55000000000000004"/>
    <row r="5038" ht="14.25" customHeight="1" x14ac:dyDescent="0.55000000000000004"/>
    <row r="5039" ht="14.25" customHeight="1" x14ac:dyDescent="0.55000000000000004"/>
    <row r="5040" ht="14.25" customHeight="1" x14ac:dyDescent="0.55000000000000004"/>
    <row r="5041" ht="14.25" customHeight="1" x14ac:dyDescent="0.55000000000000004"/>
    <row r="5042" ht="14.25" customHeight="1" x14ac:dyDescent="0.55000000000000004"/>
    <row r="5043" ht="14.25" customHeight="1" x14ac:dyDescent="0.55000000000000004"/>
    <row r="5044" ht="14.25" customHeight="1" x14ac:dyDescent="0.55000000000000004"/>
    <row r="5045" ht="14.25" customHeight="1" x14ac:dyDescent="0.55000000000000004"/>
    <row r="5046" ht="14.25" customHeight="1" x14ac:dyDescent="0.55000000000000004"/>
    <row r="5047" ht="14.25" customHeight="1" x14ac:dyDescent="0.55000000000000004"/>
    <row r="5048" ht="14.25" customHeight="1" x14ac:dyDescent="0.55000000000000004"/>
    <row r="5049" ht="14.25" customHeight="1" x14ac:dyDescent="0.55000000000000004"/>
    <row r="5050" ht="14.25" customHeight="1" x14ac:dyDescent="0.55000000000000004"/>
    <row r="5051" ht="14.25" customHeight="1" x14ac:dyDescent="0.55000000000000004"/>
    <row r="5052" ht="14.25" customHeight="1" x14ac:dyDescent="0.55000000000000004"/>
    <row r="5053" ht="14.25" customHeight="1" x14ac:dyDescent="0.55000000000000004"/>
    <row r="5054" ht="14.25" customHeight="1" x14ac:dyDescent="0.55000000000000004"/>
    <row r="5055" ht="14.25" customHeight="1" x14ac:dyDescent="0.55000000000000004"/>
    <row r="5056" ht="14.25" customHeight="1" x14ac:dyDescent="0.55000000000000004"/>
    <row r="5057" ht="14.25" customHeight="1" x14ac:dyDescent="0.55000000000000004"/>
    <row r="5058" ht="14.25" customHeight="1" x14ac:dyDescent="0.55000000000000004"/>
    <row r="5059" ht="14.25" customHeight="1" x14ac:dyDescent="0.55000000000000004"/>
    <row r="5060" ht="14.25" customHeight="1" x14ac:dyDescent="0.55000000000000004"/>
    <row r="5061" ht="14.25" customHeight="1" x14ac:dyDescent="0.55000000000000004"/>
    <row r="5062" ht="14.25" customHeight="1" x14ac:dyDescent="0.55000000000000004"/>
    <row r="5063" ht="14.25" customHeight="1" x14ac:dyDescent="0.55000000000000004"/>
    <row r="5064" ht="14.25" customHeight="1" x14ac:dyDescent="0.55000000000000004"/>
    <row r="5065" ht="14.25" customHeight="1" x14ac:dyDescent="0.55000000000000004"/>
    <row r="5066" ht="14.25" customHeight="1" x14ac:dyDescent="0.55000000000000004"/>
    <row r="5067" ht="14.25" customHeight="1" x14ac:dyDescent="0.55000000000000004"/>
    <row r="5068" ht="14.25" customHeight="1" x14ac:dyDescent="0.55000000000000004"/>
    <row r="5069" ht="14.25" customHeight="1" x14ac:dyDescent="0.55000000000000004"/>
    <row r="5070" ht="14.25" customHeight="1" x14ac:dyDescent="0.55000000000000004"/>
    <row r="5071" ht="14.25" customHeight="1" x14ac:dyDescent="0.55000000000000004"/>
    <row r="5072" ht="14.25" customHeight="1" x14ac:dyDescent="0.55000000000000004"/>
    <row r="5073" ht="14.25" customHeight="1" x14ac:dyDescent="0.55000000000000004"/>
    <row r="5074" ht="14.25" customHeight="1" x14ac:dyDescent="0.55000000000000004"/>
    <row r="5075" ht="14.25" customHeight="1" x14ac:dyDescent="0.55000000000000004"/>
    <row r="5076" ht="14.25" customHeight="1" x14ac:dyDescent="0.55000000000000004"/>
    <row r="5077" ht="14.25" customHeight="1" x14ac:dyDescent="0.55000000000000004"/>
    <row r="5078" ht="14.25" customHeight="1" x14ac:dyDescent="0.55000000000000004"/>
    <row r="5079" ht="14.25" customHeight="1" x14ac:dyDescent="0.55000000000000004"/>
    <row r="5080" ht="14.25" customHeight="1" x14ac:dyDescent="0.55000000000000004"/>
    <row r="5081" ht="14.25" customHeight="1" x14ac:dyDescent="0.55000000000000004"/>
    <row r="5082" ht="14.25" customHeight="1" x14ac:dyDescent="0.55000000000000004"/>
    <row r="5083" ht="14.25" customHeight="1" x14ac:dyDescent="0.55000000000000004"/>
    <row r="5084" ht="14.25" customHeight="1" x14ac:dyDescent="0.55000000000000004"/>
    <row r="5085" ht="14.25" customHeight="1" x14ac:dyDescent="0.55000000000000004"/>
    <row r="5086" ht="14.25" customHeight="1" x14ac:dyDescent="0.55000000000000004"/>
    <row r="5087" ht="14.25" customHeight="1" x14ac:dyDescent="0.55000000000000004"/>
    <row r="5088" ht="14.25" customHeight="1" x14ac:dyDescent="0.55000000000000004"/>
    <row r="5089" ht="14.25" customHeight="1" x14ac:dyDescent="0.55000000000000004"/>
    <row r="5090" ht="14.25" customHeight="1" x14ac:dyDescent="0.55000000000000004"/>
    <row r="5091" ht="14.25" customHeight="1" x14ac:dyDescent="0.55000000000000004"/>
    <row r="5092" ht="14.25" customHeight="1" x14ac:dyDescent="0.55000000000000004"/>
    <row r="5093" ht="14.25" customHeight="1" x14ac:dyDescent="0.55000000000000004"/>
    <row r="5094" ht="14.25" customHeight="1" x14ac:dyDescent="0.55000000000000004"/>
    <row r="5095" ht="14.25" customHeight="1" x14ac:dyDescent="0.55000000000000004"/>
    <row r="5096" ht="14.25" customHeight="1" x14ac:dyDescent="0.55000000000000004"/>
    <row r="5097" ht="14.25" customHeight="1" x14ac:dyDescent="0.55000000000000004"/>
    <row r="5098" ht="14.25" customHeight="1" x14ac:dyDescent="0.55000000000000004"/>
    <row r="5099" ht="14.25" customHeight="1" x14ac:dyDescent="0.55000000000000004"/>
    <row r="5100" ht="14.25" customHeight="1" x14ac:dyDescent="0.55000000000000004"/>
    <row r="5101" ht="14.25" customHeight="1" x14ac:dyDescent="0.55000000000000004"/>
    <row r="5102" ht="14.25" customHeight="1" x14ac:dyDescent="0.55000000000000004"/>
    <row r="5103" ht="14.25" customHeight="1" x14ac:dyDescent="0.55000000000000004"/>
    <row r="5104" ht="14.25" customHeight="1" x14ac:dyDescent="0.55000000000000004"/>
    <row r="5105" ht="14.25" customHeight="1" x14ac:dyDescent="0.55000000000000004"/>
    <row r="5106" ht="14.25" customHeight="1" x14ac:dyDescent="0.55000000000000004"/>
    <row r="5107" ht="14.25" customHeight="1" x14ac:dyDescent="0.55000000000000004"/>
    <row r="5108" ht="14.25" customHeight="1" x14ac:dyDescent="0.55000000000000004"/>
    <row r="5109" ht="14.25" customHeight="1" x14ac:dyDescent="0.55000000000000004"/>
    <row r="5110" ht="14.25" customHeight="1" x14ac:dyDescent="0.55000000000000004"/>
    <row r="5111" ht="14.25" customHeight="1" x14ac:dyDescent="0.55000000000000004"/>
    <row r="5112" ht="14.25" customHeight="1" x14ac:dyDescent="0.55000000000000004"/>
    <row r="5113" ht="14.25" customHeight="1" x14ac:dyDescent="0.55000000000000004"/>
    <row r="5114" ht="14.25" customHeight="1" x14ac:dyDescent="0.55000000000000004"/>
    <row r="5115" ht="14.25" customHeight="1" x14ac:dyDescent="0.55000000000000004"/>
    <row r="5116" ht="14.25" customHeight="1" x14ac:dyDescent="0.55000000000000004"/>
    <row r="5117" ht="14.25" customHeight="1" x14ac:dyDescent="0.55000000000000004"/>
    <row r="5118" ht="14.25" customHeight="1" x14ac:dyDescent="0.55000000000000004"/>
    <row r="5119" ht="14.25" customHeight="1" x14ac:dyDescent="0.55000000000000004"/>
    <row r="5120" ht="14.25" customHeight="1" x14ac:dyDescent="0.55000000000000004"/>
    <row r="5121" ht="14.25" customHeight="1" x14ac:dyDescent="0.55000000000000004"/>
    <row r="5122" ht="14.25" customHeight="1" x14ac:dyDescent="0.55000000000000004"/>
    <row r="5123" ht="14.25" customHeight="1" x14ac:dyDescent="0.55000000000000004"/>
    <row r="5124" ht="14.25" customHeight="1" x14ac:dyDescent="0.55000000000000004"/>
    <row r="5125" ht="14.25" customHeight="1" x14ac:dyDescent="0.55000000000000004"/>
    <row r="5126" ht="14.25" customHeight="1" x14ac:dyDescent="0.55000000000000004"/>
    <row r="5127" ht="14.25" customHeight="1" x14ac:dyDescent="0.55000000000000004"/>
    <row r="5128" ht="14.25" customHeight="1" x14ac:dyDescent="0.55000000000000004"/>
    <row r="5129" ht="14.25" customHeight="1" x14ac:dyDescent="0.55000000000000004"/>
    <row r="5130" ht="14.25" customHeight="1" x14ac:dyDescent="0.55000000000000004"/>
    <row r="5131" ht="14.25" customHeight="1" x14ac:dyDescent="0.55000000000000004"/>
    <row r="5132" ht="14.25" customHeight="1" x14ac:dyDescent="0.55000000000000004"/>
    <row r="5133" ht="14.25" customHeight="1" x14ac:dyDescent="0.55000000000000004"/>
    <row r="5134" ht="14.25" customHeight="1" x14ac:dyDescent="0.55000000000000004"/>
    <row r="5135" ht="14.25" customHeight="1" x14ac:dyDescent="0.55000000000000004"/>
    <row r="5136" ht="14.25" customHeight="1" x14ac:dyDescent="0.55000000000000004"/>
    <row r="5137" ht="14.25" customHeight="1" x14ac:dyDescent="0.55000000000000004"/>
    <row r="5138" ht="14.25" customHeight="1" x14ac:dyDescent="0.55000000000000004"/>
    <row r="5139" ht="14.25" customHeight="1" x14ac:dyDescent="0.55000000000000004"/>
    <row r="5140" ht="14.25" customHeight="1" x14ac:dyDescent="0.55000000000000004"/>
    <row r="5141" ht="14.25" customHeight="1" x14ac:dyDescent="0.55000000000000004"/>
    <row r="5142" ht="14.25" customHeight="1" x14ac:dyDescent="0.55000000000000004"/>
    <row r="5143" ht="14.25" customHeight="1" x14ac:dyDescent="0.55000000000000004"/>
    <row r="5144" ht="14.25" customHeight="1" x14ac:dyDescent="0.55000000000000004"/>
    <row r="5145" ht="14.25" customHeight="1" x14ac:dyDescent="0.55000000000000004"/>
    <row r="5146" ht="14.25" customHeight="1" x14ac:dyDescent="0.55000000000000004"/>
    <row r="5147" ht="14.25" customHeight="1" x14ac:dyDescent="0.55000000000000004"/>
    <row r="5148" ht="14.25" customHeight="1" x14ac:dyDescent="0.55000000000000004"/>
    <row r="5149" ht="14.25" customHeight="1" x14ac:dyDescent="0.55000000000000004"/>
    <row r="5150" ht="14.25" customHeight="1" x14ac:dyDescent="0.55000000000000004"/>
    <row r="5151" ht="14.25" customHeight="1" x14ac:dyDescent="0.55000000000000004"/>
    <row r="5152" ht="14.25" customHeight="1" x14ac:dyDescent="0.55000000000000004"/>
    <row r="5153" ht="14.25" customHeight="1" x14ac:dyDescent="0.55000000000000004"/>
    <row r="5154" ht="14.25" customHeight="1" x14ac:dyDescent="0.55000000000000004"/>
    <row r="5155" ht="14.25" customHeight="1" x14ac:dyDescent="0.55000000000000004"/>
    <row r="5156" ht="14.25" customHeight="1" x14ac:dyDescent="0.55000000000000004"/>
    <row r="5157" ht="14.25" customHeight="1" x14ac:dyDescent="0.55000000000000004"/>
    <row r="5158" ht="14.25" customHeight="1" x14ac:dyDescent="0.55000000000000004"/>
    <row r="5159" ht="14.25" customHeight="1" x14ac:dyDescent="0.55000000000000004"/>
    <row r="5160" ht="14.25" customHeight="1" x14ac:dyDescent="0.55000000000000004"/>
    <row r="5161" ht="14.25" customHeight="1" x14ac:dyDescent="0.55000000000000004"/>
    <row r="5162" ht="14.25" customHeight="1" x14ac:dyDescent="0.55000000000000004"/>
    <row r="5163" ht="14.25" customHeight="1" x14ac:dyDescent="0.55000000000000004"/>
    <row r="5164" ht="14.25" customHeight="1" x14ac:dyDescent="0.55000000000000004"/>
    <row r="5165" ht="14.25" customHeight="1" x14ac:dyDescent="0.55000000000000004"/>
    <row r="5166" ht="14.25" customHeight="1" x14ac:dyDescent="0.55000000000000004"/>
    <row r="5167" ht="14.25" customHeight="1" x14ac:dyDescent="0.55000000000000004"/>
    <row r="5168" ht="14.25" customHeight="1" x14ac:dyDescent="0.55000000000000004"/>
    <row r="5169" ht="14.25" customHeight="1" x14ac:dyDescent="0.55000000000000004"/>
    <row r="5170" ht="14.25" customHeight="1" x14ac:dyDescent="0.55000000000000004"/>
    <row r="5171" ht="14.25" customHeight="1" x14ac:dyDescent="0.55000000000000004"/>
    <row r="5172" ht="14.25" customHeight="1" x14ac:dyDescent="0.55000000000000004"/>
    <row r="5173" ht="14.25" customHeight="1" x14ac:dyDescent="0.55000000000000004"/>
    <row r="5174" ht="14.25" customHeight="1" x14ac:dyDescent="0.55000000000000004"/>
    <row r="5175" ht="14.25" customHeight="1" x14ac:dyDescent="0.55000000000000004"/>
    <row r="5176" ht="14.25" customHeight="1" x14ac:dyDescent="0.55000000000000004"/>
    <row r="5177" ht="14.25" customHeight="1" x14ac:dyDescent="0.55000000000000004"/>
    <row r="5178" ht="14.25" customHeight="1" x14ac:dyDescent="0.55000000000000004"/>
    <row r="5179" ht="14.25" customHeight="1" x14ac:dyDescent="0.55000000000000004"/>
    <row r="5180" ht="14.25" customHeight="1" x14ac:dyDescent="0.55000000000000004"/>
    <row r="5181" ht="14.25" customHeight="1" x14ac:dyDescent="0.55000000000000004"/>
    <row r="5182" ht="14.25" customHeight="1" x14ac:dyDescent="0.55000000000000004"/>
    <row r="5183" ht="14.25" customHeight="1" x14ac:dyDescent="0.55000000000000004"/>
    <row r="5184" ht="14.25" customHeight="1" x14ac:dyDescent="0.55000000000000004"/>
    <row r="5185" ht="14.25" customHeight="1" x14ac:dyDescent="0.55000000000000004"/>
    <row r="5186" ht="14.25" customHeight="1" x14ac:dyDescent="0.55000000000000004"/>
    <row r="5187" ht="14.25" customHeight="1" x14ac:dyDescent="0.55000000000000004"/>
    <row r="5188" ht="14.25" customHeight="1" x14ac:dyDescent="0.55000000000000004"/>
    <row r="5189" ht="14.25" customHeight="1" x14ac:dyDescent="0.55000000000000004"/>
    <row r="5190" ht="14.25" customHeight="1" x14ac:dyDescent="0.55000000000000004"/>
    <row r="5191" ht="14.25" customHeight="1" x14ac:dyDescent="0.55000000000000004"/>
    <row r="5192" ht="14.25" customHeight="1" x14ac:dyDescent="0.55000000000000004"/>
    <row r="5193" ht="14.25" customHeight="1" x14ac:dyDescent="0.55000000000000004"/>
    <row r="5194" ht="14.25" customHeight="1" x14ac:dyDescent="0.55000000000000004"/>
    <row r="5195" ht="14.25" customHeight="1" x14ac:dyDescent="0.55000000000000004"/>
    <row r="5196" ht="14.25" customHeight="1" x14ac:dyDescent="0.55000000000000004"/>
    <row r="5197" ht="14.25" customHeight="1" x14ac:dyDescent="0.55000000000000004"/>
    <row r="5198" ht="14.25" customHeight="1" x14ac:dyDescent="0.55000000000000004"/>
    <row r="5199" ht="14.25" customHeight="1" x14ac:dyDescent="0.55000000000000004"/>
    <row r="5200" ht="14.25" customHeight="1" x14ac:dyDescent="0.55000000000000004"/>
    <row r="5201" ht="14.25" customHeight="1" x14ac:dyDescent="0.55000000000000004"/>
    <row r="5202" ht="14.25" customHeight="1" x14ac:dyDescent="0.55000000000000004"/>
    <row r="5203" ht="14.25" customHeight="1" x14ac:dyDescent="0.55000000000000004"/>
    <row r="5204" ht="14.25" customHeight="1" x14ac:dyDescent="0.55000000000000004"/>
    <row r="5205" ht="14.25" customHeight="1" x14ac:dyDescent="0.55000000000000004"/>
    <row r="5206" ht="14.25" customHeight="1" x14ac:dyDescent="0.55000000000000004"/>
    <row r="5207" ht="14.25" customHeight="1" x14ac:dyDescent="0.55000000000000004"/>
    <row r="5208" ht="14.25" customHeight="1" x14ac:dyDescent="0.55000000000000004"/>
    <row r="5209" ht="14.25" customHeight="1" x14ac:dyDescent="0.55000000000000004"/>
    <row r="5210" ht="14.25" customHeight="1" x14ac:dyDescent="0.55000000000000004"/>
    <row r="5211" ht="14.25" customHeight="1" x14ac:dyDescent="0.55000000000000004"/>
    <row r="5212" ht="14.25" customHeight="1" x14ac:dyDescent="0.55000000000000004"/>
    <row r="5213" ht="14.25" customHeight="1" x14ac:dyDescent="0.55000000000000004"/>
    <row r="5214" ht="14.25" customHeight="1" x14ac:dyDescent="0.55000000000000004"/>
    <row r="5215" ht="14.25" customHeight="1" x14ac:dyDescent="0.55000000000000004"/>
    <row r="5216" ht="14.25" customHeight="1" x14ac:dyDescent="0.55000000000000004"/>
    <row r="5217" ht="14.25" customHeight="1" x14ac:dyDescent="0.55000000000000004"/>
    <row r="5218" ht="14.25" customHeight="1" x14ac:dyDescent="0.55000000000000004"/>
    <row r="5219" ht="14.25" customHeight="1" x14ac:dyDescent="0.55000000000000004"/>
    <row r="5220" ht="14.25" customHeight="1" x14ac:dyDescent="0.55000000000000004"/>
    <row r="5221" ht="14.25" customHeight="1" x14ac:dyDescent="0.55000000000000004"/>
    <row r="5222" ht="14.25" customHeight="1" x14ac:dyDescent="0.55000000000000004"/>
    <row r="5223" ht="14.25" customHeight="1" x14ac:dyDescent="0.55000000000000004"/>
    <row r="5224" ht="14.25" customHeight="1" x14ac:dyDescent="0.55000000000000004"/>
    <row r="5225" ht="14.25" customHeight="1" x14ac:dyDescent="0.55000000000000004"/>
    <row r="5226" ht="14.25" customHeight="1" x14ac:dyDescent="0.55000000000000004"/>
    <row r="5227" ht="14.25" customHeight="1" x14ac:dyDescent="0.55000000000000004"/>
    <row r="5228" ht="14.25" customHeight="1" x14ac:dyDescent="0.55000000000000004"/>
    <row r="5229" ht="14.25" customHeight="1" x14ac:dyDescent="0.55000000000000004"/>
    <row r="5230" ht="14.25" customHeight="1" x14ac:dyDescent="0.55000000000000004"/>
    <row r="5231" ht="14.25" customHeight="1" x14ac:dyDescent="0.55000000000000004"/>
    <row r="5232" ht="14.25" customHeight="1" x14ac:dyDescent="0.55000000000000004"/>
    <row r="5233" ht="14.25" customHeight="1" x14ac:dyDescent="0.55000000000000004"/>
    <row r="5234" ht="14.25" customHeight="1" x14ac:dyDescent="0.55000000000000004"/>
    <row r="5235" ht="14.25" customHeight="1" x14ac:dyDescent="0.55000000000000004"/>
    <row r="5236" ht="14.25" customHeight="1" x14ac:dyDescent="0.55000000000000004"/>
    <row r="5237" ht="14.25" customHeight="1" x14ac:dyDescent="0.55000000000000004"/>
    <row r="5238" ht="14.25" customHeight="1" x14ac:dyDescent="0.55000000000000004"/>
    <row r="5239" ht="14.25" customHeight="1" x14ac:dyDescent="0.55000000000000004"/>
    <row r="5240" ht="14.25" customHeight="1" x14ac:dyDescent="0.55000000000000004"/>
    <row r="5241" ht="14.25" customHeight="1" x14ac:dyDescent="0.55000000000000004"/>
    <row r="5242" ht="14.25" customHeight="1" x14ac:dyDescent="0.55000000000000004"/>
    <row r="5243" ht="14.25" customHeight="1" x14ac:dyDescent="0.55000000000000004"/>
    <row r="5244" ht="14.25" customHeight="1" x14ac:dyDescent="0.55000000000000004"/>
    <row r="5245" ht="14.25" customHeight="1" x14ac:dyDescent="0.55000000000000004"/>
    <row r="5246" ht="14.25" customHeight="1" x14ac:dyDescent="0.55000000000000004"/>
    <row r="5247" ht="14.25" customHeight="1" x14ac:dyDescent="0.55000000000000004"/>
    <row r="5248" ht="14.25" customHeight="1" x14ac:dyDescent="0.55000000000000004"/>
    <row r="5249" ht="14.25" customHeight="1" x14ac:dyDescent="0.55000000000000004"/>
    <row r="5250" ht="14.25" customHeight="1" x14ac:dyDescent="0.55000000000000004"/>
    <row r="5251" ht="14.25" customHeight="1" x14ac:dyDescent="0.55000000000000004"/>
    <row r="5252" ht="14.25" customHeight="1" x14ac:dyDescent="0.55000000000000004"/>
    <row r="5253" ht="14.25" customHeight="1" x14ac:dyDescent="0.55000000000000004"/>
    <row r="5254" ht="14.25" customHeight="1" x14ac:dyDescent="0.55000000000000004"/>
    <row r="5255" ht="14.25" customHeight="1" x14ac:dyDescent="0.55000000000000004"/>
    <row r="5256" ht="14.25" customHeight="1" x14ac:dyDescent="0.55000000000000004"/>
    <row r="5257" ht="14.25" customHeight="1" x14ac:dyDescent="0.55000000000000004"/>
    <row r="5258" ht="14.25" customHeight="1" x14ac:dyDescent="0.55000000000000004"/>
    <row r="5259" ht="14.25" customHeight="1" x14ac:dyDescent="0.55000000000000004"/>
    <row r="5260" ht="14.25" customHeight="1" x14ac:dyDescent="0.55000000000000004"/>
    <row r="5261" ht="14.25" customHeight="1" x14ac:dyDescent="0.55000000000000004"/>
    <row r="5262" ht="14.25" customHeight="1" x14ac:dyDescent="0.55000000000000004"/>
    <row r="5263" ht="14.25" customHeight="1" x14ac:dyDescent="0.55000000000000004"/>
    <row r="5264" ht="14.25" customHeight="1" x14ac:dyDescent="0.55000000000000004"/>
    <row r="5265" ht="14.25" customHeight="1" x14ac:dyDescent="0.55000000000000004"/>
    <row r="5266" ht="14.25" customHeight="1" x14ac:dyDescent="0.55000000000000004"/>
    <row r="5267" ht="14.25" customHeight="1" x14ac:dyDescent="0.55000000000000004"/>
    <row r="5268" ht="14.25" customHeight="1" x14ac:dyDescent="0.55000000000000004"/>
    <row r="5269" ht="14.25" customHeight="1" x14ac:dyDescent="0.55000000000000004"/>
    <row r="5270" ht="14.25" customHeight="1" x14ac:dyDescent="0.55000000000000004"/>
    <row r="5271" ht="14.25" customHeight="1" x14ac:dyDescent="0.55000000000000004"/>
    <row r="5272" ht="14.25" customHeight="1" x14ac:dyDescent="0.55000000000000004"/>
    <row r="5273" ht="14.25" customHeight="1" x14ac:dyDescent="0.55000000000000004"/>
    <row r="5274" ht="14.25" customHeight="1" x14ac:dyDescent="0.55000000000000004"/>
    <row r="5275" ht="14.25" customHeight="1" x14ac:dyDescent="0.55000000000000004"/>
    <row r="5276" ht="14.25" customHeight="1" x14ac:dyDescent="0.55000000000000004"/>
    <row r="5277" ht="14.25" customHeight="1" x14ac:dyDescent="0.55000000000000004"/>
    <row r="5278" ht="14.25" customHeight="1" x14ac:dyDescent="0.55000000000000004"/>
    <row r="5279" ht="14.25" customHeight="1" x14ac:dyDescent="0.55000000000000004"/>
    <row r="5280" ht="14.25" customHeight="1" x14ac:dyDescent="0.55000000000000004"/>
    <row r="5281" ht="14.25" customHeight="1" x14ac:dyDescent="0.55000000000000004"/>
    <row r="5282" ht="14.25" customHeight="1" x14ac:dyDescent="0.55000000000000004"/>
    <row r="5283" ht="14.25" customHeight="1" x14ac:dyDescent="0.55000000000000004"/>
    <row r="5284" ht="14.25" customHeight="1" x14ac:dyDescent="0.55000000000000004"/>
    <row r="5285" ht="14.25" customHeight="1" x14ac:dyDescent="0.55000000000000004"/>
    <row r="5286" ht="14.25" customHeight="1" x14ac:dyDescent="0.55000000000000004"/>
    <row r="5287" ht="14.25" customHeight="1" x14ac:dyDescent="0.55000000000000004"/>
    <row r="5288" ht="14.25" customHeight="1" x14ac:dyDescent="0.55000000000000004"/>
    <row r="5289" ht="14.25" customHeight="1" x14ac:dyDescent="0.55000000000000004"/>
    <row r="5290" ht="14.25" customHeight="1" x14ac:dyDescent="0.55000000000000004"/>
    <row r="5291" ht="14.25" customHeight="1" x14ac:dyDescent="0.55000000000000004"/>
    <row r="5292" ht="14.25" customHeight="1" x14ac:dyDescent="0.55000000000000004"/>
    <row r="5293" ht="14.25" customHeight="1" x14ac:dyDescent="0.55000000000000004"/>
    <row r="5294" ht="14.25" customHeight="1" x14ac:dyDescent="0.55000000000000004"/>
    <row r="5295" ht="14.25" customHeight="1" x14ac:dyDescent="0.55000000000000004"/>
    <row r="5296" ht="14.25" customHeight="1" x14ac:dyDescent="0.55000000000000004"/>
    <row r="5297" ht="14.25" customHeight="1" x14ac:dyDescent="0.55000000000000004"/>
    <row r="5298" ht="14.25" customHeight="1" x14ac:dyDescent="0.55000000000000004"/>
    <row r="5299" ht="14.25" customHeight="1" x14ac:dyDescent="0.55000000000000004"/>
    <row r="5300" ht="14.25" customHeight="1" x14ac:dyDescent="0.55000000000000004"/>
    <row r="5301" ht="14.25" customHeight="1" x14ac:dyDescent="0.55000000000000004"/>
    <row r="5302" ht="14.25" customHeight="1" x14ac:dyDescent="0.55000000000000004"/>
    <row r="5303" ht="14.25" customHeight="1" x14ac:dyDescent="0.55000000000000004"/>
    <row r="5304" ht="14.25" customHeight="1" x14ac:dyDescent="0.55000000000000004"/>
    <row r="5305" ht="14.25" customHeight="1" x14ac:dyDescent="0.55000000000000004"/>
    <row r="5306" ht="14.25" customHeight="1" x14ac:dyDescent="0.55000000000000004"/>
    <row r="5307" ht="14.25" customHeight="1" x14ac:dyDescent="0.55000000000000004"/>
    <row r="5308" ht="14.25" customHeight="1" x14ac:dyDescent="0.55000000000000004"/>
    <row r="5309" ht="14.25" customHeight="1" x14ac:dyDescent="0.55000000000000004"/>
    <row r="5310" ht="14.25" customHeight="1" x14ac:dyDescent="0.55000000000000004"/>
    <row r="5311" ht="14.25" customHeight="1" x14ac:dyDescent="0.55000000000000004"/>
    <row r="5312" ht="14.25" customHeight="1" x14ac:dyDescent="0.55000000000000004"/>
    <row r="5313" ht="14.25" customHeight="1" x14ac:dyDescent="0.55000000000000004"/>
    <row r="5314" ht="14.25" customHeight="1" x14ac:dyDescent="0.55000000000000004"/>
    <row r="5315" ht="14.25" customHeight="1" x14ac:dyDescent="0.55000000000000004"/>
    <row r="5316" ht="14.25" customHeight="1" x14ac:dyDescent="0.55000000000000004"/>
    <row r="5317" ht="14.25" customHeight="1" x14ac:dyDescent="0.55000000000000004"/>
    <row r="5318" ht="14.25" customHeight="1" x14ac:dyDescent="0.55000000000000004"/>
    <row r="5319" ht="14.25" customHeight="1" x14ac:dyDescent="0.55000000000000004"/>
    <row r="5320" ht="14.25" customHeight="1" x14ac:dyDescent="0.55000000000000004"/>
    <row r="5321" ht="14.25" customHeight="1" x14ac:dyDescent="0.55000000000000004"/>
    <row r="5322" ht="14.25" customHeight="1" x14ac:dyDescent="0.55000000000000004"/>
    <row r="5323" ht="14.25" customHeight="1" x14ac:dyDescent="0.55000000000000004"/>
    <row r="5324" ht="14.25" customHeight="1" x14ac:dyDescent="0.55000000000000004"/>
    <row r="5325" ht="14.25" customHeight="1" x14ac:dyDescent="0.55000000000000004"/>
    <row r="5326" ht="14.25" customHeight="1" x14ac:dyDescent="0.55000000000000004"/>
    <row r="5327" ht="14.25" customHeight="1" x14ac:dyDescent="0.55000000000000004"/>
    <row r="5328" ht="14.25" customHeight="1" x14ac:dyDescent="0.55000000000000004"/>
    <row r="5329" ht="14.25" customHeight="1" x14ac:dyDescent="0.55000000000000004"/>
    <row r="5330" ht="14.25" customHeight="1" x14ac:dyDescent="0.55000000000000004"/>
    <row r="5331" ht="14.25" customHeight="1" x14ac:dyDescent="0.55000000000000004"/>
    <row r="5332" ht="14.25" customHeight="1" x14ac:dyDescent="0.55000000000000004"/>
    <row r="5333" ht="14.25" customHeight="1" x14ac:dyDescent="0.55000000000000004"/>
    <row r="5334" ht="14.25" customHeight="1" x14ac:dyDescent="0.55000000000000004"/>
    <row r="5335" ht="14.25" customHeight="1" x14ac:dyDescent="0.55000000000000004"/>
    <row r="5336" ht="14.25" customHeight="1" x14ac:dyDescent="0.55000000000000004"/>
    <row r="5337" ht="14.25" customHeight="1" x14ac:dyDescent="0.55000000000000004"/>
    <row r="5338" ht="14.25" customHeight="1" x14ac:dyDescent="0.55000000000000004"/>
    <row r="5339" ht="14.25" customHeight="1" x14ac:dyDescent="0.55000000000000004"/>
    <row r="5340" ht="14.25" customHeight="1" x14ac:dyDescent="0.55000000000000004"/>
    <row r="5341" ht="14.25" customHeight="1" x14ac:dyDescent="0.55000000000000004"/>
    <row r="5342" ht="14.25" customHeight="1" x14ac:dyDescent="0.55000000000000004"/>
    <row r="5343" ht="14.25" customHeight="1" x14ac:dyDescent="0.55000000000000004"/>
    <row r="5344" ht="14.25" customHeight="1" x14ac:dyDescent="0.55000000000000004"/>
    <row r="5345" ht="14.25" customHeight="1" x14ac:dyDescent="0.55000000000000004"/>
    <row r="5346" ht="14.25" customHeight="1" x14ac:dyDescent="0.55000000000000004"/>
    <row r="5347" ht="14.25" customHeight="1" x14ac:dyDescent="0.55000000000000004"/>
    <row r="5348" ht="14.25" customHeight="1" x14ac:dyDescent="0.55000000000000004"/>
    <row r="5349" ht="14.25" customHeight="1" x14ac:dyDescent="0.55000000000000004"/>
    <row r="5350" ht="14.25" customHeight="1" x14ac:dyDescent="0.55000000000000004"/>
    <row r="5351" ht="14.25" customHeight="1" x14ac:dyDescent="0.55000000000000004"/>
    <row r="5352" ht="14.25" customHeight="1" x14ac:dyDescent="0.55000000000000004"/>
    <row r="5353" ht="14.25" customHeight="1" x14ac:dyDescent="0.55000000000000004"/>
    <row r="5354" ht="14.25" customHeight="1" x14ac:dyDescent="0.55000000000000004"/>
    <row r="5355" ht="14.25" customHeight="1" x14ac:dyDescent="0.55000000000000004"/>
    <row r="5356" ht="14.25" customHeight="1" x14ac:dyDescent="0.55000000000000004"/>
    <row r="5357" ht="14.25" customHeight="1" x14ac:dyDescent="0.55000000000000004"/>
    <row r="5358" ht="14.25" customHeight="1" x14ac:dyDescent="0.55000000000000004"/>
    <row r="5359" ht="14.25" customHeight="1" x14ac:dyDescent="0.55000000000000004"/>
    <row r="5360" ht="14.25" customHeight="1" x14ac:dyDescent="0.55000000000000004"/>
    <row r="5361" ht="14.25" customHeight="1" x14ac:dyDescent="0.55000000000000004"/>
    <row r="5362" ht="14.25" customHeight="1" x14ac:dyDescent="0.55000000000000004"/>
    <row r="5363" ht="14.25" customHeight="1" x14ac:dyDescent="0.55000000000000004"/>
    <row r="5364" ht="14.25" customHeight="1" x14ac:dyDescent="0.55000000000000004"/>
    <row r="5365" ht="14.25" customHeight="1" x14ac:dyDescent="0.55000000000000004"/>
    <row r="5366" ht="14.25" customHeight="1" x14ac:dyDescent="0.55000000000000004"/>
    <row r="5367" ht="14.25" customHeight="1" x14ac:dyDescent="0.55000000000000004"/>
    <row r="5368" ht="14.25" customHeight="1" x14ac:dyDescent="0.55000000000000004"/>
    <row r="5369" ht="14.25" customHeight="1" x14ac:dyDescent="0.55000000000000004"/>
    <row r="5370" ht="14.25" customHeight="1" x14ac:dyDescent="0.55000000000000004"/>
    <row r="5371" ht="14.25" customHeight="1" x14ac:dyDescent="0.55000000000000004"/>
    <row r="5372" ht="14.25" customHeight="1" x14ac:dyDescent="0.55000000000000004"/>
    <row r="5373" ht="14.25" customHeight="1" x14ac:dyDescent="0.55000000000000004"/>
    <row r="5374" ht="14.25" customHeight="1" x14ac:dyDescent="0.55000000000000004"/>
    <row r="5375" ht="14.25" customHeight="1" x14ac:dyDescent="0.55000000000000004"/>
    <row r="5376" ht="14.25" customHeight="1" x14ac:dyDescent="0.55000000000000004"/>
    <row r="5377" ht="14.25" customHeight="1" x14ac:dyDescent="0.55000000000000004"/>
    <row r="5378" ht="14.25" customHeight="1" x14ac:dyDescent="0.55000000000000004"/>
    <row r="5379" ht="14.25" customHeight="1" x14ac:dyDescent="0.55000000000000004"/>
    <row r="5380" ht="14.25" customHeight="1" x14ac:dyDescent="0.55000000000000004"/>
    <row r="5381" ht="14.25" customHeight="1" x14ac:dyDescent="0.55000000000000004"/>
    <row r="5382" ht="14.25" customHeight="1" x14ac:dyDescent="0.55000000000000004"/>
    <row r="5383" ht="14.25" customHeight="1" x14ac:dyDescent="0.55000000000000004"/>
    <row r="5384" ht="14.25" customHeight="1" x14ac:dyDescent="0.55000000000000004"/>
    <row r="5385" ht="14.25" customHeight="1" x14ac:dyDescent="0.55000000000000004"/>
    <row r="5386" ht="14.25" customHeight="1" x14ac:dyDescent="0.55000000000000004"/>
    <row r="5387" ht="14.25" customHeight="1" x14ac:dyDescent="0.55000000000000004"/>
    <row r="5388" ht="14.25" customHeight="1" x14ac:dyDescent="0.55000000000000004"/>
    <row r="5389" ht="14.25" customHeight="1" x14ac:dyDescent="0.55000000000000004"/>
    <row r="5390" ht="14.25" customHeight="1" x14ac:dyDescent="0.55000000000000004"/>
    <row r="5391" ht="14.25" customHeight="1" x14ac:dyDescent="0.55000000000000004"/>
    <row r="5392" ht="14.25" customHeight="1" x14ac:dyDescent="0.55000000000000004"/>
    <row r="5393" ht="14.25" customHeight="1" x14ac:dyDescent="0.55000000000000004"/>
    <row r="5394" ht="14.25" customHeight="1" x14ac:dyDescent="0.55000000000000004"/>
    <row r="5395" ht="14.25" customHeight="1" x14ac:dyDescent="0.55000000000000004"/>
    <row r="5396" ht="14.25" customHeight="1" x14ac:dyDescent="0.55000000000000004"/>
    <row r="5397" ht="14.25" customHeight="1" x14ac:dyDescent="0.55000000000000004"/>
    <row r="5398" ht="14.25" customHeight="1" x14ac:dyDescent="0.55000000000000004"/>
    <row r="5399" ht="14.25" customHeight="1" x14ac:dyDescent="0.55000000000000004"/>
    <row r="5400" ht="14.25" customHeight="1" x14ac:dyDescent="0.55000000000000004"/>
    <row r="5401" ht="14.25" customHeight="1" x14ac:dyDescent="0.55000000000000004"/>
    <row r="5402" ht="14.25" customHeight="1" x14ac:dyDescent="0.55000000000000004"/>
    <row r="5403" ht="14.25" customHeight="1" x14ac:dyDescent="0.55000000000000004"/>
    <row r="5404" ht="14.25" customHeight="1" x14ac:dyDescent="0.55000000000000004"/>
    <row r="5405" ht="14.25" customHeight="1" x14ac:dyDescent="0.55000000000000004"/>
    <row r="5406" ht="14.25" customHeight="1" x14ac:dyDescent="0.55000000000000004"/>
    <row r="5407" ht="14.25" customHeight="1" x14ac:dyDescent="0.55000000000000004"/>
    <row r="5408" ht="14.25" customHeight="1" x14ac:dyDescent="0.55000000000000004"/>
    <row r="5409" ht="14.25" customHeight="1" x14ac:dyDescent="0.55000000000000004"/>
    <row r="5410" ht="14.25" customHeight="1" x14ac:dyDescent="0.55000000000000004"/>
    <row r="5411" ht="14.25" customHeight="1" x14ac:dyDescent="0.55000000000000004"/>
    <row r="5412" ht="14.25" customHeight="1" x14ac:dyDescent="0.55000000000000004"/>
    <row r="5413" ht="14.25" customHeight="1" x14ac:dyDescent="0.55000000000000004"/>
    <row r="5414" ht="14.25" customHeight="1" x14ac:dyDescent="0.55000000000000004"/>
    <row r="5415" ht="14.25" customHeight="1" x14ac:dyDescent="0.55000000000000004"/>
    <row r="5416" ht="14.25" customHeight="1" x14ac:dyDescent="0.55000000000000004"/>
    <row r="5417" ht="14.25" customHeight="1" x14ac:dyDescent="0.55000000000000004"/>
    <row r="5418" ht="14.25" customHeight="1" x14ac:dyDescent="0.55000000000000004"/>
    <row r="5419" ht="14.25" customHeight="1" x14ac:dyDescent="0.55000000000000004"/>
    <row r="5420" ht="14.25" customHeight="1" x14ac:dyDescent="0.55000000000000004"/>
    <row r="5421" ht="14.25" customHeight="1" x14ac:dyDescent="0.55000000000000004"/>
    <row r="5422" ht="14.25" customHeight="1" x14ac:dyDescent="0.55000000000000004"/>
    <row r="5423" ht="14.25" customHeight="1" x14ac:dyDescent="0.55000000000000004"/>
    <row r="5424" ht="14.25" customHeight="1" x14ac:dyDescent="0.55000000000000004"/>
    <row r="5425" ht="14.25" customHeight="1" x14ac:dyDescent="0.55000000000000004"/>
    <row r="5426" ht="14.25" customHeight="1" x14ac:dyDescent="0.55000000000000004"/>
    <row r="5427" ht="14.25" customHeight="1" x14ac:dyDescent="0.55000000000000004"/>
    <row r="5428" ht="14.25" customHeight="1" x14ac:dyDescent="0.55000000000000004"/>
    <row r="5429" ht="14.25" customHeight="1" x14ac:dyDescent="0.55000000000000004"/>
    <row r="5430" ht="14.25" customHeight="1" x14ac:dyDescent="0.55000000000000004"/>
    <row r="5431" ht="14.25" customHeight="1" x14ac:dyDescent="0.55000000000000004"/>
    <row r="5432" ht="14.25" customHeight="1" x14ac:dyDescent="0.55000000000000004"/>
    <row r="5433" ht="14.25" customHeight="1" x14ac:dyDescent="0.55000000000000004"/>
    <row r="5434" ht="14.25" customHeight="1" x14ac:dyDescent="0.55000000000000004"/>
    <row r="5435" ht="14.25" customHeight="1" x14ac:dyDescent="0.55000000000000004"/>
    <row r="5436" ht="14.25" customHeight="1" x14ac:dyDescent="0.55000000000000004"/>
    <row r="5437" ht="14.25" customHeight="1" x14ac:dyDescent="0.55000000000000004"/>
    <row r="5438" ht="14.25" customHeight="1" x14ac:dyDescent="0.55000000000000004"/>
    <row r="5439" ht="14.25" customHeight="1" x14ac:dyDescent="0.55000000000000004"/>
    <row r="5440" ht="14.25" customHeight="1" x14ac:dyDescent="0.55000000000000004"/>
    <row r="5441" ht="14.25" customHeight="1" x14ac:dyDescent="0.55000000000000004"/>
    <row r="5442" ht="14.25" customHeight="1" x14ac:dyDescent="0.55000000000000004"/>
    <row r="5443" ht="14.25" customHeight="1" x14ac:dyDescent="0.55000000000000004"/>
    <row r="5444" ht="14.25" customHeight="1" x14ac:dyDescent="0.55000000000000004"/>
    <row r="5445" ht="14.25" customHeight="1" x14ac:dyDescent="0.55000000000000004"/>
    <row r="5446" ht="14.25" customHeight="1" x14ac:dyDescent="0.55000000000000004"/>
    <row r="5447" ht="14.25" customHeight="1" x14ac:dyDescent="0.55000000000000004"/>
    <row r="5448" ht="14.25" customHeight="1" x14ac:dyDescent="0.55000000000000004"/>
    <row r="5449" ht="14.25" customHeight="1" x14ac:dyDescent="0.55000000000000004"/>
    <row r="5450" ht="14.25" customHeight="1" x14ac:dyDescent="0.55000000000000004"/>
    <row r="5451" ht="14.25" customHeight="1" x14ac:dyDescent="0.55000000000000004"/>
    <row r="5452" ht="14.25" customHeight="1" x14ac:dyDescent="0.55000000000000004"/>
    <row r="5453" ht="14.25" customHeight="1" x14ac:dyDescent="0.55000000000000004"/>
    <row r="5454" ht="14.25" customHeight="1" x14ac:dyDescent="0.55000000000000004"/>
    <row r="5455" ht="14.25" customHeight="1" x14ac:dyDescent="0.55000000000000004"/>
    <row r="5456" ht="14.25" customHeight="1" x14ac:dyDescent="0.55000000000000004"/>
    <row r="5457" ht="14.25" customHeight="1" x14ac:dyDescent="0.55000000000000004"/>
    <row r="5458" ht="14.25" customHeight="1" x14ac:dyDescent="0.55000000000000004"/>
    <row r="5459" ht="14.25" customHeight="1" x14ac:dyDescent="0.55000000000000004"/>
    <row r="5460" ht="14.25" customHeight="1" x14ac:dyDescent="0.55000000000000004"/>
    <row r="5461" ht="14.25" customHeight="1" x14ac:dyDescent="0.55000000000000004"/>
    <row r="5462" ht="14.25" customHeight="1" x14ac:dyDescent="0.55000000000000004"/>
    <row r="5463" ht="14.25" customHeight="1" x14ac:dyDescent="0.55000000000000004"/>
    <row r="5464" ht="14.25" customHeight="1" x14ac:dyDescent="0.55000000000000004"/>
    <row r="5465" ht="14.25" customHeight="1" x14ac:dyDescent="0.55000000000000004"/>
    <row r="5466" ht="14.25" customHeight="1" x14ac:dyDescent="0.55000000000000004"/>
    <row r="5467" ht="14.25" customHeight="1" x14ac:dyDescent="0.55000000000000004"/>
    <row r="5468" ht="14.25" customHeight="1" x14ac:dyDescent="0.55000000000000004"/>
    <row r="5469" ht="14.25" customHeight="1" x14ac:dyDescent="0.55000000000000004"/>
    <row r="5470" ht="14.25" customHeight="1" x14ac:dyDescent="0.55000000000000004"/>
    <row r="5471" ht="14.25" customHeight="1" x14ac:dyDescent="0.55000000000000004"/>
    <row r="5472" ht="14.25" customHeight="1" x14ac:dyDescent="0.55000000000000004"/>
    <row r="5473" ht="14.25" customHeight="1" x14ac:dyDescent="0.55000000000000004"/>
    <row r="5474" ht="14.25" customHeight="1" x14ac:dyDescent="0.55000000000000004"/>
    <row r="5475" ht="14.25" customHeight="1" x14ac:dyDescent="0.55000000000000004"/>
    <row r="5476" ht="14.25" customHeight="1" x14ac:dyDescent="0.55000000000000004"/>
    <row r="5477" ht="14.25" customHeight="1" x14ac:dyDescent="0.55000000000000004"/>
    <row r="5478" ht="14.25" customHeight="1" x14ac:dyDescent="0.55000000000000004"/>
    <row r="5479" ht="14.25" customHeight="1" x14ac:dyDescent="0.55000000000000004"/>
    <row r="5480" ht="14.25" customHeight="1" x14ac:dyDescent="0.55000000000000004"/>
    <row r="5481" ht="14.25" customHeight="1" x14ac:dyDescent="0.55000000000000004"/>
    <row r="5482" ht="14.25" customHeight="1" x14ac:dyDescent="0.55000000000000004"/>
    <row r="5483" ht="14.25" customHeight="1" x14ac:dyDescent="0.55000000000000004"/>
    <row r="5484" ht="14.25" customHeight="1" x14ac:dyDescent="0.55000000000000004"/>
    <row r="5485" ht="14.25" customHeight="1" x14ac:dyDescent="0.55000000000000004"/>
    <row r="5486" ht="14.25" customHeight="1" x14ac:dyDescent="0.55000000000000004"/>
    <row r="5487" ht="14.25" customHeight="1" x14ac:dyDescent="0.55000000000000004"/>
    <row r="5488" ht="14.25" customHeight="1" x14ac:dyDescent="0.55000000000000004"/>
    <row r="5489" ht="14.25" customHeight="1" x14ac:dyDescent="0.55000000000000004"/>
    <row r="5490" ht="14.25" customHeight="1" x14ac:dyDescent="0.55000000000000004"/>
    <row r="5491" ht="14.25" customHeight="1" x14ac:dyDescent="0.55000000000000004"/>
    <row r="5492" ht="14.25" customHeight="1" x14ac:dyDescent="0.55000000000000004"/>
    <row r="5493" ht="14.25" customHeight="1" x14ac:dyDescent="0.55000000000000004"/>
    <row r="5494" ht="14.25" customHeight="1" x14ac:dyDescent="0.55000000000000004"/>
    <row r="5495" ht="14.25" customHeight="1" x14ac:dyDescent="0.55000000000000004"/>
    <row r="5496" ht="14.25" customHeight="1" x14ac:dyDescent="0.55000000000000004"/>
    <row r="5497" ht="14.25" customHeight="1" x14ac:dyDescent="0.55000000000000004"/>
    <row r="5498" ht="14.25" customHeight="1" x14ac:dyDescent="0.55000000000000004"/>
    <row r="5499" ht="14.25" customHeight="1" x14ac:dyDescent="0.55000000000000004"/>
    <row r="5500" ht="14.25" customHeight="1" x14ac:dyDescent="0.55000000000000004"/>
    <row r="5501" ht="14.25" customHeight="1" x14ac:dyDescent="0.55000000000000004"/>
    <row r="5502" ht="14.25" customHeight="1" x14ac:dyDescent="0.55000000000000004"/>
    <row r="5503" ht="14.25" customHeight="1" x14ac:dyDescent="0.55000000000000004"/>
    <row r="5504" ht="14.25" customHeight="1" x14ac:dyDescent="0.55000000000000004"/>
    <row r="5505" ht="14.25" customHeight="1" x14ac:dyDescent="0.55000000000000004"/>
    <row r="5506" ht="14.25" customHeight="1" x14ac:dyDescent="0.55000000000000004"/>
    <row r="5507" ht="14.25" customHeight="1" x14ac:dyDescent="0.55000000000000004"/>
    <row r="5508" ht="14.25" customHeight="1" x14ac:dyDescent="0.55000000000000004"/>
    <row r="5509" ht="14.25" customHeight="1" x14ac:dyDescent="0.55000000000000004"/>
    <row r="5510" ht="14.25" customHeight="1" x14ac:dyDescent="0.55000000000000004"/>
    <row r="5511" ht="14.25" customHeight="1" x14ac:dyDescent="0.55000000000000004"/>
    <row r="5512" ht="14.25" customHeight="1" x14ac:dyDescent="0.55000000000000004"/>
    <row r="5513" ht="14.25" customHeight="1" x14ac:dyDescent="0.55000000000000004"/>
    <row r="5514" ht="14.25" customHeight="1" x14ac:dyDescent="0.55000000000000004"/>
    <row r="5515" ht="14.25" customHeight="1" x14ac:dyDescent="0.55000000000000004"/>
    <row r="5516" ht="14.25" customHeight="1" x14ac:dyDescent="0.55000000000000004"/>
    <row r="5517" ht="14.25" customHeight="1" x14ac:dyDescent="0.55000000000000004"/>
    <row r="5518" ht="14.25" customHeight="1" x14ac:dyDescent="0.55000000000000004"/>
    <row r="5519" ht="14.25" customHeight="1" x14ac:dyDescent="0.55000000000000004"/>
    <row r="5520" ht="14.25" customHeight="1" x14ac:dyDescent="0.55000000000000004"/>
    <row r="5521" ht="14.25" customHeight="1" x14ac:dyDescent="0.55000000000000004"/>
    <row r="5522" ht="14.25" customHeight="1" x14ac:dyDescent="0.55000000000000004"/>
    <row r="5523" ht="14.25" customHeight="1" x14ac:dyDescent="0.55000000000000004"/>
    <row r="5524" ht="14.25" customHeight="1" x14ac:dyDescent="0.55000000000000004"/>
    <row r="5525" ht="14.25" customHeight="1" x14ac:dyDescent="0.55000000000000004"/>
    <row r="5526" ht="14.25" customHeight="1" x14ac:dyDescent="0.55000000000000004"/>
    <row r="5527" ht="14.25" customHeight="1" x14ac:dyDescent="0.55000000000000004"/>
    <row r="5528" ht="14.25" customHeight="1" x14ac:dyDescent="0.55000000000000004"/>
    <row r="5529" ht="14.25" customHeight="1" x14ac:dyDescent="0.55000000000000004"/>
    <row r="5530" ht="14.25" customHeight="1" x14ac:dyDescent="0.55000000000000004"/>
    <row r="5531" ht="14.25" customHeight="1" x14ac:dyDescent="0.55000000000000004"/>
    <row r="5532" ht="14.25" customHeight="1" x14ac:dyDescent="0.55000000000000004"/>
    <row r="5533" ht="14.25" customHeight="1" x14ac:dyDescent="0.55000000000000004"/>
    <row r="5534" ht="14.25" customHeight="1" x14ac:dyDescent="0.55000000000000004"/>
    <row r="5535" ht="14.25" customHeight="1" x14ac:dyDescent="0.55000000000000004"/>
    <row r="5536" ht="14.25" customHeight="1" x14ac:dyDescent="0.55000000000000004"/>
    <row r="5537" ht="14.25" customHeight="1" x14ac:dyDescent="0.55000000000000004"/>
    <row r="5538" ht="14.25" customHeight="1" x14ac:dyDescent="0.55000000000000004"/>
    <row r="5539" ht="14.25" customHeight="1" x14ac:dyDescent="0.55000000000000004"/>
    <row r="5540" ht="14.25" customHeight="1" x14ac:dyDescent="0.55000000000000004"/>
    <row r="5541" ht="14.25" customHeight="1" x14ac:dyDescent="0.55000000000000004"/>
    <row r="5542" ht="14.25" customHeight="1" x14ac:dyDescent="0.55000000000000004"/>
    <row r="5543" ht="14.25" customHeight="1" x14ac:dyDescent="0.55000000000000004"/>
    <row r="5544" ht="14.25" customHeight="1" x14ac:dyDescent="0.55000000000000004"/>
    <row r="5545" ht="14.25" customHeight="1" x14ac:dyDescent="0.55000000000000004"/>
    <row r="5546" ht="14.25" customHeight="1" x14ac:dyDescent="0.55000000000000004"/>
    <row r="5547" ht="14.25" customHeight="1" x14ac:dyDescent="0.55000000000000004"/>
    <row r="5548" ht="14.25" customHeight="1" x14ac:dyDescent="0.55000000000000004"/>
    <row r="5549" ht="14.25" customHeight="1" x14ac:dyDescent="0.55000000000000004"/>
    <row r="5550" ht="14.25" customHeight="1" x14ac:dyDescent="0.55000000000000004"/>
    <row r="5551" ht="14.25" customHeight="1" x14ac:dyDescent="0.55000000000000004"/>
    <row r="5552" ht="14.25" customHeight="1" x14ac:dyDescent="0.55000000000000004"/>
    <row r="5553" ht="14.25" customHeight="1" x14ac:dyDescent="0.55000000000000004"/>
    <row r="5554" ht="14.25" customHeight="1" x14ac:dyDescent="0.55000000000000004"/>
    <row r="5555" ht="14.25" customHeight="1" x14ac:dyDescent="0.55000000000000004"/>
    <row r="5556" ht="14.25" customHeight="1" x14ac:dyDescent="0.55000000000000004"/>
    <row r="5557" ht="14.25" customHeight="1" x14ac:dyDescent="0.55000000000000004"/>
    <row r="5558" ht="14.25" customHeight="1" x14ac:dyDescent="0.55000000000000004"/>
    <row r="5559" ht="14.25" customHeight="1" x14ac:dyDescent="0.55000000000000004"/>
    <row r="5560" ht="14.25" customHeight="1" x14ac:dyDescent="0.55000000000000004"/>
    <row r="5561" ht="14.25" customHeight="1" x14ac:dyDescent="0.55000000000000004"/>
    <row r="5562" ht="14.25" customHeight="1" x14ac:dyDescent="0.55000000000000004"/>
    <row r="5563" ht="14.25" customHeight="1" x14ac:dyDescent="0.55000000000000004"/>
    <row r="5564" ht="14.25" customHeight="1" x14ac:dyDescent="0.55000000000000004"/>
    <row r="5565" ht="14.25" customHeight="1" x14ac:dyDescent="0.55000000000000004"/>
    <row r="5566" ht="14.25" customHeight="1" x14ac:dyDescent="0.55000000000000004"/>
    <row r="5567" ht="14.25" customHeight="1" x14ac:dyDescent="0.55000000000000004"/>
    <row r="5568" ht="14.25" customHeight="1" x14ac:dyDescent="0.55000000000000004"/>
    <row r="5569" ht="14.25" customHeight="1" x14ac:dyDescent="0.55000000000000004"/>
    <row r="5570" ht="14.25" customHeight="1" x14ac:dyDescent="0.55000000000000004"/>
    <row r="5571" ht="14.25" customHeight="1" x14ac:dyDescent="0.55000000000000004"/>
    <row r="5572" ht="14.25" customHeight="1" x14ac:dyDescent="0.55000000000000004"/>
    <row r="5573" ht="14.25" customHeight="1" x14ac:dyDescent="0.55000000000000004"/>
    <row r="5574" ht="14.25" customHeight="1" x14ac:dyDescent="0.55000000000000004"/>
    <row r="5575" ht="14.25" customHeight="1" x14ac:dyDescent="0.55000000000000004"/>
    <row r="5576" ht="14.25" customHeight="1" x14ac:dyDescent="0.55000000000000004"/>
    <row r="5577" ht="14.25" customHeight="1" x14ac:dyDescent="0.55000000000000004"/>
    <row r="5578" ht="14.25" customHeight="1" x14ac:dyDescent="0.55000000000000004"/>
    <row r="5579" ht="14.25" customHeight="1" x14ac:dyDescent="0.55000000000000004"/>
    <row r="5580" ht="14.25" customHeight="1" x14ac:dyDescent="0.55000000000000004"/>
    <row r="5581" ht="14.25" customHeight="1" x14ac:dyDescent="0.55000000000000004"/>
    <row r="5582" ht="14.25" customHeight="1" x14ac:dyDescent="0.55000000000000004"/>
    <row r="5583" ht="14.25" customHeight="1" x14ac:dyDescent="0.55000000000000004"/>
    <row r="5584" ht="14.25" customHeight="1" x14ac:dyDescent="0.55000000000000004"/>
    <row r="5585" ht="14.25" customHeight="1" x14ac:dyDescent="0.55000000000000004"/>
    <row r="5586" ht="14.25" customHeight="1" x14ac:dyDescent="0.55000000000000004"/>
    <row r="5587" ht="14.25" customHeight="1" x14ac:dyDescent="0.55000000000000004"/>
    <row r="5588" ht="14.25" customHeight="1" x14ac:dyDescent="0.55000000000000004"/>
    <row r="5589" ht="14.25" customHeight="1" x14ac:dyDescent="0.55000000000000004"/>
    <row r="5590" ht="14.25" customHeight="1" x14ac:dyDescent="0.55000000000000004"/>
    <row r="5591" ht="14.25" customHeight="1" x14ac:dyDescent="0.55000000000000004"/>
    <row r="5592" ht="14.25" customHeight="1" x14ac:dyDescent="0.55000000000000004"/>
    <row r="5593" ht="14.25" customHeight="1" x14ac:dyDescent="0.55000000000000004"/>
    <row r="5594" ht="14.25" customHeight="1" x14ac:dyDescent="0.55000000000000004"/>
    <row r="5595" ht="14.25" customHeight="1" x14ac:dyDescent="0.55000000000000004"/>
    <row r="5596" ht="14.25" customHeight="1" x14ac:dyDescent="0.55000000000000004"/>
    <row r="5597" ht="14.25" customHeight="1" x14ac:dyDescent="0.55000000000000004"/>
    <row r="5598" ht="14.25" customHeight="1" x14ac:dyDescent="0.55000000000000004"/>
    <row r="5599" ht="14.25" customHeight="1" x14ac:dyDescent="0.55000000000000004"/>
    <row r="5600" ht="14.25" customHeight="1" x14ac:dyDescent="0.55000000000000004"/>
    <row r="5601" ht="14.25" customHeight="1" x14ac:dyDescent="0.55000000000000004"/>
    <row r="5602" ht="14.25" customHeight="1" x14ac:dyDescent="0.55000000000000004"/>
    <row r="5603" ht="14.25" customHeight="1" x14ac:dyDescent="0.55000000000000004"/>
    <row r="5604" ht="14.25" customHeight="1" x14ac:dyDescent="0.55000000000000004"/>
    <row r="5605" ht="14.25" customHeight="1" x14ac:dyDescent="0.55000000000000004"/>
    <row r="5606" ht="14.25" customHeight="1" x14ac:dyDescent="0.55000000000000004"/>
    <row r="5607" ht="14.25" customHeight="1" x14ac:dyDescent="0.55000000000000004"/>
    <row r="5608" ht="14.25" customHeight="1" x14ac:dyDescent="0.55000000000000004"/>
    <row r="5609" ht="14.25" customHeight="1" x14ac:dyDescent="0.55000000000000004"/>
    <row r="5610" ht="14.25" customHeight="1" x14ac:dyDescent="0.55000000000000004"/>
    <row r="5611" ht="14.25" customHeight="1" x14ac:dyDescent="0.55000000000000004"/>
    <row r="5612" ht="14.25" customHeight="1" x14ac:dyDescent="0.55000000000000004"/>
    <row r="5613" ht="14.25" customHeight="1" x14ac:dyDescent="0.55000000000000004"/>
    <row r="5614" ht="14.25" customHeight="1" x14ac:dyDescent="0.55000000000000004"/>
    <row r="5615" ht="14.25" customHeight="1" x14ac:dyDescent="0.55000000000000004"/>
    <row r="5616" ht="14.25" customHeight="1" x14ac:dyDescent="0.55000000000000004"/>
    <row r="5617" ht="14.25" customHeight="1" x14ac:dyDescent="0.55000000000000004"/>
    <row r="5618" ht="14.25" customHeight="1" x14ac:dyDescent="0.55000000000000004"/>
    <row r="5619" ht="14.25" customHeight="1" x14ac:dyDescent="0.55000000000000004"/>
    <row r="5620" ht="14.25" customHeight="1" x14ac:dyDescent="0.55000000000000004"/>
    <row r="5621" ht="14.25" customHeight="1" x14ac:dyDescent="0.55000000000000004"/>
    <row r="5622" ht="14.25" customHeight="1" x14ac:dyDescent="0.55000000000000004"/>
    <row r="5623" ht="14.25" customHeight="1" x14ac:dyDescent="0.55000000000000004"/>
    <row r="5624" ht="14.25" customHeight="1" x14ac:dyDescent="0.55000000000000004"/>
    <row r="5625" ht="14.25" customHeight="1" x14ac:dyDescent="0.55000000000000004"/>
    <row r="5626" ht="14.25" customHeight="1" x14ac:dyDescent="0.55000000000000004"/>
    <row r="5627" ht="14.25" customHeight="1" x14ac:dyDescent="0.55000000000000004"/>
    <row r="5628" ht="14.25" customHeight="1" x14ac:dyDescent="0.55000000000000004"/>
    <row r="5629" ht="14.25" customHeight="1" x14ac:dyDescent="0.55000000000000004"/>
    <row r="5630" ht="14.25" customHeight="1" x14ac:dyDescent="0.55000000000000004"/>
    <row r="5631" ht="14.25" customHeight="1" x14ac:dyDescent="0.55000000000000004"/>
    <row r="5632" ht="14.25" customHeight="1" x14ac:dyDescent="0.55000000000000004"/>
    <row r="5633" ht="14.25" customHeight="1" x14ac:dyDescent="0.55000000000000004"/>
    <row r="5634" ht="14.25" customHeight="1" x14ac:dyDescent="0.55000000000000004"/>
    <row r="5635" ht="14.25" customHeight="1" x14ac:dyDescent="0.55000000000000004"/>
    <row r="5636" ht="14.25" customHeight="1" x14ac:dyDescent="0.55000000000000004"/>
    <row r="5637" ht="14.25" customHeight="1" x14ac:dyDescent="0.55000000000000004"/>
    <row r="5638" ht="14.25" customHeight="1" x14ac:dyDescent="0.55000000000000004"/>
    <row r="5639" ht="14.25" customHeight="1" x14ac:dyDescent="0.55000000000000004"/>
    <row r="5640" ht="14.25" customHeight="1" x14ac:dyDescent="0.55000000000000004"/>
    <row r="5641" ht="14.25" customHeight="1" x14ac:dyDescent="0.55000000000000004"/>
    <row r="5642" ht="14.25" customHeight="1" x14ac:dyDescent="0.55000000000000004"/>
    <row r="5643" ht="14.25" customHeight="1" x14ac:dyDescent="0.55000000000000004"/>
    <row r="5644" ht="14.25" customHeight="1" x14ac:dyDescent="0.55000000000000004"/>
    <row r="5645" ht="14.25" customHeight="1" x14ac:dyDescent="0.55000000000000004"/>
    <row r="5646" ht="14.25" customHeight="1" x14ac:dyDescent="0.55000000000000004"/>
    <row r="5647" ht="14.25" customHeight="1" x14ac:dyDescent="0.55000000000000004"/>
    <row r="5648" ht="14.25" customHeight="1" x14ac:dyDescent="0.55000000000000004"/>
    <row r="5649" ht="14.25" customHeight="1" x14ac:dyDescent="0.55000000000000004"/>
    <row r="5650" ht="14.25" customHeight="1" x14ac:dyDescent="0.55000000000000004"/>
    <row r="5651" ht="14.25" customHeight="1" x14ac:dyDescent="0.55000000000000004"/>
    <row r="5652" ht="14.25" customHeight="1" x14ac:dyDescent="0.55000000000000004"/>
    <row r="5653" ht="14.25" customHeight="1" x14ac:dyDescent="0.55000000000000004"/>
    <row r="5654" ht="14.25" customHeight="1" x14ac:dyDescent="0.55000000000000004"/>
    <row r="5655" ht="14.25" customHeight="1" x14ac:dyDescent="0.55000000000000004"/>
    <row r="5656" ht="14.25" customHeight="1" x14ac:dyDescent="0.55000000000000004"/>
    <row r="5657" ht="14.25" customHeight="1" x14ac:dyDescent="0.55000000000000004"/>
    <row r="5658" ht="14.25" customHeight="1" x14ac:dyDescent="0.55000000000000004"/>
    <row r="5659" ht="14.25" customHeight="1" x14ac:dyDescent="0.55000000000000004"/>
    <row r="5660" ht="14.25" customHeight="1" x14ac:dyDescent="0.55000000000000004"/>
    <row r="5661" ht="14.25" customHeight="1" x14ac:dyDescent="0.55000000000000004"/>
    <row r="5662" ht="14.25" customHeight="1" x14ac:dyDescent="0.55000000000000004"/>
    <row r="5663" ht="14.25" customHeight="1" x14ac:dyDescent="0.55000000000000004"/>
    <row r="5664" ht="14.25" customHeight="1" x14ac:dyDescent="0.55000000000000004"/>
    <row r="5665" ht="14.25" customHeight="1" x14ac:dyDescent="0.55000000000000004"/>
    <row r="5666" ht="14.25" customHeight="1" x14ac:dyDescent="0.55000000000000004"/>
    <row r="5667" ht="14.25" customHeight="1" x14ac:dyDescent="0.55000000000000004"/>
    <row r="5668" ht="14.25" customHeight="1" x14ac:dyDescent="0.55000000000000004"/>
    <row r="5669" ht="14.25" customHeight="1" x14ac:dyDescent="0.55000000000000004"/>
    <row r="5670" ht="14.25" customHeight="1" x14ac:dyDescent="0.55000000000000004"/>
    <row r="5671" ht="14.25" customHeight="1" x14ac:dyDescent="0.55000000000000004"/>
    <row r="5672" ht="14.25" customHeight="1" x14ac:dyDescent="0.55000000000000004"/>
    <row r="5673" ht="14.25" customHeight="1" x14ac:dyDescent="0.55000000000000004"/>
    <row r="5674" ht="14.25" customHeight="1" x14ac:dyDescent="0.55000000000000004"/>
    <row r="5675" ht="14.25" customHeight="1" x14ac:dyDescent="0.55000000000000004"/>
    <row r="5676" ht="14.25" customHeight="1" x14ac:dyDescent="0.55000000000000004"/>
    <row r="5677" ht="14.25" customHeight="1" x14ac:dyDescent="0.55000000000000004"/>
    <row r="5678" ht="14.25" customHeight="1" x14ac:dyDescent="0.55000000000000004"/>
    <row r="5679" ht="14.25" customHeight="1" x14ac:dyDescent="0.55000000000000004"/>
    <row r="5680" ht="14.25" customHeight="1" x14ac:dyDescent="0.55000000000000004"/>
    <row r="5681" ht="14.25" customHeight="1" x14ac:dyDescent="0.55000000000000004"/>
    <row r="5682" ht="14.25" customHeight="1" x14ac:dyDescent="0.55000000000000004"/>
    <row r="5683" ht="14.25" customHeight="1" x14ac:dyDescent="0.55000000000000004"/>
    <row r="5684" ht="14.25" customHeight="1" x14ac:dyDescent="0.55000000000000004"/>
    <row r="5685" ht="14.25" customHeight="1" x14ac:dyDescent="0.55000000000000004"/>
    <row r="5686" ht="14.25" customHeight="1" x14ac:dyDescent="0.55000000000000004"/>
    <row r="5687" ht="14.25" customHeight="1" x14ac:dyDescent="0.55000000000000004"/>
    <row r="5688" ht="14.25" customHeight="1" x14ac:dyDescent="0.55000000000000004"/>
    <row r="5689" ht="14.25" customHeight="1" x14ac:dyDescent="0.55000000000000004"/>
    <row r="5690" ht="14.25" customHeight="1" x14ac:dyDescent="0.55000000000000004"/>
    <row r="5691" ht="14.25" customHeight="1" x14ac:dyDescent="0.55000000000000004"/>
    <row r="5692" ht="14.25" customHeight="1" x14ac:dyDescent="0.55000000000000004"/>
    <row r="5693" ht="14.25" customHeight="1" x14ac:dyDescent="0.55000000000000004"/>
    <row r="5694" ht="14.25" customHeight="1" x14ac:dyDescent="0.55000000000000004"/>
    <row r="5695" ht="14.25" customHeight="1" x14ac:dyDescent="0.55000000000000004"/>
    <row r="5696" ht="14.25" customHeight="1" x14ac:dyDescent="0.55000000000000004"/>
    <row r="5697" ht="14.25" customHeight="1" x14ac:dyDescent="0.55000000000000004"/>
    <row r="5698" ht="14.25" customHeight="1" x14ac:dyDescent="0.55000000000000004"/>
    <row r="5699" ht="14.25" customHeight="1" x14ac:dyDescent="0.55000000000000004"/>
    <row r="5700" ht="14.25" customHeight="1" x14ac:dyDescent="0.55000000000000004"/>
    <row r="5701" ht="14.25" customHeight="1" x14ac:dyDescent="0.55000000000000004"/>
    <row r="5702" ht="14.25" customHeight="1" x14ac:dyDescent="0.55000000000000004"/>
    <row r="5703" ht="14.25" customHeight="1" x14ac:dyDescent="0.55000000000000004"/>
    <row r="5704" ht="14.25" customHeight="1" x14ac:dyDescent="0.55000000000000004"/>
    <row r="5705" ht="14.25" customHeight="1" x14ac:dyDescent="0.55000000000000004"/>
    <row r="5706" ht="14.25" customHeight="1" x14ac:dyDescent="0.55000000000000004"/>
    <row r="5707" ht="14.25" customHeight="1" x14ac:dyDescent="0.55000000000000004"/>
    <row r="5708" ht="14.25" customHeight="1" x14ac:dyDescent="0.55000000000000004"/>
    <row r="5709" ht="14.25" customHeight="1" x14ac:dyDescent="0.55000000000000004"/>
    <row r="5710" ht="14.25" customHeight="1" x14ac:dyDescent="0.55000000000000004"/>
    <row r="5711" ht="14.25" customHeight="1" x14ac:dyDescent="0.55000000000000004"/>
    <row r="5712" ht="14.25" customHeight="1" x14ac:dyDescent="0.55000000000000004"/>
    <row r="5713" ht="14.25" customHeight="1" x14ac:dyDescent="0.55000000000000004"/>
    <row r="5714" ht="14.25" customHeight="1" x14ac:dyDescent="0.55000000000000004"/>
    <row r="5715" ht="14.25" customHeight="1" x14ac:dyDescent="0.55000000000000004"/>
    <row r="5716" ht="14.25" customHeight="1" x14ac:dyDescent="0.55000000000000004"/>
    <row r="5717" ht="14.25" customHeight="1" x14ac:dyDescent="0.55000000000000004"/>
    <row r="5718" ht="14.25" customHeight="1" x14ac:dyDescent="0.55000000000000004"/>
    <row r="5719" ht="14.25" customHeight="1" x14ac:dyDescent="0.55000000000000004"/>
    <row r="5720" ht="14.25" customHeight="1" x14ac:dyDescent="0.55000000000000004"/>
    <row r="5721" ht="14.25" customHeight="1" x14ac:dyDescent="0.55000000000000004"/>
    <row r="5722" ht="14.25" customHeight="1" x14ac:dyDescent="0.55000000000000004"/>
    <row r="5723" ht="14.25" customHeight="1" x14ac:dyDescent="0.55000000000000004"/>
    <row r="5724" ht="14.25" customHeight="1" x14ac:dyDescent="0.55000000000000004"/>
    <row r="5725" ht="14.25" customHeight="1" x14ac:dyDescent="0.55000000000000004"/>
    <row r="5726" ht="14.25" customHeight="1" x14ac:dyDescent="0.55000000000000004"/>
    <row r="5727" ht="14.25" customHeight="1" x14ac:dyDescent="0.55000000000000004"/>
    <row r="5728" ht="14.25" customHeight="1" x14ac:dyDescent="0.55000000000000004"/>
    <row r="5729" ht="14.25" customHeight="1" x14ac:dyDescent="0.55000000000000004"/>
    <row r="5730" ht="14.25" customHeight="1" x14ac:dyDescent="0.55000000000000004"/>
    <row r="5731" ht="14.25" customHeight="1" x14ac:dyDescent="0.55000000000000004"/>
    <row r="5732" ht="14.25" customHeight="1" x14ac:dyDescent="0.55000000000000004"/>
    <row r="5733" ht="14.25" customHeight="1" x14ac:dyDescent="0.55000000000000004"/>
    <row r="5734" ht="14.25" customHeight="1" x14ac:dyDescent="0.55000000000000004"/>
    <row r="5735" ht="14.25" customHeight="1" x14ac:dyDescent="0.55000000000000004"/>
    <row r="5736" ht="14.25" customHeight="1" x14ac:dyDescent="0.55000000000000004"/>
    <row r="5737" ht="14.25" customHeight="1" x14ac:dyDescent="0.55000000000000004"/>
    <row r="5738" ht="14.25" customHeight="1" x14ac:dyDescent="0.55000000000000004"/>
    <row r="5739" ht="14.25" customHeight="1" x14ac:dyDescent="0.55000000000000004"/>
    <row r="5740" ht="14.25" customHeight="1" x14ac:dyDescent="0.55000000000000004"/>
    <row r="5741" ht="14.25" customHeight="1" x14ac:dyDescent="0.55000000000000004"/>
    <row r="5742" ht="14.25" customHeight="1" x14ac:dyDescent="0.55000000000000004"/>
    <row r="5743" ht="14.25" customHeight="1" x14ac:dyDescent="0.55000000000000004"/>
    <row r="5744" ht="14.25" customHeight="1" x14ac:dyDescent="0.55000000000000004"/>
    <row r="5745" ht="14.25" customHeight="1" x14ac:dyDescent="0.55000000000000004"/>
    <row r="5746" ht="14.25" customHeight="1" x14ac:dyDescent="0.55000000000000004"/>
    <row r="5747" ht="14.25" customHeight="1" x14ac:dyDescent="0.55000000000000004"/>
    <row r="5748" ht="14.25" customHeight="1" x14ac:dyDescent="0.55000000000000004"/>
    <row r="5749" ht="14.25" customHeight="1" x14ac:dyDescent="0.55000000000000004"/>
    <row r="5750" ht="14.25" customHeight="1" x14ac:dyDescent="0.55000000000000004"/>
    <row r="5751" ht="14.25" customHeight="1" x14ac:dyDescent="0.55000000000000004"/>
    <row r="5752" ht="14.25" customHeight="1" x14ac:dyDescent="0.55000000000000004"/>
    <row r="5753" ht="14.25" customHeight="1" x14ac:dyDescent="0.55000000000000004"/>
    <row r="5754" ht="14.25" customHeight="1" x14ac:dyDescent="0.55000000000000004"/>
    <row r="5755" ht="14.25" customHeight="1" x14ac:dyDescent="0.55000000000000004"/>
    <row r="5756" ht="14.25" customHeight="1" x14ac:dyDescent="0.55000000000000004"/>
    <row r="5757" ht="14.25" customHeight="1" x14ac:dyDescent="0.55000000000000004"/>
    <row r="5758" ht="14.25" customHeight="1" x14ac:dyDescent="0.55000000000000004"/>
    <row r="5759" ht="14.25" customHeight="1" x14ac:dyDescent="0.55000000000000004"/>
    <row r="5760" ht="14.25" customHeight="1" x14ac:dyDescent="0.55000000000000004"/>
    <row r="5761" ht="14.25" customHeight="1" x14ac:dyDescent="0.55000000000000004"/>
    <row r="5762" ht="14.25" customHeight="1" x14ac:dyDescent="0.55000000000000004"/>
    <row r="5763" ht="14.25" customHeight="1" x14ac:dyDescent="0.55000000000000004"/>
    <row r="5764" ht="14.25" customHeight="1" x14ac:dyDescent="0.55000000000000004"/>
    <row r="5765" ht="14.25" customHeight="1" x14ac:dyDescent="0.55000000000000004"/>
    <row r="5766" ht="14.25" customHeight="1" x14ac:dyDescent="0.55000000000000004"/>
    <row r="5767" ht="14.25" customHeight="1" x14ac:dyDescent="0.55000000000000004"/>
    <row r="5768" ht="14.25" customHeight="1" x14ac:dyDescent="0.55000000000000004"/>
    <row r="5769" ht="14.25" customHeight="1" x14ac:dyDescent="0.55000000000000004"/>
    <row r="5770" ht="14.25" customHeight="1" x14ac:dyDescent="0.55000000000000004"/>
    <row r="5771" ht="14.25" customHeight="1" x14ac:dyDescent="0.55000000000000004"/>
    <row r="5772" ht="14.25" customHeight="1" x14ac:dyDescent="0.55000000000000004"/>
    <row r="5773" ht="14.25" customHeight="1" x14ac:dyDescent="0.55000000000000004"/>
    <row r="5774" ht="14.25" customHeight="1" x14ac:dyDescent="0.55000000000000004"/>
    <row r="5775" ht="14.25" customHeight="1" x14ac:dyDescent="0.55000000000000004"/>
    <row r="5776" ht="14.25" customHeight="1" x14ac:dyDescent="0.55000000000000004"/>
    <row r="5777" ht="14.25" customHeight="1" x14ac:dyDescent="0.55000000000000004"/>
    <row r="5778" ht="14.25" customHeight="1" x14ac:dyDescent="0.55000000000000004"/>
    <row r="5779" ht="14.25" customHeight="1" x14ac:dyDescent="0.55000000000000004"/>
    <row r="5780" ht="14.25" customHeight="1" x14ac:dyDescent="0.55000000000000004"/>
    <row r="5781" ht="14.25" customHeight="1" x14ac:dyDescent="0.55000000000000004"/>
    <row r="5782" ht="14.25" customHeight="1" x14ac:dyDescent="0.55000000000000004"/>
    <row r="5783" ht="14.25" customHeight="1" x14ac:dyDescent="0.55000000000000004"/>
    <row r="5784" ht="14.25" customHeight="1" x14ac:dyDescent="0.55000000000000004"/>
    <row r="5785" ht="14.25" customHeight="1" x14ac:dyDescent="0.55000000000000004"/>
    <row r="5786" ht="14.25" customHeight="1" x14ac:dyDescent="0.55000000000000004"/>
    <row r="5787" ht="14.25" customHeight="1" x14ac:dyDescent="0.55000000000000004"/>
    <row r="5788" ht="14.25" customHeight="1" x14ac:dyDescent="0.55000000000000004"/>
    <row r="5789" ht="14.25" customHeight="1" x14ac:dyDescent="0.55000000000000004"/>
    <row r="5790" ht="14.25" customHeight="1" x14ac:dyDescent="0.55000000000000004"/>
    <row r="5791" ht="14.25" customHeight="1" x14ac:dyDescent="0.55000000000000004"/>
    <row r="5792" ht="14.25" customHeight="1" x14ac:dyDescent="0.55000000000000004"/>
    <row r="5793" ht="14.25" customHeight="1" x14ac:dyDescent="0.55000000000000004"/>
    <row r="5794" ht="14.25" customHeight="1" x14ac:dyDescent="0.55000000000000004"/>
    <row r="5795" ht="14.25" customHeight="1" x14ac:dyDescent="0.55000000000000004"/>
    <row r="5796" ht="14.25" customHeight="1" x14ac:dyDescent="0.55000000000000004"/>
    <row r="5797" ht="14.25" customHeight="1" x14ac:dyDescent="0.55000000000000004"/>
    <row r="5798" ht="14.25" customHeight="1" x14ac:dyDescent="0.55000000000000004"/>
    <row r="5799" ht="14.25" customHeight="1" x14ac:dyDescent="0.55000000000000004"/>
    <row r="5800" ht="14.25" customHeight="1" x14ac:dyDescent="0.55000000000000004"/>
    <row r="5801" ht="14.25" customHeight="1" x14ac:dyDescent="0.55000000000000004"/>
    <row r="5802" ht="14.25" customHeight="1" x14ac:dyDescent="0.55000000000000004"/>
    <row r="5803" ht="14.25" customHeight="1" x14ac:dyDescent="0.55000000000000004"/>
    <row r="5804" ht="14.25" customHeight="1" x14ac:dyDescent="0.55000000000000004"/>
    <row r="5805" ht="14.25" customHeight="1" x14ac:dyDescent="0.55000000000000004"/>
    <row r="5806" ht="14.25" customHeight="1" x14ac:dyDescent="0.55000000000000004"/>
    <row r="5807" ht="14.25" customHeight="1" x14ac:dyDescent="0.55000000000000004"/>
    <row r="5808" ht="14.25" customHeight="1" x14ac:dyDescent="0.55000000000000004"/>
    <row r="5809" ht="14.25" customHeight="1" x14ac:dyDescent="0.55000000000000004"/>
    <row r="5810" ht="14.25" customHeight="1" x14ac:dyDescent="0.55000000000000004"/>
    <row r="5811" ht="14.25" customHeight="1" x14ac:dyDescent="0.55000000000000004"/>
    <row r="5812" ht="14.25" customHeight="1" x14ac:dyDescent="0.55000000000000004"/>
    <row r="5813" ht="14.25" customHeight="1" x14ac:dyDescent="0.55000000000000004"/>
    <row r="5814" ht="14.25" customHeight="1" x14ac:dyDescent="0.55000000000000004"/>
    <row r="5815" ht="14.25" customHeight="1" x14ac:dyDescent="0.55000000000000004"/>
    <row r="5816" ht="14.25" customHeight="1" x14ac:dyDescent="0.55000000000000004"/>
    <row r="5817" ht="14.25" customHeight="1" x14ac:dyDescent="0.55000000000000004"/>
    <row r="5818" ht="14.25" customHeight="1" x14ac:dyDescent="0.55000000000000004"/>
    <row r="5819" ht="14.25" customHeight="1" x14ac:dyDescent="0.55000000000000004"/>
    <row r="5820" ht="14.25" customHeight="1" x14ac:dyDescent="0.55000000000000004"/>
    <row r="5821" ht="14.25" customHeight="1" x14ac:dyDescent="0.55000000000000004"/>
    <row r="5822" ht="14.25" customHeight="1" x14ac:dyDescent="0.55000000000000004"/>
    <row r="5823" ht="14.25" customHeight="1" x14ac:dyDescent="0.55000000000000004"/>
    <row r="5824" ht="14.25" customHeight="1" x14ac:dyDescent="0.55000000000000004"/>
    <row r="5825" ht="14.25" customHeight="1" x14ac:dyDescent="0.55000000000000004"/>
    <row r="5826" ht="14.25" customHeight="1" x14ac:dyDescent="0.55000000000000004"/>
    <row r="5827" ht="14.25" customHeight="1" x14ac:dyDescent="0.55000000000000004"/>
    <row r="5828" ht="14.25" customHeight="1" x14ac:dyDescent="0.55000000000000004"/>
    <row r="5829" ht="14.25" customHeight="1" x14ac:dyDescent="0.55000000000000004"/>
    <row r="5830" ht="14.25" customHeight="1" x14ac:dyDescent="0.55000000000000004"/>
    <row r="5831" ht="14.25" customHeight="1" x14ac:dyDescent="0.55000000000000004"/>
    <row r="5832" ht="14.25" customHeight="1" x14ac:dyDescent="0.55000000000000004"/>
    <row r="5833" ht="14.25" customHeight="1" x14ac:dyDescent="0.55000000000000004"/>
    <row r="5834" ht="14.25" customHeight="1" x14ac:dyDescent="0.55000000000000004"/>
    <row r="5835" ht="14.25" customHeight="1" x14ac:dyDescent="0.55000000000000004"/>
    <row r="5836" ht="14.25" customHeight="1" x14ac:dyDescent="0.55000000000000004"/>
    <row r="5837" ht="14.25" customHeight="1" x14ac:dyDescent="0.55000000000000004"/>
    <row r="5838" ht="14.25" customHeight="1" x14ac:dyDescent="0.55000000000000004"/>
    <row r="5839" ht="14.25" customHeight="1" x14ac:dyDescent="0.55000000000000004"/>
    <row r="5840" ht="14.25" customHeight="1" x14ac:dyDescent="0.55000000000000004"/>
    <row r="5841" ht="14.25" customHeight="1" x14ac:dyDescent="0.55000000000000004"/>
    <row r="5842" ht="14.25" customHeight="1" x14ac:dyDescent="0.55000000000000004"/>
    <row r="5843" ht="14.25" customHeight="1" x14ac:dyDescent="0.55000000000000004"/>
    <row r="5844" ht="14.25" customHeight="1" x14ac:dyDescent="0.55000000000000004"/>
    <row r="5845" ht="14.25" customHeight="1" x14ac:dyDescent="0.55000000000000004"/>
    <row r="5846" ht="14.25" customHeight="1" x14ac:dyDescent="0.55000000000000004"/>
    <row r="5847" ht="14.25" customHeight="1" x14ac:dyDescent="0.55000000000000004"/>
    <row r="5848" ht="14.25" customHeight="1" x14ac:dyDescent="0.55000000000000004"/>
    <row r="5849" ht="14.25" customHeight="1" x14ac:dyDescent="0.55000000000000004"/>
    <row r="5850" ht="14.25" customHeight="1" x14ac:dyDescent="0.55000000000000004"/>
    <row r="5851" ht="14.25" customHeight="1" x14ac:dyDescent="0.55000000000000004"/>
    <row r="5852" ht="14.25" customHeight="1" x14ac:dyDescent="0.55000000000000004"/>
    <row r="5853" ht="14.25" customHeight="1" x14ac:dyDescent="0.55000000000000004"/>
    <row r="5854" ht="14.25" customHeight="1" x14ac:dyDescent="0.55000000000000004"/>
    <row r="5855" ht="14.25" customHeight="1" x14ac:dyDescent="0.55000000000000004"/>
    <row r="5856" ht="14.25" customHeight="1" x14ac:dyDescent="0.55000000000000004"/>
    <row r="5857" ht="14.25" customHeight="1" x14ac:dyDescent="0.55000000000000004"/>
    <row r="5858" ht="14.25" customHeight="1" x14ac:dyDescent="0.55000000000000004"/>
    <row r="5859" ht="14.25" customHeight="1" x14ac:dyDescent="0.55000000000000004"/>
    <row r="5860" ht="14.25" customHeight="1" x14ac:dyDescent="0.55000000000000004"/>
    <row r="5861" ht="14.25" customHeight="1" x14ac:dyDescent="0.55000000000000004"/>
    <row r="5862" ht="14.25" customHeight="1" x14ac:dyDescent="0.55000000000000004"/>
    <row r="5863" ht="14.25" customHeight="1" x14ac:dyDescent="0.55000000000000004"/>
    <row r="5864" ht="14.25" customHeight="1" x14ac:dyDescent="0.55000000000000004"/>
    <row r="5865" ht="14.25" customHeight="1" x14ac:dyDescent="0.55000000000000004"/>
    <row r="5866" ht="14.25" customHeight="1" x14ac:dyDescent="0.55000000000000004"/>
    <row r="5867" ht="14.25" customHeight="1" x14ac:dyDescent="0.55000000000000004"/>
    <row r="5868" ht="14.25" customHeight="1" x14ac:dyDescent="0.55000000000000004"/>
    <row r="5869" ht="14.25" customHeight="1" x14ac:dyDescent="0.55000000000000004"/>
    <row r="5870" ht="14.25" customHeight="1" x14ac:dyDescent="0.55000000000000004"/>
    <row r="5871" ht="14.25" customHeight="1" x14ac:dyDescent="0.55000000000000004"/>
    <row r="5872" ht="14.25" customHeight="1" x14ac:dyDescent="0.55000000000000004"/>
    <row r="5873" ht="14.25" customHeight="1" x14ac:dyDescent="0.55000000000000004"/>
    <row r="5874" ht="14.25" customHeight="1" x14ac:dyDescent="0.55000000000000004"/>
    <row r="5875" ht="14.25" customHeight="1" x14ac:dyDescent="0.55000000000000004"/>
    <row r="5876" ht="14.25" customHeight="1" x14ac:dyDescent="0.55000000000000004"/>
    <row r="5877" ht="14.25" customHeight="1" x14ac:dyDescent="0.55000000000000004"/>
    <row r="5878" ht="14.25" customHeight="1" x14ac:dyDescent="0.55000000000000004"/>
    <row r="5879" ht="14.25" customHeight="1" x14ac:dyDescent="0.55000000000000004"/>
    <row r="5880" ht="14.25" customHeight="1" x14ac:dyDescent="0.55000000000000004"/>
    <row r="5881" ht="14.25" customHeight="1" x14ac:dyDescent="0.55000000000000004"/>
    <row r="5882" ht="14.25" customHeight="1" x14ac:dyDescent="0.55000000000000004"/>
    <row r="5883" ht="14.25" customHeight="1" x14ac:dyDescent="0.55000000000000004"/>
    <row r="5884" ht="14.25" customHeight="1" x14ac:dyDescent="0.55000000000000004"/>
    <row r="5885" ht="14.25" customHeight="1" x14ac:dyDescent="0.55000000000000004"/>
    <row r="5886" ht="14.25" customHeight="1" x14ac:dyDescent="0.55000000000000004"/>
    <row r="5887" ht="14.25" customHeight="1" x14ac:dyDescent="0.55000000000000004"/>
    <row r="5888" ht="14.25" customHeight="1" x14ac:dyDescent="0.55000000000000004"/>
    <row r="5889" ht="14.25" customHeight="1" x14ac:dyDescent="0.55000000000000004"/>
    <row r="5890" ht="14.25" customHeight="1" x14ac:dyDescent="0.55000000000000004"/>
    <row r="5891" ht="14.25" customHeight="1" x14ac:dyDescent="0.55000000000000004"/>
    <row r="5892" ht="14.25" customHeight="1" x14ac:dyDescent="0.55000000000000004"/>
    <row r="5893" ht="14.25" customHeight="1" x14ac:dyDescent="0.55000000000000004"/>
    <row r="5894" ht="14.25" customHeight="1" x14ac:dyDescent="0.55000000000000004"/>
    <row r="5895" ht="14.25" customHeight="1" x14ac:dyDescent="0.55000000000000004"/>
    <row r="5896" ht="14.25" customHeight="1" x14ac:dyDescent="0.55000000000000004"/>
    <row r="5897" ht="14.25" customHeight="1" x14ac:dyDescent="0.55000000000000004"/>
    <row r="5898" ht="14.25" customHeight="1" x14ac:dyDescent="0.55000000000000004"/>
    <row r="5899" ht="14.25" customHeight="1" x14ac:dyDescent="0.55000000000000004"/>
    <row r="5900" ht="14.25" customHeight="1" x14ac:dyDescent="0.55000000000000004"/>
    <row r="5901" ht="14.25" customHeight="1" x14ac:dyDescent="0.55000000000000004"/>
    <row r="5902" ht="14.25" customHeight="1" x14ac:dyDescent="0.55000000000000004"/>
    <row r="5903" ht="14.25" customHeight="1" x14ac:dyDescent="0.55000000000000004"/>
    <row r="5904" ht="14.25" customHeight="1" x14ac:dyDescent="0.55000000000000004"/>
    <row r="5905" ht="14.25" customHeight="1" x14ac:dyDescent="0.55000000000000004"/>
    <row r="5906" ht="14.25" customHeight="1" x14ac:dyDescent="0.55000000000000004"/>
    <row r="5907" ht="14.25" customHeight="1" x14ac:dyDescent="0.55000000000000004"/>
    <row r="5908" ht="14.25" customHeight="1" x14ac:dyDescent="0.55000000000000004"/>
    <row r="5909" ht="14.25" customHeight="1" x14ac:dyDescent="0.55000000000000004"/>
    <row r="5910" ht="14.25" customHeight="1" x14ac:dyDescent="0.55000000000000004"/>
    <row r="5911" ht="14.25" customHeight="1" x14ac:dyDescent="0.55000000000000004"/>
    <row r="5912" ht="14.25" customHeight="1" x14ac:dyDescent="0.55000000000000004"/>
    <row r="5913" ht="14.25" customHeight="1" x14ac:dyDescent="0.55000000000000004"/>
    <row r="5914" ht="14.25" customHeight="1" x14ac:dyDescent="0.55000000000000004"/>
    <row r="5915" ht="14.25" customHeight="1" x14ac:dyDescent="0.55000000000000004"/>
    <row r="5916" ht="14.25" customHeight="1" x14ac:dyDescent="0.55000000000000004"/>
    <row r="5917" ht="14.25" customHeight="1" x14ac:dyDescent="0.55000000000000004"/>
    <row r="5918" ht="14.25" customHeight="1" x14ac:dyDescent="0.55000000000000004"/>
    <row r="5919" ht="14.25" customHeight="1" x14ac:dyDescent="0.55000000000000004"/>
    <row r="5920" ht="14.25" customHeight="1" x14ac:dyDescent="0.55000000000000004"/>
    <row r="5921" ht="14.25" customHeight="1" x14ac:dyDescent="0.55000000000000004"/>
    <row r="5922" ht="14.25" customHeight="1" x14ac:dyDescent="0.55000000000000004"/>
    <row r="5923" ht="14.25" customHeight="1" x14ac:dyDescent="0.55000000000000004"/>
    <row r="5924" ht="14.25" customHeight="1" x14ac:dyDescent="0.55000000000000004"/>
    <row r="5925" ht="14.25" customHeight="1" x14ac:dyDescent="0.55000000000000004"/>
    <row r="5926" ht="14.25" customHeight="1" x14ac:dyDescent="0.55000000000000004"/>
    <row r="5927" ht="14.25" customHeight="1" x14ac:dyDescent="0.55000000000000004"/>
    <row r="5928" ht="14.25" customHeight="1" x14ac:dyDescent="0.55000000000000004"/>
    <row r="5929" ht="14.25" customHeight="1" x14ac:dyDescent="0.55000000000000004"/>
    <row r="5930" ht="14.25" customHeight="1" x14ac:dyDescent="0.55000000000000004"/>
    <row r="5931" ht="14.25" customHeight="1" x14ac:dyDescent="0.55000000000000004"/>
    <row r="5932" ht="14.25" customHeight="1" x14ac:dyDescent="0.55000000000000004"/>
    <row r="5933" ht="14.25" customHeight="1" x14ac:dyDescent="0.55000000000000004"/>
    <row r="5934" ht="14.25" customHeight="1" x14ac:dyDescent="0.55000000000000004"/>
    <row r="5935" ht="14.25" customHeight="1" x14ac:dyDescent="0.55000000000000004"/>
    <row r="5936" ht="14.25" customHeight="1" x14ac:dyDescent="0.55000000000000004"/>
    <row r="5937" ht="14.25" customHeight="1" x14ac:dyDescent="0.55000000000000004"/>
    <row r="5938" ht="14.25" customHeight="1" x14ac:dyDescent="0.55000000000000004"/>
    <row r="5939" ht="14.25" customHeight="1" x14ac:dyDescent="0.55000000000000004"/>
    <row r="5940" ht="14.25" customHeight="1" x14ac:dyDescent="0.55000000000000004"/>
    <row r="5941" ht="14.25" customHeight="1" x14ac:dyDescent="0.55000000000000004"/>
    <row r="5942" ht="14.25" customHeight="1" x14ac:dyDescent="0.55000000000000004"/>
    <row r="5943" ht="14.25" customHeight="1" x14ac:dyDescent="0.55000000000000004"/>
    <row r="5944" ht="14.25" customHeight="1" x14ac:dyDescent="0.55000000000000004"/>
    <row r="5945" ht="14.25" customHeight="1" x14ac:dyDescent="0.55000000000000004"/>
    <row r="5946" ht="14.25" customHeight="1" x14ac:dyDescent="0.55000000000000004"/>
    <row r="5947" ht="14.25" customHeight="1" x14ac:dyDescent="0.55000000000000004"/>
    <row r="5948" ht="14.25" customHeight="1" x14ac:dyDescent="0.55000000000000004"/>
    <row r="5949" ht="14.25" customHeight="1" x14ac:dyDescent="0.55000000000000004"/>
    <row r="5950" ht="14.25" customHeight="1" x14ac:dyDescent="0.55000000000000004"/>
    <row r="5951" ht="14.25" customHeight="1" x14ac:dyDescent="0.55000000000000004"/>
    <row r="5952" ht="14.25" customHeight="1" x14ac:dyDescent="0.55000000000000004"/>
    <row r="5953" ht="14.25" customHeight="1" x14ac:dyDescent="0.55000000000000004"/>
    <row r="5954" ht="14.25" customHeight="1" x14ac:dyDescent="0.55000000000000004"/>
    <row r="5955" ht="14.25" customHeight="1" x14ac:dyDescent="0.55000000000000004"/>
    <row r="5956" ht="14.25" customHeight="1" x14ac:dyDescent="0.55000000000000004"/>
    <row r="5957" ht="14.25" customHeight="1" x14ac:dyDescent="0.55000000000000004"/>
    <row r="5958" ht="14.25" customHeight="1" x14ac:dyDescent="0.55000000000000004"/>
    <row r="5959" ht="14.25" customHeight="1" x14ac:dyDescent="0.55000000000000004"/>
    <row r="5960" ht="14.25" customHeight="1" x14ac:dyDescent="0.55000000000000004"/>
    <row r="5961" ht="14.25" customHeight="1" x14ac:dyDescent="0.55000000000000004"/>
    <row r="5962" ht="14.25" customHeight="1" x14ac:dyDescent="0.55000000000000004"/>
    <row r="5963" ht="14.25" customHeight="1" x14ac:dyDescent="0.55000000000000004"/>
    <row r="5964" ht="14.25" customHeight="1" x14ac:dyDescent="0.55000000000000004"/>
    <row r="5965" ht="14.25" customHeight="1" x14ac:dyDescent="0.55000000000000004"/>
    <row r="5966" ht="14.25" customHeight="1" x14ac:dyDescent="0.55000000000000004"/>
    <row r="5967" ht="14.25" customHeight="1" x14ac:dyDescent="0.55000000000000004"/>
    <row r="5968" ht="14.25" customHeight="1" x14ac:dyDescent="0.55000000000000004"/>
    <row r="5969" ht="14.25" customHeight="1" x14ac:dyDescent="0.55000000000000004"/>
    <row r="5970" ht="14.25" customHeight="1" x14ac:dyDescent="0.55000000000000004"/>
    <row r="5971" ht="14.25" customHeight="1" x14ac:dyDescent="0.55000000000000004"/>
    <row r="5972" ht="14.25" customHeight="1" x14ac:dyDescent="0.55000000000000004"/>
    <row r="5973" ht="14.25" customHeight="1" x14ac:dyDescent="0.55000000000000004"/>
    <row r="5974" ht="14.25" customHeight="1" x14ac:dyDescent="0.55000000000000004"/>
    <row r="5975" ht="14.25" customHeight="1" x14ac:dyDescent="0.55000000000000004"/>
    <row r="5976" ht="14.25" customHeight="1" x14ac:dyDescent="0.55000000000000004"/>
    <row r="5977" ht="14.25" customHeight="1" x14ac:dyDescent="0.55000000000000004"/>
    <row r="5978" ht="14.25" customHeight="1" x14ac:dyDescent="0.55000000000000004"/>
    <row r="5979" ht="14.25" customHeight="1" x14ac:dyDescent="0.55000000000000004"/>
    <row r="5980" ht="14.25" customHeight="1" x14ac:dyDescent="0.55000000000000004"/>
    <row r="5981" ht="14.25" customHeight="1" x14ac:dyDescent="0.55000000000000004"/>
    <row r="5982" ht="14.25" customHeight="1" x14ac:dyDescent="0.55000000000000004"/>
    <row r="5983" ht="14.25" customHeight="1" x14ac:dyDescent="0.55000000000000004"/>
    <row r="5984" ht="14.25" customHeight="1" x14ac:dyDescent="0.55000000000000004"/>
    <row r="5985" ht="14.25" customHeight="1" x14ac:dyDescent="0.55000000000000004"/>
    <row r="5986" ht="14.25" customHeight="1" x14ac:dyDescent="0.55000000000000004"/>
    <row r="5987" ht="14.25" customHeight="1" x14ac:dyDescent="0.55000000000000004"/>
    <row r="5988" ht="14.25" customHeight="1" x14ac:dyDescent="0.55000000000000004"/>
    <row r="5989" ht="14.25" customHeight="1" x14ac:dyDescent="0.55000000000000004"/>
    <row r="5990" ht="14.25" customHeight="1" x14ac:dyDescent="0.55000000000000004"/>
    <row r="5991" ht="14.25" customHeight="1" x14ac:dyDescent="0.55000000000000004"/>
    <row r="5992" ht="14.25" customHeight="1" x14ac:dyDescent="0.55000000000000004"/>
    <row r="5993" ht="14.25" customHeight="1" x14ac:dyDescent="0.55000000000000004"/>
    <row r="5994" ht="14.25" customHeight="1" x14ac:dyDescent="0.55000000000000004"/>
    <row r="5995" ht="14.25" customHeight="1" x14ac:dyDescent="0.55000000000000004"/>
    <row r="5996" ht="14.25" customHeight="1" x14ac:dyDescent="0.55000000000000004"/>
    <row r="5997" ht="14.25" customHeight="1" x14ac:dyDescent="0.55000000000000004"/>
    <row r="5998" ht="14.25" customHeight="1" x14ac:dyDescent="0.55000000000000004"/>
    <row r="5999" ht="14.25" customHeight="1" x14ac:dyDescent="0.55000000000000004"/>
    <row r="6000" ht="14.25" customHeight="1" x14ac:dyDescent="0.55000000000000004"/>
    <row r="6001" ht="14.25" customHeight="1" x14ac:dyDescent="0.55000000000000004"/>
    <row r="6002" ht="14.25" customHeight="1" x14ac:dyDescent="0.55000000000000004"/>
    <row r="6003" ht="14.25" customHeight="1" x14ac:dyDescent="0.55000000000000004"/>
    <row r="6004" ht="14.25" customHeight="1" x14ac:dyDescent="0.55000000000000004"/>
    <row r="6005" ht="14.25" customHeight="1" x14ac:dyDescent="0.55000000000000004"/>
    <row r="6006" ht="14.25" customHeight="1" x14ac:dyDescent="0.55000000000000004"/>
    <row r="6007" ht="14.25" customHeight="1" x14ac:dyDescent="0.55000000000000004"/>
    <row r="6008" ht="14.25" customHeight="1" x14ac:dyDescent="0.55000000000000004"/>
    <row r="6009" ht="14.25" customHeight="1" x14ac:dyDescent="0.55000000000000004"/>
    <row r="6010" ht="14.25" customHeight="1" x14ac:dyDescent="0.55000000000000004"/>
    <row r="6011" ht="14.25" customHeight="1" x14ac:dyDescent="0.55000000000000004"/>
    <row r="6012" ht="14.25" customHeight="1" x14ac:dyDescent="0.55000000000000004"/>
    <row r="6013" ht="14.25" customHeight="1" x14ac:dyDescent="0.55000000000000004"/>
    <row r="6014" ht="14.25" customHeight="1" x14ac:dyDescent="0.55000000000000004"/>
    <row r="6015" ht="14.25" customHeight="1" x14ac:dyDescent="0.55000000000000004"/>
    <row r="6016" ht="14.25" customHeight="1" x14ac:dyDescent="0.55000000000000004"/>
    <row r="6017" ht="14.25" customHeight="1" x14ac:dyDescent="0.55000000000000004"/>
    <row r="6018" ht="14.25" customHeight="1" x14ac:dyDescent="0.55000000000000004"/>
    <row r="6019" ht="14.25" customHeight="1" x14ac:dyDescent="0.55000000000000004"/>
    <row r="6020" ht="14.25" customHeight="1" x14ac:dyDescent="0.55000000000000004"/>
    <row r="6021" ht="14.25" customHeight="1" x14ac:dyDescent="0.55000000000000004"/>
    <row r="6022" ht="14.25" customHeight="1" x14ac:dyDescent="0.55000000000000004"/>
    <row r="6023" ht="14.25" customHeight="1" x14ac:dyDescent="0.55000000000000004"/>
    <row r="6024" ht="14.25" customHeight="1" x14ac:dyDescent="0.55000000000000004"/>
    <row r="6025" ht="14.25" customHeight="1" x14ac:dyDescent="0.55000000000000004"/>
    <row r="6026" ht="14.25" customHeight="1" x14ac:dyDescent="0.55000000000000004"/>
    <row r="6027" ht="14.25" customHeight="1" x14ac:dyDescent="0.55000000000000004"/>
    <row r="6028" ht="14.25" customHeight="1" x14ac:dyDescent="0.55000000000000004"/>
    <row r="6029" ht="14.25" customHeight="1" x14ac:dyDescent="0.55000000000000004"/>
    <row r="6030" ht="14.25" customHeight="1" x14ac:dyDescent="0.55000000000000004"/>
    <row r="6031" ht="14.25" customHeight="1" x14ac:dyDescent="0.55000000000000004"/>
    <row r="6032" ht="14.25" customHeight="1" x14ac:dyDescent="0.55000000000000004"/>
    <row r="6033" ht="14.25" customHeight="1" x14ac:dyDescent="0.55000000000000004"/>
    <row r="6034" ht="14.25" customHeight="1" x14ac:dyDescent="0.55000000000000004"/>
    <row r="6035" ht="14.25" customHeight="1" x14ac:dyDescent="0.55000000000000004"/>
    <row r="6036" ht="14.25" customHeight="1" x14ac:dyDescent="0.55000000000000004"/>
    <row r="6037" ht="14.25" customHeight="1" x14ac:dyDescent="0.55000000000000004"/>
    <row r="6038" ht="14.25" customHeight="1" x14ac:dyDescent="0.55000000000000004"/>
    <row r="6039" ht="14.25" customHeight="1" x14ac:dyDescent="0.55000000000000004"/>
    <row r="6040" ht="14.25" customHeight="1" x14ac:dyDescent="0.55000000000000004"/>
    <row r="6041" ht="14.25" customHeight="1" x14ac:dyDescent="0.55000000000000004"/>
    <row r="6042" ht="14.25" customHeight="1" x14ac:dyDescent="0.55000000000000004"/>
    <row r="6043" ht="14.25" customHeight="1" x14ac:dyDescent="0.55000000000000004"/>
    <row r="6044" ht="14.25" customHeight="1" x14ac:dyDescent="0.55000000000000004"/>
    <row r="6045" ht="14.25" customHeight="1" x14ac:dyDescent="0.55000000000000004"/>
    <row r="6046" ht="14.25" customHeight="1" x14ac:dyDescent="0.55000000000000004"/>
    <row r="6047" ht="14.25" customHeight="1" x14ac:dyDescent="0.55000000000000004"/>
    <row r="6048" ht="14.25" customHeight="1" x14ac:dyDescent="0.55000000000000004"/>
    <row r="6049" ht="14.25" customHeight="1" x14ac:dyDescent="0.55000000000000004"/>
    <row r="6050" ht="14.25" customHeight="1" x14ac:dyDescent="0.55000000000000004"/>
    <row r="6051" ht="14.25" customHeight="1" x14ac:dyDescent="0.55000000000000004"/>
    <row r="6052" ht="14.25" customHeight="1" x14ac:dyDescent="0.55000000000000004"/>
    <row r="6053" ht="14.25" customHeight="1" x14ac:dyDescent="0.55000000000000004"/>
    <row r="6054" ht="14.25" customHeight="1" x14ac:dyDescent="0.55000000000000004"/>
    <row r="6055" ht="14.25" customHeight="1" x14ac:dyDescent="0.55000000000000004"/>
    <row r="6056" ht="14.25" customHeight="1" x14ac:dyDescent="0.55000000000000004"/>
    <row r="6057" ht="14.25" customHeight="1" x14ac:dyDescent="0.55000000000000004"/>
    <row r="6058" ht="14.25" customHeight="1" x14ac:dyDescent="0.55000000000000004"/>
    <row r="6059" ht="14.25" customHeight="1" x14ac:dyDescent="0.55000000000000004"/>
    <row r="6060" ht="14.25" customHeight="1" x14ac:dyDescent="0.55000000000000004"/>
    <row r="6061" ht="14.25" customHeight="1" x14ac:dyDescent="0.55000000000000004"/>
    <row r="6062" ht="14.25" customHeight="1" x14ac:dyDescent="0.55000000000000004"/>
    <row r="6063" ht="14.25" customHeight="1" x14ac:dyDescent="0.55000000000000004"/>
    <row r="6064" ht="14.25" customHeight="1" x14ac:dyDescent="0.55000000000000004"/>
    <row r="6065" ht="14.25" customHeight="1" x14ac:dyDescent="0.55000000000000004"/>
    <row r="6066" ht="14.25" customHeight="1" x14ac:dyDescent="0.55000000000000004"/>
    <row r="6067" ht="14.25" customHeight="1" x14ac:dyDescent="0.55000000000000004"/>
    <row r="6068" ht="14.25" customHeight="1" x14ac:dyDescent="0.55000000000000004"/>
    <row r="6069" ht="14.25" customHeight="1" x14ac:dyDescent="0.55000000000000004"/>
    <row r="6070" ht="14.25" customHeight="1" x14ac:dyDescent="0.55000000000000004"/>
    <row r="6071" ht="14.25" customHeight="1" x14ac:dyDescent="0.55000000000000004"/>
    <row r="6072" ht="14.25" customHeight="1" x14ac:dyDescent="0.55000000000000004"/>
    <row r="6073" ht="14.25" customHeight="1" x14ac:dyDescent="0.55000000000000004"/>
    <row r="6074" ht="14.25" customHeight="1" x14ac:dyDescent="0.55000000000000004"/>
    <row r="6075" ht="14.25" customHeight="1" x14ac:dyDescent="0.55000000000000004"/>
    <row r="6076" ht="14.25" customHeight="1" x14ac:dyDescent="0.55000000000000004"/>
    <row r="6077" ht="14.25" customHeight="1" x14ac:dyDescent="0.55000000000000004"/>
    <row r="6078" ht="14.25" customHeight="1" x14ac:dyDescent="0.55000000000000004"/>
    <row r="6079" ht="14.25" customHeight="1" x14ac:dyDescent="0.55000000000000004"/>
    <row r="6080" ht="14.25" customHeight="1" x14ac:dyDescent="0.55000000000000004"/>
    <row r="6081" ht="14.25" customHeight="1" x14ac:dyDescent="0.55000000000000004"/>
    <row r="6082" ht="14.25" customHeight="1" x14ac:dyDescent="0.55000000000000004"/>
    <row r="6083" ht="14.25" customHeight="1" x14ac:dyDescent="0.55000000000000004"/>
    <row r="6084" ht="14.25" customHeight="1" x14ac:dyDescent="0.55000000000000004"/>
    <row r="6085" ht="14.25" customHeight="1" x14ac:dyDescent="0.55000000000000004"/>
    <row r="6086" ht="14.25" customHeight="1" x14ac:dyDescent="0.55000000000000004"/>
    <row r="6087" ht="14.25" customHeight="1" x14ac:dyDescent="0.55000000000000004"/>
    <row r="6088" ht="14.25" customHeight="1" x14ac:dyDescent="0.55000000000000004"/>
    <row r="6089" ht="14.25" customHeight="1" x14ac:dyDescent="0.55000000000000004"/>
    <row r="6090" ht="14.25" customHeight="1" x14ac:dyDescent="0.55000000000000004"/>
    <row r="6091" ht="14.25" customHeight="1" x14ac:dyDescent="0.55000000000000004"/>
    <row r="6092" ht="14.25" customHeight="1" x14ac:dyDescent="0.55000000000000004"/>
    <row r="6093" ht="14.25" customHeight="1" x14ac:dyDescent="0.55000000000000004"/>
    <row r="6094" ht="14.25" customHeight="1" x14ac:dyDescent="0.55000000000000004"/>
    <row r="6095" ht="14.25" customHeight="1" x14ac:dyDescent="0.55000000000000004"/>
    <row r="6096" ht="14.25" customHeight="1" x14ac:dyDescent="0.55000000000000004"/>
    <row r="6097" ht="14.25" customHeight="1" x14ac:dyDescent="0.55000000000000004"/>
    <row r="6098" ht="14.25" customHeight="1" x14ac:dyDescent="0.55000000000000004"/>
    <row r="6099" ht="14.25" customHeight="1" x14ac:dyDescent="0.55000000000000004"/>
    <row r="6100" ht="14.25" customHeight="1" x14ac:dyDescent="0.55000000000000004"/>
    <row r="6101" ht="14.25" customHeight="1" x14ac:dyDescent="0.55000000000000004"/>
    <row r="6102" ht="14.25" customHeight="1" x14ac:dyDescent="0.55000000000000004"/>
    <row r="6103" ht="14.25" customHeight="1" x14ac:dyDescent="0.55000000000000004"/>
    <row r="6104" ht="14.25" customHeight="1" x14ac:dyDescent="0.55000000000000004"/>
    <row r="6105" ht="14.25" customHeight="1" x14ac:dyDescent="0.55000000000000004"/>
    <row r="6106" ht="14.25" customHeight="1" x14ac:dyDescent="0.55000000000000004"/>
    <row r="6107" ht="14.25" customHeight="1" x14ac:dyDescent="0.55000000000000004"/>
    <row r="6108" ht="14.25" customHeight="1" x14ac:dyDescent="0.55000000000000004"/>
    <row r="6109" ht="14.25" customHeight="1" x14ac:dyDescent="0.55000000000000004"/>
    <row r="6110" ht="14.25" customHeight="1" x14ac:dyDescent="0.55000000000000004"/>
    <row r="6111" ht="14.25" customHeight="1" x14ac:dyDescent="0.55000000000000004"/>
    <row r="6112" ht="14.25" customHeight="1" x14ac:dyDescent="0.55000000000000004"/>
    <row r="6113" ht="14.25" customHeight="1" x14ac:dyDescent="0.55000000000000004"/>
    <row r="6114" ht="14.25" customHeight="1" x14ac:dyDescent="0.55000000000000004"/>
    <row r="6115" ht="14.25" customHeight="1" x14ac:dyDescent="0.55000000000000004"/>
    <row r="6116" ht="14.25" customHeight="1" x14ac:dyDescent="0.55000000000000004"/>
    <row r="6117" ht="14.25" customHeight="1" x14ac:dyDescent="0.55000000000000004"/>
    <row r="6118" ht="14.25" customHeight="1" x14ac:dyDescent="0.55000000000000004"/>
    <row r="6119" ht="14.25" customHeight="1" x14ac:dyDescent="0.55000000000000004"/>
    <row r="6120" ht="14.25" customHeight="1" x14ac:dyDescent="0.55000000000000004"/>
    <row r="6121" ht="14.25" customHeight="1" x14ac:dyDescent="0.55000000000000004"/>
    <row r="6122" ht="14.25" customHeight="1" x14ac:dyDescent="0.55000000000000004"/>
    <row r="6123" ht="14.25" customHeight="1" x14ac:dyDescent="0.55000000000000004"/>
    <row r="6124" ht="14.25" customHeight="1" x14ac:dyDescent="0.55000000000000004"/>
    <row r="6125" ht="14.25" customHeight="1" x14ac:dyDescent="0.55000000000000004"/>
    <row r="6126" ht="14.25" customHeight="1" x14ac:dyDescent="0.55000000000000004"/>
    <row r="6127" ht="14.25" customHeight="1" x14ac:dyDescent="0.55000000000000004"/>
    <row r="6128" ht="14.25" customHeight="1" x14ac:dyDescent="0.55000000000000004"/>
    <row r="6129" ht="14.25" customHeight="1" x14ac:dyDescent="0.55000000000000004"/>
    <row r="6130" ht="14.25" customHeight="1" x14ac:dyDescent="0.55000000000000004"/>
    <row r="6131" ht="14.25" customHeight="1" x14ac:dyDescent="0.55000000000000004"/>
    <row r="6132" ht="14.25" customHeight="1" x14ac:dyDescent="0.55000000000000004"/>
    <row r="6133" ht="14.25" customHeight="1" x14ac:dyDescent="0.55000000000000004"/>
    <row r="6134" ht="14.25" customHeight="1" x14ac:dyDescent="0.55000000000000004"/>
    <row r="6135" ht="14.25" customHeight="1" x14ac:dyDescent="0.55000000000000004"/>
    <row r="6136" ht="14.25" customHeight="1" x14ac:dyDescent="0.55000000000000004"/>
    <row r="6137" ht="14.25" customHeight="1" x14ac:dyDescent="0.55000000000000004"/>
    <row r="6138" ht="14.25" customHeight="1" x14ac:dyDescent="0.55000000000000004"/>
    <row r="6139" ht="14.25" customHeight="1" x14ac:dyDescent="0.55000000000000004"/>
    <row r="6140" ht="14.25" customHeight="1" x14ac:dyDescent="0.55000000000000004"/>
    <row r="6141" ht="14.25" customHeight="1" x14ac:dyDescent="0.55000000000000004"/>
    <row r="6142" ht="14.25" customHeight="1" x14ac:dyDescent="0.55000000000000004"/>
    <row r="6143" ht="14.25" customHeight="1" x14ac:dyDescent="0.55000000000000004"/>
    <row r="6144" ht="14.25" customHeight="1" x14ac:dyDescent="0.55000000000000004"/>
    <row r="6145" ht="14.25" customHeight="1" x14ac:dyDescent="0.55000000000000004"/>
    <row r="6146" ht="14.25" customHeight="1" x14ac:dyDescent="0.55000000000000004"/>
    <row r="6147" ht="14.25" customHeight="1" x14ac:dyDescent="0.55000000000000004"/>
    <row r="6148" ht="14.25" customHeight="1" x14ac:dyDescent="0.55000000000000004"/>
    <row r="6149" ht="14.25" customHeight="1" x14ac:dyDescent="0.55000000000000004"/>
    <row r="6150" ht="14.25" customHeight="1" x14ac:dyDescent="0.55000000000000004"/>
    <row r="6151" ht="14.25" customHeight="1" x14ac:dyDescent="0.55000000000000004"/>
    <row r="6152" ht="14.25" customHeight="1" x14ac:dyDescent="0.55000000000000004"/>
    <row r="6153" ht="14.25" customHeight="1" x14ac:dyDescent="0.55000000000000004"/>
    <row r="6154" ht="14.25" customHeight="1" x14ac:dyDescent="0.55000000000000004"/>
    <row r="6155" ht="14.25" customHeight="1" x14ac:dyDescent="0.55000000000000004"/>
    <row r="6156" ht="14.25" customHeight="1" x14ac:dyDescent="0.55000000000000004"/>
    <row r="6157" ht="14.25" customHeight="1" x14ac:dyDescent="0.55000000000000004"/>
    <row r="6158" ht="14.25" customHeight="1" x14ac:dyDescent="0.55000000000000004"/>
    <row r="6159" ht="14.25" customHeight="1" x14ac:dyDescent="0.55000000000000004"/>
    <row r="6160" ht="14.25" customHeight="1" x14ac:dyDescent="0.55000000000000004"/>
    <row r="6161" ht="14.25" customHeight="1" x14ac:dyDescent="0.55000000000000004"/>
    <row r="6162" ht="14.25" customHeight="1" x14ac:dyDescent="0.55000000000000004"/>
    <row r="6163" ht="14.25" customHeight="1" x14ac:dyDescent="0.55000000000000004"/>
    <row r="6164" ht="14.25" customHeight="1" x14ac:dyDescent="0.55000000000000004"/>
    <row r="6165" ht="14.25" customHeight="1" x14ac:dyDescent="0.55000000000000004"/>
    <row r="6166" ht="14.25" customHeight="1" x14ac:dyDescent="0.55000000000000004"/>
    <row r="6167" ht="14.25" customHeight="1" x14ac:dyDescent="0.55000000000000004"/>
    <row r="6168" ht="14.25" customHeight="1" x14ac:dyDescent="0.55000000000000004"/>
    <row r="6169" ht="14.25" customHeight="1" x14ac:dyDescent="0.55000000000000004"/>
    <row r="6170" ht="14.25" customHeight="1" x14ac:dyDescent="0.55000000000000004"/>
    <row r="6171" ht="14.25" customHeight="1" x14ac:dyDescent="0.55000000000000004"/>
    <row r="6172" ht="14.25" customHeight="1" x14ac:dyDescent="0.55000000000000004"/>
    <row r="6173" ht="14.25" customHeight="1" x14ac:dyDescent="0.55000000000000004"/>
    <row r="6174" ht="14.25" customHeight="1" x14ac:dyDescent="0.55000000000000004"/>
    <row r="6175" ht="14.25" customHeight="1" x14ac:dyDescent="0.55000000000000004"/>
    <row r="6176" ht="14.25" customHeight="1" x14ac:dyDescent="0.55000000000000004"/>
    <row r="6177" ht="14.25" customHeight="1" x14ac:dyDescent="0.55000000000000004"/>
    <row r="6178" ht="14.25" customHeight="1" x14ac:dyDescent="0.55000000000000004"/>
    <row r="6179" ht="14.25" customHeight="1" x14ac:dyDescent="0.55000000000000004"/>
    <row r="6180" ht="14.25" customHeight="1" x14ac:dyDescent="0.55000000000000004"/>
    <row r="6181" ht="14.25" customHeight="1" x14ac:dyDescent="0.55000000000000004"/>
    <row r="6182" ht="14.25" customHeight="1" x14ac:dyDescent="0.55000000000000004"/>
    <row r="6183" ht="14.25" customHeight="1" x14ac:dyDescent="0.55000000000000004"/>
    <row r="6184" ht="14.25" customHeight="1" x14ac:dyDescent="0.55000000000000004"/>
    <row r="6185" ht="14.25" customHeight="1" x14ac:dyDescent="0.55000000000000004"/>
    <row r="6186" ht="14.25" customHeight="1" x14ac:dyDescent="0.55000000000000004"/>
    <row r="6187" ht="14.25" customHeight="1" x14ac:dyDescent="0.55000000000000004"/>
    <row r="6188" ht="14.25" customHeight="1" x14ac:dyDescent="0.55000000000000004"/>
    <row r="6189" ht="14.25" customHeight="1" x14ac:dyDescent="0.55000000000000004"/>
    <row r="6190" ht="14.25" customHeight="1" x14ac:dyDescent="0.55000000000000004"/>
    <row r="6191" ht="14.25" customHeight="1" x14ac:dyDescent="0.55000000000000004"/>
    <row r="6192" ht="14.25" customHeight="1" x14ac:dyDescent="0.55000000000000004"/>
    <row r="6193" ht="14.25" customHeight="1" x14ac:dyDescent="0.55000000000000004"/>
    <row r="6194" ht="14.25" customHeight="1" x14ac:dyDescent="0.55000000000000004"/>
    <row r="6195" ht="14.25" customHeight="1" x14ac:dyDescent="0.55000000000000004"/>
    <row r="6196" ht="14.25" customHeight="1" x14ac:dyDescent="0.55000000000000004"/>
    <row r="6197" ht="14.25" customHeight="1" x14ac:dyDescent="0.55000000000000004"/>
    <row r="6198" ht="14.25" customHeight="1" x14ac:dyDescent="0.55000000000000004"/>
    <row r="6199" ht="14.25" customHeight="1" x14ac:dyDescent="0.55000000000000004"/>
    <row r="6200" ht="14.25" customHeight="1" x14ac:dyDescent="0.55000000000000004"/>
    <row r="6201" ht="14.25" customHeight="1" x14ac:dyDescent="0.55000000000000004"/>
    <row r="6202" ht="14.25" customHeight="1" x14ac:dyDescent="0.55000000000000004"/>
    <row r="6203" ht="14.25" customHeight="1" x14ac:dyDescent="0.55000000000000004"/>
    <row r="6204" ht="14.25" customHeight="1" x14ac:dyDescent="0.55000000000000004"/>
    <row r="6205" ht="14.25" customHeight="1" x14ac:dyDescent="0.55000000000000004"/>
    <row r="6206" ht="14.25" customHeight="1" x14ac:dyDescent="0.55000000000000004"/>
    <row r="6207" ht="14.25" customHeight="1" x14ac:dyDescent="0.55000000000000004"/>
    <row r="6208" ht="14.25" customHeight="1" x14ac:dyDescent="0.55000000000000004"/>
    <row r="6209" ht="14.25" customHeight="1" x14ac:dyDescent="0.55000000000000004"/>
    <row r="6210" ht="14.25" customHeight="1" x14ac:dyDescent="0.55000000000000004"/>
    <row r="6211" ht="14.25" customHeight="1" x14ac:dyDescent="0.55000000000000004"/>
    <row r="6212" ht="14.25" customHeight="1" x14ac:dyDescent="0.55000000000000004"/>
    <row r="6213" ht="14.25" customHeight="1" x14ac:dyDescent="0.55000000000000004"/>
    <row r="6214" ht="14.25" customHeight="1" x14ac:dyDescent="0.55000000000000004"/>
    <row r="6215" ht="14.25" customHeight="1" x14ac:dyDescent="0.55000000000000004"/>
    <row r="6216" ht="14.25" customHeight="1" x14ac:dyDescent="0.55000000000000004"/>
    <row r="6217" ht="14.25" customHeight="1" x14ac:dyDescent="0.55000000000000004"/>
    <row r="6218" ht="14.25" customHeight="1" x14ac:dyDescent="0.55000000000000004"/>
    <row r="6219" ht="14.25" customHeight="1" x14ac:dyDescent="0.55000000000000004"/>
    <row r="6220" ht="14.25" customHeight="1" x14ac:dyDescent="0.55000000000000004"/>
    <row r="6221" ht="14.25" customHeight="1" x14ac:dyDescent="0.55000000000000004"/>
    <row r="6222" ht="14.25" customHeight="1" x14ac:dyDescent="0.55000000000000004"/>
    <row r="6223" ht="14.25" customHeight="1" x14ac:dyDescent="0.55000000000000004"/>
    <row r="6224" ht="14.25" customHeight="1" x14ac:dyDescent="0.55000000000000004"/>
    <row r="6225" ht="14.25" customHeight="1" x14ac:dyDescent="0.55000000000000004"/>
    <row r="6226" ht="14.25" customHeight="1" x14ac:dyDescent="0.55000000000000004"/>
    <row r="6227" ht="14.25" customHeight="1" x14ac:dyDescent="0.55000000000000004"/>
    <row r="6228" ht="14.25" customHeight="1" x14ac:dyDescent="0.55000000000000004"/>
    <row r="6229" ht="14.25" customHeight="1" x14ac:dyDescent="0.55000000000000004"/>
    <row r="6230" ht="14.25" customHeight="1" x14ac:dyDescent="0.55000000000000004"/>
    <row r="6231" ht="14.25" customHeight="1" x14ac:dyDescent="0.55000000000000004"/>
    <row r="6232" ht="14.25" customHeight="1" x14ac:dyDescent="0.55000000000000004"/>
    <row r="6233" ht="14.25" customHeight="1" x14ac:dyDescent="0.55000000000000004"/>
    <row r="6234" ht="14.25" customHeight="1" x14ac:dyDescent="0.55000000000000004"/>
    <row r="6235" ht="14.25" customHeight="1" x14ac:dyDescent="0.55000000000000004"/>
    <row r="6236" ht="14.25" customHeight="1" x14ac:dyDescent="0.55000000000000004"/>
    <row r="6237" ht="14.25" customHeight="1" x14ac:dyDescent="0.55000000000000004"/>
    <row r="6238" ht="14.25" customHeight="1" x14ac:dyDescent="0.55000000000000004"/>
    <row r="6239" ht="14.25" customHeight="1" x14ac:dyDescent="0.55000000000000004"/>
    <row r="6240" ht="14.25" customHeight="1" x14ac:dyDescent="0.55000000000000004"/>
    <row r="6241" ht="14.25" customHeight="1" x14ac:dyDescent="0.55000000000000004"/>
    <row r="6242" ht="14.25" customHeight="1" x14ac:dyDescent="0.55000000000000004"/>
    <row r="6243" ht="14.25" customHeight="1" x14ac:dyDescent="0.55000000000000004"/>
    <row r="6244" ht="14.25" customHeight="1" x14ac:dyDescent="0.55000000000000004"/>
    <row r="6245" ht="14.25" customHeight="1" x14ac:dyDescent="0.55000000000000004"/>
    <row r="6246" ht="14.25" customHeight="1" x14ac:dyDescent="0.55000000000000004"/>
    <row r="6247" ht="14.25" customHeight="1" x14ac:dyDescent="0.55000000000000004"/>
    <row r="6248" ht="14.25" customHeight="1" x14ac:dyDescent="0.55000000000000004"/>
    <row r="6249" ht="14.25" customHeight="1" x14ac:dyDescent="0.55000000000000004"/>
    <row r="6250" ht="14.25" customHeight="1" x14ac:dyDescent="0.55000000000000004"/>
    <row r="6251" ht="14.25" customHeight="1" x14ac:dyDescent="0.55000000000000004"/>
    <row r="6252" ht="14.25" customHeight="1" x14ac:dyDescent="0.55000000000000004"/>
    <row r="6253" ht="14.25" customHeight="1" x14ac:dyDescent="0.55000000000000004"/>
    <row r="6254" ht="14.25" customHeight="1" x14ac:dyDescent="0.55000000000000004"/>
    <row r="6255" ht="14.25" customHeight="1" x14ac:dyDescent="0.55000000000000004"/>
    <row r="6256" ht="14.25" customHeight="1" x14ac:dyDescent="0.55000000000000004"/>
    <row r="6257" ht="14.25" customHeight="1" x14ac:dyDescent="0.55000000000000004"/>
    <row r="6258" ht="14.25" customHeight="1" x14ac:dyDescent="0.55000000000000004"/>
    <row r="6259" ht="14.25" customHeight="1" x14ac:dyDescent="0.55000000000000004"/>
    <row r="6260" ht="14.25" customHeight="1" x14ac:dyDescent="0.55000000000000004"/>
    <row r="6261" ht="14.25" customHeight="1" x14ac:dyDescent="0.55000000000000004"/>
    <row r="6262" ht="14.25" customHeight="1" x14ac:dyDescent="0.55000000000000004"/>
    <row r="6263" ht="14.25" customHeight="1" x14ac:dyDescent="0.55000000000000004"/>
    <row r="6264" ht="14.25" customHeight="1" x14ac:dyDescent="0.55000000000000004"/>
    <row r="6265" ht="14.25" customHeight="1" x14ac:dyDescent="0.55000000000000004"/>
    <row r="6266" ht="14.25" customHeight="1" x14ac:dyDescent="0.55000000000000004"/>
    <row r="6267" ht="14.25" customHeight="1" x14ac:dyDescent="0.55000000000000004"/>
    <row r="6268" ht="14.25" customHeight="1" x14ac:dyDescent="0.55000000000000004"/>
    <row r="6269" ht="14.25" customHeight="1" x14ac:dyDescent="0.55000000000000004"/>
    <row r="6270" ht="14.25" customHeight="1" x14ac:dyDescent="0.55000000000000004"/>
    <row r="6271" ht="14.25" customHeight="1" x14ac:dyDescent="0.55000000000000004"/>
    <row r="6272" ht="14.25" customHeight="1" x14ac:dyDescent="0.55000000000000004"/>
    <row r="6273" ht="14.25" customHeight="1" x14ac:dyDescent="0.55000000000000004"/>
    <row r="6274" ht="14.25" customHeight="1" x14ac:dyDescent="0.55000000000000004"/>
    <row r="6275" ht="14.25" customHeight="1" x14ac:dyDescent="0.55000000000000004"/>
    <row r="6276" ht="14.25" customHeight="1" x14ac:dyDescent="0.55000000000000004"/>
    <row r="6277" ht="14.25" customHeight="1" x14ac:dyDescent="0.55000000000000004"/>
    <row r="6278" ht="14.25" customHeight="1" x14ac:dyDescent="0.55000000000000004"/>
    <row r="6279" ht="14.25" customHeight="1" x14ac:dyDescent="0.55000000000000004"/>
    <row r="6280" ht="14.25" customHeight="1" x14ac:dyDescent="0.55000000000000004"/>
    <row r="6281" ht="14.25" customHeight="1" x14ac:dyDescent="0.55000000000000004"/>
    <row r="6282" ht="14.25" customHeight="1" x14ac:dyDescent="0.55000000000000004"/>
    <row r="6283" ht="14.25" customHeight="1" x14ac:dyDescent="0.55000000000000004"/>
    <row r="6284" ht="14.25" customHeight="1" x14ac:dyDescent="0.55000000000000004"/>
    <row r="6285" ht="14.25" customHeight="1" x14ac:dyDescent="0.55000000000000004"/>
    <row r="6286" ht="14.25" customHeight="1" x14ac:dyDescent="0.55000000000000004"/>
    <row r="6287" ht="14.25" customHeight="1" x14ac:dyDescent="0.55000000000000004"/>
    <row r="6288" ht="14.25" customHeight="1" x14ac:dyDescent="0.55000000000000004"/>
    <row r="6289" ht="14.25" customHeight="1" x14ac:dyDescent="0.55000000000000004"/>
    <row r="6290" ht="14.25" customHeight="1" x14ac:dyDescent="0.55000000000000004"/>
    <row r="6291" ht="14.25" customHeight="1" x14ac:dyDescent="0.55000000000000004"/>
    <row r="6292" ht="14.25" customHeight="1" x14ac:dyDescent="0.55000000000000004"/>
    <row r="6293" ht="14.25" customHeight="1" x14ac:dyDescent="0.55000000000000004"/>
    <row r="6294" ht="14.25" customHeight="1" x14ac:dyDescent="0.55000000000000004"/>
    <row r="6295" ht="14.25" customHeight="1" x14ac:dyDescent="0.55000000000000004"/>
    <row r="6296" ht="14.25" customHeight="1" x14ac:dyDescent="0.55000000000000004"/>
    <row r="6297" ht="14.25" customHeight="1" x14ac:dyDescent="0.55000000000000004"/>
    <row r="6298" ht="14.25" customHeight="1" x14ac:dyDescent="0.55000000000000004"/>
    <row r="6299" ht="14.25" customHeight="1" x14ac:dyDescent="0.55000000000000004"/>
    <row r="6300" ht="14.25" customHeight="1" x14ac:dyDescent="0.55000000000000004"/>
    <row r="6301" ht="14.25" customHeight="1" x14ac:dyDescent="0.55000000000000004"/>
    <row r="6302" ht="14.25" customHeight="1" x14ac:dyDescent="0.55000000000000004"/>
    <row r="6303" ht="14.25" customHeight="1" x14ac:dyDescent="0.55000000000000004"/>
    <row r="6304" ht="14.25" customHeight="1" x14ac:dyDescent="0.55000000000000004"/>
    <row r="6305" ht="14.25" customHeight="1" x14ac:dyDescent="0.55000000000000004"/>
    <row r="6306" ht="14.25" customHeight="1" x14ac:dyDescent="0.55000000000000004"/>
    <row r="6307" ht="14.25" customHeight="1" x14ac:dyDescent="0.55000000000000004"/>
    <row r="6308" ht="14.25" customHeight="1" x14ac:dyDescent="0.55000000000000004"/>
    <row r="6309" ht="14.25" customHeight="1" x14ac:dyDescent="0.55000000000000004"/>
    <row r="6310" ht="14.25" customHeight="1" x14ac:dyDescent="0.55000000000000004"/>
    <row r="6311" ht="14.25" customHeight="1" x14ac:dyDescent="0.55000000000000004"/>
    <row r="6312" ht="14.25" customHeight="1" x14ac:dyDescent="0.55000000000000004"/>
    <row r="6313" ht="14.25" customHeight="1" x14ac:dyDescent="0.55000000000000004"/>
    <row r="6314" ht="14.25" customHeight="1" x14ac:dyDescent="0.55000000000000004"/>
    <row r="6315" ht="14.25" customHeight="1" x14ac:dyDescent="0.55000000000000004"/>
    <row r="6316" ht="14.25" customHeight="1" x14ac:dyDescent="0.55000000000000004"/>
    <row r="6317" ht="14.25" customHeight="1" x14ac:dyDescent="0.55000000000000004"/>
    <row r="6318" ht="14.25" customHeight="1" x14ac:dyDescent="0.55000000000000004"/>
    <row r="6319" ht="14.25" customHeight="1" x14ac:dyDescent="0.55000000000000004"/>
    <row r="6320" ht="14.25" customHeight="1" x14ac:dyDescent="0.55000000000000004"/>
    <row r="6321" ht="14.25" customHeight="1" x14ac:dyDescent="0.55000000000000004"/>
    <row r="6322" ht="14.25" customHeight="1" x14ac:dyDescent="0.55000000000000004"/>
    <row r="6323" ht="14.25" customHeight="1" x14ac:dyDescent="0.55000000000000004"/>
    <row r="6324" ht="14.25" customHeight="1" x14ac:dyDescent="0.55000000000000004"/>
    <row r="6325" ht="14.25" customHeight="1" x14ac:dyDescent="0.55000000000000004"/>
    <row r="6326" ht="14.25" customHeight="1" x14ac:dyDescent="0.55000000000000004"/>
    <row r="6327" ht="14.25" customHeight="1" x14ac:dyDescent="0.55000000000000004"/>
    <row r="6328" ht="14.25" customHeight="1" x14ac:dyDescent="0.55000000000000004"/>
    <row r="6329" ht="14.25" customHeight="1" x14ac:dyDescent="0.55000000000000004"/>
    <row r="6330" ht="14.25" customHeight="1" x14ac:dyDescent="0.55000000000000004"/>
    <row r="6331" ht="14.25" customHeight="1" x14ac:dyDescent="0.55000000000000004"/>
    <row r="6332" ht="14.25" customHeight="1" x14ac:dyDescent="0.55000000000000004"/>
    <row r="6333" ht="14.25" customHeight="1" x14ac:dyDescent="0.55000000000000004"/>
    <row r="6334" ht="14.25" customHeight="1" x14ac:dyDescent="0.55000000000000004"/>
    <row r="6335" ht="14.25" customHeight="1" x14ac:dyDescent="0.55000000000000004"/>
    <row r="6336" ht="14.25" customHeight="1" x14ac:dyDescent="0.55000000000000004"/>
    <row r="6337" ht="14.25" customHeight="1" x14ac:dyDescent="0.55000000000000004"/>
    <row r="6338" ht="14.25" customHeight="1" x14ac:dyDescent="0.55000000000000004"/>
    <row r="6339" ht="14.25" customHeight="1" x14ac:dyDescent="0.55000000000000004"/>
    <row r="6340" ht="14.25" customHeight="1" x14ac:dyDescent="0.55000000000000004"/>
    <row r="6341" ht="14.25" customHeight="1" x14ac:dyDescent="0.55000000000000004"/>
    <row r="6342" ht="14.25" customHeight="1" x14ac:dyDescent="0.55000000000000004"/>
    <row r="6343" ht="14.25" customHeight="1" x14ac:dyDescent="0.55000000000000004"/>
    <row r="6344" ht="14.25" customHeight="1" x14ac:dyDescent="0.55000000000000004"/>
    <row r="6345" ht="14.25" customHeight="1" x14ac:dyDescent="0.55000000000000004"/>
    <row r="6346" ht="14.25" customHeight="1" x14ac:dyDescent="0.55000000000000004"/>
    <row r="6347" ht="14.25" customHeight="1" x14ac:dyDescent="0.55000000000000004"/>
    <row r="6348" ht="14.25" customHeight="1" x14ac:dyDescent="0.55000000000000004"/>
    <row r="6349" ht="14.25" customHeight="1" x14ac:dyDescent="0.55000000000000004"/>
    <row r="6350" ht="14.25" customHeight="1" x14ac:dyDescent="0.55000000000000004"/>
    <row r="6351" ht="14.25" customHeight="1" x14ac:dyDescent="0.55000000000000004"/>
    <row r="6352" ht="14.25" customHeight="1" x14ac:dyDescent="0.55000000000000004"/>
    <row r="6353" ht="14.25" customHeight="1" x14ac:dyDescent="0.55000000000000004"/>
    <row r="6354" ht="14.25" customHeight="1" x14ac:dyDescent="0.55000000000000004"/>
    <row r="6355" ht="14.25" customHeight="1" x14ac:dyDescent="0.55000000000000004"/>
    <row r="6356" ht="14.25" customHeight="1" x14ac:dyDescent="0.55000000000000004"/>
    <row r="6357" ht="14.25" customHeight="1" x14ac:dyDescent="0.55000000000000004"/>
    <row r="6358" ht="14.25" customHeight="1" x14ac:dyDescent="0.55000000000000004"/>
    <row r="6359" ht="14.25" customHeight="1" x14ac:dyDescent="0.55000000000000004"/>
    <row r="6360" ht="14.25" customHeight="1" x14ac:dyDescent="0.55000000000000004"/>
    <row r="6361" ht="14.25" customHeight="1" x14ac:dyDescent="0.55000000000000004"/>
    <row r="6362" ht="14.25" customHeight="1" x14ac:dyDescent="0.55000000000000004"/>
    <row r="6363" ht="14.25" customHeight="1" x14ac:dyDescent="0.55000000000000004"/>
    <row r="6364" ht="14.25" customHeight="1" x14ac:dyDescent="0.55000000000000004"/>
    <row r="6365" ht="14.25" customHeight="1" x14ac:dyDescent="0.55000000000000004"/>
    <row r="6366" ht="14.25" customHeight="1" x14ac:dyDescent="0.55000000000000004"/>
    <row r="6367" ht="14.25" customHeight="1" x14ac:dyDescent="0.55000000000000004"/>
    <row r="6368" ht="14.25" customHeight="1" x14ac:dyDescent="0.55000000000000004"/>
    <row r="6369" ht="14.25" customHeight="1" x14ac:dyDescent="0.55000000000000004"/>
    <row r="6370" ht="14.25" customHeight="1" x14ac:dyDescent="0.55000000000000004"/>
    <row r="6371" ht="14.25" customHeight="1" x14ac:dyDescent="0.55000000000000004"/>
    <row r="6372" ht="14.25" customHeight="1" x14ac:dyDescent="0.55000000000000004"/>
    <row r="6373" ht="14.25" customHeight="1" x14ac:dyDescent="0.55000000000000004"/>
    <row r="6374" ht="14.25" customHeight="1" x14ac:dyDescent="0.55000000000000004"/>
    <row r="6375" ht="14.25" customHeight="1" x14ac:dyDescent="0.55000000000000004"/>
    <row r="6376" ht="14.25" customHeight="1" x14ac:dyDescent="0.55000000000000004"/>
    <row r="6377" ht="14.25" customHeight="1" x14ac:dyDescent="0.55000000000000004"/>
    <row r="6378" ht="14.25" customHeight="1" x14ac:dyDescent="0.55000000000000004"/>
    <row r="6379" ht="14.25" customHeight="1" x14ac:dyDescent="0.55000000000000004"/>
    <row r="6380" ht="14.25" customHeight="1" x14ac:dyDescent="0.55000000000000004"/>
    <row r="6381" ht="14.25" customHeight="1" x14ac:dyDescent="0.55000000000000004"/>
    <row r="6382" ht="14.25" customHeight="1" x14ac:dyDescent="0.55000000000000004"/>
    <row r="6383" ht="14.25" customHeight="1" x14ac:dyDescent="0.55000000000000004"/>
    <row r="6384" ht="14.25" customHeight="1" x14ac:dyDescent="0.55000000000000004"/>
    <row r="6385" ht="14.25" customHeight="1" x14ac:dyDescent="0.55000000000000004"/>
    <row r="6386" ht="14.25" customHeight="1" x14ac:dyDescent="0.55000000000000004"/>
    <row r="6387" ht="14.25" customHeight="1" x14ac:dyDescent="0.55000000000000004"/>
    <row r="6388" ht="14.25" customHeight="1" x14ac:dyDescent="0.55000000000000004"/>
    <row r="6389" ht="14.25" customHeight="1" x14ac:dyDescent="0.55000000000000004"/>
    <row r="6390" ht="14.25" customHeight="1" x14ac:dyDescent="0.55000000000000004"/>
    <row r="6391" ht="14.25" customHeight="1" x14ac:dyDescent="0.55000000000000004"/>
    <row r="6392" ht="14.25" customHeight="1" x14ac:dyDescent="0.55000000000000004"/>
    <row r="6393" ht="14.25" customHeight="1" x14ac:dyDescent="0.55000000000000004"/>
    <row r="6394" ht="14.25" customHeight="1" x14ac:dyDescent="0.55000000000000004"/>
    <row r="6395" ht="14.25" customHeight="1" x14ac:dyDescent="0.55000000000000004"/>
    <row r="6396" ht="14.25" customHeight="1" x14ac:dyDescent="0.55000000000000004"/>
    <row r="6397" ht="14.25" customHeight="1" x14ac:dyDescent="0.55000000000000004"/>
    <row r="6398" ht="14.25" customHeight="1" x14ac:dyDescent="0.55000000000000004"/>
    <row r="6399" ht="14.25" customHeight="1" x14ac:dyDescent="0.55000000000000004"/>
    <row r="6400" ht="14.25" customHeight="1" x14ac:dyDescent="0.55000000000000004"/>
    <row r="6401" ht="14.25" customHeight="1" x14ac:dyDescent="0.55000000000000004"/>
    <row r="6402" ht="14.25" customHeight="1" x14ac:dyDescent="0.55000000000000004"/>
    <row r="6403" ht="14.25" customHeight="1" x14ac:dyDescent="0.55000000000000004"/>
    <row r="6404" ht="14.25" customHeight="1" x14ac:dyDescent="0.55000000000000004"/>
    <row r="6405" ht="14.25" customHeight="1" x14ac:dyDescent="0.55000000000000004"/>
    <row r="6406" ht="14.25" customHeight="1" x14ac:dyDescent="0.55000000000000004"/>
    <row r="6407" ht="14.25" customHeight="1" x14ac:dyDescent="0.55000000000000004"/>
    <row r="6408" ht="14.25" customHeight="1" x14ac:dyDescent="0.55000000000000004"/>
    <row r="6409" ht="14.25" customHeight="1" x14ac:dyDescent="0.55000000000000004"/>
    <row r="6410" ht="14.25" customHeight="1" x14ac:dyDescent="0.55000000000000004"/>
    <row r="6411" ht="14.25" customHeight="1" x14ac:dyDescent="0.55000000000000004"/>
    <row r="6412" ht="14.25" customHeight="1" x14ac:dyDescent="0.55000000000000004"/>
    <row r="6413" ht="14.25" customHeight="1" x14ac:dyDescent="0.55000000000000004"/>
    <row r="6414" ht="14.25" customHeight="1" x14ac:dyDescent="0.55000000000000004"/>
    <row r="6415" ht="14.25" customHeight="1" x14ac:dyDescent="0.55000000000000004"/>
    <row r="6416" ht="14.25" customHeight="1" x14ac:dyDescent="0.55000000000000004"/>
    <row r="6417" ht="14.25" customHeight="1" x14ac:dyDescent="0.55000000000000004"/>
    <row r="6418" ht="14.25" customHeight="1" x14ac:dyDescent="0.55000000000000004"/>
    <row r="6419" ht="14.25" customHeight="1" x14ac:dyDescent="0.55000000000000004"/>
    <row r="6420" ht="14.25" customHeight="1" x14ac:dyDescent="0.55000000000000004"/>
    <row r="6421" ht="14.25" customHeight="1" x14ac:dyDescent="0.55000000000000004"/>
    <row r="6422" ht="14.25" customHeight="1" x14ac:dyDescent="0.55000000000000004"/>
    <row r="6423" ht="14.25" customHeight="1" x14ac:dyDescent="0.55000000000000004"/>
    <row r="6424" ht="14.25" customHeight="1" x14ac:dyDescent="0.55000000000000004"/>
    <row r="6425" ht="14.25" customHeight="1" x14ac:dyDescent="0.55000000000000004"/>
    <row r="6426" ht="14.25" customHeight="1" x14ac:dyDescent="0.55000000000000004"/>
    <row r="6427" ht="14.25" customHeight="1" x14ac:dyDescent="0.55000000000000004"/>
    <row r="6428" ht="14.25" customHeight="1" x14ac:dyDescent="0.55000000000000004"/>
    <row r="6429" ht="14.25" customHeight="1" x14ac:dyDescent="0.55000000000000004"/>
    <row r="6430" ht="14.25" customHeight="1" x14ac:dyDescent="0.55000000000000004"/>
    <row r="6431" ht="14.25" customHeight="1" x14ac:dyDescent="0.55000000000000004"/>
    <row r="6432" ht="14.25" customHeight="1" x14ac:dyDescent="0.55000000000000004"/>
    <row r="6433" ht="14.25" customHeight="1" x14ac:dyDescent="0.55000000000000004"/>
    <row r="6434" ht="14.25" customHeight="1" x14ac:dyDescent="0.55000000000000004"/>
    <row r="6435" ht="14.25" customHeight="1" x14ac:dyDescent="0.55000000000000004"/>
    <row r="6436" ht="14.25" customHeight="1" x14ac:dyDescent="0.55000000000000004"/>
    <row r="6437" ht="14.25" customHeight="1" x14ac:dyDescent="0.55000000000000004"/>
    <row r="6438" ht="14.25" customHeight="1" x14ac:dyDescent="0.55000000000000004"/>
    <row r="6439" ht="14.25" customHeight="1" x14ac:dyDescent="0.55000000000000004"/>
    <row r="6440" ht="14.25" customHeight="1" x14ac:dyDescent="0.55000000000000004"/>
    <row r="6441" ht="14.25" customHeight="1" x14ac:dyDescent="0.55000000000000004"/>
    <row r="6442" ht="14.25" customHeight="1" x14ac:dyDescent="0.55000000000000004"/>
    <row r="6443" ht="14.25" customHeight="1" x14ac:dyDescent="0.55000000000000004"/>
    <row r="6444" ht="14.25" customHeight="1" x14ac:dyDescent="0.55000000000000004"/>
    <row r="6445" ht="14.25" customHeight="1" x14ac:dyDescent="0.55000000000000004"/>
    <row r="6446" ht="14.25" customHeight="1" x14ac:dyDescent="0.55000000000000004"/>
    <row r="6447" ht="14.25" customHeight="1" x14ac:dyDescent="0.55000000000000004"/>
    <row r="6448" ht="14.25" customHeight="1" x14ac:dyDescent="0.55000000000000004"/>
    <row r="6449" ht="14.25" customHeight="1" x14ac:dyDescent="0.55000000000000004"/>
    <row r="6450" ht="14.25" customHeight="1" x14ac:dyDescent="0.55000000000000004"/>
    <row r="6451" ht="14.25" customHeight="1" x14ac:dyDescent="0.55000000000000004"/>
    <row r="6452" ht="14.25" customHeight="1" x14ac:dyDescent="0.55000000000000004"/>
    <row r="6453" ht="14.25" customHeight="1" x14ac:dyDescent="0.55000000000000004"/>
    <row r="6454" ht="14.25" customHeight="1" x14ac:dyDescent="0.55000000000000004"/>
    <row r="6455" ht="14.25" customHeight="1" x14ac:dyDescent="0.55000000000000004"/>
    <row r="6456" ht="14.25" customHeight="1" x14ac:dyDescent="0.55000000000000004"/>
    <row r="6457" ht="14.25" customHeight="1" x14ac:dyDescent="0.55000000000000004"/>
    <row r="6458" ht="14.25" customHeight="1" x14ac:dyDescent="0.55000000000000004"/>
    <row r="6459" ht="14.25" customHeight="1" x14ac:dyDescent="0.55000000000000004"/>
    <row r="6460" ht="14.25" customHeight="1" x14ac:dyDescent="0.55000000000000004"/>
    <row r="6461" ht="14.25" customHeight="1" x14ac:dyDescent="0.55000000000000004"/>
    <row r="6462" ht="14.25" customHeight="1" x14ac:dyDescent="0.55000000000000004"/>
    <row r="6463" ht="14.25" customHeight="1" x14ac:dyDescent="0.55000000000000004"/>
    <row r="6464" ht="14.25" customHeight="1" x14ac:dyDescent="0.55000000000000004"/>
    <row r="6465" ht="14.25" customHeight="1" x14ac:dyDescent="0.55000000000000004"/>
    <row r="6466" ht="14.25" customHeight="1" x14ac:dyDescent="0.55000000000000004"/>
    <row r="6467" ht="14.25" customHeight="1" x14ac:dyDescent="0.55000000000000004"/>
    <row r="6468" ht="14.25" customHeight="1" x14ac:dyDescent="0.55000000000000004"/>
    <row r="6469" ht="14.25" customHeight="1" x14ac:dyDescent="0.55000000000000004"/>
    <row r="6470" ht="14.25" customHeight="1" x14ac:dyDescent="0.55000000000000004"/>
    <row r="6471" ht="14.25" customHeight="1" x14ac:dyDescent="0.55000000000000004"/>
    <row r="6472" ht="14.25" customHeight="1" x14ac:dyDescent="0.55000000000000004"/>
    <row r="6473" ht="14.25" customHeight="1" x14ac:dyDescent="0.55000000000000004"/>
    <row r="6474" ht="14.25" customHeight="1" x14ac:dyDescent="0.55000000000000004"/>
    <row r="6475" ht="14.25" customHeight="1" x14ac:dyDescent="0.55000000000000004"/>
    <row r="6476" ht="14.25" customHeight="1" x14ac:dyDescent="0.55000000000000004"/>
    <row r="6477" ht="14.25" customHeight="1" x14ac:dyDescent="0.55000000000000004"/>
    <row r="6478" ht="14.25" customHeight="1" x14ac:dyDescent="0.55000000000000004"/>
    <row r="6479" ht="14.25" customHeight="1" x14ac:dyDescent="0.55000000000000004"/>
    <row r="6480" ht="14.25" customHeight="1" x14ac:dyDescent="0.55000000000000004"/>
    <row r="6481" ht="14.25" customHeight="1" x14ac:dyDescent="0.55000000000000004"/>
    <row r="6482" ht="14.25" customHeight="1" x14ac:dyDescent="0.55000000000000004"/>
    <row r="6483" ht="14.25" customHeight="1" x14ac:dyDescent="0.55000000000000004"/>
    <row r="6484" ht="14.25" customHeight="1" x14ac:dyDescent="0.55000000000000004"/>
    <row r="6485" ht="14.25" customHeight="1" x14ac:dyDescent="0.55000000000000004"/>
    <row r="6486" ht="14.25" customHeight="1" x14ac:dyDescent="0.55000000000000004"/>
    <row r="6487" ht="14.25" customHeight="1" x14ac:dyDescent="0.55000000000000004"/>
    <row r="6488" ht="14.25" customHeight="1" x14ac:dyDescent="0.55000000000000004"/>
    <row r="6489" ht="14.25" customHeight="1" x14ac:dyDescent="0.55000000000000004"/>
    <row r="6490" ht="14.25" customHeight="1" x14ac:dyDescent="0.55000000000000004"/>
    <row r="6491" ht="14.25" customHeight="1" x14ac:dyDescent="0.55000000000000004"/>
    <row r="6492" ht="14.25" customHeight="1" x14ac:dyDescent="0.55000000000000004"/>
    <row r="6493" ht="14.25" customHeight="1" x14ac:dyDescent="0.55000000000000004"/>
    <row r="6494" ht="14.25" customHeight="1" x14ac:dyDescent="0.55000000000000004"/>
    <row r="6495" ht="14.25" customHeight="1" x14ac:dyDescent="0.55000000000000004"/>
    <row r="6496" ht="14.25" customHeight="1" x14ac:dyDescent="0.55000000000000004"/>
    <row r="6497" ht="14.25" customHeight="1" x14ac:dyDescent="0.55000000000000004"/>
    <row r="6498" ht="14.25" customHeight="1" x14ac:dyDescent="0.55000000000000004"/>
    <row r="6499" ht="14.25" customHeight="1" x14ac:dyDescent="0.55000000000000004"/>
    <row r="6500" ht="14.25" customHeight="1" x14ac:dyDescent="0.55000000000000004"/>
    <row r="6501" ht="14.25" customHeight="1" x14ac:dyDescent="0.55000000000000004"/>
    <row r="6502" ht="14.25" customHeight="1" x14ac:dyDescent="0.55000000000000004"/>
    <row r="6503" ht="14.25" customHeight="1" x14ac:dyDescent="0.55000000000000004"/>
    <row r="6504" ht="14.25" customHeight="1" x14ac:dyDescent="0.55000000000000004"/>
    <row r="6505" ht="14.25" customHeight="1" x14ac:dyDescent="0.55000000000000004"/>
    <row r="6506" ht="14.25" customHeight="1" x14ac:dyDescent="0.55000000000000004"/>
    <row r="6507" ht="14.25" customHeight="1" x14ac:dyDescent="0.55000000000000004"/>
    <row r="6508" ht="14.25" customHeight="1" x14ac:dyDescent="0.55000000000000004"/>
    <row r="6509" ht="14.25" customHeight="1" x14ac:dyDescent="0.55000000000000004"/>
    <row r="6510" ht="14.25" customHeight="1" x14ac:dyDescent="0.55000000000000004"/>
    <row r="6511" ht="14.25" customHeight="1" x14ac:dyDescent="0.55000000000000004"/>
    <row r="6512" ht="14.25" customHeight="1" x14ac:dyDescent="0.55000000000000004"/>
    <row r="6513" ht="14.25" customHeight="1" x14ac:dyDescent="0.55000000000000004"/>
    <row r="6514" ht="14.25" customHeight="1" x14ac:dyDescent="0.55000000000000004"/>
    <row r="6515" ht="14.25" customHeight="1" x14ac:dyDescent="0.55000000000000004"/>
    <row r="6516" ht="14.25" customHeight="1" x14ac:dyDescent="0.55000000000000004"/>
    <row r="6517" ht="14.25" customHeight="1" x14ac:dyDescent="0.55000000000000004"/>
    <row r="6518" ht="14.25" customHeight="1" x14ac:dyDescent="0.55000000000000004"/>
    <row r="6519" ht="14.25" customHeight="1" x14ac:dyDescent="0.55000000000000004"/>
    <row r="6520" ht="14.25" customHeight="1" x14ac:dyDescent="0.55000000000000004"/>
    <row r="6521" ht="14.25" customHeight="1" x14ac:dyDescent="0.55000000000000004"/>
    <row r="6522" ht="14.25" customHeight="1" x14ac:dyDescent="0.55000000000000004"/>
    <row r="6523" ht="14.25" customHeight="1" x14ac:dyDescent="0.55000000000000004"/>
    <row r="6524" ht="14.25" customHeight="1" x14ac:dyDescent="0.55000000000000004"/>
    <row r="6525" ht="14.25" customHeight="1" x14ac:dyDescent="0.55000000000000004"/>
    <row r="6526" ht="14.25" customHeight="1" x14ac:dyDescent="0.55000000000000004"/>
    <row r="6527" ht="14.25" customHeight="1" x14ac:dyDescent="0.55000000000000004"/>
    <row r="6528" ht="14.25" customHeight="1" x14ac:dyDescent="0.55000000000000004"/>
    <row r="6529" ht="14.25" customHeight="1" x14ac:dyDescent="0.55000000000000004"/>
    <row r="6530" ht="14.25" customHeight="1" x14ac:dyDescent="0.55000000000000004"/>
    <row r="6531" ht="14.25" customHeight="1" x14ac:dyDescent="0.55000000000000004"/>
    <row r="6532" ht="14.25" customHeight="1" x14ac:dyDescent="0.55000000000000004"/>
    <row r="6533" ht="14.25" customHeight="1" x14ac:dyDescent="0.55000000000000004"/>
    <row r="6534" ht="14.25" customHeight="1" x14ac:dyDescent="0.55000000000000004"/>
    <row r="6535" ht="14.25" customHeight="1" x14ac:dyDescent="0.55000000000000004"/>
    <row r="6536" ht="14.25" customHeight="1" x14ac:dyDescent="0.55000000000000004"/>
    <row r="6537" ht="14.25" customHeight="1" x14ac:dyDescent="0.55000000000000004"/>
    <row r="6538" ht="14.25" customHeight="1" x14ac:dyDescent="0.55000000000000004"/>
    <row r="6539" ht="14.25" customHeight="1" x14ac:dyDescent="0.55000000000000004"/>
    <row r="6540" ht="14.25" customHeight="1" x14ac:dyDescent="0.55000000000000004"/>
    <row r="6541" ht="14.25" customHeight="1" x14ac:dyDescent="0.55000000000000004"/>
    <row r="6542" ht="14.25" customHeight="1" x14ac:dyDescent="0.55000000000000004"/>
    <row r="6543" ht="14.25" customHeight="1" x14ac:dyDescent="0.55000000000000004"/>
    <row r="6544" ht="14.25" customHeight="1" x14ac:dyDescent="0.55000000000000004"/>
    <row r="6545" ht="14.25" customHeight="1" x14ac:dyDescent="0.55000000000000004"/>
    <row r="6546" ht="14.25" customHeight="1" x14ac:dyDescent="0.55000000000000004"/>
    <row r="6547" ht="14.25" customHeight="1" x14ac:dyDescent="0.55000000000000004"/>
    <row r="6548" ht="14.25" customHeight="1" x14ac:dyDescent="0.55000000000000004"/>
    <row r="6549" ht="14.25" customHeight="1" x14ac:dyDescent="0.55000000000000004"/>
    <row r="6550" ht="14.25" customHeight="1" x14ac:dyDescent="0.55000000000000004"/>
    <row r="6551" ht="14.25" customHeight="1" x14ac:dyDescent="0.55000000000000004"/>
    <row r="6552" ht="14.25" customHeight="1" x14ac:dyDescent="0.55000000000000004"/>
    <row r="6553" ht="14.25" customHeight="1" x14ac:dyDescent="0.55000000000000004"/>
    <row r="6554" ht="14.25" customHeight="1" x14ac:dyDescent="0.55000000000000004"/>
    <row r="6555" ht="14.25" customHeight="1" x14ac:dyDescent="0.55000000000000004"/>
    <row r="6556" ht="14.25" customHeight="1" x14ac:dyDescent="0.55000000000000004"/>
    <row r="6557" ht="14.25" customHeight="1" x14ac:dyDescent="0.55000000000000004"/>
    <row r="6558" ht="14.25" customHeight="1" x14ac:dyDescent="0.55000000000000004"/>
    <row r="6559" ht="14.25" customHeight="1" x14ac:dyDescent="0.55000000000000004"/>
    <row r="6560" ht="14.25" customHeight="1" x14ac:dyDescent="0.55000000000000004"/>
    <row r="6561" ht="14.25" customHeight="1" x14ac:dyDescent="0.55000000000000004"/>
    <row r="6562" ht="14.25" customHeight="1" x14ac:dyDescent="0.55000000000000004"/>
    <row r="6563" ht="14.25" customHeight="1" x14ac:dyDescent="0.55000000000000004"/>
    <row r="6564" ht="14.25" customHeight="1" x14ac:dyDescent="0.55000000000000004"/>
    <row r="6565" ht="14.25" customHeight="1" x14ac:dyDescent="0.55000000000000004"/>
    <row r="6566" ht="14.25" customHeight="1" x14ac:dyDescent="0.55000000000000004"/>
    <row r="6567" ht="14.25" customHeight="1" x14ac:dyDescent="0.55000000000000004"/>
    <row r="6568" ht="14.25" customHeight="1" x14ac:dyDescent="0.55000000000000004"/>
    <row r="6569" ht="14.25" customHeight="1" x14ac:dyDescent="0.55000000000000004"/>
    <row r="6570" ht="14.25" customHeight="1" x14ac:dyDescent="0.55000000000000004"/>
    <row r="6571" ht="14.25" customHeight="1" x14ac:dyDescent="0.55000000000000004"/>
    <row r="6572" ht="14.25" customHeight="1" x14ac:dyDescent="0.55000000000000004"/>
    <row r="6573" ht="14.25" customHeight="1" x14ac:dyDescent="0.55000000000000004"/>
    <row r="6574" ht="14.25" customHeight="1" x14ac:dyDescent="0.55000000000000004"/>
    <row r="6575" ht="14.25" customHeight="1" x14ac:dyDescent="0.55000000000000004"/>
    <row r="6576" ht="14.25" customHeight="1" x14ac:dyDescent="0.55000000000000004"/>
    <row r="6577" ht="14.25" customHeight="1" x14ac:dyDescent="0.55000000000000004"/>
    <row r="6578" ht="14.25" customHeight="1" x14ac:dyDescent="0.55000000000000004"/>
    <row r="6579" ht="14.25" customHeight="1" x14ac:dyDescent="0.55000000000000004"/>
    <row r="6580" ht="14.25" customHeight="1" x14ac:dyDescent="0.55000000000000004"/>
    <row r="6581" ht="14.25" customHeight="1" x14ac:dyDescent="0.55000000000000004"/>
    <row r="6582" ht="14.25" customHeight="1" x14ac:dyDescent="0.55000000000000004"/>
    <row r="6583" ht="14.25" customHeight="1" x14ac:dyDescent="0.55000000000000004"/>
    <row r="6584" ht="14.25" customHeight="1" x14ac:dyDescent="0.55000000000000004"/>
    <row r="6585" ht="14.25" customHeight="1" x14ac:dyDescent="0.55000000000000004"/>
    <row r="6586" ht="14.25" customHeight="1" x14ac:dyDescent="0.55000000000000004"/>
    <row r="6587" ht="14.25" customHeight="1" x14ac:dyDescent="0.55000000000000004"/>
    <row r="6588" ht="14.25" customHeight="1" x14ac:dyDescent="0.55000000000000004"/>
    <row r="6589" ht="14.25" customHeight="1" x14ac:dyDescent="0.55000000000000004"/>
    <row r="6590" ht="14.25" customHeight="1" x14ac:dyDescent="0.55000000000000004"/>
    <row r="6591" ht="14.25" customHeight="1" x14ac:dyDescent="0.55000000000000004"/>
    <row r="6592" ht="14.25" customHeight="1" x14ac:dyDescent="0.55000000000000004"/>
    <row r="6593" ht="14.25" customHeight="1" x14ac:dyDescent="0.55000000000000004"/>
    <row r="6594" ht="14.25" customHeight="1" x14ac:dyDescent="0.55000000000000004"/>
    <row r="6595" ht="14.25" customHeight="1" x14ac:dyDescent="0.55000000000000004"/>
    <row r="6596" ht="14.25" customHeight="1" x14ac:dyDescent="0.55000000000000004"/>
    <row r="6597" ht="14.25" customHeight="1" x14ac:dyDescent="0.55000000000000004"/>
    <row r="6598" ht="14.25" customHeight="1" x14ac:dyDescent="0.55000000000000004"/>
    <row r="6599" ht="14.25" customHeight="1" x14ac:dyDescent="0.55000000000000004"/>
    <row r="6600" ht="14.25" customHeight="1" x14ac:dyDescent="0.55000000000000004"/>
    <row r="6601" ht="14.25" customHeight="1" x14ac:dyDescent="0.55000000000000004"/>
    <row r="6602" ht="14.25" customHeight="1" x14ac:dyDescent="0.55000000000000004"/>
    <row r="6603" ht="14.25" customHeight="1" x14ac:dyDescent="0.55000000000000004"/>
    <row r="6604" ht="14.25" customHeight="1" x14ac:dyDescent="0.55000000000000004"/>
    <row r="6605" ht="14.25" customHeight="1" x14ac:dyDescent="0.55000000000000004"/>
    <row r="6606" ht="14.25" customHeight="1" x14ac:dyDescent="0.55000000000000004"/>
    <row r="6607" ht="14.25" customHeight="1" x14ac:dyDescent="0.55000000000000004"/>
    <row r="6608" ht="14.25" customHeight="1" x14ac:dyDescent="0.55000000000000004"/>
    <row r="6609" ht="14.25" customHeight="1" x14ac:dyDescent="0.55000000000000004"/>
    <row r="6610" ht="14.25" customHeight="1" x14ac:dyDescent="0.55000000000000004"/>
    <row r="6611" ht="14.25" customHeight="1" x14ac:dyDescent="0.55000000000000004"/>
    <row r="6612" ht="14.25" customHeight="1" x14ac:dyDescent="0.55000000000000004"/>
    <row r="6613" ht="14.25" customHeight="1" x14ac:dyDescent="0.55000000000000004"/>
    <row r="6614" ht="14.25" customHeight="1" x14ac:dyDescent="0.55000000000000004"/>
    <row r="6615" ht="14.25" customHeight="1" x14ac:dyDescent="0.55000000000000004"/>
    <row r="6616" ht="14.25" customHeight="1" x14ac:dyDescent="0.55000000000000004"/>
    <row r="6617" ht="14.25" customHeight="1" x14ac:dyDescent="0.55000000000000004"/>
    <row r="6618" ht="14.25" customHeight="1" x14ac:dyDescent="0.55000000000000004"/>
    <row r="6619" ht="14.25" customHeight="1" x14ac:dyDescent="0.55000000000000004"/>
    <row r="6620" ht="14.25" customHeight="1" x14ac:dyDescent="0.55000000000000004"/>
    <row r="6621" ht="14.25" customHeight="1" x14ac:dyDescent="0.55000000000000004"/>
    <row r="6622" ht="14.25" customHeight="1" x14ac:dyDescent="0.55000000000000004"/>
    <row r="6623" ht="14.25" customHeight="1" x14ac:dyDescent="0.55000000000000004"/>
    <row r="6624" ht="14.25" customHeight="1" x14ac:dyDescent="0.55000000000000004"/>
    <row r="6625" ht="14.25" customHeight="1" x14ac:dyDescent="0.55000000000000004"/>
    <row r="6626" ht="14.25" customHeight="1" x14ac:dyDescent="0.55000000000000004"/>
    <row r="6627" ht="14.25" customHeight="1" x14ac:dyDescent="0.55000000000000004"/>
    <row r="6628" ht="14.25" customHeight="1" x14ac:dyDescent="0.55000000000000004"/>
    <row r="6629" ht="14.25" customHeight="1" x14ac:dyDescent="0.55000000000000004"/>
    <row r="6630" ht="14.25" customHeight="1" x14ac:dyDescent="0.55000000000000004"/>
    <row r="6631" ht="14.25" customHeight="1" x14ac:dyDescent="0.55000000000000004"/>
    <row r="6632" ht="14.25" customHeight="1" x14ac:dyDescent="0.55000000000000004"/>
    <row r="6633" ht="14.25" customHeight="1" x14ac:dyDescent="0.55000000000000004"/>
    <row r="6634" ht="14.25" customHeight="1" x14ac:dyDescent="0.55000000000000004"/>
    <row r="6635" ht="14.25" customHeight="1" x14ac:dyDescent="0.55000000000000004"/>
    <row r="6636" ht="14.25" customHeight="1" x14ac:dyDescent="0.55000000000000004"/>
    <row r="6637" ht="14.25" customHeight="1" x14ac:dyDescent="0.55000000000000004"/>
    <row r="6638" ht="14.25" customHeight="1" x14ac:dyDescent="0.55000000000000004"/>
    <row r="6639" ht="14.25" customHeight="1" x14ac:dyDescent="0.55000000000000004"/>
    <row r="6640" ht="14.25" customHeight="1" x14ac:dyDescent="0.55000000000000004"/>
    <row r="6641" ht="14.25" customHeight="1" x14ac:dyDescent="0.55000000000000004"/>
    <row r="6642" ht="14.25" customHeight="1" x14ac:dyDescent="0.55000000000000004"/>
    <row r="6643" ht="14.25" customHeight="1" x14ac:dyDescent="0.55000000000000004"/>
    <row r="6644" ht="14.25" customHeight="1" x14ac:dyDescent="0.55000000000000004"/>
    <row r="6645" ht="14.25" customHeight="1" x14ac:dyDescent="0.55000000000000004"/>
    <row r="6646" ht="14.25" customHeight="1" x14ac:dyDescent="0.55000000000000004"/>
    <row r="6647" ht="14.25" customHeight="1" x14ac:dyDescent="0.55000000000000004"/>
    <row r="6648" ht="14.25" customHeight="1" x14ac:dyDescent="0.55000000000000004"/>
    <row r="6649" ht="14.25" customHeight="1" x14ac:dyDescent="0.55000000000000004"/>
    <row r="6650" ht="14.25" customHeight="1" x14ac:dyDescent="0.55000000000000004"/>
    <row r="6651" ht="14.25" customHeight="1" x14ac:dyDescent="0.55000000000000004"/>
    <row r="6652" ht="14.25" customHeight="1" x14ac:dyDescent="0.55000000000000004"/>
    <row r="6653" ht="14.25" customHeight="1" x14ac:dyDescent="0.55000000000000004"/>
    <row r="6654" ht="14.25" customHeight="1" x14ac:dyDescent="0.55000000000000004"/>
    <row r="6655" ht="14.25" customHeight="1" x14ac:dyDescent="0.55000000000000004"/>
    <row r="6656" ht="14.25" customHeight="1" x14ac:dyDescent="0.55000000000000004"/>
    <row r="6657" ht="14.25" customHeight="1" x14ac:dyDescent="0.55000000000000004"/>
    <row r="6658" ht="14.25" customHeight="1" x14ac:dyDescent="0.55000000000000004"/>
    <row r="6659" ht="14.25" customHeight="1" x14ac:dyDescent="0.55000000000000004"/>
    <row r="6660" ht="14.25" customHeight="1" x14ac:dyDescent="0.55000000000000004"/>
    <row r="6661" ht="14.25" customHeight="1" x14ac:dyDescent="0.55000000000000004"/>
    <row r="6662" ht="14.25" customHeight="1" x14ac:dyDescent="0.55000000000000004"/>
    <row r="6663" ht="14.25" customHeight="1" x14ac:dyDescent="0.55000000000000004"/>
    <row r="6664" ht="14.25" customHeight="1" x14ac:dyDescent="0.55000000000000004"/>
    <row r="6665" ht="14.25" customHeight="1" x14ac:dyDescent="0.55000000000000004"/>
    <row r="6666" ht="14.25" customHeight="1" x14ac:dyDescent="0.55000000000000004"/>
    <row r="6667" ht="14.25" customHeight="1" x14ac:dyDescent="0.55000000000000004"/>
    <row r="6668" ht="14.25" customHeight="1" x14ac:dyDescent="0.55000000000000004"/>
    <row r="6669" ht="14.25" customHeight="1" x14ac:dyDescent="0.55000000000000004"/>
    <row r="6670" ht="14.25" customHeight="1" x14ac:dyDescent="0.55000000000000004"/>
    <row r="6671" ht="14.25" customHeight="1" x14ac:dyDescent="0.55000000000000004"/>
    <row r="6672" ht="14.25" customHeight="1" x14ac:dyDescent="0.55000000000000004"/>
    <row r="6673" ht="14.25" customHeight="1" x14ac:dyDescent="0.55000000000000004"/>
    <row r="6674" ht="14.25" customHeight="1" x14ac:dyDescent="0.55000000000000004"/>
    <row r="6675" ht="14.25" customHeight="1" x14ac:dyDescent="0.55000000000000004"/>
    <row r="6676" ht="14.25" customHeight="1" x14ac:dyDescent="0.55000000000000004"/>
    <row r="6677" ht="14.25" customHeight="1" x14ac:dyDescent="0.55000000000000004"/>
    <row r="6678" ht="14.25" customHeight="1" x14ac:dyDescent="0.55000000000000004"/>
    <row r="6679" ht="14.25" customHeight="1" x14ac:dyDescent="0.55000000000000004"/>
    <row r="6680" ht="14.25" customHeight="1" x14ac:dyDescent="0.55000000000000004"/>
    <row r="6681" ht="14.25" customHeight="1" x14ac:dyDescent="0.55000000000000004"/>
    <row r="6682" ht="14.25" customHeight="1" x14ac:dyDescent="0.55000000000000004"/>
    <row r="6683" ht="14.25" customHeight="1" x14ac:dyDescent="0.55000000000000004"/>
    <row r="6684" ht="14.25" customHeight="1" x14ac:dyDescent="0.55000000000000004"/>
    <row r="6685" ht="14.25" customHeight="1" x14ac:dyDescent="0.55000000000000004"/>
    <row r="6686" ht="14.25" customHeight="1" x14ac:dyDescent="0.55000000000000004"/>
    <row r="6687" ht="14.25" customHeight="1" x14ac:dyDescent="0.55000000000000004"/>
    <row r="6688" ht="14.25" customHeight="1" x14ac:dyDescent="0.55000000000000004"/>
    <row r="6689" ht="14.25" customHeight="1" x14ac:dyDescent="0.55000000000000004"/>
    <row r="6690" ht="14.25" customHeight="1" x14ac:dyDescent="0.55000000000000004"/>
    <row r="6691" ht="14.25" customHeight="1" x14ac:dyDescent="0.55000000000000004"/>
    <row r="6692" ht="14.25" customHeight="1" x14ac:dyDescent="0.55000000000000004"/>
    <row r="6693" ht="14.25" customHeight="1" x14ac:dyDescent="0.55000000000000004"/>
    <row r="6694" ht="14.25" customHeight="1" x14ac:dyDescent="0.55000000000000004"/>
    <row r="6695" ht="14.25" customHeight="1" x14ac:dyDescent="0.55000000000000004"/>
    <row r="6696" ht="14.25" customHeight="1" x14ac:dyDescent="0.55000000000000004"/>
    <row r="6697" ht="14.25" customHeight="1" x14ac:dyDescent="0.55000000000000004"/>
    <row r="6698" ht="14.25" customHeight="1" x14ac:dyDescent="0.55000000000000004"/>
    <row r="6699" ht="14.25" customHeight="1" x14ac:dyDescent="0.55000000000000004"/>
    <row r="6700" ht="14.25" customHeight="1" x14ac:dyDescent="0.55000000000000004"/>
    <row r="6701" ht="14.25" customHeight="1" x14ac:dyDescent="0.55000000000000004"/>
    <row r="6702" ht="14.25" customHeight="1" x14ac:dyDescent="0.55000000000000004"/>
    <row r="6703" ht="14.25" customHeight="1" x14ac:dyDescent="0.55000000000000004"/>
    <row r="6704" ht="14.25" customHeight="1" x14ac:dyDescent="0.55000000000000004"/>
    <row r="6705" ht="14.25" customHeight="1" x14ac:dyDescent="0.55000000000000004"/>
    <row r="6706" ht="14.25" customHeight="1" x14ac:dyDescent="0.55000000000000004"/>
    <row r="6707" ht="14.25" customHeight="1" x14ac:dyDescent="0.55000000000000004"/>
    <row r="6708" ht="14.25" customHeight="1" x14ac:dyDescent="0.55000000000000004"/>
    <row r="6709" ht="14.25" customHeight="1" x14ac:dyDescent="0.55000000000000004"/>
    <row r="6710" ht="14.25" customHeight="1" x14ac:dyDescent="0.55000000000000004"/>
    <row r="6711" ht="14.25" customHeight="1" x14ac:dyDescent="0.55000000000000004"/>
    <row r="6712" ht="14.25" customHeight="1" x14ac:dyDescent="0.55000000000000004"/>
    <row r="6713" ht="14.25" customHeight="1" x14ac:dyDescent="0.55000000000000004"/>
    <row r="6714" ht="14.25" customHeight="1" x14ac:dyDescent="0.55000000000000004"/>
    <row r="6715" ht="14.25" customHeight="1" x14ac:dyDescent="0.55000000000000004"/>
    <row r="6716" ht="14.25" customHeight="1" x14ac:dyDescent="0.55000000000000004"/>
    <row r="6717" ht="14.25" customHeight="1" x14ac:dyDescent="0.55000000000000004"/>
    <row r="6718" ht="14.25" customHeight="1" x14ac:dyDescent="0.55000000000000004"/>
    <row r="6719" ht="14.25" customHeight="1" x14ac:dyDescent="0.55000000000000004"/>
    <row r="6720" ht="14.25" customHeight="1" x14ac:dyDescent="0.55000000000000004"/>
    <row r="6721" ht="14.25" customHeight="1" x14ac:dyDescent="0.55000000000000004"/>
    <row r="6722" ht="14.25" customHeight="1" x14ac:dyDescent="0.55000000000000004"/>
    <row r="6723" ht="14.25" customHeight="1" x14ac:dyDescent="0.55000000000000004"/>
    <row r="6724" ht="14.25" customHeight="1" x14ac:dyDescent="0.55000000000000004"/>
    <row r="6725" ht="14.25" customHeight="1" x14ac:dyDescent="0.55000000000000004"/>
    <row r="6726" ht="14.25" customHeight="1" x14ac:dyDescent="0.55000000000000004"/>
    <row r="6727" ht="14.25" customHeight="1" x14ac:dyDescent="0.55000000000000004"/>
    <row r="6728" ht="14.25" customHeight="1" x14ac:dyDescent="0.55000000000000004"/>
    <row r="6729" ht="14.25" customHeight="1" x14ac:dyDescent="0.55000000000000004"/>
    <row r="6730" ht="14.25" customHeight="1" x14ac:dyDescent="0.55000000000000004"/>
    <row r="6731" ht="14.25" customHeight="1" x14ac:dyDescent="0.55000000000000004"/>
    <row r="6732" ht="14.25" customHeight="1" x14ac:dyDescent="0.55000000000000004"/>
    <row r="6733" ht="14.25" customHeight="1" x14ac:dyDescent="0.55000000000000004"/>
    <row r="6734" ht="14.25" customHeight="1" x14ac:dyDescent="0.55000000000000004"/>
    <row r="6735" ht="14.25" customHeight="1" x14ac:dyDescent="0.55000000000000004"/>
    <row r="6736" ht="14.25" customHeight="1" x14ac:dyDescent="0.55000000000000004"/>
    <row r="6737" ht="14.25" customHeight="1" x14ac:dyDescent="0.55000000000000004"/>
    <row r="6738" ht="14.25" customHeight="1" x14ac:dyDescent="0.55000000000000004"/>
    <row r="6739" ht="14.25" customHeight="1" x14ac:dyDescent="0.55000000000000004"/>
    <row r="6740" ht="14.25" customHeight="1" x14ac:dyDescent="0.55000000000000004"/>
    <row r="6741" ht="14.25" customHeight="1" x14ac:dyDescent="0.55000000000000004"/>
    <row r="6742" ht="14.25" customHeight="1" x14ac:dyDescent="0.55000000000000004"/>
    <row r="6743" ht="14.25" customHeight="1" x14ac:dyDescent="0.55000000000000004"/>
    <row r="6744" ht="14.25" customHeight="1" x14ac:dyDescent="0.55000000000000004"/>
    <row r="6745" ht="14.25" customHeight="1" x14ac:dyDescent="0.55000000000000004"/>
    <row r="6746" ht="14.25" customHeight="1" x14ac:dyDescent="0.55000000000000004"/>
    <row r="6747" ht="14.25" customHeight="1" x14ac:dyDescent="0.55000000000000004"/>
    <row r="6748" ht="14.25" customHeight="1" x14ac:dyDescent="0.55000000000000004"/>
    <row r="6749" ht="14.25" customHeight="1" x14ac:dyDescent="0.55000000000000004"/>
    <row r="6750" ht="14.25" customHeight="1" x14ac:dyDescent="0.55000000000000004"/>
    <row r="6751" ht="14.25" customHeight="1" x14ac:dyDescent="0.55000000000000004"/>
    <row r="6752" ht="14.25" customHeight="1" x14ac:dyDescent="0.55000000000000004"/>
    <row r="6753" ht="14.25" customHeight="1" x14ac:dyDescent="0.55000000000000004"/>
    <row r="6754" ht="14.25" customHeight="1" x14ac:dyDescent="0.55000000000000004"/>
    <row r="6755" ht="14.25" customHeight="1" x14ac:dyDescent="0.55000000000000004"/>
    <row r="6756" ht="14.25" customHeight="1" x14ac:dyDescent="0.55000000000000004"/>
    <row r="6757" ht="14.25" customHeight="1" x14ac:dyDescent="0.55000000000000004"/>
    <row r="6758" ht="14.25" customHeight="1" x14ac:dyDescent="0.55000000000000004"/>
    <row r="6759" ht="14.25" customHeight="1" x14ac:dyDescent="0.55000000000000004"/>
    <row r="6760" ht="14.25" customHeight="1" x14ac:dyDescent="0.55000000000000004"/>
    <row r="6761" ht="14.25" customHeight="1" x14ac:dyDescent="0.55000000000000004"/>
    <row r="6762" ht="14.25" customHeight="1" x14ac:dyDescent="0.55000000000000004"/>
    <row r="6763" ht="14.25" customHeight="1" x14ac:dyDescent="0.55000000000000004"/>
    <row r="6764" ht="14.25" customHeight="1" x14ac:dyDescent="0.55000000000000004"/>
    <row r="6765" ht="14.25" customHeight="1" x14ac:dyDescent="0.55000000000000004"/>
    <row r="6766" ht="14.25" customHeight="1" x14ac:dyDescent="0.55000000000000004"/>
    <row r="6767" ht="14.25" customHeight="1" x14ac:dyDescent="0.55000000000000004"/>
    <row r="6768" ht="14.25" customHeight="1" x14ac:dyDescent="0.55000000000000004"/>
    <row r="6769" ht="14.25" customHeight="1" x14ac:dyDescent="0.55000000000000004"/>
    <row r="6770" ht="14.25" customHeight="1" x14ac:dyDescent="0.55000000000000004"/>
    <row r="6771" ht="14.25" customHeight="1" x14ac:dyDescent="0.55000000000000004"/>
    <row r="6772" ht="14.25" customHeight="1" x14ac:dyDescent="0.55000000000000004"/>
    <row r="6773" ht="14.25" customHeight="1" x14ac:dyDescent="0.55000000000000004"/>
    <row r="6774" ht="14.25" customHeight="1" x14ac:dyDescent="0.55000000000000004"/>
    <row r="6775" ht="14.25" customHeight="1" x14ac:dyDescent="0.55000000000000004"/>
    <row r="6776" ht="14.25" customHeight="1" x14ac:dyDescent="0.55000000000000004"/>
    <row r="6777" ht="14.25" customHeight="1" x14ac:dyDescent="0.55000000000000004"/>
    <row r="6778" ht="14.25" customHeight="1" x14ac:dyDescent="0.55000000000000004"/>
    <row r="6779" ht="14.25" customHeight="1" x14ac:dyDescent="0.55000000000000004"/>
    <row r="6780" ht="14.25" customHeight="1" x14ac:dyDescent="0.55000000000000004"/>
    <row r="6781" ht="14.25" customHeight="1" x14ac:dyDescent="0.55000000000000004"/>
    <row r="6782" ht="14.25" customHeight="1" x14ac:dyDescent="0.55000000000000004"/>
    <row r="6783" ht="14.25" customHeight="1" x14ac:dyDescent="0.55000000000000004"/>
    <row r="6784" ht="14.25" customHeight="1" x14ac:dyDescent="0.55000000000000004"/>
    <row r="6785" ht="14.25" customHeight="1" x14ac:dyDescent="0.55000000000000004"/>
    <row r="6786" ht="14.25" customHeight="1" x14ac:dyDescent="0.55000000000000004"/>
    <row r="6787" ht="14.25" customHeight="1" x14ac:dyDescent="0.55000000000000004"/>
    <row r="6788" ht="14.25" customHeight="1" x14ac:dyDescent="0.55000000000000004"/>
    <row r="6789" ht="14.25" customHeight="1" x14ac:dyDescent="0.55000000000000004"/>
    <row r="6790" ht="14.25" customHeight="1" x14ac:dyDescent="0.55000000000000004"/>
    <row r="6791" ht="14.25" customHeight="1" x14ac:dyDescent="0.55000000000000004"/>
    <row r="6792" ht="14.25" customHeight="1" x14ac:dyDescent="0.55000000000000004"/>
    <row r="6793" ht="14.25" customHeight="1" x14ac:dyDescent="0.55000000000000004"/>
    <row r="6794" ht="14.25" customHeight="1" x14ac:dyDescent="0.55000000000000004"/>
    <row r="6795" ht="14.25" customHeight="1" x14ac:dyDescent="0.55000000000000004"/>
    <row r="6796" ht="14.25" customHeight="1" x14ac:dyDescent="0.55000000000000004"/>
    <row r="6797" ht="14.25" customHeight="1" x14ac:dyDescent="0.55000000000000004"/>
    <row r="6798" ht="14.25" customHeight="1" x14ac:dyDescent="0.55000000000000004"/>
    <row r="6799" ht="14.25" customHeight="1" x14ac:dyDescent="0.55000000000000004"/>
    <row r="6800" ht="14.25" customHeight="1" x14ac:dyDescent="0.55000000000000004"/>
    <row r="6801" ht="14.25" customHeight="1" x14ac:dyDescent="0.55000000000000004"/>
    <row r="6802" ht="14.25" customHeight="1" x14ac:dyDescent="0.55000000000000004"/>
    <row r="6803" ht="14.25" customHeight="1" x14ac:dyDescent="0.55000000000000004"/>
    <row r="6804" ht="14.25" customHeight="1" x14ac:dyDescent="0.55000000000000004"/>
    <row r="6805" ht="14.25" customHeight="1" x14ac:dyDescent="0.55000000000000004"/>
    <row r="6806" ht="14.25" customHeight="1" x14ac:dyDescent="0.55000000000000004"/>
    <row r="6807" ht="14.25" customHeight="1" x14ac:dyDescent="0.55000000000000004"/>
    <row r="6808" ht="14.25" customHeight="1" x14ac:dyDescent="0.55000000000000004"/>
    <row r="6809" ht="14.25" customHeight="1" x14ac:dyDescent="0.55000000000000004"/>
    <row r="6810" ht="14.25" customHeight="1" x14ac:dyDescent="0.55000000000000004"/>
    <row r="6811" ht="14.25" customHeight="1" x14ac:dyDescent="0.55000000000000004"/>
    <row r="6812" ht="14.25" customHeight="1" x14ac:dyDescent="0.55000000000000004"/>
    <row r="6813" ht="14.25" customHeight="1" x14ac:dyDescent="0.55000000000000004"/>
    <row r="6814" ht="14.25" customHeight="1" x14ac:dyDescent="0.55000000000000004"/>
    <row r="6815" ht="14.25" customHeight="1" x14ac:dyDescent="0.55000000000000004"/>
    <row r="6816" ht="14.25" customHeight="1" x14ac:dyDescent="0.55000000000000004"/>
    <row r="6817" ht="14.25" customHeight="1" x14ac:dyDescent="0.55000000000000004"/>
    <row r="6818" ht="14.25" customHeight="1" x14ac:dyDescent="0.55000000000000004"/>
    <row r="6819" ht="14.25" customHeight="1" x14ac:dyDescent="0.55000000000000004"/>
    <row r="6820" ht="14.25" customHeight="1" x14ac:dyDescent="0.55000000000000004"/>
    <row r="6821" ht="14.25" customHeight="1" x14ac:dyDescent="0.55000000000000004"/>
    <row r="6822" ht="14.25" customHeight="1" x14ac:dyDescent="0.55000000000000004"/>
    <row r="6823" ht="14.25" customHeight="1" x14ac:dyDescent="0.55000000000000004"/>
    <row r="6824" ht="14.25" customHeight="1" x14ac:dyDescent="0.55000000000000004"/>
    <row r="6825" ht="14.25" customHeight="1" x14ac:dyDescent="0.55000000000000004"/>
    <row r="6826" ht="14.25" customHeight="1" x14ac:dyDescent="0.55000000000000004"/>
    <row r="6827" ht="14.25" customHeight="1" x14ac:dyDescent="0.55000000000000004"/>
    <row r="6828" ht="14.25" customHeight="1" x14ac:dyDescent="0.55000000000000004"/>
    <row r="6829" ht="14.25" customHeight="1" x14ac:dyDescent="0.55000000000000004"/>
    <row r="6830" ht="14.25" customHeight="1" x14ac:dyDescent="0.55000000000000004"/>
    <row r="6831" ht="14.25" customHeight="1" x14ac:dyDescent="0.55000000000000004"/>
    <row r="6832" ht="14.25" customHeight="1" x14ac:dyDescent="0.55000000000000004"/>
    <row r="6833" ht="14.25" customHeight="1" x14ac:dyDescent="0.55000000000000004"/>
    <row r="6834" ht="14.25" customHeight="1" x14ac:dyDescent="0.55000000000000004"/>
    <row r="6835" ht="14.25" customHeight="1" x14ac:dyDescent="0.55000000000000004"/>
    <row r="6836" ht="14.25" customHeight="1" x14ac:dyDescent="0.55000000000000004"/>
    <row r="6837" ht="14.25" customHeight="1" x14ac:dyDescent="0.55000000000000004"/>
    <row r="6838" ht="14.25" customHeight="1" x14ac:dyDescent="0.55000000000000004"/>
    <row r="6839" ht="14.25" customHeight="1" x14ac:dyDescent="0.55000000000000004"/>
    <row r="6840" ht="14.25" customHeight="1" x14ac:dyDescent="0.55000000000000004"/>
    <row r="6841" ht="14.25" customHeight="1" x14ac:dyDescent="0.55000000000000004"/>
    <row r="6842" ht="14.25" customHeight="1" x14ac:dyDescent="0.55000000000000004"/>
    <row r="6843" ht="14.25" customHeight="1" x14ac:dyDescent="0.55000000000000004"/>
    <row r="6844" ht="14.25" customHeight="1" x14ac:dyDescent="0.55000000000000004"/>
    <row r="6845" ht="14.25" customHeight="1" x14ac:dyDescent="0.55000000000000004"/>
    <row r="6846" ht="14.25" customHeight="1" x14ac:dyDescent="0.55000000000000004"/>
    <row r="6847" ht="14.25" customHeight="1" x14ac:dyDescent="0.55000000000000004"/>
    <row r="6848" ht="14.25" customHeight="1" x14ac:dyDescent="0.55000000000000004"/>
    <row r="6849" ht="14.25" customHeight="1" x14ac:dyDescent="0.55000000000000004"/>
    <row r="6850" ht="14.25" customHeight="1" x14ac:dyDescent="0.55000000000000004"/>
    <row r="6851" ht="14.25" customHeight="1" x14ac:dyDescent="0.55000000000000004"/>
    <row r="6852" ht="14.25" customHeight="1" x14ac:dyDescent="0.55000000000000004"/>
    <row r="6853" ht="14.25" customHeight="1" x14ac:dyDescent="0.55000000000000004"/>
    <row r="6854" ht="14.25" customHeight="1" x14ac:dyDescent="0.55000000000000004"/>
    <row r="6855" ht="14.25" customHeight="1" x14ac:dyDescent="0.55000000000000004"/>
    <row r="6856" ht="14.25" customHeight="1" x14ac:dyDescent="0.55000000000000004"/>
    <row r="6857" ht="14.25" customHeight="1" x14ac:dyDescent="0.55000000000000004"/>
    <row r="6858" ht="14.25" customHeight="1" x14ac:dyDescent="0.55000000000000004"/>
    <row r="6859" ht="14.25" customHeight="1" x14ac:dyDescent="0.55000000000000004"/>
    <row r="6860" ht="14.25" customHeight="1" x14ac:dyDescent="0.55000000000000004"/>
    <row r="6861" ht="14.25" customHeight="1" x14ac:dyDescent="0.55000000000000004"/>
    <row r="6862" ht="14.25" customHeight="1" x14ac:dyDescent="0.55000000000000004"/>
    <row r="6863" ht="14.25" customHeight="1" x14ac:dyDescent="0.55000000000000004"/>
    <row r="6864" ht="14.25" customHeight="1" x14ac:dyDescent="0.55000000000000004"/>
    <row r="6865" ht="14.25" customHeight="1" x14ac:dyDescent="0.55000000000000004"/>
    <row r="6866" ht="14.25" customHeight="1" x14ac:dyDescent="0.55000000000000004"/>
    <row r="6867" ht="14.25" customHeight="1" x14ac:dyDescent="0.55000000000000004"/>
    <row r="6868" ht="14.25" customHeight="1" x14ac:dyDescent="0.55000000000000004"/>
    <row r="6869" ht="14.25" customHeight="1" x14ac:dyDescent="0.55000000000000004"/>
    <row r="6870" ht="14.25" customHeight="1" x14ac:dyDescent="0.55000000000000004"/>
    <row r="6871" ht="14.25" customHeight="1" x14ac:dyDescent="0.55000000000000004"/>
    <row r="6872" ht="14.25" customHeight="1" x14ac:dyDescent="0.55000000000000004"/>
    <row r="6873" ht="14.25" customHeight="1" x14ac:dyDescent="0.55000000000000004"/>
    <row r="6874" ht="14.25" customHeight="1" x14ac:dyDescent="0.55000000000000004"/>
    <row r="6875" ht="14.25" customHeight="1" x14ac:dyDescent="0.55000000000000004"/>
    <row r="6876" ht="14.25" customHeight="1" x14ac:dyDescent="0.55000000000000004"/>
    <row r="6877" ht="14.25" customHeight="1" x14ac:dyDescent="0.55000000000000004"/>
    <row r="6878" ht="14.25" customHeight="1" x14ac:dyDescent="0.55000000000000004"/>
    <row r="6879" ht="14.25" customHeight="1" x14ac:dyDescent="0.55000000000000004"/>
    <row r="6880" ht="14.25" customHeight="1" x14ac:dyDescent="0.55000000000000004"/>
    <row r="6881" ht="14.25" customHeight="1" x14ac:dyDescent="0.55000000000000004"/>
    <row r="6882" ht="14.25" customHeight="1" x14ac:dyDescent="0.55000000000000004"/>
    <row r="6883" ht="14.25" customHeight="1" x14ac:dyDescent="0.55000000000000004"/>
    <row r="6884" ht="14.25" customHeight="1" x14ac:dyDescent="0.55000000000000004"/>
    <row r="6885" ht="14.25" customHeight="1" x14ac:dyDescent="0.55000000000000004"/>
    <row r="6886" ht="14.25" customHeight="1" x14ac:dyDescent="0.55000000000000004"/>
    <row r="6887" ht="14.25" customHeight="1" x14ac:dyDescent="0.55000000000000004"/>
    <row r="6888" ht="14.25" customHeight="1" x14ac:dyDescent="0.55000000000000004"/>
    <row r="6889" ht="14.25" customHeight="1" x14ac:dyDescent="0.55000000000000004"/>
    <row r="6890" ht="14.25" customHeight="1" x14ac:dyDescent="0.55000000000000004"/>
    <row r="6891" ht="14.25" customHeight="1" x14ac:dyDescent="0.55000000000000004"/>
    <row r="6892" ht="14.25" customHeight="1" x14ac:dyDescent="0.55000000000000004"/>
    <row r="6893" ht="14.25" customHeight="1" x14ac:dyDescent="0.55000000000000004"/>
    <row r="6894" ht="14.25" customHeight="1" x14ac:dyDescent="0.55000000000000004"/>
    <row r="6895" ht="14.25" customHeight="1" x14ac:dyDescent="0.55000000000000004"/>
    <row r="6896" ht="14.25" customHeight="1" x14ac:dyDescent="0.55000000000000004"/>
    <row r="6897" ht="14.25" customHeight="1" x14ac:dyDescent="0.55000000000000004"/>
    <row r="6898" ht="14.25" customHeight="1" x14ac:dyDescent="0.55000000000000004"/>
    <row r="6899" ht="14.25" customHeight="1" x14ac:dyDescent="0.55000000000000004"/>
    <row r="6900" ht="14.25" customHeight="1" x14ac:dyDescent="0.55000000000000004"/>
    <row r="6901" ht="14.25" customHeight="1" x14ac:dyDescent="0.55000000000000004"/>
    <row r="6902" ht="14.25" customHeight="1" x14ac:dyDescent="0.55000000000000004"/>
    <row r="6903" ht="14.25" customHeight="1" x14ac:dyDescent="0.55000000000000004"/>
    <row r="6904" ht="14.25" customHeight="1" x14ac:dyDescent="0.55000000000000004"/>
    <row r="6905" ht="14.25" customHeight="1" x14ac:dyDescent="0.55000000000000004"/>
    <row r="6906" ht="14.25" customHeight="1" x14ac:dyDescent="0.55000000000000004"/>
    <row r="6907" ht="14.25" customHeight="1" x14ac:dyDescent="0.55000000000000004"/>
    <row r="6908" ht="14.25" customHeight="1" x14ac:dyDescent="0.55000000000000004"/>
    <row r="6909" ht="14.25" customHeight="1" x14ac:dyDescent="0.55000000000000004"/>
    <row r="6910" ht="14.25" customHeight="1" x14ac:dyDescent="0.55000000000000004"/>
    <row r="6911" ht="14.25" customHeight="1" x14ac:dyDescent="0.55000000000000004"/>
    <row r="6912" ht="14.25" customHeight="1" x14ac:dyDescent="0.55000000000000004"/>
    <row r="6913" ht="14.25" customHeight="1" x14ac:dyDescent="0.55000000000000004"/>
    <row r="6914" ht="14.25" customHeight="1" x14ac:dyDescent="0.55000000000000004"/>
    <row r="6915" ht="14.25" customHeight="1" x14ac:dyDescent="0.55000000000000004"/>
    <row r="6916" ht="14.25" customHeight="1" x14ac:dyDescent="0.55000000000000004"/>
    <row r="6917" ht="14.25" customHeight="1" x14ac:dyDescent="0.55000000000000004"/>
    <row r="6918" ht="14.25" customHeight="1" x14ac:dyDescent="0.55000000000000004"/>
    <row r="6919" ht="14.25" customHeight="1" x14ac:dyDescent="0.55000000000000004"/>
    <row r="6920" ht="14.25" customHeight="1" x14ac:dyDescent="0.55000000000000004"/>
    <row r="6921" ht="14.25" customHeight="1" x14ac:dyDescent="0.55000000000000004"/>
    <row r="6922" ht="14.25" customHeight="1" x14ac:dyDescent="0.55000000000000004"/>
    <row r="6923" ht="14.25" customHeight="1" x14ac:dyDescent="0.55000000000000004"/>
    <row r="6924" ht="14.25" customHeight="1" x14ac:dyDescent="0.55000000000000004"/>
    <row r="6925" ht="14.25" customHeight="1" x14ac:dyDescent="0.55000000000000004"/>
    <row r="6926" ht="14.25" customHeight="1" x14ac:dyDescent="0.55000000000000004"/>
    <row r="6927" ht="14.25" customHeight="1" x14ac:dyDescent="0.55000000000000004"/>
    <row r="6928" ht="14.25" customHeight="1" x14ac:dyDescent="0.55000000000000004"/>
    <row r="6929" ht="14.25" customHeight="1" x14ac:dyDescent="0.55000000000000004"/>
    <row r="6930" ht="14.25" customHeight="1" x14ac:dyDescent="0.55000000000000004"/>
    <row r="6931" ht="14.25" customHeight="1" x14ac:dyDescent="0.55000000000000004"/>
    <row r="6932" ht="14.25" customHeight="1" x14ac:dyDescent="0.55000000000000004"/>
    <row r="6933" ht="14.25" customHeight="1" x14ac:dyDescent="0.55000000000000004"/>
    <row r="6934" ht="14.25" customHeight="1" x14ac:dyDescent="0.55000000000000004"/>
    <row r="6935" ht="14.25" customHeight="1" x14ac:dyDescent="0.55000000000000004"/>
    <row r="6936" ht="14.25" customHeight="1" x14ac:dyDescent="0.55000000000000004"/>
    <row r="6937" ht="14.25" customHeight="1" x14ac:dyDescent="0.55000000000000004"/>
    <row r="6938" ht="14.25" customHeight="1" x14ac:dyDescent="0.55000000000000004"/>
    <row r="6939" ht="14.25" customHeight="1" x14ac:dyDescent="0.55000000000000004"/>
    <row r="6940" ht="14.25" customHeight="1" x14ac:dyDescent="0.55000000000000004"/>
    <row r="6941" ht="14.25" customHeight="1" x14ac:dyDescent="0.55000000000000004"/>
    <row r="6942" ht="14.25" customHeight="1" x14ac:dyDescent="0.55000000000000004"/>
    <row r="6943" ht="14.25" customHeight="1" x14ac:dyDescent="0.55000000000000004"/>
    <row r="6944" ht="14.25" customHeight="1" x14ac:dyDescent="0.55000000000000004"/>
    <row r="6945" ht="14.25" customHeight="1" x14ac:dyDescent="0.55000000000000004"/>
    <row r="6946" ht="14.25" customHeight="1" x14ac:dyDescent="0.55000000000000004"/>
    <row r="6947" ht="14.25" customHeight="1" x14ac:dyDescent="0.55000000000000004"/>
    <row r="6948" ht="14.25" customHeight="1" x14ac:dyDescent="0.55000000000000004"/>
    <row r="6949" ht="14.25" customHeight="1" x14ac:dyDescent="0.55000000000000004"/>
    <row r="6950" ht="14.25" customHeight="1" x14ac:dyDescent="0.55000000000000004"/>
    <row r="6951" ht="14.25" customHeight="1" x14ac:dyDescent="0.55000000000000004"/>
    <row r="6952" ht="14.25" customHeight="1" x14ac:dyDescent="0.55000000000000004"/>
    <row r="6953" ht="14.25" customHeight="1" x14ac:dyDescent="0.55000000000000004"/>
    <row r="6954" ht="14.25" customHeight="1" x14ac:dyDescent="0.55000000000000004"/>
    <row r="6955" ht="14.25" customHeight="1" x14ac:dyDescent="0.55000000000000004"/>
    <row r="6956" ht="14.25" customHeight="1" x14ac:dyDescent="0.55000000000000004"/>
    <row r="6957" ht="14.25" customHeight="1" x14ac:dyDescent="0.55000000000000004"/>
    <row r="6958" ht="14.25" customHeight="1" x14ac:dyDescent="0.55000000000000004"/>
    <row r="6959" ht="14.25" customHeight="1" x14ac:dyDescent="0.55000000000000004"/>
    <row r="6960" ht="14.25" customHeight="1" x14ac:dyDescent="0.55000000000000004"/>
    <row r="6961" ht="14.25" customHeight="1" x14ac:dyDescent="0.55000000000000004"/>
    <row r="6962" ht="14.25" customHeight="1" x14ac:dyDescent="0.55000000000000004"/>
    <row r="6963" ht="14.25" customHeight="1" x14ac:dyDescent="0.55000000000000004"/>
    <row r="6964" ht="14.25" customHeight="1" x14ac:dyDescent="0.55000000000000004"/>
    <row r="6965" ht="14.25" customHeight="1" x14ac:dyDescent="0.55000000000000004"/>
    <row r="6966" ht="14.25" customHeight="1" x14ac:dyDescent="0.55000000000000004"/>
    <row r="6967" ht="14.25" customHeight="1" x14ac:dyDescent="0.55000000000000004"/>
    <row r="6968" ht="14.25" customHeight="1" x14ac:dyDescent="0.55000000000000004"/>
    <row r="6969" ht="14.25" customHeight="1" x14ac:dyDescent="0.55000000000000004"/>
    <row r="6970" ht="14.25" customHeight="1" x14ac:dyDescent="0.55000000000000004"/>
    <row r="6971" ht="14.25" customHeight="1" x14ac:dyDescent="0.55000000000000004"/>
    <row r="6972" ht="14.25" customHeight="1" x14ac:dyDescent="0.55000000000000004"/>
    <row r="6973" ht="14.25" customHeight="1" x14ac:dyDescent="0.55000000000000004"/>
    <row r="6974" ht="14.25" customHeight="1" x14ac:dyDescent="0.55000000000000004"/>
    <row r="6975" ht="14.25" customHeight="1" x14ac:dyDescent="0.55000000000000004"/>
    <row r="6976" ht="14.25" customHeight="1" x14ac:dyDescent="0.55000000000000004"/>
    <row r="6977" ht="14.25" customHeight="1" x14ac:dyDescent="0.55000000000000004"/>
    <row r="6978" ht="14.25" customHeight="1" x14ac:dyDescent="0.55000000000000004"/>
    <row r="6979" ht="14.25" customHeight="1" x14ac:dyDescent="0.55000000000000004"/>
    <row r="6980" ht="14.25" customHeight="1" x14ac:dyDescent="0.55000000000000004"/>
    <row r="6981" ht="14.25" customHeight="1" x14ac:dyDescent="0.55000000000000004"/>
    <row r="6982" ht="14.25" customHeight="1" x14ac:dyDescent="0.55000000000000004"/>
    <row r="6983" ht="14.25" customHeight="1" x14ac:dyDescent="0.55000000000000004"/>
    <row r="6984" ht="14.25" customHeight="1" x14ac:dyDescent="0.55000000000000004"/>
    <row r="6985" ht="14.25" customHeight="1" x14ac:dyDescent="0.55000000000000004"/>
    <row r="6986" ht="14.25" customHeight="1" x14ac:dyDescent="0.55000000000000004"/>
    <row r="6987" ht="14.25" customHeight="1" x14ac:dyDescent="0.55000000000000004"/>
    <row r="6988" ht="14.25" customHeight="1" x14ac:dyDescent="0.55000000000000004"/>
    <row r="6989" ht="14.25" customHeight="1" x14ac:dyDescent="0.55000000000000004"/>
    <row r="6990" ht="14.25" customHeight="1" x14ac:dyDescent="0.55000000000000004"/>
    <row r="6991" ht="14.25" customHeight="1" x14ac:dyDescent="0.55000000000000004"/>
    <row r="6992" ht="14.25" customHeight="1" x14ac:dyDescent="0.55000000000000004"/>
    <row r="6993" ht="14.25" customHeight="1" x14ac:dyDescent="0.55000000000000004"/>
    <row r="6994" ht="14.25" customHeight="1" x14ac:dyDescent="0.55000000000000004"/>
    <row r="6995" ht="14.25" customHeight="1" x14ac:dyDescent="0.55000000000000004"/>
    <row r="6996" ht="14.25" customHeight="1" x14ac:dyDescent="0.55000000000000004"/>
    <row r="6997" ht="14.25" customHeight="1" x14ac:dyDescent="0.55000000000000004"/>
    <row r="6998" ht="14.25" customHeight="1" x14ac:dyDescent="0.55000000000000004"/>
    <row r="6999" ht="14.25" customHeight="1" x14ac:dyDescent="0.55000000000000004"/>
    <row r="7000" ht="14.25" customHeight="1" x14ac:dyDescent="0.55000000000000004"/>
    <row r="7001" ht="14.25" customHeight="1" x14ac:dyDescent="0.55000000000000004"/>
    <row r="7002" ht="14.25" customHeight="1" x14ac:dyDescent="0.55000000000000004"/>
    <row r="7003" ht="14.25" customHeight="1" x14ac:dyDescent="0.55000000000000004"/>
    <row r="7004" ht="14.25" customHeight="1" x14ac:dyDescent="0.55000000000000004"/>
    <row r="7005" ht="14.25" customHeight="1" x14ac:dyDescent="0.55000000000000004"/>
    <row r="7006" ht="14.25" customHeight="1" x14ac:dyDescent="0.55000000000000004"/>
    <row r="7007" ht="14.25" customHeight="1" x14ac:dyDescent="0.55000000000000004"/>
    <row r="7008" ht="14.25" customHeight="1" x14ac:dyDescent="0.55000000000000004"/>
    <row r="7009" ht="14.25" customHeight="1" x14ac:dyDescent="0.55000000000000004"/>
    <row r="7010" ht="14.25" customHeight="1" x14ac:dyDescent="0.55000000000000004"/>
    <row r="7011" ht="14.25" customHeight="1" x14ac:dyDescent="0.55000000000000004"/>
    <row r="7012" ht="14.25" customHeight="1" x14ac:dyDescent="0.55000000000000004"/>
    <row r="7013" ht="14.25" customHeight="1" x14ac:dyDescent="0.55000000000000004"/>
    <row r="7014" ht="14.25" customHeight="1" x14ac:dyDescent="0.55000000000000004"/>
    <row r="7015" ht="14.25" customHeight="1" x14ac:dyDescent="0.55000000000000004"/>
    <row r="7016" ht="14.25" customHeight="1" x14ac:dyDescent="0.55000000000000004"/>
    <row r="7017" ht="14.25" customHeight="1" x14ac:dyDescent="0.55000000000000004"/>
    <row r="7018" ht="14.25" customHeight="1" x14ac:dyDescent="0.55000000000000004"/>
    <row r="7019" ht="14.25" customHeight="1" x14ac:dyDescent="0.55000000000000004"/>
    <row r="7020" ht="14.25" customHeight="1" x14ac:dyDescent="0.55000000000000004"/>
    <row r="7021" ht="14.25" customHeight="1" x14ac:dyDescent="0.55000000000000004"/>
    <row r="7022" ht="14.25" customHeight="1" x14ac:dyDescent="0.55000000000000004"/>
    <row r="7023" ht="14.25" customHeight="1" x14ac:dyDescent="0.55000000000000004"/>
    <row r="7024" ht="14.25" customHeight="1" x14ac:dyDescent="0.55000000000000004"/>
    <row r="7025" ht="14.25" customHeight="1" x14ac:dyDescent="0.55000000000000004"/>
    <row r="7026" ht="14.25" customHeight="1" x14ac:dyDescent="0.55000000000000004"/>
    <row r="7027" ht="14.25" customHeight="1" x14ac:dyDescent="0.55000000000000004"/>
    <row r="7028" ht="14.25" customHeight="1" x14ac:dyDescent="0.55000000000000004"/>
    <row r="7029" ht="14.25" customHeight="1" x14ac:dyDescent="0.55000000000000004"/>
    <row r="7030" ht="14.25" customHeight="1" x14ac:dyDescent="0.55000000000000004"/>
    <row r="7031" ht="14.25" customHeight="1" x14ac:dyDescent="0.55000000000000004"/>
    <row r="7032" ht="14.25" customHeight="1" x14ac:dyDescent="0.55000000000000004"/>
    <row r="7033" ht="14.25" customHeight="1" x14ac:dyDescent="0.55000000000000004"/>
    <row r="7034" ht="14.25" customHeight="1" x14ac:dyDescent="0.55000000000000004"/>
    <row r="7035" ht="14.25" customHeight="1" x14ac:dyDescent="0.55000000000000004"/>
    <row r="7036" ht="14.25" customHeight="1" x14ac:dyDescent="0.55000000000000004"/>
    <row r="7037" ht="14.25" customHeight="1" x14ac:dyDescent="0.55000000000000004"/>
    <row r="7038" ht="14.25" customHeight="1" x14ac:dyDescent="0.55000000000000004"/>
    <row r="7039" ht="14.25" customHeight="1" x14ac:dyDescent="0.55000000000000004"/>
    <row r="7040" ht="14.25" customHeight="1" x14ac:dyDescent="0.55000000000000004"/>
    <row r="7041" ht="14.25" customHeight="1" x14ac:dyDescent="0.55000000000000004"/>
    <row r="7042" ht="14.25" customHeight="1" x14ac:dyDescent="0.55000000000000004"/>
    <row r="7043" ht="14.25" customHeight="1" x14ac:dyDescent="0.55000000000000004"/>
    <row r="7044" ht="14.25" customHeight="1" x14ac:dyDescent="0.55000000000000004"/>
    <row r="7045" ht="14.25" customHeight="1" x14ac:dyDescent="0.55000000000000004"/>
    <row r="7046" ht="14.25" customHeight="1" x14ac:dyDescent="0.55000000000000004"/>
    <row r="7047" ht="14.25" customHeight="1" x14ac:dyDescent="0.55000000000000004"/>
    <row r="7048" ht="14.25" customHeight="1" x14ac:dyDescent="0.55000000000000004"/>
    <row r="7049" ht="14.25" customHeight="1" x14ac:dyDescent="0.55000000000000004"/>
    <row r="7050" ht="14.25" customHeight="1" x14ac:dyDescent="0.55000000000000004"/>
    <row r="7051" ht="14.25" customHeight="1" x14ac:dyDescent="0.55000000000000004"/>
    <row r="7052" ht="14.25" customHeight="1" x14ac:dyDescent="0.55000000000000004"/>
    <row r="7053" ht="14.25" customHeight="1" x14ac:dyDescent="0.55000000000000004"/>
    <row r="7054" ht="14.25" customHeight="1" x14ac:dyDescent="0.55000000000000004"/>
    <row r="7055" ht="14.25" customHeight="1" x14ac:dyDescent="0.55000000000000004"/>
    <row r="7056" ht="14.25" customHeight="1" x14ac:dyDescent="0.55000000000000004"/>
    <row r="7057" ht="14.25" customHeight="1" x14ac:dyDescent="0.55000000000000004"/>
    <row r="7058" ht="14.25" customHeight="1" x14ac:dyDescent="0.55000000000000004"/>
    <row r="7059" ht="14.25" customHeight="1" x14ac:dyDescent="0.55000000000000004"/>
    <row r="7060" ht="14.25" customHeight="1" x14ac:dyDescent="0.55000000000000004"/>
    <row r="7061" ht="14.25" customHeight="1" x14ac:dyDescent="0.55000000000000004"/>
    <row r="7062" ht="14.25" customHeight="1" x14ac:dyDescent="0.55000000000000004"/>
    <row r="7063" ht="14.25" customHeight="1" x14ac:dyDescent="0.55000000000000004"/>
    <row r="7064" ht="14.25" customHeight="1" x14ac:dyDescent="0.55000000000000004"/>
    <row r="7065" ht="14.25" customHeight="1" x14ac:dyDescent="0.55000000000000004"/>
    <row r="7066" ht="14.25" customHeight="1" x14ac:dyDescent="0.55000000000000004"/>
    <row r="7067" ht="14.25" customHeight="1" x14ac:dyDescent="0.55000000000000004"/>
    <row r="7068" ht="14.25" customHeight="1" x14ac:dyDescent="0.55000000000000004"/>
    <row r="7069" ht="14.25" customHeight="1" x14ac:dyDescent="0.55000000000000004"/>
    <row r="7070" ht="14.25" customHeight="1" x14ac:dyDescent="0.55000000000000004"/>
    <row r="7071" ht="14.25" customHeight="1" x14ac:dyDescent="0.55000000000000004"/>
    <row r="7072" ht="14.25" customHeight="1" x14ac:dyDescent="0.55000000000000004"/>
    <row r="7073" ht="14.25" customHeight="1" x14ac:dyDescent="0.55000000000000004"/>
    <row r="7074" ht="14.25" customHeight="1" x14ac:dyDescent="0.55000000000000004"/>
    <row r="7075" ht="14.25" customHeight="1" x14ac:dyDescent="0.55000000000000004"/>
    <row r="7076" ht="14.25" customHeight="1" x14ac:dyDescent="0.55000000000000004"/>
    <row r="7077" ht="14.25" customHeight="1" x14ac:dyDescent="0.55000000000000004"/>
    <row r="7078" ht="14.25" customHeight="1" x14ac:dyDescent="0.55000000000000004"/>
    <row r="7079" ht="14.25" customHeight="1" x14ac:dyDescent="0.55000000000000004"/>
    <row r="7080" ht="14.25" customHeight="1" x14ac:dyDescent="0.55000000000000004"/>
    <row r="7081" ht="14.25" customHeight="1" x14ac:dyDescent="0.55000000000000004"/>
    <row r="7082" ht="14.25" customHeight="1" x14ac:dyDescent="0.55000000000000004"/>
    <row r="7083" ht="14.25" customHeight="1" x14ac:dyDescent="0.55000000000000004"/>
    <row r="7084" ht="14.25" customHeight="1" x14ac:dyDescent="0.55000000000000004"/>
    <row r="7085" ht="14.25" customHeight="1" x14ac:dyDescent="0.55000000000000004"/>
    <row r="7086" ht="14.25" customHeight="1" x14ac:dyDescent="0.55000000000000004"/>
    <row r="7087" ht="14.25" customHeight="1" x14ac:dyDescent="0.55000000000000004"/>
    <row r="7088" ht="14.25" customHeight="1" x14ac:dyDescent="0.55000000000000004"/>
    <row r="7089" ht="14.25" customHeight="1" x14ac:dyDescent="0.55000000000000004"/>
    <row r="7090" ht="14.25" customHeight="1" x14ac:dyDescent="0.55000000000000004"/>
    <row r="7091" ht="14.25" customHeight="1" x14ac:dyDescent="0.55000000000000004"/>
    <row r="7092" ht="14.25" customHeight="1" x14ac:dyDescent="0.55000000000000004"/>
    <row r="7093" ht="14.25" customHeight="1" x14ac:dyDescent="0.55000000000000004"/>
    <row r="7094" ht="14.25" customHeight="1" x14ac:dyDescent="0.55000000000000004"/>
    <row r="7095" ht="14.25" customHeight="1" x14ac:dyDescent="0.55000000000000004"/>
    <row r="7096" ht="14.25" customHeight="1" x14ac:dyDescent="0.55000000000000004"/>
    <row r="7097" ht="14.25" customHeight="1" x14ac:dyDescent="0.55000000000000004"/>
    <row r="7098" ht="14.25" customHeight="1" x14ac:dyDescent="0.55000000000000004"/>
    <row r="7099" ht="14.25" customHeight="1" x14ac:dyDescent="0.55000000000000004"/>
    <row r="7100" ht="14.25" customHeight="1" x14ac:dyDescent="0.55000000000000004"/>
    <row r="7101" ht="14.25" customHeight="1" x14ac:dyDescent="0.55000000000000004"/>
    <row r="7102" ht="14.25" customHeight="1" x14ac:dyDescent="0.55000000000000004"/>
    <row r="7103" ht="14.25" customHeight="1" x14ac:dyDescent="0.55000000000000004"/>
    <row r="7104" ht="14.25" customHeight="1" x14ac:dyDescent="0.55000000000000004"/>
    <row r="7105" ht="14.25" customHeight="1" x14ac:dyDescent="0.55000000000000004"/>
    <row r="7106" ht="14.25" customHeight="1" x14ac:dyDescent="0.55000000000000004"/>
    <row r="7107" ht="14.25" customHeight="1" x14ac:dyDescent="0.55000000000000004"/>
    <row r="7108" ht="14.25" customHeight="1" x14ac:dyDescent="0.55000000000000004"/>
    <row r="7109" ht="14.25" customHeight="1" x14ac:dyDescent="0.55000000000000004"/>
    <row r="7110" ht="14.25" customHeight="1" x14ac:dyDescent="0.55000000000000004"/>
    <row r="7111" ht="14.25" customHeight="1" x14ac:dyDescent="0.55000000000000004"/>
    <row r="7112" ht="14.25" customHeight="1" x14ac:dyDescent="0.55000000000000004"/>
    <row r="7113" ht="14.25" customHeight="1" x14ac:dyDescent="0.55000000000000004"/>
    <row r="7114" ht="14.25" customHeight="1" x14ac:dyDescent="0.55000000000000004"/>
    <row r="7115" ht="14.25" customHeight="1" x14ac:dyDescent="0.55000000000000004"/>
    <row r="7116" ht="14.25" customHeight="1" x14ac:dyDescent="0.55000000000000004"/>
    <row r="7117" ht="14.25" customHeight="1" x14ac:dyDescent="0.55000000000000004"/>
    <row r="7118" ht="14.25" customHeight="1" x14ac:dyDescent="0.55000000000000004"/>
    <row r="7119" ht="14.25" customHeight="1" x14ac:dyDescent="0.55000000000000004"/>
    <row r="7120" ht="14.25" customHeight="1" x14ac:dyDescent="0.55000000000000004"/>
    <row r="7121" ht="14.25" customHeight="1" x14ac:dyDescent="0.55000000000000004"/>
    <row r="7122" ht="14.25" customHeight="1" x14ac:dyDescent="0.55000000000000004"/>
    <row r="7123" ht="14.25" customHeight="1" x14ac:dyDescent="0.55000000000000004"/>
    <row r="7124" ht="14.25" customHeight="1" x14ac:dyDescent="0.55000000000000004"/>
    <row r="7125" ht="14.25" customHeight="1" x14ac:dyDescent="0.55000000000000004"/>
    <row r="7126" ht="14.25" customHeight="1" x14ac:dyDescent="0.55000000000000004"/>
    <row r="7127" ht="14.25" customHeight="1" x14ac:dyDescent="0.55000000000000004"/>
    <row r="7128" ht="14.25" customHeight="1" x14ac:dyDescent="0.55000000000000004"/>
    <row r="7129" ht="14.25" customHeight="1" x14ac:dyDescent="0.55000000000000004"/>
    <row r="7130" ht="14.25" customHeight="1" x14ac:dyDescent="0.55000000000000004"/>
    <row r="7131" ht="14.25" customHeight="1" x14ac:dyDescent="0.55000000000000004"/>
    <row r="7132" ht="14.25" customHeight="1" x14ac:dyDescent="0.55000000000000004"/>
    <row r="7133" ht="14.25" customHeight="1" x14ac:dyDescent="0.55000000000000004"/>
    <row r="7134" ht="14.25" customHeight="1" x14ac:dyDescent="0.55000000000000004"/>
    <row r="7135" ht="14.25" customHeight="1" x14ac:dyDescent="0.55000000000000004"/>
    <row r="7136" ht="14.25" customHeight="1" x14ac:dyDescent="0.55000000000000004"/>
    <row r="7137" ht="14.25" customHeight="1" x14ac:dyDescent="0.55000000000000004"/>
    <row r="7138" ht="14.25" customHeight="1" x14ac:dyDescent="0.55000000000000004"/>
    <row r="7139" ht="14.25" customHeight="1" x14ac:dyDescent="0.55000000000000004"/>
    <row r="7140" ht="14.25" customHeight="1" x14ac:dyDescent="0.55000000000000004"/>
    <row r="7141" ht="14.25" customHeight="1" x14ac:dyDescent="0.55000000000000004"/>
    <row r="7142" ht="14.25" customHeight="1" x14ac:dyDescent="0.55000000000000004"/>
    <row r="7143" ht="14.25" customHeight="1" x14ac:dyDescent="0.55000000000000004"/>
    <row r="7144" ht="14.25" customHeight="1" x14ac:dyDescent="0.55000000000000004"/>
    <row r="7145" ht="14.25" customHeight="1" x14ac:dyDescent="0.55000000000000004"/>
    <row r="7146" ht="14.25" customHeight="1" x14ac:dyDescent="0.55000000000000004"/>
    <row r="7147" ht="14.25" customHeight="1" x14ac:dyDescent="0.55000000000000004"/>
    <row r="7148" ht="14.25" customHeight="1" x14ac:dyDescent="0.55000000000000004"/>
    <row r="7149" ht="14.25" customHeight="1" x14ac:dyDescent="0.55000000000000004"/>
    <row r="7150" ht="14.25" customHeight="1" x14ac:dyDescent="0.55000000000000004"/>
    <row r="7151" ht="14.25" customHeight="1" x14ac:dyDescent="0.55000000000000004"/>
    <row r="7152" ht="14.25" customHeight="1" x14ac:dyDescent="0.55000000000000004"/>
    <row r="7153" ht="14.25" customHeight="1" x14ac:dyDescent="0.55000000000000004"/>
    <row r="7154" ht="14.25" customHeight="1" x14ac:dyDescent="0.55000000000000004"/>
    <row r="7155" ht="14.25" customHeight="1" x14ac:dyDescent="0.55000000000000004"/>
    <row r="7156" ht="14.25" customHeight="1" x14ac:dyDescent="0.55000000000000004"/>
    <row r="7157" ht="14.25" customHeight="1" x14ac:dyDescent="0.55000000000000004"/>
    <row r="7158" ht="14.25" customHeight="1" x14ac:dyDescent="0.55000000000000004"/>
    <row r="7159" ht="14.25" customHeight="1" x14ac:dyDescent="0.55000000000000004"/>
    <row r="7160" ht="14.25" customHeight="1" x14ac:dyDescent="0.55000000000000004"/>
    <row r="7161" ht="14.25" customHeight="1" x14ac:dyDescent="0.55000000000000004"/>
    <row r="7162" ht="14.25" customHeight="1" x14ac:dyDescent="0.55000000000000004"/>
    <row r="7163" ht="14.25" customHeight="1" x14ac:dyDescent="0.55000000000000004"/>
    <row r="7164" ht="14.25" customHeight="1" x14ac:dyDescent="0.55000000000000004"/>
    <row r="7165" ht="14.25" customHeight="1" x14ac:dyDescent="0.55000000000000004"/>
    <row r="7166" ht="14.25" customHeight="1" x14ac:dyDescent="0.55000000000000004"/>
    <row r="7167" ht="14.25" customHeight="1" x14ac:dyDescent="0.55000000000000004"/>
    <row r="7168" ht="14.25" customHeight="1" x14ac:dyDescent="0.55000000000000004"/>
    <row r="7169" ht="14.25" customHeight="1" x14ac:dyDescent="0.55000000000000004"/>
    <row r="7170" ht="14.25" customHeight="1" x14ac:dyDescent="0.55000000000000004"/>
    <row r="7171" ht="14.25" customHeight="1" x14ac:dyDescent="0.55000000000000004"/>
    <row r="7172" ht="14.25" customHeight="1" x14ac:dyDescent="0.55000000000000004"/>
    <row r="7173" ht="14.25" customHeight="1" x14ac:dyDescent="0.55000000000000004"/>
    <row r="7174" ht="14.25" customHeight="1" x14ac:dyDescent="0.55000000000000004"/>
    <row r="7175" ht="14.25" customHeight="1" x14ac:dyDescent="0.55000000000000004"/>
    <row r="7176" ht="14.25" customHeight="1" x14ac:dyDescent="0.55000000000000004"/>
    <row r="7177" ht="14.25" customHeight="1" x14ac:dyDescent="0.55000000000000004"/>
    <row r="7178" ht="14.25" customHeight="1" x14ac:dyDescent="0.55000000000000004"/>
    <row r="7179" ht="14.25" customHeight="1" x14ac:dyDescent="0.55000000000000004"/>
    <row r="7180" ht="14.25" customHeight="1" x14ac:dyDescent="0.55000000000000004"/>
    <row r="7181" ht="14.25" customHeight="1" x14ac:dyDescent="0.55000000000000004"/>
    <row r="7182" ht="14.25" customHeight="1" x14ac:dyDescent="0.55000000000000004"/>
    <row r="7183" ht="14.25" customHeight="1" x14ac:dyDescent="0.55000000000000004"/>
    <row r="7184" ht="14.25" customHeight="1" x14ac:dyDescent="0.55000000000000004"/>
    <row r="7185" ht="14.25" customHeight="1" x14ac:dyDescent="0.55000000000000004"/>
    <row r="7186" ht="14.25" customHeight="1" x14ac:dyDescent="0.55000000000000004"/>
    <row r="7187" ht="14.25" customHeight="1" x14ac:dyDescent="0.55000000000000004"/>
    <row r="7188" ht="14.25" customHeight="1" x14ac:dyDescent="0.55000000000000004"/>
    <row r="7189" ht="14.25" customHeight="1" x14ac:dyDescent="0.55000000000000004"/>
    <row r="7190" ht="14.25" customHeight="1" x14ac:dyDescent="0.55000000000000004"/>
    <row r="7191" ht="14.25" customHeight="1" x14ac:dyDescent="0.55000000000000004"/>
    <row r="7192" ht="14.25" customHeight="1" x14ac:dyDescent="0.55000000000000004"/>
    <row r="7193" ht="14.25" customHeight="1" x14ac:dyDescent="0.55000000000000004"/>
    <row r="7194" ht="14.25" customHeight="1" x14ac:dyDescent="0.55000000000000004"/>
    <row r="7195" ht="14.25" customHeight="1" x14ac:dyDescent="0.55000000000000004"/>
    <row r="7196" ht="14.25" customHeight="1" x14ac:dyDescent="0.55000000000000004"/>
    <row r="7197" ht="14.25" customHeight="1" x14ac:dyDescent="0.55000000000000004"/>
    <row r="7198" ht="14.25" customHeight="1" x14ac:dyDescent="0.55000000000000004"/>
    <row r="7199" ht="14.25" customHeight="1" x14ac:dyDescent="0.55000000000000004"/>
    <row r="7200" ht="14.25" customHeight="1" x14ac:dyDescent="0.55000000000000004"/>
    <row r="7201" ht="14.25" customHeight="1" x14ac:dyDescent="0.55000000000000004"/>
    <row r="7202" ht="14.25" customHeight="1" x14ac:dyDescent="0.55000000000000004"/>
    <row r="7203" ht="14.25" customHeight="1" x14ac:dyDescent="0.55000000000000004"/>
    <row r="7204" ht="14.25" customHeight="1" x14ac:dyDescent="0.55000000000000004"/>
    <row r="7205" ht="14.25" customHeight="1" x14ac:dyDescent="0.55000000000000004"/>
    <row r="7206" ht="14.25" customHeight="1" x14ac:dyDescent="0.55000000000000004"/>
    <row r="7207" ht="14.25" customHeight="1" x14ac:dyDescent="0.55000000000000004"/>
    <row r="7208" ht="14.25" customHeight="1" x14ac:dyDescent="0.55000000000000004"/>
    <row r="7209" ht="14.25" customHeight="1" x14ac:dyDescent="0.55000000000000004"/>
    <row r="7210" ht="14.25" customHeight="1" x14ac:dyDescent="0.55000000000000004"/>
    <row r="7211" ht="14.25" customHeight="1" x14ac:dyDescent="0.55000000000000004"/>
    <row r="7212" ht="14.25" customHeight="1" x14ac:dyDescent="0.55000000000000004"/>
    <row r="7213" ht="14.25" customHeight="1" x14ac:dyDescent="0.55000000000000004"/>
    <row r="7214" ht="14.25" customHeight="1" x14ac:dyDescent="0.55000000000000004"/>
    <row r="7215" ht="14.25" customHeight="1" x14ac:dyDescent="0.55000000000000004"/>
    <row r="7216" ht="14.25" customHeight="1" x14ac:dyDescent="0.55000000000000004"/>
    <row r="7217" ht="14.25" customHeight="1" x14ac:dyDescent="0.55000000000000004"/>
    <row r="7218" ht="14.25" customHeight="1" x14ac:dyDescent="0.55000000000000004"/>
    <row r="7219" ht="14.25" customHeight="1" x14ac:dyDescent="0.55000000000000004"/>
    <row r="7220" ht="14.25" customHeight="1" x14ac:dyDescent="0.55000000000000004"/>
    <row r="7221" ht="14.25" customHeight="1" x14ac:dyDescent="0.55000000000000004"/>
    <row r="7222" ht="14.25" customHeight="1" x14ac:dyDescent="0.55000000000000004"/>
    <row r="7223" ht="14.25" customHeight="1" x14ac:dyDescent="0.55000000000000004"/>
    <row r="7224" ht="14.25" customHeight="1" x14ac:dyDescent="0.55000000000000004"/>
    <row r="7225" ht="14.25" customHeight="1" x14ac:dyDescent="0.55000000000000004"/>
    <row r="7226" ht="14.25" customHeight="1" x14ac:dyDescent="0.55000000000000004"/>
    <row r="7227" ht="14.25" customHeight="1" x14ac:dyDescent="0.55000000000000004"/>
    <row r="7228" ht="14.25" customHeight="1" x14ac:dyDescent="0.55000000000000004"/>
    <row r="7229" ht="14.25" customHeight="1" x14ac:dyDescent="0.55000000000000004"/>
    <row r="7230" ht="14.25" customHeight="1" x14ac:dyDescent="0.55000000000000004"/>
    <row r="7231" ht="14.25" customHeight="1" x14ac:dyDescent="0.55000000000000004"/>
    <row r="7232" ht="14.25" customHeight="1" x14ac:dyDescent="0.55000000000000004"/>
    <row r="7233" ht="14.25" customHeight="1" x14ac:dyDescent="0.55000000000000004"/>
    <row r="7234" ht="14.25" customHeight="1" x14ac:dyDescent="0.55000000000000004"/>
    <row r="7235" ht="14.25" customHeight="1" x14ac:dyDescent="0.55000000000000004"/>
    <row r="7236" ht="14.25" customHeight="1" x14ac:dyDescent="0.55000000000000004"/>
    <row r="7237" ht="14.25" customHeight="1" x14ac:dyDescent="0.55000000000000004"/>
    <row r="7238" ht="14.25" customHeight="1" x14ac:dyDescent="0.55000000000000004"/>
    <row r="7239" ht="14.25" customHeight="1" x14ac:dyDescent="0.55000000000000004"/>
    <row r="7240" ht="14.25" customHeight="1" x14ac:dyDescent="0.55000000000000004"/>
    <row r="7241" ht="14.25" customHeight="1" x14ac:dyDescent="0.55000000000000004"/>
    <row r="7242" ht="14.25" customHeight="1" x14ac:dyDescent="0.55000000000000004"/>
    <row r="7243" ht="14.25" customHeight="1" x14ac:dyDescent="0.55000000000000004"/>
    <row r="7244" ht="14.25" customHeight="1" x14ac:dyDescent="0.55000000000000004"/>
    <row r="7245" ht="14.25" customHeight="1" x14ac:dyDescent="0.55000000000000004"/>
    <row r="7246" ht="14.25" customHeight="1" x14ac:dyDescent="0.55000000000000004"/>
    <row r="7247" ht="14.25" customHeight="1" x14ac:dyDescent="0.55000000000000004"/>
    <row r="7248" ht="14.25" customHeight="1" x14ac:dyDescent="0.55000000000000004"/>
    <row r="7249" ht="14.25" customHeight="1" x14ac:dyDescent="0.55000000000000004"/>
    <row r="7250" ht="14.25" customHeight="1" x14ac:dyDescent="0.55000000000000004"/>
    <row r="7251" ht="14.25" customHeight="1" x14ac:dyDescent="0.55000000000000004"/>
    <row r="7252" ht="14.25" customHeight="1" x14ac:dyDescent="0.55000000000000004"/>
    <row r="7253" ht="14.25" customHeight="1" x14ac:dyDescent="0.55000000000000004"/>
    <row r="7254" ht="14.25" customHeight="1" x14ac:dyDescent="0.55000000000000004"/>
    <row r="7255" ht="14.25" customHeight="1" x14ac:dyDescent="0.55000000000000004"/>
    <row r="7256" ht="14.25" customHeight="1" x14ac:dyDescent="0.55000000000000004"/>
    <row r="7257" ht="14.25" customHeight="1" x14ac:dyDescent="0.55000000000000004"/>
    <row r="7258" ht="14.25" customHeight="1" x14ac:dyDescent="0.55000000000000004"/>
    <row r="7259" ht="14.25" customHeight="1" x14ac:dyDescent="0.55000000000000004"/>
    <row r="7260" ht="14.25" customHeight="1" x14ac:dyDescent="0.55000000000000004"/>
    <row r="7261" ht="14.25" customHeight="1" x14ac:dyDescent="0.55000000000000004"/>
    <row r="7262" ht="14.25" customHeight="1" x14ac:dyDescent="0.55000000000000004"/>
    <row r="7263" ht="14.25" customHeight="1" x14ac:dyDescent="0.55000000000000004"/>
    <row r="7264" ht="14.25" customHeight="1" x14ac:dyDescent="0.55000000000000004"/>
    <row r="7265" ht="14.25" customHeight="1" x14ac:dyDescent="0.55000000000000004"/>
    <row r="7266" ht="14.25" customHeight="1" x14ac:dyDescent="0.55000000000000004"/>
    <row r="7267" ht="14.25" customHeight="1" x14ac:dyDescent="0.55000000000000004"/>
    <row r="7268" ht="14.25" customHeight="1" x14ac:dyDescent="0.55000000000000004"/>
    <row r="7269" ht="14.25" customHeight="1" x14ac:dyDescent="0.55000000000000004"/>
    <row r="7270" ht="14.25" customHeight="1" x14ac:dyDescent="0.55000000000000004"/>
    <row r="7271" ht="14.25" customHeight="1" x14ac:dyDescent="0.55000000000000004"/>
    <row r="7272" ht="14.25" customHeight="1" x14ac:dyDescent="0.55000000000000004"/>
    <row r="7273" ht="14.25" customHeight="1" x14ac:dyDescent="0.55000000000000004"/>
    <row r="7274" ht="14.25" customHeight="1" x14ac:dyDescent="0.55000000000000004"/>
    <row r="7275" ht="14.25" customHeight="1" x14ac:dyDescent="0.55000000000000004"/>
    <row r="7276" ht="14.25" customHeight="1" x14ac:dyDescent="0.55000000000000004"/>
    <row r="7277" ht="14.25" customHeight="1" x14ac:dyDescent="0.55000000000000004"/>
    <row r="7278" ht="14.25" customHeight="1" x14ac:dyDescent="0.55000000000000004"/>
    <row r="7279" ht="14.25" customHeight="1" x14ac:dyDescent="0.55000000000000004"/>
    <row r="7280" ht="14.25" customHeight="1" x14ac:dyDescent="0.55000000000000004"/>
    <row r="7281" ht="14.25" customHeight="1" x14ac:dyDescent="0.55000000000000004"/>
    <row r="7282" ht="14.25" customHeight="1" x14ac:dyDescent="0.55000000000000004"/>
    <row r="7283" ht="14.25" customHeight="1" x14ac:dyDescent="0.55000000000000004"/>
    <row r="7284" ht="14.25" customHeight="1" x14ac:dyDescent="0.55000000000000004"/>
    <row r="7285" ht="14.25" customHeight="1" x14ac:dyDescent="0.55000000000000004"/>
    <row r="7286" ht="14.25" customHeight="1" x14ac:dyDescent="0.55000000000000004"/>
    <row r="7287" ht="14.25" customHeight="1" x14ac:dyDescent="0.55000000000000004"/>
    <row r="7288" ht="14.25" customHeight="1" x14ac:dyDescent="0.55000000000000004"/>
    <row r="7289" ht="14.25" customHeight="1" x14ac:dyDescent="0.55000000000000004"/>
    <row r="7290" ht="14.25" customHeight="1" x14ac:dyDescent="0.55000000000000004"/>
    <row r="7291" ht="14.25" customHeight="1" x14ac:dyDescent="0.55000000000000004"/>
    <row r="7292" ht="14.25" customHeight="1" x14ac:dyDescent="0.55000000000000004"/>
    <row r="7293" ht="14.25" customHeight="1" x14ac:dyDescent="0.55000000000000004"/>
    <row r="7294" ht="14.25" customHeight="1" x14ac:dyDescent="0.55000000000000004"/>
    <row r="7295" ht="14.25" customHeight="1" x14ac:dyDescent="0.55000000000000004"/>
    <row r="7296" ht="14.25" customHeight="1" x14ac:dyDescent="0.55000000000000004"/>
    <row r="7297" ht="14.25" customHeight="1" x14ac:dyDescent="0.55000000000000004"/>
    <row r="7298" ht="14.25" customHeight="1" x14ac:dyDescent="0.55000000000000004"/>
    <row r="7299" ht="14.25" customHeight="1" x14ac:dyDescent="0.55000000000000004"/>
    <row r="7300" ht="14.25" customHeight="1" x14ac:dyDescent="0.55000000000000004"/>
    <row r="7301" ht="14.25" customHeight="1" x14ac:dyDescent="0.55000000000000004"/>
    <row r="7302" ht="14.25" customHeight="1" x14ac:dyDescent="0.55000000000000004"/>
    <row r="7303" ht="14.25" customHeight="1" x14ac:dyDescent="0.55000000000000004"/>
    <row r="7304" ht="14.25" customHeight="1" x14ac:dyDescent="0.55000000000000004"/>
    <row r="7305" ht="14.25" customHeight="1" x14ac:dyDescent="0.55000000000000004"/>
    <row r="7306" ht="14.25" customHeight="1" x14ac:dyDescent="0.55000000000000004"/>
    <row r="7307" ht="14.25" customHeight="1" x14ac:dyDescent="0.55000000000000004"/>
    <row r="7308" ht="14.25" customHeight="1" x14ac:dyDescent="0.55000000000000004"/>
    <row r="7309" ht="14.25" customHeight="1" x14ac:dyDescent="0.55000000000000004"/>
    <row r="7310" ht="14.25" customHeight="1" x14ac:dyDescent="0.55000000000000004"/>
    <row r="7311" ht="14.25" customHeight="1" x14ac:dyDescent="0.55000000000000004"/>
    <row r="7312" ht="14.25" customHeight="1" x14ac:dyDescent="0.55000000000000004"/>
    <row r="7313" ht="14.25" customHeight="1" x14ac:dyDescent="0.55000000000000004"/>
    <row r="7314" ht="14.25" customHeight="1" x14ac:dyDescent="0.55000000000000004"/>
    <row r="7315" ht="14.25" customHeight="1" x14ac:dyDescent="0.55000000000000004"/>
    <row r="7316" ht="14.25" customHeight="1" x14ac:dyDescent="0.55000000000000004"/>
    <row r="7317" ht="14.25" customHeight="1" x14ac:dyDescent="0.55000000000000004"/>
    <row r="7318" ht="14.25" customHeight="1" x14ac:dyDescent="0.55000000000000004"/>
    <row r="7319" ht="14.25" customHeight="1" x14ac:dyDescent="0.55000000000000004"/>
    <row r="7320" ht="14.25" customHeight="1" x14ac:dyDescent="0.55000000000000004"/>
    <row r="7321" ht="14.25" customHeight="1" x14ac:dyDescent="0.55000000000000004"/>
    <row r="7322" ht="14.25" customHeight="1" x14ac:dyDescent="0.55000000000000004"/>
    <row r="7323" ht="14.25" customHeight="1" x14ac:dyDescent="0.55000000000000004"/>
    <row r="7324" ht="14.25" customHeight="1" x14ac:dyDescent="0.55000000000000004"/>
    <row r="7325" ht="14.25" customHeight="1" x14ac:dyDescent="0.55000000000000004"/>
    <row r="7326" ht="14.25" customHeight="1" x14ac:dyDescent="0.55000000000000004"/>
    <row r="7327" ht="14.25" customHeight="1" x14ac:dyDescent="0.55000000000000004"/>
    <row r="7328" ht="14.25" customHeight="1" x14ac:dyDescent="0.55000000000000004"/>
    <row r="7329" ht="14.25" customHeight="1" x14ac:dyDescent="0.55000000000000004"/>
    <row r="7330" ht="14.25" customHeight="1" x14ac:dyDescent="0.55000000000000004"/>
    <row r="7331" ht="14.25" customHeight="1" x14ac:dyDescent="0.55000000000000004"/>
    <row r="7332" ht="14.25" customHeight="1" x14ac:dyDescent="0.55000000000000004"/>
    <row r="7333" ht="14.25" customHeight="1" x14ac:dyDescent="0.55000000000000004"/>
    <row r="7334" ht="14.25" customHeight="1" x14ac:dyDescent="0.55000000000000004"/>
    <row r="7335" ht="14.25" customHeight="1" x14ac:dyDescent="0.55000000000000004"/>
    <row r="7336" ht="14.25" customHeight="1" x14ac:dyDescent="0.55000000000000004"/>
    <row r="7337" ht="14.25" customHeight="1" x14ac:dyDescent="0.55000000000000004"/>
    <row r="7338" ht="14.25" customHeight="1" x14ac:dyDescent="0.55000000000000004"/>
    <row r="7339" ht="14.25" customHeight="1" x14ac:dyDescent="0.55000000000000004"/>
    <row r="7340" ht="14.25" customHeight="1" x14ac:dyDescent="0.55000000000000004"/>
    <row r="7341" ht="14.25" customHeight="1" x14ac:dyDescent="0.55000000000000004"/>
    <row r="7342" ht="14.25" customHeight="1" x14ac:dyDescent="0.55000000000000004"/>
    <row r="7343" ht="14.25" customHeight="1" x14ac:dyDescent="0.55000000000000004"/>
    <row r="7344" ht="14.25" customHeight="1" x14ac:dyDescent="0.55000000000000004"/>
    <row r="7345" ht="14.25" customHeight="1" x14ac:dyDescent="0.55000000000000004"/>
    <row r="7346" ht="14.25" customHeight="1" x14ac:dyDescent="0.55000000000000004"/>
    <row r="7347" ht="14.25" customHeight="1" x14ac:dyDescent="0.55000000000000004"/>
    <row r="7348" ht="14.25" customHeight="1" x14ac:dyDescent="0.55000000000000004"/>
    <row r="7349" ht="14.25" customHeight="1" x14ac:dyDescent="0.55000000000000004"/>
    <row r="7350" ht="14.25" customHeight="1" x14ac:dyDescent="0.55000000000000004"/>
    <row r="7351" ht="14.25" customHeight="1" x14ac:dyDescent="0.55000000000000004"/>
    <row r="7352" ht="14.25" customHeight="1" x14ac:dyDescent="0.55000000000000004"/>
    <row r="7353" ht="14.25" customHeight="1" x14ac:dyDescent="0.55000000000000004"/>
    <row r="7354" ht="14.25" customHeight="1" x14ac:dyDescent="0.55000000000000004"/>
    <row r="7355" ht="14.25" customHeight="1" x14ac:dyDescent="0.55000000000000004"/>
    <row r="7356" ht="14.25" customHeight="1" x14ac:dyDescent="0.55000000000000004"/>
    <row r="7357" ht="14.25" customHeight="1" x14ac:dyDescent="0.55000000000000004"/>
    <row r="7358" ht="14.25" customHeight="1" x14ac:dyDescent="0.55000000000000004"/>
    <row r="7359" ht="14.25" customHeight="1" x14ac:dyDescent="0.55000000000000004"/>
    <row r="7360" ht="14.25" customHeight="1" x14ac:dyDescent="0.55000000000000004"/>
    <row r="7361" ht="14.25" customHeight="1" x14ac:dyDescent="0.55000000000000004"/>
    <row r="7362" ht="14.25" customHeight="1" x14ac:dyDescent="0.55000000000000004"/>
    <row r="7363" ht="14.25" customHeight="1" x14ac:dyDescent="0.55000000000000004"/>
    <row r="7364" ht="14.25" customHeight="1" x14ac:dyDescent="0.55000000000000004"/>
    <row r="7365" ht="14.25" customHeight="1" x14ac:dyDescent="0.55000000000000004"/>
    <row r="7366" ht="14.25" customHeight="1" x14ac:dyDescent="0.55000000000000004"/>
    <row r="7367" ht="14.25" customHeight="1" x14ac:dyDescent="0.55000000000000004"/>
    <row r="7368" ht="14.25" customHeight="1" x14ac:dyDescent="0.55000000000000004"/>
    <row r="7369" ht="14.25" customHeight="1" x14ac:dyDescent="0.55000000000000004"/>
    <row r="7370" ht="14.25" customHeight="1" x14ac:dyDescent="0.55000000000000004"/>
    <row r="7371" ht="14.25" customHeight="1" x14ac:dyDescent="0.55000000000000004"/>
    <row r="7372" ht="14.25" customHeight="1" x14ac:dyDescent="0.55000000000000004"/>
    <row r="7373" ht="14.25" customHeight="1" x14ac:dyDescent="0.55000000000000004"/>
    <row r="7374" ht="14.25" customHeight="1" x14ac:dyDescent="0.55000000000000004"/>
    <row r="7375" ht="14.25" customHeight="1" x14ac:dyDescent="0.55000000000000004"/>
    <row r="7376" ht="14.25" customHeight="1" x14ac:dyDescent="0.55000000000000004"/>
    <row r="7377" ht="14.25" customHeight="1" x14ac:dyDescent="0.55000000000000004"/>
    <row r="7378" ht="14.25" customHeight="1" x14ac:dyDescent="0.55000000000000004"/>
    <row r="7379" ht="14.25" customHeight="1" x14ac:dyDescent="0.55000000000000004"/>
    <row r="7380" ht="14.25" customHeight="1" x14ac:dyDescent="0.55000000000000004"/>
    <row r="7381" ht="14.25" customHeight="1" x14ac:dyDescent="0.55000000000000004"/>
    <row r="7382" ht="14.25" customHeight="1" x14ac:dyDescent="0.55000000000000004"/>
    <row r="7383" ht="14.25" customHeight="1" x14ac:dyDescent="0.55000000000000004"/>
    <row r="7384" ht="14.25" customHeight="1" x14ac:dyDescent="0.55000000000000004"/>
    <row r="7385" ht="14.25" customHeight="1" x14ac:dyDescent="0.55000000000000004"/>
    <row r="7386" ht="14.25" customHeight="1" x14ac:dyDescent="0.55000000000000004"/>
    <row r="7387" ht="14.25" customHeight="1" x14ac:dyDescent="0.55000000000000004"/>
    <row r="7388" ht="14.25" customHeight="1" x14ac:dyDescent="0.55000000000000004"/>
    <row r="7389" ht="14.25" customHeight="1" x14ac:dyDescent="0.55000000000000004"/>
    <row r="7390" ht="14.25" customHeight="1" x14ac:dyDescent="0.55000000000000004"/>
    <row r="7391" ht="14.25" customHeight="1" x14ac:dyDescent="0.55000000000000004"/>
    <row r="7392" ht="14.25" customHeight="1" x14ac:dyDescent="0.55000000000000004"/>
    <row r="7393" ht="14.25" customHeight="1" x14ac:dyDescent="0.55000000000000004"/>
    <row r="7394" ht="14.25" customHeight="1" x14ac:dyDescent="0.55000000000000004"/>
    <row r="7395" ht="14.25" customHeight="1" x14ac:dyDescent="0.55000000000000004"/>
    <row r="7396" ht="14.25" customHeight="1" x14ac:dyDescent="0.55000000000000004"/>
    <row r="7397" ht="14.25" customHeight="1" x14ac:dyDescent="0.55000000000000004"/>
    <row r="7398" ht="14.25" customHeight="1" x14ac:dyDescent="0.55000000000000004"/>
    <row r="7399" ht="14.25" customHeight="1" x14ac:dyDescent="0.55000000000000004"/>
    <row r="7400" ht="14.25" customHeight="1" x14ac:dyDescent="0.55000000000000004"/>
    <row r="7401" ht="14.25" customHeight="1" x14ac:dyDescent="0.55000000000000004"/>
    <row r="7402" ht="14.25" customHeight="1" x14ac:dyDescent="0.55000000000000004"/>
    <row r="7403" ht="14.25" customHeight="1" x14ac:dyDescent="0.55000000000000004"/>
    <row r="7404" ht="14.25" customHeight="1" x14ac:dyDescent="0.55000000000000004"/>
    <row r="7405" ht="14.25" customHeight="1" x14ac:dyDescent="0.55000000000000004"/>
    <row r="7406" ht="14.25" customHeight="1" x14ac:dyDescent="0.55000000000000004"/>
    <row r="7407" ht="14.25" customHeight="1" x14ac:dyDescent="0.55000000000000004"/>
    <row r="7408" ht="14.25" customHeight="1" x14ac:dyDescent="0.55000000000000004"/>
    <row r="7409" ht="14.25" customHeight="1" x14ac:dyDescent="0.55000000000000004"/>
    <row r="7410" ht="14.25" customHeight="1" x14ac:dyDescent="0.55000000000000004"/>
    <row r="7411" ht="14.25" customHeight="1" x14ac:dyDescent="0.55000000000000004"/>
    <row r="7412" ht="14.25" customHeight="1" x14ac:dyDescent="0.55000000000000004"/>
    <row r="7413" ht="14.25" customHeight="1" x14ac:dyDescent="0.55000000000000004"/>
    <row r="7414" ht="14.25" customHeight="1" x14ac:dyDescent="0.55000000000000004"/>
    <row r="7415" ht="14.25" customHeight="1" x14ac:dyDescent="0.55000000000000004"/>
    <row r="7416" ht="14.25" customHeight="1" x14ac:dyDescent="0.55000000000000004"/>
    <row r="7417" ht="14.25" customHeight="1" x14ac:dyDescent="0.55000000000000004"/>
    <row r="7418" ht="14.25" customHeight="1" x14ac:dyDescent="0.55000000000000004"/>
    <row r="7419" ht="14.25" customHeight="1" x14ac:dyDescent="0.55000000000000004"/>
    <row r="7420" ht="14.25" customHeight="1" x14ac:dyDescent="0.55000000000000004"/>
    <row r="7421" ht="14.25" customHeight="1" x14ac:dyDescent="0.55000000000000004"/>
    <row r="7422" ht="14.25" customHeight="1" x14ac:dyDescent="0.55000000000000004"/>
    <row r="7423" ht="14.25" customHeight="1" x14ac:dyDescent="0.55000000000000004"/>
    <row r="7424" ht="14.25" customHeight="1" x14ac:dyDescent="0.55000000000000004"/>
    <row r="7425" ht="14.25" customHeight="1" x14ac:dyDescent="0.55000000000000004"/>
    <row r="7426" ht="14.25" customHeight="1" x14ac:dyDescent="0.55000000000000004"/>
    <row r="7427" ht="14.25" customHeight="1" x14ac:dyDescent="0.55000000000000004"/>
    <row r="7428" ht="14.25" customHeight="1" x14ac:dyDescent="0.55000000000000004"/>
    <row r="7429" ht="14.25" customHeight="1" x14ac:dyDescent="0.55000000000000004"/>
    <row r="7430" ht="14.25" customHeight="1" x14ac:dyDescent="0.55000000000000004"/>
    <row r="7431" ht="14.25" customHeight="1" x14ac:dyDescent="0.55000000000000004"/>
    <row r="7432" ht="14.25" customHeight="1" x14ac:dyDescent="0.55000000000000004"/>
    <row r="7433" ht="14.25" customHeight="1" x14ac:dyDescent="0.55000000000000004"/>
    <row r="7434" ht="14.25" customHeight="1" x14ac:dyDescent="0.55000000000000004"/>
    <row r="7435" ht="14.25" customHeight="1" x14ac:dyDescent="0.55000000000000004"/>
    <row r="7436" ht="14.25" customHeight="1" x14ac:dyDescent="0.55000000000000004"/>
    <row r="7437" ht="14.25" customHeight="1" x14ac:dyDescent="0.55000000000000004"/>
    <row r="7438" ht="14.25" customHeight="1" x14ac:dyDescent="0.55000000000000004"/>
    <row r="7439" ht="14.25" customHeight="1" x14ac:dyDescent="0.55000000000000004"/>
    <row r="7440" ht="14.25" customHeight="1" x14ac:dyDescent="0.55000000000000004"/>
    <row r="7441" ht="14.25" customHeight="1" x14ac:dyDescent="0.55000000000000004"/>
    <row r="7442" ht="14.25" customHeight="1" x14ac:dyDescent="0.55000000000000004"/>
    <row r="7443" ht="14.25" customHeight="1" x14ac:dyDescent="0.55000000000000004"/>
    <row r="7444" ht="14.25" customHeight="1" x14ac:dyDescent="0.55000000000000004"/>
    <row r="7445" ht="14.25" customHeight="1" x14ac:dyDescent="0.55000000000000004"/>
    <row r="7446" ht="14.25" customHeight="1" x14ac:dyDescent="0.55000000000000004"/>
    <row r="7447" ht="14.25" customHeight="1" x14ac:dyDescent="0.55000000000000004"/>
    <row r="7448" ht="14.25" customHeight="1" x14ac:dyDescent="0.55000000000000004"/>
    <row r="7449" ht="14.25" customHeight="1" x14ac:dyDescent="0.55000000000000004"/>
    <row r="7450" ht="14.25" customHeight="1" x14ac:dyDescent="0.55000000000000004"/>
    <row r="7451" ht="14.25" customHeight="1" x14ac:dyDescent="0.55000000000000004"/>
    <row r="7452" ht="14.25" customHeight="1" x14ac:dyDescent="0.55000000000000004"/>
    <row r="7453" ht="14.25" customHeight="1" x14ac:dyDescent="0.55000000000000004"/>
    <row r="7454" ht="14.25" customHeight="1" x14ac:dyDescent="0.55000000000000004"/>
    <row r="7455" ht="14.25" customHeight="1" x14ac:dyDescent="0.55000000000000004"/>
    <row r="7456" ht="14.25" customHeight="1" x14ac:dyDescent="0.55000000000000004"/>
    <row r="7457" ht="14.25" customHeight="1" x14ac:dyDescent="0.55000000000000004"/>
    <row r="7458" ht="14.25" customHeight="1" x14ac:dyDescent="0.55000000000000004"/>
    <row r="7459" ht="14.25" customHeight="1" x14ac:dyDescent="0.55000000000000004"/>
    <row r="7460" ht="14.25" customHeight="1" x14ac:dyDescent="0.55000000000000004"/>
    <row r="7461" ht="14.25" customHeight="1" x14ac:dyDescent="0.55000000000000004"/>
    <row r="7462" ht="14.25" customHeight="1" x14ac:dyDescent="0.55000000000000004"/>
    <row r="7463" ht="14.25" customHeight="1" x14ac:dyDescent="0.55000000000000004"/>
    <row r="7464" ht="14.25" customHeight="1" x14ac:dyDescent="0.55000000000000004"/>
    <row r="7465" ht="14.25" customHeight="1" x14ac:dyDescent="0.55000000000000004"/>
    <row r="7466" ht="14.25" customHeight="1" x14ac:dyDescent="0.55000000000000004"/>
    <row r="7467" ht="14.25" customHeight="1" x14ac:dyDescent="0.55000000000000004"/>
    <row r="7468" ht="14.25" customHeight="1" x14ac:dyDescent="0.55000000000000004"/>
    <row r="7469" ht="14.25" customHeight="1" x14ac:dyDescent="0.55000000000000004"/>
    <row r="7470" ht="14.25" customHeight="1" x14ac:dyDescent="0.55000000000000004"/>
    <row r="7471" ht="14.25" customHeight="1" x14ac:dyDescent="0.55000000000000004"/>
    <row r="7472" ht="14.25" customHeight="1" x14ac:dyDescent="0.55000000000000004"/>
    <row r="7473" ht="14.25" customHeight="1" x14ac:dyDescent="0.55000000000000004"/>
    <row r="7474" ht="14.25" customHeight="1" x14ac:dyDescent="0.55000000000000004"/>
    <row r="7475" ht="14.25" customHeight="1" x14ac:dyDescent="0.55000000000000004"/>
    <row r="7476" ht="14.25" customHeight="1" x14ac:dyDescent="0.55000000000000004"/>
    <row r="7477" ht="14.25" customHeight="1" x14ac:dyDescent="0.55000000000000004"/>
    <row r="7478" ht="14.25" customHeight="1" x14ac:dyDescent="0.55000000000000004"/>
    <row r="7479" ht="14.25" customHeight="1" x14ac:dyDescent="0.55000000000000004"/>
    <row r="7480" ht="14.25" customHeight="1" x14ac:dyDescent="0.55000000000000004"/>
    <row r="7481" ht="14.25" customHeight="1" x14ac:dyDescent="0.55000000000000004"/>
    <row r="7482" ht="14.25" customHeight="1" x14ac:dyDescent="0.55000000000000004"/>
    <row r="7483" ht="14.25" customHeight="1" x14ac:dyDescent="0.55000000000000004"/>
    <row r="7484" ht="14.25" customHeight="1" x14ac:dyDescent="0.55000000000000004"/>
    <row r="7485" ht="14.25" customHeight="1" x14ac:dyDescent="0.55000000000000004"/>
    <row r="7486" ht="14.25" customHeight="1" x14ac:dyDescent="0.55000000000000004"/>
    <row r="7487" ht="14.25" customHeight="1" x14ac:dyDescent="0.55000000000000004"/>
    <row r="7488" ht="14.25" customHeight="1" x14ac:dyDescent="0.55000000000000004"/>
    <row r="7489" ht="14.25" customHeight="1" x14ac:dyDescent="0.55000000000000004"/>
    <row r="7490" ht="14.25" customHeight="1" x14ac:dyDescent="0.55000000000000004"/>
    <row r="7491" ht="14.25" customHeight="1" x14ac:dyDescent="0.55000000000000004"/>
    <row r="7492" ht="14.25" customHeight="1" x14ac:dyDescent="0.55000000000000004"/>
    <row r="7493" ht="14.25" customHeight="1" x14ac:dyDescent="0.55000000000000004"/>
    <row r="7494" ht="14.25" customHeight="1" x14ac:dyDescent="0.55000000000000004"/>
    <row r="7495" ht="14.25" customHeight="1" x14ac:dyDescent="0.55000000000000004"/>
    <row r="7496" ht="14.25" customHeight="1" x14ac:dyDescent="0.55000000000000004"/>
    <row r="7497" ht="14.25" customHeight="1" x14ac:dyDescent="0.55000000000000004"/>
    <row r="7498" ht="14.25" customHeight="1" x14ac:dyDescent="0.55000000000000004"/>
    <row r="7499" ht="14.25" customHeight="1" x14ac:dyDescent="0.55000000000000004"/>
    <row r="7500" ht="14.25" customHeight="1" x14ac:dyDescent="0.55000000000000004"/>
    <row r="7501" ht="14.25" customHeight="1" x14ac:dyDescent="0.55000000000000004"/>
    <row r="7502" ht="14.25" customHeight="1" x14ac:dyDescent="0.55000000000000004"/>
    <row r="7503" ht="14.25" customHeight="1" x14ac:dyDescent="0.55000000000000004"/>
    <row r="7504" ht="14.25" customHeight="1" x14ac:dyDescent="0.55000000000000004"/>
    <row r="7505" ht="14.25" customHeight="1" x14ac:dyDescent="0.55000000000000004"/>
    <row r="7506" ht="14.25" customHeight="1" x14ac:dyDescent="0.55000000000000004"/>
    <row r="7507" ht="14.25" customHeight="1" x14ac:dyDescent="0.55000000000000004"/>
    <row r="7508" ht="14.25" customHeight="1" x14ac:dyDescent="0.55000000000000004"/>
    <row r="7509" ht="14.25" customHeight="1" x14ac:dyDescent="0.55000000000000004"/>
    <row r="7510" ht="14.25" customHeight="1" x14ac:dyDescent="0.55000000000000004"/>
    <row r="7511" ht="14.25" customHeight="1" x14ac:dyDescent="0.55000000000000004"/>
    <row r="7512" ht="14.25" customHeight="1" x14ac:dyDescent="0.55000000000000004"/>
    <row r="7513" ht="14.25" customHeight="1" x14ac:dyDescent="0.55000000000000004"/>
    <row r="7514" ht="14.25" customHeight="1" x14ac:dyDescent="0.55000000000000004"/>
    <row r="7515" ht="14.25" customHeight="1" x14ac:dyDescent="0.55000000000000004"/>
    <row r="7516" ht="14.25" customHeight="1" x14ac:dyDescent="0.55000000000000004"/>
    <row r="7517" ht="14.25" customHeight="1" x14ac:dyDescent="0.55000000000000004"/>
    <row r="7518" ht="14.25" customHeight="1" x14ac:dyDescent="0.55000000000000004"/>
    <row r="7519" ht="14.25" customHeight="1" x14ac:dyDescent="0.55000000000000004"/>
    <row r="7520" ht="14.25" customHeight="1" x14ac:dyDescent="0.55000000000000004"/>
    <row r="7521" ht="14.25" customHeight="1" x14ac:dyDescent="0.55000000000000004"/>
    <row r="7522" ht="14.25" customHeight="1" x14ac:dyDescent="0.55000000000000004"/>
    <row r="7523" ht="14.25" customHeight="1" x14ac:dyDescent="0.55000000000000004"/>
    <row r="7524" ht="14.25" customHeight="1" x14ac:dyDescent="0.55000000000000004"/>
    <row r="7525" ht="14.25" customHeight="1" x14ac:dyDescent="0.55000000000000004"/>
    <row r="7526" ht="14.25" customHeight="1" x14ac:dyDescent="0.55000000000000004"/>
    <row r="7527" ht="14.25" customHeight="1" x14ac:dyDescent="0.55000000000000004"/>
    <row r="7528" ht="14.25" customHeight="1" x14ac:dyDescent="0.55000000000000004"/>
    <row r="7529" ht="14.25" customHeight="1" x14ac:dyDescent="0.55000000000000004"/>
    <row r="7530" ht="14.25" customHeight="1" x14ac:dyDescent="0.55000000000000004"/>
    <row r="7531" ht="14.25" customHeight="1" x14ac:dyDescent="0.55000000000000004"/>
    <row r="7532" ht="14.25" customHeight="1" x14ac:dyDescent="0.55000000000000004"/>
    <row r="7533" ht="14.25" customHeight="1" x14ac:dyDescent="0.55000000000000004"/>
    <row r="7534" ht="14.25" customHeight="1" x14ac:dyDescent="0.55000000000000004"/>
    <row r="7535" ht="14.25" customHeight="1" x14ac:dyDescent="0.55000000000000004"/>
    <row r="7536" ht="14.25" customHeight="1" x14ac:dyDescent="0.55000000000000004"/>
    <row r="7537" ht="14.25" customHeight="1" x14ac:dyDescent="0.55000000000000004"/>
    <row r="7538" ht="14.25" customHeight="1" x14ac:dyDescent="0.55000000000000004"/>
    <row r="7539" ht="14.25" customHeight="1" x14ac:dyDescent="0.55000000000000004"/>
    <row r="7540" ht="14.25" customHeight="1" x14ac:dyDescent="0.55000000000000004"/>
    <row r="7541" ht="14.25" customHeight="1" x14ac:dyDescent="0.55000000000000004"/>
    <row r="7542" ht="14.25" customHeight="1" x14ac:dyDescent="0.55000000000000004"/>
    <row r="7543" ht="14.25" customHeight="1" x14ac:dyDescent="0.55000000000000004"/>
    <row r="7544" ht="14.25" customHeight="1" x14ac:dyDescent="0.55000000000000004"/>
    <row r="7545" ht="14.25" customHeight="1" x14ac:dyDescent="0.55000000000000004"/>
    <row r="7546" ht="14.25" customHeight="1" x14ac:dyDescent="0.55000000000000004"/>
    <row r="7547" ht="14.25" customHeight="1" x14ac:dyDescent="0.55000000000000004"/>
    <row r="7548" ht="14.25" customHeight="1" x14ac:dyDescent="0.55000000000000004"/>
    <row r="7549" ht="14.25" customHeight="1" x14ac:dyDescent="0.55000000000000004"/>
    <row r="7550" ht="14.25" customHeight="1" x14ac:dyDescent="0.55000000000000004"/>
    <row r="7551" ht="14.25" customHeight="1" x14ac:dyDescent="0.55000000000000004"/>
    <row r="7552" ht="14.25" customHeight="1" x14ac:dyDescent="0.55000000000000004"/>
    <row r="7553" ht="14.25" customHeight="1" x14ac:dyDescent="0.55000000000000004"/>
    <row r="7554" ht="14.25" customHeight="1" x14ac:dyDescent="0.55000000000000004"/>
    <row r="7555" ht="14.25" customHeight="1" x14ac:dyDescent="0.55000000000000004"/>
    <row r="7556" ht="14.25" customHeight="1" x14ac:dyDescent="0.55000000000000004"/>
    <row r="7557" ht="14.25" customHeight="1" x14ac:dyDescent="0.55000000000000004"/>
    <row r="7558" ht="14.25" customHeight="1" x14ac:dyDescent="0.55000000000000004"/>
    <row r="7559" ht="14.25" customHeight="1" x14ac:dyDescent="0.55000000000000004"/>
    <row r="7560" ht="14.25" customHeight="1" x14ac:dyDescent="0.55000000000000004"/>
    <row r="7561" ht="14.25" customHeight="1" x14ac:dyDescent="0.55000000000000004"/>
    <row r="7562" ht="14.25" customHeight="1" x14ac:dyDescent="0.55000000000000004"/>
    <row r="7563" ht="14.25" customHeight="1" x14ac:dyDescent="0.55000000000000004"/>
    <row r="7564" ht="14.25" customHeight="1" x14ac:dyDescent="0.55000000000000004"/>
    <row r="7565" ht="14.25" customHeight="1" x14ac:dyDescent="0.55000000000000004"/>
    <row r="7566" ht="14.25" customHeight="1" x14ac:dyDescent="0.55000000000000004"/>
    <row r="7567" ht="14.25" customHeight="1" x14ac:dyDescent="0.55000000000000004"/>
    <row r="7568" ht="14.25" customHeight="1" x14ac:dyDescent="0.55000000000000004"/>
    <row r="7569" ht="14.25" customHeight="1" x14ac:dyDescent="0.55000000000000004"/>
    <row r="7570" ht="14.25" customHeight="1" x14ac:dyDescent="0.55000000000000004"/>
    <row r="7571" ht="14.25" customHeight="1" x14ac:dyDescent="0.55000000000000004"/>
    <row r="7572" ht="14.25" customHeight="1" x14ac:dyDescent="0.55000000000000004"/>
    <row r="7573" ht="14.25" customHeight="1" x14ac:dyDescent="0.55000000000000004"/>
    <row r="7574" ht="14.25" customHeight="1" x14ac:dyDescent="0.55000000000000004"/>
    <row r="7575" ht="14.25" customHeight="1" x14ac:dyDescent="0.55000000000000004"/>
    <row r="7576" ht="14.25" customHeight="1" x14ac:dyDescent="0.55000000000000004"/>
    <row r="7577" ht="14.25" customHeight="1" x14ac:dyDescent="0.55000000000000004"/>
    <row r="7578" ht="14.25" customHeight="1" x14ac:dyDescent="0.55000000000000004"/>
    <row r="7579" ht="14.25" customHeight="1" x14ac:dyDescent="0.55000000000000004"/>
    <row r="7580" ht="14.25" customHeight="1" x14ac:dyDescent="0.55000000000000004"/>
    <row r="7581" ht="14.25" customHeight="1" x14ac:dyDescent="0.55000000000000004"/>
    <row r="7582" ht="14.25" customHeight="1" x14ac:dyDescent="0.55000000000000004"/>
    <row r="7583" ht="14.25" customHeight="1" x14ac:dyDescent="0.55000000000000004"/>
    <row r="7584" ht="14.25" customHeight="1" x14ac:dyDescent="0.55000000000000004"/>
    <row r="7585" ht="14.25" customHeight="1" x14ac:dyDescent="0.55000000000000004"/>
    <row r="7586" ht="14.25" customHeight="1" x14ac:dyDescent="0.55000000000000004"/>
    <row r="7587" ht="14.25" customHeight="1" x14ac:dyDescent="0.55000000000000004"/>
    <row r="7588" ht="14.25" customHeight="1" x14ac:dyDescent="0.55000000000000004"/>
    <row r="7589" ht="14.25" customHeight="1" x14ac:dyDescent="0.55000000000000004"/>
    <row r="7590" ht="14.25" customHeight="1" x14ac:dyDescent="0.55000000000000004"/>
    <row r="7591" ht="14.25" customHeight="1" x14ac:dyDescent="0.55000000000000004"/>
    <row r="7592" ht="14.25" customHeight="1" x14ac:dyDescent="0.55000000000000004"/>
    <row r="7593" ht="14.25" customHeight="1" x14ac:dyDescent="0.55000000000000004"/>
    <row r="7594" ht="14.25" customHeight="1" x14ac:dyDescent="0.55000000000000004"/>
    <row r="7595" ht="14.25" customHeight="1" x14ac:dyDescent="0.55000000000000004"/>
    <row r="7596" ht="14.25" customHeight="1" x14ac:dyDescent="0.55000000000000004"/>
    <row r="7597" ht="14.25" customHeight="1" x14ac:dyDescent="0.55000000000000004"/>
    <row r="7598" ht="14.25" customHeight="1" x14ac:dyDescent="0.55000000000000004"/>
    <row r="7599" ht="14.25" customHeight="1" x14ac:dyDescent="0.55000000000000004"/>
    <row r="7600" ht="14.25" customHeight="1" x14ac:dyDescent="0.55000000000000004"/>
    <row r="7601" ht="14.25" customHeight="1" x14ac:dyDescent="0.55000000000000004"/>
    <row r="7602" ht="14.25" customHeight="1" x14ac:dyDescent="0.55000000000000004"/>
    <row r="7603" ht="14.25" customHeight="1" x14ac:dyDescent="0.55000000000000004"/>
    <row r="7604" ht="14.25" customHeight="1" x14ac:dyDescent="0.55000000000000004"/>
    <row r="7605" ht="14.25" customHeight="1" x14ac:dyDescent="0.55000000000000004"/>
    <row r="7606" ht="14.25" customHeight="1" x14ac:dyDescent="0.55000000000000004"/>
    <row r="7607" ht="14.25" customHeight="1" x14ac:dyDescent="0.55000000000000004"/>
    <row r="7608" ht="14.25" customHeight="1" x14ac:dyDescent="0.55000000000000004"/>
    <row r="7609" ht="14.25" customHeight="1" x14ac:dyDescent="0.55000000000000004"/>
    <row r="7610" ht="14.25" customHeight="1" x14ac:dyDescent="0.55000000000000004"/>
    <row r="7611" ht="14.25" customHeight="1" x14ac:dyDescent="0.55000000000000004"/>
    <row r="7612" ht="14.25" customHeight="1" x14ac:dyDescent="0.55000000000000004"/>
    <row r="7613" ht="14.25" customHeight="1" x14ac:dyDescent="0.55000000000000004"/>
    <row r="7614" ht="14.25" customHeight="1" x14ac:dyDescent="0.55000000000000004"/>
    <row r="7615" ht="14.25" customHeight="1" x14ac:dyDescent="0.55000000000000004"/>
    <row r="7616" ht="14.25" customHeight="1" x14ac:dyDescent="0.55000000000000004"/>
    <row r="7617" ht="14.25" customHeight="1" x14ac:dyDescent="0.55000000000000004"/>
    <row r="7618" ht="14.25" customHeight="1" x14ac:dyDescent="0.55000000000000004"/>
    <row r="7619" ht="14.25" customHeight="1" x14ac:dyDescent="0.55000000000000004"/>
    <row r="7620" ht="14.25" customHeight="1" x14ac:dyDescent="0.55000000000000004"/>
    <row r="7621" ht="14.25" customHeight="1" x14ac:dyDescent="0.55000000000000004"/>
    <row r="7622" ht="14.25" customHeight="1" x14ac:dyDescent="0.55000000000000004"/>
    <row r="7623" ht="14.25" customHeight="1" x14ac:dyDescent="0.55000000000000004"/>
    <row r="7624" ht="14.25" customHeight="1" x14ac:dyDescent="0.55000000000000004"/>
    <row r="7625" ht="14.25" customHeight="1" x14ac:dyDescent="0.55000000000000004"/>
    <row r="7626" ht="14.25" customHeight="1" x14ac:dyDescent="0.55000000000000004"/>
    <row r="7627" ht="14.25" customHeight="1" x14ac:dyDescent="0.55000000000000004"/>
    <row r="7628" ht="14.25" customHeight="1" x14ac:dyDescent="0.55000000000000004"/>
    <row r="7629" ht="14.25" customHeight="1" x14ac:dyDescent="0.55000000000000004"/>
    <row r="7630" ht="14.25" customHeight="1" x14ac:dyDescent="0.55000000000000004"/>
    <row r="7631" ht="14.25" customHeight="1" x14ac:dyDescent="0.55000000000000004"/>
    <row r="7632" ht="14.25" customHeight="1" x14ac:dyDescent="0.55000000000000004"/>
    <row r="7633" ht="14.25" customHeight="1" x14ac:dyDescent="0.55000000000000004"/>
    <row r="7634" ht="14.25" customHeight="1" x14ac:dyDescent="0.55000000000000004"/>
    <row r="7635" ht="14.25" customHeight="1" x14ac:dyDescent="0.55000000000000004"/>
    <row r="7636" ht="14.25" customHeight="1" x14ac:dyDescent="0.55000000000000004"/>
    <row r="7637" ht="14.25" customHeight="1" x14ac:dyDescent="0.55000000000000004"/>
    <row r="7638" ht="14.25" customHeight="1" x14ac:dyDescent="0.55000000000000004"/>
    <row r="7639" ht="14.25" customHeight="1" x14ac:dyDescent="0.55000000000000004"/>
    <row r="7640" ht="14.25" customHeight="1" x14ac:dyDescent="0.55000000000000004"/>
    <row r="7641" ht="14.25" customHeight="1" x14ac:dyDescent="0.55000000000000004"/>
    <row r="7642" ht="14.25" customHeight="1" x14ac:dyDescent="0.55000000000000004"/>
    <row r="7643" ht="14.25" customHeight="1" x14ac:dyDescent="0.55000000000000004"/>
    <row r="7644" ht="14.25" customHeight="1" x14ac:dyDescent="0.55000000000000004"/>
    <row r="7645" ht="14.25" customHeight="1" x14ac:dyDescent="0.55000000000000004"/>
    <row r="7646" ht="14.25" customHeight="1" x14ac:dyDescent="0.55000000000000004"/>
    <row r="7647" ht="14.25" customHeight="1" x14ac:dyDescent="0.55000000000000004"/>
    <row r="7648" ht="14.25" customHeight="1" x14ac:dyDescent="0.55000000000000004"/>
    <row r="7649" ht="14.25" customHeight="1" x14ac:dyDescent="0.55000000000000004"/>
    <row r="7650" ht="14.25" customHeight="1" x14ac:dyDescent="0.55000000000000004"/>
    <row r="7651" ht="14.25" customHeight="1" x14ac:dyDescent="0.55000000000000004"/>
    <row r="7652" ht="14.25" customHeight="1" x14ac:dyDescent="0.55000000000000004"/>
    <row r="7653" ht="14.25" customHeight="1" x14ac:dyDescent="0.55000000000000004"/>
    <row r="7654" ht="14.25" customHeight="1" x14ac:dyDescent="0.55000000000000004"/>
    <row r="7655" ht="14.25" customHeight="1" x14ac:dyDescent="0.55000000000000004"/>
    <row r="7656" ht="14.25" customHeight="1" x14ac:dyDescent="0.55000000000000004"/>
    <row r="7657" ht="14.25" customHeight="1" x14ac:dyDescent="0.55000000000000004"/>
    <row r="7658" ht="14.25" customHeight="1" x14ac:dyDescent="0.55000000000000004"/>
    <row r="7659" ht="14.25" customHeight="1" x14ac:dyDescent="0.55000000000000004"/>
    <row r="7660" ht="14.25" customHeight="1" x14ac:dyDescent="0.55000000000000004"/>
    <row r="7661" ht="14.25" customHeight="1" x14ac:dyDescent="0.55000000000000004"/>
    <row r="7662" ht="14.25" customHeight="1" x14ac:dyDescent="0.55000000000000004"/>
    <row r="7663" ht="14.25" customHeight="1" x14ac:dyDescent="0.55000000000000004"/>
    <row r="7664" ht="14.25" customHeight="1" x14ac:dyDescent="0.55000000000000004"/>
    <row r="7665" ht="14.25" customHeight="1" x14ac:dyDescent="0.55000000000000004"/>
    <row r="7666" ht="14.25" customHeight="1" x14ac:dyDescent="0.55000000000000004"/>
    <row r="7667" ht="14.25" customHeight="1" x14ac:dyDescent="0.55000000000000004"/>
    <row r="7668" ht="14.25" customHeight="1" x14ac:dyDescent="0.55000000000000004"/>
    <row r="7669" ht="14.25" customHeight="1" x14ac:dyDescent="0.55000000000000004"/>
    <row r="7670" ht="14.25" customHeight="1" x14ac:dyDescent="0.55000000000000004"/>
    <row r="7671" ht="14.25" customHeight="1" x14ac:dyDescent="0.55000000000000004"/>
    <row r="7672" ht="14.25" customHeight="1" x14ac:dyDescent="0.55000000000000004"/>
    <row r="7673" ht="14.25" customHeight="1" x14ac:dyDescent="0.55000000000000004"/>
    <row r="7674" ht="14.25" customHeight="1" x14ac:dyDescent="0.55000000000000004"/>
    <row r="7675" ht="14.25" customHeight="1" x14ac:dyDescent="0.55000000000000004"/>
    <row r="7676" ht="14.25" customHeight="1" x14ac:dyDescent="0.55000000000000004"/>
    <row r="7677" ht="14.25" customHeight="1" x14ac:dyDescent="0.55000000000000004"/>
    <row r="7678" ht="14.25" customHeight="1" x14ac:dyDescent="0.55000000000000004"/>
    <row r="7679" ht="14.25" customHeight="1" x14ac:dyDescent="0.55000000000000004"/>
    <row r="7680" ht="14.25" customHeight="1" x14ac:dyDescent="0.55000000000000004"/>
    <row r="7681" ht="14.25" customHeight="1" x14ac:dyDescent="0.55000000000000004"/>
    <row r="7682" ht="14.25" customHeight="1" x14ac:dyDescent="0.55000000000000004"/>
    <row r="7683" ht="14.25" customHeight="1" x14ac:dyDescent="0.55000000000000004"/>
    <row r="7684" ht="14.25" customHeight="1" x14ac:dyDescent="0.55000000000000004"/>
    <row r="7685" ht="14.25" customHeight="1" x14ac:dyDescent="0.55000000000000004"/>
    <row r="7686" ht="14.25" customHeight="1" x14ac:dyDescent="0.55000000000000004"/>
    <row r="7687" ht="14.25" customHeight="1" x14ac:dyDescent="0.55000000000000004"/>
    <row r="7688" ht="14.25" customHeight="1" x14ac:dyDescent="0.55000000000000004"/>
    <row r="7689" ht="14.25" customHeight="1" x14ac:dyDescent="0.55000000000000004"/>
    <row r="7690" ht="14.25" customHeight="1" x14ac:dyDescent="0.55000000000000004"/>
    <row r="7691" ht="14.25" customHeight="1" x14ac:dyDescent="0.55000000000000004"/>
    <row r="7692" ht="14.25" customHeight="1" x14ac:dyDescent="0.55000000000000004"/>
    <row r="7693" ht="14.25" customHeight="1" x14ac:dyDescent="0.55000000000000004"/>
    <row r="7694" ht="14.25" customHeight="1" x14ac:dyDescent="0.55000000000000004"/>
    <row r="7695" ht="14.25" customHeight="1" x14ac:dyDescent="0.55000000000000004"/>
    <row r="7696" ht="14.25" customHeight="1" x14ac:dyDescent="0.55000000000000004"/>
    <row r="7697" ht="14.25" customHeight="1" x14ac:dyDescent="0.55000000000000004"/>
    <row r="7698" ht="14.25" customHeight="1" x14ac:dyDescent="0.55000000000000004"/>
    <row r="7699" ht="14.25" customHeight="1" x14ac:dyDescent="0.55000000000000004"/>
    <row r="7700" ht="14.25" customHeight="1" x14ac:dyDescent="0.55000000000000004"/>
    <row r="7701" ht="14.25" customHeight="1" x14ac:dyDescent="0.55000000000000004"/>
    <row r="7702" ht="14.25" customHeight="1" x14ac:dyDescent="0.55000000000000004"/>
    <row r="7703" ht="14.25" customHeight="1" x14ac:dyDescent="0.55000000000000004"/>
    <row r="7704" ht="14.25" customHeight="1" x14ac:dyDescent="0.55000000000000004"/>
    <row r="7705" ht="14.25" customHeight="1" x14ac:dyDescent="0.55000000000000004"/>
    <row r="7706" ht="14.25" customHeight="1" x14ac:dyDescent="0.55000000000000004"/>
    <row r="7707" ht="14.25" customHeight="1" x14ac:dyDescent="0.55000000000000004"/>
    <row r="7708" ht="14.25" customHeight="1" x14ac:dyDescent="0.55000000000000004"/>
    <row r="7709" ht="14.25" customHeight="1" x14ac:dyDescent="0.55000000000000004"/>
    <row r="7710" ht="14.25" customHeight="1" x14ac:dyDescent="0.55000000000000004"/>
    <row r="7711" ht="14.25" customHeight="1" x14ac:dyDescent="0.55000000000000004"/>
    <row r="7712" ht="14.25" customHeight="1" x14ac:dyDescent="0.55000000000000004"/>
    <row r="7713" ht="14.25" customHeight="1" x14ac:dyDescent="0.55000000000000004"/>
    <row r="7714" ht="14.25" customHeight="1" x14ac:dyDescent="0.55000000000000004"/>
    <row r="7715" ht="14.25" customHeight="1" x14ac:dyDescent="0.55000000000000004"/>
    <row r="7716" ht="14.25" customHeight="1" x14ac:dyDescent="0.55000000000000004"/>
    <row r="7717" ht="14.25" customHeight="1" x14ac:dyDescent="0.55000000000000004"/>
    <row r="7718" ht="14.25" customHeight="1" x14ac:dyDescent="0.55000000000000004"/>
    <row r="7719" ht="14.25" customHeight="1" x14ac:dyDescent="0.55000000000000004"/>
    <row r="7720" ht="14.25" customHeight="1" x14ac:dyDescent="0.55000000000000004"/>
    <row r="7721" ht="14.25" customHeight="1" x14ac:dyDescent="0.55000000000000004"/>
    <row r="7722" ht="14.25" customHeight="1" x14ac:dyDescent="0.55000000000000004"/>
    <row r="7723" ht="14.25" customHeight="1" x14ac:dyDescent="0.55000000000000004"/>
    <row r="7724" ht="14.25" customHeight="1" x14ac:dyDescent="0.55000000000000004"/>
    <row r="7725" ht="14.25" customHeight="1" x14ac:dyDescent="0.55000000000000004"/>
    <row r="7726" ht="14.25" customHeight="1" x14ac:dyDescent="0.55000000000000004"/>
    <row r="7727" ht="14.25" customHeight="1" x14ac:dyDescent="0.55000000000000004"/>
    <row r="7728" ht="14.25" customHeight="1" x14ac:dyDescent="0.55000000000000004"/>
    <row r="7729" ht="14.25" customHeight="1" x14ac:dyDescent="0.55000000000000004"/>
    <row r="7730" ht="14.25" customHeight="1" x14ac:dyDescent="0.55000000000000004"/>
    <row r="7731" ht="14.25" customHeight="1" x14ac:dyDescent="0.55000000000000004"/>
    <row r="7732" ht="14.25" customHeight="1" x14ac:dyDescent="0.55000000000000004"/>
    <row r="7733" ht="14.25" customHeight="1" x14ac:dyDescent="0.55000000000000004"/>
    <row r="7734" ht="14.25" customHeight="1" x14ac:dyDescent="0.55000000000000004"/>
    <row r="7735" ht="14.25" customHeight="1" x14ac:dyDescent="0.55000000000000004"/>
    <row r="7736" ht="14.25" customHeight="1" x14ac:dyDescent="0.55000000000000004"/>
    <row r="7737" ht="14.25" customHeight="1" x14ac:dyDescent="0.55000000000000004"/>
    <row r="7738" ht="14.25" customHeight="1" x14ac:dyDescent="0.55000000000000004"/>
    <row r="7739" ht="14.25" customHeight="1" x14ac:dyDescent="0.55000000000000004"/>
    <row r="7740" ht="14.25" customHeight="1" x14ac:dyDescent="0.55000000000000004"/>
    <row r="7741" ht="14.25" customHeight="1" x14ac:dyDescent="0.55000000000000004"/>
    <row r="7742" ht="14.25" customHeight="1" x14ac:dyDescent="0.55000000000000004"/>
    <row r="7743" ht="14.25" customHeight="1" x14ac:dyDescent="0.55000000000000004"/>
    <row r="7744" ht="14.25" customHeight="1" x14ac:dyDescent="0.55000000000000004"/>
    <row r="7745" ht="14.25" customHeight="1" x14ac:dyDescent="0.55000000000000004"/>
    <row r="7746" ht="14.25" customHeight="1" x14ac:dyDescent="0.55000000000000004"/>
    <row r="7747" ht="14.25" customHeight="1" x14ac:dyDescent="0.55000000000000004"/>
    <row r="7748" ht="14.25" customHeight="1" x14ac:dyDescent="0.55000000000000004"/>
    <row r="7749" ht="14.25" customHeight="1" x14ac:dyDescent="0.55000000000000004"/>
    <row r="7750" ht="14.25" customHeight="1" x14ac:dyDescent="0.55000000000000004"/>
    <row r="7751" ht="14.25" customHeight="1" x14ac:dyDescent="0.55000000000000004"/>
    <row r="7752" ht="14.25" customHeight="1" x14ac:dyDescent="0.55000000000000004"/>
    <row r="7753" ht="14.25" customHeight="1" x14ac:dyDescent="0.55000000000000004"/>
    <row r="7754" ht="14.25" customHeight="1" x14ac:dyDescent="0.55000000000000004"/>
    <row r="7755" ht="14.25" customHeight="1" x14ac:dyDescent="0.55000000000000004"/>
    <row r="7756" ht="14.25" customHeight="1" x14ac:dyDescent="0.55000000000000004"/>
    <row r="7757" ht="14.25" customHeight="1" x14ac:dyDescent="0.55000000000000004"/>
    <row r="7758" ht="14.25" customHeight="1" x14ac:dyDescent="0.55000000000000004"/>
    <row r="7759" ht="14.25" customHeight="1" x14ac:dyDescent="0.55000000000000004"/>
    <row r="7760" ht="14.25" customHeight="1" x14ac:dyDescent="0.55000000000000004"/>
    <row r="7761" ht="14.25" customHeight="1" x14ac:dyDescent="0.55000000000000004"/>
    <row r="7762" ht="14.25" customHeight="1" x14ac:dyDescent="0.55000000000000004"/>
    <row r="7763" ht="14.25" customHeight="1" x14ac:dyDescent="0.55000000000000004"/>
    <row r="7764" ht="14.25" customHeight="1" x14ac:dyDescent="0.55000000000000004"/>
    <row r="7765" ht="14.25" customHeight="1" x14ac:dyDescent="0.55000000000000004"/>
    <row r="7766" ht="14.25" customHeight="1" x14ac:dyDescent="0.55000000000000004"/>
    <row r="7767" ht="14.25" customHeight="1" x14ac:dyDescent="0.55000000000000004"/>
    <row r="7768" ht="14.25" customHeight="1" x14ac:dyDescent="0.55000000000000004"/>
    <row r="7769" ht="14.25" customHeight="1" x14ac:dyDescent="0.55000000000000004"/>
    <row r="7770" ht="14.25" customHeight="1" x14ac:dyDescent="0.55000000000000004"/>
    <row r="7771" ht="14.25" customHeight="1" x14ac:dyDescent="0.55000000000000004"/>
    <row r="7772" ht="14.25" customHeight="1" x14ac:dyDescent="0.55000000000000004"/>
    <row r="7773" ht="14.25" customHeight="1" x14ac:dyDescent="0.55000000000000004"/>
    <row r="7774" ht="14.25" customHeight="1" x14ac:dyDescent="0.55000000000000004"/>
    <row r="7775" ht="14.25" customHeight="1" x14ac:dyDescent="0.55000000000000004"/>
    <row r="7776" ht="14.25" customHeight="1" x14ac:dyDescent="0.55000000000000004"/>
    <row r="7777" ht="14.25" customHeight="1" x14ac:dyDescent="0.55000000000000004"/>
    <row r="7778" ht="14.25" customHeight="1" x14ac:dyDescent="0.55000000000000004"/>
    <row r="7779" ht="14.25" customHeight="1" x14ac:dyDescent="0.55000000000000004"/>
    <row r="7780" ht="14.25" customHeight="1" x14ac:dyDescent="0.55000000000000004"/>
    <row r="7781" ht="14.25" customHeight="1" x14ac:dyDescent="0.55000000000000004"/>
    <row r="7782" ht="14.25" customHeight="1" x14ac:dyDescent="0.55000000000000004"/>
    <row r="7783" ht="14.25" customHeight="1" x14ac:dyDescent="0.55000000000000004"/>
    <row r="7784" ht="14.25" customHeight="1" x14ac:dyDescent="0.55000000000000004"/>
    <row r="7785" ht="14.25" customHeight="1" x14ac:dyDescent="0.55000000000000004"/>
    <row r="7786" ht="14.25" customHeight="1" x14ac:dyDescent="0.55000000000000004"/>
    <row r="7787" ht="14.25" customHeight="1" x14ac:dyDescent="0.55000000000000004"/>
    <row r="7788" ht="14.25" customHeight="1" x14ac:dyDescent="0.55000000000000004"/>
    <row r="7789" ht="14.25" customHeight="1" x14ac:dyDescent="0.55000000000000004"/>
    <row r="7790" ht="14.25" customHeight="1" x14ac:dyDescent="0.55000000000000004"/>
    <row r="7791" ht="14.25" customHeight="1" x14ac:dyDescent="0.55000000000000004"/>
    <row r="7792" ht="14.25" customHeight="1" x14ac:dyDescent="0.55000000000000004"/>
    <row r="7793" ht="14.25" customHeight="1" x14ac:dyDescent="0.55000000000000004"/>
    <row r="7794" ht="14.25" customHeight="1" x14ac:dyDescent="0.55000000000000004"/>
    <row r="7795" ht="14.25" customHeight="1" x14ac:dyDescent="0.55000000000000004"/>
    <row r="7796" ht="14.25" customHeight="1" x14ac:dyDescent="0.55000000000000004"/>
    <row r="7797" ht="14.25" customHeight="1" x14ac:dyDescent="0.55000000000000004"/>
    <row r="7798" ht="14.25" customHeight="1" x14ac:dyDescent="0.55000000000000004"/>
    <row r="7799" ht="14.25" customHeight="1" x14ac:dyDescent="0.55000000000000004"/>
    <row r="7800" ht="14.25" customHeight="1" x14ac:dyDescent="0.55000000000000004"/>
    <row r="7801" ht="14.25" customHeight="1" x14ac:dyDescent="0.55000000000000004"/>
    <row r="7802" ht="14.25" customHeight="1" x14ac:dyDescent="0.55000000000000004"/>
    <row r="7803" ht="14.25" customHeight="1" x14ac:dyDescent="0.55000000000000004"/>
    <row r="7804" ht="14.25" customHeight="1" x14ac:dyDescent="0.55000000000000004"/>
    <row r="7805" ht="14.25" customHeight="1" x14ac:dyDescent="0.55000000000000004"/>
    <row r="7806" ht="14.25" customHeight="1" x14ac:dyDescent="0.55000000000000004"/>
    <row r="7807" ht="14.25" customHeight="1" x14ac:dyDescent="0.55000000000000004"/>
    <row r="7808" ht="14.25" customHeight="1" x14ac:dyDescent="0.55000000000000004"/>
    <row r="7809" ht="14.25" customHeight="1" x14ac:dyDescent="0.55000000000000004"/>
    <row r="7810" ht="14.25" customHeight="1" x14ac:dyDescent="0.55000000000000004"/>
    <row r="7811" ht="14.25" customHeight="1" x14ac:dyDescent="0.55000000000000004"/>
    <row r="7812" ht="14.25" customHeight="1" x14ac:dyDescent="0.55000000000000004"/>
    <row r="7813" ht="14.25" customHeight="1" x14ac:dyDescent="0.55000000000000004"/>
    <row r="7814" ht="14.25" customHeight="1" x14ac:dyDescent="0.55000000000000004"/>
    <row r="7815" ht="14.25" customHeight="1" x14ac:dyDescent="0.55000000000000004"/>
    <row r="7816" ht="14.25" customHeight="1" x14ac:dyDescent="0.55000000000000004"/>
    <row r="7817" ht="14.25" customHeight="1" x14ac:dyDescent="0.55000000000000004"/>
    <row r="7818" ht="14.25" customHeight="1" x14ac:dyDescent="0.55000000000000004"/>
    <row r="7819" ht="14.25" customHeight="1" x14ac:dyDescent="0.55000000000000004"/>
    <row r="7820" ht="14.25" customHeight="1" x14ac:dyDescent="0.55000000000000004"/>
    <row r="7821" ht="14.25" customHeight="1" x14ac:dyDescent="0.55000000000000004"/>
    <row r="7822" ht="14.25" customHeight="1" x14ac:dyDescent="0.55000000000000004"/>
    <row r="7823" ht="14.25" customHeight="1" x14ac:dyDescent="0.55000000000000004"/>
    <row r="7824" ht="14.25" customHeight="1" x14ac:dyDescent="0.55000000000000004"/>
    <row r="7825" ht="14.25" customHeight="1" x14ac:dyDescent="0.55000000000000004"/>
    <row r="7826" ht="14.25" customHeight="1" x14ac:dyDescent="0.55000000000000004"/>
    <row r="7827" ht="14.25" customHeight="1" x14ac:dyDescent="0.55000000000000004"/>
    <row r="7828" ht="14.25" customHeight="1" x14ac:dyDescent="0.55000000000000004"/>
    <row r="7829" ht="14.25" customHeight="1" x14ac:dyDescent="0.55000000000000004"/>
    <row r="7830" ht="14.25" customHeight="1" x14ac:dyDescent="0.55000000000000004"/>
    <row r="7831" ht="14.25" customHeight="1" x14ac:dyDescent="0.55000000000000004"/>
    <row r="7832" ht="14.25" customHeight="1" x14ac:dyDescent="0.55000000000000004"/>
    <row r="7833" ht="14.25" customHeight="1" x14ac:dyDescent="0.55000000000000004"/>
    <row r="7834" ht="14.25" customHeight="1" x14ac:dyDescent="0.55000000000000004"/>
    <row r="7835" ht="14.25" customHeight="1" x14ac:dyDescent="0.55000000000000004"/>
    <row r="7836" ht="14.25" customHeight="1" x14ac:dyDescent="0.55000000000000004"/>
    <row r="7837" ht="14.25" customHeight="1" x14ac:dyDescent="0.55000000000000004"/>
    <row r="7838" ht="14.25" customHeight="1" x14ac:dyDescent="0.55000000000000004"/>
    <row r="7839" ht="14.25" customHeight="1" x14ac:dyDescent="0.55000000000000004"/>
    <row r="7840" ht="14.25" customHeight="1" x14ac:dyDescent="0.55000000000000004"/>
    <row r="7841" ht="14.25" customHeight="1" x14ac:dyDescent="0.55000000000000004"/>
    <row r="7842" ht="14.25" customHeight="1" x14ac:dyDescent="0.55000000000000004"/>
    <row r="7843" ht="14.25" customHeight="1" x14ac:dyDescent="0.55000000000000004"/>
    <row r="7844" ht="14.25" customHeight="1" x14ac:dyDescent="0.55000000000000004"/>
    <row r="7845" ht="14.25" customHeight="1" x14ac:dyDescent="0.55000000000000004"/>
    <row r="7846" ht="14.25" customHeight="1" x14ac:dyDescent="0.55000000000000004"/>
    <row r="7847" ht="14.25" customHeight="1" x14ac:dyDescent="0.55000000000000004"/>
    <row r="7848" ht="14.25" customHeight="1" x14ac:dyDescent="0.55000000000000004"/>
    <row r="7849" ht="14.25" customHeight="1" x14ac:dyDescent="0.55000000000000004"/>
    <row r="7850" ht="14.25" customHeight="1" x14ac:dyDescent="0.55000000000000004"/>
    <row r="7851" ht="14.25" customHeight="1" x14ac:dyDescent="0.55000000000000004"/>
    <row r="7852" ht="14.25" customHeight="1" x14ac:dyDescent="0.55000000000000004"/>
    <row r="7853" ht="14.25" customHeight="1" x14ac:dyDescent="0.55000000000000004"/>
    <row r="7854" ht="14.25" customHeight="1" x14ac:dyDescent="0.55000000000000004"/>
    <row r="7855" ht="14.25" customHeight="1" x14ac:dyDescent="0.55000000000000004"/>
    <row r="7856" ht="14.25" customHeight="1" x14ac:dyDescent="0.55000000000000004"/>
    <row r="7857" ht="14.25" customHeight="1" x14ac:dyDescent="0.55000000000000004"/>
    <row r="7858" ht="14.25" customHeight="1" x14ac:dyDescent="0.55000000000000004"/>
    <row r="7859" ht="14.25" customHeight="1" x14ac:dyDescent="0.55000000000000004"/>
    <row r="7860" ht="14.25" customHeight="1" x14ac:dyDescent="0.55000000000000004"/>
    <row r="7861" ht="14.25" customHeight="1" x14ac:dyDescent="0.55000000000000004"/>
    <row r="7862" ht="14.25" customHeight="1" x14ac:dyDescent="0.55000000000000004"/>
    <row r="7863" ht="14.25" customHeight="1" x14ac:dyDescent="0.55000000000000004"/>
    <row r="7864" ht="14.25" customHeight="1" x14ac:dyDescent="0.55000000000000004"/>
    <row r="7865" ht="14.25" customHeight="1" x14ac:dyDescent="0.55000000000000004"/>
    <row r="7866" ht="14.25" customHeight="1" x14ac:dyDescent="0.55000000000000004"/>
    <row r="7867" ht="14.25" customHeight="1" x14ac:dyDescent="0.55000000000000004"/>
    <row r="7868" ht="14.25" customHeight="1" x14ac:dyDescent="0.55000000000000004"/>
    <row r="7869" ht="14.25" customHeight="1" x14ac:dyDescent="0.55000000000000004"/>
    <row r="7870" ht="14.25" customHeight="1" x14ac:dyDescent="0.55000000000000004"/>
    <row r="7871" ht="14.25" customHeight="1" x14ac:dyDescent="0.55000000000000004"/>
    <row r="7872" ht="14.25" customHeight="1" x14ac:dyDescent="0.55000000000000004"/>
    <row r="7873" ht="14.25" customHeight="1" x14ac:dyDescent="0.55000000000000004"/>
    <row r="7874" ht="14.25" customHeight="1" x14ac:dyDescent="0.55000000000000004"/>
    <row r="7875" ht="14.25" customHeight="1" x14ac:dyDescent="0.55000000000000004"/>
    <row r="7876" ht="14.25" customHeight="1" x14ac:dyDescent="0.55000000000000004"/>
    <row r="7877" ht="14.25" customHeight="1" x14ac:dyDescent="0.55000000000000004"/>
    <row r="7878" ht="14.25" customHeight="1" x14ac:dyDescent="0.55000000000000004"/>
    <row r="7879" ht="14.25" customHeight="1" x14ac:dyDescent="0.55000000000000004"/>
    <row r="7880" ht="14.25" customHeight="1" x14ac:dyDescent="0.55000000000000004"/>
    <row r="7881" ht="14.25" customHeight="1" x14ac:dyDescent="0.55000000000000004"/>
    <row r="7882" ht="14.25" customHeight="1" x14ac:dyDescent="0.55000000000000004"/>
    <row r="7883" ht="14.25" customHeight="1" x14ac:dyDescent="0.55000000000000004"/>
    <row r="7884" ht="14.25" customHeight="1" x14ac:dyDescent="0.55000000000000004"/>
    <row r="7885" ht="14.25" customHeight="1" x14ac:dyDescent="0.55000000000000004"/>
    <row r="7886" ht="14.25" customHeight="1" x14ac:dyDescent="0.55000000000000004"/>
    <row r="7887" ht="14.25" customHeight="1" x14ac:dyDescent="0.55000000000000004"/>
    <row r="7888" ht="14.25" customHeight="1" x14ac:dyDescent="0.55000000000000004"/>
    <row r="7889" ht="14.25" customHeight="1" x14ac:dyDescent="0.55000000000000004"/>
    <row r="7890" ht="14.25" customHeight="1" x14ac:dyDescent="0.55000000000000004"/>
    <row r="7891" ht="14.25" customHeight="1" x14ac:dyDescent="0.55000000000000004"/>
    <row r="7892" ht="14.25" customHeight="1" x14ac:dyDescent="0.55000000000000004"/>
    <row r="7893" ht="14.25" customHeight="1" x14ac:dyDescent="0.55000000000000004"/>
    <row r="7894" ht="14.25" customHeight="1" x14ac:dyDescent="0.55000000000000004"/>
    <row r="7895" ht="14.25" customHeight="1" x14ac:dyDescent="0.55000000000000004"/>
    <row r="7896" ht="14.25" customHeight="1" x14ac:dyDescent="0.55000000000000004"/>
    <row r="7897" ht="14.25" customHeight="1" x14ac:dyDescent="0.55000000000000004"/>
    <row r="7898" ht="14.25" customHeight="1" x14ac:dyDescent="0.55000000000000004"/>
    <row r="7899" ht="14.25" customHeight="1" x14ac:dyDescent="0.55000000000000004"/>
    <row r="7900" ht="14.25" customHeight="1" x14ac:dyDescent="0.55000000000000004"/>
    <row r="7901" ht="14.25" customHeight="1" x14ac:dyDescent="0.55000000000000004"/>
    <row r="7902" ht="14.25" customHeight="1" x14ac:dyDescent="0.55000000000000004"/>
    <row r="7903" ht="14.25" customHeight="1" x14ac:dyDescent="0.55000000000000004"/>
    <row r="7904" ht="14.25" customHeight="1" x14ac:dyDescent="0.55000000000000004"/>
    <row r="7905" ht="14.25" customHeight="1" x14ac:dyDescent="0.55000000000000004"/>
    <row r="7906" ht="14.25" customHeight="1" x14ac:dyDescent="0.55000000000000004"/>
    <row r="7907" ht="14.25" customHeight="1" x14ac:dyDescent="0.55000000000000004"/>
    <row r="7908" ht="14.25" customHeight="1" x14ac:dyDescent="0.55000000000000004"/>
    <row r="7909" ht="14.25" customHeight="1" x14ac:dyDescent="0.55000000000000004"/>
    <row r="7910" ht="14.25" customHeight="1" x14ac:dyDescent="0.55000000000000004"/>
    <row r="7911" ht="14.25" customHeight="1" x14ac:dyDescent="0.55000000000000004"/>
    <row r="7912" ht="14.25" customHeight="1" x14ac:dyDescent="0.55000000000000004"/>
    <row r="7913" ht="14.25" customHeight="1" x14ac:dyDescent="0.55000000000000004"/>
    <row r="7914" ht="14.25" customHeight="1" x14ac:dyDescent="0.55000000000000004"/>
    <row r="7915" ht="14.25" customHeight="1" x14ac:dyDescent="0.55000000000000004"/>
    <row r="7916" ht="14.25" customHeight="1" x14ac:dyDescent="0.55000000000000004"/>
    <row r="7917" ht="14.25" customHeight="1" x14ac:dyDescent="0.55000000000000004"/>
    <row r="7918" ht="14.25" customHeight="1" x14ac:dyDescent="0.55000000000000004"/>
    <row r="7919" ht="14.25" customHeight="1" x14ac:dyDescent="0.55000000000000004"/>
    <row r="7920" ht="14.25" customHeight="1" x14ac:dyDescent="0.55000000000000004"/>
    <row r="7921" ht="14.25" customHeight="1" x14ac:dyDescent="0.55000000000000004"/>
    <row r="7922" ht="14.25" customHeight="1" x14ac:dyDescent="0.55000000000000004"/>
    <row r="7923" ht="14.25" customHeight="1" x14ac:dyDescent="0.55000000000000004"/>
    <row r="7924" ht="14.25" customHeight="1" x14ac:dyDescent="0.55000000000000004"/>
    <row r="7925" ht="14.25" customHeight="1" x14ac:dyDescent="0.55000000000000004"/>
    <row r="7926" ht="14.25" customHeight="1" x14ac:dyDescent="0.55000000000000004"/>
    <row r="7927" ht="14.25" customHeight="1" x14ac:dyDescent="0.55000000000000004"/>
    <row r="7928" ht="14.25" customHeight="1" x14ac:dyDescent="0.55000000000000004"/>
    <row r="7929" ht="14.25" customHeight="1" x14ac:dyDescent="0.55000000000000004"/>
    <row r="7930" ht="14.25" customHeight="1" x14ac:dyDescent="0.55000000000000004"/>
    <row r="7931" ht="14.25" customHeight="1" x14ac:dyDescent="0.55000000000000004"/>
    <row r="7932" ht="14.25" customHeight="1" x14ac:dyDescent="0.55000000000000004"/>
    <row r="7933" ht="14.25" customHeight="1" x14ac:dyDescent="0.55000000000000004"/>
    <row r="7934" ht="14.25" customHeight="1" x14ac:dyDescent="0.55000000000000004"/>
    <row r="7935" ht="14.25" customHeight="1" x14ac:dyDescent="0.55000000000000004"/>
    <row r="7936" ht="14.25" customHeight="1" x14ac:dyDescent="0.55000000000000004"/>
    <row r="7937" ht="14.25" customHeight="1" x14ac:dyDescent="0.55000000000000004"/>
    <row r="7938" ht="14.25" customHeight="1" x14ac:dyDescent="0.55000000000000004"/>
    <row r="7939" ht="14.25" customHeight="1" x14ac:dyDescent="0.55000000000000004"/>
    <row r="7940" ht="14.25" customHeight="1" x14ac:dyDescent="0.55000000000000004"/>
    <row r="7941" ht="14.25" customHeight="1" x14ac:dyDescent="0.55000000000000004"/>
    <row r="7942" ht="14.25" customHeight="1" x14ac:dyDescent="0.55000000000000004"/>
    <row r="7943" ht="14.25" customHeight="1" x14ac:dyDescent="0.55000000000000004"/>
    <row r="7944" ht="14.25" customHeight="1" x14ac:dyDescent="0.55000000000000004"/>
    <row r="7945" ht="14.25" customHeight="1" x14ac:dyDescent="0.55000000000000004"/>
    <row r="7946" ht="14.25" customHeight="1" x14ac:dyDescent="0.55000000000000004"/>
    <row r="7947" ht="14.25" customHeight="1" x14ac:dyDescent="0.55000000000000004"/>
    <row r="7948" ht="14.25" customHeight="1" x14ac:dyDescent="0.55000000000000004"/>
    <row r="7949" ht="14.25" customHeight="1" x14ac:dyDescent="0.55000000000000004"/>
    <row r="7950" ht="14.25" customHeight="1" x14ac:dyDescent="0.55000000000000004"/>
    <row r="7951" ht="14.25" customHeight="1" x14ac:dyDescent="0.55000000000000004"/>
    <row r="7952" ht="14.25" customHeight="1" x14ac:dyDescent="0.55000000000000004"/>
    <row r="7953" ht="14.25" customHeight="1" x14ac:dyDescent="0.55000000000000004"/>
    <row r="7954" ht="14.25" customHeight="1" x14ac:dyDescent="0.55000000000000004"/>
    <row r="7955" ht="14.25" customHeight="1" x14ac:dyDescent="0.55000000000000004"/>
    <row r="7956" ht="14.25" customHeight="1" x14ac:dyDescent="0.55000000000000004"/>
    <row r="7957" ht="14.25" customHeight="1" x14ac:dyDescent="0.55000000000000004"/>
    <row r="7958" ht="14.25" customHeight="1" x14ac:dyDescent="0.55000000000000004"/>
    <row r="7959" ht="14.25" customHeight="1" x14ac:dyDescent="0.55000000000000004"/>
    <row r="7960" ht="14.25" customHeight="1" x14ac:dyDescent="0.55000000000000004"/>
    <row r="7961" ht="14.25" customHeight="1" x14ac:dyDescent="0.55000000000000004"/>
    <row r="7962" ht="14.25" customHeight="1" x14ac:dyDescent="0.55000000000000004"/>
    <row r="7963" ht="14.25" customHeight="1" x14ac:dyDescent="0.55000000000000004"/>
    <row r="7964" ht="14.25" customHeight="1" x14ac:dyDescent="0.55000000000000004"/>
    <row r="7965" ht="14.25" customHeight="1" x14ac:dyDescent="0.55000000000000004"/>
    <row r="7966" ht="14.25" customHeight="1" x14ac:dyDescent="0.55000000000000004"/>
    <row r="7967" ht="14.25" customHeight="1" x14ac:dyDescent="0.55000000000000004"/>
    <row r="7968" ht="14.25" customHeight="1" x14ac:dyDescent="0.55000000000000004"/>
    <row r="7969" ht="14.25" customHeight="1" x14ac:dyDescent="0.55000000000000004"/>
    <row r="7970" ht="14.25" customHeight="1" x14ac:dyDescent="0.55000000000000004"/>
    <row r="7971" ht="14.25" customHeight="1" x14ac:dyDescent="0.55000000000000004"/>
    <row r="7972" ht="14.25" customHeight="1" x14ac:dyDescent="0.55000000000000004"/>
    <row r="7973" ht="14.25" customHeight="1" x14ac:dyDescent="0.55000000000000004"/>
    <row r="7974" ht="14.25" customHeight="1" x14ac:dyDescent="0.55000000000000004"/>
    <row r="7975" ht="14.25" customHeight="1" x14ac:dyDescent="0.55000000000000004"/>
    <row r="7976" ht="14.25" customHeight="1" x14ac:dyDescent="0.55000000000000004"/>
    <row r="7977" ht="14.25" customHeight="1" x14ac:dyDescent="0.55000000000000004"/>
    <row r="7978" ht="14.25" customHeight="1" x14ac:dyDescent="0.55000000000000004"/>
    <row r="7979" ht="14.25" customHeight="1" x14ac:dyDescent="0.55000000000000004"/>
    <row r="7980" ht="14.25" customHeight="1" x14ac:dyDescent="0.55000000000000004"/>
    <row r="7981" ht="14.25" customHeight="1" x14ac:dyDescent="0.55000000000000004"/>
    <row r="7982" ht="14.25" customHeight="1" x14ac:dyDescent="0.55000000000000004"/>
    <row r="7983" ht="14.25" customHeight="1" x14ac:dyDescent="0.55000000000000004"/>
    <row r="7984" ht="14.25" customHeight="1" x14ac:dyDescent="0.55000000000000004"/>
    <row r="7985" ht="14.25" customHeight="1" x14ac:dyDescent="0.55000000000000004"/>
    <row r="7986" ht="14.25" customHeight="1" x14ac:dyDescent="0.55000000000000004"/>
    <row r="7987" ht="14.25" customHeight="1" x14ac:dyDescent="0.55000000000000004"/>
    <row r="7988" ht="14.25" customHeight="1" x14ac:dyDescent="0.55000000000000004"/>
    <row r="7989" ht="14.25" customHeight="1" x14ac:dyDescent="0.55000000000000004"/>
    <row r="7990" ht="14.25" customHeight="1" x14ac:dyDescent="0.55000000000000004"/>
    <row r="7991" ht="14.25" customHeight="1" x14ac:dyDescent="0.55000000000000004"/>
    <row r="7992" ht="14.25" customHeight="1" x14ac:dyDescent="0.55000000000000004"/>
    <row r="7993" ht="14.25" customHeight="1" x14ac:dyDescent="0.55000000000000004"/>
    <row r="7994" ht="14.25" customHeight="1" x14ac:dyDescent="0.55000000000000004"/>
    <row r="7995" ht="14.25" customHeight="1" x14ac:dyDescent="0.55000000000000004"/>
    <row r="7996" ht="14.25" customHeight="1" x14ac:dyDescent="0.55000000000000004"/>
    <row r="7997" ht="14.25" customHeight="1" x14ac:dyDescent="0.55000000000000004"/>
    <row r="7998" ht="14.25" customHeight="1" x14ac:dyDescent="0.55000000000000004"/>
    <row r="7999" ht="14.25" customHeight="1" x14ac:dyDescent="0.55000000000000004"/>
    <row r="8000" ht="14.25" customHeight="1" x14ac:dyDescent="0.55000000000000004"/>
    <row r="8001" ht="14.25" customHeight="1" x14ac:dyDescent="0.55000000000000004"/>
    <row r="8002" ht="14.25" customHeight="1" x14ac:dyDescent="0.55000000000000004"/>
    <row r="8003" ht="14.25" customHeight="1" x14ac:dyDescent="0.55000000000000004"/>
    <row r="8004" ht="14.25" customHeight="1" x14ac:dyDescent="0.55000000000000004"/>
    <row r="8005" ht="14.25" customHeight="1" x14ac:dyDescent="0.55000000000000004"/>
    <row r="8006" ht="14.25" customHeight="1" x14ac:dyDescent="0.55000000000000004"/>
    <row r="8007" ht="14.25" customHeight="1" x14ac:dyDescent="0.55000000000000004"/>
    <row r="8008" ht="14.25" customHeight="1" x14ac:dyDescent="0.55000000000000004"/>
    <row r="8009" ht="14.25" customHeight="1" x14ac:dyDescent="0.55000000000000004"/>
    <row r="8010" ht="14.25" customHeight="1" x14ac:dyDescent="0.55000000000000004"/>
    <row r="8011" ht="14.25" customHeight="1" x14ac:dyDescent="0.55000000000000004"/>
    <row r="8012" ht="14.25" customHeight="1" x14ac:dyDescent="0.55000000000000004"/>
    <row r="8013" ht="14.25" customHeight="1" x14ac:dyDescent="0.55000000000000004"/>
    <row r="8014" ht="14.25" customHeight="1" x14ac:dyDescent="0.55000000000000004"/>
    <row r="8015" ht="14.25" customHeight="1" x14ac:dyDescent="0.55000000000000004"/>
    <row r="8016" ht="14.25" customHeight="1" x14ac:dyDescent="0.55000000000000004"/>
    <row r="8017" ht="14.25" customHeight="1" x14ac:dyDescent="0.55000000000000004"/>
    <row r="8018" ht="14.25" customHeight="1" x14ac:dyDescent="0.55000000000000004"/>
    <row r="8019" ht="14.25" customHeight="1" x14ac:dyDescent="0.55000000000000004"/>
    <row r="8020" ht="14.25" customHeight="1" x14ac:dyDescent="0.55000000000000004"/>
    <row r="8021" ht="14.25" customHeight="1" x14ac:dyDescent="0.55000000000000004"/>
    <row r="8022" ht="14.25" customHeight="1" x14ac:dyDescent="0.55000000000000004"/>
    <row r="8023" ht="14.25" customHeight="1" x14ac:dyDescent="0.55000000000000004"/>
    <row r="8024" ht="14.25" customHeight="1" x14ac:dyDescent="0.55000000000000004"/>
    <row r="8025" ht="14.25" customHeight="1" x14ac:dyDescent="0.55000000000000004"/>
    <row r="8026" ht="14.25" customHeight="1" x14ac:dyDescent="0.55000000000000004"/>
    <row r="8027" ht="14.25" customHeight="1" x14ac:dyDescent="0.55000000000000004"/>
    <row r="8028" ht="14.25" customHeight="1" x14ac:dyDescent="0.55000000000000004"/>
    <row r="8029" ht="14.25" customHeight="1" x14ac:dyDescent="0.55000000000000004"/>
    <row r="8030" ht="14.25" customHeight="1" x14ac:dyDescent="0.55000000000000004"/>
    <row r="8031" ht="14.25" customHeight="1" x14ac:dyDescent="0.55000000000000004"/>
    <row r="8032" ht="14.25" customHeight="1" x14ac:dyDescent="0.55000000000000004"/>
    <row r="8033" ht="14.25" customHeight="1" x14ac:dyDescent="0.55000000000000004"/>
    <row r="8034" ht="14.25" customHeight="1" x14ac:dyDescent="0.55000000000000004"/>
    <row r="8035" ht="14.25" customHeight="1" x14ac:dyDescent="0.55000000000000004"/>
    <row r="8036" ht="14.25" customHeight="1" x14ac:dyDescent="0.55000000000000004"/>
    <row r="8037" ht="14.25" customHeight="1" x14ac:dyDescent="0.55000000000000004"/>
    <row r="8038" ht="14.25" customHeight="1" x14ac:dyDescent="0.55000000000000004"/>
    <row r="8039" ht="14.25" customHeight="1" x14ac:dyDescent="0.55000000000000004"/>
    <row r="8040" ht="14.25" customHeight="1" x14ac:dyDescent="0.55000000000000004"/>
    <row r="8041" ht="14.25" customHeight="1" x14ac:dyDescent="0.55000000000000004"/>
    <row r="8042" ht="14.25" customHeight="1" x14ac:dyDescent="0.55000000000000004"/>
    <row r="8043" ht="14.25" customHeight="1" x14ac:dyDescent="0.55000000000000004"/>
    <row r="8044" ht="14.25" customHeight="1" x14ac:dyDescent="0.55000000000000004"/>
    <row r="8045" ht="14.25" customHeight="1" x14ac:dyDescent="0.55000000000000004"/>
    <row r="8046" ht="14.25" customHeight="1" x14ac:dyDescent="0.55000000000000004"/>
    <row r="8047" ht="14.25" customHeight="1" x14ac:dyDescent="0.55000000000000004"/>
    <row r="8048" ht="14.25" customHeight="1" x14ac:dyDescent="0.55000000000000004"/>
    <row r="8049" ht="14.25" customHeight="1" x14ac:dyDescent="0.55000000000000004"/>
    <row r="8050" ht="14.25" customHeight="1" x14ac:dyDescent="0.55000000000000004"/>
    <row r="8051" ht="14.25" customHeight="1" x14ac:dyDescent="0.55000000000000004"/>
    <row r="8052" ht="14.25" customHeight="1" x14ac:dyDescent="0.55000000000000004"/>
    <row r="8053" ht="14.25" customHeight="1" x14ac:dyDescent="0.55000000000000004"/>
    <row r="8054" ht="14.25" customHeight="1" x14ac:dyDescent="0.55000000000000004"/>
    <row r="8055" ht="14.25" customHeight="1" x14ac:dyDescent="0.55000000000000004"/>
    <row r="8056" ht="14.25" customHeight="1" x14ac:dyDescent="0.55000000000000004"/>
    <row r="8057" ht="14.25" customHeight="1" x14ac:dyDescent="0.55000000000000004"/>
    <row r="8058" ht="14.25" customHeight="1" x14ac:dyDescent="0.55000000000000004"/>
    <row r="8059" ht="14.25" customHeight="1" x14ac:dyDescent="0.55000000000000004"/>
    <row r="8060" ht="14.25" customHeight="1" x14ac:dyDescent="0.55000000000000004"/>
    <row r="8061" ht="14.25" customHeight="1" x14ac:dyDescent="0.55000000000000004"/>
    <row r="8062" ht="14.25" customHeight="1" x14ac:dyDescent="0.55000000000000004"/>
    <row r="8063" ht="14.25" customHeight="1" x14ac:dyDescent="0.55000000000000004"/>
    <row r="8064" ht="14.25" customHeight="1" x14ac:dyDescent="0.55000000000000004"/>
    <row r="8065" ht="14.25" customHeight="1" x14ac:dyDescent="0.55000000000000004"/>
    <row r="8066" ht="14.25" customHeight="1" x14ac:dyDescent="0.55000000000000004"/>
    <row r="8067" ht="14.25" customHeight="1" x14ac:dyDescent="0.55000000000000004"/>
    <row r="8068" ht="14.25" customHeight="1" x14ac:dyDescent="0.55000000000000004"/>
    <row r="8069" ht="14.25" customHeight="1" x14ac:dyDescent="0.55000000000000004"/>
    <row r="8070" ht="14.25" customHeight="1" x14ac:dyDescent="0.55000000000000004"/>
    <row r="8071" ht="14.25" customHeight="1" x14ac:dyDescent="0.55000000000000004"/>
    <row r="8072" ht="14.25" customHeight="1" x14ac:dyDescent="0.55000000000000004"/>
    <row r="8073" ht="14.25" customHeight="1" x14ac:dyDescent="0.55000000000000004"/>
    <row r="8074" ht="14.25" customHeight="1" x14ac:dyDescent="0.55000000000000004"/>
    <row r="8075" ht="14.25" customHeight="1" x14ac:dyDescent="0.55000000000000004"/>
    <row r="8076" ht="14.25" customHeight="1" x14ac:dyDescent="0.55000000000000004"/>
    <row r="8077" ht="14.25" customHeight="1" x14ac:dyDescent="0.55000000000000004"/>
    <row r="8078" ht="14.25" customHeight="1" x14ac:dyDescent="0.55000000000000004"/>
    <row r="8079" ht="14.25" customHeight="1" x14ac:dyDescent="0.55000000000000004"/>
    <row r="8080" ht="14.25" customHeight="1" x14ac:dyDescent="0.55000000000000004"/>
    <row r="8081" ht="14.25" customHeight="1" x14ac:dyDescent="0.55000000000000004"/>
    <row r="8082" ht="14.25" customHeight="1" x14ac:dyDescent="0.55000000000000004"/>
    <row r="8083" ht="14.25" customHeight="1" x14ac:dyDescent="0.55000000000000004"/>
    <row r="8084" ht="14.25" customHeight="1" x14ac:dyDescent="0.55000000000000004"/>
    <row r="8085" ht="14.25" customHeight="1" x14ac:dyDescent="0.55000000000000004"/>
    <row r="8086" ht="14.25" customHeight="1" x14ac:dyDescent="0.55000000000000004"/>
    <row r="8087" ht="14.25" customHeight="1" x14ac:dyDescent="0.55000000000000004"/>
    <row r="8088" ht="14.25" customHeight="1" x14ac:dyDescent="0.55000000000000004"/>
    <row r="8089" ht="14.25" customHeight="1" x14ac:dyDescent="0.55000000000000004"/>
    <row r="8090" ht="14.25" customHeight="1" x14ac:dyDescent="0.55000000000000004"/>
    <row r="8091" ht="14.25" customHeight="1" x14ac:dyDescent="0.55000000000000004"/>
    <row r="8092" ht="14.25" customHeight="1" x14ac:dyDescent="0.55000000000000004"/>
    <row r="8093" ht="14.25" customHeight="1" x14ac:dyDescent="0.55000000000000004"/>
    <row r="8094" ht="14.25" customHeight="1" x14ac:dyDescent="0.55000000000000004"/>
    <row r="8095" ht="14.25" customHeight="1" x14ac:dyDescent="0.55000000000000004"/>
    <row r="8096" ht="14.25" customHeight="1" x14ac:dyDescent="0.55000000000000004"/>
    <row r="8097" ht="14.25" customHeight="1" x14ac:dyDescent="0.55000000000000004"/>
    <row r="8098" ht="14.25" customHeight="1" x14ac:dyDescent="0.55000000000000004"/>
    <row r="8099" ht="14.25" customHeight="1" x14ac:dyDescent="0.55000000000000004"/>
    <row r="8100" ht="14.25" customHeight="1" x14ac:dyDescent="0.55000000000000004"/>
    <row r="8101" ht="14.25" customHeight="1" x14ac:dyDescent="0.55000000000000004"/>
    <row r="8102" ht="14.25" customHeight="1" x14ac:dyDescent="0.55000000000000004"/>
    <row r="8103" ht="14.25" customHeight="1" x14ac:dyDescent="0.55000000000000004"/>
    <row r="8104" ht="14.25" customHeight="1" x14ac:dyDescent="0.55000000000000004"/>
    <row r="8105" ht="14.25" customHeight="1" x14ac:dyDescent="0.55000000000000004"/>
    <row r="8106" ht="14.25" customHeight="1" x14ac:dyDescent="0.55000000000000004"/>
    <row r="8107" ht="14.25" customHeight="1" x14ac:dyDescent="0.55000000000000004"/>
    <row r="8108" ht="14.25" customHeight="1" x14ac:dyDescent="0.55000000000000004"/>
    <row r="8109" ht="14.25" customHeight="1" x14ac:dyDescent="0.55000000000000004"/>
    <row r="8110" ht="14.25" customHeight="1" x14ac:dyDescent="0.55000000000000004"/>
    <row r="8111" ht="14.25" customHeight="1" x14ac:dyDescent="0.55000000000000004"/>
    <row r="8112" ht="14.25" customHeight="1" x14ac:dyDescent="0.55000000000000004"/>
    <row r="8113" ht="14.25" customHeight="1" x14ac:dyDescent="0.55000000000000004"/>
    <row r="8114" ht="14.25" customHeight="1" x14ac:dyDescent="0.55000000000000004"/>
    <row r="8115" ht="14.25" customHeight="1" x14ac:dyDescent="0.55000000000000004"/>
    <row r="8116" ht="14.25" customHeight="1" x14ac:dyDescent="0.55000000000000004"/>
    <row r="8117" ht="14.25" customHeight="1" x14ac:dyDescent="0.55000000000000004"/>
    <row r="8118" ht="14.25" customHeight="1" x14ac:dyDescent="0.55000000000000004"/>
    <row r="8119" ht="14.25" customHeight="1" x14ac:dyDescent="0.55000000000000004"/>
    <row r="8120" ht="14.25" customHeight="1" x14ac:dyDescent="0.55000000000000004"/>
    <row r="8121" ht="14.25" customHeight="1" x14ac:dyDescent="0.55000000000000004"/>
    <row r="8122" ht="14.25" customHeight="1" x14ac:dyDescent="0.55000000000000004"/>
    <row r="8123" ht="14.25" customHeight="1" x14ac:dyDescent="0.55000000000000004"/>
    <row r="8124" ht="14.25" customHeight="1" x14ac:dyDescent="0.55000000000000004"/>
    <row r="8125" ht="14.25" customHeight="1" x14ac:dyDescent="0.55000000000000004"/>
    <row r="8126" ht="14.25" customHeight="1" x14ac:dyDescent="0.55000000000000004"/>
    <row r="8127" ht="14.25" customHeight="1" x14ac:dyDescent="0.55000000000000004"/>
    <row r="8128" ht="14.25" customHeight="1" x14ac:dyDescent="0.55000000000000004"/>
    <row r="8129" ht="14.25" customHeight="1" x14ac:dyDescent="0.55000000000000004"/>
    <row r="8130" ht="14.25" customHeight="1" x14ac:dyDescent="0.55000000000000004"/>
    <row r="8131" ht="14.25" customHeight="1" x14ac:dyDescent="0.55000000000000004"/>
    <row r="8132" ht="14.25" customHeight="1" x14ac:dyDescent="0.55000000000000004"/>
    <row r="8133" ht="14.25" customHeight="1" x14ac:dyDescent="0.55000000000000004"/>
    <row r="8134" ht="14.25" customHeight="1" x14ac:dyDescent="0.55000000000000004"/>
    <row r="8135" ht="14.25" customHeight="1" x14ac:dyDescent="0.55000000000000004"/>
    <row r="8136" ht="14.25" customHeight="1" x14ac:dyDescent="0.55000000000000004"/>
    <row r="8137" ht="14.25" customHeight="1" x14ac:dyDescent="0.55000000000000004"/>
    <row r="8138" ht="14.25" customHeight="1" x14ac:dyDescent="0.55000000000000004"/>
    <row r="8139" ht="14.25" customHeight="1" x14ac:dyDescent="0.55000000000000004"/>
    <row r="8140" ht="14.25" customHeight="1" x14ac:dyDescent="0.55000000000000004"/>
    <row r="8141" ht="14.25" customHeight="1" x14ac:dyDescent="0.55000000000000004"/>
    <row r="8142" ht="14.25" customHeight="1" x14ac:dyDescent="0.55000000000000004"/>
    <row r="8143" ht="14.25" customHeight="1" x14ac:dyDescent="0.55000000000000004"/>
    <row r="8144" ht="14.25" customHeight="1" x14ac:dyDescent="0.55000000000000004"/>
    <row r="8145" ht="14.25" customHeight="1" x14ac:dyDescent="0.55000000000000004"/>
    <row r="8146" ht="14.25" customHeight="1" x14ac:dyDescent="0.55000000000000004"/>
    <row r="8147" ht="14.25" customHeight="1" x14ac:dyDescent="0.55000000000000004"/>
    <row r="8148" ht="14.25" customHeight="1" x14ac:dyDescent="0.55000000000000004"/>
    <row r="8149" ht="14.25" customHeight="1" x14ac:dyDescent="0.55000000000000004"/>
    <row r="8150" ht="14.25" customHeight="1" x14ac:dyDescent="0.55000000000000004"/>
    <row r="8151" ht="14.25" customHeight="1" x14ac:dyDescent="0.55000000000000004"/>
    <row r="8152" ht="14.25" customHeight="1" x14ac:dyDescent="0.55000000000000004"/>
    <row r="8153" ht="14.25" customHeight="1" x14ac:dyDescent="0.55000000000000004"/>
    <row r="8154" ht="14.25" customHeight="1" x14ac:dyDescent="0.55000000000000004"/>
    <row r="8155" ht="14.25" customHeight="1" x14ac:dyDescent="0.55000000000000004"/>
    <row r="8156" ht="14.25" customHeight="1" x14ac:dyDescent="0.55000000000000004"/>
    <row r="8157" ht="14.25" customHeight="1" x14ac:dyDescent="0.55000000000000004"/>
    <row r="8158" ht="14.25" customHeight="1" x14ac:dyDescent="0.55000000000000004"/>
    <row r="8159" ht="14.25" customHeight="1" x14ac:dyDescent="0.55000000000000004"/>
    <row r="8160" ht="14.25" customHeight="1" x14ac:dyDescent="0.55000000000000004"/>
    <row r="8161" ht="14.25" customHeight="1" x14ac:dyDescent="0.55000000000000004"/>
    <row r="8162" ht="14.25" customHeight="1" x14ac:dyDescent="0.55000000000000004"/>
    <row r="8163" ht="14.25" customHeight="1" x14ac:dyDescent="0.55000000000000004"/>
    <row r="8164" ht="14.25" customHeight="1" x14ac:dyDescent="0.55000000000000004"/>
    <row r="8165" ht="14.25" customHeight="1" x14ac:dyDescent="0.55000000000000004"/>
    <row r="8166" ht="14.25" customHeight="1" x14ac:dyDescent="0.55000000000000004"/>
    <row r="8167" ht="14.25" customHeight="1" x14ac:dyDescent="0.55000000000000004"/>
    <row r="8168" ht="14.25" customHeight="1" x14ac:dyDescent="0.55000000000000004"/>
    <row r="8169" ht="14.25" customHeight="1" x14ac:dyDescent="0.55000000000000004"/>
    <row r="8170" ht="14.25" customHeight="1" x14ac:dyDescent="0.55000000000000004"/>
    <row r="8171" ht="14.25" customHeight="1" x14ac:dyDescent="0.55000000000000004"/>
    <row r="8172" ht="14.25" customHeight="1" x14ac:dyDescent="0.55000000000000004"/>
    <row r="8173" ht="14.25" customHeight="1" x14ac:dyDescent="0.55000000000000004"/>
    <row r="8174" ht="14.25" customHeight="1" x14ac:dyDescent="0.55000000000000004"/>
    <row r="8175" ht="14.25" customHeight="1" x14ac:dyDescent="0.55000000000000004"/>
    <row r="8176" ht="14.25" customHeight="1" x14ac:dyDescent="0.55000000000000004"/>
    <row r="8177" ht="14.25" customHeight="1" x14ac:dyDescent="0.55000000000000004"/>
    <row r="8178" ht="14.25" customHeight="1" x14ac:dyDescent="0.55000000000000004"/>
    <row r="8179" ht="14.25" customHeight="1" x14ac:dyDescent="0.55000000000000004"/>
    <row r="8180" ht="14.25" customHeight="1" x14ac:dyDescent="0.55000000000000004"/>
    <row r="8181" ht="14.25" customHeight="1" x14ac:dyDescent="0.55000000000000004"/>
    <row r="8182" ht="14.25" customHeight="1" x14ac:dyDescent="0.55000000000000004"/>
    <row r="8183" ht="14.25" customHeight="1" x14ac:dyDescent="0.55000000000000004"/>
    <row r="8184" ht="14.25" customHeight="1" x14ac:dyDescent="0.55000000000000004"/>
    <row r="8185" ht="14.25" customHeight="1" x14ac:dyDescent="0.55000000000000004"/>
    <row r="8186" ht="14.25" customHeight="1" x14ac:dyDescent="0.55000000000000004"/>
    <row r="8187" ht="14.25" customHeight="1" x14ac:dyDescent="0.55000000000000004"/>
    <row r="8188" ht="14.25" customHeight="1" x14ac:dyDescent="0.55000000000000004"/>
    <row r="8189" ht="14.25" customHeight="1" x14ac:dyDescent="0.55000000000000004"/>
    <row r="8190" ht="14.25" customHeight="1" x14ac:dyDescent="0.55000000000000004"/>
    <row r="8191" ht="14.25" customHeight="1" x14ac:dyDescent="0.55000000000000004"/>
    <row r="8192" ht="14.25" customHeight="1" x14ac:dyDescent="0.55000000000000004"/>
    <row r="8193" ht="14.25" customHeight="1" x14ac:dyDescent="0.55000000000000004"/>
    <row r="8194" ht="14.25" customHeight="1" x14ac:dyDescent="0.55000000000000004"/>
    <row r="8195" ht="14.25" customHeight="1" x14ac:dyDescent="0.55000000000000004"/>
    <row r="8196" ht="14.25" customHeight="1" x14ac:dyDescent="0.55000000000000004"/>
    <row r="8197" ht="14.25" customHeight="1" x14ac:dyDescent="0.55000000000000004"/>
    <row r="8198" ht="14.25" customHeight="1" x14ac:dyDescent="0.55000000000000004"/>
    <row r="8199" ht="14.25" customHeight="1" x14ac:dyDescent="0.55000000000000004"/>
    <row r="8200" ht="14.25" customHeight="1" x14ac:dyDescent="0.55000000000000004"/>
    <row r="8201" ht="14.25" customHeight="1" x14ac:dyDescent="0.55000000000000004"/>
    <row r="8202" ht="14.25" customHeight="1" x14ac:dyDescent="0.55000000000000004"/>
    <row r="8203" ht="14.25" customHeight="1" x14ac:dyDescent="0.55000000000000004"/>
    <row r="8204" ht="14.25" customHeight="1" x14ac:dyDescent="0.55000000000000004"/>
    <row r="8205" ht="14.25" customHeight="1" x14ac:dyDescent="0.55000000000000004"/>
    <row r="8206" ht="14.25" customHeight="1" x14ac:dyDescent="0.55000000000000004"/>
    <row r="8207" ht="14.25" customHeight="1" x14ac:dyDescent="0.55000000000000004"/>
    <row r="8208" ht="14.25" customHeight="1" x14ac:dyDescent="0.55000000000000004"/>
    <row r="8209" ht="14.25" customHeight="1" x14ac:dyDescent="0.55000000000000004"/>
    <row r="8210" ht="14.25" customHeight="1" x14ac:dyDescent="0.55000000000000004"/>
    <row r="8211" ht="14.25" customHeight="1" x14ac:dyDescent="0.55000000000000004"/>
    <row r="8212" ht="14.25" customHeight="1" x14ac:dyDescent="0.55000000000000004"/>
    <row r="8213" ht="14.25" customHeight="1" x14ac:dyDescent="0.55000000000000004"/>
    <row r="8214" ht="14.25" customHeight="1" x14ac:dyDescent="0.55000000000000004"/>
    <row r="8215" ht="14.25" customHeight="1" x14ac:dyDescent="0.55000000000000004"/>
    <row r="8216" ht="14.25" customHeight="1" x14ac:dyDescent="0.55000000000000004"/>
    <row r="8217" ht="14.25" customHeight="1" x14ac:dyDescent="0.55000000000000004"/>
    <row r="8218" ht="14.25" customHeight="1" x14ac:dyDescent="0.55000000000000004"/>
    <row r="8219" ht="14.25" customHeight="1" x14ac:dyDescent="0.55000000000000004"/>
    <row r="8220" ht="14.25" customHeight="1" x14ac:dyDescent="0.55000000000000004"/>
    <row r="8221" ht="14.25" customHeight="1" x14ac:dyDescent="0.55000000000000004"/>
    <row r="8222" ht="14.25" customHeight="1" x14ac:dyDescent="0.55000000000000004"/>
    <row r="8223" ht="14.25" customHeight="1" x14ac:dyDescent="0.55000000000000004"/>
    <row r="8224" ht="14.25" customHeight="1" x14ac:dyDescent="0.55000000000000004"/>
    <row r="8225" ht="14.25" customHeight="1" x14ac:dyDescent="0.55000000000000004"/>
    <row r="8226" ht="14.25" customHeight="1" x14ac:dyDescent="0.55000000000000004"/>
    <row r="8227" ht="14.25" customHeight="1" x14ac:dyDescent="0.55000000000000004"/>
    <row r="8228" ht="14.25" customHeight="1" x14ac:dyDescent="0.55000000000000004"/>
    <row r="8229" ht="14.25" customHeight="1" x14ac:dyDescent="0.55000000000000004"/>
    <row r="8230" ht="14.25" customHeight="1" x14ac:dyDescent="0.55000000000000004"/>
    <row r="8231" ht="14.25" customHeight="1" x14ac:dyDescent="0.55000000000000004"/>
    <row r="8232" ht="14.25" customHeight="1" x14ac:dyDescent="0.55000000000000004"/>
    <row r="8233" ht="14.25" customHeight="1" x14ac:dyDescent="0.55000000000000004"/>
    <row r="8234" ht="14.25" customHeight="1" x14ac:dyDescent="0.55000000000000004"/>
    <row r="8235" ht="14.25" customHeight="1" x14ac:dyDescent="0.55000000000000004"/>
    <row r="8236" ht="14.25" customHeight="1" x14ac:dyDescent="0.55000000000000004"/>
    <row r="8237" ht="14.25" customHeight="1" x14ac:dyDescent="0.55000000000000004"/>
    <row r="8238" ht="14.25" customHeight="1" x14ac:dyDescent="0.55000000000000004"/>
    <row r="8239" ht="14.25" customHeight="1" x14ac:dyDescent="0.55000000000000004"/>
    <row r="8240" ht="14.25" customHeight="1" x14ac:dyDescent="0.55000000000000004"/>
    <row r="8241" ht="14.25" customHeight="1" x14ac:dyDescent="0.55000000000000004"/>
    <row r="8242" ht="14.25" customHeight="1" x14ac:dyDescent="0.55000000000000004"/>
    <row r="8243" ht="14.25" customHeight="1" x14ac:dyDescent="0.55000000000000004"/>
    <row r="8244" ht="14.25" customHeight="1" x14ac:dyDescent="0.55000000000000004"/>
    <row r="8245" ht="14.25" customHeight="1" x14ac:dyDescent="0.55000000000000004"/>
    <row r="8246" ht="14.25" customHeight="1" x14ac:dyDescent="0.55000000000000004"/>
    <row r="8247" ht="14.25" customHeight="1" x14ac:dyDescent="0.55000000000000004"/>
    <row r="8248" ht="14.25" customHeight="1" x14ac:dyDescent="0.55000000000000004"/>
    <row r="8249" ht="14.25" customHeight="1" x14ac:dyDescent="0.55000000000000004"/>
    <row r="8250" ht="14.25" customHeight="1" x14ac:dyDescent="0.55000000000000004"/>
    <row r="8251" ht="14.25" customHeight="1" x14ac:dyDescent="0.55000000000000004"/>
    <row r="8252" ht="14.25" customHeight="1" x14ac:dyDescent="0.55000000000000004"/>
    <row r="8253" ht="14.25" customHeight="1" x14ac:dyDescent="0.55000000000000004"/>
    <row r="8254" ht="14.25" customHeight="1" x14ac:dyDescent="0.55000000000000004"/>
    <row r="8255" ht="14.25" customHeight="1" x14ac:dyDescent="0.55000000000000004"/>
    <row r="8256" ht="14.25" customHeight="1" x14ac:dyDescent="0.55000000000000004"/>
    <row r="8257" ht="14.25" customHeight="1" x14ac:dyDescent="0.55000000000000004"/>
    <row r="8258" ht="14.25" customHeight="1" x14ac:dyDescent="0.55000000000000004"/>
    <row r="8259" ht="14.25" customHeight="1" x14ac:dyDescent="0.55000000000000004"/>
    <row r="8260" ht="14.25" customHeight="1" x14ac:dyDescent="0.55000000000000004"/>
    <row r="8261" ht="14.25" customHeight="1" x14ac:dyDescent="0.55000000000000004"/>
    <row r="8262" ht="14.25" customHeight="1" x14ac:dyDescent="0.55000000000000004"/>
    <row r="8263" ht="14.25" customHeight="1" x14ac:dyDescent="0.55000000000000004"/>
    <row r="8264" ht="14.25" customHeight="1" x14ac:dyDescent="0.55000000000000004"/>
    <row r="8265" ht="14.25" customHeight="1" x14ac:dyDescent="0.55000000000000004"/>
    <row r="8266" ht="14.25" customHeight="1" x14ac:dyDescent="0.55000000000000004"/>
    <row r="8267" ht="14.25" customHeight="1" x14ac:dyDescent="0.55000000000000004"/>
    <row r="8268" ht="14.25" customHeight="1" x14ac:dyDescent="0.55000000000000004"/>
    <row r="8269" ht="14.25" customHeight="1" x14ac:dyDescent="0.55000000000000004"/>
    <row r="8270" ht="14.25" customHeight="1" x14ac:dyDescent="0.55000000000000004"/>
    <row r="8271" ht="14.25" customHeight="1" x14ac:dyDescent="0.55000000000000004"/>
    <row r="8272" ht="14.25" customHeight="1" x14ac:dyDescent="0.55000000000000004"/>
    <row r="8273" ht="14.25" customHeight="1" x14ac:dyDescent="0.55000000000000004"/>
    <row r="8274" ht="14.25" customHeight="1" x14ac:dyDescent="0.55000000000000004"/>
    <row r="8275" ht="14.25" customHeight="1" x14ac:dyDescent="0.55000000000000004"/>
    <row r="8276" ht="14.25" customHeight="1" x14ac:dyDescent="0.55000000000000004"/>
    <row r="8277" ht="14.25" customHeight="1" x14ac:dyDescent="0.55000000000000004"/>
    <row r="8278" ht="14.25" customHeight="1" x14ac:dyDescent="0.55000000000000004"/>
    <row r="8279" ht="14.25" customHeight="1" x14ac:dyDescent="0.55000000000000004"/>
    <row r="8280" ht="14.25" customHeight="1" x14ac:dyDescent="0.55000000000000004"/>
    <row r="8281" ht="14.25" customHeight="1" x14ac:dyDescent="0.55000000000000004"/>
    <row r="8282" ht="14.25" customHeight="1" x14ac:dyDescent="0.55000000000000004"/>
    <row r="8283" ht="14.25" customHeight="1" x14ac:dyDescent="0.55000000000000004"/>
    <row r="8284" ht="14.25" customHeight="1" x14ac:dyDescent="0.55000000000000004"/>
    <row r="8285" ht="14.25" customHeight="1" x14ac:dyDescent="0.55000000000000004"/>
    <row r="8286" ht="14.25" customHeight="1" x14ac:dyDescent="0.55000000000000004"/>
    <row r="8287" ht="14.25" customHeight="1" x14ac:dyDescent="0.55000000000000004"/>
    <row r="8288" ht="14.25" customHeight="1" x14ac:dyDescent="0.55000000000000004"/>
    <row r="8289" ht="14.25" customHeight="1" x14ac:dyDescent="0.55000000000000004"/>
    <row r="8290" ht="14.25" customHeight="1" x14ac:dyDescent="0.55000000000000004"/>
    <row r="8291" ht="14.25" customHeight="1" x14ac:dyDescent="0.55000000000000004"/>
    <row r="8292" ht="14.25" customHeight="1" x14ac:dyDescent="0.55000000000000004"/>
    <row r="8293" ht="14.25" customHeight="1" x14ac:dyDescent="0.55000000000000004"/>
    <row r="8294" ht="14.25" customHeight="1" x14ac:dyDescent="0.55000000000000004"/>
    <row r="8295" ht="14.25" customHeight="1" x14ac:dyDescent="0.55000000000000004"/>
    <row r="8296" ht="14.25" customHeight="1" x14ac:dyDescent="0.55000000000000004"/>
    <row r="8297" ht="14.25" customHeight="1" x14ac:dyDescent="0.55000000000000004"/>
    <row r="8298" ht="14.25" customHeight="1" x14ac:dyDescent="0.55000000000000004"/>
    <row r="8299" ht="14.25" customHeight="1" x14ac:dyDescent="0.55000000000000004"/>
    <row r="8300" ht="14.25" customHeight="1" x14ac:dyDescent="0.55000000000000004"/>
    <row r="8301" ht="14.25" customHeight="1" x14ac:dyDescent="0.55000000000000004"/>
    <row r="8302" ht="14.25" customHeight="1" x14ac:dyDescent="0.55000000000000004"/>
    <row r="8303" ht="14.25" customHeight="1" x14ac:dyDescent="0.55000000000000004"/>
    <row r="8304" ht="14.25" customHeight="1" x14ac:dyDescent="0.55000000000000004"/>
    <row r="8305" ht="14.25" customHeight="1" x14ac:dyDescent="0.55000000000000004"/>
    <row r="8306" ht="14.25" customHeight="1" x14ac:dyDescent="0.55000000000000004"/>
    <row r="8307" ht="14.25" customHeight="1" x14ac:dyDescent="0.55000000000000004"/>
    <row r="8308" ht="14.25" customHeight="1" x14ac:dyDescent="0.55000000000000004"/>
    <row r="8309" ht="14.25" customHeight="1" x14ac:dyDescent="0.55000000000000004"/>
    <row r="8310" ht="14.25" customHeight="1" x14ac:dyDescent="0.55000000000000004"/>
    <row r="8311" ht="14.25" customHeight="1" x14ac:dyDescent="0.55000000000000004"/>
    <row r="8312" ht="14.25" customHeight="1" x14ac:dyDescent="0.55000000000000004"/>
    <row r="8313" ht="14.25" customHeight="1" x14ac:dyDescent="0.55000000000000004"/>
    <row r="8314" ht="14.25" customHeight="1" x14ac:dyDescent="0.55000000000000004"/>
    <row r="8315" ht="14.25" customHeight="1" x14ac:dyDescent="0.55000000000000004"/>
    <row r="8316" ht="14.25" customHeight="1" x14ac:dyDescent="0.55000000000000004"/>
    <row r="8317" ht="14.25" customHeight="1" x14ac:dyDescent="0.55000000000000004"/>
    <row r="8318" ht="14.25" customHeight="1" x14ac:dyDescent="0.55000000000000004"/>
    <row r="8319" ht="14.25" customHeight="1" x14ac:dyDescent="0.55000000000000004"/>
    <row r="8320" ht="14.25" customHeight="1" x14ac:dyDescent="0.55000000000000004"/>
    <row r="8321" ht="14.25" customHeight="1" x14ac:dyDescent="0.55000000000000004"/>
    <row r="8322" ht="14.25" customHeight="1" x14ac:dyDescent="0.55000000000000004"/>
    <row r="8323" ht="14.25" customHeight="1" x14ac:dyDescent="0.55000000000000004"/>
    <row r="8324" ht="14.25" customHeight="1" x14ac:dyDescent="0.55000000000000004"/>
    <row r="8325" ht="14.25" customHeight="1" x14ac:dyDescent="0.55000000000000004"/>
    <row r="8326" ht="14.25" customHeight="1" x14ac:dyDescent="0.55000000000000004"/>
    <row r="8327" ht="14.25" customHeight="1" x14ac:dyDescent="0.55000000000000004"/>
    <row r="8328" ht="14.25" customHeight="1" x14ac:dyDescent="0.55000000000000004"/>
    <row r="8329" ht="14.25" customHeight="1" x14ac:dyDescent="0.55000000000000004"/>
    <row r="8330" ht="14.25" customHeight="1" x14ac:dyDescent="0.55000000000000004"/>
    <row r="8331" ht="14.25" customHeight="1" x14ac:dyDescent="0.55000000000000004"/>
    <row r="8332" ht="14.25" customHeight="1" x14ac:dyDescent="0.55000000000000004"/>
    <row r="8333" ht="14.25" customHeight="1" x14ac:dyDescent="0.55000000000000004"/>
    <row r="8334" ht="14.25" customHeight="1" x14ac:dyDescent="0.55000000000000004"/>
    <row r="8335" ht="14.25" customHeight="1" x14ac:dyDescent="0.55000000000000004"/>
    <row r="8336" ht="14.25" customHeight="1" x14ac:dyDescent="0.55000000000000004"/>
    <row r="8337" ht="14.25" customHeight="1" x14ac:dyDescent="0.55000000000000004"/>
    <row r="8338" ht="14.25" customHeight="1" x14ac:dyDescent="0.55000000000000004"/>
    <row r="8339" ht="14.25" customHeight="1" x14ac:dyDescent="0.55000000000000004"/>
    <row r="8340" ht="14.25" customHeight="1" x14ac:dyDescent="0.55000000000000004"/>
    <row r="8341" ht="14.25" customHeight="1" x14ac:dyDescent="0.55000000000000004"/>
    <row r="8342" ht="14.25" customHeight="1" x14ac:dyDescent="0.55000000000000004"/>
    <row r="8343" ht="14.25" customHeight="1" x14ac:dyDescent="0.55000000000000004"/>
    <row r="8344" ht="14.25" customHeight="1" x14ac:dyDescent="0.55000000000000004"/>
    <row r="8345" ht="14.25" customHeight="1" x14ac:dyDescent="0.55000000000000004"/>
    <row r="8346" ht="14.25" customHeight="1" x14ac:dyDescent="0.55000000000000004"/>
    <row r="8347" ht="14.25" customHeight="1" x14ac:dyDescent="0.55000000000000004"/>
    <row r="8348" ht="14.25" customHeight="1" x14ac:dyDescent="0.55000000000000004"/>
    <row r="8349" ht="14.25" customHeight="1" x14ac:dyDescent="0.55000000000000004"/>
    <row r="8350" ht="14.25" customHeight="1" x14ac:dyDescent="0.55000000000000004"/>
    <row r="8351" ht="14.25" customHeight="1" x14ac:dyDescent="0.55000000000000004"/>
    <row r="8352" ht="14.25" customHeight="1" x14ac:dyDescent="0.55000000000000004"/>
    <row r="8353" ht="14.25" customHeight="1" x14ac:dyDescent="0.55000000000000004"/>
    <row r="8354" ht="14.25" customHeight="1" x14ac:dyDescent="0.55000000000000004"/>
    <row r="8355" ht="14.25" customHeight="1" x14ac:dyDescent="0.55000000000000004"/>
    <row r="8356" ht="14.25" customHeight="1" x14ac:dyDescent="0.55000000000000004"/>
    <row r="8357" ht="14.25" customHeight="1" x14ac:dyDescent="0.55000000000000004"/>
    <row r="8358" ht="14.25" customHeight="1" x14ac:dyDescent="0.55000000000000004"/>
    <row r="8359" ht="14.25" customHeight="1" x14ac:dyDescent="0.55000000000000004"/>
    <row r="8360" ht="14.25" customHeight="1" x14ac:dyDescent="0.55000000000000004"/>
    <row r="8361" ht="14.25" customHeight="1" x14ac:dyDescent="0.55000000000000004"/>
    <row r="8362" ht="14.25" customHeight="1" x14ac:dyDescent="0.55000000000000004"/>
    <row r="8363" ht="14.25" customHeight="1" x14ac:dyDescent="0.55000000000000004"/>
    <row r="8364" ht="14.25" customHeight="1" x14ac:dyDescent="0.55000000000000004"/>
    <row r="8365" ht="14.25" customHeight="1" x14ac:dyDescent="0.55000000000000004"/>
    <row r="8366" ht="14.25" customHeight="1" x14ac:dyDescent="0.55000000000000004"/>
    <row r="8367" ht="14.25" customHeight="1" x14ac:dyDescent="0.55000000000000004"/>
    <row r="8368" ht="14.25" customHeight="1" x14ac:dyDescent="0.55000000000000004"/>
    <row r="8369" ht="14.25" customHeight="1" x14ac:dyDescent="0.55000000000000004"/>
    <row r="8370" ht="14.25" customHeight="1" x14ac:dyDescent="0.55000000000000004"/>
    <row r="8371" ht="14.25" customHeight="1" x14ac:dyDescent="0.55000000000000004"/>
    <row r="8372" ht="14.25" customHeight="1" x14ac:dyDescent="0.55000000000000004"/>
    <row r="8373" ht="14.25" customHeight="1" x14ac:dyDescent="0.55000000000000004"/>
    <row r="8374" ht="14.25" customHeight="1" x14ac:dyDescent="0.55000000000000004"/>
    <row r="8375" ht="14.25" customHeight="1" x14ac:dyDescent="0.55000000000000004"/>
    <row r="8376" ht="14.25" customHeight="1" x14ac:dyDescent="0.55000000000000004"/>
    <row r="8377" ht="14.25" customHeight="1" x14ac:dyDescent="0.55000000000000004"/>
    <row r="8378" ht="14.25" customHeight="1" x14ac:dyDescent="0.55000000000000004"/>
    <row r="8379" ht="14.25" customHeight="1" x14ac:dyDescent="0.55000000000000004"/>
    <row r="8380" ht="14.25" customHeight="1" x14ac:dyDescent="0.55000000000000004"/>
    <row r="8381" ht="14.25" customHeight="1" x14ac:dyDescent="0.55000000000000004"/>
    <row r="8382" ht="14.25" customHeight="1" x14ac:dyDescent="0.55000000000000004"/>
    <row r="8383" ht="14.25" customHeight="1" x14ac:dyDescent="0.55000000000000004"/>
    <row r="8384" ht="14.25" customHeight="1" x14ac:dyDescent="0.55000000000000004"/>
    <row r="8385" ht="14.25" customHeight="1" x14ac:dyDescent="0.55000000000000004"/>
    <row r="8386" ht="14.25" customHeight="1" x14ac:dyDescent="0.55000000000000004"/>
    <row r="8387" ht="14.25" customHeight="1" x14ac:dyDescent="0.55000000000000004"/>
    <row r="8388" ht="14.25" customHeight="1" x14ac:dyDescent="0.55000000000000004"/>
    <row r="8389" ht="14.25" customHeight="1" x14ac:dyDescent="0.55000000000000004"/>
    <row r="8390" ht="14.25" customHeight="1" x14ac:dyDescent="0.55000000000000004"/>
    <row r="8391" ht="14.25" customHeight="1" x14ac:dyDescent="0.55000000000000004"/>
    <row r="8392" ht="14.25" customHeight="1" x14ac:dyDescent="0.55000000000000004"/>
    <row r="8393" ht="14.25" customHeight="1" x14ac:dyDescent="0.55000000000000004"/>
    <row r="8394" ht="14.25" customHeight="1" x14ac:dyDescent="0.55000000000000004"/>
    <row r="8395" ht="14.25" customHeight="1" x14ac:dyDescent="0.55000000000000004"/>
    <row r="8396" ht="14.25" customHeight="1" x14ac:dyDescent="0.55000000000000004"/>
    <row r="8397" ht="14.25" customHeight="1" x14ac:dyDescent="0.55000000000000004"/>
    <row r="8398" ht="14.25" customHeight="1" x14ac:dyDescent="0.55000000000000004"/>
    <row r="8399" ht="14.25" customHeight="1" x14ac:dyDescent="0.55000000000000004"/>
    <row r="8400" ht="14.25" customHeight="1" x14ac:dyDescent="0.55000000000000004"/>
    <row r="8401" ht="14.25" customHeight="1" x14ac:dyDescent="0.55000000000000004"/>
    <row r="8402" ht="14.25" customHeight="1" x14ac:dyDescent="0.55000000000000004"/>
    <row r="8403" ht="14.25" customHeight="1" x14ac:dyDescent="0.55000000000000004"/>
    <row r="8404" ht="14.25" customHeight="1" x14ac:dyDescent="0.55000000000000004"/>
    <row r="8405" ht="14.25" customHeight="1" x14ac:dyDescent="0.55000000000000004"/>
    <row r="8406" ht="14.25" customHeight="1" x14ac:dyDescent="0.55000000000000004"/>
    <row r="8407" ht="14.25" customHeight="1" x14ac:dyDescent="0.55000000000000004"/>
    <row r="8408" ht="14.25" customHeight="1" x14ac:dyDescent="0.55000000000000004"/>
    <row r="8409" ht="14.25" customHeight="1" x14ac:dyDescent="0.55000000000000004"/>
    <row r="8410" ht="14.25" customHeight="1" x14ac:dyDescent="0.55000000000000004"/>
    <row r="8411" ht="14.25" customHeight="1" x14ac:dyDescent="0.55000000000000004"/>
    <row r="8412" ht="14.25" customHeight="1" x14ac:dyDescent="0.55000000000000004"/>
    <row r="8413" ht="14.25" customHeight="1" x14ac:dyDescent="0.55000000000000004"/>
    <row r="8414" ht="14.25" customHeight="1" x14ac:dyDescent="0.55000000000000004"/>
    <row r="8415" ht="14.25" customHeight="1" x14ac:dyDescent="0.55000000000000004"/>
    <row r="8416" ht="14.25" customHeight="1" x14ac:dyDescent="0.55000000000000004"/>
    <row r="8417" ht="14.25" customHeight="1" x14ac:dyDescent="0.55000000000000004"/>
    <row r="8418" ht="14.25" customHeight="1" x14ac:dyDescent="0.55000000000000004"/>
    <row r="8419" ht="14.25" customHeight="1" x14ac:dyDescent="0.55000000000000004"/>
    <row r="8420" ht="14.25" customHeight="1" x14ac:dyDescent="0.55000000000000004"/>
    <row r="8421" ht="14.25" customHeight="1" x14ac:dyDescent="0.55000000000000004"/>
    <row r="8422" ht="14.25" customHeight="1" x14ac:dyDescent="0.55000000000000004"/>
    <row r="8423" ht="14.25" customHeight="1" x14ac:dyDescent="0.55000000000000004"/>
    <row r="8424" ht="14.25" customHeight="1" x14ac:dyDescent="0.55000000000000004"/>
    <row r="8425" ht="14.25" customHeight="1" x14ac:dyDescent="0.55000000000000004"/>
    <row r="8426" ht="14.25" customHeight="1" x14ac:dyDescent="0.55000000000000004"/>
    <row r="8427" ht="14.25" customHeight="1" x14ac:dyDescent="0.55000000000000004"/>
    <row r="8428" ht="14.25" customHeight="1" x14ac:dyDescent="0.55000000000000004"/>
    <row r="8429" ht="14.25" customHeight="1" x14ac:dyDescent="0.55000000000000004"/>
    <row r="8430" ht="14.25" customHeight="1" x14ac:dyDescent="0.55000000000000004"/>
    <row r="8431" ht="14.25" customHeight="1" x14ac:dyDescent="0.55000000000000004"/>
    <row r="8432" ht="14.25" customHeight="1" x14ac:dyDescent="0.55000000000000004"/>
    <row r="8433" ht="14.25" customHeight="1" x14ac:dyDescent="0.55000000000000004"/>
    <row r="8434" ht="14.25" customHeight="1" x14ac:dyDescent="0.55000000000000004"/>
    <row r="8435" ht="14.25" customHeight="1" x14ac:dyDescent="0.55000000000000004"/>
    <row r="8436" ht="14.25" customHeight="1" x14ac:dyDescent="0.55000000000000004"/>
    <row r="8437" ht="14.25" customHeight="1" x14ac:dyDescent="0.55000000000000004"/>
    <row r="8438" ht="14.25" customHeight="1" x14ac:dyDescent="0.55000000000000004"/>
    <row r="8439" ht="14.25" customHeight="1" x14ac:dyDescent="0.55000000000000004"/>
    <row r="8440" ht="14.25" customHeight="1" x14ac:dyDescent="0.55000000000000004"/>
    <row r="8441" ht="14.25" customHeight="1" x14ac:dyDescent="0.55000000000000004"/>
    <row r="8442" ht="14.25" customHeight="1" x14ac:dyDescent="0.55000000000000004"/>
    <row r="8443" ht="14.25" customHeight="1" x14ac:dyDescent="0.55000000000000004"/>
    <row r="8444" ht="14.25" customHeight="1" x14ac:dyDescent="0.55000000000000004"/>
    <row r="8445" ht="14.25" customHeight="1" x14ac:dyDescent="0.55000000000000004"/>
    <row r="8446" ht="14.25" customHeight="1" x14ac:dyDescent="0.55000000000000004"/>
    <row r="8447" ht="14.25" customHeight="1" x14ac:dyDescent="0.55000000000000004"/>
    <row r="8448" ht="14.25" customHeight="1" x14ac:dyDescent="0.55000000000000004"/>
    <row r="8449" ht="14.25" customHeight="1" x14ac:dyDescent="0.55000000000000004"/>
    <row r="8450" ht="14.25" customHeight="1" x14ac:dyDescent="0.55000000000000004"/>
    <row r="8451" ht="14.25" customHeight="1" x14ac:dyDescent="0.55000000000000004"/>
    <row r="8452" ht="14.25" customHeight="1" x14ac:dyDescent="0.55000000000000004"/>
    <row r="8453" ht="14.25" customHeight="1" x14ac:dyDescent="0.55000000000000004"/>
    <row r="8454" ht="14.25" customHeight="1" x14ac:dyDescent="0.55000000000000004"/>
    <row r="8455" ht="14.25" customHeight="1" x14ac:dyDescent="0.55000000000000004"/>
    <row r="8456" ht="14.25" customHeight="1" x14ac:dyDescent="0.55000000000000004"/>
    <row r="8457" ht="14.25" customHeight="1" x14ac:dyDescent="0.55000000000000004"/>
    <row r="8458" ht="14.25" customHeight="1" x14ac:dyDescent="0.55000000000000004"/>
    <row r="8459" ht="14.25" customHeight="1" x14ac:dyDescent="0.55000000000000004"/>
    <row r="8460" ht="14.25" customHeight="1" x14ac:dyDescent="0.55000000000000004"/>
    <row r="8461" ht="14.25" customHeight="1" x14ac:dyDescent="0.55000000000000004"/>
    <row r="8462" ht="14.25" customHeight="1" x14ac:dyDescent="0.55000000000000004"/>
    <row r="8463" ht="14.25" customHeight="1" x14ac:dyDescent="0.55000000000000004"/>
    <row r="8464" ht="14.25" customHeight="1" x14ac:dyDescent="0.55000000000000004"/>
    <row r="8465" ht="14.25" customHeight="1" x14ac:dyDescent="0.55000000000000004"/>
    <row r="8466" ht="14.25" customHeight="1" x14ac:dyDescent="0.55000000000000004"/>
    <row r="8467" ht="14.25" customHeight="1" x14ac:dyDescent="0.55000000000000004"/>
    <row r="8468" ht="14.25" customHeight="1" x14ac:dyDescent="0.55000000000000004"/>
    <row r="8469" ht="14.25" customHeight="1" x14ac:dyDescent="0.55000000000000004"/>
    <row r="8470" ht="14.25" customHeight="1" x14ac:dyDescent="0.55000000000000004"/>
    <row r="8471" ht="14.25" customHeight="1" x14ac:dyDescent="0.55000000000000004"/>
    <row r="8472" ht="14.25" customHeight="1" x14ac:dyDescent="0.55000000000000004"/>
    <row r="8473" ht="14.25" customHeight="1" x14ac:dyDescent="0.55000000000000004"/>
    <row r="8474" ht="14.25" customHeight="1" x14ac:dyDescent="0.55000000000000004"/>
    <row r="8475" ht="14.25" customHeight="1" x14ac:dyDescent="0.55000000000000004"/>
    <row r="8476" ht="14.25" customHeight="1" x14ac:dyDescent="0.55000000000000004"/>
    <row r="8477" ht="14.25" customHeight="1" x14ac:dyDescent="0.55000000000000004"/>
    <row r="8478" ht="14.25" customHeight="1" x14ac:dyDescent="0.55000000000000004"/>
    <row r="8479" ht="14.25" customHeight="1" x14ac:dyDescent="0.55000000000000004"/>
    <row r="8480" ht="14.25" customHeight="1" x14ac:dyDescent="0.55000000000000004"/>
    <row r="8481" ht="14.25" customHeight="1" x14ac:dyDescent="0.55000000000000004"/>
    <row r="8482" ht="14.25" customHeight="1" x14ac:dyDescent="0.55000000000000004"/>
    <row r="8483" ht="14.25" customHeight="1" x14ac:dyDescent="0.55000000000000004"/>
    <row r="8484" ht="14.25" customHeight="1" x14ac:dyDescent="0.55000000000000004"/>
    <row r="8485" ht="14.25" customHeight="1" x14ac:dyDescent="0.55000000000000004"/>
    <row r="8486" ht="14.25" customHeight="1" x14ac:dyDescent="0.55000000000000004"/>
    <row r="8487" ht="14.25" customHeight="1" x14ac:dyDescent="0.55000000000000004"/>
    <row r="8488" ht="14.25" customHeight="1" x14ac:dyDescent="0.55000000000000004"/>
    <row r="8489" ht="14.25" customHeight="1" x14ac:dyDescent="0.55000000000000004"/>
    <row r="8490" ht="14.25" customHeight="1" x14ac:dyDescent="0.55000000000000004"/>
    <row r="8491" ht="14.25" customHeight="1" x14ac:dyDescent="0.55000000000000004"/>
    <row r="8492" ht="14.25" customHeight="1" x14ac:dyDescent="0.55000000000000004"/>
    <row r="8493" ht="14.25" customHeight="1" x14ac:dyDescent="0.55000000000000004"/>
    <row r="8494" ht="14.25" customHeight="1" x14ac:dyDescent="0.55000000000000004"/>
    <row r="8495" ht="14.25" customHeight="1" x14ac:dyDescent="0.55000000000000004"/>
    <row r="8496" ht="14.25" customHeight="1" x14ac:dyDescent="0.55000000000000004"/>
    <row r="8497" ht="14.25" customHeight="1" x14ac:dyDescent="0.55000000000000004"/>
    <row r="8498" ht="14.25" customHeight="1" x14ac:dyDescent="0.55000000000000004"/>
    <row r="8499" ht="14.25" customHeight="1" x14ac:dyDescent="0.55000000000000004"/>
    <row r="8500" ht="14.25" customHeight="1" x14ac:dyDescent="0.55000000000000004"/>
    <row r="8501" ht="14.25" customHeight="1" x14ac:dyDescent="0.55000000000000004"/>
    <row r="8502" ht="14.25" customHeight="1" x14ac:dyDescent="0.55000000000000004"/>
    <row r="8503" ht="14.25" customHeight="1" x14ac:dyDescent="0.55000000000000004"/>
    <row r="8504" ht="14.25" customHeight="1" x14ac:dyDescent="0.55000000000000004"/>
    <row r="8505" ht="14.25" customHeight="1" x14ac:dyDescent="0.55000000000000004"/>
    <row r="8506" ht="14.25" customHeight="1" x14ac:dyDescent="0.55000000000000004"/>
    <row r="8507" ht="14.25" customHeight="1" x14ac:dyDescent="0.55000000000000004"/>
    <row r="8508" ht="14.25" customHeight="1" x14ac:dyDescent="0.55000000000000004"/>
    <row r="8509" ht="14.25" customHeight="1" x14ac:dyDescent="0.55000000000000004"/>
    <row r="8510" ht="14.25" customHeight="1" x14ac:dyDescent="0.55000000000000004"/>
    <row r="8511" ht="14.25" customHeight="1" x14ac:dyDescent="0.55000000000000004"/>
    <row r="8512" ht="14.25" customHeight="1" x14ac:dyDescent="0.55000000000000004"/>
    <row r="8513" ht="14.25" customHeight="1" x14ac:dyDescent="0.55000000000000004"/>
    <row r="8514" ht="14.25" customHeight="1" x14ac:dyDescent="0.55000000000000004"/>
    <row r="8515" ht="14.25" customHeight="1" x14ac:dyDescent="0.55000000000000004"/>
    <row r="8516" ht="14.25" customHeight="1" x14ac:dyDescent="0.55000000000000004"/>
    <row r="8517" ht="14.25" customHeight="1" x14ac:dyDescent="0.55000000000000004"/>
    <row r="8518" ht="14.25" customHeight="1" x14ac:dyDescent="0.55000000000000004"/>
    <row r="8519" ht="14.25" customHeight="1" x14ac:dyDescent="0.55000000000000004"/>
    <row r="8520" ht="14.25" customHeight="1" x14ac:dyDescent="0.55000000000000004"/>
    <row r="8521" ht="14.25" customHeight="1" x14ac:dyDescent="0.55000000000000004"/>
    <row r="8522" ht="14.25" customHeight="1" x14ac:dyDescent="0.55000000000000004"/>
    <row r="8523" ht="14.25" customHeight="1" x14ac:dyDescent="0.55000000000000004"/>
    <row r="8524" ht="14.25" customHeight="1" x14ac:dyDescent="0.55000000000000004"/>
    <row r="8525" ht="14.25" customHeight="1" x14ac:dyDescent="0.55000000000000004"/>
    <row r="8526" ht="14.25" customHeight="1" x14ac:dyDescent="0.55000000000000004"/>
    <row r="8527" ht="14.25" customHeight="1" x14ac:dyDescent="0.55000000000000004"/>
    <row r="8528" ht="14.25" customHeight="1" x14ac:dyDescent="0.55000000000000004"/>
    <row r="8529" ht="14.25" customHeight="1" x14ac:dyDescent="0.55000000000000004"/>
    <row r="8530" ht="14.25" customHeight="1" x14ac:dyDescent="0.55000000000000004"/>
    <row r="8531" ht="14.25" customHeight="1" x14ac:dyDescent="0.55000000000000004"/>
    <row r="8532" ht="14.25" customHeight="1" x14ac:dyDescent="0.55000000000000004"/>
    <row r="8533" ht="14.25" customHeight="1" x14ac:dyDescent="0.55000000000000004"/>
    <row r="8534" ht="14.25" customHeight="1" x14ac:dyDescent="0.55000000000000004"/>
    <row r="8535" ht="14.25" customHeight="1" x14ac:dyDescent="0.55000000000000004"/>
    <row r="8536" ht="14.25" customHeight="1" x14ac:dyDescent="0.55000000000000004"/>
    <row r="8537" ht="14.25" customHeight="1" x14ac:dyDescent="0.55000000000000004"/>
    <row r="8538" ht="14.25" customHeight="1" x14ac:dyDescent="0.55000000000000004"/>
    <row r="8539" ht="14.25" customHeight="1" x14ac:dyDescent="0.55000000000000004"/>
    <row r="8540" ht="14.25" customHeight="1" x14ac:dyDescent="0.55000000000000004"/>
    <row r="8541" ht="14.25" customHeight="1" x14ac:dyDescent="0.55000000000000004"/>
    <row r="8542" ht="14.25" customHeight="1" x14ac:dyDescent="0.55000000000000004"/>
    <row r="8543" ht="14.25" customHeight="1" x14ac:dyDescent="0.55000000000000004"/>
    <row r="8544" ht="14.25" customHeight="1" x14ac:dyDescent="0.55000000000000004"/>
    <row r="8545" ht="14.25" customHeight="1" x14ac:dyDescent="0.55000000000000004"/>
    <row r="8546" ht="14.25" customHeight="1" x14ac:dyDescent="0.55000000000000004"/>
    <row r="8547" ht="14.25" customHeight="1" x14ac:dyDescent="0.55000000000000004"/>
    <row r="8548" ht="14.25" customHeight="1" x14ac:dyDescent="0.55000000000000004"/>
    <row r="8549" ht="14.25" customHeight="1" x14ac:dyDescent="0.55000000000000004"/>
    <row r="8550" ht="14.25" customHeight="1" x14ac:dyDescent="0.55000000000000004"/>
    <row r="8551" ht="14.25" customHeight="1" x14ac:dyDescent="0.55000000000000004"/>
    <row r="8552" ht="14.25" customHeight="1" x14ac:dyDescent="0.55000000000000004"/>
    <row r="8553" ht="14.25" customHeight="1" x14ac:dyDescent="0.55000000000000004"/>
    <row r="8554" ht="14.25" customHeight="1" x14ac:dyDescent="0.55000000000000004"/>
    <row r="8555" ht="14.25" customHeight="1" x14ac:dyDescent="0.55000000000000004"/>
    <row r="8556" ht="14.25" customHeight="1" x14ac:dyDescent="0.55000000000000004"/>
    <row r="8557" ht="14.25" customHeight="1" x14ac:dyDescent="0.55000000000000004"/>
    <row r="8558" ht="14.25" customHeight="1" x14ac:dyDescent="0.55000000000000004"/>
    <row r="8559" ht="14.25" customHeight="1" x14ac:dyDescent="0.55000000000000004"/>
    <row r="8560" ht="14.25" customHeight="1" x14ac:dyDescent="0.55000000000000004"/>
    <row r="8561" ht="14.25" customHeight="1" x14ac:dyDescent="0.55000000000000004"/>
    <row r="8562" ht="14.25" customHeight="1" x14ac:dyDescent="0.55000000000000004"/>
    <row r="8563" ht="14.25" customHeight="1" x14ac:dyDescent="0.55000000000000004"/>
    <row r="8564" ht="14.25" customHeight="1" x14ac:dyDescent="0.55000000000000004"/>
    <row r="8565" ht="14.25" customHeight="1" x14ac:dyDescent="0.55000000000000004"/>
    <row r="8566" ht="14.25" customHeight="1" x14ac:dyDescent="0.55000000000000004"/>
    <row r="8567" ht="14.25" customHeight="1" x14ac:dyDescent="0.55000000000000004"/>
    <row r="8568" ht="14.25" customHeight="1" x14ac:dyDescent="0.55000000000000004"/>
    <row r="8569" ht="14.25" customHeight="1" x14ac:dyDescent="0.55000000000000004"/>
    <row r="8570" ht="14.25" customHeight="1" x14ac:dyDescent="0.55000000000000004"/>
    <row r="8571" ht="14.25" customHeight="1" x14ac:dyDescent="0.55000000000000004"/>
    <row r="8572" ht="14.25" customHeight="1" x14ac:dyDescent="0.55000000000000004"/>
    <row r="8573" ht="14.25" customHeight="1" x14ac:dyDescent="0.55000000000000004"/>
    <row r="8574" ht="14.25" customHeight="1" x14ac:dyDescent="0.55000000000000004"/>
    <row r="8575" ht="14.25" customHeight="1" x14ac:dyDescent="0.55000000000000004"/>
    <row r="8576" ht="14.25" customHeight="1" x14ac:dyDescent="0.55000000000000004"/>
    <row r="8577" ht="14.25" customHeight="1" x14ac:dyDescent="0.55000000000000004"/>
    <row r="8578" ht="14.25" customHeight="1" x14ac:dyDescent="0.55000000000000004"/>
    <row r="8579" ht="14.25" customHeight="1" x14ac:dyDescent="0.55000000000000004"/>
    <row r="8580" ht="14.25" customHeight="1" x14ac:dyDescent="0.55000000000000004"/>
    <row r="8581" ht="14.25" customHeight="1" x14ac:dyDescent="0.55000000000000004"/>
    <row r="8582" ht="14.25" customHeight="1" x14ac:dyDescent="0.55000000000000004"/>
    <row r="8583" ht="14.25" customHeight="1" x14ac:dyDescent="0.55000000000000004"/>
    <row r="8584" ht="14.25" customHeight="1" x14ac:dyDescent="0.55000000000000004"/>
    <row r="8585" ht="14.25" customHeight="1" x14ac:dyDescent="0.55000000000000004"/>
    <row r="8586" ht="14.25" customHeight="1" x14ac:dyDescent="0.55000000000000004"/>
    <row r="8587" ht="14.25" customHeight="1" x14ac:dyDescent="0.55000000000000004"/>
    <row r="8588" ht="14.25" customHeight="1" x14ac:dyDescent="0.55000000000000004"/>
    <row r="8589" ht="14.25" customHeight="1" x14ac:dyDescent="0.55000000000000004"/>
    <row r="8590" ht="14.25" customHeight="1" x14ac:dyDescent="0.55000000000000004"/>
    <row r="8591" ht="14.25" customHeight="1" x14ac:dyDescent="0.55000000000000004"/>
    <row r="8592" ht="14.25" customHeight="1" x14ac:dyDescent="0.55000000000000004"/>
    <row r="8593" ht="14.25" customHeight="1" x14ac:dyDescent="0.55000000000000004"/>
    <row r="8594" ht="14.25" customHeight="1" x14ac:dyDescent="0.55000000000000004"/>
    <row r="8595" ht="14.25" customHeight="1" x14ac:dyDescent="0.55000000000000004"/>
    <row r="8596" ht="14.25" customHeight="1" x14ac:dyDescent="0.55000000000000004"/>
    <row r="8597" ht="14.25" customHeight="1" x14ac:dyDescent="0.55000000000000004"/>
    <row r="8598" ht="14.25" customHeight="1" x14ac:dyDescent="0.55000000000000004"/>
    <row r="8599" ht="14.25" customHeight="1" x14ac:dyDescent="0.55000000000000004"/>
    <row r="8600" ht="14.25" customHeight="1" x14ac:dyDescent="0.55000000000000004"/>
    <row r="8601" ht="14.25" customHeight="1" x14ac:dyDescent="0.55000000000000004"/>
    <row r="8602" ht="14.25" customHeight="1" x14ac:dyDescent="0.55000000000000004"/>
    <row r="8603" ht="14.25" customHeight="1" x14ac:dyDescent="0.55000000000000004"/>
    <row r="8604" ht="14.25" customHeight="1" x14ac:dyDescent="0.55000000000000004"/>
    <row r="8605" ht="14.25" customHeight="1" x14ac:dyDescent="0.55000000000000004"/>
    <row r="8606" ht="14.25" customHeight="1" x14ac:dyDescent="0.55000000000000004"/>
    <row r="8607" ht="14.25" customHeight="1" x14ac:dyDescent="0.55000000000000004"/>
    <row r="8608" ht="14.25" customHeight="1" x14ac:dyDescent="0.55000000000000004"/>
    <row r="8609" ht="14.25" customHeight="1" x14ac:dyDescent="0.55000000000000004"/>
    <row r="8610" ht="14.25" customHeight="1" x14ac:dyDescent="0.55000000000000004"/>
    <row r="8611" ht="14.25" customHeight="1" x14ac:dyDescent="0.55000000000000004"/>
    <row r="8612" ht="14.25" customHeight="1" x14ac:dyDescent="0.55000000000000004"/>
    <row r="8613" ht="14.25" customHeight="1" x14ac:dyDescent="0.55000000000000004"/>
    <row r="8614" ht="14.25" customHeight="1" x14ac:dyDescent="0.55000000000000004"/>
    <row r="8615" ht="14.25" customHeight="1" x14ac:dyDescent="0.55000000000000004"/>
    <row r="8616" ht="14.25" customHeight="1" x14ac:dyDescent="0.55000000000000004"/>
    <row r="8617" ht="14.25" customHeight="1" x14ac:dyDescent="0.55000000000000004"/>
    <row r="8618" ht="14.25" customHeight="1" x14ac:dyDescent="0.55000000000000004"/>
    <row r="8619" ht="14.25" customHeight="1" x14ac:dyDescent="0.55000000000000004"/>
    <row r="8620" ht="14.25" customHeight="1" x14ac:dyDescent="0.55000000000000004"/>
    <row r="8621" ht="14.25" customHeight="1" x14ac:dyDescent="0.55000000000000004"/>
    <row r="8622" ht="14.25" customHeight="1" x14ac:dyDescent="0.55000000000000004"/>
    <row r="8623" ht="14.25" customHeight="1" x14ac:dyDescent="0.55000000000000004"/>
    <row r="8624" ht="14.25" customHeight="1" x14ac:dyDescent="0.55000000000000004"/>
    <row r="8625" ht="14.25" customHeight="1" x14ac:dyDescent="0.55000000000000004"/>
    <row r="8626" ht="14.25" customHeight="1" x14ac:dyDescent="0.55000000000000004"/>
    <row r="8627" ht="14.25" customHeight="1" x14ac:dyDescent="0.55000000000000004"/>
    <row r="8628" ht="14.25" customHeight="1" x14ac:dyDescent="0.55000000000000004"/>
    <row r="8629" ht="14.25" customHeight="1" x14ac:dyDescent="0.55000000000000004"/>
    <row r="8630" ht="14.25" customHeight="1" x14ac:dyDescent="0.55000000000000004"/>
    <row r="8631" ht="14.25" customHeight="1" x14ac:dyDescent="0.55000000000000004"/>
    <row r="8632" ht="14.25" customHeight="1" x14ac:dyDescent="0.55000000000000004"/>
    <row r="8633" ht="14.25" customHeight="1" x14ac:dyDescent="0.55000000000000004"/>
    <row r="8634" ht="14.25" customHeight="1" x14ac:dyDescent="0.55000000000000004"/>
    <row r="8635" ht="14.25" customHeight="1" x14ac:dyDescent="0.55000000000000004"/>
    <row r="8636" ht="14.25" customHeight="1" x14ac:dyDescent="0.55000000000000004"/>
    <row r="8637" ht="14.25" customHeight="1" x14ac:dyDescent="0.55000000000000004"/>
    <row r="8638" ht="14.25" customHeight="1" x14ac:dyDescent="0.55000000000000004"/>
    <row r="8639" ht="14.25" customHeight="1" x14ac:dyDescent="0.55000000000000004"/>
    <row r="8640" ht="14.25" customHeight="1" x14ac:dyDescent="0.55000000000000004"/>
    <row r="8641" ht="14.25" customHeight="1" x14ac:dyDescent="0.55000000000000004"/>
    <row r="8642" ht="14.25" customHeight="1" x14ac:dyDescent="0.55000000000000004"/>
    <row r="8643" ht="14.25" customHeight="1" x14ac:dyDescent="0.55000000000000004"/>
    <row r="8644" ht="14.25" customHeight="1" x14ac:dyDescent="0.55000000000000004"/>
    <row r="8645" ht="14.25" customHeight="1" x14ac:dyDescent="0.55000000000000004"/>
    <row r="8646" ht="14.25" customHeight="1" x14ac:dyDescent="0.55000000000000004"/>
    <row r="8647" ht="14.25" customHeight="1" x14ac:dyDescent="0.55000000000000004"/>
    <row r="8648" ht="14.25" customHeight="1" x14ac:dyDescent="0.55000000000000004"/>
    <row r="8649" ht="14.25" customHeight="1" x14ac:dyDescent="0.55000000000000004"/>
    <row r="8650" ht="14.25" customHeight="1" x14ac:dyDescent="0.55000000000000004"/>
    <row r="8651" ht="14.25" customHeight="1" x14ac:dyDescent="0.55000000000000004"/>
    <row r="8652" ht="14.25" customHeight="1" x14ac:dyDescent="0.55000000000000004"/>
    <row r="8653" ht="14.25" customHeight="1" x14ac:dyDescent="0.55000000000000004"/>
    <row r="8654" ht="14.25" customHeight="1" x14ac:dyDescent="0.55000000000000004"/>
    <row r="8655" ht="14.25" customHeight="1" x14ac:dyDescent="0.55000000000000004"/>
    <row r="8656" ht="14.25" customHeight="1" x14ac:dyDescent="0.55000000000000004"/>
    <row r="8657" ht="14.25" customHeight="1" x14ac:dyDescent="0.55000000000000004"/>
    <row r="8658" ht="14.25" customHeight="1" x14ac:dyDescent="0.55000000000000004"/>
    <row r="8659" ht="14.25" customHeight="1" x14ac:dyDescent="0.55000000000000004"/>
    <row r="8660" ht="14.25" customHeight="1" x14ac:dyDescent="0.55000000000000004"/>
    <row r="8661" ht="14.25" customHeight="1" x14ac:dyDescent="0.55000000000000004"/>
    <row r="8662" ht="14.25" customHeight="1" x14ac:dyDescent="0.55000000000000004"/>
    <row r="8663" ht="14.25" customHeight="1" x14ac:dyDescent="0.55000000000000004"/>
    <row r="8664" ht="14.25" customHeight="1" x14ac:dyDescent="0.55000000000000004"/>
    <row r="8665" ht="14.25" customHeight="1" x14ac:dyDescent="0.55000000000000004"/>
    <row r="8666" ht="14.25" customHeight="1" x14ac:dyDescent="0.55000000000000004"/>
    <row r="8667" ht="14.25" customHeight="1" x14ac:dyDescent="0.55000000000000004"/>
    <row r="8668" ht="14.25" customHeight="1" x14ac:dyDescent="0.55000000000000004"/>
    <row r="8669" ht="14.25" customHeight="1" x14ac:dyDescent="0.55000000000000004"/>
    <row r="8670" ht="14.25" customHeight="1" x14ac:dyDescent="0.55000000000000004"/>
    <row r="8671" ht="14.25" customHeight="1" x14ac:dyDescent="0.55000000000000004"/>
    <row r="8672" ht="14.25" customHeight="1" x14ac:dyDescent="0.55000000000000004"/>
    <row r="8673" ht="14.25" customHeight="1" x14ac:dyDescent="0.55000000000000004"/>
    <row r="8674" ht="14.25" customHeight="1" x14ac:dyDescent="0.55000000000000004"/>
    <row r="8675" ht="14.25" customHeight="1" x14ac:dyDescent="0.55000000000000004"/>
    <row r="8676" ht="14.25" customHeight="1" x14ac:dyDescent="0.55000000000000004"/>
    <row r="8677" ht="14.25" customHeight="1" x14ac:dyDescent="0.55000000000000004"/>
    <row r="8678" ht="14.25" customHeight="1" x14ac:dyDescent="0.55000000000000004"/>
    <row r="8679" ht="14.25" customHeight="1" x14ac:dyDescent="0.55000000000000004"/>
    <row r="8680" ht="14.25" customHeight="1" x14ac:dyDescent="0.55000000000000004"/>
    <row r="8681" ht="14.25" customHeight="1" x14ac:dyDescent="0.55000000000000004"/>
    <row r="8682" ht="14.25" customHeight="1" x14ac:dyDescent="0.55000000000000004"/>
    <row r="8683" ht="14.25" customHeight="1" x14ac:dyDescent="0.55000000000000004"/>
    <row r="8684" ht="14.25" customHeight="1" x14ac:dyDescent="0.55000000000000004"/>
    <row r="8685" ht="14.25" customHeight="1" x14ac:dyDescent="0.55000000000000004"/>
    <row r="8686" ht="14.25" customHeight="1" x14ac:dyDescent="0.55000000000000004"/>
    <row r="8687" ht="14.25" customHeight="1" x14ac:dyDescent="0.55000000000000004"/>
    <row r="8688" ht="14.25" customHeight="1" x14ac:dyDescent="0.55000000000000004"/>
    <row r="8689" ht="14.25" customHeight="1" x14ac:dyDescent="0.55000000000000004"/>
    <row r="8690" ht="14.25" customHeight="1" x14ac:dyDescent="0.55000000000000004"/>
    <row r="8691" ht="14.25" customHeight="1" x14ac:dyDescent="0.55000000000000004"/>
    <row r="8692" ht="14.25" customHeight="1" x14ac:dyDescent="0.55000000000000004"/>
    <row r="8693" ht="14.25" customHeight="1" x14ac:dyDescent="0.55000000000000004"/>
    <row r="8694" ht="14.25" customHeight="1" x14ac:dyDescent="0.55000000000000004"/>
    <row r="8695" ht="14.25" customHeight="1" x14ac:dyDescent="0.55000000000000004"/>
    <row r="8696" ht="14.25" customHeight="1" x14ac:dyDescent="0.55000000000000004"/>
    <row r="8697" ht="14.25" customHeight="1" x14ac:dyDescent="0.55000000000000004"/>
    <row r="8698" ht="14.25" customHeight="1" x14ac:dyDescent="0.55000000000000004"/>
    <row r="8699" ht="14.25" customHeight="1" x14ac:dyDescent="0.55000000000000004"/>
    <row r="8700" ht="14.25" customHeight="1" x14ac:dyDescent="0.55000000000000004"/>
    <row r="8701" ht="14.25" customHeight="1" x14ac:dyDescent="0.55000000000000004"/>
    <row r="8702" ht="14.25" customHeight="1" x14ac:dyDescent="0.55000000000000004"/>
    <row r="8703" ht="14.25" customHeight="1" x14ac:dyDescent="0.55000000000000004"/>
    <row r="8704" ht="14.25" customHeight="1" x14ac:dyDescent="0.55000000000000004"/>
    <row r="8705" ht="14.25" customHeight="1" x14ac:dyDescent="0.55000000000000004"/>
    <row r="8706" ht="14.25" customHeight="1" x14ac:dyDescent="0.55000000000000004"/>
    <row r="8707" ht="14.25" customHeight="1" x14ac:dyDescent="0.55000000000000004"/>
    <row r="8708" ht="14.25" customHeight="1" x14ac:dyDescent="0.55000000000000004"/>
    <row r="8709" ht="14.25" customHeight="1" x14ac:dyDescent="0.55000000000000004"/>
    <row r="8710" ht="14.25" customHeight="1" x14ac:dyDescent="0.55000000000000004"/>
    <row r="8711" ht="14.25" customHeight="1" x14ac:dyDescent="0.55000000000000004"/>
    <row r="8712" ht="14.25" customHeight="1" x14ac:dyDescent="0.55000000000000004"/>
    <row r="8713" ht="14.25" customHeight="1" x14ac:dyDescent="0.55000000000000004"/>
    <row r="8714" ht="14.25" customHeight="1" x14ac:dyDescent="0.55000000000000004"/>
    <row r="8715" ht="14.25" customHeight="1" x14ac:dyDescent="0.55000000000000004"/>
    <row r="8716" ht="14.25" customHeight="1" x14ac:dyDescent="0.55000000000000004"/>
    <row r="8717" ht="14.25" customHeight="1" x14ac:dyDescent="0.55000000000000004"/>
    <row r="8718" ht="14.25" customHeight="1" x14ac:dyDescent="0.55000000000000004"/>
    <row r="8719" ht="14.25" customHeight="1" x14ac:dyDescent="0.55000000000000004"/>
    <row r="8720" ht="14.25" customHeight="1" x14ac:dyDescent="0.55000000000000004"/>
    <row r="8721" ht="14.25" customHeight="1" x14ac:dyDescent="0.55000000000000004"/>
    <row r="8722" ht="14.25" customHeight="1" x14ac:dyDescent="0.55000000000000004"/>
    <row r="8723" ht="14.25" customHeight="1" x14ac:dyDescent="0.55000000000000004"/>
    <row r="8724" ht="14.25" customHeight="1" x14ac:dyDescent="0.55000000000000004"/>
    <row r="8725" ht="14.25" customHeight="1" x14ac:dyDescent="0.55000000000000004"/>
    <row r="8726" ht="14.25" customHeight="1" x14ac:dyDescent="0.55000000000000004"/>
    <row r="8727" ht="14.25" customHeight="1" x14ac:dyDescent="0.55000000000000004"/>
    <row r="8728" ht="14.25" customHeight="1" x14ac:dyDescent="0.55000000000000004"/>
    <row r="8729" ht="14.25" customHeight="1" x14ac:dyDescent="0.55000000000000004"/>
    <row r="8730" ht="14.25" customHeight="1" x14ac:dyDescent="0.55000000000000004"/>
    <row r="8731" ht="14.25" customHeight="1" x14ac:dyDescent="0.55000000000000004"/>
    <row r="8732" ht="14.25" customHeight="1" x14ac:dyDescent="0.55000000000000004"/>
    <row r="8733" ht="14.25" customHeight="1" x14ac:dyDescent="0.55000000000000004"/>
    <row r="8734" ht="14.25" customHeight="1" x14ac:dyDescent="0.55000000000000004"/>
    <row r="8735" ht="14.25" customHeight="1" x14ac:dyDescent="0.55000000000000004"/>
    <row r="8736" ht="14.25" customHeight="1" x14ac:dyDescent="0.55000000000000004"/>
    <row r="8737" ht="14.25" customHeight="1" x14ac:dyDescent="0.55000000000000004"/>
    <row r="8738" ht="14.25" customHeight="1" x14ac:dyDescent="0.55000000000000004"/>
    <row r="8739" ht="14.25" customHeight="1" x14ac:dyDescent="0.55000000000000004"/>
    <row r="8740" ht="14.25" customHeight="1" x14ac:dyDescent="0.55000000000000004"/>
    <row r="8741" ht="14.25" customHeight="1" x14ac:dyDescent="0.55000000000000004"/>
    <row r="8742" ht="14.25" customHeight="1" x14ac:dyDescent="0.55000000000000004"/>
    <row r="8743" ht="14.25" customHeight="1" x14ac:dyDescent="0.55000000000000004"/>
    <row r="8744" ht="14.25" customHeight="1" x14ac:dyDescent="0.55000000000000004"/>
    <row r="8745" ht="14.25" customHeight="1" x14ac:dyDescent="0.55000000000000004"/>
    <row r="8746" ht="14.25" customHeight="1" x14ac:dyDescent="0.55000000000000004"/>
    <row r="8747" ht="14.25" customHeight="1" x14ac:dyDescent="0.55000000000000004"/>
    <row r="8748" ht="14.25" customHeight="1" x14ac:dyDescent="0.55000000000000004"/>
    <row r="8749" ht="14.25" customHeight="1" x14ac:dyDescent="0.55000000000000004"/>
    <row r="8750" ht="14.25" customHeight="1" x14ac:dyDescent="0.55000000000000004"/>
    <row r="8751" ht="14.25" customHeight="1" x14ac:dyDescent="0.55000000000000004"/>
    <row r="8752" ht="14.25" customHeight="1" x14ac:dyDescent="0.55000000000000004"/>
    <row r="8753" ht="14.25" customHeight="1" x14ac:dyDescent="0.55000000000000004"/>
    <row r="8754" ht="14.25" customHeight="1" x14ac:dyDescent="0.55000000000000004"/>
    <row r="8755" ht="14.25" customHeight="1" x14ac:dyDescent="0.55000000000000004"/>
    <row r="8756" ht="14.25" customHeight="1" x14ac:dyDescent="0.55000000000000004"/>
    <row r="8757" ht="14.25" customHeight="1" x14ac:dyDescent="0.55000000000000004"/>
    <row r="8758" ht="14.25" customHeight="1" x14ac:dyDescent="0.55000000000000004"/>
    <row r="8759" ht="14.25" customHeight="1" x14ac:dyDescent="0.55000000000000004"/>
    <row r="8760" ht="14.25" customHeight="1" x14ac:dyDescent="0.55000000000000004"/>
    <row r="8761" ht="14.25" customHeight="1" x14ac:dyDescent="0.55000000000000004"/>
    <row r="8762" ht="14.25" customHeight="1" x14ac:dyDescent="0.55000000000000004"/>
    <row r="8763" ht="14.25" customHeight="1" x14ac:dyDescent="0.55000000000000004"/>
    <row r="8764" ht="14.25" customHeight="1" x14ac:dyDescent="0.55000000000000004"/>
    <row r="8765" ht="14.25" customHeight="1" x14ac:dyDescent="0.55000000000000004"/>
    <row r="8766" ht="14.25" customHeight="1" x14ac:dyDescent="0.55000000000000004"/>
    <row r="8767" ht="14.25" customHeight="1" x14ac:dyDescent="0.55000000000000004"/>
    <row r="8768" ht="14.25" customHeight="1" x14ac:dyDescent="0.55000000000000004"/>
    <row r="8769" ht="14.25" customHeight="1" x14ac:dyDescent="0.55000000000000004"/>
    <row r="8770" ht="14.25" customHeight="1" x14ac:dyDescent="0.55000000000000004"/>
    <row r="8771" ht="14.25" customHeight="1" x14ac:dyDescent="0.55000000000000004"/>
    <row r="8772" ht="14.25" customHeight="1" x14ac:dyDescent="0.55000000000000004"/>
    <row r="8773" ht="14.25" customHeight="1" x14ac:dyDescent="0.55000000000000004"/>
    <row r="8774" ht="14.25" customHeight="1" x14ac:dyDescent="0.55000000000000004"/>
    <row r="8775" ht="14.25" customHeight="1" x14ac:dyDescent="0.55000000000000004"/>
    <row r="8776" ht="14.25" customHeight="1" x14ac:dyDescent="0.55000000000000004"/>
    <row r="8777" ht="14.25" customHeight="1" x14ac:dyDescent="0.55000000000000004"/>
    <row r="8778" ht="14.25" customHeight="1" x14ac:dyDescent="0.55000000000000004"/>
    <row r="8779" ht="14.25" customHeight="1" x14ac:dyDescent="0.55000000000000004"/>
    <row r="8780" ht="14.25" customHeight="1" x14ac:dyDescent="0.55000000000000004"/>
    <row r="8781" ht="14.25" customHeight="1" x14ac:dyDescent="0.55000000000000004"/>
    <row r="8782" ht="14.25" customHeight="1" x14ac:dyDescent="0.55000000000000004"/>
    <row r="8783" ht="14.25" customHeight="1" x14ac:dyDescent="0.55000000000000004"/>
    <row r="8784" ht="14.25" customHeight="1" x14ac:dyDescent="0.55000000000000004"/>
    <row r="8785" ht="14.25" customHeight="1" x14ac:dyDescent="0.55000000000000004"/>
    <row r="8786" ht="14.25" customHeight="1" x14ac:dyDescent="0.55000000000000004"/>
    <row r="8787" ht="14.25" customHeight="1" x14ac:dyDescent="0.55000000000000004"/>
    <row r="8788" ht="14.25" customHeight="1" x14ac:dyDescent="0.55000000000000004"/>
    <row r="8789" ht="14.25" customHeight="1" x14ac:dyDescent="0.55000000000000004"/>
    <row r="8790" ht="14.25" customHeight="1" x14ac:dyDescent="0.55000000000000004"/>
    <row r="8791" ht="14.25" customHeight="1" x14ac:dyDescent="0.55000000000000004"/>
    <row r="8792" ht="14.25" customHeight="1" x14ac:dyDescent="0.55000000000000004"/>
    <row r="8793" ht="14.25" customHeight="1" x14ac:dyDescent="0.55000000000000004"/>
    <row r="8794" ht="14.25" customHeight="1" x14ac:dyDescent="0.55000000000000004"/>
    <row r="8795" ht="14.25" customHeight="1" x14ac:dyDescent="0.55000000000000004"/>
    <row r="8796" ht="14.25" customHeight="1" x14ac:dyDescent="0.55000000000000004"/>
    <row r="8797" ht="14.25" customHeight="1" x14ac:dyDescent="0.55000000000000004"/>
    <row r="8798" ht="14.25" customHeight="1" x14ac:dyDescent="0.55000000000000004"/>
    <row r="8799" ht="14.25" customHeight="1" x14ac:dyDescent="0.55000000000000004"/>
    <row r="8800" ht="14.25" customHeight="1" x14ac:dyDescent="0.55000000000000004"/>
    <row r="8801" ht="14.25" customHeight="1" x14ac:dyDescent="0.55000000000000004"/>
    <row r="8802" ht="14.25" customHeight="1" x14ac:dyDescent="0.55000000000000004"/>
    <row r="8803" ht="14.25" customHeight="1" x14ac:dyDescent="0.55000000000000004"/>
    <row r="8804" ht="14.25" customHeight="1" x14ac:dyDescent="0.55000000000000004"/>
    <row r="8805" ht="14.25" customHeight="1" x14ac:dyDescent="0.55000000000000004"/>
    <row r="8806" ht="14.25" customHeight="1" x14ac:dyDescent="0.55000000000000004"/>
    <row r="8807" ht="14.25" customHeight="1" x14ac:dyDescent="0.55000000000000004"/>
    <row r="8808" ht="14.25" customHeight="1" x14ac:dyDescent="0.55000000000000004"/>
    <row r="8809" ht="14.25" customHeight="1" x14ac:dyDescent="0.55000000000000004"/>
    <row r="8810" ht="14.25" customHeight="1" x14ac:dyDescent="0.55000000000000004"/>
    <row r="8811" ht="14.25" customHeight="1" x14ac:dyDescent="0.55000000000000004"/>
    <row r="8812" ht="14.25" customHeight="1" x14ac:dyDescent="0.55000000000000004"/>
    <row r="8813" ht="14.25" customHeight="1" x14ac:dyDescent="0.55000000000000004"/>
    <row r="8814" ht="14.25" customHeight="1" x14ac:dyDescent="0.55000000000000004"/>
    <row r="8815" ht="14.25" customHeight="1" x14ac:dyDescent="0.55000000000000004"/>
    <row r="8816" ht="14.25" customHeight="1" x14ac:dyDescent="0.55000000000000004"/>
    <row r="8817" ht="14.25" customHeight="1" x14ac:dyDescent="0.55000000000000004"/>
    <row r="8818" ht="14.25" customHeight="1" x14ac:dyDescent="0.55000000000000004"/>
    <row r="8819" ht="14.25" customHeight="1" x14ac:dyDescent="0.55000000000000004"/>
    <row r="8820" ht="14.25" customHeight="1" x14ac:dyDescent="0.55000000000000004"/>
    <row r="8821" ht="14.25" customHeight="1" x14ac:dyDescent="0.55000000000000004"/>
    <row r="8822" ht="14.25" customHeight="1" x14ac:dyDescent="0.55000000000000004"/>
    <row r="8823" ht="14.25" customHeight="1" x14ac:dyDescent="0.55000000000000004"/>
    <row r="8824" ht="14.25" customHeight="1" x14ac:dyDescent="0.55000000000000004"/>
    <row r="8825" ht="14.25" customHeight="1" x14ac:dyDescent="0.55000000000000004"/>
    <row r="8826" ht="14.25" customHeight="1" x14ac:dyDescent="0.55000000000000004"/>
    <row r="8827" ht="14.25" customHeight="1" x14ac:dyDescent="0.55000000000000004"/>
    <row r="8828" ht="14.25" customHeight="1" x14ac:dyDescent="0.55000000000000004"/>
    <row r="8829" ht="14.25" customHeight="1" x14ac:dyDescent="0.55000000000000004"/>
    <row r="8830" ht="14.25" customHeight="1" x14ac:dyDescent="0.55000000000000004"/>
    <row r="8831" ht="14.25" customHeight="1" x14ac:dyDescent="0.55000000000000004"/>
    <row r="8832" ht="14.25" customHeight="1" x14ac:dyDescent="0.55000000000000004"/>
    <row r="8833" ht="14.25" customHeight="1" x14ac:dyDescent="0.55000000000000004"/>
    <row r="8834" ht="14.25" customHeight="1" x14ac:dyDescent="0.55000000000000004"/>
    <row r="8835" ht="14.25" customHeight="1" x14ac:dyDescent="0.55000000000000004"/>
    <row r="8836" ht="14.25" customHeight="1" x14ac:dyDescent="0.55000000000000004"/>
    <row r="8837" ht="14.25" customHeight="1" x14ac:dyDescent="0.55000000000000004"/>
    <row r="8838" ht="14.25" customHeight="1" x14ac:dyDescent="0.55000000000000004"/>
    <row r="8839" ht="14.25" customHeight="1" x14ac:dyDescent="0.55000000000000004"/>
    <row r="8840" ht="14.25" customHeight="1" x14ac:dyDescent="0.55000000000000004"/>
    <row r="8841" ht="14.25" customHeight="1" x14ac:dyDescent="0.55000000000000004"/>
    <row r="8842" ht="14.25" customHeight="1" x14ac:dyDescent="0.55000000000000004"/>
    <row r="8843" ht="14.25" customHeight="1" x14ac:dyDescent="0.55000000000000004"/>
    <row r="8844" ht="14.25" customHeight="1" x14ac:dyDescent="0.55000000000000004"/>
    <row r="8845" ht="14.25" customHeight="1" x14ac:dyDescent="0.55000000000000004"/>
    <row r="8846" ht="14.25" customHeight="1" x14ac:dyDescent="0.55000000000000004"/>
    <row r="8847" ht="14.25" customHeight="1" x14ac:dyDescent="0.55000000000000004"/>
    <row r="8848" ht="14.25" customHeight="1" x14ac:dyDescent="0.55000000000000004"/>
    <row r="8849" ht="14.25" customHeight="1" x14ac:dyDescent="0.55000000000000004"/>
    <row r="8850" ht="14.25" customHeight="1" x14ac:dyDescent="0.55000000000000004"/>
    <row r="8851" ht="14.25" customHeight="1" x14ac:dyDescent="0.55000000000000004"/>
    <row r="8852" ht="14.25" customHeight="1" x14ac:dyDescent="0.55000000000000004"/>
    <row r="8853" ht="14.25" customHeight="1" x14ac:dyDescent="0.55000000000000004"/>
    <row r="8854" ht="14.25" customHeight="1" x14ac:dyDescent="0.55000000000000004"/>
    <row r="8855" ht="14.25" customHeight="1" x14ac:dyDescent="0.55000000000000004"/>
    <row r="8856" ht="14.25" customHeight="1" x14ac:dyDescent="0.55000000000000004"/>
    <row r="8857" ht="14.25" customHeight="1" x14ac:dyDescent="0.55000000000000004"/>
    <row r="8858" ht="14.25" customHeight="1" x14ac:dyDescent="0.55000000000000004"/>
    <row r="8859" ht="14.25" customHeight="1" x14ac:dyDescent="0.55000000000000004"/>
    <row r="8860" ht="14.25" customHeight="1" x14ac:dyDescent="0.55000000000000004"/>
    <row r="8861" ht="14.25" customHeight="1" x14ac:dyDescent="0.55000000000000004"/>
    <row r="8862" ht="14.25" customHeight="1" x14ac:dyDescent="0.55000000000000004"/>
    <row r="8863" ht="14.25" customHeight="1" x14ac:dyDescent="0.55000000000000004"/>
    <row r="8864" ht="14.25" customHeight="1" x14ac:dyDescent="0.55000000000000004"/>
    <row r="8865" ht="14.25" customHeight="1" x14ac:dyDescent="0.55000000000000004"/>
    <row r="8866" ht="14.25" customHeight="1" x14ac:dyDescent="0.55000000000000004"/>
    <row r="8867" ht="14.25" customHeight="1" x14ac:dyDescent="0.55000000000000004"/>
    <row r="8868" ht="14.25" customHeight="1" x14ac:dyDescent="0.55000000000000004"/>
    <row r="8869" ht="14.25" customHeight="1" x14ac:dyDescent="0.55000000000000004"/>
    <row r="8870" ht="14.25" customHeight="1" x14ac:dyDescent="0.55000000000000004"/>
    <row r="8871" ht="14.25" customHeight="1" x14ac:dyDescent="0.55000000000000004"/>
    <row r="8872" ht="14.25" customHeight="1" x14ac:dyDescent="0.55000000000000004"/>
    <row r="8873" ht="14.25" customHeight="1" x14ac:dyDescent="0.55000000000000004"/>
    <row r="8874" ht="14.25" customHeight="1" x14ac:dyDescent="0.55000000000000004"/>
    <row r="8875" ht="14.25" customHeight="1" x14ac:dyDescent="0.55000000000000004"/>
    <row r="8876" ht="14.25" customHeight="1" x14ac:dyDescent="0.55000000000000004"/>
    <row r="8877" ht="14.25" customHeight="1" x14ac:dyDescent="0.55000000000000004"/>
    <row r="8878" ht="14.25" customHeight="1" x14ac:dyDescent="0.55000000000000004"/>
    <row r="8879" ht="14.25" customHeight="1" x14ac:dyDescent="0.55000000000000004"/>
    <row r="8880" ht="14.25" customHeight="1" x14ac:dyDescent="0.55000000000000004"/>
    <row r="8881" ht="14.25" customHeight="1" x14ac:dyDescent="0.55000000000000004"/>
    <row r="8882" ht="14.25" customHeight="1" x14ac:dyDescent="0.55000000000000004"/>
    <row r="8883" ht="14.25" customHeight="1" x14ac:dyDescent="0.55000000000000004"/>
    <row r="8884" ht="14.25" customHeight="1" x14ac:dyDescent="0.55000000000000004"/>
    <row r="8885" ht="14.25" customHeight="1" x14ac:dyDescent="0.55000000000000004"/>
    <row r="8886" ht="14.25" customHeight="1" x14ac:dyDescent="0.55000000000000004"/>
    <row r="8887" ht="14.25" customHeight="1" x14ac:dyDescent="0.55000000000000004"/>
    <row r="8888" ht="14.25" customHeight="1" x14ac:dyDescent="0.55000000000000004"/>
    <row r="8889" ht="14.25" customHeight="1" x14ac:dyDescent="0.55000000000000004"/>
    <row r="8890" ht="14.25" customHeight="1" x14ac:dyDescent="0.55000000000000004"/>
    <row r="8891" ht="14.25" customHeight="1" x14ac:dyDescent="0.55000000000000004"/>
    <row r="8892" ht="14.25" customHeight="1" x14ac:dyDescent="0.55000000000000004"/>
    <row r="8893" ht="14.25" customHeight="1" x14ac:dyDescent="0.55000000000000004"/>
    <row r="8894" ht="14.25" customHeight="1" x14ac:dyDescent="0.55000000000000004"/>
    <row r="8895" ht="14.25" customHeight="1" x14ac:dyDescent="0.55000000000000004"/>
    <row r="8896" ht="14.25" customHeight="1" x14ac:dyDescent="0.55000000000000004"/>
    <row r="8897" ht="14.25" customHeight="1" x14ac:dyDescent="0.55000000000000004"/>
    <row r="8898" ht="14.25" customHeight="1" x14ac:dyDescent="0.55000000000000004"/>
    <row r="8899" ht="14.25" customHeight="1" x14ac:dyDescent="0.55000000000000004"/>
    <row r="8900" ht="14.25" customHeight="1" x14ac:dyDescent="0.55000000000000004"/>
    <row r="8901" ht="14.25" customHeight="1" x14ac:dyDescent="0.55000000000000004"/>
    <row r="8902" ht="14.25" customHeight="1" x14ac:dyDescent="0.55000000000000004"/>
    <row r="8903" ht="14.25" customHeight="1" x14ac:dyDescent="0.55000000000000004"/>
    <row r="8904" ht="14.25" customHeight="1" x14ac:dyDescent="0.55000000000000004"/>
    <row r="8905" ht="14.25" customHeight="1" x14ac:dyDescent="0.55000000000000004"/>
    <row r="8906" ht="14.25" customHeight="1" x14ac:dyDescent="0.55000000000000004"/>
    <row r="8907" ht="14.25" customHeight="1" x14ac:dyDescent="0.55000000000000004"/>
    <row r="8908" ht="14.25" customHeight="1" x14ac:dyDescent="0.55000000000000004"/>
    <row r="8909" ht="14.25" customHeight="1" x14ac:dyDescent="0.55000000000000004"/>
    <row r="8910" ht="14.25" customHeight="1" x14ac:dyDescent="0.55000000000000004"/>
    <row r="8911" ht="14.25" customHeight="1" x14ac:dyDescent="0.55000000000000004"/>
    <row r="8912" ht="14.25" customHeight="1" x14ac:dyDescent="0.55000000000000004"/>
    <row r="8913" ht="14.25" customHeight="1" x14ac:dyDescent="0.55000000000000004"/>
    <row r="8914" ht="14.25" customHeight="1" x14ac:dyDescent="0.55000000000000004"/>
    <row r="8915" ht="14.25" customHeight="1" x14ac:dyDescent="0.55000000000000004"/>
    <row r="8916" ht="14.25" customHeight="1" x14ac:dyDescent="0.55000000000000004"/>
    <row r="8917" ht="14.25" customHeight="1" x14ac:dyDescent="0.55000000000000004"/>
    <row r="8918" ht="14.25" customHeight="1" x14ac:dyDescent="0.55000000000000004"/>
    <row r="8919" ht="14.25" customHeight="1" x14ac:dyDescent="0.55000000000000004"/>
    <row r="8920" ht="14.25" customHeight="1" x14ac:dyDescent="0.55000000000000004"/>
    <row r="8921" ht="14.25" customHeight="1" x14ac:dyDescent="0.55000000000000004"/>
    <row r="8922" ht="14.25" customHeight="1" x14ac:dyDescent="0.55000000000000004"/>
    <row r="8923" ht="14.25" customHeight="1" x14ac:dyDescent="0.55000000000000004"/>
    <row r="8924" ht="14.25" customHeight="1" x14ac:dyDescent="0.55000000000000004"/>
    <row r="8925" ht="14.25" customHeight="1" x14ac:dyDescent="0.55000000000000004"/>
    <row r="8926" ht="14.25" customHeight="1" x14ac:dyDescent="0.55000000000000004"/>
    <row r="8927" ht="14.25" customHeight="1" x14ac:dyDescent="0.55000000000000004"/>
    <row r="8928" ht="14.25" customHeight="1" x14ac:dyDescent="0.55000000000000004"/>
    <row r="8929" ht="14.25" customHeight="1" x14ac:dyDescent="0.55000000000000004"/>
    <row r="8930" ht="14.25" customHeight="1" x14ac:dyDescent="0.55000000000000004"/>
    <row r="8931" ht="14.25" customHeight="1" x14ac:dyDescent="0.55000000000000004"/>
    <row r="8932" ht="14.25" customHeight="1" x14ac:dyDescent="0.55000000000000004"/>
    <row r="8933" ht="14.25" customHeight="1" x14ac:dyDescent="0.55000000000000004"/>
    <row r="8934" ht="14.25" customHeight="1" x14ac:dyDescent="0.55000000000000004"/>
    <row r="8935" ht="14.25" customHeight="1" x14ac:dyDescent="0.55000000000000004"/>
    <row r="8936" ht="14.25" customHeight="1" x14ac:dyDescent="0.55000000000000004"/>
    <row r="8937" ht="14.25" customHeight="1" x14ac:dyDescent="0.55000000000000004"/>
    <row r="8938" ht="14.25" customHeight="1" x14ac:dyDescent="0.55000000000000004"/>
    <row r="8939" ht="14.25" customHeight="1" x14ac:dyDescent="0.55000000000000004"/>
    <row r="8940" ht="14.25" customHeight="1" x14ac:dyDescent="0.55000000000000004"/>
    <row r="8941" ht="14.25" customHeight="1" x14ac:dyDescent="0.55000000000000004"/>
    <row r="8942" ht="14.25" customHeight="1" x14ac:dyDescent="0.55000000000000004"/>
    <row r="8943" ht="14.25" customHeight="1" x14ac:dyDescent="0.55000000000000004"/>
    <row r="8944" ht="14.25" customHeight="1" x14ac:dyDescent="0.55000000000000004"/>
    <row r="8945" ht="14.25" customHeight="1" x14ac:dyDescent="0.55000000000000004"/>
    <row r="8946" ht="14.25" customHeight="1" x14ac:dyDescent="0.55000000000000004"/>
    <row r="8947" ht="14.25" customHeight="1" x14ac:dyDescent="0.55000000000000004"/>
    <row r="8948" ht="14.25" customHeight="1" x14ac:dyDescent="0.55000000000000004"/>
    <row r="8949" ht="14.25" customHeight="1" x14ac:dyDescent="0.55000000000000004"/>
    <row r="8950" ht="14.25" customHeight="1" x14ac:dyDescent="0.55000000000000004"/>
    <row r="8951" ht="14.25" customHeight="1" x14ac:dyDescent="0.55000000000000004"/>
    <row r="8952" ht="14.25" customHeight="1" x14ac:dyDescent="0.55000000000000004"/>
    <row r="8953" ht="14.25" customHeight="1" x14ac:dyDescent="0.55000000000000004"/>
    <row r="8954" ht="14.25" customHeight="1" x14ac:dyDescent="0.55000000000000004"/>
    <row r="8955" ht="14.25" customHeight="1" x14ac:dyDescent="0.55000000000000004"/>
    <row r="8956" ht="14.25" customHeight="1" x14ac:dyDescent="0.55000000000000004"/>
    <row r="8957" ht="14.25" customHeight="1" x14ac:dyDescent="0.55000000000000004"/>
    <row r="8958" ht="14.25" customHeight="1" x14ac:dyDescent="0.55000000000000004"/>
    <row r="8959" ht="14.25" customHeight="1" x14ac:dyDescent="0.55000000000000004"/>
    <row r="8960" ht="14.25" customHeight="1" x14ac:dyDescent="0.55000000000000004"/>
    <row r="8961" ht="14.25" customHeight="1" x14ac:dyDescent="0.55000000000000004"/>
    <row r="8962" ht="14.25" customHeight="1" x14ac:dyDescent="0.55000000000000004"/>
    <row r="8963" ht="14.25" customHeight="1" x14ac:dyDescent="0.55000000000000004"/>
    <row r="8964" ht="14.25" customHeight="1" x14ac:dyDescent="0.55000000000000004"/>
    <row r="8965" ht="14.25" customHeight="1" x14ac:dyDescent="0.55000000000000004"/>
    <row r="8966" ht="14.25" customHeight="1" x14ac:dyDescent="0.55000000000000004"/>
    <row r="8967" ht="14.25" customHeight="1" x14ac:dyDescent="0.55000000000000004"/>
    <row r="8968" ht="14.25" customHeight="1" x14ac:dyDescent="0.55000000000000004"/>
    <row r="8969" ht="14.25" customHeight="1" x14ac:dyDescent="0.55000000000000004"/>
    <row r="8970" ht="14.25" customHeight="1" x14ac:dyDescent="0.55000000000000004"/>
    <row r="8971" ht="14.25" customHeight="1" x14ac:dyDescent="0.55000000000000004"/>
    <row r="8972" ht="14.25" customHeight="1" x14ac:dyDescent="0.55000000000000004"/>
    <row r="8973" ht="14.25" customHeight="1" x14ac:dyDescent="0.55000000000000004"/>
    <row r="8974" ht="14.25" customHeight="1" x14ac:dyDescent="0.55000000000000004"/>
    <row r="8975" ht="14.25" customHeight="1" x14ac:dyDescent="0.55000000000000004"/>
    <row r="8976" ht="14.25" customHeight="1" x14ac:dyDescent="0.55000000000000004"/>
    <row r="8977" ht="14.25" customHeight="1" x14ac:dyDescent="0.55000000000000004"/>
    <row r="8978" ht="14.25" customHeight="1" x14ac:dyDescent="0.55000000000000004"/>
    <row r="8979" ht="14.25" customHeight="1" x14ac:dyDescent="0.55000000000000004"/>
    <row r="8980" ht="14.25" customHeight="1" x14ac:dyDescent="0.55000000000000004"/>
    <row r="8981" ht="14.25" customHeight="1" x14ac:dyDescent="0.55000000000000004"/>
    <row r="8982" ht="14.25" customHeight="1" x14ac:dyDescent="0.55000000000000004"/>
    <row r="8983" ht="14.25" customHeight="1" x14ac:dyDescent="0.55000000000000004"/>
    <row r="8984" ht="14.25" customHeight="1" x14ac:dyDescent="0.55000000000000004"/>
    <row r="8985" ht="14.25" customHeight="1" x14ac:dyDescent="0.55000000000000004"/>
    <row r="8986" ht="14.25" customHeight="1" x14ac:dyDescent="0.55000000000000004"/>
    <row r="8987" ht="14.25" customHeight="1" x14ac:dyDescent="0.55000000000000004"/>
    <row r="8988" ht="14.25" customHeight="1" x14ac:dyDescent="0.55000000000000004"/>
    <row r="8989" ht="14.25" customHeight="1" x14ac:dyDescent="0.55000000000000004"/>
    <row r="8990" ht="14.25" customHeight="1" x14ac:dyDescent="0.55000000000000004"/>
    <row r="8991" ht="14.25" customHeight="1" x14ac:dyDescent="0.55000000000000004"/>
    <row r="8992" ht="14.25" customHeight="1" x14ac:dyDescent="0.55000000000000004"/>
    <row r="8993" ht="14.25" customHeight="1" x14ac:dyDescent="0.55000000000000004"/>
    <row r="8994" ht="14.25" customHeight="1" x14ac:dyDescent="0.55000000000000004"/>
    <row r="8995" ht="14.25" customHeight="1" x14ac:dyDescent="0.55000000000000004"/>
    <row r="8996" ht="14.25" customHeight="1" x14ac:dyDescent="0.55000000000000004"/>
    <row r="8997" ht="14.25" customHeight="1" x14ac:dyDescent="0.55000000000000004"/>
    <row r="8998" ht="14.25" customHeight="1" x14ac:dyDescent="0.55000000000000004"/>
    <row r="8999" ht="14.25" customHeight="1" x14ac:dyDescent="0.55000000000000004"/>
    <row r="9000" ht="14.25" customHeight="1" x14ac:dyDescent="0.55000000000000004"/>
    <row r="9001" ht="14.25" customHeight="1" x14ac:dyDescent="0.55000000000000004"/>
    <row r="9002" ht="14.25" customHeight="1" x14ac:dyDescent="0.55000000000000004"/>
    <row r="9003" ht="14.25" customHeight="1" x14ac:dyDescent="0.55000000000000004"/>
    <row r="9004" ht="14.25" customHeight="1" x14ac:dyDescent="0.55000000000000004"/>
    <row r="9005" ht="14.25" customHeight="1" x14ac:dyDescent="0.55000000000000004"/>
    <row r="9006" ht="14.25" customHeight="1" x14ac:dyDescent="0.55000000000000004"/>
    <row r="9007" ht="14.25" customHeight="1" x14ac:dyDescent="0.55000000000000004"/>
    <row r="9008" ht="14.25" customHeight="1" x14ac:dyDescent="0.55000000000000004"/>
    <row r="9009" ht="14.25" customHeight="1" x14ac:dyDescent="0.55000000000000004"/>
    <row r="9010" ht="14.25" customHeight="1" x14ac:dyDescent="0.55000000000000004"/>
    <row r="9011" ht="14.25" customHeight="1" x14ac:dyDescent="0.55000000000000004"/>
    <row r="9012" ht="14.25" customHeight="1" x14ac:dyDescent="0.55000000000000004"/>
    <row r="9013" ht="14.25" customHeight="1" x14ac:dyDescent="0.55000000000000004"/>
    <row r="9014" ht="14.25" customHeight="1" x14ac:dyDescent="0.55000000000000004"/>
    <row r="9015" ht="14.25" customHeight="1" x14ac:dyDescent="0.55000000000000004"/>
    <row r="9016" ht="14.25" customHeight="1" x14ac:dyDescent="0.55000000000000004"/>
    <row r="9017" ht="14.25" customHeight="1" x14ac:dyDescent="0.55000000000000004"/>
    <row r="9018" ht="14.25" customHeight="1" x14ac:dyDescent="0.55000000000000004"/>
    <row r="9019" ht="14.25" customHeight="1" x14ac:dyDescent="0.55000000000000004"/>
    <row r="9020" ht="14.25" customHeight="1" x14ac:dyDescent="0.55000000000000004"/>
    <row r="9021" ht="14.25" customHeight="1" x14ac:dyDescent="0.55000000000000004"/>
    <row r="9022" ht="14.25" customHeight="1" x14ac:dyDescent="0.55000000000000004"/>
    <row r="9023" ht="14.25" customHeight="1" x14ac:dyDescent="0.55000000000000004"/>
    <row r="9024" ht="14.25" customHeight="1" x14ac:dyDescent="0.55000000000000004"/>
    <row r="9025" ht="14.25" customHeight="1" x14ac:dyDescent="0.55000000000000004"/>
    <row r="9026" ht="14.25" customHeight="1" x14ac:dyDescent="0.55000000000000004"/>
    <row r="9027" ht="14.25" customHeight="1" x14ac:dyDescent="0.55000000000000004"/>
    <row r="9028" ht="14.25" customHeight="1" x14ac:dyDescent="0.55000000000000004"/>
    <row r="9029" ht="14.25" customHeight="1" x14ac:dyDescent="0.55000000000000004"/>
    <row r="9030" ht="14.25" customHeight="1" x14ac:dyDescent="0.55000000000000004"/>
    <row r="9031" ht="14.25" customHeight="1" x14ac:dyDescent="0.55000000000000004"/>
    <row r="9032" ht="14.25" customHeight="1" x14ac:dyDescent="0.55000000000000004"/>
    <row r="9033" ht="14.25" customHeight="1" x14ac:dyDescent="0.55000000000000004"/>
    <row r="9034" ht="14.25" customHeight="1" x14ac:dyDescent="0.55000000000000004"/>
    <row r="9035" ht="14.25" customHeight="1" x14ac:dyDescent="0.55000000000000004"/>
    <row r="9036" ht="14.25" customHeight="1" x14ac:dyDescent="0.55000000000000004"/>
    <row r="9037" ht="14.25" customHeight="1" x14ac:dyDescent="0.55000000000000004"/>
    <row r="9038" ht="14.25" customHeight="1" x14ac:dyDescent="0.55000000000000004"/>
    <row r="9039" ht="14.25" customHeight="1" x14ac:dyDescent="0.55000000000000004"/>
    <row r="9040" ht="14.25" customHeight="1" x14ac:dyDescent="0.55000000000000004"/>
    <row r="9041" ht="14.25" customHeight="1" x14ac:dyDescent="0.55000000000000004"/>
    <row r="9042" ht="14.25" customHeight="1" x14ac:dyDescent="0.55000000000000004"/>
    <row r="9043" ht="14.25" customHeight="1" x14ac:dyDescent="0.55000000000000004"/>
    <row r="9044" ht="14.25" customHeight="1" x14ac:dyDescent="0.55000000000000004"/>
    <row r="9045" ht="14.25" customHeight="1" x14ac:dyDescent="0.55000000000000004"/>
    <row r="9046" ht="14.25" customHeight="1" x14ac:dyDescent="0.55000000000000004"/>
    <row r="9047" ht="14.25" customHeight="1" x14ac:dyDescent="0.55000000000000004"/>
    <row r="9048" ht="14.25" customHeight="1" x14ac:dyDescent="0.55000000000000004"/>
    <row r="9049" ht="14.25" customHeight="1" x14ac:dyDescent="0.55000000000000004"/>
    <row r="9050" ht="14.25" customHeight="1" x14ac:dyDescent="0.55000000000000004"/>
    <row r="9051" ht="14.25" customHeight="1" x14ac:dyDescent="0.55000000000000004"/>
    <row r="9052" ht="14.25" customHeight="1" x14ac:dyDescent="0.55000000000000004"/>
    <row r="9053" ht="14.25" customHeight="1" x14ac:dyDescent="0.55000000000000004"/>
    <row r="9054" ht="14.25" customHeight="1" x14ac:dyDescent="0.55000000000000004"/>
    <row r="9055" ht="14.25" customHeight="1" x14ac:dyDescent="0.55000000000000004"/>
    <row r="9056" ht="14.25" customHeight="1" x14ac:dyDescent="0.55000000000000004"/>
    <row r="9057" ht="14.25" customHeight="1" x14ac:dyDescent="0.55000000000000004"/>
    <row r="9058" ht="14.25" customHeight="1" x14ac:dyDescent="0.55000000000000004"/>
    <row r="9059" ht="14.25" customHeight="1" x14ac:dyDescent="0.55000000000000004"/>
    <row r="9060" ht="14.25" customHeight="1" x14ac:dyDescent="0.55000000000000004"/>
    <row r="9061" ht="14.25" customHeight="1" x14ac:dyDescent="0.55000000000000004"/>
    <row r="9062" ht="14.25" customHeight="1" x14ac:dyDescent="0.55000000000000004"/>
    <row r="9063" ht="14.25" customHeight="1" x14ac:dyDescent="0.55000000000000004"/>
    <row r="9064" ht="14.25" customHeight="1" x14ac:dyDescent="0.55000000000000004"/>
    <row r="9065" ht="14.25" customHeight="1" x14ac:dyDescent="0.55000000000000004"/>
    <row r="9066" ht="14.25" customHeight="1" x14ac:dyDescent="0.55000000000000004"/>
    <row r="9067" ht="14.25" customHeight="1" x14ac:dyDescent="0.55000000000000004"/>
    <row r="9068" ht="14.25" customHeight="1" x14ac:dyDescent="0.55000000000000004"/>
    <row r="9069" ht="14.25" customHeight="1" x14ac:dyDescent="0.55000000000000004"/>
    <row r="9070" ht="14.25" customHeight="1" x14ac:dyDescent="0.55000000000000004"/>
    <row r="9071" ht="14.25" customHeight="1" x14ac:dyDescent="0.55000000000000004"/>
    <row r="9072" ht="14.25" customHeight="1" x14ac:dyDescent="0.55000000000000004"/>
    <row r="9073" ht="14.25" customHeight="1" x14ac:dyDescent="0.55000000000000004"/>
    <row r="9074" ht="14.25" customHeight="1" x14ac:dyDescent="0.55000000000000004"/>
    <row r="9075" ht="14.25" customHeight="1" x14ac:dyDescent="0.55000000000000004"/>
    <row r="9076" ht="14.25" customHeight="1" x14ac:dyDescent="0.55000000000000004"/>
    <row r="9077" ht="14.25" customHeight="1" x14ac:dyDescent="0.55000000000000004"/>
    <row r="9078" ht="14.25" customHeight="1" x14ac:dyDescent="0.55000000000000004"/>
    <row r="9079" ht="14.25" customHeight="1" x14ac:dyDescent="0.55000000000000004"/>
    <row r="9080" ht="14.25" customHeight="1" x14ac:dyDescent="0.55000000000000004"/>
    <row r="9081" ht="14.25" customHeight="1" x14ac:dyDescent="0.55000000000000004"/>
    <row r="9082" ht="14.25" customHeight="1" x14ac:dyDescent="0.55000000000000004"/>
    <row r="9083" ht="14.25" customHeight="1" x14ac:dyDescent="0.55000000000000004"/>
    <row r="9084" ht="14.25" customHeight="1" x14ac:dyDescent="0.55000000000000004"/>
    <row r="9085" ht="14.25" customHeight="1" x14ac:dyDescent="0.55000000000000004"/>
    <row r="9086" ht="14.25" customHeight="1" x14ac:dyDescent="0.55000000000000004"/>
    <row r="9087" ht="14.25" customHeight="1" x14ac:dyDescent="0.55000000000000004"/>
    <row r="9088" ht="14.25" customHeight="1" x14ac:dyDescent="0.55000000000000004"/>
    <row r="9089" ht="14.25" customHeight="1" x14ac:dyDescent="0.55000000000000004"/>
    <row r="9090" ht="14.25" customHeight="1" x14ac:dyDescent="0.55000000000000004"/>
    <row r="9091" ht="14.25" customHeight="1" x14ac:dyDescent="0.55000000000000004"/>
    <row r="9092" ht="14.25" customHeight="1" x14ac:dyDescent="0.55000000000000004"/>
    <row r="9093" ht="14.25" customHeight="1" x14ac:dyDescent="0.55000000000000004"/>
    <row r="9094" ht="14.25" customHeight="1" x14ac:dyDescent="0.55000000000000004"/>
    <row r="9095" ht="14.25" customHeight="1" x14ac:dyDescent="0.55000000000000004"/>
    <row r="9096" ht="14.25" customHeight="1" x14ac:dyDescent="0.55000000000000004"/>
    <row r="9097" ht="14.25" customHeight="1" x14ac:dyDescent="0.55000000000000004"/>
    <row r="9098" ht="14.25" customHeight="1" x14ac:dyDescent="0.55000000000000004"/>
    <row r="9099" ht="14.25" customHeight="1" x14ac:dyDescent="0.55000000000000004"/>
    <row r="9100" ht="14.25" customHeight="1" x14ac:dyDescent="0.55000000000000004"/>
    <row r="9101" ht="14.25" customHeight="1" x14ac:dyDescent="0.55000000000000004"/>
    <row r="9102" ht="14.25" customHeight="1" x14ac:dyDescent="0.55000000000000004"/>
    <row r="9103" ht="14.25" customHeight="1" x14ac:dyDescent="0.55000000000000004"/>
    <row r="9104" ht="14.25" customHeight="1" x14ac:dyDescent="0.55000000000000004"/>
    <row r="9105" ht="14.25" customHeight="1" x14ac:dyDescent="0.55000000000000004"/>
    <row r="9106" ht="14.25" customHeight="1" x14ac:dyDescent="0.55000000000000004"/>
    <row r="9107" ht="14.25" customHeight="1" x14ac:dyDescent="0.55000000000000004"/>
    <row r="9108" ht="14.25" customHeight="1" x14ac:dyDescent="0.55000000000000004"/>
    <row r="9109" ht="14.25" customHeight="1" x14ac:dyDescent="0.55000000000000004"/>
    <row r="9110" ht="14.25" customHeight="1" x14ac:dyDescent="0.55000000000000004"/>
    <row r="9111" ht="14.25" customHeight="1" x14ac:dyDescent="0.55000000000000004"/>
    <row r="9112" ht="14.25" customHeight="1" x14ac:dyDescent="0.55000000000000004"/>
    <row r="9113" ht="14.25" customHeight="1" x14ac:dyDescent="0.55000000000000004"/>
    <row r="9114" ht="14.25" customHeight="1" x14ac:dyDescent="0.55000000000000004"/>
    <row r="9115" ht="14.25" customHeight="1" x14ac:dyDescent="0.55000000000000004"/>
    <row r="9116" ht="14.25" customHeight="1" x14ac:dyDescent="0.55000000000000004"/>
    <row r="9117" ht="14.25" customHeight="1" x14ac:dyDescent="0.55000000000000004"/>
    <row r="9118" ht="14.25" customHeight="1" x14ac:dyDescent="0.55000000000000004"/>
    <row r="9119" ht="14.25" customHeight="1" x14ac:dyDescent="0.55000000000000004"/>
    <row r="9120" ht="14.25" customHeight="1" x14ac:dyDescent="0.55000000000000004"/>
    <row r="9121" ht="14.25" customHeight="1" x14ac:dyDescent="0.55000000000000004"/>
    <row r="9122" ht="14.25" customHeight="1" x14ac:dyDescent="0.55000000000000004"/>
    <row r="9123" ht="14.25" customHeight="1" x14ac:dyDescent="0.55000000000000004"/>
    <row r="9124" ht="14.25" customHeight="1" x14ac:dyDescent="0.55000000000000004"/>
    <row r="9125" ht="14.25" customHeight="1" x14ac:dyDescent="0.55000000000000004"/>
    <row r="9126" ht="14.25" customHeight="1" x14ac:dyDescent="0.55000000000000004"/>
    <row r="9127" ht="14.25" customHeight="1" x14ac:dyDescent="0.55000000000000004"/>
    <row r="9128" ht="14.25" customHeight="1" x14ac:dyDescent="0.55000000000000004"/>
    <row r="9129" ht="14.25" customHeight="1" x14ac:dyDescent="0.55000000000000004"/>
    <row r="9130" ht="14.25" customHeight="1" x14ac:dyDescent="0.55000000000000004"/>
    <row r="9131" ht="14.25" customHeight="1" x14ac:dyDescent="0.55000000000000004"/>
    <row r="9132" ht="14.25" customHeight="1" x14ac:dyDescent="0.55000000000000004"/>
    <row r="9133" ht="14.25" customHeight="1" x14ac:dyDescent="0.55000000000000004"/>
    <row r="9134" ht="14.25" customHeight="1" x14ac:dyDescent="0.55000000000000004"/>
    <row r="9135" ht="14.25" customHeight="1" x14ac:dyDescent="0.55000000000000004"/>
    <row r="9136" ht="14.25" customHeight="1" x14ac:dyDescent="0.55000000000000004"/>
    <row r="9137" ht="14.25" customHeight="1" x14ac:dyDescent="0.55000000000000004"/>
    <row r="9138" ht="14.25" customHeight="1" x14ac:dyDescent="0.55000000000000004"/>
    <row r="9139" ht="14.25" customHeight="1" x14ac:dyDescent="0.55000000000000004"/>
    <row r="9140" ht="14.25" customHeight="1" x14ac:dyDescent="0.55000000000000004"/>
    <row r="9141" ht="14.25" customHeight="1" x14ac:dyDescent="0.55000000000000004"/>
    <row r="9142" ht="14.25" customHeight="1" x14ac:dyDescent="0.55000000000000004"/>
    <row r="9143" ht="14.25" customHeight="1" x14ac:dyDescent="0.55000000000000004"/>
    <row r="9144" ht="14.25" customHeight="1" x14ac:dyDescent="0.55000000000000004"/>
    <row r="9145" ht="14.25" customHeight="1" x14ac:dyDescent="0.55000000000000004"/>
    <row r="9146" ht="14.25" customHeight="1" x14ac:dyDescent="0.55000000000000004"/>
    <row r="9147" ht="14.25" customHeight="1" x14ac:dyDescent="0.55000000000000004"/>
    <row r="9148" ht="14.25" customHeight="1" x14ac:dyDescent="0.55000000000000004"/>
    <row r="9149" ht="14.25" customHeight="1" x14ac:dyDescent="0.55000000000000004"/>
    <row r="9150" ht="14.25" customHeight="1" x14ac:dyDescent="0.55000000000000004"/>
    <row r="9151" ht="14.25" customHeight="1" x14ac:dyDescent="0.55000000000000004"/>
    <row r="9152" ht="14.25" customHeight="1" x14ac:dyDescent="0.55000000000000004"/>
    <row r="9153" ht="14.25" customHeight="1" x14ac:dyDescent="0.55000000000000004"/>
    <row r="9154" ht="14.25" customHeight="1" x14ac:dyDescent="0.55000000000000004"/>
    <row r="9155" ht="14.25" customHeight="1" x14ac:dyDescent="0.55000000000000004"/>
    <row r="9156" ht="14.25" customHeight="1" x14ac:dyDescent="0.55000000000000004"/>
    <row r="9157" ht="14.25" customHeight="1" x14ac:dyDescent="0.55000000000000004"/>
    <row r="9158" ht="14.25" customHeight="1" x14ac:dyDescent="0.55000000000000004"/>
    <row r="9159" ht="14.25" customHeight="1" x14ac:dyDescent="0.55000000000000004"/>
    <row r="9160" ht="14.25" customHeight="1" x14ac:dyDescent="0.55000000000000004"/>
    <row r="9161" ht="14.25" customHeight="1" x14ac:dyDescent="0.55000000000000004"/>
    <row r="9162" ht="14.25" customHeight="1" x14ac:dyDescent="0.55000000000000004"/>
    <row r="9163" ht="14.25" customHeight="1" x14ac:dyDescent="0.55000000000000004"/>
    <row r="9164" ht="14.25" customHeight="1" x14ac:dyDescent="0.55000000000000004"/>
    <row r="9165" ht="14.25" customHeight="1" x14ac:dyDescent="0.55000000000000004"/>
    <row r="9166" ht="14.25" customHeight="1" x14ac:dyDescent="0.55000000000000004"/>
    <row r="9167" ht="14.25" customHeight="1" x14ac:dyDescent="0.55000000000000004"/>
    <row r="9168" ht="14.25" customHeight="1" x14ac:dyDescent="0.55000000000000004"/>
    <row r="9169" ht="14.25" customHeight="1" x14ac:dyDescent="0.55000000000000004"/>
    <row r="9170" ht="14.25" customHeight="1" x14ac:dyDescent="0.55000000000000004"/>
    <row r="9171" ht="14.25" customHeight="1" x14ac:dyDescent="0.55000000000000004"/>
    <row r="9172" ht="14.25" customHeight="1" x14ac:dyDescent="0.55000000000000004"/>
    <row r="9173" ht="14.25" customHeight="1" x14ac:dyDescent="0.55000000000000004"/>
    <row r="9174" ht="14.25" customHeight="1" x14ac:dyDescent="0.55000000000000004"/>
    <row r="9175" ht="14.25" customHeight="1" x14ac:dyDescent="0.55000000000000004"/>
    <row r="9176" ht="14.25" customHeight="1" x14ac:dyDescent="0.55000000000000004"/>
    <row r="9177" ht="14.25" customHeight="1" x14ac:dyDescent="0.55000000000000004"/>
    <row r="9178" ht="14.25" customHeight="1" x14ac:dyDescent="0.55000000000000004"/>
    <row r="9179" ht="14.25" customHeight="1" x14ac:dyDescent="0.55000000000000004"/>
    <row r="9180" ht="14.25" customHeight="1" x14ac:dyDescent="0.55000000000000004"/>
    <row r="9181" ht="14.25" customHeight="1" x14ac:dyDescent="0.55000000000000004"/>
    <row r="9182" ht="14.25" customHeight="1" x14ac:dyDescent="0.55000000000000004"/>
    <row r="9183" ht="14.25" customHeight="1" x14ac:dyDescent="0.55000000000000004"/>
    <row r="9184" ht="14.25" customHeight="1" x14ac:dyDescent="0.55000000000000004"/>
    <row r="9185" ht="14.25" customHeight="1" x14ac:dyDescent="0.55000000000000004"/>
    <row r="9186" ht="14.25" customHeight="1" x14ac:dyDescent="0.55000000000000004"/>
    <row r="9187" ht="14.25" customHeight="1" x14ac:dyDescent="0.55000000000000004"/>
    <row r="9188" ht="14.25" customHeight="1" x14ac:dyDescent="0.55000000000000004"/>
    <row r="9189" ht="14.25" customHeight="1" x14ac:dyDescent="0.55000000000000004"/>
    <row r="9190" ht="14.25" customHeight="1" x14ac:dyDescent="0.55000000000000004"/>
    <row r="9191" ht="14.25" customHeight="1" x14ac:dyDescent="0.55000000000000004"/>
    <row r="9192" ht="14.25" customHeight="1" x14ac:dyDescent="0.55000000000000004"/>
    <row r="9193" ht="14.25" customHeight="1" x14ac:dyDescent="0.55000000000000004"/>
    <row r="9194" ht="14.25" customHeight="1" x14ac:dyDescent="0.55000000000000004"/>
    <row r="9195" ht="14.25" customHeight="1" x14ac:dyDescent="0.55000000000000004"/>
    <row r="9196" ht="14.25" customHeight="1" x14ac:dyDescent="0.55000000000000004"/>
    <row r="9197" ht="14.25" customHeight="1" x14ac:dyDescent="0.55000000000000004"/>
    <row r="9198" ht="14.25" customHeight="1" x14ac:dyDescent="0.55000000000000004"/>
    <row r="9199" ht="14.25" customHeight="1" x14ac:dyDescent="0.55000000000000004"/>
    <row r="9200" ht="14.25" customHeight="1" x14ac:dyDescent="0.55000000000000004"/>
    <row r="9201" ht="14.25" customHeight="1" x14ac:dyDescent="0.55000000000000004"/>
    <row r="9202" ht="14.25" customHeight="1" x14ac:dyDescent="0.55000000000000004"/>
    <row r="9203" ht="14.25" customHeight="1" x14ac:dyDescent="0.55000000000000004"/>
    <row r="9204" ht="14.25" customHeight="1" x14ac:dyDescent="0.55000000000000004"/>
    <row r="9205" ht="14.25" customHeight="1" x14ac:dyDescent="0.55000000000000004"/>
    <row r="9206" ht="14.25" customHeight="1" x14ac:dyDescent="0.55000000000000004"/>
    <row r="9207" ht="14.25" customHeight="1" x14ac:dyDescent="0.55000000000000004"/>
    <row r="9208" ht="14.25" customHeight="1" x14ac:dyDescent="0.55000000000000004"/>
    <row r="9209" ht="14.25" customHeight="1" x14ac:dyDescent="0.55000000000000004"/>
    <row r="9210" ht="14.25" customHeight="1" x14ac:dyDescent="0.55000000000000004"/>
    <row r="9211" ht="14.25" customHeight="1" x14ac:dyDescent="0.55000000000000004"/>
    <row r="9212" ht="14.25" customHeight="1" x14ac:dyDescent="0.55000000000000004"/>
    <row r="9213" ht="14.25" customHeight="1" x14ac:dyDescent="0.55000000000000004"/>
    <row r="9214" ht="14.25" customHeight="1" x14ac:dyDescent="0.55000000000000004"/>
    <row r="9215" ht="14.25" customHeight="1" x14ac:dyDescent="0.55000000000000004"/>
    <row r="9216" ht="14.25" customHeight="1" x14ac:dyDescent="0.55000000000000004"/>
    <row r="9217" ht="14.25" customHeight="1" x14ac:dyDescent="0.55000000000000004"/>
    <row r="9218" ht="14.25" customHeight="1" x14ac:dyDescent="0.55000000000000004"/>
    <row r="9219" ht="14.25" customHeight="1" x14ac:dyDescent="0.55000000000000004"/>
    <row r="9220" ht="14.25" customHeight="1" x14ac:dyDescent="0.55000000000000004"/>
    <row r="9221" ht="14.25" customHeight="1" x14ac:dyDescent="0.55000000000000004"/>
    <row r="9222" ht="14.25" customHeight="1" x14ac:dyDescent="0.55000000000000004"/>
    <row r="9223" ht="14.25" customHeight="1" x14ac:dyDescent="0.55000000000000004"/>
    <row r="9224" ht="14.25" customHeight="1" x14ac:dyDescent="0.55000000000000004"/>
    <row r="9225" ht="14.25" customHeight="1" x14ac:dyDescent="0.55000000000000004"/>
    <row r="9226" ht="14.25" customHeight="1" x14ac:dyDescent="0.55000000000000004"/>
    <row r="9227" ht="14.25" customHeight="1" x14ac:dyDescent="0.55000000000000004"/>
    <row r="9228" ht="14.25" customHeight="1" x14ac:dyDescent="0.55000000000000004"/>
    <row r="9229" ht="14.25" customHeight="1" x14ac:dyDescent="0.55000000000000004"/>
    <row r="9230" ht="14.25" customHeight="1" x14ac:dyDescent="0.55000000000000004"/>
    <row r="9231" ht="14.25" customHeight="1" x14ac:dyDescent="0.55000000000000004"/>
    <row r="9232" ht="14.25" customHeight="1" x14ac:dyDescent="0.55000000000000004"/>
    <row r="9233" ht="14.25" customHeight="1" x14ac:dyDescent="0.55000000000000004"/>
    <row r="9234" ht="14.25" customHeight="1" x14ac:dyDescent="0.55000000000000004"/>
    <row r="9235" ht="14.25" customHeight="1" x14ac:dyDescent="0.55000000000000004"/>
    <row r="9236" ht="14.25" customHeight="1" x14ac:dyDescent="0.55000000000000004"/>
    <row r="9237" ht="14.25" customHeight="1" x14ac:dyDescent="0.55000000000000004"/>
    <row r="9238" ht="14.25" customHeight="1" x14ac:dyDescent="0.55000000000000004"/>
    <row r="9239" ht="14.25" customHeight="1" x14ac:dyDescent="0.55000000000000004"/>
    <row r="9240" ht="14.25" customHeight="1" x14ac:dyDescent="0.55000000000000004"/>
    <row r="9241" ht="14.25" customHeight="1" x14ac:dyDescent="0.55000000000000004"/>
    <row r="9242" ht="14.25" customHeight="1" x14ac:dyDescent="0.55000000000000004"/>
    <row r="9243" ht="14.25" customHeight="1" x14ac:dyDescent="0.55000000000000004"/>
    <row r="9244" ht="14.25" customHeight="1" x14ac:dyDescent="0.55000000000000004"/>
    <row r="9245" ht="14.25" customHeight="1" x14ac:dyDescent="0.55000000000000004"/>
    <row r="9246" ht="14.25" customHeight="1" x14ac:dyDescent="0.55000000000000004"/>
    <row r="9247" ht="14.25" customHeight="1" x14ac:dyDescent="0.55000000000000004"/>
    <row r="9248" ht="14.25" customHeight="1" x14ac:dyDescent="0.55000000000000004"/>
    <row r="9249" ht="14.25" customHeight="1" x14ac:dyDescent="0.55000000000000004"/>
    <row r="9250" ht="14.25" customHeight="1" x14ac:dyDescent="0.55000000000000004"/>
    <row r="9251" ht="14.25" customHeight="1" x14ac:dyDescent="0.55000000000000004"/>
    <row r="9252" ht="14.25" customHeight="1" x14ac:dyDescent="0.55000000000000004"/>
    <row r="9253" ht="14.25" customHeight="1" x14ac:dyDescent="0.55000000000000004"/>
    <row r="9254" ht="14.25" customHeight="1" x14ac:dyDescent="0.55000000000000004"/>
    <row r="9255" ht="14.25" customHeight="1" x14ac:dyDescent="0.55000000000000004"/>
    <row r="9256" ht="14.25" customHeight="1" x14ac:dyDescent="0.55000000000000004"/>
    <row r="9257" ht="14.25" customHeight="1" x14ac:dyDescent="0.55000000000000004"/>
    <row r="9258" ht="14.25" customHeight="1" x14ac:dyDescent="0.55000000000000004"/>
    <row r="9259" ht="14.25" customHeight="1" x14ac:dyDescent="0.55000000000000004"/>
    <row r="9260" ht="14.25" customHeight="1" x14ac:dyDescent="0.55000000000000004"/>
    <row r="9261" ht="14.25" customHeight="1" x14ac:dyDescent="0.55000000000000004"/>
    <row r="9262" ht="14.25" customHeight="1" x14ac:dyDescent="0.55000000000000004"/>
    <row r="9263" ht="14.25" customHeight="1" x14ac:dyDescent="0.55000000000000004"/>
    <row r="9264" ht="14.25" customHeight="1" x14ac:dyDescent="0.55000000000000004"/>
    <row r="9265" ht="14.25" customHeight="1" x14ac:dyDescent="0.55000000000000004"/>
    <row r="9266" ht="14.25" customHeight="1" x14ac:dyDescent="0.55000000000000004"/>
    <row r="9267" ht="14.25" customHeight="1" x14ac:dyDescent="0.55000000000000004"/>
    <row r="9268" ht="14.25" customHeight="1" x14ac:dyDescent="0.55000000000000004"/>
    <row r="9269" ht="14.25" customHeight="1" x14ac:dyDescent="0.55000000000000004"/>
    <row r="9270" ht="14.25" customHeight="1" x14ac:dyDescent="0.55000000000000004"/>
    <row r="9271" ht="14.25" customHeight="1" x14ac:dyDescent="0.55000000000000004"/>
    <row r="9272" ht="14.25" customHeight="1" x14ac:dyDescent="0.55000000000000004"/>
    <row r="9273" ht="14.25" customHeight="1" x14ac:dyDescent="0.55000000000000004"/>
    <row r="9274" ht="14.25" customHeight="1" x14ac:dyDescent="0.55000000000000004"/>
    <row r="9275" ht="14.25" customHeight="1" x14ac:dyDescent="0.55000000000000004"/>
    <row r="9276" ht="14.25" customHeight="1" x14ac:dyDescent="0.55000000000000004"/>
    <row r="9277" ht="14.25" customHeight="1" x14ac:dyDescent="0.55000000000000004"/>
    <row r="9278" ht="14.25" customHeight="1" x14ac:dyDescent="0.55000000000000004"/>
    <row r="9279" ht="14.25" customHeight="1" x14ac:dyDescent="0.55000000000000004"/>
    <row r="9280" ht="14.25" customHeight="1" x14ac:dyDescent="0.55000000000000004"/>
    <row r="9281" ht="14.25" customHeight="1" x14ac:dyDescent="0.55000000000000004"/>
    <row r="9282" ht="14.25" customHeight="1" x14ac:dyDescent="0.55000000000000004"/>
    <row r="9283" ht="14.25" customHeight="1" x14ac:dyDescent="0.55000000000000004"/>
    <row r="9284" ht="14.25" customHeight="1" x14ac:dyDescent="0.55000000000000004"/>
    <row r="9285" ht="14.25" customHeight="1" x14ac:dyDescent="0.55000000000000004"/>
    <row r="9286" ht="14.25" customHeight="1" x14ac:dyDescent="0.55000000000000004"/>
    <row r="9287" ht="14.25" customHeight="1" x14ac:dyDescent="0.55000000000000004"/>
    <row r="9288" ht="14.25" customHeight="1" x14ac:dyDescent="0.55000000000000004"/>
    <row r="9289" ht="14.25" customHeight="1" x14ac:dyDescent="0.55000000000000004"/>
    <row r="9290" ht="14.25" customHeight="1" x14ac:dyDescent="0.55000000000000004"/>
    <row r="9291" ht="14.25" customHeight="1" x14ac:dyDescent="0.55000000000000004"/>
    <row r="9292" ht="14.25" customHeight="1" x14ac:dyDescent="0.55000000000000004"/>
    <row r="9293" ht="14.25" customHeight="1" x14ac:dyDescent="0.55000000000000004"/>
    <row r="9294" ht="14.25" customHeight="1" x14ac:dyDescent="0.55000000000000004"/>
    <row r="9295" ht="14.25" customHeight="1" x14ac:dyDescent="0.55000000000000004"/>
    <row r="9296" ht="14.25" customHeight="1" x14ac:dyDescent="0.55000000000000004"/>
    <row r="9297" ht="14.25" customHeight="1" x14ac:dyDescent="0.55000000000000004"/>
    <row r="9298" ht="14.25" customHeight="1" x14ac:dyDescent="0.55000000000000004"/>
    <row r="9299" ht="14.25" customHeight="1" x14ac:dyDescent="0.55000000000000004"/>
    <row r="9300" ht="14.25" customHeight="1" x14ac:dyDescent="0.55000000000000004"/>
    <row r="9301" ht="14.25" customHeight="1" x14ac:dyDescent="0.55000000000000004"/>
    <row r="9302" ht="14.25" customHeight="1" x14ac:dyDescent="0.55000000000000004"/>
    <row r="9303" ht="14.25" customHeight="1" x14ac:dyDescent="0.55000000000000004"/>
    <row r="9304" ht="14.25" customHeight="1" x14ac:dyDescent="0.55000000000000004"/>
    <row r="9305" ht="14.25" customHeight="1" x14ac:dyDescent="0.55000000000000004"/>
    <row r="9306" ht="14.25" customHeight="1" x14ac:dyDescent="0.55000000000000004"/>
    <row r="9307" ht="14.25" customHeight="1" x14ac:dyDescent="0.55000000000000004"/>
    <row r="9308" ht="14.25" customHeight="1" x14ac:dyDescent="0.55000000000000004"/>
    <row r="9309" ht="14.25" customHeight="1" x14ac:dyDescent="0.55000000000000004"/>
    <row r="9310" ht="14.25" customHeight="1" x14ac:dyDescent="0.55000000000000004"/>
    <row r="9311" ht="14.25" customHeight="1" x14ac:dyDescent="0.55000000000000004"/>
    <row r="9312" ht="14.25" customHeight="1" x14ac:dyDescent="0.55000000000000004"/>
    <row r="9313" ht="14.25" customHeight="1" x14ac:dyDescent="0.55000000000000004"/>
    <row r="9314" ht="14.25" customHeight="1" x14ac:dyDescent="0.55000000000000004"/>
    <row r="9315" ht="14.25" customHeight="1" x14ac:dyDescent="0.55000000000000004"/>
    <row r="9316" ht="14.25" customHeight="1" x14ac:dyDescent="0.55000000000000004"/>
    <row r="9317" ht="14.25" customHeight="1" x14ac:dyDescent="0.55000000000000004"/>
    <row r="9318" ht="14.25" customHeight="1" x14ac:dyDescent="0.55000000000000004"/>
    <row r="9319" ht="14.25" customHeight="1" x14ac:dyDescent="0.55000000000000004"/>
    <row r="9320" ht="14.25" customHeight="1" x14ac:dyDescent="0.55000000000000004"/>
    <row r="9321" ht="14.25" customHeight="1" x14ac:dyDescent="0.55000000000000004"/>
    <row r="9322" ht="14.25" customHeight="1" x14ac:dyDescent="0.55000000000000004"/>
    <row r="9323" ht="14.25" customHeight="1" x14ac:dyDescent="0.55000000000000004"/>
    <row r="9324" ht="14.25" customHeight="1" x14ac:dyDescent="0.55000000000000004"/>
    <row r="9325" ht="14.25" customHeight="1" x14ac:dyDescent="0.55000000000000004"/>
    <row r="9326" ht="14.25" customHeight="1" x14ac:dyDescent="0.55000000000000004"/>
    <row r="9327" ht="14.25" customHeight="1" x14ac:dyDescent="0.55000000000000004"/>
    <row r="9328" ht="14.25" customHeight="1" x14ac:dyDescent="0.55000000000000004"/>
    <row r="9329" ht="14.25" customHeight="1" x14ac:dyDescent="0.55000000000000004"/>
    <row r="9330" ht="14.25" customHeight="1" x14ac:dyDescent="0.55000000000000004"/>
    <row r="9331" ht="14.25" customHeight="1" x14ac:dyDescent="0.55000000000000004"/>
    <row r="9332" ht="14.25" customHeight="1" x14ac:dyDescent="0.55000000000000004"/>
    <row r="9333" ht="14.25" customHeight="1" x14ac:dyDescent="0.55000000000000004"/>
    <row r="9334" ht="14.25" customHeight="1" x14ac:dyDescent="0.55000000000000004"/>
    <row r="9335" ht="14.25" customHeight="1" x14ac:dyDescent="0.55000000000000004"/>
    <row r="9336" ht="14.25" customHeight="1" x14ac:dyDescent="0.55000000000000004"/>
    <row r="9337" ht="14.25" customHeight="1" x14ac:dyDescent="0.55000000000000004"/>
    <row r="9338" ht="14.25" customHeight="1" x14ac:dyDescent="0.55000000000000004"/>
    <row r="9339" ht="14.25" customHeight="1" x14ac:dyDescent="0.55000000000000004"/>
    <row r="9340" ht="14.25" customHeight="1" x14ac:dyDescent="0.55000000000000004"/>
    <row r="9341" ht="14.25" customHeight="1" x14ac:dyDescent="0.55000000000000004"/>
    <row r="9342" ht="14.25" customHeight="1" x14ac:dyDescent="0.55000000000000004"/>
    <row r="9343" ht="14.25" customHeight="1" x14ac:dyDescent="0.55000000000000004"/>
    <row r="9344" ht="14.25" customHeight="1" x14ac:dyDescent="0.55000000000000004"/>
    <row r="9345" ht="14.25" customHeight="1" x14ac:dyDescent="0.55000000000000004"/>
    <row r="9346" ht="14.25" customHeight="1" x14ac:dyDescent="0.55000000000000004"/>
    <row r="9347" ht="14.25" customHeight="1" x14ac:dyDescent="0.55000000000000004"/>
    <row r="9348" ht="14.25" customHeight="1" x14ac:dyDescent="0.55000000000000004"/>
    <row r="9349" ht="14.25" customHeight="1" x14ac:dyDescent="0.55000000000000004"/>
    <row r="9350" ht="14.25" customHeight="1" x14ac:dyDescent="0.55000000000000004"/>
    <row r="9351" ht="14.25" customHeight="1" x14ac:dyDescent="0.55000000000000004"/>
    <row r="9352" ht="14.25" customHeight="1" x14ac:dyDescent="0.55000000000000004"/>
    <row r="9353" ht="14.25" customHeight="1" x14ac:dyDescent="0.55000000000000004"/>
    <row r="9354" ht="14.25" customHeight="1" x14ac:dyDescent="0.55000000000000004"/>
    <row r="9355" ht="14.25" customHeight="1" x14ac:dyDescent="0.55000000000000004"/>
    <row r="9356" ht="14.25" customHeight="1" x14ac:dyDescent="0.55000000000000004"/>
    <row r="9357" ht="14.25" customHeight="1" x14ac:dyDescent="0.55000000000000004"/>
    <row r="9358" ht="14.25" customHeight="1" x14ac:dyDescent="0.55000000000000004"/>
    <row r="9359" ht="14.25" customHeight="1" x14ac:dyDescent="0.55000000000000004"/>
    <row r="9360" ht="14.25" customHeight="1" x14ac:dyDescent="0.55000000000000004"/>
    <row r="9361" ht="14.25" customHeight="1" x14ac:dyDescent="0.55000000000000004"/>
    <row r="9362" ht="14.25" customHeight="1" x14ac:dyDescent="0.55000000000000004"/>
    <row r="9363" ht="14.25" customHeight="1" x14ac:dyDescent="0.55000000000000004"/>
    <row r="9364" ht="14.25" customHeight="1" x14ac:dyDescent="0.55000000000000004"/>
    <row r="9365" ht="14.25" customHeight="1" x14ac:dyDescent="0.55000000000000004"/>
    <row r="9366" ht="14.25" customHeight="1" x14ac:dyDescent="0.55000000000000004"/>
    <row r="9367" ht="14.25" customHeight="1" x14ac:dyDescent="0.55000000000000004"/>
    <row r="9368" ht="14.25" customHeight="1" x14ac:dyDescent="0.55000000000000004"/>
    <row r="9369" ht="14.25" customHeight="1" x14ac:dyDescent="0.55000000000000004"/>
    <row r="9370" ht="14.25" customHeight="1" x14ac:dyDescent="0.55000000000000004"/>
    <row r="9371" ht="14.25" customHeight="1" x14ac:dyDescent="0.55000000000000004"/>
    <row r="9372" ht="14.25" customHeight="1" x14ac:dyDescent="0.55000000000000004"/>
    <row r="9373" ht="14.25" customHeight="1" x14ac:dyDescent="0.55000000000000004"/>
    <row r="9374" ht="14.25" customHeight="1" x14ac:dyDescent="0.55000000000000004"/>
    <row r="9375" ht="14.25" customHeight="1" x14ac:dyDescent="0.55000000000000004"/>
    <row r="9376" ht="14.25" customHeight="1" x14ac:dyDescent="0.55000000000000004"/>
    <row r="9377" ht="14.25" customHeight="1" x14ac:dyDescent="0.55000000000000004"/>
    <row r="9378" ht="14.25" customHeight="1" x14ac:dyDescent="0.55000000000000004"/>
    <row r="9379" ht="14.25" customHeight="1" x14ac:dyDescent="0.55000000000000004"/>
    <row r="9380" ht="14.25" customHeight="1" x14ac:dyDescent="0.55000000000000004"/>
    <row r="9381" ht="14.25" customHeight="1" x14ac:dyDescent="0.55000000000000004"/>
    <row r="9382" ht="14.25" customHeight="1" x14ac:dyDescent="0.55000000000000004"/>
    <row r="9383" ht="14.25" customHeight="1" x14ac:dyDescent="0.55000000000000004"/>
    <row r="9384" ht="14.25" customHeight="1" x14ac:dyDescent="0.55000000000000004"/>
    <row r="9385" ht="14.25" customHeight="1" x14ac:dyDescent="0.55000000000000004"/>
    <row r="9386" ht="14.25" customHeight="1" x14ac:dyDescent="0.55000000000000004"/>
    <row r="9387" ht="14.25" customHeight="1" x14ac:dyDescent="0.55000000000000004"/>
    <row r="9388" ht="14.25" customHeight="1" x14ac:dyDescent="0.55000000000000004"/>
    <row r="9389" ht="14.25" customHeight="1" x14ac:dyDescent="0.55000000000000004"/>
    <row r="9390" ht="14.25" customHeight="1" x14ac:dyDescent="0.55000000000000004"/>
    <row r="9391" ht="14.25" customHeight="1" x14ac:dyDescent="0.55000000000000004"/>
    <row r="9392" ht="14.25" customHeight="1" x14ac:dyDescent="0.55000000000000004"/>
    <row r="9393" ht="14.25" customHeight="1" x14ac:dyDescent="0.55000000000000004"/>
    <row r="9394" ht="14.25" customHeight="1" x14ac:dyDescent="0.55000000000000004"/>
    <row r="9395" ht="14.25" customHeight="1" x14ac:dyDescent="0.55000000000000004"/>
    <row r="9396" ht="14.25" customHeight="1" x14ac:dyDescent="0.55000000000000004"/>
    <row r="9397" ht="14.25" customHeight="1" x14ac:dyDescent="0.55000000000000004"/>
    <row r="9398" ht="14.25" customHeight="1" x14ac:dyDescent="0.55000000000000004"/>
    <row r="9399" ht="14.25" customHeight="1" x14ac:dyDescent="0.55000000000000004"/>
    <row r="9400" ht="14.25" customHeight="1" x14ac:dyDescent="0.55000000000000004"/>
    <row r="9401" ht="14.25" customHeight="1" x14ac:dyDescent="0.55000000000000004"/>
    <row r="9402" ht="14.25" customHeight="1" x14ac:dyDescent="0.55000000000000004"/>
    <row r="9403" ht="14.25" customHeight="1" x14ac:dyDescent="0.55000000000000004"/>
    <row r="9404" ht="14.25" customHeight="1" x14ac:dyDescent="0.55000000000000004"/>
    <row r="9405" ht="14.25" customHeight="1" x14ac:dyDescent="0.55000000000000004"/>
    <row r="9406" ht="14.25" customHeight="1" x14ac:dyDescent="0.55000000000000004"/>
    <row r="9407" ht="14.25" customHeight="1" x14ac:dyDescent="0.55000000000000004"/>
    <row r="9408" ht="14.25" customHeight="1" x14ac:dyDescent="0.55000000000000004"/>
    <row r="9409" ht="14.25" customHeight="1" x14ac:dyDescent="0.55000000000000004"/>
    <row r="9410" ht="14.25" customHeight="1" x14ac:dyDescent="0.55000000000000004"/>
    <row r="9411" ht="14.25" customHeight="1" x14ac:dyDescent="0.55000000000000004"/>
    <row r="9412" ht="14.25" customHeight="1" x14ac:dyDescent="0.55000000000000004"/>
    <row r="9413" ht="14.25" customHeight="1" x14ac:dyDescent="0.55000000000000004"/>
    <row r="9414" ht="14.25" customHeight="1" x14ac:dyDescent="0.55000000000000004"/>
    <row r="9415" ht="14.25" customHeight="1" x14ac:dyDescent="0.55000000000000004"/>
    <row r="9416" ht="14.25" customHeight="1" x14ac:dyDescent="0.55000000000000004"/>
    <row r="9417" ht="14.25" customHeight="1" x14ac:dyDescent="0.55000000000000004"/>
    <row r="9418" ht="14.25" customHeight="1" x14ac:dyDescent="0.55000000000000004"/>
    <row r="9419" ht="14.25" customHeight="1" x14ac:dyDescent="0.55000000000000004"/>
    <row r="9420" ht="14.25" customHeight="1" x14ac:dyDescent="0.55000000000000004"/>
    <row r="9421" ht="14.25" customHeight="1" x14ac:dyDescent="0.55000000000000004"/>
    <row r="9422" ht="14.25" customHeight="1" x14ac:dyDescent="0.55000000000000004"/>
    <row r="9423" ht="14.25" customHeight="1" x14ac:dyDescent="0.55000000000000004"/>
    <row r="9424" ht="14.25" customHeight="1" x14ac:dyDescent="0.55000000000000004"/>
    <row r="9425" ht="14.25" customHeight="1" x14ac:dyDescent="0.55000000000000004"/>
    <row r="9426" ht="14.25" customHeight="1" x14ac:dyDescent="0.55000000000000004"/>
    <row r="9427" ht="14.25" customHeight="1" x14ac:dyDescent="0.55000000000000004"/>
    <row r="9428" ht="14.25" customHeight="1" x14ac:dyDescent="0.55000000000000004"/>
    <row r="9429" ht="14.25" customHeight="1" x14ac:dyDescent="0.55000000000000004"/>
    <row r="9430" ht="14.25" customHeight="1" x14ac:dyDescent="0.55000000000000004"/>
    <row r="9431" ht="14.25" customHeight="1" x14ac:dyDescent="0.55000000000000004"/>
    <row r="9432" ht="14.25" customHeight="1" x14ac:dyDescent="0.55000000000000004"/>
    <row r="9433" ht="14.25" customHeight="1" x14ac:dyDescent="0.55000000000000004"/>
    <row r="9434" ht="14.25" customHeight="1" x14ac:dyDescent="0.55000000000000004"/>
    <row r="9435" ht="14.25" customHeight="1" x14ac:dyDescent="0.55000000000000004"/>
    <row r="9436" ht="14.25" customHeight="1" x14ac:dyDescent="0.55000000000000004"/>
    <row r="9437" ht="14.25" customHeight="1" x14ac:dyDescent="0.55000000000000004"/>
    <row r="9438" ht="14.25" customHeight="1" x14ac:dyDescent="0.55000000000000004"/>
    <row r="9439" ht="14.25" customHeight="1" x14ac:dyDescent="0.55000000000000004"/>
    <row r="9440" ht="14.25" customHeight="1" x14ac:dyDescent="0.55000000000000004"/>
    <row r="9441" ht="14.25" customHeight="1" x14ac:dyDescent="0.55000000000000004"/>
    <row r="9442" ht="14.25" customHeight="1" x14ac:dyDescent="0.55000000000000004"/>
    <row r="9443" ht="14.25" customHeight="1" x14ac:dyDescent="0.55000000000000004"/>
    <row r="9444" ht="14.25" customHeight="1" x14ac:dyDescent="0.55000000000000004"/>
    <row r="9445" ht="14.25" customHeight="1" x14ac:dyDescent="0.55000000000000004"/>
    <row r="9446" ht="14.25" customHeight="1" x14ac:dyDescent="0.55000000000000004"/>
    <row r="9447" ht="14.25" customHeight="1" x14ac:dyDescent="0.55000000000000004"/>
    <row r="9448" ht="14.25" customHeight="1" x14ac:dyDescent="0.55000000000000004"/>
    <row r="9449" ht="14.25" customHeight="1" x14ac:dyDescent="0.55000000000000004"/>
    <row r="9450" ht="14.25" customHeight="1" x14ac:dyDescent="0.55000000000000004"/>
    <row r="9451" ht="14.25" customHeight="1" x14ac:dyDescent="0.55000000000000004"/>
    <row r="9452" ht="14.25" customHeight="1" x14ac:dyDescent="0.55000000000000004"/>
    <row r="9453" ht="14.25" customHeight="1" x14ac:dyDescent="0.55000000000000004"/>
    <row r="9454" ht="14.25" customHeight="1" x14ac:dyDescent="0.55000000000000004"/>
    <row r="9455" ht="14.25" customHeight="1" x14ac:dyDescent="0.55000000000000004"/>
    <row r="9456" ht="14.25" customHeight="1" x14ac:dyDescent="0.55000000000000004"/>
    <row r="9457" ht="14.25" customHeight="1" x14ac:dyDescent="0.55000000000000004"/>
    <row r="9458" ht="14.25" customHeight="1" x14ac:dyDescent="0.55000000000000004"/>
    <row r="9459" ht="14.25" customHeight="1" x14ac:dyDescent="0.55000000000000004"/>
    <row r="9460" ht="14.25" customHeight="1" x14ac:dyDescent="0.55000000000000004"/>
    <row r="9461" ht="14.25" customHeight="1" x14ac:dyDescent="0.55000000000000004"/>
    <row r="9462" ht="14.25" customHeight="1" x14ac:dyDescent="0.55000000000000004"/>
    <row r="9463" ht="14.25" customHeight="1" x14ac:dyDescent="0.55000000000000004"/>
    <row r="9464" ht="14.25" customHeight="1" x14ac:dyDescent="0.55000000000000004"/>
    <row r="9465" ht="14.25" customHeight="1" x14ac:dyDescent="0.55000000000000004"/>
    <row r="9466" ht="14.25" customHeight="1" x14ac:dyDescent="0.55000000000000004"/>
    <row r="9467" ht="14.25" customHeight="1" x14ac:dyDescent="0.55000000000000004"/>
    <row r="9468" ht="14.25" customHeight="1" x14ac:dyDescent="0.55000000000000004"/>
    <row r="9469" ht="14.25" customHeight="1" x14ac:dyDescent="0.55000000000000004"/>
    <row r="9470" ht="14.25" customHeight="1" x14ac:dyDescent="0.55000000000000004"/>
    <row r="9471" ht="14.25" customHeight="1" x14ac:dyDescent="0.55000000000000004"/>
    <row r="9472" ht="14.25" customHeight="1" x14ac:dyDescent="0.55000000000000004"/>
    <row r="9473" ht="14.25" customHeight="1" x14ac:dyDescent="0.55000000000000004"/>
    <row r="9474" ht="14.25" customHeight="1" x14ac:dyDescent="0.55000000000000004"/>
    <row r="9475" ht="14.25" customHeight="1" x14ac:dyDescent="0.55000000000000004"/>
    <row r="9476" ht="14.25" customHeight="1" x14ac:dyDescent="0.55000000000000004"/>
    <row r="9477" ht="14.25" customHeight="1" x14ac:dyDescent="0.55000000000000004"/>
    <row r="9478" ht="14.25" customHeight="1" x14ac:dyDescent="0.55000000000000004"/>
    <row r="9479" ht="14.25" customHeight="1" x14ac:dyDescent="0.55000000000000004"/>
    <row r="9480" ht="14.25" customHeight="1" x14ac:dyDescent="0.55000000000000004"/>
    <row r="9481" ht="14.25" customHeight="1" x14ac:dyDescent="0.55000000000000004"/>
    <row r="9482" ht="14.25" customHeight="1" x14ac:dyDescent="0.55000000000000004"/>
    <row r="9483" ht="14.25" customHeight="1" x14ac:dyDescent="0.55000000000000004"/>
    <row r="9484" ht="14.25" customHeight="1" x14ac:dyDescent="0.55000000000000004"/>
    <row r="9485" ht="14.25" customHeight="1" x14ac:dyDescent="0.55000000000000004"/>
    <row r="9486" ht="14.25" customHeight="1" x14ac:dyDescent="0.55000000000000004"/>
    <row r="9487" ht="14.25" customHeight="1" x14ac:dyDescent="0.55000000000000004"/>
    <row r="9488" ht="14.25" customHeight="1" x14ac:dyDescent="0.55000000000000004"/>
    <row r="9489" ht="14.25" customHeight="1" x14ac:dyDescent="0.55000000000000004"/>
    <row r="9490" ht="14.25" customHeight="1" x14ac:dyDescent="0.55000000000000004"/>
    <row r="9491" ht="14.25" customHeight="1" x14ac:dyDescent="0.55000000000000004"/>
    <row r="9492" ht="14.25" customHeight="1" x14ac:dyDescent="0.55000000000000004"/>
    <row r="9493" ht="14.25" customHeight="1" x14ac:dyDescent="0.55000000000000004"/>
    <row r="9494" ht="14.25" customHeight="1" x14ac:dyDescent="0.55000000000000004"/>
    <row r="9495" ht="14.25" customHeight="1" x14ac:dyDescent="0.55000000000000004"/>
    <row r="9496" ht="14.25" customHeight="1" x14ac:dyDescent="0.55000000000000004"/>
    <row r="9497" ht="14.25" customHeight="1" x14ac:dyDescent="0.55000000000000004"/>
    <row r="9498" ht="14.25" customHeight="1" x14ac:dyDescent="0.55000000000000004"/>
    <row r="9499" ht="14.25" customHeight="1" x14ac:dyDescent="0.55000000000000004"/>
    <row r="9500" ht="14.25" customHeight="1" x14ac:dyDescent="0.55000000000000004"/>
    <row r="9501" ht="14.25" customHeight="1" x14ac:dyDescent="0.55000000000000004"/>
    <row r="9502" ht="14.25" customHeight="1" x14ac:dyDescent="0.55000000000000004"/>
    <row r="9503" ht="14.25" customHeight="1" x14ac:dyDescent="0.55000000000000004"/>
    <row r="9504" ht="14.25" customHeight="1" x14ac:dyDescent="0.55000000000000004"/>
    <row r="9505" ht="14.25" customHeight="1" x14ac:dyDescent="0.55000000000000004"/>
    <row r="9506" ht="14.25" customHeight="1" x14ac:dyDescent="0.55000000000000004"/>
    <row r="9507" ht="14.25" customHeight="1" x14ac:dyDescent="0.55000000000000004"/>
    <row r="9508" ht="14.25" customHeight="1" x14ac:dyDescent="0.55000000000000004"/>
    <row r="9509" ht="14.25" customHeight="1" x14ac:dyDescent="0.55000000000000004"/>
    <row r="9510" ht="14.25" customHeight="1" x14ac:dyDescent="0.55000000000000004"/>
    <row r="9511" ht="14.25" customHeight="1" x14ac:dyDescent="0.55000000000000004"/>
    <row r="9512" ht="14.25" customHeight="1" x14ac:dyDescent="0.55000000000000004"/>
    <row r="9513" ht="14.25" customHeight="1" x14ac:dyDescent="0.55000000000000004"/>
    <row r="9514" ht="14.25" customHeight="1" x14ac:dyDescent="0.55000000000000004"/>
    <row r="9515" ht="14.25" customHeight="1" x14ac:dyDescent="0.55000000000000004"/>
    <row r="9516" ht="14.25" customHeight="1" x14ac:dyDescent="0.55000000000000004"/>
    <row r="9517" ht="14.25" customHeight="1" x14ac:dyDescent="0.55000000000000004"/>
    <row r="9518" ht="14.25" customHeight="1" x14ac:dyDescent="0.55000000000000004"/>
    <row r="9519" ht="14.25" customHeight="1" x14ac:dyDescent="0.55000000000000004"/>
    <row r="9520" ht="14.25" customHeight="1" x14ac:dyDescent="0.55000000000000004"/>
    <row r="9521" ht="14.25" customHeight="1" x14ac:dyDescent="0.55000000000000004"/>
    <row r="9522" ht="14.25" customHeight="1" x14ac:dyDescent="0.55000000000000004"/>
    <row r="9523" ht="14.25" customHeight="1" x14ac:dyDescent="0.55000000000000004"/>
    <row r="9524" ht="14.25" customHeight="1" x14ac:dyDescent="0.55000000000000004"/>
    <row r="9525" ht="14.25" customHeight="1" x14ac:dyDescent="0.55000000000000004"/>
    <row r="9526" ht="14.25" customHeight="1" x14ac:dyDescent="0.55000000000000004"/>
    <row r="9527" ht="14.25" customHeight="1" x14ac:dyDescent="0.55000000000000004"/>
    <row r="9528" ht="14.25" customHeight="1" x14ac:dyDescent="0.55000000000000004"/>
    <row r="9529" ht="14.25" customHeight="1" x14ac:dyDescent="0.55000000000000004"/>
    <row r="9530" ht="14.25" customHeight="1" x14ac:dyDescent="0.55000000000000004"/>
    <row r="9531" ht="14.25" customHeight="1" x14ac:dyDescent="0.55000000000000004"/>
    <row r="9532" ht="14.25" customHeight="1" x14ac:dyDescent="0.55000000000000004"/>
    <row r="9533" ht="14.25" customHeight="1" x14ac:dyDescent="0.55000000000000004"/>
    <row r="9534" ht="14.25" customHeight="1" x14ac:dyDescent="0.55000000000000004"/>
    <row r="9535" ht="14.25" customHeight="1" x14ac:dyDescent="0.55000000000000004"/>
    <row r="9536" ht="14.25" customHeight="1" x14ac:dyDescent="0.55000000000000004"/>
    <row r="9537" ht="14.25" customHeight="1" x14ac:dyDescent="0.55000000000000004"/>
    <row r="9538" ht="14.25" customHeight="1" x14ac:dyDescent="0.55000000000000004"/>
    <row r="9539" ht="14.25" customHeight="1" x14ac:dyDescent="0.55000000000000004"/>
    <row r="9540" ht="14.25" customHeight="1" x14ac:dyDescent="0.55000000000000004"/>
    <row r="9541" ht="14.25" customHeight="1" x14ac:dyDescent="0.55000000000000004"/>
    <row r="9542" ht="14.25" customHeight="1" x14ac:dyDescent="0.55000000000000004"/>
    <row r="9543" ht="14.25" customHeight="1" x14ac:dyDescent="0.55000000000000004"/>
    <row r="9544" ht="14.25" customHeight="1" x14ac:dyDescent="0.55000000000000004"/>
    <row r="9545" ht="14.25" customHeight="1" x14ac:dyDescent="0.55000000000000004"/>
    <row r="9546" ht="14.25" customHeight="1" x14ac:dyDescent="0.55000000000000004"/>
    <row r="9547" ht="14.25" customHeight="1" x14ac:dyDescent="0.55000000000000004"/>
    <row r="9548" ht="14.25" customHeight="1" x14ac:dyDescent="0.55000000000000004"/>
    <row r="9549" ht="14.25" customHeight="1" x14ac:dyDescent="0.55000000000000004"/>
    <row r="9550" ht="14.25" customHeight="1" x14ac:dyDescent="0.55000000000000004"/>
    <row r="9551" ht="14.25" customHeight="1" x14ac:dyDescent="0.55000000000000004"/>
    <row r="9552" ht="14.25" customHeight="1" x14ac:dyDescent="0.55000000000000004"/>
    <row r="9553" ht="14.25" customHeight="1" x14ac:dyDescent="0.55000000000000004"/>
    <row r="9554" ht="14.25" customHeight="1" x14ac:dyDescent="0.55000000000000004"/>
    <row r="9555" ht="14.25" customHeight="1" x14ac:dyDescent="0.55000000000000004"/>
    <row r="9556" ht="14.25" customHeight="1" x14ac:dyDescent="0.55000000000000004"/>
    <row r="9557" ht="14.25" customHeight="1" x14ac:dyDescent="0.55000000000000004"/>
    <row r="9558" ht="14.25" customHeight="1" x14ac:dyDescent="0.55000000000000004"/>
    <row r="9559" ht="14.25" customHeight="1" x14ac:dyDescent="0.55000000000000004"/>
    <row r="9560" ht="14.25" customHeight="1" x14ac:dyDescent="0.55000000000000004"/>
    <row r="9561" ht="14.25" customHeight="1" x14ac:dyDescent="0.55000000000000004"/>
    <row r="9562" ht="14.25" customHeight="1" x14ac:dyDescent="0.55000000000000004"/>
    <row r="9563" ht="14.25" customHeight="1" x14ac:dyDescent="0.55000000000000004"/>
    <row r="9564" ht="14.25" customHeight="1" x14ac:dyDescent="0.55000000000000004"/>
    <row r="9565" ht="14.25" customHeight="1" x14ac:dyDescent="0.55000000000000004"/>
    <row r="9566" ht="14.25" customHeight="1" x14ac:dyDescent="0.55000000000000004"/>
    <row r="9567" ht="14.25" customHeight="1" x14ac:dyDescent="0.55000000000000004"/>
    <row r="9568" ht="14.25" customHeight="1" x14ac:dyDescent="0.55000000000000004"/>
    <row r="9569" ht="14.25" customHeight="1" x14ac:dyDescent="0.55000000000000004"/>
    <row r="9570" ht="14.25" customHeight="1" x14ac:dyDescent="0.55000000000000004"/>
    <row r="9571" ht="14.25" customHeight="1" x14ac:dyDescent="0.55000000000000004"/>
    <row r="9572" ht="14.25" customHeight="1" x14ac:dyDescent="0.55000000000000004"/>
    <row r="9573" ht="14.25" customHeight="1" x14ac:dyDescent="0.55000000000000004"/>
    <row r="9574" ht="14.25" customHeight="1" x14ac:dyDescent="0.55000000000000004"/>
    <row r="9575" ht="14.25" customHeight="1" x14ac:dyDescent="0.55000000000000004"/>
    <row r="9576" ht="14.25" customHeight="1" x14ac:dyDescent="0.55000000000000004"/>
    <row r="9577" ht="14.25" customHeight="1" x14ac:dyDescent="0.55000000000000004"/>
    <row r="9578" ht="14.25" customHeight="1" x14ac:dyDescent="0.55000000000000004"/>
    <row r="9579" ht="14.25" customHeight="1" x14ac:dyDescent="0.55000000000000004"/>
    <row r="9580" ht="14.25" customHeight="1" x14ac:dyDescent="0.55000000000000004"/>
    <row r="9581" ht="14.25" customHeight="1" x14ac:dyDescent="0.55000000000000004"/>
    <row r="9582" ht="14.25" customHeight="1" x14ac:dyDescent="0.55000000000000004"/>
    <row r="9583" ht="14.25" customHeight="1" x14ac:dyDescent="0.55000000000000004"/>
    <row r="9584" ht="14.25" customHeight="1" x14ac:dyDescent="0.55000000000000004"/>
    <row r="9585" ht="14.25" customHeight="1" x14ac:dyDescent="0.55000000000000004"/>
    <row r="9586" ht="14.25" customHeight="1" x14ac:dyDescent="0.55000000000000004"/>
    <row r="9587" ht="14.25" customHeight="1" x14ac:dyDescent="0.55000000000000004"/>
    <row r="9588" ht="14.25" customHeight="1" x14ac:dyDescent="0.55000000000000004"/>
    <row r="9589" ht="14.25" customHeight="1" x14ac:dyDescent="0.55000000000000004"/>
    <row r="9590" ht="14.25" customHeight="1" x14ac:dyDescent="0.55000000000000004"/>
    <row r="9591" ht="14.25" customHeight="1" x14ac:dyDescent="0.55000000000000004"/>
    <row r="9592" ht="14.25" customHeight="1" x14ac:dyDescent="0.55000000000000004"/>
    <row r="9593" ht="14.25" customHeight="1" x14ac:dyDescent="0.55000000000000004"/>
    <row r="9594" ht="14.25" customHeight="1" x14ac:dyDescent="0.55000000000000004"/>
    <row r="9595" ht="14.25" customHeight="1" x14ac:dyDescent="0.55000000000000004"/>
    <row r="9596" ht="14.25" customHeight="1" x14ac:dyDescent="0.55000000000000004"/>
    <row r="9597" ht="14.25" customHeight="1" x14ac:dyDescent="0.55000000000000004"/>
    <row r="9598" ht="14.25" customHeight="1" x14ac:dyDescent="0.55000000000000004"/>
    <row r="9599" ht="14.25" customHeight="1" x14ac:dyDescent="0.55000000000000004"/>
    <row r="9600" ht="14.25" customHeight="1" x14ac:dyDescent="0.55000000000000004"/>
    <row r="9601" ht="14.25" customHeight="1" x14ac:dyDescent="0.55000000000000004"/>
    <row r="9602" ht="14.25" customHeight="1" x14ac:dyDescent="0.55000000000000004"/>
    <row r="9603" ht="14.25" customHeight="1" x14ac:dyDescent="0.55000000000000004"/>
    <row r="9604" ht="14.25" customHeight="1" x14ac:dyDescent="0.55000000000000004"/>
    <row r="9605" ht="14.25" customHeight="1" x14ac:dyDescent="0.55000000000000004"/>
    <row r="9606" ht="14.25" customHeight="1" x14ac:dyDescent="0.55000000000000004"/>
    <row r="9607" ht="14.25" customHeight="1" x14ac:dyDescent="0.55000000000000004"/>
    <row r="9608" ht="14.25" customHeight="1" x14ac:dyDescent="0.55000000000000004"/>
    <row r="9609" ht="14.25" customHeight="1" x14ac:dyDescent="0.55000000000000004"/>
    <row r="9610" ht="14.25" customHeight="1" x14ac:dyDescent="0.55000000000000004"/>
    <row r="9611" ht="14.25" customHeight="1" x14ac:dyDescent="0.55000000000000004"/>
    <row r="9612" ht="14.25" customHeight="1" x14ac:dyDescent="0.55000000000000004"/>
    <row r="9613" ht="14.25" customHeight="1" x14ac:dyDescent="0.55000000000000004"/>
    <row r="9614" ht="14.25" customHeight="1" x14ac:dyDescent="0.55000000000000004"/>
    <row r="9615" ht="14.25" customHeight="1" x14ac:dyDescent="0.55000000000000004"/>
    <row r="9616" ht="14.25" customHeight="1" x14ac:dyDescent="0.55000000000000004"/>
    <row r="9617" ht="14.25" customHeight="1" x14ac:dyDescent="0.55000000000000004"/>
    <row r="9618" ht="14.25" customHeight="1" x14ac:dyDescent="0.55000000000000004"/>
    <row r="9619" ht="14.25" customHeight="1" x14ac:dyDescent="0.55000000000000004"/>
    <row r="9620" ht="14.25" customHeight="1" x14ac:dyDescent="0.55000000000000004"/>
    <row r="9621" ht="14.25" customHeight="1" x14ac:dyDescent="0.55000000000000004"/>
    <row r="9622" ht="14.25" customHeight="1" x14ac:dyDescent="0.55000000000000004"/>
    <row r="9623" ht="14.25" customHeight="1" x14ac:dyDescent="0.55000000000000004"/>
    <row r="9624" ht="14.25" customHeight="1" x14ac:dyDescent="0.55000000000000004"/>
    <row r="9625" ht="14.25" customHeight="1" x14ac:dyDescent="0.55000000000000004"/>
    <row r="9626" ht="14.25" customHeight="1" x14ac:dyDescent="0.55000000000000004"/>
    <row r="9627" ht="14.25" customHeight="1" x14ac:dyDescent="0.55000000000000004"/>
    <row r="9628" ht="14.25" customHeight="1" x14ac:dyDescent="0.55000000000000004"/>
    <row r="9629" ht="14.25" customHeight="1" x14ac:dyDescent="0.55000000000000004"/>
    <row r="9630" ht="14.25" customHeight="1" x14ac:dyDescent="0.55000000000000004"/>
    <row r="9631" ht="14.25" customHeight="1" x14ac:dyDescent="0.55000000000000004"/>
    <row r="9632" ht="14.25" customHeight="1" x14ac:dyDescent="0.55000000000000004"/>
    <row r="9633" ht="14.25" customHeight="1" x14ac:dyDescent="0.55000000000000004"/>
    <row r="9634" ht="14.25" customHeight="1" x14ac:dyDescent="0.55000000000000004"/>
    <row r="9635" ht="14.25" customHeight="1" x14ac:dyDescent="0.55000000000000004"/>
    <row r="9636" ht="14.25" customHeight="1" x14ac:dyDescent="0.55000000000000004"/>
    <row r="9637" ht="14.25" customHeight="1" x14ac:dyDescent="0.55000000000000004"/>
    <row r="9638" ht="14.25" customHeight="1" x14ac:dyDescent="0.55000000000000004"/>
    <row r="9639" ht="14.25" customHeight="1" x14ac:dyDescent="0.55000000000000004"/>
    <row r="9640" ht="14.25" customHeight="1" x14ac:dyDescent="0.55000000000000004"/>
    <row r="9641" ht="14.25" customHeight="1" x14ac:dyDescent="0.55000000000000004"/>
    <row r="9642" ht="14.25" customHeight="1" x14ac:dyDescent="0.55000000000000004"/>
    <row r="9643" ht="14.25" customHeight="1" x14ac:dyDescent="0.55000000000000004"/>
    <row r="9644" ht="14.25" customHeight="1" x14ac:dyDescent="0.55000000000000004"/>
    <row r="9645" ht="14.25" customHeight="1" x14ac:dyDescent="0.55000000000000004"/>
    <row r="9646" ht="14.25" customHeight="1" x14ac:dyDescent="0.55000000000000004"/>
    <row r="9647" ht="14.25" customHeight="1" x14ac:dyDescent="0.55000000000000004"/>
    <row r="9648" ht="14.25" customHeight="1" x14ac:dyDescent="0.55000000000000004"/>
    <row r="9649" ht="14.25" customHeight="1" x14ac:dyDescent="0.55000000000000004"/>
    <row r="9650" ht="14.25" customHeight="1" x14ac:dyDescent="0.55000000000000004"/>
    <row r="9651" ht="14.25" customHeight="1" x14ac:dyDescent="0.55000000000000004"/>
    <row r="9652" ht="14.25" customHeight="1" x14ac:dyDescent="0.55000000000000004"/>
    <row r="9653" ht="14.25" customHeight="1" x14ac:dyDescent="0.55000000000000004"/>
    <row r="9654" ht="14.25" customHeight="1" x14ac:dyDescent="0.55000000000000004"/>
    <row r="9655" ht="14.25" customHeight="1" x14ac:dyDescent="0.55000000000000004"/>
    <row r="9656" ht="14.25" customHeight="1" x14ac:dyDescent="0.55000000000000004"/>
    <row r="9657" ht="14.25" customHeight="1" x14ac:dyDescent="0.55000000000000004"/>
    <row r="9658" ht="14.25" customHeight="1" x14ac:dyDescent="0.55000000000000004"/>
    <row r="9659" ht="14.25" customHeight="1" x14ac:dyDescent="0.55000000000000004"/>
    <row r="9660" ht="14.25" customHeight="1" x14ac:dyDescent="0.55000000000000004"/>
    <row r="9661" ht="14.25" customHeight="1" x14ac:dyDescent="0.55000000000000004"/>
    <row r="9662" ht="14.25" customHeight="1" x14ac:dyDescent="0.55000000000000004"/>
    <row r="9663" ht="14.25" customHeight="1" x14ac:dyDescent="0.55000000000000004"/>
    <row r="9664" ht="14.25" customHeight="1" x14ac:dyDescent="0.55000000000000004"/>
    <row r="9665" ht="14.25" customHeight="1" x14ac:dyDescent="0.55000000000000004"/>
    <row r="9666" ht="14.25" customHeight="1" x14ac:dyDescent="0.55000000000000004"/>
    <row r="9667" ht="14.25" customHeight="1" x14ac:dyDescent="0.55000000000000004"/>
    <row r="9668" ht="14.25" customHeight="1" x14ac:dyDescent="0.55000000000000004"/>
    <row r="9669" ht="14.25" customHeight="1" x14ac:dyDescent="0.55000000000000004"/>
    <row r="9670" ht="14.25" customHeight="1" x14ac:dyDescent="0.55000000000000004"/>
    <row r="9671" ht="14.25" customHeight="1" x14ac:dyDescent="0.55000000000000004"/>
    <row r="9672" ht="14.25" customHeight="1" x14ac:dyDescent="0.55000000000000004"/>
    <row r="9673" ht="14.25" customHeight="1" x14ac:dyDescent="0.55000000000000004"/>
    <row r="9674" ht="14.25" customHeight="1" x14ac:dyDescent="0.55000000000000004"/>
    <row r="9675" ht="14.25" customHeight="1" x14ac:dyDescent="0.55000000000000004"/>
    <row r="9676" ht="14.25" customHeight="1" x14ac:dyDescent="0.55000000000000004"/>
    <row r="9677" ht="14.25" customHeight="1" x14ac:dyDescent="0.55000000000000004"/>
    <row r="9678" ht="14.25" customHeight="1" x14ac:dyDescent="0.55000000000000004"/>
    <row r="9679" ht="14.25" customHeight="1" x14ac:dyDescent="0.55000000000000004"/>
    <row r="9680" ht="14.25" customHeight="1" x14ac:dyDescent="0.55000000000000004"/>
    <row r="9681" ht="14.25" customHeight="1" x14ac:dyDescent="0.55000000000000004"/>
    <row r="9682" ht="14.25" customHeight="1" x14ac:dyDescent="0.55000000000000004"/>
    <row r="9683" ht="14.25" customHeight="1" x14ac:dyDescent="0.55000000000000004"/>
    <row r="9684" ht="14.25" customHeight="1" x14ac:dyDescent="0.55000000000000004"/>
    <row r="9685" ht="14.25" customHeight="1" x14ac:dyDescent="0.55000000000000004"/>
    <row r="9686" ht="14.25" customHeight="1" x14ac:dyDescent="0.55000000000000004"/>
    <row r="9687" ht="14.25" customHeight="1" x14ac:dyDescent="0.55000000000000004"/>
    <row r="9688" ht="14.25" customHeight="1" x14ac:dyDescent="0.55000000000000004"/>
    <row r="9689" ht="14.25" customHeight="1" x14ac:dyDescent="0.55000000000000004"/>
    <row r="9690" ht="14.25" customHeight="1" x14ac:dyDescent="0.55000000000000004"/>
    <row r="9691" ht="14.25" customHeight="1" x14ac:dyDescent="0.55000000000000004"/>
    <row r="9692" ht="14.25" customHeight="1" x14ac:dyDescent="0.55000000000000004"/>
    <row r="9693" ht="14.25" customHeight="1" x14ac:dyDescent="0.55000000000000004"/>
    <row r="9694" ht="14.25" customHeight="1" x14ac:dyDescent="0.55000000000000004"/>
    <row r="9695" ht="14.25" customHeight="1" x14ac:dyDescent="0.55000000000000004"/>
    <row r="9696" ht="14.25" customHeight="1" x14ac:dyDescent="0.55000000000000004"/>
    <row r="9697" ht="14.25" customHeight="1" x14ac:dyDescent="0.55000000000000004"/>
    <row r="9698" ht="14.25" customHeight="1" x14ac:dyDescent="0.55000000000000004"/>
    <row r="9699" ht="14.25" customHeight="1" x14ac:dyDescent="0.55000000000000004"/>
    <row r="9700" ht="14.25" customHeight="1" x14ac:dyDescent="0.55000000000000004"/>
    <row r="9701" ht="14.25" customHeight="1" x14ac:dyDescent="0.55000000000000004"/>
    <row r="9702" ht="14.25" customHeight="1" x14ac:dyDescent="0.55000000000000004"/>
    <row r="9703" ht="14.25" customHeight="1" x14ac:dyDescent="0.55000000000000004"/>
    <row r="9704" ht="14.25" customHeight="1" x14ac:dyDescent="0.55000000000000004"/>
    <row r="9705" ht="14.25" customHeight="1" x14ac:dyDescent="0.55000000000000004"/>
    <row r="9706" ht="14.25" customHeight="1" x14ac:dyDescent="0.55000000000000004"/>
    <row r="9707" ht="14.25" customHeight="1" x14ac:dyDescent="0.55000000000000004"/>
    <row r="9708" ht="14.25" customHeight="1" x14ac:dyDescent="0.55000000000000004"/>
    <row r="9709" ht="14.25" customHeight="1" x14ac:dyDescent="0.55000000000000004"/>
    <row r="9710" ht="14.25" customHeight="1" x14ac:dyDescent="0.55000000000000004"/>
    <row r="9711" ht="14.25" customHeight="1" x14ac:dyDescent="0.55000000000000004"/>
    <row r="9712" ht="14.25" customHeight="1" x14ac:dyDescent="0.55000000000000004"/>
    <row r="9713" ht="14.25" customHeight="1" x14ac:dyDescent="0.55000000000000004"/>
    <row r="9714" ht="14.25" customHeight="1" x14ac:dyDescent="0.55000000000000004"/>
    <row r="9715" ht="14.25" customHeight="1" x14ac:dyDescent="0.55000000000000004"/>
    <row r="9716" ht="14.25" customHeight="1" x14ac:dyDescent="0.55000000000000004"/>
    <row r="9717" ht="14.25" customHeight="1" x14ac:dyDescent="0.55000000000000004"/>
    <row r="9718" ht="14.25" customHeight="1" x14ac:dyDescent="0.55000000000000004"/>
    <row r="9719" ht="14.25" customHeight="1" x14ac:dyDescent="0.55000000000000004"/>
    <row r="9720" ht="14.25" customHeight="1" x14ac:dyDescent="0.55000000000000004"/>
    <row r="9721" ht="14.25" customHeight="1" x14ac:dyDescent="0.55000000000000004"/>
    <row r="9722" ht="14.25" customHeight="1" x14ac:dyDescent="0.55000000000000004"/>
    <row r="9723" ht="14.25" customHeight="1" x14ac:dyDescent="0.55000000000000004"/>
    <row r="9724" ht="14.25" customHeight="1" x14ac:dyDescent="0.55000000000000004"/>
    <row r="9725" ht="14.25" customHeight="1" x14ac:dyDescent="0.55000000000000004"/>
    <row r="9726" ht="14.25" customHeight="1" x14ac:dyDescent="0.55000000000000004"/>
    <row r="9727" ht="14.25" customHeight="1" x14ac:dyDescent="0.55000000000000004"/>
    <row r="9728" ht="14.25" customHeight="1" x14ac:dyDescent="0.55000000000000004"/>
    <row r="9729" ht="14.25" customHeight="1" x14ac:dyDescent="0.55000000000000004"/>
    <row r="9730" ht="14.25" customHeight="1" x14ac:dyDescent="0.55000000000000004"/>
    <row r="9731" ht="14.25" customHeight="1" x14ac:dyDescent="0.55000000000000004"/>
    <row r="9732" ht="14.25" customHeight="1" x14ac:dyDescent="0.55000000000000004"/>
    <row r="9733" ht="14.25" customHeight="1" x14ac:dyDescent="0.55000000000000004"/>
    <row r="9734" ht="14.25" customHeight="1" x14ac:dyDescent="0.55000000000000004"/>
    <row r="9735" ht="14.25" customHeight="1" x14ac:dyDescent="0.55000000000000004"/>
    <row r="9736" ht="14.25" customHeight="1" x14ac:dyDescent="0.55000000000000004"/>
    <row r="9737" ht="14.25" customHeight="1" x14ac:dyDescent="0.55000000000000004"/>
    <row r="9738" ht="14.25" customHeight="1" x14ac:dyDescent="0.55000000000000004"/>
    <row r="9739" ht="14.25" customHeight="1" x14ac:dyDescent="0.55000000000000004"/>
    <row r="9740" ht="14.25" customHeight="1" x14ac:dyDescent="0.55000000000000004"/>
    <row r="9741" ht="14.25" customHeight="1" x14ac:dyDescent="0.55000000000000004"/>
    <row r="9742" ht="14.25" customHeight="1" x14ac:dyDescent="0.55000000000000004"/>
    <row r="9743" ht="14.25" customHeight="1" x14ac:dyDescent="0.55000000000000004"/>
    <row r="9744" ht="14.25" customHeight="1" x14ac:dyDescent="0.55000000000000004"/>
    <row r="9745" ht="14.25" customHeight="1" x14ac:dyDescent="0.55000000000000004"/>
    <row r="9746" ht="14.25" customHeight="1" x14ac:dyDescent="0.55000000000000004"/>
    <row r="9747" ht="14.25" customHeight="1" x14ac:dyDescent="0.55000000000000004"/>
    <row r="9748" ht="14.25" customHeight="1" x14ac:dyDescent="0.55000000000000004"/>
    <row r="9749" ht="14.25" customHeight="1" x14ac:dyDescent="0.55000000000000004"/>
    <row r="9750" ht="14.25" customHeight="1" x14ac:dyDescent="0.55000000000000004"/>
    <row r="9751" ht="14.25" customHeight="1" x14ac:dyDescent="0.55000000000000004"/>
    <row r="9752" ht="14.25" customHeight="1" x14ac:dyDescent="0.55000000000000004"/>
    <row r="9753" ht="14.25" customHeight="1" x14ac:dyDescent="0.55000000000000004"/>
    <row r="9754" ht="14.25" customHeight="1" x14ac:dyDescent="0.55000000000000004"/>
    <row r="9755" ht="14.25" customHeight="1" x14ac:dyDescent="0.55000000000000004"/>
    <row r="9756" ht="14.25" customHeight="1" x14ac:dyDescent="0.55000000000000004"/>
    <row r="9757" ht="14.25" customHeight="1" x14ac:dyDescent="0.55000000000000004"/>
    <row r="9758" ht="14.25" customHeight="1" x14ac:dyDescent="0.55000000000000004"/>
    <row r="9759" ht="14.25" customHeight="1" x14ac:dyDescent="0.55000000000000004"/>
    <row r="9760" ht="14.25" customHeight="1" x14ac:dyDescent="0.55000000000000004"/>
    <row r="9761" ht="14.25" customHeight="1" x14ac:dyDescent="0.55000000000000004"/>
    <row r="9762" ht="14.25" customHeight="1" x14ac:dyDescent="0.55000000000000004"/>
    <row r="9763" ht="14.25" customHeight="1" x14ac:dyDescent="0.55000000000000004"/>
    <row r="9764" ht="14.25" customHeight="1" x14ac:dyDescent="0.55000000000000004"/>
    <row r="9765" ht="14.25" customHeight="1" x14ac:dyDescent="0.55000000000000004"/>
    <row r="9766" ht="14.25" customHeight="1" x14ac:dyDescent="0.55000000000000004"/>
    <row r="9767" ht="14.25" customHeight="1" x14ac:dyDescent="0.55000000000000004"/>
    <row r="9768" ht="14.25" customHeight="1" x14ac:dyDescent="0.55000000000000004"/>
    <row r="9769" ht="14.25" customHeight="1" x14ac:dyDescent="0.55000000000000004"/>
    <row r="9770" ht="14.25" customHeight="1" x14ac:dyDescent="0.55000000000000004"/>
    <row r="9771" ht="14.25" customHeight="1" x14ac:dyDescent="0.55000000000000004"/>
    <row r="9772" ht="14.25" customHeight="1" x14ac:dyDescent="0.55000000000000004"/>
    <row r="9773" ht="14.25" customHeight="1" x14ac:dyDescent="0.55000000000000004"/>
    <row r="9774" ht="14.25" customHeight="1" x14ac:dyDescent="0.55000000000000004"/>
    <row r="9775" ht="14.25" customHeight="1" x14ac:dyDescent="0.55000000000000004"/>
    <row r="9776" ht="14.25" customHeight="1" x14ac:dyDescent="0.55000000000000004"/>
    <row r="9777" ht="14.25" customHeight="1" x14ac:dyDescent="0.55000000000000004"/>
    <row r="9778" ht="14.25" customHeight="1" x14ac:dyDescent="0.55000000000000004"/>
    <row r="9779" ht="14.25" customHeight="1" x14ac:dyDescent="0.55000000000000004"/>
    <row r="9780" ht="14.25" customHeight="1" x14ac:dyDescent="0.55000000000000004"/>
    <row r="9781" ht="14.25" customHeight="1" x14ac:dyDescent="0.55000000000000004"/>
    <row r="9782" ht="14.25" customHeight="1" x14ac:dyDescent="0.55000000000000004"/>
    <row r="9783" ht="14.25" customHeight="1" x14ac:dyDescent="0.55000000000000004"/>
    <row r="9784" ht="14.25" customHeight="1" x14ac:dyDescent="0.55000000000000004"/>
    <row r="9785" ht="14.25" customHeight="1" x14ac:dyDescent="0.55000000000000004"/>
    <row r="9786" ht="14.25" customHeight="1" x14ac:dyDescent="0.55000000000000004"/>
    <row r="9787" ht="14.25" customHeight="1" x14ac:dyDescent="0.55000000000000004"/>
    <row r="9788" ht="14.25" customHeight="1" x14ac:dyDescent="0.55000000000000004"/>
    <row r="9789" ht="14.25" customHeight="1" x14ac:dyDescent="0.55000000000000004"/>
    <row r="9790" ht="14.25" customHeight="1" x14ac:dyDescent="0.55000000000000004"/>
    <row r="9791" ht="14.25" customHeight="1" x14ac:dyDescent="0.55000000000000004"/>
    <row r="9792" ht="14.25" customHeight="1" x14ac:dyDescent="0.55000000000000004"/>
    <row r="9793" ht="14.25" customHeight="1" x14ac:dyDescent="0.55000000000000004"/>
    <row r="9794" ht="14.25" customHeight="1" x14ac:dyDescent="0.55000000000000004"/>
    <row r="9795" ht="14.25" customHeight="1" x14ac:dyDescent="0.55000000000000004"/>
    <row r="9796" ht="14.25" customHeight="1" x14ac:dyDescent="0.55000000000000004"/>
    <row r="9797" ht="14.25" customHeight="1" x14ac:dyDescent="0.55000000000000004"/>
    <row r="9798" ht="14.25" customHeight="1" x14ac:dyDescent="0.55000000000000004"/>
    <row r="9799" ht="14.25" customHeight="1" x14ac:dyDescent="0.55000000000000004"/>
    <row r="9800" ht="14.25" customHeight="1" x14ac:dyDescent="0.55000000000000004"/>
    <row r="9801" ht="14.25" customHeight="1" x14ac:dyDescent="0.55000000000000004"/>
    <row r="9802" ht="14.25" customHeight="1" x14ac:dyDescent="0.55000000000000004"/>
    <row r="9803" ht="14.25" customHeight="1" x14ac:dyDescent="0.55000000000000004"/>
    <row r="9804" ht="14.25" customHeight="1" x14ac:dyDescent="0.55000000000000004"/>
    <row r="9805" ht="14.25" customHeight="1" x14ac:dyDescent="0.55000000000000004"/>
    <row r="9806" ht="14.25" customHeight="1" x14ac:dyDescent="0.55000000000000004"/>
    <row r="9807" ht="14.25" customHeight="1" x14ac:dyDescent="0.55000000000000004"/>
    <row r="9808" ht="14.25" customHeight="1" x14ac:dyDescent="0.55000000000000004"/>
    <row r="9809" ht="14.25" customHeight="1" x14ac:dyDescent="0.55000000000000004"/>
    <row r="9810" ht="14.25" customHeight="1" x14ac:dyDescent="0.55000000000000004"/>
    <row r="9811" ht="14.25" customHeight="1" x14ac:dyDescent="0.55000000000000004"/>
    <row r="9812" ht="14.25" customHeight="1" x14ac:dyDescent="0.55000000000000004"/>
    <row r="9813" ht="14.25" customHeight="1" x14ac:dyDescent="0.55000000000000004"/>
    <row r="9814" ht="14.25" customHeight="1" x14ac:dyDescent="0.55000000000000004"/>
    <row r="9815" ht="14.25" customHeight="1" x14ac:dyDescent="0.55000000000000004"/>
    <row r="9816" ht="14.25" customHeight="1" x14ac:dyDescent="0.55000000000000004"/>
    <row r="9817" ht="14.25" customHeight="1" x14ac:dyDescent="0.55000000000000004"/>
    <row r="9818" ht="14.25" customHeight="1" x14ac:dyDescent="0.55000000000000004"/>
    <row r="9819" ht="14.25" customHeight="1" x14ac:dyDescent="0.55000000000000004"/>
    <row r="9820" ht="14.25" customHeight="1" x14ac:dyDescent="0.55000000000000004"/>
    <row r="9821" ht="14.25" customHeight="1" x14ac:dyDescent="0.55000000000000004"/>
    <row r="9822" ht="14.25" customHeight="1" x14ac:dyDescent="0.55000000000000004"/>
    <row r="9823" ht="14.25" customHeight="1" x14ac:dyDescent="0.55000000000000004"/>
    <row r="9824" ht="14.25" customHeight="1" x14ac:dyDescent="0.55000000000000004"/>
    <row r="9825" ht="14.25" customHeight="1" x14ac:dyDescent="0.55000000000000004"/>
    <row r="9826" ht="14.25" customHeight="1" x14ac:dyDescent="0.55000000000000004"/>
    <row r="9827" ht="14.25" customHeight="1" x14ac:dyDescent="0.55000000000000004"/>
    <row r="9828" ht="14.25" customHeight="1" x14ac:dyDescent="0.55000000000000004"/>
    <row r="9829" ht="14.25" customHeight="1" x14ac:dyDescent="0.55000000000000004"/>
    <row r="9830" ht="14.25" customHeight="1" x14ac:dyDescent="0.55000000000000004"/>
    <row r="9831" ht="14.25" customHeight="1" x14ac:dyDescent="0.55000000000000004"/>
    <row r="9832" ht="14.25" customHeight="1" x14ac:dyDescent="0.55000000000000004"/>
    <row r="9833" ht="14.25" customHeight="1" x14ac:dyDescent="0.55000000000000004"/>
    <row r="9834" ht="14.25" customHeight="1" x14ac:dyDescent="0.55000000000000004"/>
    <row r="9835" ht="14.25" customHeight="1" x14ac:dyDescent="0.55000000000000004"/>
    <row r="9836" ht="14.25" customHeight="1" x14ac:dyDescent="0.55000000000000004"/>
    <row r="9837" ht="14.25" customHeight="1" x14ac:dyDescent="0.55000000000000004"/>
    <row r="9838" ht="14.25" customHeight="1" x14ac:dyDescent="0.55000000000000004"/>
    <row r="9839" ht="14.25" customHeight="1" x14ac:dyDescent="0.55000000000000004"/>
    <row r="9840" ht="14.25" customHeight="1" x14ac:dyDescent="0.55000000000000004"/>
    <row r="9841" ht="14.25" customHeight="1" x14ac:dyDescent="0.55000000000000004"/>
    <row r="9842" ht="14.25" customHeight="1" x14ac:dyDescent="0.55000000000000004"/>
    <row r="9843" ht="14.25" customHeight="1" x14ac:dyDescent="0.55000000000000004"/>
    <row r="9844" ht="14.25" customHeight="1" x14ac:dyDescent="0.55000000000000004"/>
    <row r="9845" ht="14.25" customHeight="1" x14ac:dyDescent="0.55000000000000004"/>
    <row r="9846" ht="14.25" customHeight="1" x14ac:dyDescent="0.55000000000000004"/>
    <row r="9847" ht="14.25" customHeight="1" x14ac:dyDescent="0.55000000000000004"/>
    <row r="9848" ht="14.25" customHeight="1" x14ac:dyDescent="0.55000000000000004"/>
    <row r="9849" ht="14.25" customHeight="1" x14ac:dyDescent="0.55000000000000004"/>
    <row r="9850" ht="14.25" customHeight="1" x14ac:dyDescent="0.55000000000000004"/>
    <row r="9851" ht="14.25" customHeight="1" x14ac:dyDescent="0.55000000000000004"/>
    <row r="9852" ht="14.25" customHeight="1" x14ac:dyDescent="0.55000000000000004"/>
    <row r="9853" ht="14.25" customHeight="1" x14ac:dyDescent="0.55000000000000004"/>
    <row r="9854" ht="14.25" customHeight="1" x14ac:dyDescent="0.55000000000000004"/>
    <row r="9855" ht="14.25" customHeight="1" x14ac:dyDescent="0.55000000000000004"/>
    <row r="9856" ht="14.25" customHeight="1" x14ac:dyDescent="0.55000000000000004"/>
    <row r="9857" ht="14.25" customHeight="1" x14ac:dyDescent="0.55000000000000004"/>
    <row r="9858" ht="14.25" customHeight="1" x14ac:dyDescent="0.55000000000000004"/>
    <row r="9859" ht="14.25" customHeight="1" x14ac:dyDescent="0.55000000000000004"/>
    <row r="9860" ht="14.25" customHeight="1" x14ac:dyDescent="0.55000000000000004"/>
    <row r="9861" ht="14.25" customHeight="1" x14ac:dyDescent="0.55000000000000004"/>
    <row r="9862" ht="14.25" customHeight="1" x14ac:dyDescent="0.55000000000000004"/>
    <row r="9863" ht="14.25" customHeight="1" x14ac:dyDescent="0.55000000000000004"/>
    <row r="9864" ht="14.25" customHeight="1" x14ac:dyDescent="0.55000000000000004"/>
    <row r="9865" ht="14.25" customHeight="1" x14ac:dyDescent="0.55000000000000004"/>
    <row r="9866" ht="14.25" customHeight="1" x14ac:dyDescent="0.55000000000000004"/>
    <row r="9867" ht="14.25" customHeight="1" x14ac:dyDescent="0.55000000000000004"/>
    <row r="9868" ht="14.25" customHeight="1" x14ac:dyDescent="0.55000000000000004"/>
    <row r="9869" ht="14.25" customHeight="1" x14ac:dyDescent="0.55000000000000004"/>
    <row r="9870" ht="14.25" customHeight="1" x14ac:dyDescent="0.55000000000000004"/>
    <row r="9871" ht="14.25" customHeight="1" x14ac:dyDescent="0.55000000000000004"/>
    <row r="9872" ht="14.25" customHeight="1" x14ac:dyDescent="0.55000000000000004"/>
    <row r="9873" ht="14.25" customHeight="1" x14ac:dyDescent="0.55000000000000004"/>
    <row r="9874" ht="14.25" customHeight="1" x14ac:dyDescent="0.55000000000000004"/>
    <row r="9875" ht="14.25" customHeight="1" x14ac:dyDescent="0.55000000000000004"/>
    <row r="9876" ht="14.25" customHeight="1" x14ac:dyDescent="0.55000000000000004"/>
    <row r="9877" ht="14.25" customHeight="1" x14ac:dyDescent="0.55000000000000004"/>
    <row r="9878" ht="14.25" customHeight="1" x14ac:dyDescent="0.55000000000000004"/>
    <row r="9879" ht="14.25" customHeight="1" x14ac:dyDescent="0.55000000000000004"/>
    <row r="9880" ht="14.25" customHeight="1" x14ac:dyDescent="0.55000000000000004"/>
    <row r="9881" ht="14.25" customHeight="1" x14ac:dyDescent="0.55000000000000004"/>
    <row r="9882" ht="14.25" customHeight="1" x14ac:dyDescent="0.55000000000000004"/>
    <row r="9883" ht="14.25" customHeight="1" x14ac:dyDescent="0.55000000000000004"/>
    <row r="9884" ht="14.25" customHeight="1" x14ac:dyDescent="0.55000000000000004"/>
    <row r="9885" ht="14.25" customHeight="1" x14ac:dyDescent="0.55000000000000004"/>
    <row r="9886" ht="14.25" customHeight="1" x14ac:dyDescent="0.55000000000000004"/>
    <row r="9887" ht="14.25" customHeight="1" x14ac:dyDescent="0.55000000000000004"/>
    <row r="9888" ht="14.25" customHeight="1" x14ac:dyDescent="0.55000000000000004"/>
    <row r="9889" ht="14.25" customHeight="1" x14ac:dyDescent="0.55000000000000004"/>
    <row r="9890" ht="14.25" customHeight="1" x14ac:dyDescent="0.55000000000000004"/>
    <row r="9891" ht="14.25" customHeight="1" x14ac:dyDescent="0.55000000000000004"/>
    <row r="9892" ht="14.25" customHeight="1" x14ac:dyDescent="0.55000000000000004"/>
    <row r="9893" ht="14.25" customHeight="1" x14ac:dyDescent="0.55000000000000004"/>
    <row r="9894" ht="14.25" customHeight="1" x14ac:dyDescent="0.55000000000000004"/>
    <row r="9895" ht="14.25" customHeight="1" x14ac:dyDescent="0.55000000000000004"/>
    <row r="9896" ht="14.25" customHeight="1" x14ac:dyDescent="0.55000000000000004"/>
    <row r="9897" ht="14.25" customHeight="1" x14ac:dyDescent="0.55000000000000004"/>
    <row r="9898" ht="14.25" customHeight="1" x14ac:dyDescent="0.55000000000000004"/>
    <row r="9899" ht="14.25" customHeight="1" x14ac:dyDescent="0.55000000000000004"/>
    <row r="9900" ht="14.25" customHeight="1" x14ac:dyDescent="0.55000000000000004"/>
    <row r="9901" ht="14.25" customHeight="1" x14ac:dyDescent="0.55000000000000004"/>
    <row r="9902" ht="14.25" customHeight="1" x14ac:dyDescent="0.55000000000000004"/>
    <row r="9903" ht="14.25" customHeight="1" x14ac:dyDescent="0.55000000000000004"/>
    <row r="9904" ht="14.25" customHeight="1" x14ac:dyDescent="0.55000000000000004"/>
    <row r="9905" ht="14.25" customHeight="1" x14ac:dyDescent="0.55000000000000004"/>
    <row r="9906" ht="14.25" customHeight="1" x14ac:dyDescent="0.55000000000000004"/>
    <row r="9907" ht="14.25" customHeight="1" x14ac:dyDescent="0.55000000000000004"/>
    <row r="9908" ht="14.25" customHeight="1" x14ac:dyDescent="0.55000000000000004"/>
    <row r="9909" ht="14.25" customHeight="1" x14ac:dyDescent="0.55000000000000004"/>
    <row r="9910" ht="14.25" customHeight="1" x14ac:dyDescent="0.55000000000000004"/>
    <row r="9911" ht="14.25" customHeight="1" x14ac:dyDescent="0.55000000000000004"/>
    <row r="9912" ht="14.25" customHeight="1" x14ac:dyDescent="0.55000000000000004"/>
    <row r="9913" ht="14.25" customHeight="1" x14ac:dyDescent="0.55000000000000004"/>
    <row r="9914" ht="14.25" customHeight="1" x14ac:dyDescent="0.55000000000000004"/>
    <row r="9915" ht="14.25" customHeight="1" x14ac:dyDescent="0.55000000000000004"/>
    <row r="9916" ht="14.25" customHeight="1" x14ac:dyDescent="0.55000000000000004"/>
    <row r="9917" ht="14.25" customHeight="1" x14ac:dyDescent="0.55000000000000004"/>
    <row r="9918" ht="14.25" customHeight="1" x14ac:dyDescent="0.55000000000000004"/>
    <row r="9919" ht="14.25" customHeight="1" x14ac:dyDescent="0.55000000000000004"/>
    <row r="9920" ht="14.25" customHeight="1" x14ac:dyDescent="0.55000000000000004"/>
    <row r="9921" ht="14.25" customHeight="1" x14ac:dyDescent="0.55000000000000004"/>
    <row r="9922" ht="14.25" customHeight="1" x14ac:dyDescent="0.55000000000000004"/>
    <row r="9923" ht="14.25" customHeight="1" x14ac:dyDescent="0.55000000000000004"/>
    <row r="9924" ht="14.25" customHeight="1" x14ac:dyDescent="0.55000000000000004"/>
    <row r="9925" ht="14.25" customHeight="1" x14ac:dyDescent="0.55000000000000004"/>
    <row r="9926" ht="14.25" customHeight="1" x14ac:dyDescent="0.55000000000000004"/>
    <row r="9927" ht="14.25" customHeight="1" x14ac:dyDescent="0.55000000000000004"/>
    <row r="9928" ht="14.25" customHeight="1" x14ac:dyDescent="0.55000000000000004"/>
    <row r="9929" ht="14.25" customHeight="1" x14ac:dyDescent="0.55000000000000004"/>
    <row r="9930" ht="14.25" customHeight="1" x14ac:dyDescent="0.55000000000000004"/>
    <row r="9931" ht="14.25" customHeight="1" x14ac:dyDescent="0.55000000000000004"/>
    <row r="9932" ht="14.25" customHeight="1" x14ac:dyDescent="0.55000000000000004"/>
    <row r="9933" ht="14.25" customHeight="1" x14ac:dyDescent="0.55000000000000004"/>
    <row r="9934" ht="14.25" customHeight="1" x14ac:dyDescent="0.55000000000000004"/>
    <row r="9935" ht="14.25" customHeight="1" x14ac:dyDescent="0.55000000000000004"/>
    <row r="9936" ht="14.25" customHeight="1" x14ac:dyDescent="0.55000000000000004"/>
    <row r="9937" ht="14.25" customHeight="1" x14ac:dyDescent="0.55000000000000004"/>
    <row r="9938" ht="14.25" customHeight="1" x14ac:dyDescent="0.55000000000000004"/>
    <row r="9939" ht="14.25" customHeight="1" x14ac:dyDescent="0.55000000000000004"/>
    <row r="9940" ht="14.25" customHeight="1" x14ac:dyDescent="0.55000000000000004"/>
    <row r="9941" ht="14.25" customHeight="1" x14ac:dyDescent="0.55000000000000004"/>
    <row r="9942" ht="14.25" customHeight="1" x14ac:dyDescent="0.55000000000000004"/>
    <row r="9943" ht="14.25" customHeight="1" x14ac:dyDescent="0.55000000000000004"/>
    <row r="9944" ht="14.25" customHeight="1" x14ac:dyDescent="0.55000000000000004"/>
    <row r="9945" ht="14.25" customHeight="1" x14ac:dyDescent="0.55000000000000004"/>
    <row r="9946" ht="14.25" customHeight="1" x14ac:dyDescent="0.55000000000000004"/>
    <row r="9947" ht="14.25" customHeight="1" x14ac:dyDescent="0.55000000000000004"/>
    <row r="9948" ht="14.25" customHeight="1" x14ac:dyDescent="0.55000000000000004"/>
    <row r="9949" ht="14.25" customHeight="1" x14ac:dyDescent="0.55000000000000004"/>
    <row r="9950" ht="14.25" customHeight="1" x14ac:dyDescent="0.55000000000000004"/>
    <row r="9951" ht="14.25" customHeight="1" x14ac:dyDescent="0.55000000000000004"/>
    <row r="9952" ht="14.25" customHeight="1" x14ac:dyDescent="0.55000000000000004"/>
    <row r="9953" ht="14.25" customHeight="1" x14ac:dyDescent="0.55000000000000004"/>
    <row r="9954" ht="14.25" customHeight="1" x14ac:dyDescent="0.55000000000000004"/>
    <row r="9955" ht="14.25" customHeight="1" x14ac:dyDescent="0.55000000000000004"/>
    <row r="9956" ht="14.25" customHeight="1" x14ac:dyDescent="0.55000000000000004"/>
    <row r="9957" ht="14.25" customHeight="1" x14ac:dyDescent="0.55000000000000004"/>
    <row r="9958" ht="14.25" customHeight="1" x14ac:dyDescent="0.55000000000000004"/>
    <row r="9959" ht="14.25" customHeight="1" x14ac:dyDescent="0.55000000000000004"/>
    <row r="9960" ht="14.25" customHeight="1" x14ac:dyDescent="0.55000000000000004"/>
    <row r="9961" ht="14.25" customHeight="1" x14ac:dyDescent="0.55000000000000004"/>
    <row r="9962" ht="14.25" customHeight="1" x14ac:dyDescent="0.55000000000000004"/>
    <row r="9963" ht="14.25" customHeight="1" x14ac:dyDescent="0.55000000000000004"/>
    <row r="9964" ht="14.25" customHeight="1" x14ac:dyDescent="0.55000000000000004"/>
    <row r="9965" ht="14.25" customHeight="1" x14ac:dyDescent="0.55000000000000004"/>
    <row r="9966" ht="14.25" customHeight="1" x14ac:dyDescent="0.55000000000000004"/>
    <row r="9967" ht="14.25" customHeight="1" x14ac:dyDescent="0.55000000000000004"/>
    <row r="9968" ht="14.25" customHeight="1" x14ac:dyDescent="0.55000000000000004"/>
    <row r="9969" ht="14.25" customHeight="1" x14ac:dyDescent="0.55000000000000004"/>
    <row r="9970" ht="14.25" customHeight="1" x14ac:dyDescent="0.55000000000000004"/>
    <row r="9971" ht="14.25" customHeight="1" x14ac:dyDescent="0.55000000000000004"/>
    <row r="9972" ht="14.25" customHeight="1" x14ac:dyDescent="0.55000000000000004"/>
    <row r="9973" ht="14.25" customHeight="1" x14ac:dyDescent="0.55000000000000004"/>
    <row r="9974" ht="14.25" customHeight="1" x14ac:dyDescent="0.55000000000000004"/>
    <row r="9975" ht="14.25" customHeight="1" x14ac:dyDescent="0.55000000000000004"/>
    <row r="9976" ht="14.25" customHeight="1" x14ac:dyDescent="0.55000000000000004"/>
    <row r="9977" ht="14.25" customHeight="1" x14ac:dyDescent="0.55000000000000004"/>
    <row r="9978" ht="14.25" customHeight="1" x14ac:dyDescent="0.55000000000000004"/>
    <row r="9979" ht="14.25" customHeight="1" x14ac:dyDescent="0.55000000000000004"/>
    <row r="9980" ht="14.25" customHeight="1" x14ac:dyDescent="0.55000000000000004"/>
    <row r="9981" ht="14.25" customHeight="1" x14ac:dyDescent="0.55000000000000004"/>
    <row r="9982" ht="14.25" customHeight="1" x14ac:dyDescent="0.55000000000000004"/>
    <row r="9983" ht="14.25" customHeight="1" x14ac:dyDescent="0.55000000000000004"/>
    <row r="9984" ht="14.25" customHeight="1" x14ac:dyDescent="0.55000000000000004"/>
    <row r="9985" ht="14.25" customHeight="1" x14ac:dyDescent="0.55000000000000004"/>
    <row r="9986" ht="14.25" customHeight="1" x14ac:dyDescent="0.55000000000000004"/>
    <row r="9987" ht="14.25" customHeight="1" x14ac:dyDescent="0.55000000000000004"/>
    <row r="9988" ht="14.25" customHeight="1" x14ac:dyDescent="0.55000000000000004"/>
    <row r="9989" ht="14.25" customHeight="1" x14ac:dyDescent="0.55000000000000004"/>
    <row r="9990" ht="14.25" customHeight="1" x14ac:dyDescent="0.55000000000000004"/>
    <row r="9991" ht="14.25" customHeight="1" x14ac:dyDescent="0.55000000000000004"/>
    <row r="9992" ht="14.25" customHeight="1" x14ac:dyDescent="0.55000000000000004"/>
    <row r="9993" ht="14.25" customHeight="1" x14ac:dyDescent="0.55000000000000004"/>
    <row r="9994" ht="14.25" customHeight="1" x14ac:dyDescent="0.55000000000000004"/>
    <row r="9995" ht="14.25" customHeight="1" x14ac:dyDescent="0.55000000000000004"/>
    <row r="9996" ht="14.25" customHeight="1" x14ac:dyDescent="0.55000000000000004"/>
    <row r="9997" ht="14.25" customHeight="1" x14ac:dyDescent="0.55000000000000004"/>
    <row r="9998" ht="14.25" customHeight="1" x14ac:dyDescent="0.55000000000000004"/>
    <row r="9999" ht="14.25" customHeight="1" x14ac:dyDescent="0.55000000000000004"/>
    <row r="10000" ht="14.25" customHeight="1" x14ac:dyDescent="0.55000000000000004"/>
    <row r="10001" ht="14.25" customHeight="1" x14ac:dyDescent="0.55000000000000004"/>
    <row r="10002" ht="14.25" customHeight="1" x14ac:dyDescent="0.55000000000000004"/>
    <row r="10003" ht="14.25" customHeight="1" x14ac:dyDescent="0.55000000000000004"/>
    <row r="10004" ht="14.25" customHeight="1" x14ac:dyDescent="0.55000000000000004"/>
    <row r="10005" ht="14.25" customHeight="1" x14ac:dyDescent="0.55000000000000004"/>
    <row r="10006" ht="14.25" customHeight="1" x14ac:dyDescent="0.55000000000000004"/>
    <row r="10007" ht="14.25" customHeight="1" x14ac:dyDescent="0.55000000000000004"/>
    <row r="10008" ht="14.25" customHeight="1" x14ac:dyDescent="0.55000000000000004"/>
    <row r="10009" ht="14.25" customHeight="1" x14ac:dyDescent="0.55000000000000004"/>
    <row r="10010" ht="14.25" customHeight="1" x14ac:dyDescent="0.55000000000000004"/>
    <row r="10011" ht="14.25" customHeight="1" x14ac:dyDescent="0.55000000000000004"/>
    <row r="10012" ht="14.25" customHeight="1" x14ac:dyDescent="0.55000000000000004"/>
    <row r="10013" ht="14.25" customHeight="1" x14ac:dyDescent="0.55000000000000004"/>
    <row r="10014" ht="14.25" customHeight="1" x14ac:dyDescent="0.55000000000000004"/>
    <row r="10015" ht="14.25" customHeight="1" x14ac:dyDescent="0.55000000000000004"/>
    <row r="10016" ht="14.25" customHeight="1" x14ac:dyDescent="0.55000000000000004"/>
    <row r="10017" ht="14.25" customHeight="1" x14ac:dyDescent="0.55000000000000004"/>
    <row r="10018" ht="14.25" customHeight="1" x14ac:dyDescent="0.55000000000000004"/>
    <row r="10019" ht="14.25" customHeight="1" x14ac:dyDescent="0.55000000000000004"/>
    <row r="10020" ht="14.25" customHeight="1" x14ac:dyDescent="0.55000000000000004"/>
    <row r="10021" ht="14.25" customHeight="1" x14ac:dyDescent="0.55000000000000004"/>
    <row r="10022" ht="14.25" customHeight="1" x14ac:dyDescent="0.55000000000000004"/>
    <row r="10023" ht="14.25" customHeight="1" x14ac:dyDescent="0.55000000000000004"/>
    <row r="10024" ht="14.25" customHeight="1" x14ac:dyDescent="0.55000000000000004"/>
    <row r="10025" ht="14.25" customHeight="1" x14ac:dyDescent="0.55000000000000004"/>
    <row r="10026" ht="14.25" customHeight="1" x14ac:dyDescent="0.55000000000000004"/>
    <row r="10027" ht="14.25" customHeight="1" x14ac:dyDescent="0.55000000000000004"/>
    <row r="10028" ht="14.25" customHeight="1" x14ac:dyDescent="0.55000000000000004"/>
    <row r="10029" ht="14.25" customHeight="1" x14ac:dyDescent="0.55000000000000004"/>
    <row r="10030" ht="14.25" customHeight="1" x14ac:dyDescent="0.55000000000000004"/>
    <row r="10031" ht="14.25" customHeight="1" x14ac:dyDescent="0.55000000000000004"/>
    <row r="10032" ht="14.25" customHeight="1" x14ac:dyDescent="0.55000000000000004"/>
    <row r="10033" ht="14.25" customHeight="1" x14ac:dyDescent="0.55000000000000004"/>
    <row r="10034" ht="14.25" customHeight="1" x14ac:dyDescent="0.55000000000000004"/>
    <row r="10035" ht="14.25" customHeight="1" x14ac:dyDescent="0.55000000000000004"/>
    <row r="10036" ht="14.25" customHeight="1" x14ac:dyDescent="0.55000000000000004"/>
    <row r="10037" ht="14.25" customHeight="1" x14ac:dyDescent="0.55000000000000004"/>
    <row r="10038" ht="14.25" customHeight="1" x14ac:dyDescent="0.55000000000000004"/>
    <row r="10039" ht="14.25" customHeight="1" x14ac:dyDescent="0.55000000000000004"/>
    <row r="10040" ht="14.25" customHeight="1" x14ac:dyDescent="0.55000000000000004"/>
    <row r="10041" ht="14.25" customHeight="1" x14ac:dyDescent="0.55000000000000004"/>
    <row r="10042" ht="14.25" customHeight="1" x14ac:dyDescent="0.55000000000000004"/>
    <row r="10043" ht="14.25" customHeight="1" x14ac:dyDescent="0.55000000000000004"/>
    <row r="10044" ht="14.25" customHeight="1" x14ac:dyDescent="0.55000000000000004"/>
    <row r="10045" ht="14.25" customHeight="1" x14ac:dyDescent="0.55000000000000004"/>
    <row r="10046" ht="14.25" customHeight="1" x14ac:dyDescent="0.55000000000000004"/>
    <row r="10047" ht="14.25" customHeight="1" x14ac:dyDescent="0.55000000000000004"/>
    <row r="10048" ht="14.25" customHeight="1" x14ac:dyDescent="0.55000000000000004"/>
    <row r="10049" ht="14.25" customHeight="1" x14ac:dyDescent="0.55000000000000004"/>
    <row r="10050" ht="14.25" customHeight="1" x14ac:dyDescent="0.55000000000000004"/>
    <row r="10051" ht="14.25" customHeight="1" x14ac:dyDescent="0.55000000000000004"/>
    <row r="10052" ht="14.25" customHeight="1" x14ac:dyDescent="0.55000000000000004"/>
    <row r="10053" ht="14.25" customHeight="1" x14ac:dyDescent="0.55000000000000004"/>
    <row r="10054" ht="14.25" customHeight="1" x14ac:dyDescent="0.55000000000000004"/>
    <row r="10055" ht="14.25" customHeight="1" x14ac:dyDescent="0.55000000000000004"/>
    <row r="10056" ht="14.25" customHeight="1" x14ac:dyDescent="0.55000000000000004"/>
    <row r="10057" ht="14.25" customHeight="1" x14ac:dyDescent="0.55000000000000004"/>
    <row r="10058" ht="14.25" customHeight="1" x14ac:dyDescent="0.55000000000000004"/>
    <row r="10059" ht="14.25" customHeight="1" x14ac:dyDescent="0.55000000000000004"/>
    <row r="10060" ht="14.25" customHeight="1" x14ac:dyDescent="0.55000000000000004"/>
    <row r="10061" ht="14.25" customHeight="1" x14ac:dyDescent="0.55000000000000004"/>
    <row r="10062" ht="14.25" customHeight="1" x14ac:dyDescent="0.55000000000000004"/>
    <row r="10063" ht="14.25" customHeight="1" x14ac:dyDescent="0.55000000000000004"/>
    <row r="10064" ht="14.25" customHeight="1" x14ac:dyDescent="0.55000000000000004"/>
    <row r="10065" ht="14.25" customHeight="1" x14ac:dyDescent="0.55000000000000004"/>
    <row r="10066" ht="14.25" customHeight="1" x14ac:dyDescent="0.55000000000000004"/>
    <row r="10067" ht="14.25" customHeight="1" x14ac:dyDescent="0.55000000000000004"/>
    <row r="10068" ht="14.25" customHeight="1" x14ac:dyDescent="0.55000000000000004"/>
    <row r="10069" ht="14.25" customHeight="1" x14ac:dyDescent="0.55000000000000004"/>
    <row r="10070" ht="14.25" customHeight="1" x14ac:dyDescent="0.55000000000000004"/>
    <row r="10071" ht="14.25" customHeight="1" x14ac:dyDescent="0.55000000000000004"/>
    <row r="10072" ht="14.25" customHeight="1" x14ac:dyDescent="0.55000000000000004"/>
    <row r="10073" ht="14.25" customHeight="1" x14ac:dyDescent="0.55000000000000004"/>
    <row r="10074" ht="14.25" customHeight="1" x14ac:dyDescent="0.55000000000000004"/>
    <row r="10075" ht="14.25" customHeight="1" x14ac:dyDescent="0.55000000000000004"/>
    <row r="10076" ht="14.25" customHeight="1" x14ac:dyDescent="0.55000000000000004"/>
    <row r="10077" ht="14.25" customHeight="1" x14ac:dyDescent="0.55000000000000004"/>
    <row r="10078" ht="14.25" customHeight="1" x14ac:dyDescent="0.55000000000000004"/>
    <row r="10079" ht="14.25" customHeight="1" x14ac:dyDescent="0.55000000000000004"/>
    <row r="10080" ht="14.25" customHeight="1" x14ac:dyDescent="0.55000000000000004"/>
    <row r="10081" ht="14.25" customHeight="1" x14ac:dyDescent="0.55000000000000004"/>
    <row r="10082" ht="14.25" customHeight="1" x14ac:dyDescent="0.55000000000000004"/>
    <row r="10083" ht="14.25" customHeight="1" x14ac:dyDescent="0.55000000000000004"/>
    <row r="10084" ht="14.25" customHeight="1" x14ac:dyDescent="0.55000000000000004"/>
    <row r="10085" ht="14.25" customHeight="1" x14ac:dyDescent="0.55000000000000004"/>
    <row r="10086" ht="14.25" customHeight="1" x14ac:dyDescent="0.55000000000000004"/>
    <row r="10087" ht="14.25" customHeight="1" x14ac:dyDescent="0.55000000000000004"/>
    <row r="10088" ht="14.25" customHeight="1" x14ac:dyDescent="0.55000000000000004"/>
    <row r="10089" ht="14.25" customHeight="1" x14ac:dyDescent="0.55000000000000004"/>
    <row r="10090" ht="14.25" customHeight="1" x14ac:dyDescent="0.55000000000000004"/>
    <row r="10091" ht="14.25" customHeight="1" x14ac:dyDescent="0.55000000000000004"/>
    <row r="10092" ht="14.25" customHeight="1" x14ac:dyDescent="0.55000000000000004"/>
    <row r="10093" ht="14.25" customHeight="1" x14ac:dyDescent="0.55000000000000004"/>
    <row r="10094" ht="14.25" customHeight="1" x14ac:dyDescent="0.55000000000000004"/>
    <row r="10095" ht="14.25" customHeight="1" x14ac:dyDescent="0.55000000000000004"/>
    <row r="10096" ht="14.25" customHeight="1" x14ac:dyDescent="0.55000000000000004"/>
    <row r="10097" ht="14.25" customHeight="1" x14ac:dyDescent="0.55000000000000004"/>
    <row r="10098" ht="14.25" customHeight="1" x14ac:dyDescent="0.55000000000000004"/>
    <row r="10099" ht="14.25" customHeight="1" x14ac:dyDescent="0.55000000000000004"/>
    <row r="10100" ht="14.25" customHeight="1" x14ac:dyDescent="0.55000000000000004"/>
    <row r="10101" ht="14.25" customHeight="1" x14ac:dyDescent="0.55000000000000004"/>
    <row r="10102" ht="14.25" customHeight="1" x14ac:dyDescent="0.55000000000000004"/>
    <row r="10103" ht="14.25" customHeight="1" x14ac:dyDescent="0.55000000000000004"/>
    <row r="10104" ht="14.25" customHeight="1" x14ac:dyDescent="0.55000000000000004"/>
    <row r="10105" ht="14.25" customHeight="1" x14ac:dyDescent="0.55000000000000004"/>
    <row r="10106" ht="14.25" customHeight="1" x14ac:dyDescent="0.55000000000000004"/>
    <row r="10107" ht="14.25" customHeight="1" x14ac:dyDescent="0.55000000000000004"/>
    <row r="10108" ht="14.25" customHeight="1" x14ac:dyDescent="0.55000000000000004"/>
    <row r="10109" ht="14.25" customHeight="1" x14ac:dyDescent="0.55000000000000004"/>
    <row r="10110" ht="14.25" customHeight="1" x14ac:dyDescent="0.55000000000000004"/>
    <row r="10111" ht="14.25" customHeight="1" x14ac:dyDescent="0.55000000000000004"/>
    <row r="10112" ht="14.25" customHeight="1" x14ac:dyDescent="0.55000000000000004"/>
    <row r="10113" ht="14.25" customHeight="1" x14ac:dyDescent="0.55000000000000004"/>
    <row r="10114" ht="14.25" customHeight="1" x14ac:dyDescent="0.55000000000000004"/>
    <row r="10115" ht="14.25" customHeight="1" x14ac:dyDescent="0.55000000000000004"/>
    <row r="10116" ht="14.25" customHeight="1" x14ac:dyDescent="0.55000000000000004"/>
    <row r="10117" ht="14.25" customHeight="1" x14ac:dyDescent="0.55000000000000004"/>
    <row r="10118" ht="14.25" customHeight="1" x14ac:dyDescent="0.55000000000000004"/>
    <row r="10119" ht="14.25" customHeight="1" x14ac:dyDescent="0.55000000000000004"/>
    <row r="10120" ht="14.25" customHeight="1" x14ac:dyDescent="0.55000000000000004"/>
    <row r="10121" ht="14.25" customHeight="1" x14ac:dyDescent="0.55000000000000004"/>
    <row r="10122" ht="14.25" customHeight="1" x14ac:dyDescent="0.55000000000000004"/>
    <row r="10123" ht="14.25" customHeight="1" x14ac:dyDescent="0.55000000000000004"/>
    <row r="10124" ht="14.25" customHeight="1" x14ac:dyDescent="0.55000000000000004"/>
    <row r="10125" ht="14.25" customHeight="1" x14ac:dyDescent="0.55000000000000004"/>
    <row r="10126" ht="14.25" customHeight="1" x14ac:dyDescent="0.55000000000000004"/>
    <row r="10127" ht="14.25" customHeight="1" x14ac:dyDescent="0.55000000000000004"/>
    <row r="10128" ht="14.25" customHeight="1" x14ac:dyDescent="0.55000000000000004"/>
    <row r="10129" ht="14.25" customHeight="1" x14ac:dyDescent="0.55000000000000004"/>
    <row r="10130" ht="14.25" customHeight="1" x14ac:dyDescent="0.55000000000000004"/>
    <row r="10131" ht="14.25" customHeight="1" x14ac:dyDescent="0.55000000000000004"/>
    <row r="10132" ht="14.25" customHeight="1" x14ac:dyDescent="0.55000000000000004"/>
    <row r="10133" ht="14.25" customHeight="1" x14ac:dyDescent="0.55000000000000004"/>
    <row r="10134" ht="14.25" customHeight="1" x14ac:dyDescent="0.55000000000000004"/>
    <row r="10135" ht="14.25" customHeight="1" x14ac:dyDescent="0.55000000000000004"/>
    <row r="10136" ht="14.25" customHeight="1" x14ac:dyDescent="0.55000000000000004"/>
    <row r="10137" ht="14.25" customHeight="1" x14ac:dyDescent="0.55000000000000004"/>
    <row r="10138" ht="14.25" customHeight="1" x14ac:dyDescent="0.55000000000000004"/>
    <row r="10139" ht="14.25" customHeight="1" x14ac:dyDescent="0.55000000000000004"/>
    <row r="10140" ht="14.25" customHeight="1" x14ac:dyDescent="0.55000000000000004"/>
    <row r="10141" ht="14.25" customHeight="1" x14ac:dyDescent="0.55000000000000004"/>
    <row r="10142" ht="14.25" customHeight="1" x14ac:dyDescent="0.55000000000000004"/>
    <row r="10143" ht="14.25" customHeight="1" x14ac:dyDescent="0.55000000000000004"/>
    <row r="10144" ht="14.25" customHeight="1" x14ac:dyDescent="0.55000000000000004"/>
    <row r="10145" ht="14.25" customHeight="1" x14ac:dyDescent="0.55000000000000004"/>
    <row r="10146" ht="14.25" customHeight="1" x14ac:dyDescent="0.55000000000000004"/>
    <row r="10147" ht="14.25" customHeight="1" x14ac:dyDescent="0.55000000000000004"/>
    <row r="10148" ht="14.25" customHeight="1" x14ac:dyDescent="0.55000000000000004"/>
    <row r="10149" ht="14.25" customHeight="1" x14ac:dyDescent="0.55000000000000004"/>
    <row r="10150" ht="14.25" customHeight="1" x14ac:dyDescent="0.55000000000000004"/>
    <row r="10151" ht="14.25" customHeight="1" x14ac:dyDescent="0.55000000000000004"/>
    <row r="10152" ht="14.25" customHeight="1" x14ac:dyDescent="0.55000000000000004"/>
    <row r="10153" ht="14.25" customHeight="1" x14ac:dyDescent="0.55000000000000004"/>
    <row r="10154" ht="14.25" customHeight="1" x14ac:dyDescent="0.55000000000000004"/>
    <row r="10155" ht="14.25" customHeight="1" x14ac:dyDescent="0.55000000000000004"/>
    <row r="10156" ht="14.25" customHeight="1" x14ac:dyDescent="0.55000000000000004"/>
  </sheetData>
  <autoFilter ref="A76:T10156" xr:uid="{00000000-0009-0000-0000-000006000000}"/>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rgb="FFFEF2CB"/>
  </sheetPr>
  <dimension ref="A1:AL1000"/>
  <sheetViews>
    <sheetView workbookViewId="0"/>
  </sheetViews>
  <sheetFormatPr defaultColWidth="14.41796875" defaultRowHeight="15" customHeight="1" outlineLevelRow="1" outlineLevelCol="1" x14ac:dyDescent="0.55000000000000004"/>
  <cols>
    <col min="1" max="1" width="27.15625" customWidth="1"/>
    <col min="2" max="2" width="9.68359375" customWidth="1"/>
    <col min="3" max="3" width="2.68359375" customWidth="1"/>
    <col min="4" max="12" width="9.15625" customWidth="1"/>
    <col min="13" max="34" width="9.15625" customWidth="1" outlineLevel="1"/>
    <col min="35" max="38" width="9.15625" customWidth="1"/>
  </cols>
  <sheetData>
    <row r="1" spans="1:38" ht="11.25" customHeight="1" x14ac:dyDescent="0.55000000000000004">
      <c r="A1" s="76"/>
      <c r="B1" s="76"/>
      <c r="C1" s="76"/>
      <c r="D1" s="76" t="e">
        <f t="shared" ref="D1:AH1" si="0">YEAR(D2)-YEAR($B$2)</f>
        <v>#REF!</v>
      </c>
      <c r="E1" s="76" t="e">
        <f t="shared" si="0"/>
        <v>#REF!</v>
      </c>
      <c r="F1" s="76" t="e">
        <f t="shared" si="0"/>
        <v>#REF!</v>
      </c>
      <c r="G1" s="76" t="e">
        <f t="shared" si="0"/>
        <v>#REF!</v>
      </c>
      <c r="H1" s="76" t="e">
        <f t="shared" si="0"/>
        <v>#REF!</v>
      </c>
      <c r="I1" s="76" t="e">
        <f t="shared" si="0"/>
        <v>#REF!</v>
      </c>
      <c r="J1" s="76" t="e">
        <f t="shared" si="0"/>
        <v>#REF!</v>
      </c>
      <c r="K1" s="76" t="e">
        <f t="shared" si="0"/>
        <v>#REF!</v>
      </c>
      <c r="L1" s="76" t="e">
        <f t="shared" si="0"/>
        <v>#REF!</v>
      </c>
      <c r="M1" s="76" t="e">
        <f t="shared" si="0"/>
        <v>#REF!</v>
      </c>
      <c r="N1" s="76" t="e">
        <f t="shared" si="0"/>
        <v>#REF!</v>
      </c>
      <c r="O1" s="76" t="e">
        <f t="shared" si="0"/>
        <v>#REF!</v>
      </c>
      <c r="P1" s="76" t="e">
        <f t="shared" si="0"/>
        <v>#REF!</v>
      </c>
      <c r="Q1" s="76" t="e">
        <f t="shared" si="0"/>
        <v>#REF!</v>
      </c>
      <c r="R1" s="76" t="e">
        <f t="shared" si="0"/>
        <v>#REF!</v>
      </c>
      <c r="S1" s="76" t="e">
        <f t="shared" si="0"/>
        <v>#REF!</v>
      </c>
      <c r="T1" s="76" t="e">
        <f t="shared" si="0"/>
        <v>#REF!</v>
      </c>
      <c r="U1" s="76" t="e">
        <f t="shared" si="0"/>
        <v>#REF!</v>
      </c>
      <c r="V1" s="76" t="e">
        <f t="shared" si="0"/>
        <v>#REF!</v>
      </c>
      <c r="W1" s="76" t="e">
        <f t="shared" si="0"/>
        <v>#REF!</v>
      </c>
      <c r="X1" s="76" t="e">
        <f t="shared" si="0"/>
        <v>#REF!</v>
      </c>
      <c r="Y1" s="76" t="e">
        <f t="shared" si="0"/>
        <v>#REF!</v>
      </c>
      <c r="Z1" s="76" t="e">
        <f t="shared" si="0"/>
        <v>#REF!</v>
      </c>
      <c r="AA1" s="76" t="e">
        <f t="shared" si="0"/>
        <v>#REF!</v>
      </c>
      <c r="AB1" s="76" t="e">
        <f t="shared" si="0"/>
        <v>#REF!</v>
      </c>
      <c r="AC1" s="76" t="e">
        <f t="shared" si="0"/>
        <v>#REF!</v>
      </c>
      <c r="AD1" s="76" t="e">
        <f t="shared" si="0"/>
        <v>#REF!</v>
      </c>
      <c r="AE1" s="76" t="e">
        <f t="shared" si="0"/>
        <v>#REF!</v>
      </c>
      <c r="AF1" s="76" t="e">
        <f t="shared" si="0"/>
        <v>#REF!</v>
      </c>
      <c r="AG1" s="76" t="e">
        <f t="shared" si="0"/>
        <v>#REF!</v>
      </c>
      <c r="AH1" s="76" t="e">
        <f t="shared" si="0"/>
        <v>#REF!</v>
      </c>
      <c r="AI1" s="76"/>
      <c r="AJ1" s="76"/>
      <c r="AK1" s="76"/>
      <c r="AL1" s="77" t="s">
        <v>88</v>
      </c>
    </row>
    <row r="2" spans="1:38" ht="27" customHeight="1" x14ac:dyDescent="0.55000000000000004">
      <c r="A2" s="78" t="s">
        <v>89</v>
      </c>
      <c r="B2" s="79" t="e">
        <f>#REF!</f>
        <v>#REF!</v>
      </c>
      <c r="C2" s="80" t="e">
        <f>B2</f>
        <v>#REF!</v>
      </c>
      <c r="D2" s="81">
        <v>44834</v>
      </c>
      <c r="E2" s="81">
        <f>EOMONTH(D2,3)</f>
        <v>44926</v>
      </c>
      <c r="F2" s="81">
        <f t="shared" ref="F2:R2" si="1">EOMONTH(E2,12)</f>
        <v>45291</v>
      </c>
      <c r="G2" s="81">
        <f t="shared" si="1"/>
        <v>45657</v>
      </c>
      <c r="H2" s="81">
        <f t="shared" si="1"/>
        <v>46022</v>
      </c>
      <c r="I2" s="81">
        <f t="shared" si="1"/>
        <v>46387</v>
      </c>
      <c r="J2" s="81">
        <f t="shared" si="1"/>
        <v>46752</v>
      </c>
      <c r="K2" s="81">
        <f t="shared" si="1"/>
        <v>47118</v>
      </c>
      <c r="L2" s="81">
        <f t="shared" si="1"/>
        <v>47483</v>
      </c>
      <c r="M2" s="81">
        <f t="shared" si="1"/>
        <v>47848</v>
      </c>
      <c r="N2" s="81">
        <f t="shared" si="1"/>
        <v>48213</v>
      </c>
      <c r="O2" s="81">
        <f t="shared" si="1"/>
        <v>48579</v>
      </c>
      <c r="P2" s="81">
        <f t="shared" si="1"/>
        <v>48944</v>
      </c>
      <c r="Q2" s="81">
        <f t="shared" si="1"/>
        <v>49309</v>
      </c>
      <c r="R2" s="81">
        <f t="shared" si="1"/>
        <v>49674</v>
      </c>
      <c r="S2" s="82">
        <f>EOMONTH(R2,4)</f>
        <v>49795</v>
      </c>
      <c r="T2" s="81">
        <f t="shared" ref="T2:AH2" si="2">EOMONTH(S2,12)</f>
        <v>50160</v>
      </c>
      <c r="U2" s="81">
        <f t="shared" si="2"/>
        <v>50525</v>
      </c>
      <c r="V2" s="81">
        <f t="shared" si="2"/>
        <v>50890</v>
      </c>
      <c r="W2" s="81">
        <f t="shared" si="2"/>
        <v>51256</v>
      </c>
      <c r="X2" s="81">
        <f t="shared" si="2"/>
        <v>51621</v>
      </c>
      <c r="Y2" s="81">
        <f t="shared" si="2"/>
        <v>51986</v>
      </c>
      <c r="Z2" s="81">
        <f t="shared" si="2"/>
        <v>52351</v>
      </c>
      <c r="AA2" s="81">
        <f t="shared" si="2"/>
        <v>52717</v>
      </c>
      <c r="AB2" s="81">
        <f t="shared" si="2"/>
        <v>53082</v>
      </c>
      <c r="AC2" s="81">
        <f t="shared" si="2"/>
        <v>53447</v>
      </c>
      <c r="AD2" s="81">
        <f t="shared" si="2"/>
        <v>53812</v>
      </c>
      <c r="AE2" s="81">
        <f t="shared" si="2"/>
        <v>54178</v>
      </c>
      <c r="AF2" s="81">
        <f t="shared" si="2"/>
        <v>54543</v>
      </c>
      <c r="AG2" s="81">
        <f t="shared" si="2"/>
        <v>54908</v>
      </c>
      <c r="AH2" s="81">
        <f t="shared" si="2"/>
        <v>55273</v>
      </c>
      <c r="AI2" s="78"/>
      <c r="AJ2" s="81"/>
      <c r="AK2" s="78"/>
      <c r="AL2" s="81">
        <f>E2</f>
        <v>44926</v>
      </c>
    </row>
    <row r="3" spans="1:38" ht="11.25" customHeight="1" x14ac:dyDescent="0.55000000000000004">
      <c r="A3" s="83" t="e">
        <f t="shared" ref="A3:A6" si="3">#REF!</f>
        <v>#REF!</v>
      </c>
      <c r="B3" s="84" t="e">
        <f t="shared" ref="B3:B6" si="4">SUMIFS(#REF!,#REF!,B$2)/1000</f>
        <v>#REF!</v>
      </c>
      <c r="C3" s="84"/>
      <c r="D3" s="84" t="e">
        <f t="shared" ref="D3:AH3" si="5">SUMIFS(#REF!,#REF!,D$2)/1000</f>
        <v>#REF!</v>
      </c>
      <c r="E3" s="84" t="e">
        <f t="shared" si="5"/>
        <v>#REF!</v>
      </c>
      <c r="F3" s="84" t="e">
        <f t="shared" si="5"/>
        <v>#REF!</v>
      </c>
      <c r="G3" s="84" t="e">
        <f t="shared" si="5"/>
        <v>#REF!</v>
      </c>
      <c r="H3" s="84" t="e">
        <f t="shared" si="5"/>
        <v>#REF!</v>
      </c>
      <c r="I3" s="84" t="e">
        <f t="shared" si="5"/>
        <v>#REF!</v>
      </c>
      <c r="J3" s="84" t="e">
        <f t="shared" si="5"/>
        <v>#REF!</v>
      </c>
      <c r="K3" s="84" t="e">
        <f t="shared" si="5"/>
        <v>#REF!</v>
      </c>
      <c r="L3" s="84" t="e">
        <f t="shared" si="5"/>
        <v>#REF!</v>
      </c>
      <c r="M3" s="84" t="e">
        <f t="shared" si="5"/>
        <v>#REF!</v>
      </c>
      <c r="N3" s="84" t="e">
        <f t="shared" si="5"/>
        <v>#REF!</v>
      </c>
      <c r="O3" s="84" t="e">
        <f t="shared" si="5"/>
        <v>#REF!</v>
      </c>
      <c r="P3" s="84" t="e">
        <f t="shared" si="5"/>
        <v>#REF!</v>
      </c>
      <c r="Q3" s="84" t="e">
        <f t="shared" si="5"/>
        <v>#REF!</v>
      </c>
      <c r="R3" s="84" t="e">
        <f t="shared" si="5"/>
        <v>#REF!</v>
      </c>
      <c r="S3" s="84" t="e">
        <f t="shared" si="5"/>
        <v>#REF!</v>
      </c>
      <c r="T3" s="84" t="e">
        <f t="shared" si="5"/>
        <v>#REF!</v>
      </c>
      <c r="U3" s="84" t="e">
        <f t="shared" si="5"/>
        <v>#REF!</v>
      </c>
      <c r="V3" s="84" t="e">
        <f t="shared" si="5"/>
        <v>#REF!</v>
      </c>
      <c r="W3" s="84" t="e">
        <f t="shared" si="5"/>
        <v>#REF!</v>
      </c>
      <c r="X3" s="84" t="e">
        <f t="shared" si="5"/>
        <v>#REF!</v>
      </c>
      <c r="Y3" s="84" t="e">
        <f t="shared" si="5"/>
        <v>#REF!</v>
      </c>
      <c r="Z3" s="84" t="e">
        <f t="shared" si="5"/>
        <v>#REF!</v>
      </c>
      <c r="AA3" s="84" t="e">
        <f t="shared" si="5"/>
        <v>#REF!</v>
      </c>
      <c r="AB3" s="84" t="e">
        <f t="shared" si="5"/>
        <v>#REF!</v>
      </c>
      <c r="AC3" s="84" t="e">
        <f t="shared" si="5"/>
        <v>#REF!</v>
      </c>
      <c r="AD3" s="84" t="e">
        <f t="shared" si="5"/>
        <v>#REF!</v>
      </c>
      <c r="AE3" s="84" t="e">
        <f t="shared" si="5"/>
        <v>#REF!</v>
      </c>
      <c r="AF3" s="84" t="e">
        <f t="shared" si="5"/>
        <v>#REF!</v>
      </c>
      <c r="AG3" s="84" t="e">
        <f t="shared" si="5"/>
        <v>#REF!</v>
      </c>
      <c r="AH3" s="84" t="e">
        <f t="shared" si="5"/>
        <v>#REF!</v>
      </c>
      <c r="AI3" s="85"/>
      <c r="AJ3" s="84"/>
      <c r="AK3" s="85"/>
      <c r="AL3" s="84"/>
    </row>
    <row r="4" spans="1:38" ht="11.25" customHeight="1" x14ac:dyDescent="0.55000000000000004">
      <c r="A4" s="83" t="e">
        <f t="shared" si="3"/>
        <v>#REF!</v>
      </c>
      <c r="B4" s="86" t="e">
        <f t="shared" si="4"/>
        <v>#REF!</v>
      </c>
      <c r="C4" s="86"/>
      <c r="D4" s="86" t="e">
        <f t="shared" ref="D4:AH4" si="6">SUMIFS(#REF!,#REF!,D$2)/1000</f>
        <v>#REF!</v>
      </c>
      <c r="E4" s="86" t="e">
        <f t="shared" si="6"/>
        <v>#REF!</v>
      </c>
      <c r="F4" s="86" t="e">
        <f t="shared" si="6"/>
        <v>#REF!</v>
      </c>
      <c r="G4" s="86" t="e">
        <f t="shared" si="6"/>
        <v>#REF!</v>
      </c>
      <c r="H4" s="86" t="e">
        <f t="shared" si="6"/>
        <v>#REF!</v>
      </c>
      <c r="I4" s="86" t="e">
        <f t="shared" si="6"/>
        <v>#REF!</v>
      </c>
      <c r="J4" s="86" t="e">
        <f t="shared" si="6"/>
        <v>#REF!</v>
      </c>
      <c r="K4" s="86" t="e">
        <f t="shared" si="6"/>
        <v>#REF!</v>
      </c>
      <c r="L4" s="86" t="e">
        <f t="shared" si="6"/>
        <v>#REF!</v>
      </c>
      <c r="M4" s="86" t="e">
        <f t="shared" si="6"/>
        <v>#REF!</v>
      </c>
      <c r="N4" s="86" t="e">
        <f t="shared" si="6"/>
        <v>#REF!</v>
      </c>
      <c r="O4" s="86" t="e">
        <f t="shared" si="6"/>
        <v>#REF!</v>
      </c>
      <c r="P4" s="86" t="e">
        <f t="shared" si="6"/>
        <v>#REF!</v>
      </c>
      <c r="Q4" s="86" t="e">
        <f t="shared" si="6"/>
        <v>#REF!</v>
      </c>
      <c r="R4" s="86" t="e">
        <f t="shared" si="6"/>
        <v>#REF!</v>
      </c>
      <c r="S4" s="86" t="e">
        <f t="shared" si="6"/>
        <v>#REF!</v>
      </c>
      <c r="T4" s="86" t="e">
        <f t="shared" si="6"/>
        <v>#REF!</v>
      </c>
      <c r="U4" s="86" t="e">
        <f t="shared" si="6"/>
        <v>#REF!</v>
      </c>
      <c r="V4" s="86" t="e">
        <f t="shared" si="6"/>
        <v>#REF!</v>
      </c>
      <c r="W4" s="86" t="e">
        <f t="shared" si="6"/>
        <v>#REF!</v>
      </c>
      <c r="X4" s="86" t="e">
        <f t="shared" si="6"/>
        <v>#REF!</v>
      </c>
      <c r="Y4" s="86" t="e">
        <f t="shared" si="6"/>
        <v>#REF!</v>
      </c>
      <c r="Z4" s="86" t="e">
        <f t="shared" si="6"/>
        <v>#REF!</v>
      </c>
      <c r="AA4" s="86" t="e">
        <f t="shared" si="6"/>
        <v>#REF!</v>
      </c>
      <c r="AB4" s="86" t="e">
        <f t="shared" si="6"/>
        <v>#REF!</v>
      </c>
      <c r="AC4" s="86" t="e">
        <f t="shared" si="6"/>
        <v>#REF!</v>
      </c>
      <c r="AD4" s="86" t="e">
        <f t="shared" si="6"/>
        <v>#REF!</v>
      </c>
      <c r="AE4" s="86" t="e">
        <f t="shared" si="6"/>
        <v>#REF!</v>
      </c>
      <c r="AF4" s="86" t="e">
        <f t="shared" si="6"/>
        <v>#REF!</v>
      </c>
      <c r="AG4" s="86" t="e">
        <f t="shared" si="6"/>
        <v>#REF!</v>
      </c>
      <c r="AH4" s="86" t="e">
        <f t="shared" si="6"/>
        <v>#REF!</v>
      </c>
      <c r="AI4" s="87"/>
      <c r="AJ4" s="86"/>
      <c r="AK4" s="87"/>
      <c r="AL4" s="86"/>
    </row>
    <row r="5" spans="1:38" ht="11.25" customHeight="1" x14ac:dyDescent="0.55000000000000004">
      <c r="A5" s="88" t="e">
        <f t="shared" si="3"/>
        <v>#REF!</v>
      </c>
      <c r="B5" s="86" t="e">
        <f t="shared" si="4"/>
        <v>#REF!</v>
      </c>
      <c r="C5" s="86"/>
      <c r="D5" s="86" t="e">
        <f t="shared" ref="D5:AH5" si="7">SUMIFS(#REF!,#REF!,D$2)/1000</f>
        <v>#REF!</v>
      </c>
      <c r="E5" s="86" t="e">
        <f t="shared" si="7"/>
        <v>#REF!</v>
      </c>
      <c r="F5" s="86" t="e">
        <f t="shared" si="7"/>
        <v>#REF!</v>
      </c>
      <c r="G5" s="86" t="e">
        <f t="shared" si="7"/>
        <v>#REF!</v>
      </c>
      <c r="H5" s="86" t="e">
        <f t="shared" si="7"/>
        <v>#REF!</v>
      </c>
      <c r="I5" s="86" t="e">
        <f t="shared" si="7"/>
        <v>#REF!</v>
      </c>
      <c r="J5" s="86" t="e">
        <f t="shared" si="7"/>
        <v>#REF!</v>
      </c>
      <c r="K5" s="86" t="e">
        <f t="shared" si="7"/>
        <v>#REF!</v>
      </c>
      <c r="L5" s="86" t="e">
        <f t="shared" si="7"/>
        <v>#REF!</v>
      </c>
      <c r="M5" s="86" t="e">
        <f t="shared" si="7"/>
        <v>#REF!</v>
      </c>
      <c r="N5" s="86" t="e">
        <f t="shared" si="7"/>
        <v>#REF!</v>
      </c>
      <c r="O5" s="86" t="e">
        <f t="shared" si="7"/>
        <v>#REF!</v>
      </c>
      <c r="P5" s="86" t="e">
        <f t="shared" si="7"/>
        <v>#REF!</v>
      </c>
      <c r="Q5" s="86" t="e">
        <f t="shared" si="7"/>
        <v>#REF!</v>
      </c>
      <c r="R5" s="86" t="e">
        <f t="shared" si="7"/>
        <v>#REF!</v>
      </c>
      <c r="S5" s="86" t="e">
        <f t="shared" si="7"/>
        <v>#REF!</v>
      </c>
      <c r="T5" s="86" t="e">
        <f t="shared" si="7"/>
        <v>#REF!</v>
      </c>
      <c r="U5" s="86" t="e">
        <f t="shared" si="7"/>
        <v>#REF!</v>
      </c>
      <c r="V5" s="86" t="e">
        <f t="shared" si="7"/>
        <v>#REF!</v>
      </c>
      <c r="W5" s="86" t="e">
        <f t="shared" si="7"/>
        <v>#REF!</v>
      </c>
      <c r="X5" s="86" t="e">
        <f t="shared" si="7"/>
        <v>#REF!</v>
      </c>
      <c r="Y5" s="86" t="e">
        <f t="shared" si="7"/>
        <v>#REF!</v>
      </c>
      <c r="Z5" s="86" t="e">
        <f t="shared" si="7"/>
        <v>#REF!</v>
      </c>
      <c r="AA5" s="86" t="e">
        <f t="shared" si="7"/>
        <v>#REF!</v>
      </c>
      <c r="AB5" s="86" t="e">
        <f t="shared" si="7"/>
        <v>#REF!</v>
      </c>
      <c r="AC5" s="86" t="e">
        <f t="shared" si="7"/>
        <v>#REF!</v>
      </c>
      <c r="AD5" s="86" t="e">
        <f t="shared" si="7"/>
        <v>#REF!</v>
      </c>
      <c r="AE5" s="86" t="e">
        <f t="shared" si="7"/>
        <v>#REF!</v>
      </c>
      <c r="AF5" s="86" t="e">
        <f t="shared" si="7"/>
        <v>#REF!</v>
      </c>
      <c r="AG5" s="86" t="e">
        <f t="shared" si="7"/>
        <v>#REF!</v>
      </c>
      <c r="AH5" s="86" t="e">
        <f t="shared" si="7"/>
        <v>#REF!</v>
      </c>
      <c r="AI5" s="87"/>
      <c r="AJ5" s="86"/>
      <c r="AK5" s="87"/>
      <c r="AL5" s="86"/>
    </row>
    <row r="6" spans="1:38" ht="11.25" customHeight="1" x14ac:dyDescent="0.55000000000000004">
      <c r="A6" s="83" t="e">
        <f t="shared" si="3"/>
        <v>#REF!</v>
      </c>
      <c r="B6" s="89" t="e">
        <f t="shared" si="4"/>
        <v>#REF!</v>
      </c>
      <c r="C6" s="86"/>
      <c r="D6" s="89" t="e">
        <f t="shared" ref="D6:AH6" si="8">SUMIFS(#REF!,#REF!,D$2)/1000</f>
        <v>#REF!</v>
      </c>
      <c r="E6" s="89" t="e">
        <f t="shared" si="8"/>
        <v>#REF!</v>
      </c>
      <c r="F6" s="89" t="e">
        <f t="shared" si="8"/>
        <v>#REF!</v>
      </c>
      <c r="G6" s="89" t="e">
        <f t="shared" si="8"/>
        <v>#REF!</v>
      </c>
      <c r="H6" s="89" t="e">
        <f t="shared" si="8"/>
        <v>#REF!</v>
      </c>
      <c r="I6" s="89" t="e">
        <f t="shared" si="8"/>
        <v>#REF!</v>
      </c>
      <c r="J6" s="89" t="e">
        <f t="shared" si="8"/>
        <v>#REF!</v>
      </c>
      <c r="K6" s="89" t="e">
        <f t="shared" si="8"/>
        <v>#REF!</v>
      </c>
      <c r="L6" s="89" t="e">
        <f t="shared" si="8"/>
        <v>#REF!</v>
      </c>
      <c r="M6" s="89" t="e">
        <f t="shared" si="8"/>
        <v>#REF!</v>
      </c>
      <c r="N6" s="89" t="e">
        <f t="shared" si="8"/>
        <v>#REF!</v>
      </c>
      <c r="O6" s="89" t="e">
        <f t="shared" si="8"/>
        <v>#REF!</v>
      </c>
      <c r="P6" s="89" t="e">
        <f t="shared" si="8"/>
        <v>#REF!</v>
      </c>
      <c r="Q6" s="89" t="e">
        <f t="shared" si="8"/>
        <v>#REF!</v>
      </c>
      <c r="R6" s="89" t="e">
        <f t="shared" si="8"/>
        <v>#REF!</v>
      </c>
      <c r="S6" s="89" t="e">
        <f t="shared" si="8"/>
        <v>#REF!</v>
      </c>
      <c r="T6" s="89" t="e">
        <f t="shared" si="8"/>
        <v>#REF!</v>
      </c>
      <c r="U6" s="89" t="e">
        <f t="shared" si="8"/>
        <v>#REF!</v>
      </c>
      <c r="V6" s="89" t="e">
        <f t="shared" si="8"/>
        <v>#REF!</v>
      </c>
      <c r="W6" s="89" t="e">
        <f t="shared" si="8"/>
        <v>#REF!</v>
      </c>
      <c r="X6" s="89" t="e">
        <f t="shared" si="8"/>
        <v>#REF!</v>
      </c>
      <c r="Y6" s="89" t="e">
        <f t="shared" si="8"/>
        <v>#REF!</v>
      </c>
      <c r="Z6" s="89" t="e">
        <f t="shared" si="8"/>
        <v>#REF!</v>
      </c>
      <c r="AA6" s="89" t="e">
        <f t="shared" si="8"/>
        <v>#REF!</v>
      </c>
      <c r="AB6" s="89" t="e">
        <f t="shared" si="8"/>
        <v>#REF!</v>
      </c>
      <c r="AC6" s="89" t="e">
        <f t="shared" si="8"/>
        <v>#REF!</v>
      </c>
      <c r="AD6" s="89" t="e">
        <f t="shared" si="8"/>
        <v>#REF!</v>
      </c>
      <c r="AE6" s="89" t="e">
        <f t="shared" si="8"/>
        <v>#REF!</v>
      </c>
      <c r="AF6" s="89" t="e">
        <f t="shared" si="8"/>
        <v>#REF!</v>
      </c>
      <c r="AG6" s="89" t="e">
        <f t="shared" si="8"/>
        <v>#REF!</v>
      </c>
      <c r="AH6" s="89" t="e">
        <f t="shared" si="8"/>
        <v>#REF!</v>
      </c>
      <c r="AI6" s="87"/>
      <c r="AJ6" s="86"/>
      <c r="AK6" s="87"/>
      <c r="AL6" s="89"/>
    </row>
    <row r="7" spans="1:38" ht="11.25" customHeight="1" outlineLevel="1" x14ac:dyDescent="0.55000000000000004">
      <c r="A7" s="90"/>
      <c r="B7" s="91"/>
      <c r="C7" s="92"/>
      <c r="D7" s="91"/>
      <c r="E7" s="91"/>
      <c r="F7" s="91"/>
      <c r="G7" s="91"/>
      <c r="H7" s="91"/>
      <c r="I7" s="91"/>
      <c r="J7" s="91"/>
      <c r="K7" s="91"/>
      <c r="L7" s="91"/>
      <c r="M7" s="91"/>
      <c r="N7" s="91"/>
      <c r="O7" s="91"/>
      <c r="P7" s="91"/>
      <c r="Q7" s="91"/>
      <c r="R7" s="91"/>
      <c r="S7" s="91"/>
      <c r="T7" s="91"/>
      <c r="U7" s="91"/>
      <c r="V7" s="91"/>
      <c r="W7" s="91"/>
      <c r="X7" s="91"/>
      <c r="Y7" s="91"/>
      <c r="Z7" s="91"/>
      <c r="AA7" s="91"/>
      <c r="AB7" s="91"/>
      <c r="AC7" s="91"/>
      <c r="AD7" s="91"/>
      <c r="AE7" s="91"/>
      <c r="AF7" s="91"/>
      <c r="AG7" s="91"/>
      <c r="AH7" s="91"/>
      <c r="AI7" s="93"/>
      <c r="AJ7" s="91"/>
      <c r="AK7" s="93"/>
      <c r="AL7" s="91"/>
    </row>
    <row r="8" spans="1:38" ht="11.25" customHeight="1" x14ac:dyDescent="0.55000000000000004">
      <c r="A8" s="83" t="e">
        <f t="shared" ref="A8:A10" si="9">#REF!</f>
        <v>#REF!</v>
      </c>
      <c r="B8" s="84" t="e">
        <f t="shared" ref="B8:B10" si="10">SUMIFS(#REF!,#REF!,B$2)/1000</f>
        <v>#REF!</v>
      </c>
      <c r="C8" s="84"/>
      <c r="D8" s="84" t="e">
        <f t="shared" ref="D8:AH8" si="11">SUMIFS(#REF!,#REF!,D$2)/1000</f>
        <v>#REF!</v>
      </c>
      <c r="E8" s="84" t="e">
        <f t="shared" si="11"/>
        <v>#REF!</v>
      </c>
      <c r="F8" s="84" t="e">
        <f t="shared" si="11"/>
        <v>#REF!</v>
      </c>
      <c r="G8" s="84" t="e">
        <f t="shared" si="11"/>
        <v>#REF!</v>
      </c>
      <c r="H8" s="84" t="e">
        <f t="shared" si="11"/>
        <v>#REF!</v>
      </c>
      <c r="I8" s="84" t="e">
        <f t="shared" si="11"/>
        <v>#REF!</v>
      </c>
      <c r="J8" s="84" t="e">
        <f t="shared" si="11"/>
        <v>#REF!</v>
      </c>
      <c r="K8" s="84" t="e">
        <f t="shared" si="11"/>
        <v>#REF!</v>
      </c>
      <c r="L8" s="84" t="e">
        <f t="shared" si="11"/>
        <v>#REF!</v>
      </c>
      <c r="M8" s="84" t="e">
        <f t="shared" si="11"/>
        <v>#REF!</v>
      </c>
      <c r="N8" s="84" t="e">
        <f t="shared" si="11"/>
        <v>#REF!</v>
      </c>
      <c r="O8" s="84" t="e">
        <f t="shared" si="11"/>
        <v>#REF!</v>
      </c>
      <c r="P8" s="84" t="e">
        <f t="shared" si="11"/>
        <v>#REF!</v>
      </c>
      <c r="Q8" s="84" t="e">
        <f t="shared" si="11"/>
        <v>#REF!</v>
      </c>
      <c r="R8" s="84" t="e">
        <f t="shared" si="11"/>
        <v>#REF!</v>
      </c>
      <c r="S8" s="84" t="e">
        <f t="shared" si="11"/>
        <v>#REF!</v>
      </c>
      <c r="T8" s="84" t="e">
        <f t="shared" si="11"/>
        <v>#REF!</v>
      </c>
      <c r="U8" s="84" t="e">
        <f t="shared" si="11"/>
        <v>#REF!</v>
      </c>
      <c r="V8" s="84" t="e">
        <f t="shared" si="11"/>
        <v>#REF!</v>
      </c>
      <c r="W8" s="84" t="e">
        <f t="shared" si="11"/>
        <v>#REF!</v>
      </c>
      <c r="X8" s="84" t="e">
        <f t="shared" si="11"/>
        <v>#REF!</v>
      </c>
      <c r="Y8" s="84" t="e">
        <f t="shared" si="11"/>
        <v>#REF!</v>
      </c>
      <c r="Z8" s="84" t="e">
        <f t="shared" si="11"/>
        <v>#REF!</v>
      </c>
      <c r="AA8" s="84" t="e">
        <f t="shared" si="11"/>
        <v>#REF!</v>
      </c>
      <c r="AB8" s="84" t="e">
        <f t="shared" si="11"/>
        <v>#REF!</v>
      </c>
      <c r="AC8" s="84" t="e">
        <f t="shared" si="11"/>
        <v>#REF!</v>
      </c>
      <c r="AD8" s="84" t="e">
        <f t="shared" si="11"/>
        <v>#REF!</v>
      </c>
      <c r="AE8" s="84" t="e">
        <f t="shared" si="11"/>
        <v>#REF!</v>
      </c>
      <c r="AF8" s="84" t="e">
        <f t="shared" si="11"/>
        <v>#REF!</v>
      </c>
      <c r="AG8" s="84" t="e">
        <f t="shared" si="11"/>
        <v>#REF!</v>
      </c>
      <c r="AH8" s="84" t="e">
        <f t="shared" si="11"/>
        <v>#REF!</v>
      </c>
      <c r="AI8" s="85"/>
      <c r="AJ8" s="84"/>
      <c r="AK8" s="85"/>
      <c r="AL8" s="84"/>
    </row>
    <row r="9" spans="1:38" ht="11.25" customHeight="1" x14ac:dyDescent="0.55000000000000004">
      <c r="A9" s="88" t="e">
        <f t="shared" si="9"/>
        <v>#REF!</v>
      </c>
      <c r="B9" s="94" t="e">
        <f t="shared" si="10"/>
        <v>#REF!</v>
      </c>
      <c r="C9" s="86"/>
      <c r="D9" s="94" t="e">
        <f t="shared" ref="D9:AH9" si="12">SUMIFS(#REF!,#REF!,D$2)/1000</f>
        <v>#REF!</v>
      </c>
      <c r="E9" s="94" t="e">
        <f t="shared" si="12"/>
        <v>#REF!</v>
      </c>
      <c r="F9" s="94" t="e">
        <f t="shared" si="12"/>
        <v>#REF!</v>
      </c>
      <c r="G9" s="94" t="e">
        <f t="shared" si="12"/>
        <v>#REF!</v>
      </c>
      <c r="H9" s="94" t="e">
        <f t="shared" si="12"/>
        <v>#REF!</v>
      </c>
      <c r="I9" s="94" t="e">
        <f t="shared" si="12"/>
        <v>#REF!</v>
      </c>
      <c r="J9" s="94" t="e">
        <f t="shared" si="12"/>
        <v>#REF!</v>
      </c>
      <c r="K9" s="94" t="e">
        <f t="shared" si="12"/>
        <v>#REF!</v>
      </c>
      <c r="L9" s="94" t="e">
        <f t="shared" si="12"/>
        <v>#REF!</v>
      </c>
      <c r="M9" s="94" t="e">
        <f t="shared" si="12"/>
        <v>#REF!</v>
      </c>
      <c r="N9" s="94" t="e">
        <f t="shared" si="12"/>
        <v>#REF!</v>
      </c>
      <c r="O9" s="94" t="e">
        <f t="shared" si="12"/>
        <v>#REF!</v>
      </c>
      <c r="P9" s="94" t="e">
        <f t="shared" si="12"/>
        <v>#REF!</v>
      </c>
      <c r="Q9" s="94" t="e">
        <f t="shared" si="12"/>
        <v>#REF!</v>
      </c>
      <c r="R9" s="94" t="e">
        <f t="shared" si="12"/>
        <v>#REF!</v>
      </c>
      <c r="S9" s="94" t="e">
        <f t="shared" si="12"/>
        <v>#REF!</v>
      </c>
      <c r="T9" s="94" t="e">
        <f t="shared" si="12"/>
        <v>#REF!</v>
      </c>
      <c r="U9" s="94" t="e">
        <f t="shared" si="12"/>
        <v>#REF!</v>
      </c>
      <c r="V9" s="94" t="e">
        <f t="shared" si="12"/>
        <v>#REF!</v>
      </c>
      <c r="W9" s="94" t="e">
        <f t="shared" si="12"/>
        <v>#REF!</v>
      </c>
      <c r="X9" s="94" t="e">
        <f t="shared" si="12"/>
        <v>#REF!</v>
      </c>
      <c r="Y9" s="94" t="e">
        <f t="shared" si="12"/>
        <v>#REF!</v>
      </c>
      <c r="Z9" s="94" t="e">
        <f t="shared" si="12"/>
        <v>#REF!</v>
      </c>
      <c r="AA9" s="94" t="e">
        <f t="shared" si="12"/>
        <v>#REF!</v>
      </c>
      <c r="AB9" s="94" t="e">
        <f t="shared" si="12"/>
        <v>#REF!</v>
      </c>
      <c r="AC9" s="94" t="e">
        <f t="shared" si="12"/>
        <v>#REF!</v>
      </c>
      <c r="AD9" s="94" t="e">
        <f t="shared" si="12"/>
        <v>#REF!</v>
      </c>
      <c r="AE9" s="94" t="e">
        <f t="shared" si="12"/>
        <v>#REF!</v>
      </c>
      <c r="AF9" s="94" t="e">
        <f t="shared" si="12"/>
        <v>#REF!</v>
      </c>
      <c r="AG9" s="94" t="e">
        <f t="shared" si="12"/>
        <v>#REF!</v>
      </c>
      <c r="AH9" s="94" t="e">
        <f t="shared" si="12"/>
        <v>#REF!</v>
      </c>
      <c r="AI9" s="87"/>
      <c r="AJ9" s="86"/>
      <c r="AK9" s="87"/>
      <c r="AL9" s="94"/>
    </row>
    <row r="10" spans="1:38" ht="11.25" customHeight="1" x14ac:dyDescent="0.55000000000000004">
      <c r="A10" s="83" t="e">
        <f t="shared" si="9"/>
        <v>#REF!</v>
      </c>
      <c r="B10" s="86" t="e">
        <f t="shared" si="10"/>
        <v>#REF!</v>
      </c>
      <c r="C10" s="86"/>
      <c r="D10" s="86" t="e">
        <f t="shared" ref="D10:AH10" si="13">SUMIFS(#REF!,#REF!,D$2)/1000</f>
        <v>#REF!</v>
      </c>
      <c r="E10" s="86" t="e">
        <f t="shared" si="13"/>
        <v>#REF!</v>
      </c>
      <c r="F10" s="86" t="e">
        <f t="shared" si="13"/>
        <v>#REF!</v>
      </c>
      <c r="G10" s="86" t="e">
        <f t="shared" si="13"/>
        <v>#REF!</v>
      </c>
      <c r="H10" s="86" t="e">
        <f t="shared" si="13"/>
        <v>#REF!</v>
      </c>
      <c r="I10" s="86" t="e">
        <f t="shared" si="13"/>
        <v>#REF!</v>
      </c>
      <c r="J10" s="86" t="e">
        <f t="shared" si="13"/>
        <v>#REF!</v>
      </c>
      <c r="K10" s="86" t="e">
        <f t="shared" si="13"/>
        <v>#REF!</v>
      </c>
      <c r="L10" s="86" t="e">
        <f t="shared" si="13"/>
        <v>#REF!</v>
      </c>
      <c r="M10" s="86" t="e">
        <f t="shared" si="13"/>
        <v>#REF!</v>
      </c>
      <c r="N10" s="86" t="e">
        <f t="shared" si="13"/>
        <v>#REF!</v>
      </c>
      <c r="O10" s="86" t="e">
        <f t="shared" si="13"/>
        <v>#REF!</v>
      </c>
      <c r="P10" s="86" t="e">
        <f t="shared" si="13"/>
        <v>#REF!</v>
      </c>
      <c r="Q10" s="86" t="e">
        <f t="shared" si="13"/>
        <v>#REF!</v>
      </c>
      <c r="R10" s="86" t="e">
        <f t="shared" si="13"/>
        <v>#REF!</v>
      </c>
      <c r="S10" s="86" t="e">
        <f t="shared" si="13"/>
        <v>#REF!</v>
      </c>
      <c r="T10" s="86" t="e">
        <f t="shared" si="13"/>
        <v>#REF!</v>
      </c>
      <c r="U10" s="86" t="e">
        <f t="shared" si="13"/>
        <v>#REF!</v>
      </c>
      <c r="V10" s="86" t="e">
        <f t="shared" si="13"/>
        <v>#REF!</v>
      </c>
      <c r="W10" s="86" t="e">
        <f t="shared" si="13"/>
        <v>#REF!</v>
      </c>
      <c r="X10" s="86" t="e">
        <f t="shared" si="13"/>
        <v>#REF!</v>
      </c>
      <c r="Y10" s="86" t="e">
        <f t="shared" si="13"/>
        <v>#REF!</v>
      </c>
      <c r="Z10" s="86" t="e">
        <f t="shared" si="13"/>
        <v>#REF!</v>
      </c>
      <c r="AA10" s="86" t="e">
        <f t="shared" si="13"/>
        <v>#REF!</v>
      </c>
      <c r="AB10" s="86" t="e">
        <f t="shared" si="13"/>
        <v>#REF!</v>
      </c>
      <c r="AC10" s="86" t="e">
        <f t="shared" si="13"/>
        <v>#REF!</v>
      </c>
      <c r="AD10" s="86" t="e">
        <f t="shared" si="13"/>
        <v>#REF!</v>
      </c>
      <c r="AE10" s="86" t="e">
        <f t="shared" si="13"/>
        <v>#REF!</v>
      </c>
      <c r="AF10" s="86" t="e">
        <f t="shared" si="13"/>
        <v>#REF!</v>
      </c>
      <c r="AG10" s="86" t="e">
        <f t="shared" si="13"/>
        <v>#REF!</v>
      </c>
      <c r="AH10" s="86" t="e">
        <f t="shared" si="13"/>
        <v>#REF!</v>
      </c>
      <c r="AI10" s="87"/>
      <c r="AJ10" s="86"/>
      <c r="AK10" s="87"/>
      <c r="AL10" s="86"/>
    </row>
    <row r="11" spans="1:38" ht="11.25" customHeight="1" x14ac:dyDescent="0.55000000000000004">
      <c r="A11" s="83"/>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86"/>
      <c r="AI11" s="87"/>
      <c r="AJ11" s="86"/>
      <c r="AK11" s="87"/>
      <c r="AL11" s="86"/>
    </row>
    <row r="12" spans="1:38" ht="11.25" customHeight="1" x14ac:dyDescent="0.55000000000000004">
      <c r="A12" s="83" t="e">
        <f t="shared" ref="A12:A17" si="14">#REF!</f>
        <v>#REF!</v>
      </c>
      <c r="B12" s="86" t="e">
        <f t="shared" ref="B12:B14" si="15">SUMIFS(#REF!,#REF!,B$2)/1000</f>
        <v>#REF!</v>
      </c>
      <c r="C12" s="86"/>
      <c r="D12" s="86" t="e">
        <f t="shared" ref="D12:AH12" si="16">SUMIFS(#REF!,#REF!,D$2)/1000</f>
        <v>#REF!</v>
      </c>
      <c r="E12" s="86" t="e">
        <f t="shared" si="16"/>
        <v>#REF!</v>
      </c>
      <c r="F12" s="86" t="e">
        <f t="shared" si="16"/>
        <v>#REF!</v>
      </c>
      <c r="G12" s="86" t="e">
        <f t="shared" si="16"/>
        <v>#REF!</v>
      </c>
      <c r="H12" s="86" t="e">
        <f t="shared" si="16"/>
        <v>#REF!</v>
      </c>
      <c r="I12" s="86" t="e">
        <f t="shared" si="16"/>
        <v>#REF!</v>
      </c>
      <c r="J12" s="86" t="e">
        <f t="shared" si="16"/>
        <v>#REF!</v>
      </c>
      <c r="K12" s="86" t="e">
        <f t="shared" si="16"/>
        <v>#REF!</v>
      </c>
      <c r="L12" s="86" t="e">
        <f t="shared" si="16"/>
        <v>#REF!</v>
      </c>
      <c r="M12" s="86" t="e">
        <f t="shared" si="16"/>
        <v>#REF!</v>
      </c>
      <c r="N12" s="86" t="e">
        <f t="shared" si="16"/>
        <v>#REF!</v>
      </c>
      <c r="O12" s="86" t="e">
        <f t="shared" si="16"/>
        <v>#REF!</v>
      </c>
      <c r="P12" s="86" t="e">
        <f t="shared" si="16"/>
        <v>#REF!</v>
      </c>
      <c r="Q12" s="86" t="e">
        <f t="shared" si="16"/>
        <v>#REF!</v>
      </c>
      <c r="R12" s="86" t="e">
        <f t="shared" si="16"/>
        <v>#REF!</v>
      </c>
      <c r="S12" s="86" t="e">
        <f t="shared" si="16"/>
        <v>#REF!</v>
      </c>
      <c r="T12" s="86" t="e">
        <f t="shared" si="16"/>
        <v>#REF!</v>
      </c>
      <c r="U12" s="86" t="e">
        <f t="shared" si="16"/>
        <v>#REF!</v>
      </c>
      <c r="V12" s="86" t="e">
        <f t="shared" si="16"/>
        <v>#REF!</v>
      </c>
      <c r="W12" s="86" t="e">
        <f t="shared" si="16"/>
        <v>#REF!</v>
      </c>
      <c r="X12" s="86" t="e">
        <f t="shared" si="16"/>
        <v>#REF!</v>
      </c>
      <c r="Y12" s="86" t="e">
        <f t="shared" si="16"/>
        <v>#REF!</v>
      </c>
      <c r="Z12" s="86" t="e">
        <f t="shared" si="16"/>
        <v>#REF!</v>
      </c>
      <c r="AA12" s="86" t="e">
        <f t="shared" si="16"/>
        <v>#REF!</v>
      </c>
      <c r="AB12" s="86" t="e">
        <f t="shared" si="16"/>
        <v>#REF!</v>
      </c>
      <c r="AC12" s="86" t="e">
        <f t="shared" si="16"/>
        <v>#REF!</v>
      </c>
      <c r="AD12" s="86" t="e">
        <f t="shared" si="16"/>
        <v>#REF!</v>
      </c>
      <c r="AE12" s="86" t="e">
        <f t="shared" si="16"/>
        <v>#REF!</v>
      </c>
      <c r="AF12" s="86" t="e">
        <f t="shared" si="16"/>
        <v>#REF!</v>
      </c>
      <c r="AG12" s="86" t="e">
        <f t="shared" si="16"/>
        <v>#REF!</v>
      </c>
      <c r="AH12" s="86" t="e">
        <f t="shared" si="16"/>
        <v>#REF!</v>
      </c>
      <c r="AI12" s="87"/>
      <c r="AJ12" s="86"/>
      <c r="AK12" s="87"/>
      <c r="AL12" s="86"/>
    </row>
    <row r="13" spans="1:38" ht="11.25" customHeight="1" x14ac:dyDescent="0.55000000000000004">
      <c r="A13" s="83" t="e">
        <f t="shared" si="14"/>
        <v>#REF!</v>
      </c>
      <c r="B13" s="86" t="e">
        <f t="shared" si="15"/>
        <v>#REF!</v>
      </c>
      <c r="C13" s="86"/>
      <c r="D13" s="86" t="e">
        <f t="shared" ref="D13:AH13" si="17">SUMIFS(#REF!,#REF!,D$2)/1000</f>
        <v>#REF!</v>
      </c>
      <c r="E13" s="86" t="e">
        <f t="shared" si="17"/>
        <v>#REF!</v>
      </c>
      <c r="F13" s="86" t="e">
        <f t="shared" si="17"/>
        <v>#REF!</v>
      </c>
      <c r="G13" s="86" t="e">
        <f t="shared" si="17"/>
        <v>#REF!</v>
      </c>
      <c r="H13" s="86" t="e">
        <f t="shared" si="17"/>
        <v>#REF!</v>
      </c>
      <c r="I13" s="86" t="e">
        <f t="shared" si="17"/>
        <v>#REF!</v>
      </c>
      <c r="J13" s="86" t="e">
        <f t="shared" si="17"/>
        <v>#REF!</v>
      </c>
      <c r="K13" s="86" t="e">
        <f t="shared" si="17"/>
        <v>#REF!</v>
      </c>
      <c r="L13" s="86" t="e">
        <f t="shared" si="17"/>
        <v>#REF!</v>
      </c>
      <c r="M13" s="86" t="e">
        <f t="shared" si="17"/>
        <v>#REF!</v>
      </c>
      <c r="N13" s="86" t="e">
        <f t="shared" si="17"/>
        <v>#REF!</v>
      </c>
      <c r="O13" s="86" t="e">
        <f t="shared" si="17"/>
        <v>#REF!</v>
      </c>
      <c r="P13" s="86" t="e">
        <f t="shared" si="17"/>
        <v>#REF!</v>
      </c>
      <c r="Q13" s="86" t="e">
        <f t="shared" si="17"/>
        <v>#REF!</v>
      </c>
      <c r="R13" s="86" t="e">
        <f t="shared" si="17"/>
        <v>#REF!</v>
      </c>
      <c r="S13" s="86" t="e">
        <f t="shared" si="17"/>
        <v>#REF!</v>
      </c>
      <c r="T13" s="86" t="e">
        <f t="shared" si="17"/>
        <v>#REF!</v>
      </c>
      <c r="U13" s="86" t="e">
        <f t="shared" si="17"/>
        <v>#REF!</v>
      </c>
      <c r="V13" s="86" t="e">
        <f t="shared" si="17"/>
        <v>#REF!</v>
      </c>
      <c r="W13" s="86" t="e">
        <f t="shared" si="17"/>
        <v>#REF!</v>
      </c>
      <c r="X13" s="86" t="e">
        <f t="shared" si="17"/>
        <v>#REF!</v>
      </c>
      <c r="Y13" s="86" t="e">
        <f t="shared" si="17"/>
        <v>#REF!</v>
      </c>
      <c r="Z13" s="86" t="e">
        <f t="shared" si="17"/>
        <v>#REF!</v>
      </c>
      <c r="AA13" s="86" t="e">
        <f t="shared" si="17"/>
        <v>#REF!</v>
      </c>
      <c r="AB13" s="86" t="e">
        <f t="shared" si="17"/>
        <v>#REF!</v>
      </c>
      <c r="AC13" s="86" t="e">
        <f t="shared" si="17"/>
        <v>#REF!</v>
      </c>
      <c r="AD13" s="86" t="e">
        <f t="shared" si="17"/>
        <v>#REF!</v>
      </c>
      <c r="AE13" s="86" t="e">
        <f t="shared" si="17"/>
        <v>#REF!</v>
      </c>
      <c r="AF13" s="86" t="e">
        <f t="shared" si="17"/>
        <v>#REF!</v>
      </c>
      <c r="AG13" s="86" t="e">
        <f t="shared" si="17"/>
        <v>#REF!</v>
      </c>
      <c r="AH13" s="86" t="e">
        <f t="shared" si="17"/>
        <v>#REF!</v>
      </c>
      <c r="AI13" s="87"/>
      <c r="AJ13" s="86"/>
      <c r="AK13" s="87"/>
      <c r="AL13" s="86"/>
    </row>
    <row r="14" spans="1:38" ht="11.25" customHeight="1" x14ac:dyDescent="0.55000000000000004">
      <c r="A14" s="95" t="e">
        <f t="shared" si="14"/>
        <v>#REF!</v>
      </c>
      <c r="B14" s="96" t="e">
        <f t="shared" si="15"/>
        <v>#REF!</v>
      </c>
      <c r="C14" s="86"/>
      <c r="D14" s="96" t="e">
        <f t="shared" ref="D14:AH14" si="18">SUMIFS(#REF!,#REF!,D$2)/1000</f>
        <v>#REF!</v>
      </c>
      <c r="E14" s="96" t="e">
        <f t="shared" si="18"/>
        <v>#REF!</v>
      </c>
      <c r="F14" s="96" t="e">
        <f t="shared" si="18"/>
        <v>#REF!</v>
      </c>
      <c r="G14" s="96" t="e">
        <f t="shared" si="18"/>
        <v>#REF!</v>
      </c>
      <c r="H14" s="96" t="e">
        <f t="shared" si="18"/>
        <v>#REF!</v>
      </c>
      <c r="I14" s="96" t="e">
        <f t="shared" si="18"/>
        <v>#REF!</v>
      </c>
      <c r="J14" s="96" t="e">
        <f t="shared" si="18"/>
        <v>#REF!</v>
      </c>
      <c r="K14" s="96" t="e">
        <f t="shared" si="18"/>
        <v>#REF!</v>
      </c>
      <c r="L14" s="96" t="e">
        <f t="shared" si="18"/>
        <v>#REF!</v>
      </c>
      <c r="M14" s="96" t="e">
        <f t="shared" si="18"/>
        <v>#REF!</v>
      </c>
      <c r="N14" s="96" t="e">
        <f t="shared" si="18"/>
        <v>#REF!</v>
      </c>
      <c r="O14" s="96" t="e">
        <f t="shared" si="18"/>
        <v>#REF!</v>
      </c>
      <c r="P14" s="96" t="e">
        <f t="shared" si="18"/>
        <v>#REF!</v>
      </c>
      <c r="Q14" s="96" t="e">
        <f t="shared" si="18"/>
        <v>#REF!</v>
      </c>
      <c r="R14" s="96" t="e">
        <f t="shared" si="18"/>
        <v>#REF!</v>
      </c>
      <c r="S14" s="97" t="e">
        <f t="shared" si="18"/>
        <v>#REF!</v>
      </c>
      <c r="T14" s="97" t="e">
        <f t="shared" si="18"/>
        <v>#REF!</v>
      </c>
      <c r="U14" s="97" t="e">
        <f t="shared" si="18"/>
        <v>#REF!</v>
      </c>
      <c r="V14" s="97" t="e">
        <f t="shared" si="18"/>
        <v>#REF!</v>
      </c>
      <c r="W14" s="97" t="e">
        <f t="shared" si="18"/>
        <v>#REF!</v>
      </c>
      <c r="X14" s="97" t="e">
        <f t="shared" si="18"/>
        <v>#REF!</v>
      </c>
      <c r="Y14" s="97" t="e">
        <f t="shared" si="18"/>
        <v>#REF!</v>
      </c>
      <c r="Z14" s="97" t="e">
        <f t="shared" si="18"/>
        <v>#REF!</v>
      </c>
      <c r="AA14" s="97" t="e">
        <f t="shared" si="18"/>
        <v>#REF!</v>
      </c>
      <c r="AB14" s="97" t="e">
        <f t="shared" si="18"/>
        <v>#REF!</v>
      </c>
      <c r="AC14" s="97" t="e">
        <f t="shared" si="18"/>
        <v>#REF!</v>
      </c>
      <c r="AD14" s="97" t="e">
        <f t="shared" si="18"/>
        <v>#REF!</v>
      </c>
      <c r="AE14" s="97" t="e">
        <f t="shared" si="18"/>
        <v>#REF!</v>
      </c>
      <c r="AF14" s="97" t="e">
        <f t="shared" si="18"/>
        <v>#REF!</v>
      </c>
      <c r="AG14" s="97" t="e">
        <f t="shared" si="18"/>
        <v>#REF!</v>
      </c>
      <c r="AH14" s="97" t="e">
        <f t="shared" si="18"/>
        <v>#REF!</v>
      </c>
      <c r="AI14" s="98"/>
      <c r="AJ14" s="98"/>
      <c r="AK14" s="98"/>
      <c r="AL14" s="96"/>
    </row>
    <row r="15" spans="1:38" ht="13.5" customHeight="1" x14ac:dyDescent="0.55000000000000004">
      <c r="A15" s="99" t="e">
        <f t="shared" si="14"/>
        <v>#REF!</v>
      </c>
      <c r="B15" s="100"/>
      <c r="C15" s="92"/>
      <c r="D15" s="100"/>
      <c r="E15" s="100"/>
      <c r="F15" s="100"/>
      <c r="G15" s="100"/>
      <c r="H15" s="100"/>
      <c r="I15" s="100"/>
      <c r="J15" s="100"/>
      <c r="K15" s="100"/>
      <c r="L15" s="100"/>
      <c r="M15" s="100"/>
      <c r="N15" s="100"/>
      <c r="O15" s="100"/>
      <c r="P15" s="100"/>
      <c r="Q15" s="100"/>
      <c r="R15" s="100"/>
      <c r="S15" s="100"/>
      <c r="T15" s="100"/>
      <c r="U15" s="100"/>
      <c r="V15" s="100"/>
      <c r="W15" s="100"/>
      <c r="X15" s="100"/>
      <c r="Y15" s="100"/>
      <c r="Z15" s="100"/>
      <c r="AA15" s="100"/>
      <c r="AB15" s="100"/>
      <c r="AC15" s="100"/>
      <c r="AD15" s="100"/>
      <c r="AE15" s="100"/>
      <c r="AF15" s="100"/>
      <c r="AG15" s="100"/>
      <c r="AH15" s="100"/>
      <c r="AI15" s="101"/>
      <c r="AJ15" s="101"/>
      <c r="AK15" s="101"/>
      <c r="AL15" s="100"/>
    </row>
    <row r="16" spans="1:38" ht="11.25" customHeight="1" x14ac:dyDescent="0.55000000000000004">
      <c r="A16" s="88" t="e">
        <f t="shared" si="14"/>
        <v>#REF!</v>
      </c>
      <c r="B16" s="94" t="e">
        <f t="shared" ref="B16:B17" si="19">SUMIFS(#REF!,#REF!,B$2)/1000</f>
        <v>#REF!</v>
      </c>
      <c r="C16" s="86"/>
      <c r="D16" s="94" t="e">
        <f t="shared" ref="D16:AH16" si="20">SUMIFS(#REF!,#REF!,D$2)/1000</f>
        <v>#REF!</v>
      </c>
      <c r="E16" s="94" t="e">
        <f t="shared" si="20"/>
        <v>#REF!</v>
      </c>
      <c r="F16" s="94" t="e">
        <f t="shared" si="20"/>
        <v>#REF!</v>
      </c>
      <c r="G16" s="94" t="e">
        <f t="shared" si="20"/>
        <v>#REF!</v>
      </c>
      <c r="H16" s="94" t="e">
        <f t="shared" si="20"/>
        <v>#REF!</v>
      </c>
      <c r="I16" s="94" t="e">
        <f t="shared" si="20"/>
        <v>#REF!</v>
      </c>
      <c r="J16" s="94" t="e">
        <f t="shared" si="20"/>
        <v>#REF!</v>
      </c>
      <c r="K16" s="94" t="e">
        <f t="shared" si="20"/>
        <v>#REF!</v>
      </c>
      <c r="L16" s="94" t="e">
        <f t="shared" si="20"/>
        <v>#REF!</v>
      </c>
      <c r="M16" s="94" t="e">
        <f t="shared" si="20"/>
        <v>#REF!</v>
      </c>
      <c r="N16" s="94" t="e">
        <f t="shared" si="20"/>
        <v>#REF!</v>
      </c>
      <c r="O16" s="94" t="e">
        <f t="shared" si="20"/>
        <v>#REF!</v>
      </c>
      <c r="P16" s="94" t="e">
        <f t="shared" si="20"/>
        <v>#REF!</v>
      </c>
      <c r="Q16" s="94" t="e">
        <f t="shared" si="20"/>
        <v>#REF!</v>
      </c>
      <c r="R16" s="94" t="e">
        <f t="shared" si="20"/>
        <v>#REF!</v>
      </c>
      <c r="S16" s="94" t="e">
        <f t="shared" si="20"/>
        <v>#REF!</v>
      </c>
      <c r="T16" s="94" t="e">
        <f t="shared" si="20"/>
        <v>#REF!</v>
      </c>
      <c r="U16" s="94" t="e">
        <f t="shared" si="20"/>
        <v>#REF!</v>
      </c>
      <c r="V16" s="94" t="e">
        <f t="shared" si="20"/>
        <v>#REF!</v>
      </c>
      <c r="W16" s="94" t="e">
        <f t="shared" si="20"/>
        <v>#REF!</v>
      </c>
      <c r="X16" s="94" t="e">
        <f t="shared" si="20"/>
        <v>#REF!</v>
      </c>
      <c r="Y16" s="94" t="e">
        <f t="shared" si="20"/>
        <v>#REF!</v>
      </c>
      <c r="Z16" s="94" t="e">
        <f t="shared" si="20"/>
        <v>#REF!</v>
      </c>
      <c r="AA16" s="94" t="e">
        <f t="shared" si="20"/>
        <v>#REF!</v>
      </c>
      <c r="AB16" s="94" t="e">
        <f t="shared" si="20"/>
        <v>#REF!</v>
      </c>
      <c r="AC16" s="94" t="e">
        <f t="shared" si="20"/>
        <v>#REF!</v>
      </c>
      <c r="AD16" s="94" t="e">
        <f t="shared" si="20"/>
        <v>#REF!</v>
      </c>
      <c r="AE16" s="94" t="e">
        <f t="shared" si="20"/>
        <v>#REF!</v>
      </c>
      <c r="AF16" s="94" t="e">
        <f t="shared" si="20"/>
        <v>#REF!</v>
      </c>
      <c r="AG16" s="94" t="e">
        <f t="shared" si="20"/>
        <v>#REF!</v>
      </c>
      <c r="AH16" s="94" t="e">
        <f t="shared" si="20"/>
        <v>#REF!</v>
      </c>
      <c r="AI16" s="87"/>
      <c r="AJ16" s="86"/>
      <c r="AK16" s="87"/>
      <c r="AL16" s="94"/>
    </row>
    <row r="17" spans="1:38" ht="11.25" customHeight="1" x14ac:dyDescent="0.55000000000000004">
      <c r="A17" s="83" t="e">
        <f t="shared" si="14"/>
        <v>#REF!</v>
      </c>
      <c r="B17" s="86" t="e">
        <f t="shared" si="19"/>
        <v>#REF!</v>
      </c>
      <c r="C17" s="86"/>
      <c r="D17" s="86" t="e">
        <f t="shared" ref="D17:AH17" si="21">SUMIFS(#REF!,#REF!,D$2)/1000</f>
        <v>#REF!</v>
      </c>
      <c r="E17" s="86" t="e">
        <f t="shared" si="21"/>
        <v>#REF!</v>
      </c>
      <c r="F17" s="86" t="e">
        <f t="shared" si="21"/>
        <v>#REF!</v>
      </c>
      <c r="G17" s="86" t="e">
        <f t="shared" si="21"/>
        <v>#REF!</v>
      </c>
      <c r="H17" s="86" t="e">
        <f t="shared" si="21"/>
        <v>#REF!</v>
      </c>
      <c r="I17" s="86" t="e">
        <f t="shared" si="21"/>
        <v>#REF!</v>
      </c>
      <c r="J17" s="86" t="e">
        <f t="shared" si="21"/>
        <v>#REF!</v>
      </c>
      <c r="K17" s="86" t="e">
        <f t="shared" si="21"/>
        <v>#REF!</v>
      </c>
      <c r="L17" s="86" t="e">
        <f t="shared" si="21"/>
        <v>#REF!</v>
      </c>
      <c r="M17" s="86" t="e">
        <f t="shared" si="21"/>
        <v>#REF!</v>
      </c>
      <c r="N17" s="86" t="e">
        <f t="shared" si="21"/>
        <v>#REF!</v>
      </c>
      <c r="O17" s="86" t="e">
        <f t="shared" si="21"/>
        <v>#REF!</v>
      </c>
      <c r="P17" s="86" t="e">
        <f t="shared" si="21"/>
        <v>#REF!</v>
      </c>
      <c r="Q17" s="86" t="e">
        <f t="shared" si="21"/>
        <v>#REF!</v>
      </c>
      <c r="R17" s="86" t="e">
        <f t="shared" si="21"/>
        <v>#REF!</v>
      </c>
      <c r="S17" s="86" t="e">
        <f t="shared" si="21"/>
        <v>#REF!</v>
      </c>
      <c r="T17" s="86" t="e">
        <f t="shared" si="21"/>
        <v>#REF!</v>
      </c>
      <c r="U17" s="86" t="e">
        <f t="shared" si="21"/>
        <v>#REF!</v>
      </c>
      <c r="V17" s="86" t="e">
        <f t="shared" si="21"/>
        <v>#REF!</v>
      </c>
      <c r="W17" s="86" t="e">
        <f t="shared" si="21"/>
        <v>#REF!</v>
      </c>
      <c r="X17" s="86" t="e">
        <f t="shared" si="21"/>
        <v>#REF!</v>
      </c>
      <c r="Y17" s="86" t="e">
        <f t="shared" si="21"/>
        <v>#REF!</v>
      </c>
      <c r="Z17" s="86" t="e">
        <f t="shared" si="21"/>
        <v>#REF!</v>
      </c>
      <c r="AA17" s="86" t="e">
        <f t="shared" si="21"/>
        <v>#REF!</v>
      </c>
      <c r="AB17" s="86" t="e">
        <f t="shared" si="21"/>
        <v>#REF!</v>
      </c>
      <c r="AC17" s="86" t="e">
        <f t="shared" si="21"/>
        <v>#REF!</v>
      </c>
      <c r="AD17" s="86" t="e">
        <f t="shared" si="21"/>
        <v>#REF!</v>
      </c>
      <c r="AE17" s="86" t="e">
        <f t="shared" si="21"/>
        <v>#REF!</v>
      </c>
      <c r="AF17" s="86" t="e">
        <f t="shared" si="21"/>
        <v>#REF!</v>
      </c>
      <c r="AG17" s="86" t="e">
        <f t="shared" si="21"/>
        <v>#REF!</v>
      </c>
      <c r="AH17" s="86" t="e">
        <f t="shared" si="21"/>
        <v>#REF!</v>
      </c>
      <c r="AI17" s="87"/>
      <c r="AJ17" s="86"/>
      <c r="AK17" s="87"/>
      <c r="AL17" s="86"/>
    </row>
    <row r="18" spans="1:38" ht="13.5" customHeight="1" x14ac:dyDescent="0.55000000000000004">
      <c r="A18" s="83"/>
      <c r="B18" s="101"/>
      <c r="C18" s="92"/>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1"/>
      <c r="AL18" s="101"/>
    </row>
    <row r="19" spans="1:38" ht="11.25" customHeight="1" x14ac:dyDescent="0.55000000000000004">
      <c r="A19" s="83" t="e">
        <f t="shared" ref="A19:A20" si="22">#REF!</f>
        <v>#REF!</v>
      </c>
      <c r="B19" s="84" t="e">
        <f>SUMIFS(#REF!,#REF!,B$2)/1000</f>
        <v>#REF!</v>
      </c>
      <c r="C19" s="84"/>
      <c r="D19" s="84" t="e">
        <f t="shared" ref="D19:AH19" si="23">SUMIFS(#REF!,#REF!,D$2)/1000</f>
        <v>#REF!</v>
      </c>
      <c r="E19" s="84" t="e">
        <f t="shared" si="23"/>
        <v>#REF!</v>
      </c>
      <c r="F19" s="84" t="e">
        <f t="shared" si="23"/>
        <v>#REF!</v>
      </c>
      <c r="G19" s="84" t="e">
        <f t="shared" si="23"/>
        <v>#REF!</v>
      </c>
      <c r="H19" s="84" t="e">
        <f t="shared" si="23"/>
        <v>#REF!</v>
      </c>
      <c r="I19" s="84" t="e">
        <f t="shared" si="23"/>
        <v>#REF!</v>
      </c>
      <c r="J19" s="84" t="e">
        <f t="shared" si="23"/>
        <v>#REF!</v>
      </c>
      <c r="K19" s="84" t="e">
        <f t="shared" si="23"/>
        <v>#REF!</v>
      </c>
      <c r="L19" s="84" t="e">
        <f t="shared" si="23"/>
        <v>#REF!</v>
      </c>
      <c r="M19" s="84" t="e">
        <f t="shared" si="23"/>
        <v>#REF!</v>
      </c>
      <c r="N19" s="84" t="e">
        <f t="shared" si="23"/>
        <v>#REF!</v>
      </c>
      <c r="O19" s="84" t="e">
        <f t="shared" si="23"/>
        <v>#REF!</v>
      </c>
      <c r="P19" s="84" t="e">
        <f t="shared" si="23"/>
        <v>#REF!</v>
      </c>
      <c r="Q19" s="84" t="e">
        <f t="shared" si="23"/>
        <v>#REF!</v>
      </c>
      <c r="R19" s="84" t="e">
        <f t="shared" si="23"/>
        <v>#REF!</v>
      </c>
      <c r="S19" s="84" t="e">
        <f t="shared" si="23"/>
        <v>#REF!</v>
      </c>
      <c r="T19" s="84" t="e">
        <f t="shared" si="23"/>
        <v>#REF!</v>
      </c>
      <c r="U19" s="84" t="e">
        <f t="shared" si="23"/>
        <v>#REF!</v>
      </c>
      <c r="V19" s="84" t="e">
        <f t="shared" si="23"/>
        <v>#REF!</v>
      </c>
      <c r="W19" s="84" t="e">
        <f t="shared" si="23"/>
        <v>#REF!</v>
      </c>
      <c r="X19" s="84" t="e">
        <f t="shared" si="23"/>
        <v>#REF!</v>
      </c>
      <c r="Y19" s="84" t="e">
        <f t="shared" si="23"/>
        <v>#REF!</v>
      </c>
      <c r="Z19" s="84" t="e">
        <f t="shared" si="23"/>
        <v>#REF!</v>
      </c>
      <c r="AA19" s="84" t="e">
        <f t="shared" si="23"/>
        <v>#REF!</v>
      </c>
      <c r="AB19" s="84" t="e">
        <f t="shared" si="23"/>
        <v>#REF!</v>
      </c>
      <c r="AC19" s="84" t="e">
        <f t="shared" si="23"/>
        <v>#REF!</v>
      </c>
      <c r="AD19" s="84" t="e">
        <f t="shared" si="23"/>
        <v>#REF!</v>
      </c>
      <c r="AE19" s="84" t="e">
        <f t="shared" si="23"/>
        <v>#REF!</v>
      </c>
      <c r="AF19" s="84" t="e">
        <f t="shared" si="23"/>
        <v>#REF!</v>
      </c>
      <c r="AG19" s="84" t="e">
        <f t="shared" si="23"/>
        <v>#REF!</v>
      </c>
      <c r="AH19" s="84" t="e">
        <f t="shared" si="23"/>
        <v>#REF!</v>
      </c>
      <c r="AI19" s="85"/>
      <c r="AJ19" s="84"/>
      <c r="AK19" s="85"/>
      <c r="AL19" s="84"/>
    </row>
    <row r="20" spans="1:38" ht="13.5" customHeight="1" x14ac:dyDescent="0.55000000000000004">
      <c r="A20" s="83" t="e">
        <f t="shared" si="22"/>
        <v>#REF!</v>
      </c>
      <c r="B20" s="102" t="e">
        <f>SUMIFS(#REF!,#REF!,B$2)</f>
        <v>#REF!</v>
      </c>
      <c r="C20" s="102"/>
      <c r="D20" s="102" t="e">
        <f t="shared" ref="D20:AH20" si="24">SUMIFS(#REF!,#REF!,D$2)</f>
        <v>#REF!</v>
      </c>
      <c r="E20" s="102" t="e">
        <f t="shared" si="24"/>
        <v>#REF!</v>
      </c>
      <c r="F20" s="102" t="e">
        <f t="shared" si="24"/>
        <v>#REF!</v>
      </c>
      <c r="G20" s="102" t="e">
        <f t="shared" si="24"/>
        <v>#REF!</v>
      </c>
      <c r="H20" s="102" t="e">
        <f t="shared" si="24"/>
        <v>#REF!</v>
      </c>
      <c r="I20" s="102" t="e">
        <f t="shared" si="24"/>
        <v>#REF!</v>
      </c>
      <c r="J20" s="102" t="e">
        <f t="shared" si="24"/>
        <v>#REF!</v>
      </c>
      <c r="K20" s="102" t="e">
        <f t="shared" si="24"/>
        <v>#REF!</v>
      </c>
      <c r="L20" s="102" t="e">
        <f t="shared" si="24"/>
        <v>#REF!</v>
      </c>
      <c r="M20" s="102" t="e">
        <f t="shared" si="24"/>
        <v>#REF!</v>
      </c>
      <c r="N20" s="102" t="e">
        <f t="shared" si="24"/>
        <v>#REF!</v>
      </c>
      <c r="O20" s="102" t="e">
        <f t="shared" si="24"/>
        <v>#REF!</v>
      </c>
      <c r="P20" s="102" t="e">
        <f t="shared" si="24"/>
        <v>#REF!</v>
      </c>
      <c r="Q20" s="102" t="e">
        <f t="shared" si="24"/>
        <v>#REF!</v>
      </c>
      <c r="R20" s="102" t="e">
        <f t="shared" si="24"/>
        <v>#REF!</v>
      </c>
      <c r="S20" s="102" t="e">
        <f t="shared" si="24"/>
        <v>#REF!</v>
      </c>
      <c r="T20" s="102" t="e">
        <f t="shared" si="24"/>
        <v>#REF!</v>
      </c>
      <c r="U20" s="102" t="e">
        <f t="shared" si="24"/>
        <v>#REF!</v>
      </c>
      <c r="V20" s="102" t="e">
        <f t="shared" si="24"/>
        <v>#REF!</v>
      </c>
      <c r="W20" s="102" t="e">
        <f t="shared" si="24"/>
        <v>#REF!</v>
      </c>
      <c r="X20" s="102" t="e">
        <f t="shared" si="24"/>
        <v>#REF!</v>
      </c>
      <c r="Y20" s="102" t="e">
        <f t="shared" si="24"/>
        <v>#REF!</v>
      </c>
      <c r="Z20" s="102" t="e">
        <f t="shared" si="24"/>
        <v>#REF!</v>
      </c>
      <c r="AA20" s="102" t="e">
        <f t="shared" si="24"/>
        <v>#REF!</v>
      </c>
      <c r="AB20" s="102" t="e">
        <f t="shared" si="24"/>
        <v>#REF!</v>
      </c>
      <c r="AC20" s="102" t="e">
        <f t="shared" si="24"/>
        <v>#REF!</v>
      </c>
      <c r="AD20" s="102" t="e">
        <f t="shared" si="24"/>
        <v>#REF!</v>
      </c>
      <c r="AE20" s="102" t="e">
        <f t="shared" si="24"/>
        <v>#REF!</v>
      </c>
      <c r="AF20" s="102" t="e">
        <f t="shared" si="24"/>
        <v>#REF!</v>
      </c>
      <c r="AG20" s="102" t="e">
        <f t="shared" si="24"/>
        <v>#REF!</v>
      </c>
      <c r="AH20" s="102" t="e">
        <f t="shared" si="24"/>
        <v>#REF!</v>
      </c>
      <c r="AI20" s="101"/>
      <c r="AJ20" s="102"/>
      <c r="AK20" s="101"/>
      <c r="AL20" s="102"/>
    </row>
    <row r="21" spans="1:38" ht="13.5" customHeight="1" x14ac:dyDescent="0.55000000000000004">
      <c r="A21" s="83"/>
      <c r="B21" s="101"/>
      <c r="C21" s="92"/>
      <c r="D21" s="101"/>
      <c r="E21" s="101"/>
      <c r="F21" s="101"/>
      <c r="G21" s="101"/>
      <c r="H21" s="101"/>
      <c r="I21" s="101"/>
      <c r="J21" s="101"/>
      <c r="K21" s="101"/>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row>
    <row r="22" spans="1:38" ht="11.25" customHeight="1" x14ac:dyDescent="0.55000000000000004">
      <c r="A22" s="103" t="e">
        <f t="shared" ref="A22:A23" si="25">#REF!</f>
        <v>#REF!</v>
      </c>
      <c r="B22" s="104" t="e">
        <f t="shared" ref="B22:B23" si="26">SUMIFS(#REF!,#REF!,B$2)</f>
        <v>#REF!</v>
      </c>
      <c r="C22" s="104"/>
      <c r="D22" s="104" t="e">
        <f t="shared" ref="D22:AH22" si="27">SUMIFS(#REF!,#REF!,D$2)</f>
        <v>#REF!</v>
      </c>
      <c r="E22" s="104" t="e">
        <f t="shared" si="27"/>
        <v>#REF!</v>
      </c>
      <c r="F22" s="104" t="e">
        <f t="shared" si="27"/>
        <v>#REF!</v>
      </c>
      <c r="G22" s="104" t="e">
        <f t="shared" si="27"/>
        <v>#REF!</v>
      </c>
      <c r="H22" s="104" t="e">
        <f t="shared" si="27"/>
        <v>#REF!</v>
      </c>
      <c r="I22" s="104" t="e">
        <f t="shared" si="27"/>
        <v>#REF!</v>
      </c>
      <c r="J22" s="104" t="e">
        <f t="shared" si="27"/>
        <v>#REF!</v>
      </c>
      <c r="K22" s="104" t="e">
        <f t="shared" si="27"/>
        <v>#REF!</v>
      </c>
      <c r="L22" s="104" t="e">
        <f t="shared" si="27"/>
        <v>#REF!</v>
      </c>
      <c r="M22" s="104" t="e">
        <f t="shared" si="27"/>
        <v>#REF!</v>
      </c>
      <c r="N22" s="104" t="e">
        <f t="shared" si="27"/>
        <v>#REF!</v>
      </c>
      <c r="O22" s="104" t="e">
        <f t="shared" si="27"/>
        <v>#REF!</v>
      </c>
      <c r="P22" s="104" t="e">
        <f t="shared" si="27"/>
        <v>#REF!</v>
      </c>
      <c r="Q22" s="104" t="e">
        <f t="shared" si="27"/>
        <v>#REF!</v>
      </c>
      <c r="R22" s="104" t="e">
        <f t="shared" si="27"/>
        <v>#REF!</v>
      </c>
      <c r="S22" s="104" t="e">
        <f t="shared" si="27"/>
        <v>#REF!</v>
      </c>
      <c r="T22" s="104" t="e">
        <f t="shared" si="27"/>
        <v>#REF!</v>
      </c>
      <c r="U22" s="104" t="e">
        <f t="shared" si="27"/>
        <v>#REF!</v>
      </c>
      <c r="V22" s="104" t="e">
        <f t="shared" si="27"/>
        <v>#REF!</v>
      </c>
      <c r="W22" s="104" t="e">
        <f t="shared" si="27"/>
        <v>#REF!</v>
      </c>
      <c r="X22" s="104" t="e">
        <f t="shared" si="27"/>
        <v>#REF!</v>
      </c>
      <c r="Y22" s="104" t="e">
        <f t="shared" si="27"/>
        <v>#REF!</v>
      </c>
      <c r="Z22" s="104" t="e">
        <f t="shared" si="27"/>
        <v>#REF!</v>
      </c>
      <c r="AA22" s="104" t="e">
        <f t="shared" si="27"/>
        <v>#REF!</v>
      </c>
      <c r="AB22" s="104" t="e">
        <f t="shared" si="27"/>
        <v>#REF!</v>
      </c>
      <c r="AC22" s="104" t="e">
        <f t="shared" si="27"/>
        <v>#REF!</v>
      </c>
      <c r="AD22" s="104" t="e">
        <f t="shared" si="27"/>
        <v>#REF!</v>
      </c>
      <c r="AE22" s="104" t="e">
        <f t="shared" si="27"/>
        <v>#REF!</v>
      </c>
      <c r="AF22" s="104" t="e">
        <f t="shared" si="27"/>
        <v>#REF!</v>
      </c>
      <c r="AG22" s="104" t="e">
        <f t="shared" si="27"/>
        <v>#REF!</v>
      </c>
      <c r="AH22" s="104" t="e">
        <f t="shared" si="27"/>
        <v>#REF!</v>
      </c>
      <c r="AI22" s="105"/>
      <c r="AJ22" s="104"/>
      <c r="AK22" s="105"/>
      <c r="AL22" s="104"/>
    </row>
    <row r="23" spans="1:38" ht="11.25" customHeight="1" x14ac:dyDescent="0.55000000000000004">
      <c r="A23" s="103" t="e">
        <f t="shared" si="25"/>
        <v>#REF!</v>
      </c>
      <c r="B23" s="106" t="e">
        <f t="shared" si="26"/>
        <v>#REF!</v>
      </c>
      <c r="C23" s="107"/>
      <c r="D23" s="106" t="e">
        <f t="shared" ref="D23:AH23" si="28">SUMIFS(#REF!,#REF!,D$2)</f>
        <v>#REF!</v>
      </c>
      <c r="E23" s="106" t="e">
        <f t="shared" si="28"/>
        <v>#REF!</v>
      </c>
      <c r="F23" s="106" t="e">
        <f t="shared" si="28"/>
        <v>#REF!</v>
      </c>
      <c r="G23" s="106" t="e">
        <f t="shared" si="28"/>
        <v>#REF!</v>
      </c>
      <c r="H23" s="106" t="e">
        <f t="shared" si="28"/>
        <v>#REF!</v>
      </c>
      <c r="I23" s="106" t="e">
        <f t="shared" si="28"/>
        <v>#REF!</v>
      </c>
      <c r="J23" s="106" t="e">
        <f t="shared" si="28"/>
        <v>#REF!</v>
      </c>
      <c r="K23" s="106" t="e">
        <f t="shared" si="28"/>
        <v>#REF!</v>
      </c>
      <c r="L23" s="106" t="e">
        <f t="shared" si="28"/>
        <v>#REF!</v>
      </c>
      <c r="M23" s="106" t="e">
        <f t="shared" si="28"/>
        <v>#REF!</v>
      </c>
      <c r="N23" s="106" t="e">
        <f t="shared" si="28"/>
        <v>#REF!</v>
      </c>
      <c r="O23" s="106" t="e">
        <f t="shared" si="28"/>
        <v>#REF!</v>
      </c>
      <c r="P23" s="106" t="e">
        <f t="shared" si="28"/>
        <v>#REF!</v>
      </c>
      <c r="Q23" s="106" t="e">
        <f t="shared" si="28"/>
        <v>#REF!</v>
      </c>
      <c r="R23" s="106" t="e">
        <f t="shared" si="28"/>
        <v>#REF!</v>
      </c>
      <c r="S23" s="106" t="e">
        <f t="shared" si="28"/>
        <v>#REF!</v>
      </c>
      <c r="T23" s="106" t="e">
        <f t="shared" si="28"/>
        <v>#REF!</v>
      </c>
      <c r="U23" s="106" t="e">
        <f t="shared" si="28"/>
        <v>#REF!</v>
      </c>
      <c r="V23" s="106" t="e">
        <f t="shared" si="28"/>
        <v>#REF!</v>
      </c>
      <c r="W23" s="106" t="e">
        <f t="shared" si="28"/>
        <v>#REF!</v>
      </c>
      <c r="X23" s="106" t="e">
        <f t="shared" si="28"/>
        <v>#REF!</v>
      </c>
      <c r="Y23" s="106" t="e">
        <f t="shared" si="28"/>
        <v>#REF!</v>
      </c>
      <c r="Z23" s="106" t="e">
        <f t="shared" si="28"/>
        <v>#REF!</v>
      </c>
      <c r="AA23" s="106" t="e">
        <f t="shared" si="28"/>
        <v>#REF!</v>
      </c>
      <c r="AB23" s="106" t="e">
        <f t="shared" si="28"/>
        <v>#REF!</v>
      </c>
      <c r="AC23" s="106" t="e">
        <f t="shared" si="28"/>
        <v>#REF!</v>
      </c>
      <c r="AD23" s="106" t="e">
        <f t="shared" si="28"/>
        <v>#REF!</v>
      </c>
      <c r="AE23" s="106" t="e">
        <f t="shared" si="28"/>
        <v>#REF!</v>
      </c>
      <c r="AF23" s="106" t="e">
        <f t="shared" si="28"/>
        <v>#REF!</v>
      </c>
      <c r="AG23" s="106" t="e">
        <f t="shared" si="28"/>
        <v>#REF!</v>
      </c>
      <c r="AH23" s="106" t="e">
        <f t="shared" si="28"/>
        <v>#REF!</v>
      </c>
      <c r="AI23" s="105"/>
      <c r="AJ23" s="106"/>
      <c r="AK23" s="105"/>
      <c r="AL23" s="106"/>
    </row>
    <row r="24" spans="1:38" ht="13.5" customHeight="1" x14ac:dyDescent="0.55000000000000004">
      <c r="A24" s="83"/>
      <c r="B24" s="101"/>
      <c r="C24" s="92"/>
      <c r="D24" s="101"/>
      <c r="E24" s="101"/>
      <c r="F24" s="101"/>
      <c r="G24" s="101"/>
      <c r="H24" s="101"/>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row>
    <row r="25" spans="1:38" ht="13.5" customHeight="1" x14ac:dyDescent="0.55000000000000004">
      <c r="A25" s="83"/>
      <c r="B25" s="101"/>
      <c r="C25" s="92"/>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row>
    <row r="26" spans="1:38" ht="13.5" customHeight="1" x14ac:dyDescent="0.55000000000000004">
      <c r="A26" s="83"/>
      <c r="B26" s="101"/>
      <c r="C26" s="92"/>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row>
    <row r="27" spans="1:38" ht="13.5" customHeight="1" x14ac:dyDescent="0.55000000000000004">
      <c r="A27" s="83"/>
      <c r="B27" s="101"/>
      <c r="C27" s="92"/>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row>
    <row r="28" spans="1:38" ht="13.5" customHeight="1" x14ac:dyDescent="0.55000000000000004">
      <c r="A28" s="83"/>
      <c r="B28" s="101"/>
      <c r="C28" s="92"/>
      <c r="D28" s="101"/>
      <c r="E28" s="101"/>
      <c r="F28" s="101"/>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row>
    <row r="29" spans="1:38" ht="13.5" customHeight="1" x14ac:dyDescent="0.55000000000000004">
      <c r="A29" s="83"/>
      <c r="B29" s="101"/>
      <c r="C29" s="92"/>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01"/>
      <c r="AL29" s="101"/>
    </row>
    <row r="30" spans="1:38" ht="27" customHeight="1" x14ac:dyDescent="0.55000000000000004">
      <c r="A30" s="78" t="s">
        <v>90</v>
      </c>
      <c r="B30" s="81" t="e">
        <f>B$2</f>
        <v>#REF!</v>
      </c>
      <c r="C30" s="80" t="e">
        <f>B30</f>
        <v>#REF!</v>
      </c>
      <c r="D30" s="81">
        <f t="shared" ref="D30:AH30" si="29">D$2</f>
        <v>44834</v>
      </c>
      <c r="E30" s="81">
        <f t="shared" si="29"/>
        <v>44926</v>
      </c>
      <c r="F30" s="81">
        <f t="shared" si="29"/>
        <v>45291</v>
      </c>
      <c r="G30" s="81">
        <f t="shared" si="29"/>
        <v>45657</v>
      </c>
      <c r="H30" s="81">
        <f t="shared" si="29"/>
        <v>46022</v>
      </c>
      <c r="I30" s="81">
        <f t="shared" si="29"/>
        <v>46387</v>
      </c>
      <c r="J30" s="81">
        <f t="shared" si="29"/>
        <v>46752</v>
      </c>
      <c r="K30" s="81">
        <f t="shared" si="29"/>
        <v>47118</v>
      </c>
      <c r="L30" s="81">
        <f t="shared" si="29"/>
        <v>47483</v>
      </c>
      <c r="M30" s="81">
        <f t="shared" si="29"/>
        <v>47848</v>
      </c>
      <c r="N30" s="81">
        <f t="shared" si="29"/>
        <v>48213</v>
      </c>
      <c r="O30" s="81">
        <f t="shared" si="29"/>
        <v>48579</v>
      </c>
      <c r="P30" s="81">
        <f t="shared" si="29"/>
        <v>48944</v>
      </c>
      <c r="Q30" s="81">
        <f t="shared" si="29"/>
        <v>49309</v>
      </c>
      <c r="R30" s="81">
        <f t="shared" si="29"/>
        <v>49674</v>
      </c>
      <c r="S30" s="81">
        <f t="shared" si="29"/>
        <v>49795</v>
      </c>
      <c r="T30" s="81">
        <f t="shared" si="29"/>
        <v>50160</v>
      </c>
      <c r="U30" s="81">
        <f t="shared" si="29"/>
        <v>50525</v>
      </c>
      <c r="V30" s="81">
        <f t="shared" si="29"/>
        <v>50890</v>
      </c>
      <c r="W30" s="81">
        <f t="shared" si="29"/>
        <v>51256</v>
      </c>
      <c r="X30" s="81">
        <f t="shared" si="29"/>
        <v>51621</v>
      </c>
      <c r="Y30" s="81">
        <f t="shared" si="29"/>
        <v>51986</v>
      </c>
      <c r="Z30" s="81">
        <f t="shared" si="29"/>
        <v>52351</v>
      </c>
      <c r="AA30" s="81">
        <f t="shared" si="29"/>
        <v>52717</v>
      </c>
      <c r="AB30" s="81">
        <f t="shared" si="29"/>
        <v>53082</v>
      </c>
      <c r="AC30" s="81">
        <f t="shared" si="29"/>
        <v>53447</v>
      </c>
      <c r="AD30" s="81">
        <f t="shared" si="29"/>
        <v>53812</v>
      </c>
      <c r="AE30" s="81">
        <f t="shared" si="29"/>
        <v>54178</v>
      </c>
      <c r="AF30" s="81">
        <f t="shared" si="29"/>
        <v>54543</v>
      </c>
      <c r="AG30" s="81">
        <f t="shared" si="29"/>
        <v>54908</v>
      </c>
      <c r="AH30" s="81">
        <f t="shared" si="29"/>
        <v>55273</v>
      </c>
      <c r="AI30" s="78"/>
      <c r="AJ30" s="81"/>
      <c r="AK30" s="78"/>
      <c r="AL30" s="81">
        <f>AL$2</f>
        <v>44926</v>
      </c>
    </row>
    <row r="31" spans="1:38" ht="11.25" customHeight="1" x14ac:dyDescent="0.55000000000000004">
      <c r="A31" s="83" t="e">
        <f t="shared" ref="A31:A35" si="30">#REF!</f>
        <v>#REF!</v>
      </c>
      <c r="B31" s="108">
        <v>0</v>
      </c>
      <c r="C31" s="86"/>
      <c r="D31" s="86" t="e">
        <f t="shared" ref="D31:AH31" si="31">SUMIFS(#REF!,#REF!,"&gt;"&amp;C$2,#REF!,"&lt;="&amp;D$2)/1000</f>
        <v>#REF!</v>
      </c>
      <c r="E31" s="86" t="e">
        <f t="shared" si="31"/>
        <v>#REF!</v>
      </c>
      <c r="F31" s="86" t="e">
        <f t="shared" si="31"/>
        <v>#REF!</v>
      </c>
      <c r="G31" s="86" t="e">
        <f t="shared" si="31"/>
        <v>#REF!</v>
      </c>
      <c r="H31" s="86" t="e">
        <f t="shared" si="31"/>
        <v>#REF!</v>
      </c>
      <c r="I31" s="86" t="e">
        <f t="shared" si="31"/>
        <v>#REF!</v>
      </c>
      <c r="J31" s="86" t="e">
        <f t="shared" si="31"/>
        <v>#REF!</v>
      </c>
      <c r="K31" s="86" t="e">
        <f t="shared" si="31"/>
        <v>#REF!</v>
      </c>
      <c r="L31" s="86" t="e">
        <f t="shared" si="31"/>
        <v>#REF!</v>
      </c>
      <c r="M31" s="86" t="e">
        <f t="shared" si="31"/>
        <v>#REF!</v>
      </c>
      <c r="N31" s="86" t="e">
        <f t="shared" si="31"/>
        <v>#REF!</v>
      </c>
      <c r="O31" s="86" t="e">
        <f t="shared" si="31"/>
        <v>#REF!</v>
      </c>
      <c r="P31" s="86" t="e">
        <f t="shared" si="31"/>
        <v>#REF!</v>
      </c>
      <c r="Q31" s="86" t="e">
        <f t="shared" si="31"/>
        <v>#REF!</v>
      </c>
      <c r="R31" s="86" t="e">
        <f t="shared" si="31"/>
        <v>#REF!</v>
      </c>
      <c r="S31" s="86" t="e">
        <f t="shared" si="31"/>
        <v>#REF!</v>
      </c>
      <c r="T31" s="86" t="e">
        <f t="shared" si="31"/>
        <v>#REF!</v>
      </c>
      <c r="U31" s="86" t="e">
        <f t="shared" si="31"/>
        <v>#REF!</v>
      </c>
      <c r="V31" s="86" t="e">
        <f t="shared" si="31"/>
        <v>#REF!</v>
      </c>
      <c r="W31" s="86" t="e">
        <f t="shared" si="31"/>
        <v>#REF!</v>
      </c>
      <c r="X31" s="86" t="e">
        <f t="shared" si="31"/>
        <v>#REF!</v>
      </c>
      <c r="Y31" s="86" t="e">
        <f t="shared" si="31"/>
        <v>#REF!</v>
      </c>
      <c r="Z31" s="86" t="e">
        <f t="shared" si="31"/>
        <v>#REF!</v>
      </c>
      <c r="AA31" s="86" t="e">
        <f t="shared" si="31"/>
        <v>#REF!</v>
      </c>
      <c r="AB31" s="86" t="e">
        <f t="shared" si="31"/>
        <v>#REF!</v>
      </c>
      <c r="AC31" s="86" t="e">
        <f t="shared" si="31"/>
        <v>#REF!</v>
      </c>
      <c r="AD31" s="86" t="e">
        <f t="shared" si="31"/>
        <v>#REF!</v>
      </c>
      <c r="AE31" s="86" t="e">
        <f t="shared" si="31"/>
        <v>#REF!</v>
      </c>
      <c r="AF31" s="86" t="e">
        <f t="shared" si="31"/>
        <v>#REF!</v>
      </c>
      <c r="AG31" s="86" t="e">
        <f t="shared" si="31"/>
        <v>#REF!</v>
      </c>
      <c r="AH31" s="86" t="e">
        <f t="shared" si="31"/>
        <v>#REF!</v>
      </c>
      <c r="AI31" s="87"/>
      <c r="AJ31" s="86"/>
      <c r="AK31" s="87"/>
      <c r="AL31" s="86"/>
    </row>
    <row r="32" spans="1:38" ht="11.25" customHeight="1" x14ac:dyDescent="0.55000000000000004">
      <c r="A32" s="83" t="e">
        <f t="shared" si="30"/>
        <v>#REF!</v>
      </c>
      <c r="B32" s="108">
        <v>0</v>
      </c>
      <c r="C32" s="86"/>
      <c r="D32" s="86" t="e">
        <f t="shared" ref="D32:AH32" si="32">SUMIFS(#REF!,#REF!,"&gt;"&amp;C$2,#REF!,"&lt;="&amp;D$2)/1000</f>
        <v>#REF!</v>
      </c>
      <c r="E32" s="86" t="e">
        <f t="shared" si="32"/>
        <v>#REF!</v>
      </c>
      <c r="F32" s="86" t="e">
        <f t="shared" si="32"/>
        <v>#REF!</v>
      </c>
      <c r="G32" s="86" t="e">
        <f t="shared" si="32"/>
        <v>#REF!</v>
      </c>
      <c r="H32" s="86" t="e">
        <f t="shared" si="32"/>
        <v>#REF!</v>
      </c>
      <c r="I32" s="86" t="e">
        <f t="shared" si="32"/>
        <v>#REF!</v>
      </c>
      <c r="J32" s="86" t="e">
        <f t="shared" si="32"/>
        <v>#REF!</v>
      </c>
      <c r="K32" s="86" t="e">
        <f t="shared" si="32"/>
        <v>#REF!</v>
      </c>
      <c r="L32" s="86" t="e">
        <f t="shared" si="32"/>
        <v>#REF!</v>
      </c>
      <c r="M32" s="86" t="e">
        <f t="shared" si="32"/>
        <v>#REF!</v>
      </c>
      <c r="N32" s="86" t="e">
        <f t="shared" si="32"/>
        <v>#REF!</v>
      </c>
      <c r="O32" s="86" t="e">
        <f t="shared" si="32"/>
        <v>#REF!</v>
      </c>
      <c r="P32" s="86" t="e">
        <f t="shared" si="32"/>
        <v>#REF!</v>
      </c>
      <c r="Q32" s="86" t="e">
        <f t="shared" si="32"/>
        <v>#REF!</v>
      </c>
      <c r="R32" s="86" t="e">
        <f t="shared" si="32"/>
        <v>#REF!</v>
      </c>
      <c r="S32" s="86" t="e">
        <f t="shared" si="32"/>
        <v>#REF!</v>
      </c>
      <c r="T32" s="86" t="e">
        <f t="shared" si="32"/>
        <v>#REF!</v>
      </c>
      <c r="U32" s="86" t="e">
        <f t="shared" si="32"/>
        <v>#REF!</v>
      </c>
      <c r="V32" s="86" t="e">
        <f t="shared" si="32"/>
        <v>#REF!</v>
      </c>
      <c r="W32" s="86" t="e">
        <f t="shared" si="32"/>
        <v>#REF!</v>
      </c>
      <c r="X32" s="86" t="e">
        <f t="shared" si="32"/>
        <v>#REF!</v>
      </c>
      <c r="Y32" s="86" t="e">
        <f t="shared" si="32"/>
        <v>#REF!</v>
      </c>
      <c r="Z32" s="86" t="e">
        <f t="shared" si="32"/>
        <v>#REF!</v>
      </c>
      <c r="AA32" s="86" t="e">
        <f t="shared" si="32"/>
        <v>#REF!</v>
      </c>
      <c r="AB32" s="86" t="e">
        <f t="shared" si="32"/>
        <v>#REF!</v>
      </c>
      <c r="AC32" s="86" t="e">
        <f t="shared" si="32"/>
        <v>#REF!</v>
      </c>
      <c r="AD32" s="86" t="e">
        <f t="shared" si="32"/>
        <v>#REF!</v>
      </c>
      <c r="AE32" s="86" t="e">
        <f t="shared" si="32"/>
        <v>#REF!</v>
      </c>
      <c r="AF32" s="86" t="e">
        <f t="shared" si="32"/>
        <v>#REF!</v>
      </c>
      <c r="AG32" s="86" t="e">
        <f t="shared" si="32"/>
        <v>#REF!</v>
      </c>
      <c r="AH32" s="86" t="e">
        <f t="shared" si="32"/>
        <v>#REF!</v>
      </c>
      <c r="AI32" s="87"/>
      <c r="AJ32" s="86"/>
      <c r="AK32" s="87"/>
      <c r="AL32" s="86"/>
    </row>
    <row r="33" spans="1:38" ht="11.25" customHeight="1" x14ac:dyDescent="0.55000000000000004">
      <c r="A33" s="83" t="e">
        <f t="shared" si="30"/>
        <v>#REF!</v>
      </c>
      <c r="B33" s="108">
        <v>0</v>
      </c>
      <c r="C33" s="86"/>
      <c r="D33" s="86" t="e">
        <f t="shared" ref="D33:AH33" si="33">SUMIFS(#REF!,#REF!,"&gt;"&amp;C$2,#REF!,"&lt;="&amp;D$2)/1000</f>
        <v>#REF!</v>
      </c>
      <c r="E33" s="86" t="e">
        <f t="shared" si="33"/>
        <v>#REF!</v>
      </c>
      <c r="F33" s="86" t="e">
        <f t="shared" si="33"/>
        <v>#REF!</v>
      </c>
      <c r="G33" s="86" t="e">
        <f t="shared" si="33"/>
        <v>#REF!</v>
      </c>
      <c r="H33" s="86" t="e">
        <f t="shared" si="33"/>
        <v>#REF!</v>
      </c>
      <c r="I33" s="86" t="e">
        <f t="shared" si="33"/>
        <v>#REF!</v>
      </c>
      <c r="J33" s="86" t="e">
        <f t="shared" si="33"/>
        <v>#REF!</v>
      </c>
      <c r="K33" s="86" t="e">
        <f t="shared" si="33"/>
        <v>#REF!</v>
      </c>
      <c r="L33" s="86" t="e">
        <f t="shared" si="33"/>
        <v>#REF!</v>
      </c>
      <c r="M33" s="86" t="e">
        <f t="shared" si="33"/>
        <v>#REF!</v>
      </c>
      <c r="N33" s="86" t="e">
        <f t="shared" si="33"/>
        <v>#REF!</v>
      </c>
      <c r="O33" s="86" t="e">
        <f t="shared" si="33"/>
        <v>#REF!</v>
      </c>
      <c r="P33" s="86" t="e">
        <f t="shared" si="33"/>
        <v>#REF!</v>
      </c>
      <c r="Q33" s="86" t="e">
        <f t="shared" si="33"/>
        <v>#REF!</v>
      </c>
      <c r="R33" s="86" t="e">
        <f t="shared" si="33"/>
        <v>#REF!</v>
      </c>
      <c r="S33" s="86" t="e">
        <f t="shared" si="33"/>
        <v>#REF!</v>
      </c>
      <c r="T33" s="86" t="e">
        <f t="shared" si="33"/>
        <v>#REF!</v>
      </c>
      <c r="U33" s="86" t="e">
        <f t="shared" si="33"/>
        <v>#REF!</v>
      </c>
      <c r="V33" s="86" t="e">
        <f t="shared" si="33"/>
        <v>#REF!</v>
      </c>
      <c r="W33" s="86" t="e">
        <f t="shared" si="33"/>
        <v>#REF!</v>
      </c>
      <c r="X33" s="86" t="e">
        <f t="shared" si="33"/>
        <v>#REF!</v>
      </c>
      <c r="Y33" s="86" t="e">
        <f t="shared" si="33"/>
        <v>#REF!</v>
      </c>
      <c r="Z33" s="86" t="e">
        <f t="shared" si="33"/>
        <v>#REF!</v>
      </c>
      <c r="AA33" s="86" t="e">
        <f t="shared" si="33"/>
        <v>#REF!</v>
      </c>
      <c r="AB33" s="86" t="e">
        <f t="shared" si="33"/>
        <v>#REF!</v>
      </c>
      <c r="AC33" s="86" t="e">
        <f t="shared" si="33"/>
        <v>#REF!</v>
      </c>
      <c r="AD33" s="86" t="e">
        <f t="shared" si="33"/>
        <v>#REF!</v>
      </c>
      <c r="AE33" s="86" t="e">
        <f t="shared" si="33"/>
        <v>#REF!</v>
      </c>
      <c r="AF33" s="86" t="e">
        <f t="shared" si="33"/>
        <v>#REF!</v>
      </c>
      <c r="AG33" s="86" t="e">
        <f t="shared" si="33"/>
        <v>#REF!</v>
      </c>
      <c r="AH33" s="86" t="e">
        <f t="shared" si="33"/>
        <v>#REF!</v>
      </c>
      <c r="AI33" s="87"/>
      <c r="AJ33" s="86"/>
      <c r="AK33" s="87"/>
      <c r="AL33" s="86"/>
    </row>
    <row r="34" spans="1:38" ht="11.25" customHeight="1" x14ac:dyDescent="0.55000000000000004">
      <c r="A34" s="109" t="e">
        <f t="shared" si="30"/>
        <v>#REF!</v>
      </c>
      <c r="B34" s="110">
        <v>0</v>
      </c>
      <c r="C34" s="89"/>
      <c r="D34" s="89" t="e">
        <f t="shared" ref="D34:AH34" si="34">SUMIFS(#REF!,#REF!,"&gt;"&amp;C$2,#REF!,"&lt;="&amp;D$2)/1000</f>
        <v>#REF!</v>
      </c>
      <c r="E34" s="89" t="e">
        <f t="shared" si="34"/>
        <v>#REF!</v>
      </c>
      <c r="F34" s="89" t="e">
        <f t="shared" si="34"/>
        <v>#REF!</v>
      </c>
      <c r="G34" s="89" t="e">
        <f t="shared" si="34"/>
        <v>#REF!</v>
      </c>
      <c r="H34" s="89" t="e">
        <f t="shared" si="34"/>
        <v>#REF!</v>
      </c>
      <c r="I34" s="89" t="e">
        <f t="shared" si="34"/>
        <v>#REF!</v>
      </c>
      <c r="J34" s="89" t="e">
        <f t="shared" si="34"/>
        <v>#REF!</v>
      </c>
      <c r="K34" s="89" t="e">
        <f t="shared" si="34"/>
        <v>#REF!</v>
      </c>
      <c r="L34" s="89" t="e">
        <f t="shared" si="34"/>
        <v>#REF!</v>
      </c>
      <c r="M34" s="89" t="e">
        <f t="shared" si="34"/>
        <v>#REF!</v>
      </c>
      <c r="N34" s="89" t="e">
        <f t="shared" si="34"/>
        <v>#REF!</v>
      </c>
      <c r="O34" s="89" t="e">
        <f t="shared" si="34"/>
        <v>#REF!</v>
      </c>
      <c r="P34" s="89" t="e">
        <f t="shared" si="34"/>
        <v>#REF!</v>
      </c>
      <c r="Q34" s="89" t="e">
        <f t="shared" si="34"/>
        <v>#REF!</v>
      </c>
      <c r="R34" s="89" t="e">
        <f t="shared" si="34"/>
        <v>#REF!</v>
      </c>
      <c r="S34" s="89" t="e">
        <f t="shared" si="34"/>
        <v>#REF!</v>
      </c>
      <c r="T34" s="89" t="e">
        <f t="shared" si="34"/>
        <v>#REF!</v>
      </c>
      <c r="U34" s="89" t="e">
        <f t="shared" si="34"/>
        <v>#REF!</v>
      </c>
      <c r="V34" s="89" t="e">
        <f t="shared" si="34"/>
        <v>#REF!</v>
      </c>
      <c r="W34" s="89" t="e">
        <f t="shared" si="34"/>
        <v>#REF!</v>
      </c>
      <c r="X34" s="89" t="e">
        <f t="shared" si="34"/>
        <v>#REF!</v>
      </c>
      <c r="Y34" s="89" t="e">
        <f t="shared" si="34"/>
        <v>#REF!</v>
      </c>
      <c r="Z34" s="89" t="e">
        <f t="shared" si="34"/>
        <v>#REF!</v>
      </c>
      <c r="AA34" s="89" t="e">
        <f t="shared" si="34"/>
        <v>#REF!</v>
      </c>
      <c r="AB34" s="89" t="e">
        <f t="shared" si="34"/>
        <v>#REF!</v>
      </c>
      <c r="AC34" s="89" t="e">
        <f t="shared" si="34"/>
        <v>#REF!</v>
      </c>
      <c r="AD34" s="89" t="e">
        <f t="shared" si="34"/>
        <v>#REF!</v>
      </c>
      <c r="AE34" s="89" t="e">
        <f t="shared" si="34"/>
        <v>#REF!</v>
      </c>
      <c r="AF34" s="89" t="e">
        <f t="shared" si="34"/>
        <v>#REF!</v>
      </c>
      <c r="AG34" s="89" t="e">
        <f t="shared" si="34"/>
        <v>#REF!</v>
      </c>
      <c r="AH34" s="89" t="e">
        <f t="shared" si="34"/>
        <v>#REF!</v>
      </c>
      <c r="AI34" s="87"/>
      <c r="AJ34" s="86"/>
      <c r="AK34" s="87"/>
      <c r="AL34" s="89"/>
    </row>
    <row r="35" spans="1:38" ht="11.25" customHeight="1" x14ac:dyDescent="0.55000000000000004">
      <c r="A35" s="83" t="e">
        <f t="shared" si="30"/>
        <v>#REF!</v>
      </c>
      <c r="B35" s="111" t="e">
        <f>SUMIFS(#REF!,#REF!,B$2)</f>
        <v>#REF!</v>
      </c>
      <c r="C35" s="86"/>
      <c r="D35" s="111" t="e">
        <f t="shared" ref="D35:AH35" si="35">SUMIFS(#REF!,#REF!,D$2)</f>
        <v>#REF!</v>
      </c>
      <c r="E35" s="111" t="e">
        <f t="shared" si="35"/>
        <v>#REF!</v>
      </c>
      <c r="F35" s="111" t="e">
        <f t="shared" si="35"/>
        <v>#REF!</v>
      </c>
      <c r="G35" s="111" t="e">
        <f t="shared" si="35"/>
        <v>#REF!</v>
      </c>
      <c r="H35" s="111" t="e">
        <f t="shared" si="35"/>
        <v>#REF!</v>
      </c>
      <c r="I35" s="111" t="e">
        <f t="shared" si="35"/>
        <v>#REF!</v>
      </c>
      <c r="J35" s="111" t="e">
        <f t="shared" si="35"/>
        <v>#REF!</v>
      </c>
      <c r="K35" s="111" t="e">
        <f t="shared" si="35"/>
        <v>#REF!</v>
      </c>
      <c r="L35" s="111" t="e">
        <f t="shared" si="35"/>
        <v>#REF!</v>
      </c>
      <c r="M35" s="111" t="e">
        <f t="shared" si="35"/>
        <v>#REF!</v>
      </c>
      <c r="N35" s="111" t="e">
        <f t="shared" si="35"/>
        <v>#REF!</v>
      </c>
      <c r="O35" s="111" t="e">
        <f t="shared" si="35"/>
        <v>#REF!</v>
      </c>
      <c r="P35" s="111" t="e">
        <f t="shared" si="35"/>
        <v>#REF!</v>
      </c>
      <c r="Q35" s="111" t="e">
        <f t="shared" si="35"/>
        <v>#REF!</v>
      </c>
      <c r="R35" s="111" t="e">
        <f t="shared" si="35"/>
        <v>#REF!</v>
      </c>
      <c r="S35" s="111" t="e">
        <f t="shared" si="35"/>
        <v>#REF!</v>
      </c>
      <c r="T35" s="111" t="e">
        <f t="shared" si="35"/>
        <v>#REF!</v>
      </c>
      <c r="U35" s="111" t="e">
        <f t="shared" si="35"/>
        <v>#REF!</v>
      </c>
      <c r="V35" s="111" t="e">
        <f t="shared" si="35"/>
        <v>#REF!</v>
      </c>
      <c r="W35" s="111" t="e">
        <f t="shared" si="35"/>
        <v>#REF!</v>
      </c>
      <c r="X35" s="111" t="e">
        <f t="shared" si="35"/>
        <v>#REF!</v>
      </c>
      <c r="Y35" s="111" t="e">
        <f t="shared" si="35"/>
        <v>#REF!</v>
      </c>
      <c r="Z35" s="111" t="e">
        <f t="shared" si="35"/>
        <v>#REF!</v>
      </c>
      <c r="AA35" s="111" t="e">
        <f t="shared" si="35"/>
        <v>#REF!</v>
      </c>
      <c r="AB35" s="111" t="e">
        <f t="shared" si="35"/>
        <v>#REF!</v>
      </c>
      <c r="AC35" s="111" t="e">
        <f t="shared" si="35"/>
        <v>#REF!</v>
      </c>
      <c r="AD35" s="111" t="e">
        <f t="shared" si="35"/>
        <v>#REF!</v>
      </c>
      <c r="AE35" s="111" t="e">
        <f t="shared" si="35"/>
        <v>#REF!</v>
      </c>
      <c r="AF35" s="111" t="e">
        <f t="shared" si="35"/>
        <v>#REF!</v>
      </c>
      <c r="AG35" s="111" t="e">
        <f t="shared" si="35"/>
        <v>#REF!</v>
      </c>
      <c r="AH35" s="111" t="e">
        <f t="shared" si="35"/>
        <v>#REF!</v>
      </c>
      <c r="AI35" s="87"/>
      <c r="AJ35" s="111"/>
      <c r="AK35" s="87"/>
      <c r="AL35" s="111"/>
    </row>
    <row r="36" spans="1:38" ht="13.5" customHeight="1" x14ac:dyDescent="0.55000000000000004">
      <c r="A36" s="99"/>
      <c r="B36" s="101"/>
      <c r="C36" s="92"/>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c r="AB36" s="101"/>
      <c r="AC36" s="101"/>
      <c r="AD36" s="101"/>
      <c r="AE36" s="101"/>
      <c r="AF36" s="101"/>
      <c r="AG36" s="101"/>
      <c r="AH36" s="101"/>
      <c r="AI36" s="101"/>
      <c r="AJ36" s="101"/>
      <c r="AK36" s="101"/>
      <c r="AL36" s="101"/>
    </row>
    <row r="37" spans="1:38" ht="11.25" customHeight="1" x14ac:dyDescent="0.55000000000000004">
      <c r="A37" s="83" t="e">
        <f t="shared" ref="A37:A39" si="36">#REF!</f>
        <v>#REF!</v>
      </c>
      <c r="B37" s="108"/>
      <c r="C37" s="86"/>
      <c r="D37" s="86" t="e">
        <f t="shared" ref="D37:AH37" si="37">SUMIFS(#REF!,#REF!,"&gt;"&amp;C$2,#REF!,"&lt;="&amp;D$2)/1000</f>
        <v>#REF!</v>
      </c>
      <c r="E37" s="86" t="e">
        <f t="shared" si="37"/>
        <v>#REF!</v>
      </c>
      <c r="F37" s="86" t="e">
        <f t="shared" si="37"/>
        <v>#REF!</v>
      </c>
      <c r="G37" s="86" t="e">
        <f t="shared" si="37"/>
        <v>#REF!</v>
      </c>
      <c r="H37" s="86" t="e">
        <f t="shared" si="37"/>
        <v>#REF!</v>
      </c>
      <c r="I37" s="86" t="e">
        <f t="shared" si="37"/>
        <v>#REF!</v>
      </c>
      <c r="J37" s="86" t="e">
        <f t="shared" si="37"/>
        <v>#REF!</v>
      </c>
      <c r="K37" s="86" t="e">
        <f t="shared" si="37"/>
        <v>#REF!</v>
      </c>
      <c r="L37" s="86" t="e">
        <f t="shared" si="37"/>
        <v>#REF!</v>
      </c>
      <c r="M37" s="86" t="e">
        <f t="shared" si="37"/>
        <v>#REF!</v>
      </c>
      <c r="N37" s="86" t="e">
        <f t="shared" si="37"/>
        <v>#REF!</v>
      </c>
      <c r="O37" s="86" t="e">
        <f t="shared" si="37"/>
        <v>#REF!</v>
      </c>
      <c r="P37" s="86" t="e">
        <f t="shared" si="37"/>
        <v>#REF!</v>
      </c>
      <c r="Q37" s="86" t="e">
        <f t="shared" si="37"/>
        <v>#REF!</v>
      </c>
      <c r="R37" s="86" t="e">
        <f t="shared" si="37"/>
        <v>#REF!</v>
      </c>
      <c r="S37" s="86" t="e">
        <f t="shared" si="37"/>
        <v>#REF!</v>
      </c>
      <c r="T37" s="86" t="e">
        <f t="shared" si="37"/>
        <v>#REF!</v>
      </c>
      <c r="U37" s="86" t="e">
        <f t="shared" si="37"/>
        <v>#REF!</v>
      </c>
      <c r="V37" s="86" t="e">
        <f t="shared" si="37"/>
        <v>#REF!</v>
      </c>
      <c r="W37" s="86" t="e">
        <f t="shared" si="37"/>
        <v>#REF!</v>
      </c>
      <c r="X37" s="86" t="e">
        <f t="shared" si="37"/>
        <v>#REF!</v>
      </c>
      <c r="Y37" s="86" t="e">
        <f t="shared" si="37"/>
        <v>#REF!</v>
      </c>
      <c r="Z37" s="86" t="e">
        <f t="shared" si="37"/>
        <v>#REF!</v>
      </c>
      <c r="AA37" s="86" t="e">
        <f t="shared" si="37"/>
        <v>#REF!</v>
      </c>
      <c r="AB37" s="86" t="e">
        <f t="shared" si="37"/>
        <v>#REF!</v>
      </c>
      <c r="AC37" s="86" t="e">
        <f t="shared" si="37"/>
        <v>#REF!</v>
      </c>
      <c r="AD37" s="86" t="e">
        <f t="shared" si="37"/>
        <v>#REF!</v>
      </c>
      <c r="AE37" s="86" t="e">
        <f t="shared" si="37"/>
        <v>#REF!</v>
      </c>
      <c r="AF37" s="86" t="e">
        <f t="shared" si="37"/>
        <v>#REF!</v>
      </c>
      <c r="AG37" s="86" t="e">
        <f t="shared" si="37"/>
        <v>#REF!</v>
      </c>
      <c r="AH37" s="86" t="e">
        <f t="shared" si="37"/>
        <v>#REF!</v>
      </c>
      <c r="AI37" s="87"/>
      <c r="AJ37" s="86"/>
      <c r="AK37" s="87"/>
      <c r="AL37" s="86"/>
    </row>
    <row r="38" spans="1:38" ht="11.25" customHeight="1" x14ac:dyDescent="0.55000000000000004">
      <c r="A38" s="83" t="e">
        <f t="shared" si="36"/>
        <v>#REF!</v>
      </c>
      <c r="B38" s="108"/>
      <c r="C38" s="86"/>
      <c r="D38" s="86" t="e">
        <f t="shared" ref="D38:AH38" si="38">SUMIFS(#REF!,#REF!,"&gt;"&amp;C$2,#REF!,"&lt;="&amp;D$2)/1000</f>
        <v>#REF!</v>
      </c>
      <c r="E38" s="86" t="e">
        <f t="shared" si="38"/>
        <v>#REF!</v>
      </c>
      <c r="F38" s="86" t="e">
        <f t="shared" si="38"/>
        <v>#REF!</v>
      </c>
      <c r="G38" s="86" t="e">
        <f t="shared" si="38"/>
        <v>#REF!</v>
      </c>
      <c r="H38" s="86" t="e">
        <f t="shared" si="38"/>
        <v>#REF!</v>
      </c>
      <c r="I38" s="86" t="e">
        <f t="shared" si="38"/>
        <v>#REF!</v>
      </c>
      <c r="J38" s="86" t="e">
        <f t="shared" si="38"/>
        <v>#REF!</v>
      </c>
      <c r="K38" s="86" t="e">
        <f t="shared" si="38"/>
        <v>#REF!</v>
      </c>
      <c r="L38" s="86" t="e">
        <f t="shared" si="38"/>
        <v>#REF!</v>
      </c>
      <c r="M38" s="86" t="e">
        <f t="shared" si="38"/>
        <v>#REF!</v>
      </c>
      <c r="N38" s="86" t="e">
        <f t="shared" si="38"/>
        <v>#REF!</v>
      </c>
      <c r="O38" s="86" t="e">
        <f t="shared" si="38"/>
        <v>#REF!</v>
      </c>
      <c r="P38" s="86" t="e">
        <f t="shared" si="38"/>
        <v>#REF!</v>
      </c>
      <c r="Q38" s="86" t="e">
        <f t="shared" si="38"/>
        <v>#REF!</v>
      </c>
      <c r="R38" s="86" t="e">
        <f t="shared" si="38"/>
        <v>#REF!</v>
      </c>
      <c r="S38" s="86" t="e">
        <f t="shared" si="38"/>
        <v>#REF!</v>
      </c>
      <c r="T38" s="86" t="e">
        <f t="shared" si="38"/>
        <v>#REF!</v>
      </c>
      <c r="U38" s="86" t="e">
        <f t="shared" si="38"/>
        <v>#REF!</v>
      </c>
      <c r="V38" s="86" t="e">
        <f t="shared" si="38"/>
        <v>#REF!</v>
      </c>
      <c r="W38" s="86" t="e">
        <f t="shared" si="38"/>
        <v>#REF!</v>
      </c>
      <c r="X38" s="86" t="e">
        <f t="shared" si="38"/>
        <v>#REF!</v>
      </c>
      <c r="Y38" s="86" t="e">
        <f t="shared" si="38"/>
        <v>#REF!</v>
      </c>
      <c r="Z38" s="86" t="e">
        <f t="shared" si="38"/>
        <v>#REF!</v>
      </c>
      <c r="AA38" s="86" t="e">
        <f t="shared" si="38"/>
        <v>#REF!</v>
      </c>
      <c r="AB38" s="86" t="e">
        <f t="shared" si="38"/>
        <v>#REF!</v>
      </c>
      <c r="AC38" s="86" t="e">
        <f t="shared" si="38"/>
        <v>#REF!</v>
      </c>
      <c r="AD38" s="86" t="e">
        <f t="shared" si="38"/>
        <v>#REF!</v>
      </c>
      <c r="AE38" s="86" t="e">
        <f t="shared" si="38"/>
        <v>#REF!</v>
      </c>
      <c r="AF38" s="86" t="e">
        <f t="shared" si="38"/>
        <v>#REF!</v>
      </c>
      <c r="AG38" s="86" t="e">
        <f t="shared" si="38"/>
        <v>#REF!</v>
      </c>
      <c r="AH38" s="86" t="e">
        <f t="shared" si="38"/>
        <v>#REF!</v>
      </c>
      <c r="AI38" s="87"/>
      <c r="AJ38" s="86"/>
      <c r="AK38" s="87"/>
      <c r="AL38" s="86"/>
    </row>
    <row r="39" spans="1:38" ht="11.25" customHeight="1" x14ac:dyDescent="0.55000000000000004">
      <c r="A39" s="83" t="e">
        <f t="shared" si="36"/>
        <v>#REF!</v>
      </c>
      <c r="B39" s="108"/>
      <c r="C39" s="86"/>
      <c r="D39" s="86" t="e">
        <f t="shared" ref="D39:AH39" si="39">SUMIFS(#REF!,#REF!,"&gt;"&amp;C$2,#REF!,"&lt;="&amp;D$2)/1000</f>
        <v>#REF!</v>
      </c>
      <c r="E39" s="86" t="e">
        <f t="shared" si="39"/>
        <v>#REF!</v>
      </c>
      <c r="F39" s="86" t="e">
        <f t="shared" si="39"/>
        <v>#REF!</v>
      </c>
      <c r="G39" s="86" t="e">
        <f t="shared" si="39"/>
        <v>#REF!</v>
      </c>
      <c r="H39" s="86" t="e">
        <f t="shared" si="39"/>
        <v>#REF!</v>
      </c>
      <c r="I39" s="86" t="e">
        <f t="shared" si="39"/>
        <v>#REF!</v>
      </c>
      <c r="J39" s="86" t="e">
        <f t="shared" si="39"/>
        <v>#REF!</v>
      </c>
      <c r="K39" s="86" t="e">
        <f t="shared" si="39"/>
        <v>#REF!</v>
      </c>
      <c r="L39" s="86" t="e">
        <f t="shared" si="39"/>
        <v>#REF!</v>
      </c>
      <c r="M39" s="86" t="e">
        <f t="shared" si="39"/>
        <v>#REF!</v>
      </c>
      <c r="N39" s="86" t="e">
        <f t="shared" si="39"/>
        <v>#REF!</v>
      </c>
      <c r="O39" s="86" t="e">
        <f t="shared" si="39"/>
        <v>#REF!</v>
      </c>
      <c r="P39" s="86" t="e">
        <f t="shared" si="39"/>
        <v>#REF!</v>
      </c>
      <c r="Q39" s="86" t="e">
        <f t="shared" si="39"/>
        <v>#REF!</v>
      </c>
      <c r="R39" s="86" t="e">
        <f t="shared" si="39"/>
        <v>#REF!</v>
      </c>
      <c r="S39" s="86" t="e">
        <f t="shared" si="39"/>
        <v>#REF!</v>
      </c>
      <c r="T39" s="86" t="e">
        <f t="shared" si="39"/>
        <v>#REF!</v>
      </c>
      <c r="U39" s="86" t="e">
        <f t="shared" si="39"/>
        <v>#REF!</v>
      </c>
      <c r="V39" s="86" t="e">
        <f t="shared" si="39"/>
        <v>#REF!</v>
      </c>
      <c r="W39" s="86" t="e">
        <f t="shared" si="39"/>
        <v>#REF!</v>
      </c>
      <c r="X39" s="86" t="e">
        <f t="shared" si="39"/>
        <v>#REF!</v>
      </c>
      <c r="Y39" s="86" t="e">
        <f t="shared" si="39"/>
        <v>#REF!</v>
      </c>
      <c r="Z39" s="86" t="e">
        <f t="shared" si="39"/>
        <v>#REF!</v>
      </c>
      <c r="AA39" s="86" t="e">
        <f t="shared" si="39"/>
        <v>#REF!</v>
      </c>
      <c r="AB39" s="86" t="e">
        <f t="shared" si="39"/>
        <v>#REF!</v>
      </c>
      <c r="AC39" s="86" t="e">
        <f t="shared" si="39"/>
        <v>#REF!</v>
      </c>
      <c r="AD39" s="86" t="e">
        <f t="shared" si="39"/>
        <v>#REF!</v>
      </c>
      <c r="AE39" s="86" t="e">
        <f t="shared" si="39"/>
        <v>#REF!</v>
      </c>
      <c r="AF39" s="86" t="e">
        <f t="shared" si="39"/>
        <v>#REF!</v>
      </c>
      <c r="AG39" s="86" t="e">
        <f t="shared" si="39"/>
        <v>#REF!</v>
      </c>
      <c r="AH39" s="86" t="e">
        <f t="shared" si="39"/>
        <v>#REF!</v>
      </c>
      <c r="AI39" s="87"/>
      <c r="AJ39" s="86"/>
      <c r="AK39" s="87"/>
      <c r="AL39" s="86"/>
    </row>
    <row r="40" spans="1:38" ht="11.25" customHeight="1" x14ac:dyDescent="0.55000000000000004">
      <c r="A40" s="83" t="e">
        <f t="shared" ref="A40:A41" si="40">#REF!&amp;" (unlevered)"</f>
        <v>#REF!</v>
      </c>
      <c r="B40" s="108"/>
      <c r="C40" s="86"/>
      <c r="D40" s="86" t="e">
        <f t="shared" ref="D40:AH40" si="41">SUMIFS(#REF!,#REF!,"&gt;"&amp;C$2,#REF!,"&lt;="&amp;D$2)/1000</f>
        <v>#REF!</v>
      </c>
      <c r="E40" s="86" t="e">
        <f t="shared" si="41"/>
        <v>#REF!</v>
      </c>
      <c r="F40" s="86" t="e">
        <f t="shared" si="41"/>
        <v>#REF!</v>
      </c>
      <c r="G40" s="86" t="e">
        <f t="shared" si="41"/>
        <v>#REF!</v>
      </c>
      <c r="H40" s="86" t="e">
        <f t="shared" si="41"/>
        <v>#REF!</v>
      </c>
      <c r="I40" s="86" t="e">
        <f t="shared" si="41"/>
        <v>#REF!</v>
      </c>
      <c r="J40" s="86" t="e">
        <f t="shared" si="41"/>
        <v>#REF!</v>
      </c>
      <c r="K40" s="86" t="e">
        <f t="shared" si="41"/>
        <v>#REF!</v>
      </c>
      <c r="L40" s="86" t="e">
        <f t="shared" si="41"/>
        <v>#REF!</v>
      </c>
      <c r="M40" s="86" t="e">
        <f t="shared" si="41"/>
        <v>#REF!</v>
      </c>
      <c r="N40" s="86" t="e">
        <f t="shared" si="41"/>
        <v>#REF!</v>
      </c>
      <c r="O40" s="86" t="e">
        <f t="shared" si="41"/>
        <v>#REF!</v>
      </c>
      <c r="P40" s="86" t="e">
        <f t="shared" si="41"/>
        <v>#REF!</v>
      </c>
      <c r="Q40" s="86" t="e">
        <f t="shared" si="41"/>
        <v>#REF!</v>
      </c>
      <c r="R40" s="86" t="e">
        <f t="shared" si="41"/>
        <v>#REF!</v>
      </c>
      <c r="S40" s="86" t="e">
        <f t="shared" si="41"/>
        <v>#REF!</v>
      </c>
      <c r="T40" s="86" t="e">
        <f t="shared" si="41"/>
        <v>#REF!</v>
      </c>
      <c r="U40" s="86" t="e">
        <f t="shared" si="41"/>
        <v>#REF!</v>
      </c>
      <c r="V40" s="86" t="e">
        <f t="shared" si="41"/>
        <v>#REF!</v>
      </c>
      <c r="W40" s="86" t="e">
        <f t="shared" si="41"/>
        <v>#REF!</v>
      </c>
      <c r="X40" s="86" t="e">
        <f t="shared" si="41"/>
        <v>#REF!</v>
      </c>
      <c r="Y40" s="86" t="e">
        <f t="shared" si="41"/>
        <v>#REF!</v>
      </c>
      <c r="Z40" s="86" t="e">
        <f t="shared" si="41"/>
        <v>#REF!</v>
      </c>
      <c r="AA40" s="86" t="e">
        <f t="shared" si="41"/>
        <v>#REF!</v>
      </c>
      <c r="AB40" s="86" t="e">
        <f t="shared" si="41"/>
        <v>#REF!</v>
      </c>
      <c r="AC40" s="86" t="e">
        <f t="shared" si="41"/>
        <v>#REF!</v>
      </c>
      <c r="AD40" s="86" t="e">
        <f t="shared" si="41"/>
        <v>#REF!</v>
      </c>
      <c r="AE40" s="86" t="e">
        <f t="shared" si="41"/>
        <v>#REF!</v>
      </c>
      <c r="AF40" s="86" t="e">
        <f t="shared" si="41"/>
        <v>#REF!</v>
      </c>
      <c r="AG40" s="86" t="e">
        <f t="shared" si="41"/>
        <v>#REF!</v>
      </c>
      <c r="AH40" s="86" t="e">
        <f t="shared" si="41"/>
        <v>#REF!</v>
      </c>
      <c r="AI40" s="87"/>
      <c r="AJ40" s="86"/>
      <c r="AK40" s="87"/>
      <c r="AL40" s="86"/>
    </row>
    <row r="41" spans="1:38" ht="11.25" customHeight="1" x14ac:dyDescent="0.55000000000000004">
      <c r="A41" s="83" t="e">
        <f t="shared" si="40"/>
        <v>#REF!</v>
      </c>
      <c r="B41" s="108"/>
      <c r="C41" s="86"/>
      <c r="D41" s="86" t="e">
        <f t="shared" ref="D41:AH41" si="42">SUMIFS(#REF!,#REF!,"&gt;"&amp;C$2,#REF!,"&lt;="&amp;D$2)/1000</f>
        <v>#REF!</v>
      </c>
      <c r="E41" s="86" t="e">
        <f t="shared" si="42"/>
        <v>#REF!</v>
      </c>
      <c r="F41" s="86" t="e">
        <f t="shared" si="42"/>
        <v>#REF!</v>
      </c>
      <c r="G41" s="86" t="e">
        <f t="shared" si="42"/>
        <v>#REF!</v>
      </c>
      <c r="H41" s="86" t="e">
        <f t="shared" si="42"/>
        <v>#REF!</v>
      </c>
      <c r="I41" s="86" t="e">
        <f t="shared" si="42"/>
        <v>#REF!</v>
      </c>
      <c r="J41" s="86" t="e">
        <f t="shared" si="42"/>
        <v>#REF!</v>
      </c>
      <c r="K41" s="86" t="e">
        <f t="shared" si="42"/>
        <v>#REF!</v>
      </c>
      <c r="L41" s="86" t="e">
        <f t="shared" si="42"/>
        <v>#REF!</v>
      </c>
      <c r="M41" s="86" t="e">
        <f t="shared" si="42"/>
        <v>#REF!</v>
      </c>
      <c r="N41" s="86" t="e">
        <f t="shared" si="42"/>
        <v>#REF!</v>
      </c>
      <c r="O41" s="86" t="e">
        <f t="shared" si="42"/>
        <v>#REF!</v>
      </c>
      <c r="P41" s="86" t="e">
        <f t="shared" si="42"/>
        <v>#REF!</v>
      </c>
      <c r="Q41" s="86" t="e">
        <f t="shared" si="42"/>
        <v>#REF!</v>
      </c>
      <c r="R41" s="86" t="e">
        <f t="shared" si="42"/>
        <v>#REF!</v>
      </c>
      <c r="S41" s="86" t="e">
        <f t="shared" si="42"/>
        <v>#REF!</v>
      </c>
      <c r="T41" s="86" t="e">
        <f t="shared" si="42"/>
        <v>#REF!</v>
      </c>
      <c r="U41" s="86" t="e">
        <f t="shared" si="42"/>
        <v>#REF!</v>
      </c>
      <c r="V41" s="86" t="e">
        <f t="shared" si="42"/>
        <v>#REF!</v>
      </c>
      <c r="W41" s="86" t="e">
        <f t="shared" si="42"/>
        <v>#REF!</v>
      </c>
      <c r="X41" s="86" t="e">
        <f t="shared" si="42"/>
        <v>#REF!</v>
      </c>
      <c r="Y41" s="86" t="e">
        <f t="shared" si="42"/>
        <v>#REF!</v>
      </c>
      <c r="Z41" s="86" t="e">
        <f t="shared" si="42"/>
        <v>#REF!</v>
      </c>
      <c r="AA41" s="86" t="e">
        <f t="shared" si="42"/>
        <v>#REF!</v>
      </c>
      <c r="AB41" s="86" t="e">
        <f t="shared" si="42"/>
        <v>#REF!</v>
      </c>
      <c r="AC41" s="86" t="e">
        <f t="shared" si="42"/>
        <v>#REF!</v>
      </c>
      <c r="AD41" s="86" t="e">
        <f t="shared" si="42"/>
        <v>#REF!</v>
      </c>
      <c r="AE41" s="86" t="e">
        <f t="shared" si="42"/>
        <v>#REF!</v>
      </c>
      <c r="AF41" s="86" t="e">
        <f t="shared" si="42"/>
        <v>#REF!</v>
      </c>
      <c r="AG41" s="86" t="e">
        <f t="shared" si="42"/>
        <v>#REF!</v>
      </c>
      <c r="AH41" s="86" t="e">
        <f t="shared" si="42"/>
        <v>#REF!</v>
      </c>
      <c r="AI41" s="87"/>
      <c r="AJ41" s="86"/>
      <c r="AK41" s="87"/>
      <c r="AL41" s="86"/>
    </row>
    <row r="42" spans="1:38" ht="11.25" customHeight="1" x14ac:dyDescent="0.55000000000000004">
      <c r="A42" s="83" t="e">
        <f t="shared" ref="A42:A43" si="43">#REF!</f>
        <v>#REF!</v>
      </c>
      <c r="B42" s="86"/>
      <c r="C42" s="86"/>
      <c r="D42" s="86" t="e">
        <f t="shared" ref="D42:AH42" si="44">SUMIFS(#REF!,#REF!,"&gt;"&amp;C$2,#REF!,"&lt;="&amp;D$2)/1000</f>
        <v>#REF!</v>
      </c>
      <c r="E42" s="86" t="e">
        <f t="shared" si="44"/>
        <v>#REF!</v>
      </c>
      <c r="F42" s="86" t="e">
        <f t="shared" si="44"/>
        <v>#REF!</v>
      </c>
      <c r="G42" s="86" t="e">
        <f t="shared" si="44"/>
        <v>#REF!</v>
      </c>
      <c r="H42" s="86" t="e">
        <f t="shared" si="44"/>
        <v>#REF!</v>
      </c>
      <c r="I42" s="86" t="e">
        <f t="shared" si="44"/>
        <v>#REF!</v>
      </c>
      <c r="J42" s="86" t="e">
        <f t="shared" si="44"/>
        <v>#REF!</v>
      </c>
      <c r="K42" s="86" t="e">
        <f t="shared" si="44"/>
        <v>#REF!</v>
      </c>
      <c r="L42" s="86" t="e">
        <f t="shared" si="44"/>
        <v>#REF!</v>
      </c>
      <c r="M42" s="86" t="e">
        <f t="shared" si="44"/>
        <v>#REF!</v>
      </c>
      <c r="N42" s="86" t="e">
        <f t="shared" si="44"/>
        <v>#REF!</v>
      </c>
      <c r="O42" s="86" t="e">
        <f t="shared" si="44"/>
        <v>#REF!</v>
      </c>
      <c r="P42" s="86" t="e">
        <f t="shared" si="44"/>
        <v>#REF!</v>
      </c>
      <c r="Q42" s="86" t="e">
        <f t="shared" si="44"/>
        <v>#REF!</v>
      </c>
      <c r="R42" s="86" t="e">
        <f t="shared" si="44"/>
        <v>#REF!</v>
      </c>
      <c r="S42" s="86" t="e">
        <f t="shared" si="44"/>
        <v>#REF!</v>
      </c>
      <c r="T42" s="86" t="e">
        <f t="shared" si="44"/>
        <v>#REF!</v>
      </c>
      <c r="U42" s="86" t="e">
        <f t="shared" si="44"/>
        <v>#REF!</v>
      </c>
      <c r="V42" s="86" t="e">
        <f t="shared" si="44"/>
        <v>#REF!</v>
      </c>
      <c r="W42" s="86" t="e">
        <f t="shared" si="44"/>
        <v>#REF!</v>
      </c>
      <c r="X42" s="86" t="e">
        <f t="shared" si="44"/>
        <v>#REF!</v>
      </c>
      <c r="Y42" s="86" t="e">
        <f t="shared" si="44"/>
        <v>#REF!</v>
      </c>
      <c r="Z42" s="86" t="e">
        <f t="shared" si="44"/>
        <v>#REF!</v>
      </c>
      <c r="AA42" s="86" t="e">
        <f t="shared" si="44"/>
        <v>#REF!</v>
      </c>
      <c r="AB42" s="86" t="e">
        <f t="shared" si="44"/>
        <v>#REF!</v>
      </c>
      <c r="AC42" s="86" t="e">
        <f t="shared" si="44"/>
        <v>#REF!</v>
      </c>
      <c r="AD42" s="86" t="e">
        <f t="shared" si="44"/>
        <v>#REF!</v>
      </c>
      <c r="AE42" s="86" t="e">
        <f t="shared" si="44"/>
        <v>#REF!</v>
      </c>
      <c r="AF42" s="86" t="e">
        <f t="shared" si="44"/>
        <v>#REF!</v>
      </c>
      <c r="AG42" s="86" t="e">
        <f t="shared" si="44"/>
        <v>#REF!</v>
      </c>
      <c r="AH42" s="86" t="e">
        <f t="shared" si="44"/>
        <v>#REF!</v>
      </c>
      <c r="AI42" s="87"/>
      <c r="AJ42" s="86"/>
      <c r="AK42" s="87"/>
      <c r="AL42" s="86"/>
    </row>
    <row r="43" spans="1:38" ht="11.25" customHeight="1" x14ac:dyDescent="0.55000000000000004">
      <c r="A43" s="83" t="e">
        <f t="shared" si="43"/>
        <v>#REF!</v>
      </c>
      <c r="B43" s="86"/>
      <c r="C43" s="86"/>
      <c r="D43" s="86" t="e">
        <f t="shared" ref="D43:AH43" si="45">SUMIFS(#REF!,#REF!,"&gt;"&amp;C$2,#REF!,"&lt;="&amp;D$2)/1000</f>
        <v>#REF!</v>
      </c>
      <c r="E43" s="86" t="e">
        <f t="shared" si="45"/>
        <v>#REF!</v>
      </c>
      <c r="F43" s="86" t="e">
        <f t="shared" si="45"/>
        <v>#REF!</v>
      </c>
      <c r="G43" s="86" t="e">
        <f t="shared" si="45"/>
        <v>#REF!</v>
      </c>
      <c r="H43" s="86" t="e">
        <f t="shared" si="45"/>
        <v>#REF!</v>
      </c>
      <c r="I43" s="86" t="e">
        <f t="shared" si="45"/>
        <v>#REF!</v>
      </c>
      <c r="J43" s="86" t="e">
        <f t="shared" si="45"/>
        <v>#REF!</v>
      </c>
      <c r="K43" s="86" t="e">
        <f t="shared" si="45"/>
        <v>#REF!</v>
      </c>
      <c r="L43" s="86" t="e">
        <f t="shared" si="45"/>
        <v>#REF!</v>
      </c>
      <c r="M43" s="86" t="e">
        <f t="shared" si="45"/>
        <v>#REF!</v>
      </c>
      <c r="N43" s="86" t="e">
        <f t="shared" si="45"/>
        <v>#REF!</v>
      </c>
      <c r="O43" s="86" t="e">
        <f t="shared" si="45"/>
        <v>#REF!</v>
      </c>
      <c r="P43" s="86" t="e">
        <f t="shared" si="45"/>
        <v>#REF!</v>
      </c>
      <c r="Q43" s="86" t="e">
        <f t="shared" si="45"/>
        <v>#REF!</v>
      </c>
      <c r="R43" s="86" t="e">
        <f t="shared" si="45"/>
        <v>#REF!</v>
      </c>
      <c r="S43" s="86" t="e">
        <f t="shared" si="45"/>
        <v>#REF!</v>
      </c>
      <c r="T43" s="86" t="e">
        <f t="shared" si="45"/>
        <v>#REF!</v>
      </c>
      <c r="U43" s="86" t="e">
        <f t="shared" si="45"/>
        <v>#REF!</v>
      </c>
      <c r="V43" s="86" t="e">
        <f t="shared" si="45"/>
        <v>#REF!</v>
      </c>
      <c r="W43" s="86" t="e">
        <f t="shared" si="45"/>
        <v>#REF!</v>
      </c>
      <c r="X43" s="86" t="e">
        <f t="shared" si="45"/>
        <v>#REF!</v>
      </c>
      <c r="Y43" s="86" t="e">
        <f t="shared" si="45"/>
        <v>#REF!</v>
      </c>
      <c r="Z43" s="86" t="e">
        <f t="shared" si="45"/>
        <v>#REF!</v>
      </c>
      <c r="AA43" s="86" t="e">
        <f t="shared" si="45"/>
        <v>#REF!</v>
      </c>
      <c r="AB43" s="86" t="e">
        <f t="shared" si="45"/>
        <v>#REF!</v>
      </c>
      <c r="AC43" s="86" t="e">
        <f t="shared" si="45"/>
        <v>#REF!</v>
      </c>
      <c r="AD43" s="86" t="e">
        <f t="shared" si="45"/>
        <v>#REF!</v>
      </c>
      <c r="AE43" s="86" t="e">
        <f t="shared" si="45"/>
        <v>#REF!</v>
      </c>
      <c r="AF43" s="86" t="e">
        <f t="shared" si="45"/>
        <v>#REF!</v>
      </c>
      <c r="AG43" s="86" t="e">
        <f t="shared" si="45"/>
        <v>#REF!</v>
      </c>
      <c r="AH43" s="86" t="e">
        <f t="shared" si="45"/>
        <v>#REF!</v>
      </c>
      <c r="AI43" s="87"/>
      <c r="AJ43" s="86"/>
      <c r="AK43" s="87"/>
      <c r="AL43" s="86"/>
    </row>
    <row r="44" spans="1:38" ht="13.5" customHeight="1" x14ac:dyDescent="0.55000000000000004">
      <c r="A44" s="99"/>
      <c r="B44" s="101"/>
      <c r="C44" s="92"/>
      <c r="D44" s="101"/>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c r="AJ44" s="101"/>
      <c r="AK44" s="101"/>
      <c r="AL44" s="101"/>
    </row>
    <row r="45" spans="1:38" ht="11.25" customHeight="1" x14ac:dyDescent="0.55000000000000004">
      <c r="A45" s="83" t="e">
        <f t="shared" ref="A45:A51" si="46">A37&amp;" per Boe"</f>
        <v>#REF!</v>
      </c>
      <c r="B45" s="108"/>
      <c r="C45" s="86"/>
      <c r="D45" s="112" t="e">
        <f t="shared" ref="D45:AH45" si="47">D37/D$34</f>
        <v>#REF!</v>
      </c>
      <c r="E45" s="112" t="e">
        <f t="shared" si="47"/>
        <v>#REF!</v>
      </c>
      <c r="F45" s="112" t="e">
        <f t="shared" si="47"/>
        <v>#REF!</v>
      </c>
      <c r="G45" s="112" t="e">
        <f t="shared" si="47"/>
        <v>#REF!</v>
      </c>
      <c r="H45" s="112" t="e">
        <f t="shared" si="47"/>
        <v>#REF!</v>
      </c>
      <c r="I45" s="112" t="e">
        <f t="shared" si="47"/>
        <v>#REF!</v>
      </c>
      <c r="J45" s="112" t="e">
        <f t="shared" si="47"/>
        <v>#REF!</v>
      </c>
      <c r="K45" s="112" t="e">
        <f t="shared" si="47"/>
        <v>#REF!</v>
      </c>
      <c r="L45" s="112" t="e">
        <f t="shared" si="47"/>
        <v>#REF!</v>
      </c>
      <c r="M45" s="112" t="e">
        <f t="shared" si="47"/>
        <v>#REF!</v>
      </c>
      <c r="N45" s="112" t="e">
        <f t="shared" si="47"/>
        <v>#REF!</v>
      </c>
      <c r="O45" s="112" t="e">
        <f t="shared" si="47"/>
        <v>#REF!</v>
      </c>
      <c r="P45" s="112" t="e">
        <f t="shared" si="47"/>
        <v>#REF!</v>
      </c>
      <c r="Q45" s="112" t="e">
        <f t="shared" si="47"/>
        <v>#REF!</v>
      </c>
      <c r="R45" s="112" t="e">
        <f t="shared" si="47"/>
        <v>#REF!</v>
      </c>
      <c r="S45" s="112" t="e">
        <f t="shared" si="47"/>
        <v>#REF!</v>
      </c>
      <c r="T45" s="112" t="e">
        <f t="shared" si="47"/>
        <v>#REF!</v>
      </c>
      <c r="U45" s="112" t="e">
        <f t="shared" si="47"/>
        <v>#REF!</v>
      </c>
      <c r="V45" s="112" t="e">
        <f t="shared" si="47"/>
        <v>#REF!</v>
      </c>
      <c r="W45" s="112" t="e">
        <f t="shared" si="47"/>
        <v>#REF!</v>
      </c>
      <c r="X45" s="112" t="e">
        <f t="shared" si="47"/>
        <v>#REF!</v>
      </c>
      <c r="Y45" s="112" t="e">
        <f t="shared" si="47"/>
        <v>#REF!</v>
      </c>
      <c r="Z45" s="112" t="e">
        <f t="shared" si="47"/>
        <v>#REF!</v>
      </c>
      <c r="AA45" s="112" t="e">
        <f t="shared" si="47"/>
        <v>#REF!</v>
      </c>
      <c r="AB45" s="112" t="e">
        <f t="shared" si="47"/>
        <v>#REF!</v>
      </c>
      <c r="AC45" s="112" t="e">
        <f t="shared" si="47"/>
        <v>#REF!</v>
      </c>
      <c r="AD45" s="112" t="e">
        <f t="shared" si="47"/>
        <v>#REF!</v>
      </c>
      <c r="AE45" s="112" t="e">
        <f t="shared" si="47"/>
        <v>#REF!</v>
      </c>
      <c r="AF45" s="112" t="e">
        <f t="shared" si="47"/>
        <v>#REF!</v>
      </c>
      <c r="AG45" s="112" t="e">
        <f t="shared" si="47"/>
        <v>#REF!</v>
      </c>
      <c r="AH45" s="112" t="e">
        <f t="shared" si="47"/>
        <v>#REF!</v>
      </c>
      <c r="AI45" s="87"/>
      <c r="AJ45" s="112"/>
      <c r="AK45" s="87"/>
      <c r="AL45" s="112" t="e">
        <f t="shared" ref="AL45:AL51" si="48">AL37/AL$34</f>
        <v>#DIV/0!</v>
      </c>
    </row>
    <row r="46" spans="1:38" ht="11.25" customHeight="1" x14ac:dyDescent="0.55000000000000004">
      <c r="A46" s="83" t="e">
        <f t="shared" si="46"/>
        <v>#REF!</v>
      </c>
      <c r="B46" s="108"/>
      <c r="C46" s="86"/>
      <c r="D46" s="112" t="e">
        <f t="shared" ref="D46:AH46" si="49">D38/D$34</f>
        <v>#REF!</v>
      </c>
      <c r="E46" s="112" t="e">
        <f t="shared" si="49"/>
        <v>#REF!</v>
      </c>
      <c r="F46" s="112" t="e">
        <f t="shared" si="49"/>
        <v>#REF!</v>
      </c>
      <c r="G46" s="112" t="e">
        <f t="shared" si="49"/>
        <v>#REF!</v>
      </c>
      <c r="H46" s="112" t="e">
        <f t="shared" si="49"/>
        <v>#REF!</v>
      </c>
      <c r="I46" s="112" t="e">
        <f t="shared" si="49"/>
        <v>#REF!</v>
      </c>
      <c r="J46" s="112" t="e">
        <f t="shared" si="49"/>
        <v>#REF!</v>
      </c>
      <c r="K46" s="112" t="e">
        <f t="shared" si="49"/>
        <v>#REF!</v>
      </c>
      <c r="L46" s="112" t="e">
        <f t="shared" si="49"/>
        <v>#REF!</v>
      </c>
      <c r="M46" s="112" t="e">
        <f t="shared" si="49"/>
        <v>#REF!</v>
      </c>
      <c r="N46" s="112" t="e">
        <f t="shared" si="49"/>
        <v>#REF!</v>
      </c>
      <c r="O46" s="112" t="e">
        <f t="shared" si="49"/>
        <v>#REF!</v>
      </c>
      <c r="P46" s="112" t="e">
        <f t="shared" si="49"/>
        <v>#REF!</v>
      </c>
      <c r="Q46" s="112" t="e">
        <f t="shared" si="49"/>
        <v>#REF!</v>
      </c>
      <c r="R46" s="112" t="e">
        <f t="shared" si="49"/>
        <v>#REF!</v>
      </c>
      <c r="S46" s="112" t="e">
        <f t="shared" si="49"/>
        <v>#REF!</v>
      </c>
      <c r="T46" s="112" t="e">
        <f t="shared" si="49"/>
        <v>#REF!</v>
      </c>
      <c r="U46" s="112" t="e">
        <f t="shared" si="49"/>
        <v>#REF!</v>
      </c>
      <c r="V46" s="112" t="e">
        <f t="shared" si="49"/>
        <v>#REF!</v>
      </c>
      <c r="W46" s="112" t="e">
        <f t="shared" si="49"/>
        <v>#REF!</v>
      </c>
      <c r="X46" s="112" t="e">
        <f t="shared" si="49"/>
        <v>#REF!</v>
      </c>
      <c r="Y46" s="112" t="e">
        <f t="shared" si="49"/>
        <v>#REF!</v>
      </c>
      <c r="Z46" s="112" t="e">
        <f t="shared" si="49"/>
        <v>#REF!</v>
      </c>
      <c r="AA46" s="112" t="e">
        <f t="shared" si="49"/>
        <v>#REF!</v>
      </c>
      <c r="AB46" s="112" t="e">
        <f t="shared" si="49"/>
        <v>#REF!</v>
      </c>
      <c r="AC46" s="112" t="e">
        <f t="shared" si="49"/>
        <v>#REF!</v>
      </c>
      <c r="AD46" s="112" t="e">
        <f t="shared" si="49"/>
        <v>#REF!</v>
      </c>
      <c r="AE46" s="112" t="e">
        <f t="shared" si="49"/>
        <v>#REF!</v>
      </c>
      <c r="AF46" s="112" t="e">
        <f t="shared" si="49"/>
        <v>#REF!</v>
      </c>
      <c r="AG46" s="112" t="e">
        <f t="shared" si="49"/>
        <v>#REF!</v>
      </c>
      <c r="AH46" s="112" t="e">
        <f t="shared" si="49"/>
        <v>#REF!</v>
      </c>
      <c r="AI46" s="87"/>
      <c r="AJ46" s="112"/>
      <c r="AK46" s="87"/>
      <c r="AL46" s="112" t="e">
        <f t="shared" si="48"/>
        <v>#DIV/0!</v>
      </c>
    </row>
    <row r="47" spans="1:38" ht="11.25" customHeight="1" x14ac:dyDescent="0.55000000000000004">
      <c r="A47" s="83" t="e">
        <f t="shared" si="46"/>
        <v>#REF!</v>
      </c>
      <c r="B47" s="108"/>
      <c r="C47" s="86"/>
      <c r="D47" s="112" t="e">
        <f t="shared" ref="D47:AH47" si="50">D39/D$34</f>
        <v>#REF!</v>
      </c>
      <c r="E47" s="112" t="e">
        <f t="shared" si="50"/>
        <v>#REF!</v>
      </c>
      <c r="F47" s="112" t="e">
        <f t="shared" si="50"/>
        <v>#REF!</v>
      </c>
      <c r="G47" s="112" t="e">
        <f t="shared" si="50"/>
        <v>#REF!</v>
      </c>
      <c r="H47" s="112" t="e">
        <f t="shared" si="50"/>
        <v>#REF!</v>
      </c>
      <c r="I47" s="112" t="e">
        <f t="shared" si="50"/>
        <v>#REF!</v>
      </c>
      <c r="J47" s="112" t="e">
        <f t="shared" si="50"/>
        <v>#REF!</v>
      </c>
      <c r="K47" s="112" t="e">
        <f t="shared" si="50"/>
        <v>#REF!</v>
      </c>
      <c r="L47" s="112" t="e">
        <f t="shared" si="50"/>
        <v>#REF!</v>
      </c>
      <c r="M47" s="112" t="e">
        <f t="shared" si="50"/>
        <v>#REF!</v>
      </c>
      <c r="N47" s="112" t="e">
        <f t="shared" si="50"/>
        <v>#REF!</v>
      </c>
      <c r="O47" s="112" t="e">
        <f t="shared" si="50"/>
        <v>#REF!</v>
      </c>
      <c r="P47" s="112" t="e">
        <f t="shared" si="50"/>
        <v>#REF!</v>
      </c>
      <c r="Q47" s="112" t="e">
        <f t="shared" si="50"/>
        <v>#REF!</v>
      </c>
      <c r="R47" s="112" t="e">
        <f t="shared" si="50"/>
        <v>#REF!</v>
      </c>
      <c r="S47" s="112" t="e">
        <f t="shared" si="50"/>
        <v>#REF!</v>
      </c>
      <c r="T47" s="112" t="e">
        <f t="shared" si="50"/>
        <v>#REF!</v>
      </c>
      <c r="U47" s="112" t="e">
        <f t="shared" si="50"/>
        <v>#REF!</v>
      </c>
      <c r="V47" s="112" t="e">
        <f t="shared" si="50"/>
        <v>#REF!</v>
      </c>
      <c r="W47" s="112" t="e">
        <f t="shared" si="50"/>
        <v>#REF!</v>
      </c>
      <c r="X47" s="112" t="e">
        <f t="shared" si="50"/>
        <v>#REF!</v>
      </c>
      <c r="Y47" s="112" t="e">
        <f t="shared" si="50"/>
        <v>#REF!</v>
      </c>
      <c r="Z47" s="112" t="e">
        <f t="shared" si="50"/>
        <v>#REF!</v>
      </c>
      <c r="AA47" s="112" t="e">
        <f t="shared" si="50"/>
        <v>#REF!</v>
      </c>
      <c r="AB47" s="112" t="e">
        <f t="shared" si="50"/>
        <v>#REF!</v>
      </c>
      <c r="AC47" s="112" t="e">
        <f t="shared" si="50"/>
        <v>#REF!</v>
      </c>
      <c r="AD47" s="112" t="e">
        <f t="shared" si="50"/>
        <v>#REF!</v>
      </c>
      <c r="AE47" s="112" t="e">
        <f t="shared" si="50"/>
        <v>#REF!</v>
      </c>
      <c r="AF47" s="112" t="e">
        <f t="shared" si="50"/>
        <v>#REF!</v>
      </c>
      <c r="AG47" s="112" t="e">
        <f t="shared" si="50"/>
        <v>#REF!</v>
      </c>
      <c r="AH47" s="112" t="e">
        <f t="shared" si="50"/>
        <v>#REF!</v>
      </c>
      <c r="AI47" s="87"/>
      <c r="AJ47" s="112"/>
      <c r="AK47" s="87"/>
      <c r="AL47" s="112" t="e">
        <f t="shared" si="48"/>
        <v>#DIV/0!</v>
      </c>
    </row>
    <row r="48" spans="1:38" ht="11.25" customHeight="1" x14ac:dyDescent="0.55000000000000004">
      <c r="A48" s="83" t="e">
        <f t="shared" si="46"/>
        <v>#REF!</v>
      </c>
      <c r="B48" s="108"/>
      <c r="C48" s="86"/>
      <c r="D48" s="112" t="e">
        <f t="shared" ref="D48:AH48" si="51">D40/D$34</f>
        <v>#REF!</v>
      </c>
      <c r="E48" s="112" t="e">
        <f t="shared" si="51"/>
        <v>#REF!</v>
      </c>
      <c r="F48" s="112" t="e">
        <f t="shared" si="51"/>
        <v>#REF!</v>
      </c>
      <c r="G48" s="112" t="e">
        <f t="shared" si="51"/>
        <v>#REF!</v>
      </c>
      <c r="H48" s="112" t="e">
        <f t="shared" si="51"/>
        <v>#REF!</v>
      </c>
      <c r="I48" s="112" t="e">
        <f t="shared" si="51"/>
        <v>#REF!</v>
      </c>
      <c r="J48" s="112" t="e">
        <f t="shared" si="51"/>
        <v>#REF!</v>
      </c>
      <c r="K48" s="112" t="e">
        <f t="shared" si="51"/>
        <v>#REF!</v>
      </c>
      <c r="L48" s="112" t="e">
        <f t="shared" si="51"/>
        <v>#REF!</v>
      </c>
      <c r="M48" s="112" t="e">
        <f t="shared" si="51"/>
        <v>#REF!</v>
      </c>
      <c r="N48" s="112" t="e">
        <f t="shared" si="51"/>
        <v>#REF!</v>
      </c>
      <c r="O48" s="112" t="e">
        <f t="shared" si="51"/>
        <v>#REF!</v>
      </c>
      <c r="P48" s="112" t="e">
        <f t="shared" si="51"/>
        <v>#REF!</v>
      </c>
      <c r="Q48" s="112" t="e">
        <f t="shared" si="51"/>
        <v>#REF!</v>
      </c>
      <c r="R48" s="112" t="e">
        <f t="shared" si="51"/>
        <v>#REF!</v>
      </c>
      <c r="S48" s="112" t="e">
        <f t="shared" si="51"/>
        <v>#REF!</v>
      </c>
      <c r="T48" s="112" t="e">
        <f t="shared" si="51"/>
        <v>#REF!</v>
      </c>
      <c r="U48" s="112" t="e">
        <f t="shared" si="51"/>
        <v>#REF!</v>
      </c>
      <c r="V48" s="112" t="e">
        <f t="shared" si="51"/>
        <v>#REF!</v>
      </c>
      <c r="W48" s="112" t="e">
        <f t="shared" si="51"/>
        <v>#REF!</v>
      </c>
      <c r="X48" s="112" t="e">
        <f t="shared" si="51"/>
        <v>#REF!</v>
      </c>
      <c r="Y48" s="112" t="e">
        <f t="shared" si="51"/>
        <v>#REF!</v>
      </c>
      <c r="Z48" s="112" t="e">
        <f t="shared" si="51"/>
        <v>#REF!</v>
      </c>
      <c r="AA48" s="112" t="e">
        <f t="shared" si="51"/>
        <v>#REF!</v>
      </c>
      <c r="AB48" s="112" t="e">
        <f t="shared" si="51"/>
        <v>#REF!</v>
      </c>
      <c r="AC48" s="112" t="e">
        <f t="shared" si="51"/>
        <v>#REF!</v>
      </c>
      <c r="AD48" s="112" t="e">
        <f t="shared" si="51"/>
        <v>#REF!</v>
      </c>
      <c r="AE48" s="112" t="e">
        <f t="shared" si="51"/>
        <v>#REF!</v>
      </c>
      <c r="AF48" s="112" t="e">
        <f t="shared" si="51"/>
        <v>#REF!</v>
      </c>
      <c r="AG48" s="112" t="e">
        <f t="shared" si="51"/>
        <v>#REF!</v>
      </c>
      <c r="AH48" s="112" t="e">
        <f t="shared" si="51"/>
        <v>#REF!</v>
      </c>
      <c r="AI48" s="87"/>
      <c r="AJ48" s="112"/>
      <c r="AK48" s="87"/>
      <c r="AL48" s="112" t="e">
        <f t="shared" si="48"/>
        <v>#DIV/0!</v>
      </c>
    </row>
    <row r="49" spans="1:38" ht="11.25" customHeight="1" x14ac:dyDescent="0.55000000000000004">
      <c r="A49" s="83" t="e">
        <f t="shared" si="46"/>
        <v>#REF!</v>
      </c>
      <c r="B49" s="108"/>
      <c r="C49" s="86"/>
      <c r="D49" s="112" t="e">
        <f t="shared" ref="D49:AH49" si="52">D41/D$34</f>
        <v>#REF!</v>
      </c>
      <c r="E49" s="112" t="e">
        <f t="shared" si="52"/>
        <v>#REF!</v>
      </c>
      <c r="F49" s="112" t="e">
        <f t="shared" si="52"/>
        <v>#REF!</v>
      </c>
      <c r="G49" s="112" t="e">
        <f t="shared" si="52"/>
        <v>#REF!</v>
      </c>
      <c r="H49" s="112" t="e">
        <f t="shared" si="52"/>
        <v>#REF!</v>
      </c>
      <c r="I49" s="112" t="e">
        <f t="shared" si="52"/>
        <v>#REF!</v>
      </c>
      <c r="J49" s="112" t="e">
        <f t="shared" si="52"/>
        <v>#REF!</v>
      </c>
      <c r="K49" s="112" t="e">
        <f t="shared" si="52"/>
        <v>#REF!</v>
      </c>
      <c r="L49" s="112" t="e">
        <f t="shared" si="52"/>
        <v>#REF!</v>
      </c>
      <c r="M49" s="112" t="e">
        <f t="shared" si="52"/>
        <v>#REF!</v>
      </c>
      <c r="N49" s="112" t="e">
        <f t="shared" si="52"/>
        <v>#REF!</v>
      </c>
      <c r="O49" s="112" t="e">
        <f t="shared" si="52"/>
        <v>#REF!</v>
      </c>
      <c r="P49" s="112" t="e">
        <f t="shared" si="52"/>
        <v>#REF!</v>
      </c>
      <c r="Q49" s="112" t="e">
        <f t="shared" si="52"/>
        <v>#REF!</v>
      </c>
      <c r="R49" s="112" t="e">
        <f t="shared" si="52"/>
        <v>#REF!</v>
      </c>
      <c r="S49" s="112" t="e">
        <f t="shared" si="52"/>
        <v>#REF!</v>
      </c>
      <c r="T49" s="112" t="e">
        <f t="shared" si="52"/>
        <v>#REF!</v>
      </c>
      <c r="U49" s="112" t="e">
        <f t="shared" si="52"/>
        <v>#REF!</v>
      </c>
      <c r="V49" s="112" t="e">
        <f t="shared" si="52"/>
        <v>#REF!</v>
      </c>
      <c r="W49" s="112" t="e">
        <f t="shared" si="52"/>
        <v>#REF!</v>
      </c>
      <c r="X49" s="112" t="e">
        <f t="shared" si="52"/>
        <v>#REF!</v>
      </c>
      <c r="Y49" s="112" t="e">
        <f t="shared" si="52"/>
        <v>#REF!</v>
      </c>
      <c r="Z49" s="112" t="e">
        <f t="shared" si="52"/>
        <v>#REF!</v>
      </c>
      <c r="AA49" s="112" t="e">
        <f t="shared" si="52"/>
        <v>#REF!</v>
      </c>
      <c r="AB49" s="112" t="e">
        <f t="shared" si="52"/>
        <v>#REF!</v>
      </c>
      <c r="AC49" s="112" t="e">
        <f t="shared" si="52"/>
        <v>#REF!</v>
      </c>
      <c r="AD49" s="112" t="e">
        <f t="shared" si="52"/>
        <v>#REF!</v>
      </c>
      <c r="AE49" s="112" t="e">
        <f t="shared" si="52"/>
        <v>#REF!</v>
      </c>
      <c r="AF49" s="112" t="e">
        <f t="shared" si="52"/>
        <v>#REF!</v>
      </c>
      <c r="AG49" s="112" t="e">
        <f t="shared" si="52"/>
        <v>#REF!</v>
      </c>
      <c r="AH49" s="112" t="e">
        <f t="shared" si="52"/>
        <v>#REF!</v>
      </c>
      <c r="AI49" s="87"/>
      <c r="AJ49" s="112"/>
      <c r="AK49" s="87"/>
      <c r="AL49" s="112" t="e">
        <f t="shared" si="48"/>
        <v>#DIV/0!</v>
      </c>
    </row>
    <row r="50" spans="1:38" ht="11.25" customHeight="1" x14ac:dyDescent="0.55000000000000004">
      <c r="A50" s="83" t="e">
        <f t="shared" si="46"/>
        <v>#REF!</v>
      </c>
      <c r="B50" s="108"/>
      <c r="C50" s="86"/>
      <c r="D50" s="112" t="e">
        <f t="shared" ref="D50:AH50" si="53">D42/D$34</f>
        <v>#REF!</v>
      </c>
      <c r="E50" s="112" t="e">
        <f t="shared" si="53"/>
        <v>#REF!</v>
      </c>
      <c r="F50" s="112" t="e">
        <f t="shared" si="53"/>
        <v>#REF!</v>
      </c>
      <c r="G50" s="112" t="e">
        <f t="shared" si="53"/>
        <v>#REF!</v>
      </c>
      <c r="H50" s="112" t="e">
        <f t="shared" si="53"/>
        <v>#REF!</v>
      </c>
      <c r="I50" s="112" t="e">
        <f t="shared" si="53"/>
        <v>#REF!</v>
      </c>
      <c r="J50" s="112" t="e">
        <f t="shared" si="53"/>
        <v>#REF!</v>
      </c>
      <c r="K50" s="112" t="e">
        <f t="shared" si="53"/>
        <v>#REF!</v>
      </c>
      <c r="L50" s="112" t="e">
        <f t="shared" si="53"/>
        <v>#REF!</v>
      </c>
      <c r="M50" s="112" t="e">
        <f t="shared" si="53"/>
        <v>#REF!</v>
      </c>
      <c r="N50" s="112" t="e">
        <f t="shared" si="53"/>
        <v>#REF!</v>
      </c>
      <c r="O50" s="112" t="e">
        <f t="shared" si="53"/>
        <v>#REF!</v>
      </c>
      <c r="P50" s="112" t="e">
        <f t="shared" si="53"/>
        <v>#REF!</v>
      </c>
      <c r="Q50" s="112" t="e">
        <f t="shared" si="53"/>
        <v>#REF!</v>
      </c>
      <c r="R50" s="112" t="e">
        <f t="shared" si="53"/>
        <v>#REF!</v>
      </c>
      <c r="S50" s="112" t="e">
        <f t="shared" si="53"/>
        <v>#REF!</v>
      </c>
      <c r="T50" s="112" t="e">
        <f t="shared" si="53"/>
        <v>#REF!</v>
      </c>
      <c r="U50" s="112" t="e">
        <f t="shared" si="53"/>
        <v>#REF!</v>
      </c>
      <c r="V50" s="112" t="e">
        <f t="shared" si="53"/>
        <v>#REF!</v>
      </c>
      <c r="W50" s="112" t="e">
        <f t="shared" si="53"/>
        <v>#REF!</v>
      </c>
      <c r="X50" s="112" t="e">
        <f t="shared" si="53"/>
        <v>#REF!</v>
      </c>
      <c r="Y50" s="112" t="e">
        <f t="shared" si="53"/>
        <v>#REF!</v>
      </c>
      <c r="Z50" s="112" t="e">
        <f t="shared" si="53"/>
        <v>#REF!</v>
      </c>
      <c r="AA50" s="112" t="e">
        <f t="shared" si="53"/>
        <v>#REF!</v>
      </c>
      <c r="AB50" s="112" t="e">
        <f t="shared" si="53"/>
        <v>#REF!</v>
      </c>
      <c r="AC50" s="112" t="e">
        <f t="shared" si="53"/>
        <v>#REF!</v>
      </c>
      <c r="AD50" s="112" t="e">
        <f t="shared" si="53"/>
        <v>#REF!</v>
      </c>
      <c r="AE50" s="112" t="e">
        <f t="shared" si="53"/>
        <v>#REF!</v>
      </c>
      <c r="AF50" s="112" t="e">
        <f t="shared" si="53"/>
        <v>#REF!</v>
      </c>
      <c r="AG50" s="112" t="e">
        <f t="shared" si="53"/>
        <v>#REF!</v>
      </c>
      <c r="AH50" s="112" t="e">
        <f t="shared" si="53"/>
        <v>#REF!</v>
      </c>
      <c r="AI50" s="87"/>
      <c r="AJ50" s="112"/>
      <c r="AK50" s="87"/>
      <c r="AL50" s="112" t="e">
        <f t="shared" si="48"/>
        <v>#DIV/0!</v>
      </c>
    </row>
    <row r="51" spans="1:38" ht="11.25" customHeight="1" x14ac:dyDescent="0.55000000000000004">
      <c r="A51" s="83" t="e">
        <f t="shared" si="46"/>
        <v>#REF!</v>
      </c>
      <c r="B51" s="108"/>
      <c r="C51" s="86"/>
      <c r="D51" s="112" t="e">
        <f t="shared" ref="D51:AH51" si="54">D43/D$34</f>
        <v>#REF!</v>
      </c>
      <c r="E51" s="112" t="e">
        <f t="shared" si="54"/>
        <v>#REF!</v>
      </c>
      <c r="F51" s="112" t="e">
        <f t="shared" si="54"/>
        <v>#REF!</v>
      </c>
      <c r="G51" s="112" t="e">
        <f t="shared" si="54"/>
        <v>#REF!</v>
      </c>
      <c r="H51" s="112" t="e">
        <f t="shared" si="54"/>
        <v>#REF!</v>
      </c>
      <c r="I51" s="112" t="e">
        <f t="shared" si="54"/>
        <v>#REF!</v>
      </c>
      <c r="J51" s="112" t="e">
        <f t="shared" si="54"/>
        <v>#REF!</v>
      </c>
      <c r="K51" s="112" t="e">
        <f t="shared" si="54"/>
        <v>#REF!</v>
      </c>
      <c r="L51" s="112" t="e">
        <f t="shared" si="54"/>
        <v>#REF!</v>
      </c>
      <c r="M51" s="112" t="e">
        <f t="shared" si="54"/>
        <v>#REF!</v>
      </c>
      <c r="N51" s="112" t="e">
        <f t="shared" si="54"/>
        <v>#REF!</v>
      </c>
      <c r="O51" s="112" t="e">
        <f t="shared" si="54"/>
        <v>#REF!</v>
      </c>
      <c r="P51" s="112" t="e">
        <f t="shared" si="54"/>
        <v>#REF!</v>
      </c>
      <c r="Q51" s="112" t="e">
        <f t="shared" si="54"/>
        <v>#REF!</v>
      </c>
      <c r="R51" s="112" t="e">
        <f t="shared" si="54"/>
        <v>#REF!</v>
      </c>
      <c r="S51" s="112" t="e">
        <f t="shared" si="54"/>
        <v>#REF!</v>
      </c>
      <c r="T51" s="112" t="e">
        <f t="shared" si="54"/>
        <v>#REF!</v>
      </c>
      <c r="U51" s="112" t="e">
        <f t="shared" si="54"/>
        <v>#REF!</v>
      </c>
      <c r="V51" s="112" t="e">
        <f t="shared" si="54"/>
        <v>#REF!</v>
      </c>
      <c r="W51" s="112" t="e">
        <f t="shared" si="54"/>
        <v>#REF!</v>
      </c>
      <c r="X51" s="112" t="e">
        <f t="shared" si="54"/>
        <v>#REF!</v>
      </c>
      <c r="Y51" s="112" t="e">
        <f t="shared" si="54"/>
        <v>#REF!</v>
      </c>
      <c r="Z51" s="112" t="e">
        <f t="shared" si="54"/>
        <v>#REF!</v>
      </c>
      <c r="AA51" s="112" t="e">
        <f t="shared" si="54"/>
        <v>#REF!</v>
      </c>
      <c r="AB51" s="112" t="e">
        <f t="shared" si="54"/>
        <v>#REF!</v>
      </c>
      <c r="AC51" s="112" t="e">
        <f t="shared" si="54"/>
        <v>#REF!</v>
      </c>
      <c r="AD51" s="112" t="e">
        <f t="shared" si="54"/>
        <v>#REF!</v>
      </c>
      <c r="AE51" s="112" t="e">
        <f t="shared" si="54"/>
        <v>#REF!</v>
      </c>
      <c r="AF51" s="112" t="e">
        <f t="shared" si="54"/>
        <v>#REF!</v>
      </c>
      <c r="AG51" s="112" t="e">
        <f t="shared" si="54"/>
        <v>#REF!</v>
      </c>
      <c r="AH51" s="112" t="e">
        <f t="shared" si="54"/>
        <v>#REF!</v>
      </c>
      <c r="AI51" s="87"/>
      <c r="AJ51" s="112"/>
      <c r="AK51" s="87"/>
      <c r="AL51" s="112" t="e">
        <f t="shared" si="48"/>
        <v>#DIV/0!</v>
      </c>
    </row>
    <row r="52" spans="1:38" ht="13.5" customHeight="1" x14ac:dyDescent="0.55000000000000004">
      <c r="A52" s="99"/>
      <c r="B52" s="101"/>
      <c r="C52" s="92"/>
      <c r="D52" s="101"/>
      <c r="E52" s="101"/>
      <c r="F52" s="101"/>
      <c r="G52" s="101"/>
      <c r="H52" s="101"/>
      <c r="I52" s="101"/>
      <c r="J52" s="101"/>
      <c r="K52" s="101"/>
      <c r="L52" s="101"/>
      <c r="M52" s="101"/>
      <c r="N52" s="101"/>
      <c r="O52" s="101"/>
      <c r="P52" s="101"/>
      <c r="Q52" s="101"/>
      <c r="R52" s="101"/>
      <c r="S52" s="101"/>
      <c r="T52" s="101"/>
      <c r="U52" s="101"/>
      <c r="V52" s="101"/>
      <c r="W52" s="101"/>
      <c r="X52" s="101"/>
      <c r="Y52" s="101"/>
      <c r="Z52" s="101"/>
      <c r="AA52" s="101"/>
      <c r="AB52" s="101"/>
      <c r="AC52" s="101"/>
      <c r="AD52" s="101"/>
      <c r="AE52" s="101"/>
      <c r="AF52" s="101"/>
      <c r="AG52" s="101"/>
      <c r="AH52" s="101"/>
      <c r="AI52" s="101"/>
      <c r="AJ52" s="101"/>
      <c r="AK52" s="101"/>
      <c r="AL52" s="101"/>
    </row>
    <row r="53" spans="1:38" ht="11.25" customHeight="1" x14ac:dyDescent="0.55000000000000004">
      <c r="A53" s="113" t="s">
        <v>91</v>
      </c>
      <c r="B53" s="114"/>
      <c r="C53" s="114"/>
      <c r="D53" s="114" t="e">
        <f t="shared" ref="D53:AH53" si="55">D45-D47</f>
        <v>#REF!</v>
      </c>
      <c r="E53" s="114" t="e">
        <f t="shared" si="55"/>
        <v>#REF!</v>
      </c>
      <c r="F53" s="114" t="e">
        <f t="shared" si="55"/>
        <v>#REF!</v>
      </c>
      <c r="G53" s="114" t="e">
        <f t="shared" si="55"/>
        <v>#REF!</v>
      </c>
      <c r="H53" s="114" t="e">
        <f t="shared" si="55"/>
        <v>#REF!</v>
      </c>
      <c r="I53" s="114" t="e">
        <f t="shared" si="55"/>
        <v>#REF!</v>
      </c>
      <c r="J53" s="114" t="e">
        <f t="shared" si="55"/>
        <v>#REF!</v>
      </c>
      <c r="K53" s="114" t="e">
        <f t="shared" si="55"/>
        <v>#REF!</v>
      </c>
      <c r="L53" s="114" t="e">
        <f t="shared" si="55"/>
        <v>#REF!</v>
      </c>
      <c r="M53" s="114" t="e">
        <f t="shared" si="55"/>
        <v>#REF!</v>
      </c>
      <c r="N53" s="114" t="e">
        <f t="shared" si="55"/>
        <v>#REF!</v>
      </c>
      <c r="O53" s="114" t="e">
        <f t="shared" si="55"/>
        <v>#REF!</v>
      </c>
      <c r="P53" s="114" t="e">
        <f t="shared" si="55"/>
        <v>#REF!</v>
      </c>
      <c r="Q53" s="114" t="e">
        <f t="shared" si="55"/>
        <v>#REF!</v>
      </c>
      <c r="R53" s="114" t="e">
        <f t="shared" si="55"/>
        <v>#REF!</v>
      </c>
      <c r="S53" s="114" t="e">
        <f t="shared" si="55"/>
        <v>#REF!</v>
      </c>
      <c r="T53" s="114" t="e">
        <f t="shared" si="55"/>
        <v>#REF!</v>
      </c>
      <c r="U53" s="114" t="e">
        <f t="shared" si="55"/>
        <v>#REF!</v>
      </c>
      <c r="V53" s="114" t="e">
        <f t="shared" si="55"/>
        <v>#REF!</v>
      </c>
      <c r="W53" s="114" t="e">
        <f t="shared" si="55"/>
        <v>#REF!</v>
      </c>
      <c r="X53" s="114" t="e">
        <f t="shared" si="55"/>
        <v>#REF!</v>
      </c>
      <c r="Y53" s="114" t="e">
        <f t="shared" si="55"/>
        <v>#REF!</v>
      </c>
      <c r="Z53" s="114" t="e">
        <f t="shared" si="55"/>
        <v>#REF!</v>
      </c>
      <c r="AA53" s="114" t="e">
        <f t="shared" si="55"/>
        <v>#REF!</v>
      </c>
      <c r="AB53" s="114" t="e">
        <f t="shared" si="55"/>
        <v>#REF!</v>
      </c>
      <c r="AC53" s="114" t="e">
        <f t="shared" si="55"/>
        <v>#REF!</v>
      </c>
      <c r="AD53" s="114" t="e">
        <f t="shared" si="55"/>
        <v>#REF!</v>
      </c>
      <c r="AE53" s="114" t="e">
        <f t="shared" si="55"/>
        <v>#REF!</v>
      </c>
      <c r="AF53" s="114" t="e">
        <f t="shared" si="55"/>
        <v>#REF!</v>
      </c>
      <c r="AG53" s="114" t="e">
        <f t="shared" si="55"/>
        <v>#REF!</v>
      </c>
      <c r="AH53" s="114" t="e">
        <f t="shared" si="55"/>
        <v>#REF!</v>
      </c>
      <c r="AI53" s="115"/>
      <c r="AJ53" s="114"/>
      <c r="AK53" s="115"/>
      <c r="AL53" s="114" t="e">
        <f>AL45-AL47</f>
        <v>#DIV/0!</v>
      </c>
    </row>
    <row r="54" spans="1:38" ht="11.25" customHeight="1" x14ac:dyDescent="0.55000000000000004">
      <c r="A54" s="103" t="s">
        <v>92</v>
      </c>
      <c r="B54" s="106"/>
      <c r="C54" s="106"/>
      <c r="D54" s="106" t="e">
        <f t="shared" ref="D54:AH54" si="56">D39/D37</f>
        <v>#REF!</v>
      </c>
      <c r="E54" s="106" t="e">
        <f t="shared" si="56"/>
        <v>#REF!</v>
      </c>
      <c r="F54" s="106" t="e">
        <f t="shared" si="56"/>
        <v>#REF!</v>
      </c>
      <c r="G54" s="106" t="e">
        <f t="shared" si="56"/>
        <v>#REF!</v>
      </c>
      <c r="H54" s="106" t="e">
        <f t="shared" si="56"/>
        <v>#REF!</v>
      </c>
      <c r="I54" s="106" t="e">
        <f t="shared" si="56"/>
        <v>#REF!</v>
      </c>
      <c r="J54" s="106" t="e">
        <f t="shared" si="56"/>
        <v>#REF!</v>
      </c>
      <c r="K54" s="106" t="e">
        <f t="shared" si="56"/>
        <v>#REF!</v>
      </c>
      <c r="L54" s="106" t="e">
        <f t="shared" si="56"/>
        <v>#REF!</v>
      </c>
      <c r="M54" s="106" t="e">
        <f t="shared" si="56"/>
        <v>#REF!</v>
      </c>
      <c r="N54" s="106" t="e">
        <f t="shared" si="56"/>
        <v>#REF!</v>
      </c>
      <c r="O54" s="106" t="e">
        <f t="shared" si="56"/>
        <v>#REF!</v>
      </c>
      <c r="P54" s="106" t="e">
        <f t="shared" si="56"/>
        <v>#REF!</v>
      </c>
      <c r="Q54" s="106" t="e">
        <f t="shared" si="56"/>
        <v>#REF!</v>
      </c>
      <c r="R54" s="106" t="e">
        <f t="shared" si="56"/>
        <v>#REF!</v>
      </c>
      <c r="S54" s="106" t="e">
        <f t="shared" si="56"/>
        <v>#REF!</v>
      </c>
      <c r="T54" s="106" t="e">
        <f t="shared" si="56"/>
        <v>#REF!</v>
      </c>
      <c r="U54" s="106" t="e">
        <f t="shared" si="56"/>
        <v>#REF!</v>
      </c>
      <c r="V54" s="106" t="e">
        <f t="shared" si="56"/>
        <v>#REF!</v>
      </c>
      <c r="W54" s="106" t="e">
        <f t="shared" si="56"/>
        <v>#REF!</v>
      </c>
      <c r="X54" s="106" t="e">
        <f t="shared" si="56"/>
        <v>#REF!</v>
      </c>
      <c r="Y54" s="106" t="e">
        <f t="shared" si="56"/>
        <v>#REF!</v>
      </c>
      <c r="Z54" s="106" t="e">
        <f t="shared" si="56"/>
        <v>#REF!</v>
      </c>
      <c r="AA54" s="106" t="e">
        <f t="shared" si="56"/>
        <v>#REF!</v>
      </c>
      <c r="AB54" s="106" t="e">
        <f t="shared" si="56"/>
        <v>#REF!</v>
      </c>
      <c r="AC54" s="106" t="e">
        <f t="shared" si="56"/>
        <v>#REF!</v>
      </c>
      <c r="AD54" s="106" t="e">
        <f t="shared" si="56"/>
        <v>#REF!</v>
      </c>
      <c r="AE54" s="106" t="e">
        <f t="shared" si="56"/>
        <v>#REF!</v>
      </c>
      <c r="AF54" s="106" t="e">
        <f t="shared" si="56"/>
        <v>#REF!</v>
      </c>
      <c r="AG54" s="106" t="e">
        <f t="shared" si="56"/>
        <v>#REF!</v>
      </c>
      <c r="AH54" s="106" t="e">
        <f t="shared" si="56"/>
        <v>#REF!</v>
      </c>
      <c r="AI54" s="105"/>
      <c r="AJ54" s="106"/>
      <c r="AK54" s="105"/>
      <c r="AL54" s="106" t="e">
        <f>AL39/AL37</f>
        <v>#DIV/0!</v>
      </c>
    </row>
    <row r="55" spans="1:38" ht="11.25" customHeight="1" x14ac:dyDescent="0.55000000000000004">
      <c r="A55" s="103" t="s">
        <v>93</v>
      </c>
      <c r="B55" s="106"/>
      <c r="C55" s="106"/>
      <c r="D55" s="106" t="e">
        <f t="shared" ref="D55:AH55" si="57">D41/D37</f>
        <v>#REF!</v>
      </c>
      <c r="E55" s="106" t="e">
        <f t="shared" si="57"/>
        <v>#REF!</v>
      </c>
      <c r="F55" s="106" t="e">
        <f t="shared" si="57"/>
        <v>#REF!</v>
      </c>
      <c r="G55" s="106" t="e">
        <f t="shared" si="57"/>
        <v>#REF!</v>
      </c>
      <c r="H55" s="106" t="e">
        <f t="shared" si="57"/>
        <v>#REF!</v>
      </c>
      <c r="I55" s="106" t="e">
        <f t="shared" si="57"/>
        <v>#REF!</v>
      </c>
      <c r="J55" s="106" t="e">
        <f t="shared" si="57"/>
        <v>#REF!</v>
      </c>
      <c r="K55" s="106" t="e">
        <f t="shared" si="57"/>
        <v>#REF!</v>
      </c>
      <c r="L55" s="106" t="e">
        <f t="shared" si="57"/>
        <v>#REF!</v>
      </c>
      <c r="M55" s="106" t="e">
        <f t="shared" si="57"/>
        <v>#REF!</v>
      </c>
      <c r="N55" s="106" t="e">
        <f t="shared" si="57"/>
        <v>#REF!</v>
      </c>
      <c r="O55" s="106" t="e">
        <f t="shared" si="57"/>
        <v>#REF!</v>
      </c>
      <c r="P55" s="106" t="e">
        <f t="shared" si="57"/>
        <v>#REF!</v>
      </c>
      <c r="Q55" s="106" t="e">
        <f t="shared" si="57"/>
        <v>#REF!</v>
      </c>
      <c r="R55" s="106" t="e">
        <f t="shared" si="57"/>
        <v>#REF!</v>
      </c>
      <c r="S55" s="106" t="e">
        <f t="shared" si="57"/>
        <v>#REF!</v>
      </c>
      <c r="T55" s="106" t="e">
        <f t="shared" si="57"/>
        <v>#REF!</v>
      </c>
      <c r="U55" s="106" t="e">
        <f t="shared" si="57"/>
        <v>#REF!</v>
      </c>
      <c r="V55" s="106" t="e">
        <f t="shared" si="57"/>
        <v>#REF!</v>
      </c>
      <c r="W55" s="106" t="e">
        <f t="shared" si="57"/>
        <v>#REF!</v>
      </c>
      <c r="X55" s="106" t="e">
        <f t="shared" si="57"/>
        <v>#REF!</v>
      </c>
      <c r="Y55" s="106" t="e">
        <f t="shared" si="57"/>
        <v>#REF!</v>
      </c>
      <c r="Z55" s="106" t="e">
        <f t="shared" si="57"/>
        <v>#REF!</v>
      </c>
      <c r="AA55" s="106" t="e">
        <f t="shared" si="57"/>
        <v>#REF!</v>
      </c>
      <c r="AB55" s="106" t="e">
        <f t="shared" si="57"/>
        <v>#REF!</v>
      </c>
      <c r="AC55" s="106" t="e">
        <f t="shared" si="57"/>
        <v>#REF!</v>
      </c>
      <c r="AD55" s="106" t="e">
        <f t="shared" si="57"/>
        <v>#REF!</v>
      </c>
      <c r="AE55" s="106" t="e">
        <f t="shared" si="57"/>
        <v>#REF!</v>
      </c>
      <c r="AF55" s="106" t="e">
        <f t="shared" si="57"/>
        <v>#REF!</v>
      </c>
      <c r="AG55" s="106" t="e">
        <f t="shared" si="57"/>
        <v>#REF!</v>
      </c>
      <c r="AH55" s="106" t="e">
        <f t="shared" si="57"/>
        <v>#REF!</v>
      </c>
      <c r="AI55" s="105"/>
      <c r="AJ55" s="106"/>
      <c r="AK55" s="105"/>
      <c r="AL55" s="106" t="e">
        <f>AL41/AL37</f>
        <v>#DIV/0!</v>
      </c>
    </row>
    <row r="56" spans="1:38" ht="11.25" customHeight="1" x14ac:dyDescent="0.55000000000000004">
      <c r="A56" s="103" t="e">
        <f t="shared" ref="A56:A57" si="58">#REF!</f>
        <v>#REF!</v>
      </c>
      <c r="B56" s="106" t="e">
        <f t="shared" ref="B56:B57" si="59">SUMIFS(#REF!,#REF!,B$2)</f>
        <v>#REF!</v>
      </c>
      <c r="C56" s="106"/>
      <c r="D56" s="106" t="e">
        <f t="shared" ref="D56:AH56" si="60">SUMIFS(#REF!,#REF!,D$2)</f>
        <v>#REF!</v>
      </c>
      <c r="E56" s="106" t="e">
        <f t="shared" si="60"/>
        <v>#REF!</v>
      </c>
      <c r="F56" s="106" t="e">
        <f t="shared" si="60"/>
        <v>#REF!</v>
      </c>
      <c r="G56" s="106" t="e">
        <f t="shared" si="60"/>
        <v>#REF!</v>
      </c>
      <c r="H56" s="106" t="e">
        <f t="shared" si="60"/>
        <v>#REF!</v>
      </c>
      <c r="I56" s="106" t="e">
        <f t="shared" si="60"/>
        <v>#REF!</v>
      </c>
      <c r="J56" s="106" t="e">
        <f t="shared" si="60"/>
        <v>#REF!</v>
      </c>
      <c r="K56" s="106" t="e">
        <f t="shared" si="60"/>
        <v>#REF!</v>
      </c>
      <c r="L56" s="106" t="e">
        <f t="shared" si="60"/>
        <v>#REF!</v>
      </c>
      <c r="M56" s="106" t="e">
        <f t="shared" si="60"/>
        <v>#REF!</v>
      </c>
      <c r="N56" s="106" t="e">
        <f t="shared" si="60"/>
        <v>#REF!</v>
      </c>
      <c r="O56" s="106" t="e">
        <f t="shared" si="60"/>
        <v>#REF!</v>
      </c>
      <c r="P56" s="106" t="e">
        <f t="shared" si="60"/>
        <v>#REF!</v>
      </c>
      <c r="Q56" s="106" t="e">
        <f t="shared" si="60"/>
        <v>#REF!</v>
      </c>
      <c r="R56" s="106" t="e">
        <f t="shared" si="60"/>
        <v>#REF!</v>
      </c>
      <c r="S56" s="106" t="e">
        <f t="shared" si="60"/>
        <v>#REF!</v>
      </c>
      <c r="T56" s="106" t="e">
        <f t="shared" si="60"/>
        <v>#REF!</v>
      </c>
      <c r="U56" s="106" t="e">
        <f t="shared" si="60"/>
        <v>#REF!</v>
      </c>
      <c r="V56" s="106" t="e">
        <f t="shared" si="60"/>
        <v>#REF!</v>
      </c>
      <c r="W56" s="106" t="e">
        <f t="shared" si="60"/>
        <v>#REF!</v>
      </c>
      <c r="X56" s="106" t="e">
        <f t="shared" si="60"/>
        <v>#REF!</v>
      </c>
      <c r="Y56" s="106" t="e">
        <f t="shared" si="60"/>
        <v>#REF!</v>
      </c>
      <c r="Z56" s="106" t="e">
        <f t="shared" si="60"/>
        <v>#REF!</v>
      </c>
      <c r="AA56" s="106" t="e">
        <f t="shared" si="60"/>
        <v>#REF!</v>
      </c>
      <c r="AB56" s="106" t="e">
        <f t="shared" si="60"/>
        <v>#REF!</v>
      </c>
      <c r="AC56" s="106" t="e">
        <f t="shared" si="60"/>
        <v>#REF!</v>
      </c>
      <c r="AD56" s="106" t="e">
        <f t="shared" si="60"/>
        <v>#REF!</v>
      </c>
      <c r="AE56" s="106" t="e">
        <f t="shared" si="60"/>
        <v>#REF!</v>
      </c>
      <c r="AF56" s="106" t="e">
        <f t="shared" si="60"/>
        <v>#REF!</v>
      </c>
      <c r="AG56" s="106" t="e">
        <f t="shared" si="60"/>
        <v>#REF!</v>
      </c>
      <c r="AH56" s="106" t="e">
        <f t="shared" si="60"/>
        <v>#REF!</v>
      </c>
      <c r="AI56" s="105"/>
      <c r="AJ56" s="106"/>
      <c r="AK56" s="105"/>
      <c r="AL56" s="106"/>
    </row>
    <row r="57" spans="1:38" ht="11.25" customHeight="1" x14ac:dyDescent="0.55000000000000004">
      <c r="A57" s="103" t="e">
        <f t="shared" si="58"/>
        <v>#REF!</v>
      </c>
      <c r="B57" s="106" t="e">
        <f t="shared" si="59"/>
        <v>#REF!</v>
      </c>
      <c r="C57" s="106"/>
      <c r="D57" s="106" t="e">
        <f t="shared" ref="D57:AH57" si="61">SUMIFS(#REF!,#REF!,D$2)</f>
        <v>#REF!</v>
      </c>
      <c r="E57" s="106" t="e">
        <f t="shared" si="61"/>
        <v>#REF!</v>
      </c>
      <c r="F57" s="106" t="e">
        <f t="shared" si="61"/>
        <v>#REF!</v>
      </c>
      <c r="G57" s="106" t="e">
        <f t="shared" si="61"/>
        <v>#REF!</v>
      </c>
      <c r="H57" s="106" t="e">
        <f t="shared" si="61"/>
        <v>#REF!</v>
      </c>
      <c r="I57" s="106" t="e">
        <f t="shared" si="61"/>
        <v>#REF!</v>
      </c>
      <c r="J57" s="106" t="e">
        <f t="shared" si="61"/>
        <v>#REF!</v>
      </c>
      <c r="K57" s="106" t="e">
        <f t="shared" si="61"/>
        <v>#REF!</v>
      </c>
      <c r="L57" s="106" t="e">
        <f t="shared" si="61"/>
        <v>#REF!</v>
      </c>
      <c r="M57" s="106" t="e">
        <f t="shared" si="61"/>
        <v>#REF!</v>
      </c>
      <c r="N57" s="106" t="e">
        <f t="shared" si="61"/>
        <v>#REF!</v>
      </c>
      <c r="O57" s="106" t="e">
        <f t="shared" si="61"/>
        <v>#REF!</v>
      </c>
      <c r="P57" s="106" t="e">
        <f t="shared" si="61"/>
        <v>#REF!</v>
      </c>
      <c r="Q57" s="106" t="e">
        <f t="shared" si="61"/>
        <v>#REF!</v>
      </c>
      <c r="R57" s="106" t="e">
        <f t="shared" si="61"/>
        <v>#REF!</v>
      </c>
      <c r="S57" s="106" t="e">
        <f t="shared" si="61"/>
        <v>#REF!</v>
      </c>
      <c r="T57" s="106" t="e">
        <f t="shared" si="61"/>
        <v>#REF!</v>
      </c>
      <c r="U57" s="106" t="e">
        <f t="shared" si="61"/>
        <v>#REF!</v>
      </c>
      <c r="V57" s="106" t="e">
        <f t="shared" si="61"/>
        <v>#REF!</v>
      </c>
      <c r="W57" s="106" t="e">
        <f t="shared" si="61"/>
        <v>#REF!</v>
      </c>
      <c r="X57" s="106" t="e">
        <f t="shared" si="61"/>
        <v>#REF!</v>
      </c>
      <c r="Y57" s="106" t="e">
        <f t="shared" si="61"/>
        <v>#REF!</v>
      </c>
      <c r="Z57" s="106" t="e">
        <f t="shared" si="61"/>
        <v>#REF!</v>
      </c>
      <c r="AA57" s="106" t="e">
        <f t="shared" si="61"/>
        <v>#REF!</v>
      </c>
      <c r="AB57" s="106" t="e">
        <f t="shared" si="61"/>
        <v>#REF!</v>
      </c>
      <c r="AC57" s="106" t="e">
        <f t="shared" si="61"/>
        <v>#REF!</v>
      </c>
      <c r="AD57" s="106" t="e">
        <f t="shared" si="61"/>
        <v>#REF!</v>
      </c>
      <c r="AE57" s="106" t="e">
        <f t="shared" si="61"/>
        <v>#REF!</v>
      </c>
      <c r="AF57" s="106" t="e">
        <f t="shared" si="61"/>
        <v>#REF!</v>
      </c>
      <c r="AG57" s="106" t="e">
        <f t="shared" si="61"/>
        <v>#REF!</v>
      </c>
      <c r="AH57" s="106" t="e">
        <f t="shared" si="61"/>
        <v>#REF!</v>
      </c>
      <c r="AI57" s="105"/>
      <c r="AJ57" s="106"/>
      <c r="AK57" s="105"/>
      <c r="AL57" s="106"/>
    </row>
    <row r="58" spans="1:38" ht="13.5" customHeight="1" x14ac:dyDescent="0.55000000000000004">
      <c r="A58" s="99"/>
      <c r="B58" s="101"/>
      <c r="C58" s="92"/>
      <c r="D58" s="101"/>
      <c r="E58" s="101"/>
      <c r="F58" s="101"/>
      <c r="G58" s="101"/>
      <c r="H58" s="101"/>
      <c r="I58" s="101"/>
      <c r="J58" s="101"/>
      <c r="K58" s="101"/>
      <c r="L58" s="101"/>
      <c r="M58" s="101"/>
      <c r="N58" s="101"/>
      <c r="O58" s="101"/>
      <c r="P58" s="101"/>
      <c r="Q58" s="101"/>
      <c r="R58" s="101"/>
      <c r="S58" s="101"/>
      <c r="T58" s="101"/>
      <c r="U58" s="101"/>
      <c r="V58" s="101"/>
      <c r="W58" s="101"/>
      <c r="X58" s="101"/>
      <c r="Y58" s="101"/>
      <c r="Z58" s="101"/>
      <c r="AA58" s="101"/>
      <c r="AB58" s="101"/>
      <c r="AC58" s="101"/>
      <c r="AD58" s="101"/>
      <c r="AE58" s="101"/>
      <c r="AF58" s="101"/>
      <c r="AG58" s="101"/>
      <c r="AH58" s="101"/>
      <c r="AI58" s="101"/>
      <c r="AJ58" s="101"/>
      <c r="AK58" s="101"/>
      <c r="AL58" s="101"/>
    </row>
    <row r="59" spans="1:38" ht="13.5" customHeight="1" x14ac:dyDescent="0.55000000000000004">
      <c r="A59" s="99"/>
      <c r="B59" s="101"/>
      <c r="C59" s="92"/>
      <c r="D59" s="101"/>
      <c r="E59" s="101"/>
      <c r="F59" s="101"/>
      <c r="G59" s="101"/>
      <c r="H59" s="101"/>
      <c r="I59" s="101"/>
      <c r="J59" s="101"/>
      <c r="K59" s="101"/>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row>
    <row r="60" spans="1:38" ht="13.5" customHeight="1" x14ac:dyDescent="0.55000000000000004">
      <c r="A60" s="99"/>
      <c r="B60" s="101"/>
      <c r="C60" s="92"/>
      <c r="D60" s="101"/>
      <c r="E60" s="101"/>
      <c r="F60" s="101"/>
      <c r="G60" s="101"/>
      <c r="H60" s="101"/>
      <c r="I60" s="101"/>
      <c r="J60" s="101"/>
      <c r="K60" s="101"/>
      <c r="L60" s="101"/>
      <c r="M60" s="101"/>
      <c r="N60" s="101"/>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row>
    <row r="61" spans="1:38" ht="13.5" customHeight="1" x14ac:dyDescent="0.55000000000000004">
      <c r="A61" s="99"/>
      <c r="B61" s="101"/>
      <c r="C61" s="92"/>
      <c r="D61" s="101"/>
      <c r="E61" s="101"/>
      <c r="F61" s="101"/>
      <c r="G61" s="101"/>
      <c r="H61" s="101"/>
      <c r="I61" s="101"/>
      <c r="J61" s="101"/>
      <c r="K61" s="101"/>
      <c r="L61" s="101"/>
      <c r="M61" s="101"/>
      <c r="N61" s="101"/>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row>
    <row r="62" spans="1:38" ht="13.5" customHeight="1" x14ac:dyDescent="0.55000000000000004">
      <c r="A62" s="99"/>
      <c r="B62" s="101"/>
      <c r="C62" s="92"/>
      <c r="D62" s="101"/>
      <c r="E62" s="101"/>
      <c r="F62" s="101"/>
      <c r="G62" s="101"/>
      <c r="H62" s="101"/>
      <c r="I62" s="101"/>
      <c r="J62" s="101"/>
      <c r="K62" s="101"/>
      <c r="L62" s="101"/>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01"/>
      <c r="AL62" s="101"/>
    </row>
    <row r="63" spans="1:38" ht="13.5" customHeight="1" x14ac:dyDescent="0.55000000000000004">
      <c r="A63" s="99"/>
      <c r="B63" s="101"/>
      <c r="C63" s="92"/>
      <c r="D63" s="101"/>
      <c r="E63" s="101"/>
      <c r="F63" s="101"/>
      <c r="G63" s="101"/>
      <c r="H63" s="101"/>
      <c r="I63" s="101"/>
      <c r="J63" s="101"/>
      <c r="K63" s="101"/>
      <c r="L63" s="101"/>
      <c r="M63" s="101"/>
      <c r="N63" s="101"/>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row>
    <row r="64" spans="1:38" ht="13.5" customHeight="1" x14ac:dyDescent="0.55000000000000004">
      <c r="A64" s="99"/>
      <c r="B64" s="101"/>
      <c r="C64" s="92"/>
      <c r="D64" s="101"/>
      <c r="E64" s="101"/>
      <c r="F64" s="101"/>
      <c r="G64" s="101"/>
      <c r="H64" s="101"/>
      <c r="I64" s="101"/>
      <c r="J64" s="101"/>
      <c r="K64" s="101"/>
      <c r="L64" s="101"/>
      <c r="M64" s="101"/>
      <c r="N64" s="101"/>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row>
    <row r="65" spans="1:38" ht="27" customHeight="1" x14ac:dyDescent="0.55000000000000004">
      <c r="A65" s="78" t="s">
        <v>94</v>
      </c>
      <c r="B65" s="79" t="e">
        <f>#REF!</f>
        <v>#REF!</v>
      </c>
      <c r="C65" s="80" t="e">
        <f>B65</f>
        <v>#REF!</v>
      </c>
      <c r="D65" s="81">
        <v>44926</v>
      </c>
      <c r="E65" s="81">
        <f t="shared" ref="E65:AH65" si="62">EOMONTH(D65,12)</f>
        <v>45291</v>
      </c>
      <c r="F65" s="81">
        <f t="shared" si="62"/>
        <v>45657</v>
      </c>
      <c r="G65" s="81">
        <f t="shared" si="62"/>
        <v>46022</v>
      </c>
      <c r="H65" s="81">
        <f t="shared" si="62"/>
        <v>46387</v>
      </c>
      <c r="I65" s="81">
        <f t="shared" si="62"/>
        <v>46752</v>
      </c>
      <c r="J65" s="81">
        <f t="shared" si="62"/>
        <v>47118</v>
      </c>
      <c r="K65" s="81">
        <f t="shared" si="62"/>
        <v>47483</v>
      </c>
      <c r="L65" s="81">
        <f t="shared" si="62"/>
        <v>47848</v>
      </c>
      <c r="M65" s="81">
        <f t="shared" si="62"/>
        <v>48213</v>
      </c>
      <c r="N65" s="81">
        <f t="shared" si="62"/>
        <v>48579</v>
      </c>
      <c r="O65" s="81">
        <f t="shared" si="62"/>
        <v>48944</v>
      </c>
      <c r="P65" s="81">
        <f t="shared" si="62"/>
        <v>49309</v>
      </c>
      <c r="Q65" s="81">
        <f t="shared" si="62"/>
        <v>49674</v>
      </c>
      <c r="R65" s="81">
        <f t="shared" si="62"/>
        <v>50040</v>
      </c>
      <c r="S65" s="81">
        <f t="shared" si="62"/>
        <v>50405</v>
      </c>
      <c r="T65" s="81">
        <f t="shared" si="62"/>
        <v>50770</v>
      </c>
      <c r="U65" s="81">
        <f t="shared" si="62"/>
        <v>51135</v>
      </c>
      <c r="V65" s="81">
        <f t="shared" si="62"/>
        <v>51501</v>
      </c>
      <c r="W65" s="81">
        <f t="shared" si="62"/>
        <v>51866</v>
      </c>
      <c r="X65" s="81">
        <f t="shared" si="62"/>
        <v>52231</v>
      </c>
      <c r="Y65" s="81">
        <f t="shared" si="62"/>
        <v>52596</v>
      </c>
      <c r="Z65" s="81">
        <f t="shared" si="62"/>
        <v>52962</v>
      </c>
      <c r="AA65" s="81">
        <f t="shared" si="62"/>
        <v>53327</v>
      </c>
      <c r="AB65" s="81">
        <f t="shared" si="62"/>
        <v>53692</v>
      </c>
      <c r="AC65" s="81">
        <f t="shared" si="62"/>
        <v>54057</v>
      </c>
      <c r="AD65" s="81">
        <f t="shared" si="62"/>
        <v>54423</v>
      </c>
      <c r="AE65" s="81">
        <f t="shared" si="62"/>
        <v>54788</v>
      </c>
      <c r="AF65" s="81">
        <f t="shared" si="62"/>
        <v>55153</v>
      </c>
      <c r="AG65" s="81">
        <f t="shared" si="62"/>
        <v>55518</v>
      </c>
      <c r="AH65" s="81">
        <f t="shared" si="62"/>
        <v>55884</v>
      </c>
      <c r="AI65" s="78"/>
      <c r="AJ65" s="81"/>
      <c r="AK65" s="78"/>
      <c r="AL65" s="81">
        <f>AL$2</f>
        <v>44926</v>
      </c>
    </row>
    <row r="66" spans="1:38" ht="11.25" customHeight="1" x14ac:dyDescent="0.55000000000000004">
      <c r="A66" s="83" t="e">
        <f>#REF!</f>
        <v>#REF!</v>
      </c>
      <c r="B66" s="84" t="e">
        <f>SUMIFS(#REF!,#REF!,B$2)/1000</f>
        <v>#REF!</v>
      </c>
      <c r="C66" s="84"/>
      <c r="D66" s="84" t="e">
        <f t="shared" ref="D66:AH66" si="63">SUMIFS(#REF!,#REF!,"&gt;"&amp;C$2,#REF!,"&lt;="&amp;D$2)/1000</f>
        <v>#REF!</v>
      </c>
      <c r="E66" s="84" t="e">
        <f t="shared" si="63"/>
        <v>#REF!</v>
      </c>
      <c r="F66" s="84" t="e">
        <f t="shared" si="63"/>
        <v>#REF!</v>
      </c>
      <c r="G66" s="84" t="e">
        <f t="shared" si="63"/>
        <v>#REF!</v>
      </c>
      <c r="H66" s="84" t="e">
        <f t="shared" si="63"/>
        <v>#REF!</v>
      </c>
      <c r="I66" s="84" t="e">
        <f t="shared" si="63"/>
        <v>#REF!</v>
      </c>
      <c r="J66" s="84" t="e">
        <f t="shared" si="63"/>
        <v>#REF!</v>
      </c>
      <c r="K66" s="84" t="e">
        <f t="shared" si="63"/>
        <v>#REF!</v>
      </c>
      <c r="L66" s="84" t="e">
        <f t="shared" si="63"/>
        <v>#REF!</v>
      </c>
      <c r="M66" s="84" t="e">
        <f t="shared" si="63"/>
        <v>#REF!</v>
      </c>
      <c r="N66" s="84" t="e">
        <f t="shared" si="63"/>
        <v>#REF!</v>
      </c>
      <c r="O66" s="84" t="e">
        <f t="shared" si="63"/>
        <v>#REF!</v>
      </c>
      <c r="P66" s="84" t="e">
        <f t="shared" si="63"/>
        <v>#REF!</v>
      </c>
      <c r="Q66" s="84" t="e">
        <f t="shared" si="63"/>
        <v>#REF!</v>
      </c>
      <c r="R66" s="84" t="e">
        <f t="shared" si="63"/>
        <v>#REF!</v>
      </c>
      <c r="S66" s="84" t="e">
        <f t="shared" si="63"/>
        <v>#REF!</v>
      </c>
      <c r="T66" s="84" t="e">
        <f t="shared" si="63"/>
        <v>#REF!</v>
      </c>
      <c r="U66" s="84" t="e">
        <f t="shared" si="63"/>
        <v>#REF!</v>
      </c>
      <c r="V66" s="84" t="e">
        <f t="shared" si="63"/>
        <v>#REF!</v>
      </c>
      <c r="W66" s="84" t="e">
        <f t="shared" si="63"/>
        <v>#REF!</v>
      </c>
      <c r="X66" s="84" t="e">
        <f t="shared" si="63"/>
        <v>#REF!</v>
      </c>
      <c r="Y66" s="84" t="e">
        <f t="shared" si="63"/>
        <v>#REF!</v>
      </c>
      <c r="Z66" s="84" t="e">
        <f t="shared" si="63"/>
        <v>#REF!</v>
      </c>
      <c r="AA66" s="84" t="e">
        <f t="shared" si="63"/>
        <v>#REF!</v>
      </c>
      <c r="AB66" s="84" t="e">
        <f t="shared" si="63"/>
        <v>#REF!</v>
      </c>
      <c r="AC66" s="84" t="e">
        <f t="shared" si="63"/>
        <v>#REF!</v>
      </c>
      <c r="AD66" s="84" t="e">
        <f t="shared" si="63"/>
        <v>#REF!</v>
      </c>
      <c r="AE66" s="84" t="e">
        <f t="shared" si="63"/>
        <v>#REF!</v>
      </c>
      <c r="AF66" s="84" t="e">
        <f t="shared" si="63"/>
        <v>#REF!</v>
      </c>
      <c r="AG66" s="84" t="e">
        <f t="shared" si="63"/>
        <v>#REF!</v>
      </c>
      <c r="AH66" s="84" t="e">
        <f t="shared" si="63"/>
        <v>#REF!</v>
      </c>
      <c r="AI66" s="85"/>
      <c r="AJ66" s="84"/>
      <c r="AK66" s="85"/>
      <c r="AL66" s="84"/>
    </row>
    <row r="67" spans="1:38" ht="13.5" customHeight="1" x14ac:dyDescent="0.55000000000000004">
      <c r="A67" s="99"/>
      <c r="B67" s="101"/>
      <c r="C67" s="92"/>
      <c r="D67" s="101"/>
      <c r="E67" s="101"/>
      <c r="F67" s="101"/>
      <c r="G67" s="101"/>
      <c r="H67" s="101"/>
      <c r="I67" s="101"/>
      <c r="J67" s="101"/>
      <c r="K67" s="101"/>
      <c r="L67" s="101"/>
      <c r="M67" s="101"/>
      <c r="N67" s="101"/>
      <c r="O67" s="101"/>
      <c r="P67" s="101"/>
      <c r="Q67" s="101"/>
      <c r="R67" s="101"/>
      <c r="S67" s="101"/>
      <c r="T67" s="101"/>
      <c r="U67" s="101"/>
      <c r="V67" s="101"/>
      <c r="W67" s="101"/>
      <c r="X67" s="101"/>
      <c r="Y67" s="101"/>
      <c r="Z67" s="101"/>
      <c r="AA67" s="101"/>
      <c r="AB67" s="101"/>
      <c r="AC67" s="101"/>
      <c r="AD67" s="101"/>
      <c r="AE67" s="101"/>
      <c r="AF67" s="101"/>
      <c r="AG67" s="101"/>
      <c r="AH67" s="101"/>
      <c r="AI67" s="101"/>
      <c r="AJ67" s="101"/>
      <c r="AK67" s="101"/>
      <c r="AL67" s="101"/>
    </row>
    <row r="68" spans="1:38" ht="11.25" customHeight="1" x14ac:dyDescent="0.55000000000000004">
      <c r="A68" s="103" t="s">
        <v>95</v>
      </c>
      <c r="B68" s="106"/>
      <c r="C68" s="106"/>
      <c r="D68" s="106" t="e">
        <f t="shared" ref="D68:AH68" si="64">D66/D41</f>
        <v>#REF!</v>
      </c>
      <c r="E68" s="106" t="e">
        <f t="shared" si="64"/>
        <v>#REF!</v>
      </c>
      <c r="F68" s="106" t="e">
        <f t="shared" si="64"/>
        <v>#REF!</v>
      </c>
      <c r="G68" s="106" t="e">
        <f t="shared" si="64"/>
        <v>#REF!</v>
      </c>
      <c r="H68" s="106" t="e">
        <f t="shared" si="64"/>
        <v>#REF!</v>
      </c>
      <c r="I68" s="106" t="e">
        <f t="shared" si="64"/>
        <v>#REF!</v>
      </c>
      <c r="J68" s="106" t="e">
        <f t="shared" si="64"/>
        <v>#REF!</v>
      </c>
      <c r="K68" s="106" t="e">
        <f t="shared" si="64"/>
        <v>#REF!</v>
      </c>
      <c r="L68" s="106" t="e">
        <f t="shared" si="64"/>
        <v>#REF!</v>
      </c>
      <c r="M68" s="106" t="e">
        <f t="shared" si="64"/>
        <v>#REF!</v>
      </c>
      <c r="N68" s="106" t="e">
        <f t="shared" si="64"/>
        <v>#REF!</v>
      </c>
      <c r="O68" s="106" t="e">
        <f t="shared" si="64"/>
        <v>#REF!</v>
      </c>
      <c r="P68" s="106" t="e">
        <f t="shared" si="64"/>
        <v>#REF!</v>
      </c>
      <c r="Q68" s="106" t="e">
        <f t="shared" si="64"/>
        <v>#REF!</v>
      </c>
      <c r="R68" s="106" t="e">
        <f t="shared" si="64"/>
        <v>#REF!</v>
      </c>
      <c r="S68" s="106" t="e">
        <f t="shared" si="64"/>
        <v>#REF!</v>
      </c>
      <c r="T68" s="106" t="e">
        <f t="shared" si="64"/>
        <v>#REF!</v>
      </c>
      <c r="U68" s="106" t="e">
        <f t="shared" si="64"/>
        <v>#REF!</v>
      </c>
      <c r="V68" s="106" t="e">
        <f t="shared" si="64"/>
        <v>#REF!</v>
      </c>
      <c r="W68" s="106" t="e">
        <f t="shared" si="64"/>
        <v>#REF!</v>
      </c>
      <c r="X68" s="106" t="e">
        <f t="shared" si="64"/>
        <v>#REF!</v>
      </c>
      <c r="Y68" s="106" t="e">
        <f t="shared" si="64"/>
        <v>#REF!</v>
      </c>
      <c r="Z68" s="106" t="e">
        <f t="shared" si="64"/>
        <v>#REF!</v>
      </c>
      <c r="AA68" s="106" t="e">
        <f t="shared" si="64"/>
        <v>#REF!</v>
      </c>
      <c r="AB68" s="106" t="e">
        <f t="shared" si="64"/>
        <v>#REF!</v>
      </c>
      <c r="AC68" s="106" t="e">
        <f t="shared" si="64"/>
        <v>#REF!</v>
      </c>
      <c r="AD68" s="106" t="e">
        <f t="shared" si="64"/>
        <v>#REF!</v>
      </c>
      <c r="AE68" s="106" t="e">
        <f t="shared" si="64"/>
        <v>#REF!</v>
      </c>
      <c r="AF68" s="106" t="e">
        <f t="shared" si="64"/>
        <v>#REF!</v>
      </c>
      <c r="AG68" s="106" t="e">
        <f t="shared" si="64"/>
        <v>#REF!</v>
      </c>
      <c r="AH68" s="106" t="e">
        <f t="shared" si="64"/>
        <v>#REF!</v>
      </c>
      <c r="AI68" s="105"/>
      <c r="AJ68" s="106"/>
      <c r="AK68" s="105"/>
      <c r="AL68" s="106" t="e">
        <f>AL66/AL41</f>
        <v>#DIV/0!</v>
      </c>
    </row>
    <row r="69" spans="1:38" ht="11.25" customHeight="1" x14ac:dyDescent="0.55000000000000004">
      <c r="A69" s="103" t="s">
        <v>96</v>
      </c>
      <c r="B69" s="106"/>
      <c r="C69" s="106"/>
      <c r="D69" s="116" t="e">
        <f t="shared" ref="D69:AH69" si="65">D66/D34</f>
        <v>#REF!</v>
      </c>
      <c r="E69" s="116" t="e">
        <f t="shared" si="65"/>
        <v>#REF!</v>
      </c>
      <c r="F69" s="116" t="e">
        <f t="shared" si="65"/>
        <v>#REF!</v>
      </c>
      <c r="G69" s="116" t="e">
        <f t="shared" si="65"/>
        <v>#REF!</v>
      </c>
      <c r="H69" s="116" t="e">
        <f t="shared" si="65"/>
        <v>#REF!</v>
      </c>
      <c r="I69" s="116" t="e">
        <f t="shared" si="65"/>
        <v>#REF!</v>
      </c>
      <c r="J69" s="116" t="e">
        <f t="shared" si="65"/>
        <v>#REF!</v>
      </c>
      <c r="K69" s="116" t="e">
        <f t="shared" si="65"/>
        <v>#REF!</v>
      </c>
      <c r="L69" s="116" t="e">
        <f t="shared" si="65"/>
        <v>#REF!</v>
      </c>
      <c r="M69" s="116" t="e">
        <f t="shared" si="65"/>
        <v>#REF!</v>
      </c>
      <c r="N69" s="116" t="e">
        <f t="shared" si="65"/>
        <v>#REF!</v>
      </c>
      <c r="O69" s="116" t="e">
        <f t="shared" si="65"/>
        <v>#REF!</v>
      </c>
      <c r="P69" s="116" t="e">
        <f t="shared" si="65"/>
        <v>#REF!</v>
      </c>
      <c r="Q69" s="116" t="e">
        <f t="shared" si="65"/>
        <v>#REF!</v>
      </c>
      <c r="R69" s="116" t="e">
        <f t="shared" si="65"/>
        <v>#REF!</v>
      </c>
      <c r="S69" s="116" t="e">
        <f t="shared" si="65"/>
        <v>#REF!</v>
      </c>
      <c r="T69" s="116" t="e">
        <f t="shared" si="65"/>
        <v>#REF!</v>
      </c>
      <c r="U69" s="116" t="e">
        <f t="shared" si="65"/>
        <v>#REF!</v>
      </c>
      <c r="V69" s="116" t="e">
        <f t="shared" si="65"/>
        <v>#REF!</v>
      </c>
      <c r="W69" s="116" t="e">
        <f t="shared" si="65"/>
        <v>#REF!</v>
      </c>
      <c r="X69" s="116" t="e">
        <f t="shared" si="65"/>
        <v>#REF!</v>
      </c>
      <c r="Y69" s="116" t="e">
        <f t="shared" si="65"/>
        <v>#REF!</v>
      </c>
      <c r="Z69" s="116" t="e">
        <f t="shared" si="65"/>
        <v>#REF!</v>
      </c>
      <c r="AA69" s="116" t="e">
        <f t="shared" si="65"/>
        <v>#REF!</v>
      </c>
      <c r="AB69" s="116" t="e">
        <f t="shared" si="65"/>
        <v>#REF!</v>
      </c>
      <c r="AC69" s="116" t="e">
        <f t="shared" si="65"/>
        <v>#REF!</v>
      </c>
      <c r="AD69" s="116" t="e">
        <f t="shared" si="65"/>
        <v>#REF!</v>
      </c>
      <c r="AE69" s="116" t="e">
        <f t="shared" si="65"/>
        <v>#REF!</v>
      </c>
      <c r="AF69" s="116" t="e">
        <f t="shared" si="65"/>
        <v>#REF!</v>
      </c>
      <c r="AG69" s="116" t="e">
        <f t="shared" si="65"/>
        <v>#REF!</v>
      </c>
      <c r="AH69" s="116" t="e">
        <f t="shared" si="65"/>
        <v>#REF!</v>
      </c>
      <c r="AI69" s="105"/>
      <c r="AJ69" s="116"/>
      <c r="AK69" s="105"/>
      <c r="AL69" s="116" t="e">
        <f>AL66/AL34</f>
        <v>#DIV/0!</v>
      </c>
    </row>
    <row r="70" spans="1:38" ht="13.5" customHeight="1" x14ac:dyDescent="0.55000000000000004">
      <c r="A70" s="99"/>
      <c r="B70" s="101"/>
      <c r="C70" s="92"/>
      <c r="D70" s="101"/>
      <c r="E70" s="101"/>
      <c r="F70" s="101"/>
      <c r="G70" s="101"/>
      <c r="H70" s="101"/>
      <c r="I70" s="101"/>
      <c r="J70" s="101"/>
      <c r="K70" s="101"/>
      <c r="L70" s="101"/>
      <c r="M70" s="101"/>
      <c r="N70" s="101"/>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row>
    <row r="71" spans="1:38" ht="13.5" customHeight="1" x14ac:dyDescent="0.55000000000000004">
      <c r="A71" s="99"/>
      <c r="B71" s="101"/>
      <c r="C71" s="92"/>
      <c r="D71" s="101"/>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row>
    <row r="72" spans="1:38" ht="13.5" customHeight="1" x14ac:dyDescent="0.55000000000000004">
      <c r="A72" s="99"/>
      <c r="B72" s="101"/>
      <c r="C72" s="92"/>
      <c r="D72" s="101"/>
      <c r="E72" s="101"/>
      <c r="F72" s="101"/>
      <c r="G72" s="101"/>
      <c r="H72" s="101"/>
      <c r="I72" s="101"/>
      <c r="J72" s="101"/>
      <c r="K72" s="101"/>
      <c r="L72" s="101"/>
      <c r="M72" s="101"/>
      <c r="N72" s="101"/>
      <c r="O72" s="101"/>
      <c r="P72" s="101"/>
      <c r="Q72" s="101"/>
      <c r="R72" s="101"/>
      <c r="S72" s="101"/>
      <c r="T72" s="101"/>
      <c r="U72" s="101"/>
      <c r="V72" s="101"/>
      <c r="W72" s="101"/>
      <c r="X72" s="101"/>
      <c r="Y72" s="101"/>
      <c r="Z72" s="101"/>
      <c r="AA72" s="101"/>
      <c r="AB72" s="101"/>
      <c r="AC72" s="101"/>
      <c r="AD72" s="101"/>
      <c r="AE72" s="101"/>
      <c r="AF72" s="101"/>
      <c r="AG72" s="101"/>
      <c r="AH72" s="101"/>
      <c r="AI72" s="101"/>
      <c r="AJ72" s="101"/>
      <c r="AK72" s="101"/>
      <c r="AL72" s="101"/>
    </row>
    <row r="73" spans="1:38" ht="13.5" customHeight="1" x14ac:dyDescent="0.55000000000000004">
      <c r="A73" s="99"/>
      <c r="B73" s="101"/>
      <c r="C73" s="92"/>
      <c r="D73" s="101"/>
      <c r="E73" s="101"/>
      <c r="F73" s="101"/>
      <c r="G73" s="101"/>
      <c r="H73" s="101"/>
      <c r="I73" s="101"/>
      <c r="J73" s="101"/>
      <c r="K73" s="101"/>
      <c r="L73" s="101"/>
      <c r="M73" s="101"/>
      <c r="N73" s="101"/>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row>
    <row r="74" spans="1:38" ht="13.5" customHeight="1" x14ac:dyDescent="0.55000000000000004">
      <c r="A74" s="99"/>
      <c r="B74" s="101"/>
      <c r="C74" s="92"/>
      <c r="D74" s="101"/>
      <c r="E74" s="101"/>
      <c r="F74" s="101"/>
      <c r="G74" s="101"/>
      <c r="H74" s="101"/>
      <c r="I74" s="101"/>
      <c r="J74" s="101"/>
      <c r="K74" s="101"/>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row>
    <row r="75" spans="1:38" ht="13.5" customHeight="1" x14ac:dyDescent="0.55000000000000004">
      <c r="A75" s="99"/>
      <c r="B75" s="101"/>
      <c r="C75" s="92"/>
      <c r="D75" s="101"/>
      <c r="E75" s="101"/>
      <c r="F75" s="101"/>
      <c r="G75" s="101"/>
      <c r="H75" s="101"/>
      <c r="I75" s="101"/>
      <c r="J75" s="101"/>
      <c r="K75" s="101"/>
      <c r="L75" s="101"/>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row>
    <row r="76" spans="1:38" ht="11.25" customHeight="1" x14ac:dyDescent="0.55000000000000004">
      <c r="A76" s="76" t="e">
        <f>"Note: Based on strip as of "&amp;TEXT(#REF!,"mm/dd/yyyy")</f>
        <v>#REF!</v>
      </c>
      <c r="B76" s="76"/>
      <c r="C76" s="76"/>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row>
    <row r="77" spans="1:38" ht="11.25" customHeight="1" x14ac:dyDescent="0.55000000000000004">
      <c r="A77" s="76" t="e">
        <f>"Note: "&amp;TEXT(#REF!,"0%")&amp;" portion"</f>
        <v>#REF!</v>
      </c>
      <c r="B77" s="76"/>
      <c r="C77" s="76"/>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row>
    <row r="78" spans="1:38" ht="11.25" customHeight="1" x14ac:dyDescent="0.55000000000000004">
      <c r="A78" s="76"/>
      <c r="B78" s="76"/>
      <c r="C78" s="76"/>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row>
    <row r="79" spans="1:38" ht="11.25" customHeight="1" x14ac:dyDescent="0.55000000000000004">
      <c r="A79" s="76"/>
      <c r="B79" s="76"/>
      <c r="C79" s="76"/>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row>
    <row r="80" spans="1:38" ht="11.25" customHeight="1" x14ac:dyDescent="0.55000000000000004">
      <c r="A80" s="76"/>
      <c r="B80" s="76"/>
      <c r="C80" s="76"/>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row>
    <row r="81" spans="1:38" ht="11.25" customHeight="1" x14ac:dyDescent="0.55000000000000004">
      <c r="A81" s="76"/>
      <c r="B81" s="76"/>
      <c r="C81" s="76"/>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row>
    <row r="82" spans="1:38" ht="11.25" customHeight="1" x14ac:dyDescent="0.55000000000000004">
      <c r="A82" s="76"/>
      <c r="B82" s="76"/>
      <c r="C82" s="76"/>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row>
    <row r="83" spans="1:38" ht="11.25" customHeight="1" x14ac:dyDescent="0.55000000000000004">
      <c r="A83" s="76"/>
      <c r="B83" s="76"/>
      <c r="C83" s="76"/>
      <c r="D83" s="76"/>
      <c r="E83" s="76"/>
      <c r="F83" s="117"/>
      <c r="G83" s="117"/>
      <c r="H83" s="117"/>
      <c r="I83" s="117"/>
      <c r="J83" s="117"/>
      <c r="K83" s="117"/>
      <c r="L83" s="117"/>
      <c r="M83" s="117"/>
      <c r="N83" s="117"/>
      <c r="O83" s="76"/>
      <c r="P83" s="76"/>
      <c r="Q83" s="76"/>
      <c r="R83" s="76"/>
      <c r="S83" s="76"/>
      <c r="T83" s="76"/>
      <c r="U83" s="76"/>
      <c r="V83" s="76"/>
      <c r="W83" s="76"/>
      <c r="X83" s="76"/>
      <c r="Y83" s="76"/>
      <c r="Z83" s="76"/>
      <c r="AA83" s="76"/>
      <c r="AB83" s="76"/>
      <c r="AC83" s="76"/>
      <c r="AD83" s="76"/>
      <c r="AE83" s="76"/>
      <c r="AF83" s="76"/>
      <c r="AG83" s="76"/>
      <c r="AH83" s="76"/>
      <c r="AI83" s="76"/>
      <c r="AJ83" s="117"/>
      <c r="AK83" s="76"/>
      <c r="AL83" s="76"/>
    </row>
    <row r="84" spans="1:38" ht="11.25" customHeight="1" x14ac:dyDescent="0.55000000000000004">
      <c r="A84" s="76"/>
      <c r="B84" s="76"/>
      <c r="C84" s="76"/>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row>
    <row r="85" spans="1:38" ht="11.25" customHeight="1" x14ac:dyDescent="0.55000000000000004">
      <c r="A85" s="76"/>
      <c r="B85" s="76"/>
      <c r="C85" s="76"/>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row>
    <row r="86" spans="1:38" ht="11.25" customHeight="1" x14ac:dyDescent="0.55000000000000004">
      <c r="A86" s="76"/>
      <c r="B86" s="76"/>
      <c r="C86" s="76"/>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row>
    <row r="87" spans="1:38" ht="11.25" customHeight="1" x14ac:dyDescent="0.55000000000000004">
      <c r="A87" s="76"/>
      <c r="B87" s="76"/>
      <c r="C87" s="76"/>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row>
    <row r="88" spans="1:38" ht="11.25" customHeight="1" x14ac:dyDescent="0.55000000000000004">
      <c r="A88" s="76"/>
      <c r="B88" s="76"/>
      <c r="C88" s="76"/>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row>
    <row r="89" spans="1:38" ht="11.25" customHeight="1" x14ac:dyDescent="0.55000000000000004">
      <c r="A89" s="76"/>
      <c r="B89" s="76"/>
      <c r="C89" s="76"/>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row>
    <row r="90" spans="1:38" ht="11.25" customHeight="1" x14ac:dyDescent="0.55000000000000004">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row>
    <row r="91" spans="1:38" ht="11.25" customHeight="1" x14ac:dyDescent="0.55000000000000004">
      <c r="A91" s="76"/>
      <c r="B91" s="76"/>
      <c r="C91" s="76"/>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row>
    <row r="92" spans="1:38" ht="11.25" customHeight="1" x14ac:dyDescent="0.55000000000000004">
      <c r="A92" s="76"/>
      <c r="B92" s="76"/>
      <c r="C92" s="76"/>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row>
    <row r="93" spans="1:38" ht="11.25" customHeight="1" x14ac:dyDescent="0.55000000000000004">
      <c r="A93" s="76"/>
      <c r="B93" s="76"/>
      <c r="C93" s="76"/>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row>
    <row r="94" spans="1:38" ht="11.25" customHeight="1" x14ac:dyDescent="0.55000000000000004">
      <c r="A94" s="76"/>
      <c r="B94" s="76"/>
      <c r="C94" s="76"/>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row>
    <row r="95" spans="1:38" ht="11.25" customHeight="1" x14ac:dyDescent="0.55000000000000004">
      <c r="A95" s="76"/>
      <c r="B95" s="76"/>
      <c r="C95" s="76"/>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row>
    <row r="96" spans="1:38" ht="11.25" customHeight="1" x14ac:dyDescent="0.55000000000000004">
      <c r="A96" s="76"/>
      <c r="B96" s="76"/>
      <c r="C96" s="76"/>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row>
    <row r="97" spans="1:38" ht="11.25" customHeight="1" x14ac:dyDescent="0.55000000000000004">
      <c r="A97" s="76"/>
      <c r="B97" s="76"/>
      <c r="C97" s="76"/>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row>
    <row r="98" spans="1:38" ht="11.25" customHeight="1" x14ac:dyDescent="0.55000000000000004">
      <c r="A98" s="76"/>
      <c r="B98" s="76"/>
      <c r="C98" s="76"/>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row>
    <row r="99" spans="1:38" ht="11.25" customHeight="1" x14ac:dyDescent="0.55000000000000004">
      <c r="A99" s="76"/>
      <c r="B99" s="76"/>
      <c r="C99" s="76"/>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row>
    <row r="100" spans="1:38" ht="11.25" customHeight="1" x14ac:dyDescent="0.55000000000000004">
      <c r="A100" s="76"/>
      <c r="B100" s="76"/>
      <c r="C100" s="76"/>
      <c r="D100" s="76"/>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row>
    <row r="101" spans="1:38" ht="11.25" customHeight="1" x14ac:dyDescent="0.55000000000000004">
      <c r="A101" s="76"/>
      <c r="B101" s="76"/>
      <c r="C101" s="76"/>
      <c r="D101" s="76"/>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row>
    <row r="102" spans="1:38" ht="11.25" customHeight="1" x14ac:dyDescent="0.55000000000000004">
      <c r="A102" s="76"/>
      <c r="B102" s="76"/>
      <c r="C102" s="76"/>
      <c r="D102" s="76"/>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row>
    <row r="103" spans="1:38" ht="11.25" customHeight="1" x14ac:dyDescent="0.55000000000000004">
      <c r="A103" s="76"/>
      <c r="B103" s="76"/>
      <c r="C103" s="76"/>
      <c r="D103" s="76"/>
      <c r="E103" s="76"/>
      <c r="F103" s="76"/>
      <c r="G103" s="76"/>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row>
    <row r="104" spans="1:38" ht="11.25" customHeight="1" x14ac:dyDescent="0.55000000000000004">
      <c r="A104" s="76"/>
      <c r="B104" s="76"/>
      <c r="C104" s="76"/>
      <c r="D104" s="76"/>
      <c r="E104" s="76"/>
      <c r="F104" s="76"/>
      <c r="G104" s="76"/>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row>
    <row r="105" spans="1:38" ht="11.25" customHeight="1" x14ac:dyDescent="0.55000000000000004">
      <c r="A105" s="76"/>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row>
    <row r="106" spans="1:38" ht="11.25" customHeight="1" x14ac:dyDescent="0.55000000000000004">
      <c r="A106" s="76"/>
      <c r="B106" s="76"/>
      <c r="C106" s="76"/>
      <c r="D106" s="76"/>
      <c r="E106" s="76"/>
      <c r="F106" s="76"/>
      <c r="G106" s="76"/>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row>
    <row r="107" spans="1:38" ht="11.25" customHeight="1" x14ac:dyDescent="0.55000000000000004">
      <c r="A107" s="76"/>
      <c r="B107" s="76"/>
      <c r="C107" s="76"/>
      <c r="D107" s="76"/>
      <c r="E107" s="76"/>
      <c r="F107" s="76"/>
      <c r="G107" s="76"/>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row>
    <row r="108" spans="1:38" ht="11.25" customHeight="1" x14ac:dyDescent="0.55000000000000004">
      <c r="A108" s="76"/>
      <c r="B108" s="76"/>
      <c r="C108" s="76"/>
      <c r="D108" s="76"/>
      <c r="E108" s="76"/>
      <c r="F108" s="76"/>
      <c r="G108" s="76"/>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row>
    <row r="109" spans="1:38" ht="11.25" customHeight="1" x14ac:dyDescent="0.55000000000000004">
      <c r="A109" s="76"/>
      <c r="B109" s="76"/>
      <c r="C109" s="76"/>
      <c r="D109" s="76"/>
      <c r="E109" s="76"/>
      <c r="F109" s="76"/>
      <c r="G109" s="76"/>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row>
    <row r="110" spans="1:38" ht="11.25" customHeight="1" x14ac:dyDescent="0.55000000000000004">
      <c r="A110" s="76"/>
      <c r="B110" s="76"/>
      <c r="C110" s="76"/>
      <c r="D110" s="76"/>
      <c r="E110" s="76"/>
      <c r="F110" s="76"/>
      <c r="G110" s="76"/>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row>
    <row r="111" spans="1:38" ht="11.25" customHeight="1" x14ac:dyDescent="0.55000000000000004">
      <c r="A111" s="76"/>
      <c r="B111" s="76"/>
      <c r="C111" s="76"/>
      <c r="D111" s="76"/>
      <c r="E111" s="76"/>
      <c r="F111" s="76"/>
      <c r="G111" s="76"/>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row>
    <row r="112" spans="1:38" ht="11.25" customHeight="1" x14ac:dyDescent="0.55000000000000004">
      <c r="A112" s="76"/>
      <c r="B112" s="76"/>
      <c r="C112" s="76"/>
      <c r="D112" s="76"/>
      <c r="E112" s="76"/>
      <c r="F112" s="76"/>
      <c r="G112" s="76"/>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row>
    <row r="113" spans="1:38" ht="11.25" customHeight="1" x14ac:dyDescent="0.55000000000000004">
      <c r="A113" s="76"/>
      <c r="B113" s="76"/>
      <c r="C113" s="76"/>
      <c r="D113" s="76"/>
      <c r="E113" s="76"/>
      <c r="F113" s="76"/>
      <c r="G113" s="76"/>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row>
    <row r="114" spans="1:38" ht="11.25" customHeight="1" x14ac:dyDescent="0.55000000000000004">
      <c r="A114" s="76"/>
      <c r="B114" s="76"/>
      <c r="C114" s="76"/>
      <c r="D114" s="76"/>
      <c r="E114" s="76"/>
      <c r="F114" s="76"/>
      <c r="G114" s="76"/>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row>
    <row r="115" spans="1:38" ht="11.25" customHeight="1" x14ac:dyDescent="0.55000000000000004">
      <c r="A115" s="76"/>
      <c r="B115" s="76"/>
      <c r="C115" s="76"/>
      <c r="D115" s="76"/>
      <c r="E115" s="76"/>
      <c r="F115" s="76"/>
      <c r="G115" s="76"/>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row>
    <row r="116" spans="1:38" ht="11.25" customHeight="1" x14ac:dyDescent="0.55000000000000004">
      <c r="A116" s="76"/>
      <c r="B116" s="76"/>
      <c r="C116" s="76"/>
      <c r="D116" s="76"/>
      <c r="E116" s="76"/>
      <c r="F116" s="76"/>
      <c r="G116" s="76"/>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row>
    <row r="117" spans="1:38" ht="11.25" customHeight="1" x14ac:dyDescent="0.55000000000000004">
      <c r="A117" s="76"/>
      <c r="B117" s="76"/>
      <c r="C117" s="76"/>
      <c r="D117" s="76"/>
      <c r="E117" s="76"/>
      <c r="F117" s="76"/>
      <c r="G117" s="76"/>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row>
    <row r="118" spans="1:38" ht="11.25" customHeight="1" x14ac:dyDescent="0.55000000000000004">
      <c r="A118" s="76"/>
      <c r="B118" s="76"/>
      <c r="C118" s="76"/>
      <c r="D118" s="76"/>
      <c r="E118" s="76"/>
      <c r="F118" s="76"/>
      <c r="G118" s="76"/>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row>
    <row r="119" spans="1:38" ht="11.25" customHeight="1" x14ac:dyDescent="0.55000000000000004">
      <c r="A119" s="76"/>
      <c r="B119" s="76"/>
      <c r="C119" s="76"/>
      <c r="D119" s="76"/>
      <c r="E119" s="76"/>
      <c r="F119" s="76"/>
      <c r="G119" s="76"/>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row>
    <row r="120" spans="1:38" ht="11.25" customHeight="1" x14ac:dyDescent="0.55000000000000004">
      <c r="A120" s="76"/>
      <c r="B120" s="76"/>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row>
    <row r="121" spans="1:38" ht="11.25" customHeight="1" x14ac:dyDescent="0.55000000000000004">
      <c r="A121" s="76"/>
      <c r="B121" s="76"/>
      <c r="C121" s="76"/>
      <c r="D121" s="76"/>
      <c r="E121" s="76"/>
      <c r="F121" s="76"/>
      <c r="G121" s="76"/>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row>
    <row r="122" spans="1:38" ht="11.25" customHeight="1" x14ac:dyDescent="0.55000000000000004">
      <c r="A122" s="76"/>
      <c r="B122" s="76"/>
      <c r="C122" s="76"/>
      <c r="D122" s="76"/>
      <c r="E122" s="76"/>
      <c r="F122" s="76"/>
      <c r="G122" s="76"/>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row>
    <row r="123" spans="1:38" ht="11.25" customHeight="1" x14ac:dyDescent="0.55000000000000004">
      <c r="A123" s="76"/>
      <c r="B123" s="76"/>
      <c r="C123" s="76"/>
      <c r="D123" s="76"/>
      <c r="E123" s="76"/>
      <c r="F123" s="76"/>
      <c r="G123" s="76"/>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row>
    <row r="124" spans="1:38" ht="11.25" customHeight="1" x14ac:dyDescent="0.55000000000000004">
      <c r="A124" s="76"/>
      <c r="B124" s="76"/>
      <c r="C124" s="76"/>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row>
    <row r="125" spans="1:38" ht="11.25" customHeight="1" x14ac:dyDescent="0.55000000000000004">
      <c r="A125" s="76"/>
      <c r="B125" s="76"/>
      <c r="C125" s="76"/>
      <c r="D125" s="76"/>
      <c r="E125" s="76"/>
      <c r="F125" s="76"/>
      <c r="G125" s="76"/>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row>
    <row r="126" spans="1:38" ht="11.25" customHeight="1" x14ac:dyDescent="0.55000000000000004">
      <c r="A126" s="76"/>
      <c r="B126" s="76"/>
      <c r="C126" s="76"/>
      <c r="D126" s="76"/>
      <c r="E126" s="76"/>
      <c r="F126" s="76"/>
      <c r="G126" s="7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row>
    <row r="127" spans="1:38" ht="11.25" customHeight="1" x14ac:dyDescent="0.55000000000000004">
      <c r="A127" s="76"/>
      <c r="B127" s="76"/>
      <c r="C127" s="76"/>
      <c r="D127" s="76"/>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row>
    <row r="128" spans="1:38" ht="11.25" customHeight="1" x14ac:dyDescent="0.55000000000000004">
      <c r="A128" s="76"/>
      <c r="B128" s="76"/>
      <c r="C128" s="76"/>
      <c r="D128" s="76"/>
      <c r="E128" s="76"/>
      <c r="F128" s="76"/>
      <c r="G128" s="7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row>
    <row r="129" spans="1:38" ht="11.25" customHeight="1" x14ac:dyDescent="0.55000000000000004">
      <c r="A129" s="76"/>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row>
    <row r="130" spans="1:38" ht="11.25" customHeight="1" x14ac:dyDescent="0.55000000000000004">
      <c r="A130" s="76"/>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row>
    <row r="131" spans="1:38" ht="11.25" customHeight="1" x14ac:dyDescent="0.55000000000000004">
      <c r="A131" s="76"/>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row>
    <row r="132" spans="1:38" ht="11.25" customHeight="1" x14ac:dyDescent="0.55000000000000004">
      <c r="A132" s="76"/>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row>
    <row r="133" spans="1:38" ht="11.25" customHeight="1" x14ac:dyDescent="0.55000000000000004">
      <c r="A133" s="76"/>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row>
    <row r="134" spans="1:38" ht="11.25" customHeight="1" x14ac:dyDescent="0.55000000000000004">
      <c r="A134" s="76"/>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row>
    <row r="135" spans="1:38" ht="11.25" customHeight="1" x14ac:dyDescent="0.55000000000000004">
      <c r="A135" s="76"/>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row>
    <row r="136" spans="1:38" ht="11.25" customHeight="1" x14ac:dyDescent="0.55000000000000004">
      <c r="A136" s="76"/>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row>
    <row r="137" spans="1:38" ht="11.25" customHeight="1" x14ac:dyDescent="0.55000000000000004">
      <c r="A137" s="76"/>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row>
    <row r="138" spans="1:38" ht="11.25" customHeight="1" x14ac:dyDescent="0.55000000000000004">
      <c r="A138" s="76"/>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row>
    <row r="139" spans="1:38" ht="11.25" customHeight="1" x14ac:dyDescent="0.55000000000000004">
      <c r="A139" s="76"/>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row>
    <row r="140" spans="1:38" ht="11.25" customHeight="1" x14ac:dyDescent="0.55000000000000004">
      <c r="A140" s="76"/>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row>
    <row r="141" spans="1:38" ht="11.25" customHeight="1" x14ac:dyDescent="0.55000000000000004">
      <c r="A141" s="76"/>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row>
    <row r="142" spans="1:38" ht="11.25" customHeight="1" x14ac:dyDescent="0.55000000000000004">
      <c r="A142" s="76"/>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row>
    <row r="143" spans="1:38" ht="11.25" customHeight="1" x14ac:dyDescent="0.55000000000000004">
      <c r="A143" s="76"/>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row>
    <row r="144" spans="1:38" ht="11.25" customHeight="1" x14ac:dyDescent="0.55000000000000004">
      <c r="A144" s="76"/>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row>
    <row r="145" spans="1:38" ht="11.25" customHeight="1" x14ac:dyDescent="0.55000000000000004">
      <c r="A145" s="76"/>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row>
    <row r="146" spans="1:38" ht="11.25" customHeight="1" x14ac:dyDescent="0.55000000000000004">
      <c r="A146" s="76"/>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row>
    <row r="147" spans="1:38" ht="11.25" customHeight="1" x14ac:dyDescent="0.55000000000000004">
      <c r="A147" s="76"/>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row>
    <row r="148" spans="1:38" ht="11.25" customHeight="1" x14ac:dyDescent="0.55000000000000004">
      <c r="A148" s="76"/>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row>
    <row r="149" spans="1:38" ht="11.25" customHeight="1" x14ac:dyDescent="0.55000000000000004">
      <c r="A149" s="76"/>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row>
    <row r="150" spans="1:38" ht="11.25" customHeight="1" x14ac:dyDescent="0.55000000000000004">
      <c r="A150" s="76"/>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row>
    <row r="151" spans="1:38" ht="11.25" customHeight="1" x14ac:dyDescent="0.55000000000000004">
      <c r="A151" s="76"/>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row>
    <row r="152" spans="1:38" ht="11.25" customHeight="1" x14ac:dyDescent="0.55000000000000004">
      <c r="A152" s="76"/>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row>
    <row r="153" spans="1:38" ht="11.25" customHeight="1" x14ac:dyDescent="0.55000000000000004">
      <c r="A153" s="76"/>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row>
    <row r="154" spans="1:38" ht="11.25" customHeight="1" x14ac:dyDescent="0.55000000000000004">
      <c r="A154" s="76"/>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row>
    <row r="155" spans="1:38" ht="11.25" customHeight="1" x14ac:dyDescent="0.55000000000000004">
      <c r="A155" s="76"/>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row>
    <row r="156" spans="1:38" ht="11.25" customHeight="1" x14ac:dyDescent="0.55000000000000004">
      <c r="A156" s="76"/>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row>
    <row r="157" spans="1:38" ht="11.25" customHeight="1" x14ac:dyDescent="0.55000000000000004">
      <c r="A157" s="76"/>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row>
    <row r="158" spans="1:38" ht="11.25" customHeight="1" x14ac:dyDescent="0.55000000000000004">
      <c r="A158" s="76"/>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row>
    <row r="159" spans="1:38" ht="11.25" customHeight="1" x14ac:dyDescent="0.55000000000000004">
      <c r="A159" s="76"/>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row>
    <row r="160" spans="1:38" ht="11.25" customHeight="1" x14ac:dyDescent="0.55000000000000004">
      <c r="A160" s="76"/>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row>
    <row r="161" spans="1:38" ht="11.25" customHeight="1" x14ac:dyDescent="0.55000000000000004">
      <c r="A161" s="76"/>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row>
    <row r="162" spans="1:38" ht="11.25" customHeight="1" x14ac:dyDescent="0.55000000000000004">
      <c r="A162" s="76"/>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row>
    <row r="163" spans="1:38" ht="11.25" customHeight="1" x14ac:dyDescent="0.55000000000000004">
      <c r="A163" s="76"/>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row>
    <row r="164" spans="1:38" ht="11.25" customHeight="1" x14ac:dyDescent="0.55000000000000004">
      <c r="A164" s="76"/>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row>
    <row r="165" spans="1:38" ht="11.25" customHeight="1" x14ac:dyDescent="0.55000000000000004">
      <c r="A165" s="76"/>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row>
    <row r="166" spans="1:38" ht="11.25" customHeight="1" x14ac:dyDescent="0.55000000000000004">
      <c r="A166" s="76"/>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row>
    <row r="167" spans="1:38" ht="11.25" customHeight="1" x14ac:dyDescent="0.55000000000000004">
      <c r="A167" s="76"/>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row>
    <row r="168" spans="1:38" ht="11.25" customHeight="1" x14ac:dyDescent="0.55000000000000004">
      <c r="A168" s="76"/>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row>
    <row r="169" spans="1:38" ht="11.25" customHeight="1" x14ac:dyDescent="0.55000000000000004">
      <c r="A169" s="76"/>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row>
    <row r="170" spans="1:38" ht="11.25" customHeight="1" x14ac:dyDescent="0.55000000000000004">
      <c r="A170" s="76"/>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row>
    <row r="171" spans="1:38" ht="11.25" customHeight="1" x14ac:dyDescent="0.55000000000000004">
      <c r="A171" s="76"/>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row>
    <row r="172" spans="1:38" ht="11.25" customHeight="1" x14ac:dyDescent="0.55000000000000004">
      <c r="A172" s="76"/>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row>
    <row r="173" spans="1:38" ht="11.25" customHeight="1" x14ac:dyDescent="0.55000000000000004">
      <c r="A173" s="76"/>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row>
    <row r="174" spans="1:38" ht="11.25" customHeight="1" x14ac:dyDescent="0.55000000000000004">
      <c r="A174" s="76"/>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row>
    <row r="175" spans="1:38" ht="11.25" customHeight="1" x14ac:dyDescent="0.55000000000000004">
      <c r="A175" s="76"/>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row>
    <row r="176" spans="1:38" ht="11.25" customHeight="1" x14ac:dyDescent="0.55000000000000004">
      <c r="A176" s="76"/>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row>
    <row r="177" spans="1:38" ht="11.25" customHeight="1" x14ac:dyDescent="0.55000000000000004">
      <c r="A177" s="76"/>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row>
    <row r="178" spans="1:38" ht="11.25" customHeight="1" x14ac:dyDescent="0.55000000000000004">
      <c r="A178" s="76"/>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row>
    <row r="179" spans="1:38" ht="11.25" customHeight="1" x14ac:dyDescent="0.55000000000000004">
      <c r="A179" s="76"/>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row>
    <row r="180" spans="1:38" ht="11.25" customHeight="1" x14ac:dyDescent="0.55000000000000004">
      <c r="A180" s="76"/>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row>
    <row r="181" spans="1:38" ht="11.25" customHeight="1" x14ac:dyDescent="0.55000000000000004">
      <c r="A181" s="76"/>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row>
    <row r="182" spans="1:38" ht="11.25" customHeight="1" x14ac:dyDescent="0.55000000000000004">
      <c r="A182" s="76"/>
      <c r="B182" s="76"/>
      <c r="C182" s="76"/>
      <c r="D182" s="76"/>
      <c r="E182" s="76"/>
      <c r="F182" s="76"/>
      <c r="G182" s="76"/>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row>
    <row r="183" spans="1:38" ht="11.25" customHeight="1" x14ac:dyDescent="0.55000000000000004">
      <c r="A183" s="76"/>
      <c r="B183" s="76"/>
      <c r="C183" s="76"/>
      <c r="D183" s="76"/>
      <c r="E183" s="76"/>
      <c r="F183" s="76"/>
      <c r="G183" s="76"/>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row>
    <row r="184" spans="1:38" ht="11.25" customHeight="1" x14ac:dyDescent="0.55000000000000004">
      <c r="A184" s="76"/>
      <c r="B184" s="76"/>
      <c r="C184" s="76"/>
      <c r="D184" s="76"/>
      <c r="E184" s="76"/>
      <c r="F184" s="76"/>
      <c r="G184" s="76"/>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row>
    <row r="185" spans="1:38" ht="11.25" customHeight="1" x14ac:dyDescent="0.55000000000000004">
      <c r="A185" s="76"/>
      <c r="B185" s="76"/>
      <c r="C185" s="76"/>
      <c r="D185" s="76"/>
      <c r="E185" s="76"/>
      <c r="F185" s="76"/>
      <c r="G185" s="76"/>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row>
    <row r="186" spans="1:38" ht="11.25" customHeight="1" x14ac:dyDescent="0.55000000000000004">
      <c r="A186" s="76"/>
      <c r="B186" s="76"/>
      <c r="C186" s="76"/>
      <c r="D186" s="76"/>
      <c r="E186" s="76"/>
      <c r="F186" s="76"/>
      <c r="G186" s="76"/>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row>
    <row r="187" spans="1:38" ht="11.25" customHeight="1" x14ac:dyDescent="0.55000000000000004">
      <c r="A187" s="76"/>
      <c r="B187" s="76"/>
      <c r="C187" s="76"/>
      <c r="D187" s="76"/>
      <c r="E187" s="76"/>
      <c r="F187" s="76"/>
      <c r="G187" s="76"/>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row>
    <row r="188" spans="1:38" ht="11.25" customHeight="1" x14ac:dyDescent="0.55000000000000004">
      <c r="A188" s="76"/>
      <c r="B188" s="76"/>
      <c r="C188" s="76"/>
      <c r="D188" s="76"/>
      <c r="E188" s="76"/>
      <c r="F188" s="76"/>
      <c r="G188" s="76"/>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row>
    <row r="189" spans="1:38" ht="11.25" customHeight="1" x14ac:dyDescent="0.55000000000000004">
      <c r="A189" s="76"/>
      <c r="B189" s="76"/>
      <c r="C189" s="76"/>
      <c r="D189" s="76"/>
      <c r="E189" s="76"/>
      <c r="F189" s="76"/>
      <c r="G189" s="76"/>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row>
    <row r="190" spans="1:38" ht="11.25" customHeight="1" x14ac:dyDescent="0.55000000000000004">
      <c r="A190" s="76"/>
      <c r="B190" s="76"/>
      <c r="C190" s="76"/>
      <c r="D190" s="76"/>
      <c r="E190" s="76"/>
      <c r="F190" s="76"/>
      <c r="G190" s="76"/>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row>
    <row r="191" spans="1:38" ht="11.25" customHeight="1" x14ac:dyDescent="0.55000000000000004">
      <c r="A191" s="76"/>
      <c r="B191" s="76"/>
      <c r="C191" s="76"/>
      <c r="D191" s="76"/>
      <c r="E191" s="76"/>
      <c r="F191" s="76"/>
      <c r="G191" s="76"/>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row>
    <row r="192" spans="1:38" ht="11.25" customHeight="1" x14ac:dyDescent="0.55000000000000004">
      <c r="A192" s="76"/>
      <c r="B192" s="76"/>
      <c r="C192" s="76"/>
      <c r="D192" s="76"/>
      <c r="E192" s="76"/>
      <c r="F192" s="76"/>
      <c r="G192" s="76"/>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row>
    <row r="193" spans="1:38" ht="11.25" customHeight="1" x14ac:dyDescent="0.55000000000000004">
      <c r="A193" s="76"/>
      <c r="B193" s="76"/>
      <c r="C193" s="76"/>
      <c r="D193" s="76"/>
      <c r="E193" s="76"/>
      <c r="F193" s="76"/>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row>
    <row r="194" spans="1:38" ht="11.25" customHeight="1" x14ac:dyDescent="0.55000000000000004">
      <c r="A194" s="76"/>
      <c r="B194" s="76"/>
      <c r="C194" s="76"/>
      <c r="D194" s="76"/>
      <c r="E194" s="76"/>
      <c r="F194" s="76"/>
      <c r="G194" s="76"/>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row>
    <row r="195" spans="1:38" ht="11.25" customHeight="1" x14ac:dyDescent="0.55000000000000004">
      <c r="A195" s="76"/>
      <c r="B195" s="76"/>
      <c r="C195" s="76"/>
      <c r="D195" s="76"/>
      <c r="E195" s="76"/>
      <c r="F195" s="76"/>
      <c r="G195" s="76"/>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row>
    <row r="196" spans="1:38" ht="11.25" customHeight="1" x14ac:dyDescent="0.55000000000000004">
      <c r="A196" s="76"/>
      <c r="B196" s="76"/>
      <c r="C196" s="76"/>
      <c r="D196" s="76"/>
      <c r="E196" s="76"/>
      <c r="F196" s="76"/>
      <c r="G196" s="76"/>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row>
    <row r="197" spans="1:38" ht="11.25" customHeight="1" x14ac:dyDescent="0.55000000000000004">
      <c r="A197" s="76"/>
      <c r="B197" s="76"/>
      <c r="C197" s="76"/>
      <c r="D197" s="76"/>
      <c r="E197" s="76"/>
      <c r="F197" s="76"/>
      <c r="G197" s="76"/>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row>
    <row r="198" spans="1:38" ht="11.25" customHeight="1" x14ac:dyDescent="0.55000000000000004">
      <c r="A198" s="76"/>
      <c r="B198" s="76"/>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row>
    <row r="199" spans="1:38" ht="11.25" customHeight="1" x14ac:dyDescent="0.55000000000000004">
      <c r="A199" s="76"/>
      <c r="B199" s="76"/>
      <c r="C199" s="76"/>
      <c r="D199" s="76"/>
      <c r="E199" s="76"/>
      <c r="F199" s="76"/>
      <c r="G199" s="76"/>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row>
    <row r="200" spans="1:38" ht="11.25" customHeight="1" x14ac:dyDescent="0.55000000000000004">
      <c r="A200" s="76"/>
      <c r="B200" s="76"/>
      <c r="C200" s="76"/>
      <c r="D200" s="76"/>
      <c r="E200" s="76"/>
      <c r="F200" s="76"/>
      <c r="G200" s="76"/>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row>
    <row r="201" spans="1:38" ht="11.25" customHeight="1" x14ac:dyDescent="0.55000000000000004">
      <c r="A201" s="76"/>
      <c r="B201" s="76"/>
      <c r="C201" s="76"/>
      <c r="D201" s="76"/>
      <c r="E201" s="76"/>
      <c r="F201" s="76"/>
      <c r="G201" s="76"/>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row>
    <row r="202" spans="1:38" ht="11.25" customHeight="1" x14ac:dyDescent="0.55000000000000004">
      <c r="A202" s="76"/>
      <c r="B202" s="76"/>
      <c r="C202" s="76"/>
      <c r="D202" s="76"/>
      <c r="E202" s="76"/>
      <c r="F202" s="76"/>
      <c r="G202" s="76"/>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row>
    <row r="203" spans="1:38" ht="11.25" customHeight="1" x14ac:dyDescent="0.55000000000000004">
      <c r="A203" s="76"/>
      <c r="B203" s="76"/>
      <c r="C203" s="76"/>
      <c r="D203" s="76"/>
      <c r="E203" s="76"/>
      <c r="F203" s="76"/>
      <c r="G203" s="76"/>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row>
    <row r="204" spans="1:38" ht="11.25" customHeight="1" x14ac:dyDescent="0.55000000000000004">
      <c r="A204" s="76"/>
      <c r="B204" s="76"/>
      <c r="C204" s="76"/>
      <c r="D204" s="76"/>
      <c r="E204" s="76"/>
      <c r="F204" s="76"/>
      <c r="G204" s="76"/>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row>
    <row r="205" spans="1:38" ht="11.25" customHeight="1" x14ac:dyDescent="0.55000000000000004">
      <c r="A205" s="76"/>
      <c r="B205" s="76"/>
      <c r="C205" s="76"/>
      <c r="D205" s="76"/>
      <c r="E205" s="76"/>
      <c r="F205" s="76"/>
      <c r="G205" s="76"/>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row>
    <row r="206" spans="1:38" ht="11.25" customHeight="1" x14ac:dyDescent="0.55000000000000004">
      <c r="A206" s="76"/>
      <c r="B206" s="76"/>
      <c r="C206" s="76"/>
      <c r="D206" s="76"/>
      <c r="E206" s="76"/>
      <c r="F206" s="76"/>
      <c r="G206" s="76"/>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row>
    <row r="207" spans="1:38" ht="11.25" customHeight="1" x14ac:dyDescent="0.55000000000000004">
      <c r="A207" s="76"/>
      <c r="B207" s="76"/>
      <c r="C207" s="76"/>
      <c r="D207" s="76"/>
      <c r="E207" s="76"/>
      <c r="F207" s="76"/>
      <c r="G207" s="76"/>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row>
    <row r="208" spans="1:38" ht="11.25" customHeight="1" x14ac:dyDescent="0.55000000000000004">
      <c r="A208" s="76"/>
      <c r="B208" s="76"/>
      <c r="C208" s="76"/>
      <c r="D208" s="76"/>
      <c r="E208" s="76"/>
      <c r="F208" s="76"/>
      <c r="G208" s="76"/>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row>
    <row r="209" spans="1:38" ht="11.25" customHeight="1" x14ac:dyDescent="0.55000000000000004">
      <c r="A209" s="76"/>
      <c r="B209" s="76"/>
      <c r="C209" s="76"/>
      <c r="D209" s="76"/>
      <c r="E209" s="76"/>
      <c r="F209" s="76"/>
      <c r="G209" s="76"/>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row>
    <row r="210" spans="1:38" ht="11.25" customHeight="1" x14ac:dyDescent="0.55000000000000004">
      <c r="A210" s="76"/>
      <c r="B210" s="76"/>
      <c r="C210" s="76"/>
      <c r="D210" s="76"/>
      <c r="E210" s="76"/>
      <c r="F210" s="76"/>
      <c r="G210" s="76"/>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row>
    <row r="211" spans="1:38" ht="11.25" customHeight="1" x14ac:dyDescent="0.55000000000000004">
      <c r="A211" s="76"/>
      <c r="B211" s="76"/>
      <c r="C211" s="76"/>
      <c r="D211" s="76"/>
      <c r="E211" s="76"/>
      <c r="F211" s="76"/>
      <c r="G211" s="76"/>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row>
    <row r="212" spans="1:38" ht="11.25" customHeight="1" x14ac:dyDescent="0.55000000000000004">
      <c r="A212" s="76"/>
      <c r="B212" s="76"/>
      <c r="C212" s="76"/>
      <c r="D212" s="76"/>
      <c r="E212" s="76"/>
      <c r="F212" s="76"/>
      <c r="G212" s="76"/>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row>
    <row r="213" spans="1:38" ht="11.25" customHeight="1" x14ac:dyDescent="0.55000000000000004">
      <c r="A213" s="76"/>
      <c r="B213" s="76"/>
      <c r="C213" s="76"/>
      <c r="D213" s="76"/>
      <c r="E213" s="76"/>
      <c r="F213" s="76"/>
      <c r="G213" s="76"/>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row>
    <row r="214" spans="1:38" ht="11.25" customHeight="1" x14ac:dyDescent="0.55000000000000004">
      <c r="A214" s="76"/>
      <c r="B214" s="76"/>
      <c r="C214" s="76"/>
      <c r="D214" s="76"/>
      <c r="E214" s="76"/>
      <c r="F214" s="76"/>
      <c r="G214" s="76"/>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row>
    <row r="215" spans="1:38" ht="11.25" customHeight="1" x14ac:dyDescent="0.55000000000000004">
      <c r="A215" s="76"/>
      <c r="B215" s="76"/>
      <c r="C215" s="76"/>
      <c r="D215" s="76"/>
      <c r="E215" s="76"/>
      <c r="F215" s="76"/>
      <c r="G215" s="76"/>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row>
    <row r="216" spans="1:38" ht="11.25" customHeight="1" x14ac:dyDescent="0.55000000000000004">
      <c r="A216" s="76"/>
      <c r="B216" s="76"/>
      <c r="C216" s="76"/>
      <c r="D216" s="76"/>
      <c r="E216" s="76"/>
      <c r="F216" s="76"/>
      <c r="G216" s="76"/>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row>
    <row r="217" spans="1:38" ht="11.25" customHeight="1" x14ac:dyDescent="0.55000000000000004">
      <c r="A217" s="76"/>
      <c r="B217" s="76"/>
      <c r="C217" s="76"/>
      <c r="D217" s="76"/>
      <c r="E217" s="76"/>
      <c r="F217" s="76"/>
      <c r="G217" s="76"/>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row>
    <row r="218" spans="1:38" ht="11.25" customHeight="1" x14ac:dyDescent="0.55000000000000004">
      <c r="A218" s="76"/>
      <c r="B218" s="76"/>
      <c r="C218" s="76"/>
      <c r="D218" s="76"/>
      <c r="E218" s="76"/>
      <c r="F218" s="76"/>
      <c r="G218" s="76"/>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row>
    <row r="219" spans="1:38" ht="11.25" customHeight="1" x14ac:dyDescent="0.55000000000000004">
      <c r="A219" s="76"/>
      <c r="B219" s="76"/>
      <c r="C219" s="76"/>
      <c r="D219" s="76"/>
      <c r="E219" s="76"/>
      <c r="F219" s="76"/>
      <c r="G219" s="76"/>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row>
    <row r="220" spans="1:38" ht="11.25" customHeight="1" x14ac:dyDescent="0.55000000000000004">
      <c r="A220" s="76"/>
      <c r="B220" s="76"/>
      <c r="C220" s="76"/>
      <c r="D220" s="76"/>
      <c r="E220" s="76"/>
      <c r="F220" s="76"/>
      <c r="G220" s="76"/>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row>
    <row r="221" spans="1:38" ht="11.25" customHeight="1" x14ac:dyDescent="0.55000000000000004">
      <c r="A221" s="76"/>
      <c r="B221" s="76"/>
      <c r="C221" s="76"/>
      <c r="D221" s="76"/>
      <c r="E221" s="76"/>
      <c r="F221" s="76"/>
      <c r="G221" s="76"/>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row>
    <row r="222" spans="1:38" ht="11.25" customHeight="1" x14ac:dyDescent="0.55000000000000004">
      <c r="A222" s="76"/>
      <c r="B222" s="76"/>
      <c r="C222" s="76"/>
      <c r="D222" s="76"/>
      <c r="E222" s="76"/>
      <c r="F222" s="76"/>
      <c r="G222" s="76"/>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row>
    <row r="223" spans="1:38" ht="11.25" customHeight="1" x14ac:dyDescent="0.55000000000000004">
      <c r="A223" s="76"/>
      <c r="B223" s="76"/>
      <c r="C223" s="76"/>
      <c r="D223" s="76"/>
      <c r="E223" s="76"/>
      <c r="F223" s="76"/>
      <c r="G223" s="76"/>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row>
    <row r="224" spans="1:38" ht="11.25" customHeight="1" x14ac:dyDescent="0.55000000000000004">
      <c r="A224" s="76"/>
      <c r="B224" s="76"/>
      <c r="C224" s="76"/>
      <c r="D224" s="76"/>
      <c r="E224" s="76"/>
      <c r="F224" s="76"/>
      <c r="G224" s="76"/>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row>
    <row r="225" spans="1:38" ht="11.25" customHeight="1" x14ac:dyDescent="0.55000000000000004">
      <c r="A225" s="76"/>
      <c r="B225" s="76"/>
      <c r="C225" s="76"/>
      <c r="D225" s="76"/>
      <c r="E225" s="76"/>
      <c r="F225" s="76"/>
      <c r="G225" s="76"/>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row>
    <row r="226" spans="1:38" ht="11.25" customHeight="1" x14ac:dyDescent="0.55000000000000004">
      <c r="A226" s="76"/>
      <c r="B226" s="76"/>
      <c r="C226" s="76"/>
      <c r="D226" s="76"/>
      <c r="E226" s="76"/>
      <c r="F226" s="76"/>
      <c r="G226" s="76"/>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row>
    <row r="227" spans="1:38" ht="11.25" customHeight="1" x14ac:dyDescent="0.55000000000000004">
      <c r="A227" s="76"/>
      <c r="B227" s="76"/>
      <c r="C227" s="76"/>
      <c r="D227" s="76"/>
      <c r="E227" s="76"/>
      <c r="F227" s="76"/>
      <c r="G227" s="76"/>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row>
    <row r="228" spans="1:38" ht="11.25" customHeight="1" x14ac:dyDescent="0.55000000000000004">
      <c r="A228" s="76"/>
      <c r="B228" s="76"/>
      <c r="C228" s="76"/>
      <c r="D228" s="76"/>
      <c r="E228" s="76"/>
      <c r="F228" s="76"/>
      <c r="G228" s="76"/>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row>
    <row r="229" spans="1:38" ht="11.25" customHeight="1" x14ac:dyDescent="0.55000000000000004">
      <c r="A229" s="76"/>
      <c r="B229" s="76"/>
      <c r="C229" s="76"/>
      <c r="D229" s="76"/>
      <c r="E229" s="76"/>
      <c r="F229" s="76"/>
      <c r="G229" s="76"/>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row>
    <row r="230" spans="1:38" ht="11.25" customHeight="1" x14ac:dyDescent="0.55000000000000004">
      <c r="A230" s="76"/>
      <c r="B230" s="76"/>
      <c r="C230" s="76"/>
      <c r="D230" s="76"/>
      <c r="E230" s="76"/>
      <c r="F230" s="76"/>
      <c r="G230" s="76"/>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row>
    <row r="231" spans="1:38" ht="11.25" customHeight="1" x14ac:dyDescent="0.55000000000000004">
      <c r="A231" s="76"/>
      <c r="B231" s="76"/>
      <c r="C231" s="76"/>
      <c r="D231" s="76"/>
      <c r="E231" s="76"/>
      <c r="F231" s="76"/>
      <c r="G231" s="76"/>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row>
    <row r="232" spans="1:38" ht="11.25" customHeight="1" x14ac:dyDescent="0.55000000000000004">
      <c r="A232" s="76"/>
      <c r="B232" s="76"/>
      <c r="C232" s="76"/>
      <c r="D232" s="76"/>
      <c r="E232" s="76"/>
      <c r="F232" s="76"/>
      <c r="G232" s="76"/>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row>
    <row r="233" spans="1:38" ht="11.25" customHeight="1" x14ac:dyDescent="0.55000000000000004">
      <c r="A233" s="76"/>
      <c r="B233" s="76"/>
      <c r="C233" s="76"/>
      <c r="D233" s="76"/>
      <c r="E233" s="76"/>
      <c r="F233" s="76"/>
      <c r="G233" s="76"/>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row>
    <row r="234" spans="1:38" ht="11.25" customHeight="1" x14ac:dyDescent="0.55000000000000004">
      <c r="A234" s="76"/>
      <c r="B234" s="76"/>
      <c r="C234" s="76"/>
      <c r="D234" s="76"/>
      <c r="E234" s="76"/>
      <c r="F234" s="76"/>
      <c r="G234" s="76"/>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row>
    <row r="235" spans="1:38" ht="11.25" customHeight="1" x14ac:dyDescent="0.55000000000000004">
      <c r="A235" s="76"/>
      <c r="B235" s="76"/>
      <c r="C235" s="76"/>
      <c r="D235" s="76"/>
      <c r="E235" s="76"/>
      <c r="F235" s="76"/>
      <c r="G235" s="76"/>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row>
    <row r="236" spans="1:38" ht="11.25" customHeight="1" x14ac:dyDescent="0.55000000000000004">
      <c r="A236" s="76"/>
      <c r="B236" s="76"/>
      <c r="C236" s="76"/>
      <c r="D236" s="76"/>
      <c r="E236" s="76"/>
      <c r="F236" s="76"/>
      <c r="G236" s="76"/>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row>
    <row r="237" spans="1:38" ht="11.25" customHeight="1" x14ac:dyDescent="0.55000000000000004">
      <c r="A237" s="76"/>
      <c r="B237" s="76"/>
      <c r="C237" s="76"/>
      <c r="D237" s="76"/>
      <c r="E237" s="76"/>
      <c r="F237" s="76"/>
      <c r="G237" s="76"/>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row>
    <row r="238" spans="1:38" ht="11.25" customHeight="1" x14ac:dyDescent="0.55000000000000004">
      <c r="A238" s="76"/>
      <c r="B238" s="76"/>
      <c r="C238" s="76"/>
      <c r="D238" s="76"/>
      <c r="E238" s="76"/>
      <c r="F238" s="76"/>
      <c r="G238" s="76"/>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row>
    <row r="239" spans="1:38" ht="11.25" customHeight="1" x14ac:dyDescent="0.55000000000000004">
      <c r="A239" s="76"/>
      <c r="B239" s="76"/>
      <c r="C239" s="76"/>
      <c r="D239" s="76"/>
      <c r="E239" s="76"/>
      <c r="F239" s="76"/>
      <c r="G239" s="76"/>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row>
    <row r="240" spans="1:38" ht="11.25" customHeight="1" x14ac:dyDescent="0.55000000000000004">
      <c r="A240" s="76"/>
      <c r="B240" s="76"/>
      <c r="C240" s="76"/>
      <c r="D240" s="76"/>
      <c r="E240" s="76"/>
      <c r="F240" s="76"/>
      <c r="G240" s="76"/>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row>
    <row r="241" spans="1:38" ht="11.25" customHeight="1" x14ac:dyDescent="0.55000000000000004">
      <c r="A241" s="76"/>
      <c r="B241" s="76"/>
      <c r="C241" s="76"/>
      <c r="D241" s="76"/>
      <c r="E241" s="76"/>
      <c r="F241" s="76"/>
      <c r="G241" s="76"/>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row>
    <row r="242" spans="1:38" ht="11.25" customHeight="1" x14ac:dyDescent="0.55000000000000004">
      <c r="A242" s="76"/>
      <c r="B242" s="76"/>
      <c r="C242" s="76"/>
      <c r="D242" s="76"/>
      <c r="E242" s="76"/>
      <c r="F242" s="76"/>
      <c r="G242" s="76"/>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row>
    <row r="243" spans="1:38" ht="11.25" customHeight="1" x14ac:dyDescent="0.55000000000000004">
      <c r="A243" s="76"/>
      <c r="B243" s="76"/>
      <c r="C243" s="76"/>
      <c r="D243" s="76"/>
      <c r="E243" s="76"/>
      <c r="F243" s="76"/>
      <c r="G243" s="76"/>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row>
    <row r="244" spans="1:38" ht="11.25" customHeight="1" x14ac:dyDescent="0.55000000000000004">
      <c r="A244" s="76"/>
      <c r="B244" s="76"/>
      <c r="C244" s="76"/>
      <c r="D244" s="76"/>
      <c r="E244" s="76"/>
      <c r="F244" s="76"/>
      <c r="G244" s="76"/>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row>
    <row r="245" spans="1:38" ht="11.25" customHeight="1" x14ac:dyDescent="0.55000000000000004">
      <c r="A245" s="76"/>
      <c r="B245" s="76"/>
      <c r="C245" s="76"/>
      <c r="D245" s="76"/>
      <c r="E245" s="76"/>
      <c r="F245" s="76"/>
      <c r="G245" s="76"/>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row>
    <row r="246" spans="1:38" ht="11.25" customHeight="1" x14ac:dyDescent="0.55000000000000004">
      <c r="A246" s="76"/>
      <c r="B246" s="76"/>
      <c r="C246" s="76"/>
      <c r="D246" s="76"/>
      <c r="E246" s="76"/>
      <c r="F246" s="76"/>
      <c r="G246" s="76"/>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row>
    <row r="247" spans="1:38" ht="11.25" customHeight="1" x14ac:dyDescent="0.55000000000000004">
      <c r="A247" s="76"/>
      <c r="B247" s="76"/>
      <c r="C247" s="76"/>
      <c r="D247" s="76"/>
      <c r="E247" s="76"/>
      <c r="F247" s="76"/>
      <c r="G247" s="76"/>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row>
    <row r="248" spans="1:38" ht="11.25" customHeight="1" x14ac:dyDescent="0.55000000000000004">
      <c r="A248" s="76"/>
      <c r="B248" s="76"/>
      <c r="C248" s="76"/>
      <c r="D248" s="76"/>
      <c r="E248" s="76"/>
      <c r="F248" s="76"/>
      <c r="G248" s="76"/>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row>
    <row r="249" spans="1:38" ht="11.25" customHeight="1" x14ac:dyDescent="0.55000000000000004">
      <c r="A249" s="76"/>
      <c r="B249" s="76"/>
      <c r="C249" s="76"/>
      <c r="D249" s="76"/>
      <c r="E249" s="76"/>
      <c r="F249" s="76"/>
      <c r="G249" s="76"/>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row>
    <row r="250" spans="1:38" ht="11.25" customHeight="1" x14ac:dyDescent="0.55000000000000004">
      <c r="A250" s="76"/>
      <c r="B250" s="76"/>
      <c r="C250" s="76"/>
      <c r="D250" s="76"/>
      <c r="E250" s="76"/>
      <c r="F250" s="76"/>
      <c r="G250" s="76"/>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row>
    <row r="251" spans="1:38" ht="11.25" customHeight="1" x14ac:dyDescent="0.55000000000000004">
      <c r="A251" s="76"/>
      <c r="B251" s="76"/>
      <c r="C251" s="76"/>
      <c r="D251" s="76"/>
      <c r="E251" s="76"/>
      <c r="F251" s="76"/>
      <c r="G251" s="76"/>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row>
    <row r="252" spans="1:38" ht="11.25" customHeight="1" x14ac:dyDescent="0.55000000000000004">
      <c r="A252" s="76"/>
      <c r="B252" s="76"/>
      <c r="C252" s="76"/>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row>
    <row r="253" spans="1:38" ht="11.25" customHeight="1" x14ac:dyDescent="0.55000000000000004">
      <c r="A253" s="76"/>
      <c r="B253" s="76"/>
      <c r="C253" s="76"/>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row>
    <row r="254" spans="1:38" ht="11.25" customHeight="1" x14ac:dyDescent="0.55000000000000004">
      <c r="A254" s="76"/>
      <c r="B254" s="76"/>
      <c r="C254" s="76"/>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row>
    <row r="255" spans="1:38" ht="11.25" customHeight="1" x14ac:dyDescent="0.55000000000000004">
      <c r="A255" s="76"/>
      <c r="B255" s="76"/>
      <c r="C255" s="76"/>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row>
    <row r="256" spans="1:38" ht="11.25" customHeight="1" x14ac:dyDescent="0.55000000000000004">
      <c r="A256" s="76"/>
      <c r="B256" s="76"/>
      <c r="C256" s="76"/>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row>
    <row r="257" spans="1:38" ht="11.25" customHeight="1" x14ac:dyDescent="0.55000000000000004">
      <c r="A257" s="76"/>
      <c r="B257" s="76"/>
      <c r="C257" s="76"/>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row>
    <row r="258" spans="1:38" ht="11.25" customHeight="1" x14ac:dyDescent="0.55000000000000004">
      <c r="A258" s="76"/>
      <c r="B258" s="76"/>
      <c r="C258" s="76"/>
      <c r="D258" s="76"/>
      <c r="E258" s="76"/>
      <c r="F258" s="76"/>
      <c r="G258" s="76"/>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row>
    <row r="259" spans="1:38" ht="11.25" customHeight="1" x14ac:dyDescent="0.55000000000000004">
      <c r="A259" s="76"/>
      <c r="B259" s="76"/>
      <c r="C259" s="76"/>
      <c r="D259" s="76"/>
      <c r="E259" s="76"/>
      <c r="F259" s="76"/>
      <c r="G259" s="76"/>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row>
    <row r="260" spans="1:38" ht="11.25" customHeight="1" x14ac:dyDescent="0.55000000000000004">
      <c r="A260" s="76"/>
      <c r="B260" s="76"/>
      <c r="C260" s="76"/>
      <c r="D260" s="76"/>
      <c r="E260" s="76"/>
      <c r="F260" s="76"/>
      <c r="G260" s="76"/>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row>
    <row r="261" spans="1:38" ht="11.25" customHeight="1" x14ac:dyDescent="0.55000000000000004">
      <c r="A261" s="76"/>
      <c r="B261" s="76"/>
      <c r="C261" s="76"/>
      <c r="D261" s="76"/>
      <c r="E261" s="76"/>
      <c r="F261" s="76"/>
      <c r="G261" s="76"/>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row>
    <row r="262" spans="1:38" ht="11.25" customHeight="1" x14ac:dyDescent="0.55000000000000004">
      <c r="A262" s="76"/>
      <c r="B262" s="76"/>
      <c r="C262" s="76"/>
      <c r="D262" s="76"/>
      <c r="E262" s="76"/>
      <c r="F262" s="76"/>
      <c r="G262" s="76"/>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row>
    <row r="263" spans="1:38" ht="11.25" customHeight="1" x14ac:dyDescent="0.55000000000000004">
      <c r="A263" s="76"/>
      <c r="B263" s="76"/>
      <c r="C263" s="76"/>
      <c r="D263" s="76"/>
      <c r="E263" s="76"/>
      <c r="F263" s="76"/>
      <c r="G263" s="76"/>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row>
    <row r="264" spans="1:38" ht="11.25" customHeight="1" x14ac:dyDescent="0.55000000000000004">
      <c r="A264" s="76"/>
      <c r="B264" s="76"/>
      <c r="C264" s="76"/>
      <c r="D264" s="76"/>
      <c r="E264" s="76"/>
      <c r="F264" s="76"/>
      <c r="G264" s="76"/>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row>
    <row r="265" spans="1:38" ht="11.25" customHeight="1" x14ac:dyDescent="0.55000000000000004">
      <c r="A265" s="76"/>
      <c r="B265" s="76"/>
      <c r="C265" s="76"/>
      <c r="D265" s="76"/>
      <c r="E265" s="76"/>
      <c r="F265" s="76"/>
      <c r="G265" s="76"/>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row>
    <row r="266" spans="1:38" ht="11.25" customHeight="1" x14ac:dyDescent="0.55000000000000004">
      <c r="A266" s="76"/>
      <c r="B266" s="76"/>
      <c r="C266" s="76"/>
      <c r="D266" s="76"/>
      <c r="E266" s="76"/>
      <c r="F266" s="76"/>
      <c r="G266" s="76"/>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row>
    <row r="267" spans="1:38" ht="11.25" customHeight="1" x14ac:dyDescent="0.55000000000000004">
      <c r="A267" s="76"/>
      <c r="B267" s="76"/>
      <c r="C267" s="76"/>
      <c r="D267" s="76"/>
      <c r="E267" s="76"/>
      <c r="F267" s="76"/>
      <c r="G267" s="76"/>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row>
    <row r="268" spans="1:38" ht="11.25" customHeight="1" x14ac:dyDescent="0.55000000000000004">
      <c r="A268" s="76"/>
      <c r="B268" s="76"/>
      <c r="C268" s="76"/>
      <c r="D268" s="76"/>
      <c r="E268" s="76"/>
      <c r="F268" s="76"/>
      <c r="G268" s="76"/>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row>
    <row r="269" spans="1:38" ht="11.25" customHeight="1" x14ac:dyDescent="0.55000000000000004">
      <c r="A269" s="76"/>
      <c r="B269" s="76"/>
      <c r="C269" s="76"/>
      <c r="D269" s="76"/>
      <c r="E269" s="76"/>
      <c r="F269" s="76"/>
      <c r="G269" s="76"/>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row>
    <row r="270" spans="1:38" ht="11.25" customHeight="1" x14ac:dyDescent="0.55000000000000004">
      <c r="A270" s="76"/>
      <c r="B270" s="76"/>
      <c r="C270" s="76"/>
      <c r="D270" s="76"/>
      <c r="E270" s="76"/>
      <c r="F270" s="76"/>
      <c r="G270" s="76"/>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row>
    <row r="271" spans="1:38" ht="11.25" customHeight="1" x14ac:dyDescent="0.55000000000000004">
      <c r="A271" s="76"/>
      <c r="B271" s="76"/>
      <c r="C271" s="76"/>
      <c r="D271" s="76"/>
      <c r="E271" s="76"/>
      <c r="F271" s="76"/>
      <c r="G271" s="76"/>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row>
    <row r="272" spans="1:38" ht="11.25" customHeight="1" x14ac:dyDescent="0.55000000000000004">
      <c r="A272" s="76"/>
      <c r="B272" s="76"/>
      <c r="C272" s="76"/>
      <c r="D272" s="76"/>
      <c r="E272" s="76"/>
      <c r="F272" s="76"/>
      <c r="G272" s="76"/>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row>
    <row r="273" spans="1:38" ht="11.25" customHeight="1" x14ac:dyDescent="0.55000000000000004">
      <c r="A273" s="76"/>
      <c r="B273" s="76"/>
      <c r="C273" s="76"/>
      <c r="D273" s="76"/>
      <c r="E273" s="76"/>
      <c r="F273" s="76"/>
      <c r="G273" s="76"/>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row>
    <row r="274" spans="1:38" ht="11.25" customHeight="1" x14ac:dyDescent="0.55000000000000004">
      <c r="A274" s="76"/>
      <c r="B274" s="76"/>
      <c r="C274" s="76"/>
      <c r="D274" s="76"/>
      <c r="E274" s="76"/>
      <c r="F274" s="76"/>
      <c r="G274" s="76"/>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row>
    <row r="275" spans="1:38" ht="11.25" customHeight="1" x14ac:dyDescent="0.55000000000000004">
      <c r="A275" s="76"/>
      <c r="B275" s="76"/>
      <c r="C275" s="76"/>
      <c r="D275" s="76"/>
      <c r="E275" s="76"/>
      <c r="F275" s="76"/>
      <c r="G275" s="76"/>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row>
    <row r="276" spans="1:38" ht="11.25" customHeight="1" x14ac:dyDescent="0.55000000000000004">
      <c r="A276" s="76"/>
      <c r="B276" s="76"/>
      <c r="C276" s="76"/>
      <c r="D276" s="76"/>
      <c r="E276" s="76"/>
      <c r="F276" s="76"/>
      <c r="G276" s="76"/>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row>
    <row r="277" spans="1:38" ht="11.25" customHeight="1" x14ac:dyDescent="0.55000000000000004">
      <c r="A277" s="76"/>
      <c r="B277" s="76"/>
      <c r="C277" s="76"/>
      <c r="D277" s="76"/>
      <c r="E277" s="76"/>
      <c r="F277" s="76"/>
      <c r="G277" s="76"/>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row>
    <row r="278" spans="1:38" ht="11.25" customHeight="1" x14ac:dyDescent="0.55000000000000004">
      <c r="A278" s="76"/>
      <c r="B278" s="76"/>
      <c r="C278" s="76"/>
      <c r="D278" s="76"/>
      <c r="E278" s="76"/>
      <c r="F278" s="76"/>
      <c r="G278" s="76"/>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row>
    <row r="279" spans="1:38" ht="11.25" customHeight="1" x14ac:dyDescent="0.55000000000000004">
      <c r="A279" s="76"/>
      <c r="B279" s="76"/>
      <c r="C279" s="76"/>
      <c r="D279" s="76"/>
      <c r="E279" s="76"/>
      <c r="F279" s="76"/>
      <c r="G279" s="76"/>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row>
    <row r="280" spans="1:38" ht="11.25" customHeight="1" x14ac:dyDescent="0.55000000000000004">
      <c r="A280" s="76"/>
      <c r="B280" s="76"/>
      <c r="C280" s="76"/>
      <c r="D280" s="76"/>
      <c r="E280" s="76"/>
      <c r="F280" s="76"/>
      <c r="G280" s="76"/>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row>
    <row r="281" spans="1:38" ht="11.25" customHeight="1" x14ac:dyDescent="0.55000000000000004">
      <c r="A281" s="76"/>
      <c r="B281" s="76"/>
      <c r="C281" s="76"/>
      <c r="D281" s="76"/>
      <c r="E281" s="76"/>
      <c r="F281" s="76"/>
      <c r="G281" s="76"/>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row>
    <row r="282" spans="1:38" ht="11.25" customHeight="1" x14ac:dyDescent="0.55000000000000004">
      <c r="A282" s="76"/>
      <c r="B282" s="76"/>
      <c r="C282" s="76"/>
      <c r="D282" s="76"/>
      <c r="E282" s="76"/>
      <c r="F282" s="76"/>
      <c r="G282" s="76"/>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row>
    <row r="283" spans="1:38" ht="11.25" customHeight="1" x14ac:dyDescent="0.55000000000000004">
      <c r="A283" s="76"/>
      <c r="B283" s="76"/>
      <c r="C283" s="76"/>
      <c r="D283" s="76"/>
      <c r="E283" s="76"/>
      <c r="F283" s="76"/>
      <c r="G283" s="76"/>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row>
    <row r="284" spans="1:38" ht="11.25" customHeight="1" x14ac:dyDescent="0.55000000000000004">
      <c r="A284" s="76"/>
      <c r="B284" s="76"/>
      <c r="C284" s="76"/>
      <c r="D284" s="76"/>
      <c r="E284" s="76"/>
      <c r="F284" s="76"/>
      <c r="G284" s="76"/>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row>
    <row r="285" spans="1:38" ht="11.25" customHeight="1" x14ac:dyDescent="0.55000000000000004">
      <c r="A285" s="76"/>
      <c r="B285" s="76"/>
      <c r="C285" s="76"/>
      <c r="D285" s="76"/>
      <c r="E285" s="76"/>
      <c r="F285" s="76"/>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row>
    <row r="286" spans="1:38" ht="11.25" customHeight="1" x14ac:dyDescent="0.55000000000000004">
      <c r="A286" s="76"/>
      <c r="B286" s="76"/>
      <c r="C286" s="76"/>
      <c r="D286" s="76"/>
      <c r="E286" s="76"/>
      <c r="F286" s="76"/>
      <c r="G286" s="76"/>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row>
    <row r="287" spans="1:38" ht="11.25" customHeight="1" x14ac:dyDescent="0.55000000000000004">
      <c r="A287" s="76"/>
      <c r="B287" s="76"/>
      <c r="C287" s="76"/>
      <c r="D287" s="76"/>
      <c r="E287" s="76"/>
      <c r="F287" s="76"/>
      <c r="G287" s="76"/>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row>
    <row r="288" spans="1:38" ht="11.25" customHeight="1" x14ac:dyDescent="0.55000000000000004">
      <c r="A288" s="76"/>
      <c r="B288" s="76"/>
      <c r="C288" s="76"/>
      <c r="D288" s="76"/>
      <c r="E288" s="76"/>
      <c r="F288" s="76"/>
      <c r="G288" s="76"/>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row>
    <row r="289" spans="1:38" ht="11.25" customHeight="1" x14ac:dyDescent="0.55000000000000004">
      <c r="A289" s="76"/>
      <c r="B289" s="76"/>
      <c r="C289" s="76"/>
      <c r="D289" s="76"/>
      <c r="E289" s="76"/>
      <c r="F289" s="76"/>
      <c r="G289" s="76"/>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row>
    <row r="290" spans="1:38" ht="11.25" customHeight="1" x14ac:dyDescent="0.55000000000000004">
      <c r="A290" s="76"/>
      <c r="B290" s="76"/>
      <c r="C290" s="76"/>
      <c r="D290" s="76"/>
      <c r="E290" s="76"/>
      <c r="F290" s="76"/>
      <c r="G290" s="76"/>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row>
    <row r="291" spans="1:38" ht="11.25" customHeight="1" x14ac:dyDescent="0.55000000000000004">
      <c r="A291" s="76"/>
      <c r="B291" s="76"/>
      <c r="C291" s="76"/>
      <c r="D291" s="76"/>
      <c r="E291" s="76"/>
      <c r="F291" s="76"/>
      <c r="G291" s="76"/>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row>
    <row r="292" spans="1:38" ht="11.25" customHeight="1" x14ac:dyDescent="0.55000000000000004">
      <c r="A292" s="76"/>
      <c r="B292" s="76"/>
      <c r="C292" s="76"/>
      <c r="D292" s="76"/>
      <c r="E292" s="76"/>
      <c r="F292" s="76"/>
      <c r="G292" s="76"/>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row>
    <row r="293" spans="1:38" ht="11.25" customHeight="1" x14ac:dyDescent="0.55000000000000004">
      <c r="A293" s="76"/>
      <c r="B293" s="76"/>
      <c r="C293" s="76"/>
      <c r="D293" s="76"/>
      <c r="E293" s="76"/>
      <c r="F293" s="76"/>
      <c r="G293" s="76"/>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row>
    <row r="294" spans="1:38" ht="11.25" customHeight="1" x14ac:dyDescent="0.55000000000000004">
      <c r="A294" s="76"/>
      <c r="B294" s="76"/>
      <c r="C294" s="76"/>
      <c r="D294" s="76"/>
      <c r="E294" s="76"/>
      <c r="F294" s="76"/>
      <c r="G294" s="76"/>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row>
    <row r="295" spans="1:38" ht="11.25" customHeight="1" x14ac:dyDescent="0.55000000000000004">
      <c r="A295" s="76"/>
      <c r="B295" s="76"/>
      <c r="C295" s="76"/>
      <c r="D295" s="76"/>
      <c r="E295" s="76"/>
      <c r="F295" s="76"/>
      <c r="G295" s="76"/>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row>
    <row r="296" spans="1:38" ht="11.25" customHeight="1" x14ac:dyDescent="0.55000000000000004">
      <c r="A296" s="76"/>
      <c r="B296" s="76"/>
      <c r="C296" s="76"/>
      <c r="D296" s="76"/>
      <c r="E296" s="76"/>
      <c r="F296" s="76"/>
      <c r="G296" s="76"/>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row>
    <row r="297" spans="1:38" ht="11.25" customHeight="1" x14ac:dyDescent="0.55000000000000004">
      <c r="A297" s="76"/>
      <c r="B297" s="76"/>
      <c r="C297" s="76"/>
      <c r="D297" s="76"/>
      <c r="E297" s="76"/>
      <c r="F297" s="76"/>
      <c r="G297" s="76"/>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row>
    <row r="298" spans="1:38" ht="11.25" customHeight="1" x14ac:dyDescent="0.55000000000000004">
      <c r="A298" s="76"/>
      <c r="B298" s="76"/>
      <c r="C298" s="76"/>
      <c r="D298" s="76"/>
      <c r="E298" s="76"/>
      <c r="F298" s="76"/>
      <c r="G298" s="76"/>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row>
    <row r="299" spans="1:38" ht="11.25" customHeight="1" x14ac:dyDescent="0.55000000000000004">
      <c r="A299" s="76"/>
      <c r="B299" s="76"/>
      <c r="C299" s="76"/>
      <c r="D299" s="76"/>
      <c r="E299" s="76"/>
      <c r="F299" s="76"/>
      <c r="G299" s="76"/>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row>
    <row r="300" spans="1:38" ht="11.25" customHeight="1" x14ac:dyDescent="0.55000000000000004">
      <c r="A300" s="76"/>
      <c r="B300" s="76"/>
      <c r="C300" s="76"/>
      <c r="D300" s="76"/>
      <c r="E300" s="76"/>
      <c r="F300" s="76"/>
      <c r="G300" s="76"/>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row>
    <row r="301" spans="1:38" ht="11.25" customHeight="1" x14ac:dyDescent="0.55000000000000004">
      <c r="A301" s="76"/>
      <c r="B301" s="76"/>
      <c r="C301" s="76"/>
      <c r="D301" s="76"/>
      <c r="E301" s="76"/>
      <c r="F301" s="76"/>
      <c r="G301" s="76"/>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row>
    <row r="302" spans="1:38" ht="11.25" customHeight="1" x14ac:dyDescent="0.55000000000000004">
      <c r="A302" s="76"/>
      <c r="B302" s="76"/>
      <c r="C302" s="76"/>
      <c r="D302" s="76"/>
      <c r="E302" s="76"/>
      <c r="F302" s="76"/>
      <c r="G302" s="76"/>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row>
    <row r="303" spans="1:38" ht="11.25" customHeight="1" x14ac:dyDescent="0.55000000000000004">
      <c r="A303" s="76"/>
      <c r="B303" s="76"/>
      <c r="C303" s="76"/>
      <c r="D303" s="76"/>
      <c r="E303" s="76"/>
      <c r="F303" s="76"/>
      <c r="G303" s="76"/>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row>
    <row r="304" spans="1:38" ht="11.25" customHeight="1" x14ac:dyDescent="0.55000000000000004">
      <c r="A304" s="76"/>
      <c r="B304" s="76"/>
      <c r="C304" s="76"/>
      <c r="D304" s="76"/>
      <c r="E304" s="76"/>
      <c r="F304" s="76"/>
      <c r="G304" s="76"/>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row>
    <row r="305" spans="1:38" ht="11.25" customHeight="1" x14ac:dyDescent="0.55000000000000004">
      <c r="A305" s="76"/>
      <c r="B305" s="76"/>
      <c r="C305" s="76"/>
      <c r="D305" s="76"/>
      <c r="E305" s="76"/>
      <c r="F305" s="76"/>
      <c r="G305" s="76"/>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row>
    <row r="306" spans="1:38" ht="11.25" customHeight="1" x14ac:dyDescent="0.55000000000000004">
      <c r="A306" s="76"/>
      <c r="B306" s="76"/>
      <c r="C306" s="76"/>
      <c r="D306" s="76"/>
      <c r="E306" s="76"/>
      <c r="F306" s="76"/>
      <c r="G306" s="76"/>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row>
    <row r="307" spans="1:38" ht="11.25" customHeight="1" x14ac:dyDescent="0.55000000000000004">
      <c r="A307" s="76"/>
      <c r="B307" s="76"/>
      <c r="C307" s="76"/>
      <c r="D307" s="76"/>
      <c r="E307" s="76"/>
      <c r="F307" s="76"/>
      <c r="G307" s="76"/>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row>
    <row r="308" spans="1:38" ht="11.25" customHeight="1" x14ac:dyDescent="0.55000000000000004">
      <c r="A308" s="76"/>
      <c r="B308" s="76"/>
      <c r="C308" s="76"/>
      <c r="D308" s="76"/>
      <c r="E308" s="76"/>
      <c r="F308" s="76"/>
      <c r="G308" s="76"/>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row>
    <row r="309" spans="1:38" ht="11.25" customHeight="1" x14ac:dyDescent="0.55000000000000004">
      <c r="A309" s="76"/>
      <c r="B309" s="76"/>
      <c r="C309" s="76"/>
      <c r="D309" s="76"/>
      <c r="E309" s="76"/>
      <c r="F309" s="76"/>
      <c r="G309" s="76"/>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row>
    <row r="310" spans="1:38" ht="11.25" customHeight="1" x14ac:dyDescent="0.55000000000000004">
      <c r="A310" s="76"/>
      <c r="B310" s="76"/>
      <c r="C310" s="76"/>
      <c r="D310" s="76"/>
      <c r="E310" s="76"/>
      <c r="F310" s="76"/>
      <c r="G310" s="76"/>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row>
    <row r="311" spans="1:38" ht="11.25" customHeight="1" x14ac:dyDescent="0.55000000000000004">
      <c r="A311" s="76"/>
      <c r="B311" s="76"/>
      <c r="C311" s="76"/>
      <c r="D311" s="76"/>
      <c r="E311" s="76"/>
      <c r="F311" s="76"/>
      <c r="G311" s="76"/>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row>
    <row r="312" spans="1:38" ht="11.25" customHeight="1" x14ac:dyDescent="0.55000000000000004">
      <c r="A312" s="76"/>
      <c r="B312" s="76"/>
      <c r="C312" s="76"/>
      <c r="D312" s="76"/>
      <c r="E312" s="76"/>
      <c r="F312" s="76"/>
      <c r="G312" s="76"/>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row>
    <row r="313" spans="1:38" ht="11.25" customHeight="1" x14ac:dyDescent="0.55000000000000004">
      <c r="A313" s="76"/>
      <c r="B313" s="76"/>
      <c r="C313" s="76"/>
      <c r="D313" s="76"/>
      <c r="E313" s="76"/>
      <c r="F313" s="76"/>
      <c r="G313" s="76"/>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row>
    <row r="314" spans="1:38" ht="11.25" customHeight="1" x14ac:dyDescent="0.55000000000000004">
      <c r="A314" s="76"/>
      <c r="B314" s="76"/>
      <c r="C314" s="76"/>
      <c r="D314" s="76"/>
      <c r="E314" s="76"/>
      <c r="F314" s="76"/>
      <c r="G314" s="76"/>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row>
    <row r="315" spans="1:38" ht="11.25" customHeight="1" x14ac:dyDescent="0.55000000000000004">
      <c r="A315" s="76"/>
      <c r="B315" s="76"/>
      <c r="C315" s="76"/>
      <c r="D315" s="76"/>
      <c r="E315" s="76"/>
      <c r="F315" s="76"/>
      <c r="G315" s="76"/>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row>
    <row r="316" spans="1:38" ht="11.25" customHeight="1" x14ac:dyDescent="0.55000000000000004">
      <c r="A316" s="76"/>
      <c r="B316" s="76"/>
      <c r="C316" s="76"/>
      <c r="D316" s="76"/>
      <c r="E316" s="76"/>
      <c r="F316" s="76"/>
      <c r="G316" s="76"/>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row>
    <row r="317" spans="1:38" ht="11.25" customHeight="1" x14ac:dyDescent="0.55000000000000004">
      <c r="A317" s="76"/>
      <c r="B317" s="76"/>
      <c r="C317" s="76"/>
      <c r="D317" s="76"/>
      <c r="E317" s="76"/>
      <c r="F317" s="76"/>
      <c r="G317" s="76"/>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row>
    <row r="318" spans="1:38" ht="11.25" customHeight="1" x14ac:dyDescent="0.55000000000000004">
      <c r="A318" s="76"/>
      <c r="B318" s="76"/>
      <c r="C318" s="76"/>
      <c r="D318" s="76"/>
      <c r="E318" s="76"/>
      <c r="F318" s="76"/>
      <c r="G318" s="76"/>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row>
    <row r="319" spans="1:38" ht="11.25" customHeight="1" x14ac:dyDescent="0.55000000000000004">
      <c r="A319" s="76"/>
      <c r="B319" s="76"/>
      <c r="C319" s="76"/>
      <c r="D319" s="76"/>
      <c r="E319" s="76"/>
      <c r="F319" s="76"/>
      <c r="G319" s="76"/>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row>
    <row r="320" spans="1:38" ht="11.25" customHeight="1" x14ac:dyDescent="0.55000000000000004">
      <c r="A320" s="76"/>
      <c r="B320" s="76"/>
      <c r="C320" s="76"/>
      <c r="D320" s="76"/>
      <c r="E320" s="76"/>
      <c r="F320" s="76"/>
      <c r="G320" s="76"/>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row>
    <row r="321" spans="1:38" ht="11.25" customHeight="1" x14ac:dyDescent="0.55000000000000004">
      <c r="A321" s="76"/>
      <c r="B321" s="76"/>
      <c r="C321" s="76"/>
      <c r="D321" s="76"/>
      <c r="E321" s="76"/>
      <c r="F321" s="76"/>
      <c r="G321" s="76"/>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row>
    <row r="322" spans="1:38" ht="11.25" customHeight="1" x14ac:dyDescent="0.55000000000000004">
      <c r="A322" s="76"/>
      <c r="B322" s="76"/>
      <c r="C322" s="76"/>
      <c r="D322" s="76"/>
      <c r="E322" s="76"/>
      <c r="F322" s="76"/>
      <c r="G322" s="76"/>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row>
    <row r="323" spans="1:38" ht="11.25" customHeight="1" x14ac:dyDescent="0.55000000000000004">
      <c r="A323" s="76"/>
      <c r="B323" s="76"/>
      <c r="C323" s="76"/>
      <c r="D323" s="76"/>
      <c r="E323" s="76"/>
      <c r="F323" s="76"/>
      <c r="G323" s="76"/>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row>
    <row r="324" spans="1:38" ht="11.25" customHeight="1" x14ac:dyDescent="0.55000000000000004">
      <c r="A324" s="76"/>
      <c r="B324" s="76"/>
      <c r="C324" s="76"/>
      <c r="D324" s="76"/>
      <c r="E324" s="76"/>
      <c r="F324" s="76"/>
      <c r="G324" s="76"/>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row>
    <row r="325" spans="1:38" ht="11.25" customHeight="1" x14ac:dyDescent="0.55000000000000004">
      <c r="A325" s="76"/>
      <c r="B325" s="76"/>
      <c r="C325" s="76"/>
      <c r="D325" s="76"/>
      <c r="E325" s="76"/>
      <c r="F325" s="76"/>
      <c r="G325" s="76"/>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row>
    <row r="326" spans="1:38" ht="11.25" customHeight="1" x14ac:dyDescent="0.55000000000000004">
      <c r="A326" s="76"/>
      <c r="B326" s="76"/>
      <c r="C326" s="76"/>
      <c r="D326" s="76"/>
      <c r="E326" s="76"/>
      <c r="F326" s="76"/>
      <c r="G326" s="76"/>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row>
    <row r="327" spans="1:38" ht="11.25" customHeight="1" x14ac:dyDescent="0.55000000000000004">
      <c r="A327" s="76"/>
      <c r="B327" s="76"/>
      <c r="C327" s="76"/>
      <c r="D327" s="76"/>
      <c r="E327" s="76"/>
      <c r="F327" s="76"/>
      <c r="G327" s="76"/>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row>
    <row r="328" spans="1:38" ht="11.25" customHeight="1" x14ac:dyDescent="0.55000000000000004">
      <c r="A328" s="76"/>
      <c r="B328" s="76"/>
      <c r="C328" s="76"/>
      <c r="D328" s="76"/>
      <c r="E328" s="76"/>
      <c r="F328" s="76"/>
      <c r="G328" s="76"/>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row>
    <row r="329" spans="1:38" ht="11.25" customHeight="1" x14ac:dyDescent="0.55000000000000004">
      <c r="A329" s="76"/>
      <c r="B329" s="76"/>
      <c r="C329" s="76"/>
      <c r="D329" s="76"/>
      <c r="E329" s="76"/>
      <c r="F329" s="76"/>
      <c r="G329" s="76"/>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row>
    <row r="330" spans="1:38" ht="11.25" customHeight="1" x14ac:dyDescent="0.55000000000000004">
      <c r="A330" s="76"/>
      <c r="B330" s="76"/>
      <c r="C330" s="76"/>
      <c r="D330" s="76"/>
      <c r="E330" s="76"/>
      <c r="F330" s="76"/>
      <c r="G330" s="76"/>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row>
    <row r="331" spans="1:38" ht="11.25" customHeight="1" x14ac:dyDescent="0.55000000000000004">
      <c r="A331" s="76"/>
      <c r="B331" s="76"/>
      <c r="C331" s="76"/>
      <c r="D331" s="76"/>
      <c r="E331" s="76"/>
      <c r="F331" s="76"/>
      <c r="G331" s="76"/>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row>
    <row r="332" spans="1:38" ht="11.25" customHeight="1" x14ac:dyDescent="0.55000000000000004">
      <c r="A332" s="76"/>
      <c r="B332" s="76"/>
      <c r="C332" s="76"/>
      <c r="D332" s="76"/>
      <c r="E332" s="76"/>
      <c r="F332" s="76"/>
      <c r="G332" s="76"/>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row>
    <row r="333" spans="1:38" ht="11.25" customHeight="1" x14ac:dyDescent="0.55000000000000004">
      <c r="A333" s="76"/>
      <c r="B333" s="76"/>
      <c r="C333" s="76"/>
      <c r="D333" s="76"/>
      <c r="E333" s="76"/>
      <c r="F333" s="76"/>
      <c r="G333" s="76"/>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row>
    <row r="334" spans="1:38" ht="11.25" customHeight="1" x14ac:dyDescent="0.55000000000000004">
      <c r="A334" s="76"/>
      <c r="B334" s="76"/>
      <c r="C334" s="76"/>
      <c r="D334" s="76"/>
      <c r="E334" s="76"/>
      <c r="F334" s="76"/>
      <c r="G334" s="76"/>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row>
    <row r="335" spans="1:38" ht="11.25" customHeight="1" x14ac:dyDescent="0.55000000000000004">
      <c r="A335" s="76"/>
      <c r="B335" s="76"/>
      <c r="C335" s="76"/>
      <c r="D335" s="76"/>
      <c r="E335" s="76"/>
      <c r="F335" s="76"/>
      <c r="G335" s="76"/>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row>
    <row r="336" spans="1:38" ht="11.25" customHeight="1" x14ac:dyDescent="0.55000000000000004">
      <c r="A336" s="76"/>
      <c r="B336" s="76"/>
      <c r="C336" s="76"/>
      <c r="D336" s="76"/>
      <c r="E336" s="76"/>
      <c r="F336" s="76"/>
      <c r="G336" s="76"/>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row>
    <row r="337" spans="1:38" ht="11.25" customHeight="1" x14ac:dyDescent="0.55000000000000004">
      <c r="A337" s="76"/>
      <c r="B337" s="76"/>
      <c r="C337" s="76"/>
      <c r="D337" s="76"/>
      <c r="E337" s="76"/>
      <c r="F337" s="76"/>
      <c r="G337" s="76"/>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row>
    <row r="338" spans="1:38" ht="11.25" customHeight="1" x14ac:dyDescent="0.55000000000000004">
      <c r="A338" s="76"/>
      <c r="B338" s="76"/>
      <c r="C338" s="76"/>
      <c r="D338" s="76"/>
      <c r="E338" s="76"/>
      <c r="F338" s="76"/>
      <c r="G338" s="76"/>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row>
    <row r="339" spans="1:38" ht="11.25" customHeight="1" x14ac:dyDescent="0.55000000000000004">
      <c r="A339" s="76"/>
      <c r="B339" s="76"/>
      <c r="C339" s="76"/>
      <c r="D339" s="76"/>
      <c r="E339" s="76"/>
      <c r="F339" s="76"/>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row>
    <row r="340" spans="1:38" ht="11.25" customHeight="1" x14ac:dyDescent="0.55000000000000004">
      <c r="A340" s="76"/>
      <c r="B340" s="76"/>
      <c r="C340" s="76"/>
      <c r="D340" s="76"/>
      <c r="E340" s="76"/>
      <c r="F340" s="76"/>
      <c r="G340" s="76"/>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row>
    <row r="341" spans="1:38" ht="11.25" customHeight="1" x14ac:dyDescent="0.55000000000000004">
      <c r="A341" s="76"/>
      <c r="B341" s="76"/>
      <c r="C341" s="76"/>
      <c r="D341" s="76"/>
      <c r="E341" s="76"/>
      <c r="F341" s="76"/>
      <c r="G341" s="76"/>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row>
    <row r="342" spans="1:38" ht="11.25" customHeight="1" x14ac:dyDescent="0.55000000000000004">
      <c r="A342" s="76"/>
      <c r="B342" s="76"/>
      <c r="C342" s="76"/>
      <c r="D342" s="76"/>
      <c r="E342" s="76"/>
      <c r="F342" s="76"/>
      <c r="G342" s="76"/>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row>
    <row r="343" spans="1:38" ht="11.25" customHeight="1" x14ac:dyDescent="0.55000000000000004">
      <c r="A343" s="76"/>
      <c r="B343" s="76"/>
      <c r="C343" s="76"/>
      <c r="D343" s="76"/>
      <c r="E343" s="76"/>
      <c r="F343" s="76"/>
      <c r="G343" s="76"/>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row>
    <row r="344" spans="1:38" ht="11.25" customHeight="1" x14ac:dyDescent="0.55000000000000004">
      <c r="A344" s="76"/>
      <c r="B344" s="76"/>
      <c r="C344" s="76"/>
      <c r="D344" s="76"/>
      <c r="E344" s="76"/>
      <c r="F344" s="76"/>
      <c r="G344" s="76"/>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row>
    <row r="345" spans="1:38" ht="11.25" customHeight="1" x14ac:dyDescent="0.55000000000000004">
      <c r="A345" s="76"/>
      <c r="B345" s="76"/>
      <c r="C345" s="76"/>
      <c r="D345" s="76"/>
      <c r="E345" s="76"/>
      <c r="F345" s="76"/>
      <c r="G345" s="76"/>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row>
    <row r="346" spans="1:38" ht="11.25" customHeight="1" x14ac:dyDescent="0.55000000000000004">
      <c r="A346" s="76"/>
      <c r="B346" s="76"/>
      <c r="C346" s="76"/>
      <c r="D346" s="76"/>
      <c r="E346" s="76"/>
      <c r="F346" s="76"/>
      <c r="G346" s="76"/>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row>
    <row r="347" spans="1:38" ht="11.25" customHeight="1" x14ac:dyDescent="0.55000000000000004">
      <c r="A347" s="76"/>
      <c r="B347" s="76"/>
      <c r="C347" s="76"/>
      <c r="D347" s="76"/>
      <c r="E347" s="76"/>
      <c r="F347" s="76"/>
      <c r="G347" s="76"/>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row>
    <row r="348" spans="1:38" ht="11.25" customHeight="1" x14ac:dyDescent="0.55000000000000004">
      <c r="A348" s="76"/>
      <c r="B348" s="76"/>
      <c r="C348" s="76"/>
      <c r="D348" s="76"/>
      <c r="E348" s="76"/>
      <c r="F348" s="76"/>
      <c r="G348" s="76"/>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row>
    <row r="349" spans="1:38" ht="11.25" customHeight="1" x14ac:dyDescent="0.55000000000000004">
      <c r="A349" s="76"/>
      <c r="B349" s="76"/>
      <c r="C349" s="76"/>
      <c r="D349" s="76"/>
      <c r="E349" s="76"/>
      <c r="F349" s="76"/>
      <c r="G349" s="76"/>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row>
    <row r="350" spans="1:38" ht="11.25" customHeight="1" x14ac:dyDescent="0.55000000000000004">
      <c r="A350" s="76"/>
      <c r="B350" s="76"/>
      <c r="C350" s="76"/>
      <c r="D350" s="76"/>
      <c r="E350" s="76"/>
      <c r="F350" s="76"/>
      <c r="G350" s="76"/>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row>
    <row r="351" spans="1:38" ht="11.25" customHeight="1" x14ac:dyDescent="0.55000000000000004">
      <c r="A351" s="76"/>
      <c r="B351" s="76"/>
      <c r="C351" s="76"/>
      <c r="D351" s="76"/>
      <c r="E351" s="76"/>
      <c r="F351" s="76"/>
      <c r="G351" s="76"/>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row>
    <row r="352" spans="1:38" ht="11.25" customHeight="1" x14ac:dyDescent="0.55000000000000004">
      <c r="A352" s="76"/>
      <c r="B352" s="76"/>
      <c r="C352" s="76"/>
      <c r="D352" s="76"/>
      <c r="E352" s="76"/>
      <c r="F352" s="76"/>
      <c r="G352" s="76"/>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row>
    <row r="353" spans="1:38" ht="11.25" customHeight="1" x14ac:dyDescent="0.55000000000000004">
      <c r="A353" s="76"/>
      <c r="B353" s="76"/>
      <c r="C353" s="76"/>
      <c r="D353" s="76"/>
      <c r="E353" s="76"/>
      <c r="F353" s="76"/>
      <c r="G353" s="76"/>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row>
    <row r="354" spans="1:38" ht="11.25" customHeight="1" x14ac:dyDescent="0.55000000000000004">
      <c r="A354" s="76"/>
      <c r="B354" s="76"/>
      <c r="C354" s="76"/>
      <c r="D354" s="76"/>
      <c r="E354" s="76"/>
      <c r="F354" s="76"/>
      <c r="G354" s="76"/>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row>
    <row r="355" spans="1:38" ht="11.25" customHeight="1" x14ac:dyDescent="0.55000000000000004">
      <c r="A355" s="76"/>
      <c r="B355" s="76"/>
      <c r="C355" s="76"/>
      <c r="D355" s="76"/>
      <c r="E355" s="76"/>
      <c r="F355" s="76"/>
      <c r="G355" s="76"/>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row>
    <row r="356" spans="1:38" ht="11.25" customHeight="1" x14ac:dyDescent="0.55000000000000004">
      <c r="A356" s="76"/>
      <c r="B356" s="76"/>
      <c r="C356" s="76"/>
      <c r="D356" s="76"/>
      <c r="E356" s="76"/>
      <c r="F356" s="76"/>
      <c r="G356" s="76"/>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row>
    <row r="357" spans="1:38" ht="11.25" customHeight="1" x14ac:dyDescent="0.55000000000000004">
      <c r="A357" s="76"/>
      <c r="B357" s="76"/>
      <c r="C357" s="76"/>
      <c r="D357" s="76"/>
      <c r="E357" s="76"/>
      <c r="F357" s="76"/>
      <c r="G357" s="76"/>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row>
    <row r="358" spans="1:38" ht="11.25" customHeight="1" x14ac:dyDescent="0.55000000000000004">
      <c r="A358" s="76"/>
      <c r="B358" s="76"/>
      <c r="C358" s="76"/>
      <c r="D358" s="76"/>
      <c r="E358" s="76"/>
      <c r="F358" s="76"/>
      <c r="G358" s="76"/>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row>
    <row r="359" spans="1:38" ht="11.25" customHeight="1" x14ac:dyDescent="0.55000000000000004">
      <c r="A359" s="76"/>
      <c r="B359" s="76"/>
      <c r="C359" s="76"/>
      <c r="D359" s="76"/>
      <c r="E359" s="76"/>
      <c r="F359" s="76"/>
      <c r="G359" s="76"/>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row>
    <row r="360" spans="1:38" ht="11.25" customHeight="1" x14ac:dyDescent="0.55000000000000004">
      <c r="A360" s="76"/>
      <c r="B360" s="76"/>
      <c r="C360" s="76"/>
      <c r="D360" s="76"/>
      <c r="E360" s="76"/>
      <c r="F360" s="76"/>
      <c r="G360" s="76"/>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row>
    <row r="361" spans="1:38" ht="11.25" customHeight="1" x14ac:dyDescent="0.55000000000000004">
      <c r="A361" s="76"/>
      <c r="B361" s="76"/>
      <c r="C361" s="76"/>
      <c r="D361" s="76"/>
      <c r="E361" s="76"/>
      <c r="F361" s="76"/>
      <c r="G361" s="76"/>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row>
    <row r="362" spans="1:38" ht="11.25" customHeight="1" x14ac:dyDescent="0.55000000000000004">
      <c r="A362" s="76"/>
      <c r="B362" s="76"/>
      <c r="C362" s="76"/>
      <c r="D362" s="76"/>
      <c r="E362" s="76"/>
      <c r="F362" s="76"/>
      <c r="G362" s="76"/>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row>
    <row r="363" spans="1:38" ht="11.25" customHeight="1" x14ac:dyDescent="0.55000000000000004">
      <c r="A363" s="76"/>
      <c r="B363" s="76"/>
      <c r="C363" s="76"/>
      <c r="D363" s="76"/>
      <c r="E363" s="76"/>
      <c r="F363" s="76"/>
      <c r="G363" s="76"/>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row>
    <row r="364" spans="1:38" ht="11.25" customHeight="1" x14ac:dyDescent="0.55000000000000004">
      <c r="A364" s="76"/>
      <c r="B364" s="76"/>
      <c r="C364" s="76"/>
      <c r="D364" s="76"/>
      <c r="E364" s="76"/>
      <c r="F364" s="76"/>
      <c r="G364" s="76"/>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row>
    <row r="365" spans="1:38" ht="11.25" customHeight="1" x14ac:dyDescent="0.55000000000000004">
      <c r="A365" s="76"/>
      <c r="B365" s="76"/>
      <c r="C365" s="76"/>
      <c r="D365" s="76"/>
      <c r="E365" s="76"/>
      <c r="F365" s="76"/>
      <c r="G365" s="76"/>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row>
    <row r="366" spans="1:38" ht="11.25" customHeight="1" x14ac:dyDescent="0.55000000000000004">
      <c r="A366" s="76"/>
      <c r="B366" s="76"/>
      <c r="C366" s="76"/>
      <c r="D366" s="76"/>
      <c r="E366" s="76"/>
      <c r="F366" s="76"/>
      <c r="G366" s="76"/>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row>
    <row r="367" spans="1:38" ht="11.25" customHeight="1" x14ac:dyDescent="0.55000000000000004">
      <c r="A367" s="76"/>
      <c r="B367" s="76"/>
      <c r="C367" s="76"/>
      <c r="D367" s="76"/>
      <c r="E367" s="76"/>
      <c r="F367" s="76"/>
      <c r="G367" s="76"/>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row>
    <row r="368" spans="1:38" ht="11.25" customHeight="1" x14ac:dyDescent="0.55000000000000004">
      <c r="A368" s="76"/>
      <c r="B368" s="76"/>
      <c r="C368" s="76"/>
      <c r="D368" s="76"/>
      <c r="E368" s="76"/>
      <c r="F368" s="76"/>
      <c r="G368" s="76"/>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row>
    <row r="369" spans="1:38" ht="11.25" customHeight="1" x14ac:dyDescent="0.55000000000000004">
      <c r="A369" s="76"/>
      <c r="B369" s="76"/>
      <c r="C369" s="76"/>
      <c r="D369" s="76"/>
      <c r="E369" s="76"/>
      <c r="F369" s="76"/>
      <c r="G369" s="76"/>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row>
    <row r="370" spans="1:38" ht="11.25" customHeight="1" x14ac:dyDescent="0.55000000000000004">
      <c r="A370" s="76"/>
      <c r="B370" s="76"/>
      <c r="C370" s="76"/>
      <c r="D370" s="76"/>
      <c r="E370" s="76"/>
      <c r="F370" s="76"/>
      <c r="G370" s="76"/>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row>
    <row r="371" spans="1:38" ht="11.25" customHeight="1" x14ac:dyDescent="0.55000000000000004">
      <c r="A371" s="76"/>
      <c r="B371" s="76"/>
      <c r="C371" s="76"/>
      <c r="D371" s="76"/>
      <c r="E371" s="76"/>
      <c r="F371" s="76"/>
      <c r="G371" s="76"/>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row>
    <row r="372" spans="1:38" ht="11.25" customHeight="1" x14ac:dyDescent="0.55000000000000004">
      <c r="A372" s="76"/>
      <c r="B372" s="76"/>
      <c r="C372" s="76"/>
      <c r="D372" s="76"/>
      <c r="E372" s="76"/>
      <c r="F372" s="76"/>
      <c r="G372" s="76"/>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row>
    <row r="373" spans="1:38" ht="11.25" customHeight="1" x14ac:dyDescent="0.55000000000000004">
      <c r="A373" s="76"/>
      <c r="B373" s="76"/>
      <c r="C373" s="76"/>
      <c r="D373" s="76"/>
      <c r="E373" s="76"/>
      <c r="F373" s="76"/>
      <c r="G373" s="76"/>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row>
    <row r="374" spans="1:38" ht="11.25" customHeight="1" x14ac:dyDescent="0.55000000000000004">
      <c r="A374" s="76"/>
      <c r="B374" s="76"/>
      <c r="C374" s="76"/>
      <c r="D374" s="76"/>
      <c r="E374" s="76"/>
      <c r="F374" s="76"/>
      <c r="G374" s="76"/>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row>
    <row r="375" spans="1:38" ht="11.25" customHeight="1" x14ac:dyDescent="0.55000000000000004">
      <c r="A375" s="76"/>
      <c r="B375" s="76"/>
      <c r="C375" s="76"/>
      <c r="D375" s="76"/>
      <c r="E375" s="76"/>
      <c r="F375" s="76"/>
      <c r="G375" s="76"/>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row>
    <row r="376" spans="1:38" ht="11.25" customHeight="1" x14ac:dyDescent="0.55000000000000004">
      <c r="A376" s="76"/>
      <c r="B376" s="76"/>
      <c r="C376" s="76"/>
      <c r="D376" s="76"/>
      <c r="E376" s="76"/>
      <c r="F376" s="76"/>
      <c r="G376" s="76"/>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row>
    <row r="377" spans="1:38" ht="11.25" customHeight="1" x14ac:dyDescent="0.55000000000000004">
      <c r="A377" s="76"/>
      <c r="B377" s="76"/>
      <c r="C377" s="76"/>
      <c r="D377" s="76"/>
      <c r="E377" s="76"/>
      <c r="F377" s="76"/>
      <c r="G377" s="76"/>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row>
    <row r="378" spans="1:38" ht="11.25" customHeight="1" x14ac:dyDescent="0.55000000000000004">
      <c r="A378" s="76"/>
      <c r="B378" s="76"/>
      <c r="C378" s="76"/>
      <c r="D378" s="76"/>
      <c r="E378" s="76"/>
      <c r="F378" s="76"/>
      <c r="G378" s="76"/>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row>
    <row r="379" spans="1:38" ht="11.25" customHeight="1" x14ac:dyDescent="0.55000000000000004">
      <c r="A379" s="76"/>
      <c r="B379" s="76"/>
      <c r="C379" s="76"/>
      <c r="D379" s="76"/>
      <c r="E379" s="76"/>
      <c r="F379" s="76"/>
      <c r="G379" s="76"/>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row>
    <row r="380" spans="1:38" ht="11.25" customHeight="1" x14ac:dyDescent="0.55000000000000004">
      <c r="A380" s="76"/>
      <c r="B380" s="76"/>
      <c r="C380" s="76"/>
      <c r="D380" s="76"/>
      <c r="E380" s="76"/>
      <c r="F380" s="76"/>
      <c r="G380" s="76"/>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row>
    <row r="381" spans="1:38" ht="11.25" customHeight="1" x14ac:dyDescent="0.55000000000000004">
      <c r="A381" s="76"/>
      <c r="B381" s="76"/>
      <c r="C381" s="76"/>
      <c r="D381" s="76"/>
      <c r="E381" s="76"/>
      <c r="F381" s="76"/>
      <c r="G381" s="76"/>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row>
    <row r="382" spans="1:38" ht="11.25" customHeight="1" x14ac:dyDescent="0.55000000000000004">
      <c r="A382" s="76"/>
      <c r="B382" s="76"/>
      <c r="C382" s="76"/>
      <c r="D382" s="76"/>
      <c r="E382" s="76"/>
      <c r="F382" s="76"/>
      <c r="G382" s="76"/>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row>
    <row r="383" spans="1:38" ht="11.25" customHeight="1" x14ac:dyDescent="0.55000000000000004">
      <c r="A383" s="76"/>
      <c r="B383" s="76"/>
      <c r="C383" s="76"/>
      <c r="D383" s="76"/>
      <c r="E383" s="76"/>
      <c r="F383" s="76"/>
      <c r="G383" s="76"/>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row>
    <row r="384" spans="1:38" ht="11.25" customHeight="1" x14ac:dyDescent="0.55000000000000004">
      <c r="A384" s="76"/>
      <c r="B384" s="76"/>
      <c r="C384" s="76"/>
      <c r="D384" s="76"/>
      <c r="E384" s="76"/>
      <c r="F384" s="76"/>
      <c r="G384" s="76"/>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row>
    <row r="385" spans="1:38" ht="11.25" customHeight="1" x14ac:dyDescent="0.55000000000000004">
      <c r="A385" s="76"/>
      <c r="B385" s="76"/>
      <c r="C385" s="76"/>
      <c r="D385" s="76"/>
      <c r="E385" s="76"/>
      <c r="F385" s="76"/>
      <c r="G385" s="76"/>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row>
    <row r="386" spans="1:38" ht="11.25" customHeight="1" x14ac:dyDescent="0.55000000000000004">
      <c r="A386" s="76"/>
      <c r="B386" s="76"/>
      <c r="C386" s="76"/>
      <c r="D386" s="76"/>
      <c r="E386" s="76"/>
      <c r="F386" s="76"/>
      <c r="G386" s="76"/>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row>
    <row r="387" spans="1:38" ht="11.25" customHeight="1" x14ac:dyDescent="0.55000000000000004">
      <c r="A387" s="76"/>
      <c r="B387" s="76"/>
      <c r="C387" s="76"/>
      <c r="D387" s="76"/>
      <c r="E387" s="76"/>
      <c r="F387" s="76"/>
      <c r="G387" s="76"/>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row>
    <row r="388" spans="1:38" ht="11.25" customHeight="1" x14ac:dyDescent="0.55000000000000004">
      <c r="A388" s="76"/>
      <c r="B388" s="76"/>
      <c r="C388" s="76"/>
      <c r="D388" s="76"/>
      <c r="E388" s="76"/>
      <c r="F388" s="76"/>
      <c r="G388" s="76"/>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row>
    <row r="389" spans="1:38" ht="11.25" customHeight="1" x14ac:dyDescent="0.55000000000000004">
      <c r="A389" s="76"/>
      <c r="B389" s="76"/>
      <c r="C389" s="76"/>
      <c r="D389" s="76"/>
      <c r="E389" s="76"/>
      <c r="F389" s="76"/>
      <c r="G389" s="76"/>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row>
    <row r="390" spans="1:38" ht="11.25" customHeight="1" x14ac:dyDescent="0.55000000000000004">
      <c r="A390" s="76"/>
      <c r="B390" s="76"/>
      <c r="C390" s="76"/>
      <c r="D390" s="76"/>
      <c r="E390" s="76"/>
      <c r="F390" s="76"/>
      <c r="G390" s="76"/>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row>
    <row r="391" spans="1:38" ht="11.25" customHeight="1" x14ac:dyDescent="0.55000000000000004">
      <c r="A391" s="76"/>
      <c r="B391" s="76"/>
      <c r="C391" s="76"/>
      <c r="D391" s="76"/>
      <c r="E391" s="76"/>
      <c r="F391" s="76"/>
      <c r="G391" s="76"/>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row>
    <row r="392" spans="1:38" ht="11.25" customHeight="1" x14ac:dyDescent="0.55000000000000004">
      <c r="A392" s="76"/>
      <c r="B392" s="76"/>
      <c r="C392" s="76"/>
      <c r="D392" s="76"/>
      <c r="E392" s="76"/>
      <c r="F392" s="76"/>
      <c r="G392" s="76"/>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row>
    <row r="393" spans="1:38" ht="11.25" customHeight="1" x14ac:dyDescent="0.55000000000000004">
      <c r="A393" s="76"/>
      <c r="B393" s="76"/>
      <c r="C393" s="76"/>
      <c r="D393" s="76"/>
      <c r="E393" s="76"/>
      <c r="F393" s="76"/>
      <c r="G393" s="76"/>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row>
    <row r="394" spans="1:38" ht="11.25" customHeight="1" x14ac:dyDescent="0.55000000000000004">
      <c r="A394" s="76"/>
      <c r="B394" s="76"/>
      <c r="C394" s="76"/>
      <c r="D394" s="76"/>
      <c r="E394" s="76"/>
      <c r="F394" s="76"/>
      <c r="G394" s="76"/>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row>
    <row r="395" spans="1:38" ht="11.25" customHeight="1" x14ac:dyDescent="0.55000000000000004">
      <c r="A395" s="76"/>
      <c r="B395" s="76"/>
      <c r="C395" s="76"/>
      <c r="D395" s="76"/>
      <c r="E395" s="76"/>
      <c r="F395" s="76"/>
      <c r="G395" s="76"/>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row>
    <row r="396" spans="1:38" ht="11.25" customHeight="1" x14ac:dyDescent="0.55000000000000004">
      <c r="A396" s="76"/>
      <c r="B396" s="76"/>
      <c r="C396" s="76"/>
      <c r="D396" s="76"/>
      <c r="E396" s="76"/>
      <c r="F396" s="76"/>
      <c r="G396" s="76"/>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row>
    <row r="397" spans="1:38" ht="11.25" customHeight="1" x14ac:dyDescent="0.55000000000000004">
      <c r="A397" s="76"/>
      <c r="B397" s="76"/>
      <c r="C397" s="76"/>
      <c r="D397" s="76"/>
      <c r="E397" s="76"/>
      <c r="F397" s="76"/>
      <c r="G397" s="76"/>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row>
    <row r="398" spans="1:38" ht="11.25" customHeight="1" x14ac:dyDescent="0.55000000000000004">
      <c r="A398" s="76"/>
      <c r="B398" s="76"/>
      <c r="C398" s="76"/>
      <c r="D398" s="76"/>
      <c r="E398" s="76"/>
      <c r="F398" s="76"/>
      <c r="G398" s="76"/>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row>
    <row r="399" spans="1:38" ht="11.25" customHeight="1" x14ac:dyDescent="0.55000000000000004">
      <c r="A399" s="76"/>
      <c r="B399" s="76"/>
      <c r="C399" s="76"/>
      <c r="D399" s="76"/>
      <c r="E399" s="76"/>
      <c r="F399" s="76"/>
      <c r="G399" s="76"/>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row>
    <row r="400" spans="1:38" ht="11.25" customHeight="1" x14ac:dyDescent="0.55000000000000004">
      <c r="A400" s="76"/>
      <c r="B400" s="76"/>
      <c r="C400" s="76"/>
      <c r="D400" s="76"/>
      <c r="E400" s="76"/>
      <c r="F400" s="76"/>
      <c r="G400" s="76"/>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row>
    <row r="401" spans="1:38" ht="11.25" customHeight="1" x14ac:dyDescent="0.55000000000000004">
      <c r="A401" s="76"/>
      <c r="B401" s="76"/>
      <c r="C401" s="76"/>
      <c r="D401" s="76"/>
      <c r="E401" s="76"/>
      <c r="F401" s="76"/>
      <c r="G401" s="76"/>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row>
    <row r="402" spans="1:38" ht="11.25" customHeight="1" x14ac:dyDescent="0.55000000000000004">
      <c r="A402" s="76"/>
      <c r="B402" s="76"/>
      <c r="C402" s="76"/>
      <c r="D402" s="76"/>
      <c r="E402" s="76"/>
      <c r="F402" s="76"/>
      <c r="G402" s="76"/>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row>
    <row r="403" spans="1:38" ht="11.25" customHeight="1" x14ac:dyDescent="0.55000000000000004">
      <c r="A403" s="76"/>
      <c r="B403" s="76"/>
      <c r="C403" s="76"/>
      <c r="D403" s="76"/>
      <c r="E403" s="76"/>
      <c r="F403" s="76"/>
      <c r="G403" s="76"/>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row>
    <row r="404" spans="1:38" ht="11.25" customHeight="1" x14ac:dyDescent="0.55000000000000004">
      <c r="A404" s="76"/>
      <c r="B404" s="76"/>
      <c r="C404" s="76"/>
      <c r="D404" s="76"/>
      <c r="E404" s="76"/>
      <c r="F404" s="76"/>
      <c r="G404" s="76"/>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row>
    <row r="405" spans="1:38" ht="11.25" customHeight="1" x14ac:dyDescent="0.55000000000000004">
      <c r="A405" s="76"/>
      <c r="B405" s="76"/>
      <c r="C405" s="76"/>
      <c r="D405" s="76"/>
      <c r="E405" s="7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row>
    <row r="406" spans="1:38" ht="11.25" customHeight="1" x14ac:dyDescent="0.55000000000000004">
      <c r="A406" s="76"/>
      <c r="B406" s="76"/>
      <c r="C406" s="76"/>
      <c r="D406" s="76"/>
      <c r="E406" s="76"/>
      <c r="F406" s="76"/>
      <c r="G406" s="76"/>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row>
    <row r="407" spans="1:38" ht="11.25" customHeight="1" x14ac:dyDescent="0.55000000000000004">
      <c r="A407" s="76"/>
      <c r="B407" s="76"/>
      <c r="C407" s="76"/>
      <c r="D407" s="76"/>
      <c r="E407" s="76"/>
      <c r="F407" s="76"/>
      <c r="G407" s="76"/>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row>
    <row r="408" spans="1:38" ht="11.25" customHeight="1" x14ac:dyDescent="0.55000000000000004">
      <c r="A408" s="76"/>
      <c r="B408" s="76"/>
      <c r="C408" s="76"/>
      <c r="D408" s="76"/>
      <c r="E408" s="76"/>
      <c r="F408" s="76"/>
      <c r="G408" s="76"/>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row>
    <row r="409" spans="1:38" ht="11.25" customHeight="1" x14ac:dyDescent="0.55000000000000004">
      <c r="A409" s="76"/>
      <c r="B409" s="76"/>
      <c r="C409" s="76"/>
      <c r="D409" s="76"/>
      <c r="E409" s="76"/>
      <c r="F409" s="76"/>
      <c r="G409" s="76"/>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row>
    <row r="410" spans="1:38" ht="11.25" customHeight="1" x14ac:dyDescent="0.55000000000000004">
      <c r="A410" s="76"/>
      <c r="B410" s="76"/>
      <c r="C410" s="76"/>
      <c r="D410" s="76"/>
      <c r="E410" s="76"/>
      <c r="F410" s="76"/>
      <c r="G410" s="76"/>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row>
    <row r="411" spans="1:38" ht="11.25" customHeight="1" x14ac:dyDescent="0.55000000000000004">
      <c r="A411" s="76"/>
      <c r="B411" s="76"/>
      <c r="C411" s="76"/>
      <c r="D411" s="76"/>
      <c r="E411" s="76"/>
      <c r="F411" s="76"/>
      <c r="G411" s="76"/>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row>
    <row r="412" spans="1:38" ht="11.25" customHeight="1" x14ac:dyDescent="0.55000000000000004">
      <c r="A412" s="76"/>
      <c r="B412" s="76"/>
      <c r="C412" s="76"/>
      <c r="D412" s="76"/>
      <c r="E412" s="76"/>
      <c r="F412" s="76"/>
      <c r="G412" s="76"/>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row>
    <row r="413" spans="1:38" ht="11.25" customHeight="1" x14ac:dyDescent="0.55000000000000004">
      <c r="A413" s="76"/>
      <c r="B413" s="76"/>
      <c r="C413" s="76"/>
      <c r="D413" s="76"/>
      <c r="E413" s="76"/>
      <c r="F413" s="76"/>
      <c r="G413" s="76"/>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row>
    <row r="414" spans="1:38" ht="11.25" customHeight="1" x14ac:dyDescent="0.55000000000000004">
      <c r="A414" s="76"/>
      <c r="B414" s="76"/>
      <c r="C414" s="76"/>
      <c r="D414" s="76"/>
      <c r="E414" s="76"/>
      <c r="F414" s="76"/>
      <c r="G414" s="76"/>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row>
    <row r="415" spans="1:38" ht="11.25" customHeight="1" x14ac:dyDescent="0.55000000000000004">
      <c r="A415" s="76"/>
      <c r="B415" s="76"/>
      <c r="C415" s="76"/>
      <c r="D415" s="76"/>
      <c r="E415" s="76"/>
      <c r="F415" s="76"/>
      <c r="G415" s="76"/>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row>
    <row r="416" spans="1:38" ht="11.25" customHeight="1" x14ac:dyDescent="0.55000000000000004">
      <c r="A416" s="76"/>
      <c r="B416" s="76"/>
      <c r="C416" s="76"/>
      <c r="D416" s="76"/>
      <c r="E416" s="76"/>
      <c r="F416" s="76"/>
      <c r="G416" s="76"/>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row>
    <row r="417" spans="1:38" ht="11.25" customHeight="1" x14ac:dyDescent="0.55000000000000004">
      <c r="A417" s="76"/>
      <c r="B417" s="76"/>
      <c r="C417" s="76"/>
      <c r="D417" s="76"/>
      <c r="E417" s="76"/>
      <c r="F417" s="76"/>
      <c r="G417" s="76"/>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row>
    <row r="418" spans="1:38" ht="11.25" customHeight="1" x14ac:dyDescent="0.55000000000000004">
      <c r="A418" s="76"/>
      <c r="B418" s="76"/>
      <c r="C418" s="76"/>
      <c r="D418" s="76"/>
      <c r="E418" s="76"/>
      <c r="F418" s="76"/>
      <c r="G418" s="76"/>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row>
    <row r="419" spans="1:38" ht="11.25" customHeight="1" x14ac:dyDescent="0.55000000000000004">
      <c r="A419" s="76"/>
      <c r="B419" s="76"/>
      <c r="C419" s="76"/>
      <c r="D419" s="76"/>
      <c r="E419" s="76"/>
      <c r="F419" s="76"/>
      <c r="G419" s="76"/>
      <c r="H419" s="76"/>
      <c r="I419" s="76"/>
      <c r="J419" s="76"/>
      <c r="K419" s="76"/>
      <c r="L419" s="76"/>
      <c r="M419" s="76"/>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6"/>
      <c r="AK419" s="76"/>
      <c r="AL419" s="76"/>
    </row>
    <row r="420" spans="1:38" ht="11.25" customHeight="1" x14ac:dyDescent="0.55000000000000004">
      <c r="A420" s="76"/>
      <c r="B420" s="76"/>
      <c r="C420" s="76"/>
      <c r="D420" s="76"/>
      <c r="E420" s="76"/>
      <c r="F420" s="76"/>
      <c r="G420" s="76"/>
      <c r="H420" s="76"/>
      <c r="I420" s="76"/>
      <c r="J420" s="76"/>
      <c r="K420" s="76"/>
      <c r="L420" s="76"/>
      <c r="M420" s="76"/>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6"/>
      <c r="AK420" s="76"/>
      <c r="AL420" s="76"/>
    </row>
    <row r="421" spans="1:38" ht="11.25" customHeight="1" x14ac:dyDescent="0.55000000000000004">
      <c r="A421" s="76"/>
      <c r="B421" s="76"/>
      <c r="C421" s="76"/>
      <c r="D421" s="76"/>
      <c r="E421" s="76"/>
      <c r="F421" s="76"/>
      <c r="G421" s="76"/>
      <c r="H421" s="76"/>
      <c r="I421" s="76"/>
      <c r="J421" s="76"/>
      <c r="K421" s="76"/>
      <c r="L421" s="76"/>
      <c r="M421" s="76"/>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6"/>
      <c r="AK421" s="76"/>
      <c r="AL421" s="76"/>
    </row>
    <row r="422" spans="1:38" ht="11.25" customHeight="1" x14ac:dyDescent="0.55000000000000004">
      <c r="A422" s="76"/>
      <c r="B422" s="76"/>
      <c r="C422" s="76"/>
      <c r="D422" s="76"/>
      <c r="E422" s="76"/>
      <c r="F422" s="76"/>
      <c r="G422" s="76"/>
      <c r="H422" s="76"/>
      <c r="I422" s="76"/>
      <c r="J422" s="76"/>
      <c r="K422" s="76"/>
      <c r="L422" s="76"/>
      <c r="M422" s="76"/>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6"/>
      <c r="AK422" s="76"/>
      <c r="AL422" s="76"/>
    </row>
    <row r="423" spans="1:38" ht="11.25" customHeight="1" x14ac:dyDescent="0.55000000000000004">
      <c r="A423" s="76"/>
      <c r="B423" s="76"/>
      <c r="C423" s="76"/>
      <c r="D423" s="76"/>
      <c r="E423" s="76"/>
      <c r="F423" s="76"/>
      <c r="G423" s="76"/>
      <c r="H423" s="76"/>
      <c r="I423" s="76"/>
      <c r="J423" s="76"/>
      <c r="K423" s="76"/>
      <c r="L423" s="76"/>
      <c r="M423" s="76"/>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6"/>
      <c r="AK423" s="76"/>
      <c r="AL423" s="76"/>
    </row>
    <row r="424" spans="1:38" ht="11.25" customHeight="1" x14ac:dyDescent="0.55000000000000004">
      <c r="A424" s="76"/>
      <c r="B424" s="76"/>
      <c r="C424" s="76"/>
      <c r="D424" s="76"/>
      <c r="E424" s="76"/>
      <c r="F424" s="76"/>
      <c r="G424" s="76"/>
      <c r="H424" s="76"/>
      <c r="I424" s="76"/>
      <c r="J424" s="76"/>
      <c r="K424" s="76"/>
      <c r="L424" s="76"/>
      <c r="M424" s="76"/>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6"/>
      <c r="AK424" s="76"/>
      <c r="AL424" s="76"/>
    </row>
    <row r="425" spans="1:38" ht="11.25" customHeight="1" x14ac:dyDescent="0.55000000000000004">
      <c r="A425" s="76"/>
      <c r="B425" s="76"/>
      <c r="C425" s="76"/>
      <c r="D425" s="76"/>
      <c r="E425" s="7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6"/>
      <c r="AK425" s="76"/>
      <c r="AL425" s="76"/>
    </row>
    <row r="426" spans="1:38" ht="11.25" customHeight="1" x14ac:dyDescent="0.55000000000000004">
      <c r="A426" s="76"/>
      <c r="B426" s="76"/>
      <c r="C426" s="76"/>
      <c r="D426" s="76"/>
      <c r="E426" s="76"/>
      <c r="F426" s="76"/>
      <c r="G426" s="76"/>
      <c r="H426" s="76"/>
      <c r="I426" s="76"/>
      <c r="J426" s="76"/>
      <c r="K426" s="76"/>
      <c r="L426" s="76"/>
      <c r="M426" s="76"/>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6"/>
      <c r="AK426" s="76"/>
      <c r="AL426" s="76"/>
    </row>
    <row r="427" spans="1:38" ht="11.25" customHeight="1" x14ac:dyDescent="0.55000000000000004">
      <c r="A427" s="76"/>
      <c r="B427" s="76"/>
      <c r="C427" s="76"/>
      <c r="D427" s="76"/>
      <c r="E427" s="76"/>
      <c r="F427" s="76"/>
      <c r="G427" s="76"/>
      <c r="H427" s="76"/>
      <c r="I427" s="76"/>
      <c r="J427" s="76"/>
      <c r="K427" s="76"/>
      <c r="L427" s="76"/>
      <c r="M427" s="76"/>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6"/>
      <c r="AK427" s="76"/>
      <c r="AL427" s="76"/>
    </row>
    <row r="428" spans="1:38" ht="11.25" customHeight="1" x14ac:dyDescent="0.55000000000000004">
      <c r="A428" s="76"/>
      <c r="B428" s="76"/>
      <c r="C428" s="76"/>
      <c r="D428" s="76"/>
      <c r="E428" s="76"/>
      <c r="F428" s="76"/>
      <c r="G428" s="76"/>
      <c r="H428" s="76"/>
      <c r="I428" s="76"/>
      <c r="J428" s="76"/>
      <c r="K428" s="76"/>
      <c r="L428" s="76"/>
      <c r="M428" s="76"/>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6"/>
      <c r="AK428" s="76"/>
      <c r="AL428" s="76"/>
    </row>
    <row r="429" spans="1:38" ht="11.25" customHeight="1" x14ac:dyDescent="0.55000000000000004">
      <c r="A429" s="76"/>
      <c r="B429" s="76"/>
      <c r="C429" s="76"/>
      <c r="D429" s="76"/>
      <c r="E429" s="76"/>
      <c r="F429" s="76"/>
      <c r="G429" s="76"/>
      <c r="H429" s="76"/>
      <c r="I429" s="76"/>
      <c r="J429" s="76"/>
      <c r="K429" s="76"/>
      <c r="L429" s="76"/>
      <c r="M429" s="76"/>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6"/>
      <c r="AK429" s="76"/>
      <c r="AL429" s="76"/>
    </row>
    <row r="430" spans="1:38" ht="11.25" customHeight="1" x14ac:dyDescent="0.55000000000000004">
      <c r="A430" s="76"/>
      <c r="B430" s="76"/>
      <c r="C430" s="76"/>
      <c r="D430" s="76"/>
      <c r="E430" s="76"/>
      <c r="F430" s="76"/>
      <c r="G430" s="76"/>
      <c r="H430" s="76"/>
      <c r="I430" s="76"/>
      <c r="J430" s="76"/>
      <c r="K430" s="76"/>
      <c r="L430" s="76"/>
      <c r="M430" s="76"/>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6"/>
      <c r="AK430" s="76"/>
      <c r="AL430" s="76"/>
    </row>
    <row r="431" spans="1:38" ht="11.25" customHeight="1" x14ac:dyDescent="0.55000000000000004">
      <c r="A431" s="76"/>
      <c r="B431" s="76"/>
      <c r="C431" s="76"/>
      <c r="D431" s="76"/>
      <c r="E431" s="76"/>
      <c r="F431" s="76"/>
      <c r="G431" s="76"/>
      <c r="H431" s="76"/>
      <c r="I431" s="76"/>
      <c r="J431" s="76"/>
      <c r="K431" s="76"/>
      <c r="L431" s="76"/>
      <c r="M431" s="76"/>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6"/>
      <c r="AK431" s="76"/>
      <c r="AL431" s="76"/>
    </row>
    <row r="432" spans="1:38" ht="11.25" customHeight="1" x14ac:dyDescent="0.55000000000000004">
      <c r="A432" s="76"/>
      <c r="B432" s="76"/>
      <c r="C432" s="76"/>
      <c r="D432" s="76"/>
      <c r="E432" s="76"/>
      <c r="F432" s="76"/>
      <c r="G432" s="76"/>
      <c r="H432" s="76"/>
      <c r="I432" s="76"/>
      <c r="J432" s="76"/>
      <c r="K432" s="76"/>
      <c r="L432" s="76"/>
      <c r="M432" s="76"/>
      <c r="N432" s="76"/>
      <c r="O432" s="76"/>
      <c r="P432" s="76"/>
      <c r="Q432" s="76"/>
      <c r="R432" s="76"/>
      <c r="S432" s="76"/>
      <c r="T432" s="76"/>
      <c r="U432" s="76"/>
      <c r="V432" s="76"/>
      <c r="W432" s="76"/>
      <c r="X432" s="76"/>
      <c r="Y432" s="76"/>
      <c r="Z432" s="76"/>
      <c r="AA432" s="76"/>
      <c r="AB432" s="76"/>
      <c r="AC432" s="76"/>
      <c r="AD432" s="76"/>
      <c r="AE432" s="76"/>
      <c r="AF432" s="76"/>
      <c r="AG432" s="76"/>
      <c r="AH432" s="76"/>
      <c r="AI432" s="76"/>
      <c r="AJ432" s="76"/>
      <c r="AK432" s="76"/>
      <c r="AL432" s="76"/>
    </row>
    <row r="433" spans="1:38" ht="11.25" customHeight="1" x14ac:dyDescent="0.55000000000000004">
      <c r="A433" s="76"/>
      <c r="B433" s="76"/>
      <c r="C433" s="76"/>
      <c r="D433" s="76"/>
      <c r="E433" s="76"/>
      <c r="F433" s="76"/>
      <c r="G433" s="76"/>
      <c r="H433" s="76"/>
      <c r="I433" s="76"/>
      <c r="J433" s="76"/>
      <c r="K433" s="76"/>
      <c r="L433" s="76"/>
      <c r="M433" s="76"/>
      <c r="N433" s="76"/>
      <c r="O433" s="76"/>
      <c r="P433" s="76"/>
      <c r="Q433" s="76"/>
      <c r="R433" s="76"/>
      <c r="S433" s="76"/>
      <c r="T433" s="76"/>
      <c r="U433" s="76"/>
      <c r="V433" s="76"/>
      <c r="W433" s="76"/>
      <c r="X433" s="76"/>
      <c r="Y433" s="76"/>
      <c r="Z433" s="76"/>
      <c r="AA433" s="76"/>
      <c r="AB433" s="76"/>
      <c r="AC433" s="76"/>
      <c r="AD433" s="76"/>
      <c r="AE433" s="76"/>
      <c r="AF433" s="76"/>
      <c r="AG433" s="76"/>
      <c r="AH433" s="76"/>
      <c r="AI433" s="76"/>
      <c r="AJ433" s="76"/>
      <c r="AK433" s="76"/>
      <c r="AL433" s="76"/>
    </row>
    <row r="434" spans="1:38" ht="11.25" customHeight="1" x14ac:dyDescent="0.55000000000000004">
      <c r="A434" s="76"/>
      <c r="B434" s="76"/>
      <c r="C434" s="76"/>
      <c r="D434" s="76"/>
      <c r="E434" s="76"/>
      <c r="F434" s="76"/>
      <c r="G434" s="76"/>
      <c r="H434" s="76"/>
      <c r="I434" s="76"/>
      <c r="J434" s="76"/>
      <c r="K434" s="76"/>
      <c r="L434" s="76"/>
      <c r="M434" s="76"/>
      <c r="N434" s="76"/>
      <c r="O434" s="76"/>
      <c r="P434" s="76"/>
      <c r="Q434" s="76"/>
      <c r="R434" s="76"/>
      <c r="S434" s="76"/>
      <c r="T434" s="76"/>
      <c r="U434" s="76"/>
      <c r="V434" s="76"/>
      <c r="W434" s="76"/>
      <c r="X434" s="76"/>
      <c r="Y434" s="76"/>
      <c r="Z434" s="76"/>
      <c r="AA434" s="76"/>
      <c r="AB434" s="76"/>
      <c r="AC434" s="76"/>
      <c r="AD434" s="76"/>
      <c r="AE434" s="76"/>
      <c r="AF434" s="76"/>
      <c r="AG434" s="76"/>
      <c r="AH434" s="76"/>
      <c r="AI434" s="76"/>
      <c r="AJ434" s="76"/>
      <c r="AK434" s="76"/>
      <c r="AL434" s="76"/>
    </row>
    <row r="435" spans="1:38" ht="11.25" customHeight="1" x14ac:dyDescent="0.55000000000000004">
      <c r="A435" s="76"/>
      <c r="B435" s="76"/>
      <c r="C435" s="76"/>
      <c r="D435" s="76"/>
      <c r="E435" s="76"/>
      <c r="F435" s="76"/>
      <c r="G435" s="76"/>
      <c r="H435" s="76"/>
      <c r="I435" s="76"/>
      <c r="J435" s="76"/>
      <c r="K435" s="76"/>
      <c r="L435" s="76"/>
      <c r="M435" s="76"/>
      <c r="N435" s="76"/>
      <c r="O435" s="76"/>
      <c r="P435" s="76"/>
      <c r="Q435" s="76"/>
      <c r="R435" s="76"/>
      <c r="S435" s="76"/>
      <c r="T435" s="76"/>
      <c r="U435" s="76"/>
      <c r="V435" s="76"/>
      <c r="W435" s="76"/>
      <c r="X435" s="76"/>
      <c r="Y435" s="76"/>
      <c r="Z435" s="76"/>
      <c r="AA435" s="76"/>
      <c r="AB435" s="76"/>
      <c r="AC435" s="76"/>
      <c r="AD435" s="76"/>
      <c r="AE435" s="76"/>
      <c r="AF435" s="76"/>
      <c r="AG435" s="76"/>
      <c r="AH435" s="76"/>
      <c r="AI435" s="76"/>
      <c r="AJ435" s="76"/>
      <c r="AK435" s="76"/>
      <c r="AL435" s="76"/>
    </row>
    <row r="436" spans="1:38" ht="11.25" customHeight="1" x14ac:dyDescent="0.55000000000000004">
      <c r="A436" s="76"/>
      <c r="B436" s="76"/>
      <c r="C436" s="76"/>
      <c r="D436" s="76"/>
      <c r="E436" s="76"/>
      <c r="F436" s="76"/>
      <c r="G436" s="76"/>
      <c r="H436" s="76"/>
      <c r="I436" s="76"/>
      <c r="J436" s="76"/>
      <c r="K436" s="76"/>
      <c r="L436" s="76"/>
      <c r="M436" s="76"/>
      <c r="N436" s="76"/>
      <c r="O436" s="76"/>
      <c r="P436" s="76"/>
      <c r="Q436" s="76"/>
      <c r="R436" s="76"/>
      <c r="S436" s="76"/>
      <c r="T436" s="76"/>
      <c r="U436" s="76"/>
      <c r="V436" s="76"/>
      <c r="W436" s="76"/>
      <c r="X436" s="76"/>
      <c r="Y436" s="76"/>
      <c r="Z436" s="76"/>
      <c r="AA436" s="76"/>
      <c r="AB436" s="76"/>
      <c r="AC436" s="76"/>
      <c r="AD436" s="76"/>
      <c r="AE436" s="76"/>
      <c r="AF436" s="76"/>
      <c r="AG436" s="76"/>
      <c r="AH436" s="76"/>
      <c r="AI436" s="76"/>
      <c r="AJ436" s="76"/>
      <c r="AK436" s="76"/>
      <c r="AL436" s="76"/>
    </row>
    <row r="437" spans="1:38" ht="11.25" customHeight="1" x14ac:dyDescent="0.55000000000000004">
      <c r="A437" s="76"/>
      <c r="B437" s="76"/>
      <c r="C437" s="76"/>
      <c r="D437" s="76"/>
      <c r="E437" s="76"/>
      <c r="F437" s="76"/>
      <c r="G437" s="76"/>
      <c r="H437" s="76"/>
      <c r="I437" s="76"/>
      <c r="J437" s="76"/>
      <c r="K437" s="76"/>
      <c r="L437" s="76"/>
      <c r="M437" s="76"/>
      <c r="N437" s="76"/>
      <c r="O437" s="76"/>
      <c r="P437" s="76"/>
      <c r="Q437" s="76"/>
      <c r="R437" s="76"/>
      <c r="S437" s="76"/>
      <c r="T437" s="76"/>
      <c r="U437" s="76"/>
      <c r="V437" s="76"/>
      <c r="W437" s="76"/>
      <c r="X437" s="76"/>
      <c r="Y437" s="76"/>
      <c r="Z437" s="76"/>
      <c r="AA437" s="76"/>
      <c r="AB437" s="76"/>
      <c r="AC437" s="76"/>
      <c r="AD437" s="76"/>
      <c r="AE437" s="76"/>
      <c r="AF437" s="76"/>
      <c r="AG437" s="76"/>
      <c r="AH437" s="76"/>
      <c r="AI437" s="76"/>
      <c r="AJ437" s="76"/>
      <c r="AK437" s="76"/>
      <c r="AL437" s="76"/>
    </row>
    <row r="438" spans="1:38" ht="11.25" customHeight="1" x14ac:dyDescent="0.55000000000000004">
      <c r="A438" s="76"/>
      <c r="B438" s="76"/>
      <c r="C438" s="76"/>
      <c r="D438" s="76"/>
      <c r="E438" s="76"/>
      <c r="F438" s="76"/>
      <c r="G438" s="76"/>
      <c r="H438" s="76"/>
      <c r="I438" s="76"/>
      <c r="J438" s="76"/>
      <c r="K438" s="76"/>
      <c r="L438" s="76"/>
      <c r="M438" s="76"/>
      <c r="N438" s="76"/>
      <c r="O438" s="76"/>
      <c r="P438" s="76"/>
      <c r="Q438" s="76"/>
      <c r="R438" s="76"/>
      <c r="S438" s="76"/>
      <c r="T438" s="76"/>
      <c r="U438" s="76"/>
      <c r="V438" s="76"/>
      <c r="W438" s="76"/>
      <c r="X438" s="76"/>
      <c r="Y438" s="76"/>
      <c r="Z438" s="76"/>
      <c r="AA438" s="76"/>
      <c r="AB438" s="76"/>
      <c r="AC438" s="76"/>
      <c r="AD438" s="76"/>
      <c r="AE438" s="76"/>
      <c r="AF438" s="76"/>
      <c r="AG438" s="76"/>
      <c r="AH438" s="76"/>
      <c r="AI438" s="76"/>
      <c r="AJ438" s="76"/>
      <c r="AK438" s="76"/>
      <c r="AL438" s="76"/>
    </row>
    <row r="439" spans="1:38" ht="11.25" customHeight="1" x14ac:dyDescent="0.55000000000000004">
      <c r="A439" s="76"/>
      <c r="B439" s="76"/>
      <c r="C439" s="76"/>
      <c r="D439" s="76"/>
      <c r="E439" s="76"/>
      <c r="F439" s="76"/>
      <c r="G439" s="76"/>
      <c r="H439" s="76"/>
      <c r="I439" s="76"/>
      <c r="J439" s="76"/>
      <c r="K439" s="76"/>
      <c r="L439" s="76"/>
      <c r="M439" s="76"/>
      <c r="N439" s="76"/>
      <c r="O439" s="76"/>
      <c r="P439" s="76"/>
      <c r="Q439" s="76"/>
      <c r="R439" s="76"/>
      <c r="S439" s="76"/>
      <c r="T439" s="76"/>
      <c r="U439" s="76"/>
      <c r="V439" s="76"/>
      <c r="W439" s="76"/>
      <c r="X439" s="76"/>
      <c r="Y439" s="76"/>
      <c r="Z439" s="76"/>
      <c r="AA439" s="76"/>
      <c r="AB439" s="76"/>
      <c r="AC439" s="76"/>
      <c r="AD439" s="76"/>
      <c r="AE439" s="76"/>
      <c r="AF439" s="76"/>
      <c r="AG439" s="76"/>
      <c r="AH439" s="76"/>
      <c r="AI439" s="76"/>
      <c r="AJ439" s="76"/>
      <c r="AK439" s="76"/>
      <c r="AL439" s="76"/>
    </row>
    <row r="440" spans="1:38" ht="11.25" customHeight="1" x14ac:dyDescent="0.55000000000000004">
      <c r="A440" s="76"/>
      <c r="B440" s="76"/>
      <c r="C440" s="76"/>
      <c r="D440" s="76"/>
      <c r="E440" s="76"/>
      <c r="F440" s="76"/>
      <c r="G440" s="76"/>
      <c r="H440" s="76"/>
      <c r="I440" s="76"/>
      <c r="J440" s="76"/>
      <c r="K440" s="76"/>
      <c r="L440" s="76"/>
      <c r="M440" s="76"/>
      <c r="N440" s="76"/>
      <c r="O440" s="76"/>
      <c r="P440" s="76"/>
      <c r="Q440" s="76"/>
      <c r="R440" s="76"/>
      <c r="S440" s="76"/>
      <c r="T440" s="76"/>
      <c r="U440" s="76"/>
      <c r="V440" s="76"/>
      <c r="W440" s="76"/>
      <c r="X440" s="76"/>
      <c r="Y440" s="76"/>
      <c r="Z440" s="76"/>
      <c r="AA440" s="76"/>
      <c r="AB440" s="76"/>
      <c r="AC440" s="76"/>
      <c r="AD440" s="76"/>
      <c r="AE440" s="76"/>
      <c r="AF440" s="76"/>
      <c r="AG440" s="76"/>
      <c r="AH440" s="76"/>
      <c r="AI440" s="76"/>
      <c r="AJ440" s="76"/>
      <c r="AK440" s="76"/>
      <c r="AL440" s="76"/>
    </row>
    <row r="441" spans="1:38" ht="11.25" customHeight="1" x14ac:dyDescent="0.55000000000000004">
      <c r="A441" s="76"/>
      <c r="B441" s="76"/>
      <c r="C441" s="76"/>
      <c r="D441" s="76"/>
      <c r="E441" s="76"/>
      <c r="F441" s="76"/>
      <c r="G441" s="76"/>
      <c r="H441" s="76"/>
      <c r="I441" s="76"/>
      <c r="J441" s="76"/>
      <c r="K441" s="76"/>
      <c r="L441" s="76"/>
      <c r="M441" s="76"/>
      <c r="N441" s="76"/>
      <c r="O441" s="76"/>
      <c r="P441" s="76"/>
      <c r="Q441" s="76"/>
      <c r="R441" s="76"/>
      <c r="S441" s="76"/>
      <c r="T441" s="76"/>
      <c r="U441" s="76"/>
      <c r="V441" s="76"/>
      <c r="W441" s="76"/>
      <c r="X441" s="76"/>
      <c r="Y441" s="76"/>
      <c r="Z441" s="76"/>
      <c r="AA441" s="76"/>
      <c r="AB441" s="76"/>
      <c r="AC441" s="76"/>
      <c r="AD441" s="76"/>
      <c r="AE441" s="76"/>
      <c r="AF441" s="76"/>
      <c r="AG441" s="76"/>
      <c r="AH441" s="76"/>
      <c r="AI441" s="76"/>
      <c r="AJ441" s="76"/>
      <c r="AK441" s="76"/>
      <c r="AL441" s="76"/>
    </row>
    <row r="442" spans="1:38" ht="11.25" customHeight="1" x14ac:dyDescent="0.55000000000000004">
      <c r="A442" s="76"/>
      <c r="B442" s="76"/>
      <c r="C442" s="76"/>
      <c r="D442" s="76"/>
      <c r="E442" s="76"/>
      <c r="F442" s="76"/>
      <c r="G442" s="76"/>
      <c r="H442" s="76"/>
      <c r="I442" s="76"/>
      <c r="J442" s="76"/>
      <c r="K442" s="76"/>
      <c r="L442" s="76"/>
      <c r="M442" s="76"/>
      <c r="N442" s="76"/>
      <c r="O442" s="76"/>
      <c r="P442" s="76"/>
      <c r="Q442" s="76"/>
      <c r="R442" s="76"/>
      <c r="S442" s="76"/>
      <c r="T442" s="76"/>
      <c r="U442" s="76"/>
      <c r="V442" s="76"/>
      <c r="W442" s="76"/>
      <c r="X442" s="76"/>
      <c r="Y442" s="76"/>
      <c r="Z442" s="76"/>
      <c r="AA442" s="76"/>
      <c r="AB442" s="76"/>
      <c r="AC442" s="76"/>
      <c r="AD442" s="76"/>
      <c r="AE442" s="76"/>
      <c r="AF442" s="76"/>
      <c r="AG442" s="76"/>
      <c r="AH442" s="76"/>
      <c r="AI442" s="76"/>
      <c r="AJ442" s="76"/>
      <c r="AK442" s="76"/>
      <c r="AL442" s="76"/>
    </row>
    <row r="443" spans="1:38" ht="11.25" customHeight="1" x14ac:dyDescent="0.55000000000000004">
      <c r="A443" s="76"/>
      <c r="B443" s="76"/>
      <c r="C443" s="76"/>
      <c r="D443" s="76"/>
      <c r="E443" s="76"/>
      <c r="F443" s="76"/>
      <c r="G443" s="76"/>
      <c r="H443" s="76"/>
      <c r="I443" s="76"/>
      <c r="J443" s="76"/>
      <c r="K443" s="76"/>
      <c r="L443" s="76"/>
      <c r="M443" s="76"/>
      <c r="N443" s="76"/>
      <c r="O443" s="76"/>
      <c r="P443" s="76"/>
      <c r="Q443" s="76"/>
      <c r="R443" s="76"/>
      <c r="S443" s="76"/>
      <c r="T443" s="76"/>
      <c r="U443" s="76"/>
      <c r="V443" s="76"/>
      <c r="W443" s="76"/>
      <c r="X443" s="76"/>
      <c r="Y443" s="76"/>
      <c r="Z443" s="76"/>
      <c r="AA443" s="76"/>
      <c r="AB443" s="76"/>
      <c r="AC443" s="76"/>
      <c r="AD443" s="76"/>
      <c r="AE443" s="76"/>
      <c r="AF443" s="76"/>
      <c r="AG443" s="76"/>
      <c r="AH443" s="76"/>
      <c r="AI443" s="76"/>
      <c r="AJ443" s="76"/>
      <c r="AK443" s="76"/>
      <c r="AL443" s="76"/>
    </row>
    <row r="444" spans="1:38" ht="11.25" customHeight="1" x14ac:dyDescent="0.55000000000000004">
      <c r="A444" s="76"/>
      <c r="B444" s="76"/>
      <c r="C444" s="76"/>
      <c r="D444" s="76"/>
      <c r="E444" s="76"/>
      <c r="F444" s="76"/>
      <c r="G444" s="76"/>
      <c r="H444" s="76"/>
      <c r="I444" s="76"/>
      <c r="J444" s="76"/>
      <c r="K444" s="76"/>
      <c r="L444" s="76"/>
      <c r="M444" s="76"/>
      <c r="N444" s="76"/>
      <c r="O444" s="76"/>
      <c r="P444" s="76"/>
      <c r="Q444" s="76"/>
      <c r="R444" s="76"/>
      <c r="S444" s="76"/>
      <c r="T444" s="76"/>
      <c r="U444" s="76"/>
      <c r="V444" s="76"/>
      <c r="W444" s="76"/>
      <c r="X444" s="76"/>
      <c r="Y444" s="76"/>
      <c r="Z444" s="76"/>
      <c r="AA444" s="76"/>
      <c r="AB444" s="76"/>
      <c r="AC444" s="76"/>
      <c r="AD444" s="76"/>
      <c r="AE444" s="76"/>
      <c r="AF444" s="76"/>
      <c r="AG444" s="76"/>
      <c r="AH444" s="76"/>
      <c r="AI444" s="76"/>
      <c r="AJ444" s="76"/>
      <c r="AK444" s="76"/>
      <c r="AL444" s="76"/>
    </row>
    <row r="445" spans="1:38" ht="11.25" customHeight="1" x14ac:dyDescent="0.55000000000000004">
      <c r="A445" s="76"/>
      <c r="B445" s="76"/>
      <c r="C445" s="76"/>
      <c r="D445" s="76"/>
      <c r="E445" s="76"/>
      <c r="F445" s="76"/>
      <c r="G445" s="76"/>
      <c r="H445" s="76"/>
      <c r="I445" s="76"/>
      <c r="J445" s="76"/>
      <c r="K445" s="76"/>
      <c r="L445" s="76"/>
      <c r="M445" s="76"/>
      <c r="N445" s="76"/>
      <c r="O445" s="76"/>
      <c r="P445" s="76"/>
      <c r="Q445" s="76"/>
      <c r="R445" s="76"/>
      <c r="S445" s="76"/>
      <c r="T445" s="76"/>
      <c r="U445" s="76"/>
      <c r="V445" s="76"/>
      <c r="W445" s="76"/>
      <c r="X445" s="76"/>
      <c r="Y445" s="76"/>
      <c r="Z445" s="76"/>
      <c r="AA445" s="76"/>
      <c r="AB445" s="76"/>
      <c r="AC445" s="76"/>
      <c r="AD445" s="76"/>
      <c r="AE445" s="76"/>
      <c r="AF445" s="76"/>
      <c r="AG445" s="76"/>
      <c r="AH445" s="76"/>
      <c r="AI445" s="76"/>
      <c r="AJ445" s="76"/>
      <c r="AK445" s="76"/>
      <c r="AL445" s="76"/>
    </row>
    <row r="446" spans="1:38" ht="11.25" customHeight="1" x14ac:dyDescent="0.55000000000000004">
      <c r="A446" s="76"/>
      <c r="B446" s="76"/>
      <c r="C446" s="76"/>
      <c r="D446" s="76"/>
      <c r="E446" s="76"/>
      <c r="F446" s="76"/>
      <c r="G446" s="76"/>
      <c r="H446" s="76"/>
      <c r="I446" s="76"/>
      <c r="J446" s="76"/>
      <c r="K446" s="76"/>
      <c r="L446" s="76"/>
      <c r="M446" s="76"/>
      <c r="N446" s="76"/>
      <c r="O446" s="76"/>
      <c r="P446" s="76"/>
      <c r="Q446" s="76"/>
      <c r="R446" s="76"/>
      <c r="S446" s="76"/>
      <c r="T446" s="76"/>
      <c r="U446" s="76"/>
      <c r="V446" s="76"/>
      <c r="W446" s="76"/>
      <c r="X446" s="76"/>
      <c r="Y446" s="76"/>
      <c r="Z446" s="76"/>
      <c r="AA446" s="76"/>
      <c r="AB446" s="76"/>
      <c r="AC446" s="76"/>
      <c r="AD446" s="76"/>
      <c r="AE446" s="76"/>
      <c r="AF446" s="76"/>
      <c r="AG446" s="76"/>
      <c r="AH446" s="76"/>
      <c r="AI446" s="76"/>
      <c r="AJ446" s="76"/>
      <c r="AK446" s="76"/>
      <c r="AL446" s="76"/>
    </row>
    <row r="447" spans="1:38" ht="11.25" customHeight="1" x14ac:dyDescent="0.55000000000000004">
      <c r="A447" s="76"/>
      <c r="B447" s="76"/>
      <c r="C447" s="76"/>
      <c r="D447" s="76"/>
      <c r="E447" s="76"/>
      <c r="F447" s="76"/>
      <c r="G447" s="76"/>
      <c r="H447" s="76"/>
      <c r="I447" s="76"/>
      <c r="J447" s="76"/>
      <c r="K447" s="76"/>
      <c r="L447" s="76"/>
      <c r="M447" s="76"/>
      <c r="N447" s="76"/>
      <c r="O447" s="76"/>
      <c r="P447" s="76"/>
      <c r="Q447" s="76"/>
      <c r="R447" s="76"/>
      <c r="S447" s="76"/>
      <c r="T447" s="76"/>
      <c r="U447" s="76"/>
      <c r="V447" s="76"/>
      <c r="W447" s="76"/>
      <c r="X447" s="76"/>
      <c r="Y447" s="76"/>
      <c r="Z447" s="76"/>
      <c r="AA447" s="76"/>
      <c r="AB447" s="76"/>
      <c r="AC447" s="76"/>
      <c r="AD447" s="76"/>
      <c r="AE447" s="76"/>
      <c r="AF447" s="76"/>
      <c r="AG447" s="76"/>
      <c r="AH447" s="76"/>
      <c r="AI447" s="76"/>
      <c r="AJ447" s="76"/>
      <c r="AK447" s="76"/>
      <c r="AL447" s="76"/>
    </row>
    <row r="448" spans="1:38" ht="11.25" customHeight="1" x14ac:dyDescent="0.55000000000000004">
      <c r="A448" s="76"/>
      <c r="B448" s="76"/>
      <c r="C448" s="76"/>
      <c r="D448" s="76"/>
      <c r="E448" s="76"/>
      <c r="F448" s="76"/>
      <c r="G448" s="76"/>
      <c r="H448" s="76"/>
      <c r="I448" s="76"/>
      <c r="J448" s="76"/>
      <c r="K448" s="76"/>
      <c r="L448" s="76"/>
      <c r="M448" s="76"/>
      <c r="N448" s="76"/>
      <c r="O448" s="76"/>
      <c r="P448" s="76"/>
      <c r="Q448" s="76"/>
      <c r="R448" s="76"/>
      <c r="S448" s="76"/>
      <c r="T448" s="76"/>
      <c r="U448" s="76"/>
      <c r="V448" s="76"/>
      <c r="W448" s="76"/>
      <c r="X448" s="76"/>
      <c r="Y448" s="76"/>
      <c r="Z448" s="76"/>
      <c r="AA448" s="76"/>
      <c r="AB448" s="76"/>
      <c r="AC448" s="76"/>
      <c r="AD448" s="76"/>
      <c r="AE448" s="76"/>
      <c r="AF448" s="76"/>
      <c r="AG448" s="76"/>
      <c r="AH448" s="76"/>
      <c r="AI448" s="76"/>
      <c r="AJ448" s="76"/>
      <c r="AK448" s="76"/>
      <c r="AL448" s="76"/>
    </row>
    <row r="449" spans="1:38" ht="11.25" customHeight="1" x14ac:dyDescent="0.55000000000000004">
      <c r="A449" s="76"/>
      <c r="B449" s="76"/>
      <c r="C449" s="76"/>
      <c r="D449" s="76"/>
      <c r="E449" s="76"/>
      <c r="F449" s="76"/>
      <c r="G449" s="76"/>
      <c r="H449" s="76"/>
      <c r="I449" s="76"/>
      <c r="J449" s="76"/>
      <c r="K449" s="76"/>
      <c r="L449" s="76"/>
      <c r="M449" s="76"/>
      <c r="N449" s="76"/>
      <c r="O449" s="76"/>
      <c r="P449" s="76"/>
      <c r="Q449" s="76"/>
      <c r="R449" s="76"/>
      <c r="S449" s="76"/>
      <c r="T449" s="76"/>
      <c r="U449" s="76"/>
      <c r="V449" s="76"/>
      <c r="W449" s="76"/>
      <c r="X449" s="76"/>
      <c r="Y449" s="76"/>
      <c r="Z449" s="76"/>
      <c r="AA449" s="76"/>
      <c r="AB449" s="76"/>
      <c r="AC449" s="76"/>
      <c r="AD449" s="76"/>
      <c r="AE449" s="76"/>
      <c r="AF449" s="76"/>
      <c r="AG449" s="76"/>
      <c r="AH449" s="76"/>
      <c r="AI449" s="76"/>
      <c r="AJ449" s="76"/>
      <c r="AK449" s="76"/>
      <c r="AL449" s="76"/>
    </row>
    <row r="450" spans="1:38" ht="11.25" customHeight="1" x14ac:dyDescent="0.55000000000000004">
      <c r="A450" s="76"/>
      <c r="B450" s="76"/>
      <c r="C450" s="76"/>
      <c r="D450" s="76"/>
      <c r="E450" s="7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E450" s="76"/>
      <c r="AF450" s="76"/>
      <c r="AG450" s="76"/>
      <c r="AH450" s="76"/>
      <c r="AI450" s="76"/>
      <c r="AJ450" s="76"/>
      <c r="AK450" s="76"/>
      <c r="AL450" s="76"/>
    </row>
    <row r="451" spans="1:38" ht="11.25" customHeight="1" x14ac:dyDescent="0.55000000000000004">
      <c r="A451" s="76"/>
      <c r="B451" s="76"/>
      <c r="C451" s="76"/>
      <c r="D451" s="76"/>
      <c r="E451" s="7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E451" s="76"/>
      <c r="AF451" s="76"/>
      <c r="AG451" s="76"/>
      <c r="AH451" s="76"/>
      <c r="AI451" s="76"/>
      <c r="AJ451" s="76"/>
      <c r="AK451" s="76"/>
      <c r="AL451" s="76"/>
    </row>
    <row r="452" spans="1:38" ht="11.25" customHeight="1" x14ac:dyDescent="0.55000000000000004">
      <c r="A452" s="76"/>
      <c r="B452" s="76"/>
      <c r="C452" s="76"/>
      <c r="D452" s="76"/>
      <c r="E452" s="76"/>
      <c r="F452" s="76"/>
      <c r="G452" s="76"/>
      <c r="H452" s="76"/>
      <c r="I452" s="76"/>
      <c r="J452" s="76"/>
      <c r="K452" s="76"/>
      <c r="L452" s="76"/>
      <c r="M452" s="76"/>
      <c r="N452" s="76"/>
      <c r="O452" s="76"/>
      <c r="P452" s="76"/>
      <c r="Q452" s="76"/>
      <c r="R452" s="76"/>
      <c r="S452" s="76"/>
      <c r="T452" s="76"/>
      <c r="U452" s="76"/>
      <c r="V452" s="76"/>
      <c r="W452" s="76"/>
      <c r="X452" s="76"/>
      <c r="Y452" s="76"/>
      <c r="Z452" s="76"/>
      <c r="AA452" s="76"/>
      <c r="AB452" s="76"/>
      <c r="AC452" s="76"/>
      <c r="AD452" s="76"/>
      <c r="AE452" s="76"/>
      <c r="AF452" s="76"/>
      <c r="AG452" s="76"/>
      <c r="AH452" s="76"/>
      <c r="AI452" s="76"/>
      <c r="AJ452" s="76"/>
      <c r="AK452" s="76"/>
      <c r="AL452" s="76"/>
    </row>
    <row r="453" spans="1:38" ht="11.25" customHeight="1" x14ac:dyDescent="0.55000000000000004">
      <c r="A453" s="76"/>
      <c r="B453" s="76"/>
      <c r="C453" s="76"/>
      <c r="D453" s="76"/>
      <c r="E453" s="76"/>
      <c r="F453" s="76"/>
      <c r="G453" s="76"/>
      <c r="H453" s="76"/>
      <c r="I453" s="76"/>
      <c r="J453" s="76"/>
      <c r="K453" s="76"/>
      <c r="L453" s="76"/>
      <c r="M453" s="76"/>
      <c r="N453" s="76"/>
      <c r="O453" s="76"/>
      <c r="P453" s="76"/>
      <c r="Q453" s="76"/>
      <c r="R453" s="76"/>
      <c r="S453" s="76"/>
      <c r="T453" s="76"/>
      <c r="U453" s="76"/>
      <c r="V453" s="76"/>
      <c r="W453" s="76"/>
      <c r="X453" s="76"/>
      <c r="Y453" s="76"/>
      <c r="Z453" s="76"/>
      <c r="AA453" s="76"/>
      <c r="AB453" s="76"/>
      <c r="AC453" s="76"/>
      <c r="AD453" s="76"/>
      <c r="AE453" s="76"/>
      <c r="AF453" s="76"/>
      <c r="AG453" s="76"/>
      <c r="AH453" s="76"/>
      <c r="AI453" s="76"/>
      <c r="AJ453" s="76"/>
      <c r="AK453" s="76"/>
      <c r="AL453" s="76"/>
    </row>
    <row r="454" spans="1:38" ht="11.25" customHeight="1" x14ac:dyDescent="0.55000000000000004">
      <c r="A454" s="76"/>
      <c r="B454" s="76"/>
      <c r="C454" s="76"/>
      <c r="D454" s="76"/>
      <c r="E454" s="76"/>
      <c r="F454" s="76"/>
      <c r="G454" s="76"/>
      <c r="H454" s="76"/>
      <c r="I454" s="76"/>
      <c r="J454" s="76"/>
      <c r="K454" s="76"/>
      <c r="L454" s="76"/>
      <c r="M454" s="76"/>
      <c r="N454" s="76"/>
      <c r="O454" s="76"/>
      <c r="P454" s="76"/>
      <c r="Q454" s="76"/>
      <c r="R454" s="76"/>
      <c r="S454" s="76"/>
      <c r="T454" s="76"/>
      <c r="U454" s="76"/>
      <c r="V454" s="76"/>
      <c r="W454" s="76"/>
      <c r="X454" s="76"/>
      <c r="Y454" s="76"/>
      <c r="Z454" s="76"/>
      <c r="AA454" s="76"/>
      <c r="AB454" s="76"/>
      <c r="AC454" s="76"/>
      <c r="AD454" s="76"/>
      <c r="AE454" s="76"/>
      <c r="AF454" s="76"/>
      <c r="AG454" s="76"/>
      <c r="AH454" s="76"/>
      <c r="AI454" s="76"/>
      <c r="AJ454" s="76"/>
      <c r="AK454" s="76"/>
      <c r="AL454" s="76"/>
    </row>
    <row r="455" spans="1:38" ht="11.25" customHeight="1" x14ac:dyDescent="0.55000000000000004">
      <c r="A455" s="76"/>
      <c r="B455" s="76"/>
      <c r="C455" s="76"/>
      <c r="D455" s="76"/>
      <c r="E455" s="76"/>
      <c r="F455" s="76"/>
      <c r="G455" s="76"/>
      <c r="H455" s="76"/>
      <c r="I455" s="76"/>
      <c r="J455" s="76"/>
      <c r="K455" s="76"/>
      <c r="L455" s="76"/>
      <c r="M455" s="76"/>
      <c r="N455" s="76"/>
      <c r="O455" s="76"/>
      <c r="P455" s="76"/>
      <c r="Q455" s="76"/>
      <c r="R455" s="76"/>
      <c r="S455" s="76"/>
      <c r="T455" s="76"/>
      <c r="U455" s="76"/>
      <c r="V455" s="76"/>
      <c r="W455" s="76"/>
      <c r="X455" s="76"/>
      <c r="Y455" s="76"/>
      <c r="Z455" s="76"/>
      <c r="AA455" s="76"/>
      <c r="AB455" s="76"/>
      <c r="AC455" s="76"/>
      <c r="AD455" s="76"/>
      <c r="AE455" s="76"/>
      <c r="AF455" s="76"/>
      <c r="AG455" s="76"/>
      <c r="AH455" s="76"/>
      <c r="AI455" s="76"/>
      <c r="AJ455" s="76"/>
      <c r="AK455" s="76"/>
      <c r="AL455" s="76"/>
    </row>
    <row r="456" spans="1:38" ht="11.25" customHeight="1" x14ac:dyDescent="0.55000000000000004">
      <c r="A456" s="76"/>
      <c r="B456" s="76"/>
      <c r="C456" s="76"/>
      <c r="D456" s="76"/>
      <c r="E456" s="76"/>
      <c r="F456" s="76"/>
      <c r="G456" s="76"/>
      <c r="H456" s="76"/>
      <c r="I456" s="76"/>
      <c r="J456" s="76"/>
      <c r="K456" s="76"/>
      <c r="L456" s="76"/>
      <c r="M456" s="76"/>
      <c r="N456" s="76"/>
      <c r="O456" s="76"/>
      <c r="P456" s="76"/>
      <c r="Q456" s="76"/>
      <c r="R456" s="76"/>
      <c r="S456" s="76"/>
      <c r="T456" s="76"/>
      <c r="U456" s="76"/>
      <c r="V456" s="76"/>
      <c r="W456" s="76"/>
      <c r="X456" s="76"/>
      <c r="Y456" s="76"/>
      <c r="Z456" s="76"/>
      <c r="AA456" s="76"/>
      <c r="AB456" s="76"/>
      <c r="AC456" s="76"/>
      <c r="AD456" s="76"/>
      <c r="AE456" s="76"/>
      <c r="AF456" s="76"/>
      <c r="AG456" s="76"/>
      <c r="AH456" s="76"/>
      <c r="AI456" s="76"/>
      <c r="AJ456" s="76"/>
      <c r="AK456" s="76"/>
      <c r="AL456" s="76"/>
    </row>
    <row r="457" spans="1:38" ht="11.25" customHeight="1" x14ac:dyDescent="0.55000000000000004">
      <c r="A457" s="76"/>
      <c r="B457" s="76"/>
      <c r="C457" s="76"/>
      <c r="D457" s="76"/>
      <c r="E457" s="76"/>
      <c r="F457" s="76"/>
      <c r="G457" s="76"/>
      <c r="H457" s="76"/>
      <c r="I457" s="76"/>
      <c r="J457" s="76"/>
      <c r="K457" s="76"/>
      <c r="L457" s="76"/>
      <c r="M457" s="76"/>
      <c r="N457" s="76"/>
      <c r="O457" s="76"/>
      <c r="P457" s="76"/>
      <c r="Q457" s="76"/>
      <c r="R457" s="76"/>
      <c r="S457" s="76"/>
      <c r="T457" s="76"/>
      <c r="U457" s="76"/>
      <c r="V457" s="76"/>
      <c r="W457" s="76"/>
      <c r="X457" s="76"/>
      <c r="Y457" s="76"/>
      <c r="Z457" s="76"/>
      <c r="AA457" s="76"/>
      <c r="AB457" s="76"/>
      <c r="AC457" s="76"/>
      <c r="AD457" s="76"/>
      <c r="AE457" s="76"/>
      <c r="AF457" s="76"/>
      <c r="AG457" s="76"/>
      <c r="AH457" s="76"/>
      <c r="AI457" s="76"/>
      <c r="AJ457" s="76"/>
      <c r="AK457" s="76"/>
      <c r="AL457" s="76"/>
    </row>
    <row r="458" spans="1:38" ht="11.25" customHeight="1" x14ac:dyDescent="0.55000000000000004">
      <c r="A458" s="76"/>
      <c r="B458" s="76"/>
      <c r="C458" s="76"/>
      <c r="D458" s="76"/>
      <c r="E458" s="76"/>
      <c r="F458" s="76"/>
      <c r="G458" s="76"/>
      <c r="H458" s="76"/>
      <c r="I458" s="76"/>
      <c r="J458" s="76"/>
      <c r="K458" s="76"/>
      <c r="L458" s="76"/>
      <c r="M458" s="76"/>
      <c r="N458" s="76"/>
      <c r="O458" s="76"/>
      <c r="P458" s="76"/>
      <c r="Q458" s="76"/>
      <c r="R458" s="76"/>
      <c r="S458" s="76"/>
      <c r="T458" s="76"/>
      <c r="U458" s="76"/>
      <c r="V458" s="76"/>
      <c r="W458" s="76"/>
      <c r="X458" s="76"/>
      <c r="Y458" s="76"/>
      <c r="Z458" s="76"/>
      <c r="AA458" s="76"/>
      <c r="AB458" s="76"/>
      <c r="AC458" s="76"/>
      <c r="AD458" s="76"/>
      <c r="AE458" s="76"/>
      <c r="AF458" s="76"/>
      <c r="AG458" s="76"/>
      <c r="AH458" s="76"/>
      <c r="AI458" s="76"/>
      <c r="AJ458" s="76"/>
      <c r="AK458" s="76"/>
      <c r="AL458" s="76"/>
    </row>
    <row r="459" spans="1:38" ht="11.25" customHeight="1" x14ac:dyDescent="0.55000000000000004">
      <c r="A459" s="76"/>
      <c r="B459" s="76"/>
      <c r="C459" s="76"/>
      <c r="D459" s="76"/>
      <c r="E459" s="76"/>
      <c r="F459" s="76"/>
      <c r="G459" s="76"/>
      <c r="H459" s="76"/>
      <c r="I459" s="76"/>
      <c r="J459" s="76"/>
      <c r="K459" s="76"/>
      <c r="L459" s="76"/>
      <c r="M459" s="76"/>
      <c r="N459" s="76"/>
      <c r="O459" s="76"/>
      <c r="P459" s="76"/>
      <c r="Q459" s="76"/>
      <c r="R459" s="76"/>
      <c r="S459" s="76"/>
      <c r="T459" s="76"/>
      <c r="U459" s="76"/>
      <c r="V459" s="76"/>
      <c r="W459" s="76"/>
      <c r="X459" s="76"/>
      <c r="Y459" s="76"/>
      <c r="Z459" s="76"/>
      <c r="AA459" s="76"/>
      <c r="AB459" s="76"/>
      <c r="AC459" s="76"/>
      <c r="AD459" s="76"/>
      <c r="AE459" s="76"/>
      <c r="AF459" s="76"/>
      <c r="AG459" s="76"/>
      <c r="AH459" s="76"/>
      <c r="AI459" s="76"/>
      <c r="AJ459" s="76"/>
      <c r="AK459" s="76"/>
      <c r="AL459" s="76"/>
    </row>
    <row r="460" spans="1:38" ht="11.25" customHeight="1" x14ac:dyDescent="0.55000000000000004">
      <c r="A460" s="76"/>
      <c r="B460" s="76"/>
      <c r="C460" s="76"/>
      <c r="D460" s="76"/>
      <c r="E460" s="76"/>
      <c r="F460" s="76"/>
      <c r="G460" s="76"/>
      <c r="H460" s="76"/>
      <c r="I460" s="76"/>
      <c r="J460" s="76"/>
      <c r="K460" s="76"/>
      <c r="L460" s="76"/>
      <c r="M460" s="76"/>
      <c r="N460" s="76"/>
      <c r="O460" s="76"/>
      <c r="P460" s="76"/>
      <c r="Q460" s="76"/>
      <c r="R460" s="76"/>
      <c r="S460" s="76"/>
      <c r="T460" s="76"/>
      <c r="U460" s="76"/>
      <c r="V460" s="76"/>
      <c r="W460" s="76"/>
      <c r="X460" s="76"/>
      <c r="Y460" s="76"/>
      <c r="Z460" s="76"/>
      <c r="AA460" s="76"/>
      <c r="AB460" s="76"/>
      <c r="AC460" s="76"/>
      <c r="AD460" s="76"/>
      <c r="AE460" s="76"/>
      <c r="AF460" s="76"/>
      <c r="AG460" s="76"/>
      <c r="AH460" s="76"/>
      <c r="AI460" s="76"/>
      <c r="AJ460" s="76"/>
      <c r="AK460" s="76"/>
      <c r="AL460" s="76"/>
    </row>
    <row r="461" spans="1:38" ht="11.25" customHeight="1" x14ac:dyDescent="0.55000000000000004">
      <c r="A461" s="76"/>
      <c r="B461" s="76"/>
      <c r="C461" s="76"/>
      <c r="D461" s="76"/>
      <c r="E461" s="76"/>
      <c r="F461" s="76"/>
      <c r="G461" s="76"/>
      <c r="H461" s="76"/>
      <c r="I461" s="76"/>
      <c r="J461" s="76"/>
      <c r="K461" s="76"/>
      <c r="L461" s="76"/>
      <c r="M461" s="76"/>
      <c r="N461" s="76"/>
      <c r="O461" s="76"/>
      <c r="P461" s="76"/>
      <c r="Q461" s="76"/>
      <c r="R461" s="76"/>
      <c r="S461" s="76"/>
      <c r="T461" s="76"/>
      <c r="U461" s="76"/>
      <c r="V461" s="76"/>
      <c r="W461" s="76"/>
      <c r="X461" s="76"/>
      <c r="Y461" s="76"/>
      <c r="Z461" s="76"/>
      <c r="AA461" s="76"/>
      <c r="AB461" s="76"/>
      <c r="AC461" s="76"/>
      <c r="AD461" s="76"/>
      <c r="AE461" s="76"/>
      <c r="AF461" s="76"/>
      <c r="AG461" s="76"/>
      <c r="AH461" s="76"/>
      <c r="AI461" s="76"/>
      <c r="AJ461" s="76"/>
      <c r="AK461" s="76"/>
      <c r="AL461" s="76"/>
    </row>
    <row r="462" spans="1:38" ht="11.25" customHeight="1" x14ac:dyDescent="0.55000000000000004">
      <c r="A462" s="76"/>
      <c r="B462" s="76"/>
      <c r="C462" s="76"/>
      <c r="D462" s="76"/>
      <c r="E462" s="76"/>
      <c r="F462" s="76"/>
      <c r="G462" s="76"/>
      <c r="H462" s="76"/>
      <c r="I462" s="76"/>
      <c r="J462" s="76"/>
      <c r="K462" s="76"/>
      <c r="L462" s="76"/>
      <c r="M462" s="76"/>
      <c r="N462" s="76"/>
      <c r="O462" s="76"/>
      <c r="P462" s="76"/>
      <c r="Q462" s="76"/>
      <c r="R462" s="76"/>
      <c r="S462" s="76"/>
      <c r="T462" s="76"/>
      <c r="U462" s="76"/>
      <c r="V462" s="76"/>
      <c r="W462" s="76"/>
      <c r="X462" s="76"/>
      <c r="Y462" s="76"/>
      <c r="Z462" s="76"/>
      <c r="AA462" s="76"/>
      <c r="AB462" s="76"/>
      <c r="AC462" s="76"/>
      <c r="AD462" s="76"/>
      <c r="AE462" s="76"/>
      <c r="AF462" s="76"/>
      <c r="AG462" s="76"/>
      <c r="AH462" s="76"/>
      <c r="AI462" s="76"/>
      <c r="AJ462" s="76"/>
      <c r="AK462" s="76"/>
      <c r="AL462" s="76"/>
    </row>
    <row r="463" spans="1:38" ht="11.25" customHeight="1" x14ac:dyDescent="0.55000000000000004">
      <c r="A463" s="76"/>
      <c r="B463" s="76"/>
      <c r="C463" s="76"/>
      <c r="D463" s="76"/>
      <c r="E463" s="76"/>
      <c r="F463" s="76"/>
      <c r="G463" s="76"/>
      <c r="H463" s="76"/>
      <c r="I463" s="76"/>
      <c r="J463" s="76"/>
      <c r="K463" s="76"/>
      <c r="L463" s="76"/>
      <c r="M463" s="76"/>
      <c r="N463" s="76"/>
      <c r="O463" s="76"/>
      <c r="P463" s="76"/>
      <c r="Q463" s="76"/>
      <c r="R463" s="76"/>
      <c r="S463" s="76"/>
      <c r="T463" s="76"/>
      <c r="U463" s="76"/>
      <c r="V463" s="76"/>
      <c r="W463" s="76"/>
      <c r="X463" s="76"/>
      <c r="Y463" s="76"/>
      <c r="Z463" s="76"/>
      <c r="AA463" s="76"/>
      <c r="AB463" s="76"/>
      <c r="AC463" s="76"/>
      <c r="AD463" s="76"/>
      <c r="AE463" s="76"/>
      <c r="AF463" s="76"/>
      <c r="AG463" s="76"/>
      <c r="AH463" s="76"/>
      <c r="AI463" s="76"/>
      <c r="AJ463" s="76"/>
      <c r="AK463" s="76"/>
      <c r="AL463" s="76"/>
    </row>
    <row r="464" spans="1:38" ht="11.25" customHeight="1" x14ac:dyDescent="0.55000000000000004">
      <c r="A464" s="76"/>
      <c r="B464" s="76"/>
      <c r="C464" s="76"/>
      <c r="D464" s="76"/>
      <c r="E464" s="76"/>
      <c r="F464" s="76"/>
      <c r="G464" s="76"/>
      <c r="H464" s="76"/>
      <c r="I464" s="76"/>
      <c r="J464" s="76"/>
      <c r="K464" s="76"/>
      <c r="L464" s="76"/>
      <c r="M464" s="76"/>
      <c r="N464" s="76"/>
      <c r="O464" s="76"/>
      <c r="P464" s="76"/>
      <c r="Q464" s="76"/>
      <c r="R464" s="76"/>
      <c r="S464" s="76"/>
      <c r="T464" s="76"/>
      <c r="U464" s="76"/>
      <c r="V464" s="76"/>
      <c r="W464" s="76"/>
      <c r="X464" s="76"/>
      <c r="Y464" s="76"/>
      <c r="Z464" s="76"/>
      <c r="AA464" s="76"/>
      <c r="AB464" s="76"/>
      <c r="AC464" s="76"/>
      <c r="AD464" s="76"/>
      <c r="AE464" s="76"/>
      <c r="AF464" s="76"/>
      <c r="AG464" s="76"/>
      <c r="AH464" s="76"/>
      <c r="AI464" s="76"/>
      <c r="AJ464" s="76"/>
      <c r="AK464" s="76"/>
      <c r="AL464" s="76"/>
    </row>
    <row r="465" spans="1:38" ht="11.25" customHeight="1" x14ac:dyDescent="0.55000000000000004">
      <c r="A465" s="76"/>
      <c r="B465" s="76"/>
      <c r="C465" s="76"/>
      <c r="D465" s="76"/>
      <c r="E465" s="76"/>
      <c r="F465" s="76"/>
      <c r="G465" s="76"/>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row>
    <row r="466" spans="1:38" ht="11.25" customHeight="1" x14ac:dyDescent="0.55000000000000004">
      <c r="A466" s="76"/>
      <c r="B466" s="76"/>
      <c r="C466" s="76"/>
      <c r="D466" s="76"/>
      <c r="E466" s="76"/>
      <c r="F466" s="76"/>
      <c r="G466" s="76"/>
      <c r="H466" s="76"/>
      <c r="I466" s="76"/>
      <c r="J466" s="76"/>
      <c r="K466" s="76"/>
      <c r="L466" s="76"/>
      <c r="M466" s="76"/>
      <c r="N466" s="76"/>
      <c r="O466" s="76"/>
      <c r="P466" s="76"/>
      <c r="Q466" s="76"/>
      <c r="R466" s="76"/>
      <c r="S466" s="76"/>
      <c r="T466" s="76"/>
      <c r="U466" s="76"/>
      <c r="V466" s="76"/>
      <c r="W466" s="76"/>
      <c r="X466" s="76"/>
      <c r="Y466" s="76"/>
      <c r="Z466" s="76"/>
      <c r="AA466" s="76"/>
      <c r="AB466" s="76"/>
      <c r="AC466" s="76"/>
      <c r="AD466" s="76"/>
      <c r="AE466" s="76"/>
      <c r="AF466" s="76"/>
      <c r="AG466" s="76"/>
      <c r="AH466" s="76"/>
      <c r="AI466" s="76"/>
      <c r="AJ466" s="76"/>
      <c r="AK466" s="76"/>
      <c r="AL466" s="76"/>
    </row>
    <row r="467" spans="1:38" ht="11.25" customHeight="1" x14ac:dyDescent="0.55000000000000004">
      <c r="A467" s="76"/>
      <c r="B467" s="76"/>
      <c r="C467" s="76"/>
      <c r="D467" s="76"/>
      <c r="E467" s="76"/>
      <c r="F467" s="76"/>
      <c r="G467" s="76"/>
      <c r="H467" s="76"/>
      <c r="I467" s="76"/>
      <c r="J467" s="76"/>
      <c r="K467" s="76"/>
      <c r="L467" s="76"/>
      <c r="M467" s="76"/>
      <c r="N467" s="76"/>
      <c r="O467" s="76"/>
      <c r="P467" s="76"/>
      <c r="Q467" s="76"/>
      <c r="R467" s="76"/>
      <c r="S467" s="76"/>
      <c r="T467" s="76"/>
      <c r="U467" s="76"/>
      <c r="V467" s="76"/>
      <c r="W467" s="76"/>
      <c r="X467" s="76"/>
      <c r="Y467" s="76"/>
      <c r="Z467" s="76"/>
      <c r="AA467" s="76"/>
      <c r="AB467" s="76"/>
      <c r="AC467" s="76"/>
      <c r="AD467" s="76"/>
      <c r="AE467" s="76"/>
      <c r="AF467" s="76"/>
      <c r="AG467" s="76"/>
      <c r="AH467" s="76"/>
      <c r="AI467" s="76"/>
      <c r="AJ467" s="76"/>
      <c r="AK467" s="76"/>
      <c r="AL467" s="76"/>
    </row>
    <row r="468" spans="1:38" ht="11.25" customHeight="1" x14ac:dyDescent="0.55000000000000004">
      <c r="A468" s="76"/>
      <c r="B468" s="76"/>
      <c r="C468" s="76"/>
      <c r="D468" s="76"/>
      <c r="E468" s="76"/>
      <c r="F468" s="76"/>
      <c r="G468" s="76"/>
      <c r="H468" s="76"/>
      <c r="I468" s="76"/>
      <c r="J468" s="76"/>
      <c r="K468" s="76"/>
      <c r="L468" s="76"/>
      <c r="M468" s="76"/>
      <c r="N468" s="76"/>
      <c r="O468" s="76"/>
      <c r="P468" s="76"/>
      <c r="Q468" s="76"/>
      <c r="R468" s="76"/>
      <c r="S468" s="76"/>
      <c r="T468" s="76"/>
      <c r="U468" s="76"/>
      <c r="V468" s="76"/>
      <c r="W468" s="76"/>
      <c r="X468" s="76"/>
      <c r="Y468" s="76"/>
      <c r="Z468" s="76"/>
      <c r="AA468" s="76"/>
      <c r="AB468" s="76"/>
      <c r="AC468" s="76"/>
      <c r="AD468" s="76"/>
      <c r="AE468" s="76"/>
      <c r="AF468" s="76"/>
      <c r="AG468" s="76"/>
      <c r="AH468" s="76"/>
      <c r="AI468" s="76"/>
      <c r="AJ468" s="76"/>
      <c r="AK468" s="76"/>
      <c r="AL468" s="76"/>
    </row>
    <row r="469" spans="1:38" ht="11.25" customHeight="1" x14ac:dyDescent="0.55000000000000004">
      <c r="A469" s="76"/>
      <c r="B469" s="76"/>
      <c r="C469" s="76"/>
      <c r="D469" s="76"/>
      <c r="E469" s="76"/>
      <c r="F469" s="76"/>
      <c r="G469" s="76"/>
      <c r="H469" s="76"/>
      <c r="I469" s="76"/>
      <c r="J469" s="76"/>
      <c r="K469" s="76"/>
      <c r="L469" s="76"/>
      <c r="M469" s="76"/>
      <c r="N469" s="76"/>
      <c r="O469" s="76"/>
      <c r="P469" s="76"/>
      <c r="Q469" s="76"/>
      <c r="R469" s="76"/>
      <c r="S469" s="76"/>
      <c r="T469" s="76"/>
      <c r="U469" s="76"/>
      <c r="V469" s="76"/>
      <c r="W469" s="76"/>
      <c r="X469" s="76"/>
      <c r="Y469" s="76"/>
      <c r="Z469" s="76"/>
      <c r="AA469" s="76"/>
      <c r="AB469" s="76"/>
      <c r="AC469" s="76"/>
      <c r="AD469" s="76"/>
      <c r="AE469" s="76"/>
      <c r="AF469" s="76"/>
      <c r="AG469" s="76"/>
      <c r="AH469" s="76"/>
      <c r="AI469" s="76"/>
      <c r="AJ469" s="76"/>
      <c r="AK469" s="76"/>
      <c r="AL469" s="76"/>
    </row>
    <row r="470" spans="1:38" ht="11.25" customHeight="1" x14ac:dyDescent="0.55000000000000004">
      <c r="A470" s="76"/>
      <c r="B470" s="76"/>
      <c r="C470" s="76"/>
      <c r="D470" s="76"/>
      <c r="E470" s="76"/>
      <c r="F470" s="76"/>
      <c r="G470" s="76"/>
      <c r="H470" s="76"/>
      <c r="I470" s="76"/>
      <c r="J470" s="76"/>
      <c r="K470" s="76"/>
      <c r="L470" s="76"/>
      <c r="M470" s="76"/>
      <c r="N470" s="76"/>
      <c r="O470" s="76"/>
      <c r="P470" s="76"/>
      <c r="Q470" s="76"/>
      <c r="R470" s="76"/>
      <c r="S470" s="76"/>
      <c r="T470" s="76"/>
      <c r="U470" s="76"/>
      <c r="V470" s="76"/>
      <c r="W470" s="76"/>
      <c r="X470" s="76"/>
      <c r="Y470" s="76"/>
      <c r="Z470" s="76"/>
      <c r="AA470" s="76"/>
      <c r="AB470" s="76"/>
      <c r="AC470" s="76"/>
      <c r="AD470" s="76"/>
      <c r="AE470" s="76"/>
      <c r="AF470" s="76"/>
      <c r="AG470" s="76"/>
      <c r="AH470" s="76"/>
      <c r="AI470" s="76"/>
      <c r="AJ470" s="76"/>
      <c r="AK470" s="76"/>
      <c r="AL470" s="76"/>
    </row>
    <row r="471" spans="1:38" ht="11.25" customHeight="1" x14ac:dyDescent="0.55000000000000004">
      <c r="A471" s="76"/>
      <c r="B471" s="76"/>
      <c r="C471" s="76"/>
      <c r="D471" s="76"/>
      <c r="E471" s="76"/>
      <c r="F471" s="76"/>
      <c r="G471" s="76"/>
      <c r="H471" s="76"/>
      <c r="I471" s="76"/>
      <c r="J471" s="76"/>
      <c r="K471" s="76"/>
      <c r="L471" s="76"/>
      <c r="M471" s="76"/>
      <c r="N471" s="76"/>
      <c r="O471" s="76"/>
      <c r="P471" s="76"/>
      <c r="Q471" s="76"/>
      <c r="R471" s="76"/>
      <c r="S471" s="76"/>
      <c r="T471" s="76"/>
      <c r="U471" s="76"/>
      <c r="V471" s="76"/>
      <c r="W471" s="76"/>
      <c r="X471" s="76"/>
      <c r="Y471" s="76"/>
      <c r="Z471" s="76"/>
      <c r="AA471" s="76"/>
      <c r="AB471" s="76"/>
      <c r="AC471" s="76"/>
      <c r="AD471" s="76"/>
      <c r="AE471" s="76"/>
      <c r="AF471" s="76"/>
      <c r="AG471" s="76"/>
      <c r="AH471" s="76"/>
      <c r="AI471" s="76"/>
      <c r="AJ471" s="76"/>
      <c r="AK471" s="76"/>
      <c r="AL471" s="76"/>
    </row>
    <row r="472" spans="1:38" ht="11.25" customHeight="1" x14ac:dyDescent="0.55000000000000004">
      <c r="A472" s="76"/>
      <c r="B472" s="76"/>
      <c r="C472" s="76"/>
      <c r="D472" s="76"/>
      <c r="E472" s="76"/>
      <c r="F472" s="76"/>
      <c r="G472" s="76"/>
      <c r="H472" s="76"/>
      <c r="I472" s="76"/>
      <c r="J472" s="76"/>
      <c r="K472" s="76"/>
      <c r="L472" s="76"/>
      <c r="M472" s="76"/>
      <c r="N472" s="76"/>
      <c r="O472" s="76"/>
      <c r="P472" s="76"/>
      <c r="Q472" s="76"/>
      <c r="R472" s="76"/>
      <c r="S472" s="76"/>
      <c r="T472" s="76"/>
      <c r="U472" s="76"/>
      <c r="V472" s="76"/>
      <c r="W472" s="76"/>
      <c r="X472" s="76"/>
      <c r="Y472" s="76"/>
      <c r="Z472" s="76"/>
      <c r="AA472" s="76"/>
      <c r="AB472" s="76"/>
      <c r="AC472" s="76"/>
      <c r="AD472" s="76"/>
      <c r="AE472" s="76"/>
      <c r="AF472" s="76"/>
      <c r="AG472" s="76"/>
      <c r="AH472" s="76"/>
      <c r="AI472" s="76"/>
      <c r="AJ472" s="76"/>
      <c r="AK472" s="76"/>
      <c r="AL472" s="76"/>
    </row>
    <row r="473" spans="1:38" ht="11.25" customHeight="1" x14ac:dyDescent="0.55000000000000004">
      <c r="A473" s="76"/>
      <c r="B473" s="76"/>
      <c r="C473" s="76"/>
      <c r="D473" s="76"/>
      <c r="E473" s="76"/>
      <c r="F473" s="76"/>
      <c r="G473" s="76"/>
      <c r="H473" s="76"/>
      <c r="I473" s="76"/>
      <c r="J473" s="76"/>
      <c r="K473" s="76"/>
      <c r="L473" s="76"/>
      <c r="M473" s="76"/>
      <c r="N473" s="76"/>
      <c r="O473" s="76"/>
      <c r="P473" s="76"/>
      <c r="Q473" s="76"/>
      <c r="R473" s="76"/>
      <c r="S473" s="76"/>
      <c r="T473" s="76"/>
      <c r="U473" s="76"/>
      <c r="V473" s="76"/>
      <c r="W473" s="76"/>
      <c r="X473" s="76"/>
      <c r="Y473" s="76"/>
      <c r="Z473" s="76"/>
      <c r="AA473" s="76"/>
      <c r="AB473" s="76"/>
      <c r="AC473" s="76"/>
      <c r="AD473" s="76"/>
      <c r="AE473" s="76"/>
      <c r="AF473" s="76"/>
      <c r="AG473" s="76"/>
      <c r="AH473" s="76"/>
      <c r="AI473" s="76"/>
      <c r="AJ473" s="76"/>
      <c r="AK473" s="76"/>
      <c r="AL473" s="76"/>
    </row>
    <row r="474" spans="1:38" ht="11.25" customHeight="1" x14ac:dyDescent="0.55000000000000004">
      <c r="A474" s="76"/>
      <c r="B474" s="76"/>
      <c r="C474" s="76"/>
      <c r="D474" s="76"/>
      <c r="E474" s="76"/>
      <c r="F474" s="76"/>
      <c r="G474" s="76"/>
      <c r="H474" s="76"/>
      <c r="I474" s="76"/>
      <c r="J474" s="76"/>
      <c r="K474" s="76"/>
      <c r="L474" s="76"/>
      <c r="M474" s="76"/>
      <c r="N474" s="76"/>
      <c r="O474" s="76"/>
      <c r="P474" s="76"/>
      <c r="Q474" s="76"/>
      <c r="R474" s="76"/>
      <c r="S474" s="76"/>
      <c r="T474" s="76"/>
      <c r="U474" s="76"/>
      <c r="V474" s="76"/>
      <c r="W474" s="76"/>
      <c r="X474" s="76"/>
      <c r="Y474" s="76"/>
      <c r="Z474" s="76"/>
      <c r="AA474" s="76"/>
      <c r="AB474" s="76"/>
      <c r="AC474" s="76"/>
      <c r="AD474" s="76"/>
      <c r="AE474" s="76"/>
      <c r="AF474" s="76"/>
      <c r="AG474" s="76"/>
      <c r="AH474" s="76"/>
      <c r="AI474" s="76"/>
      <c r="AJ474" s="76"/>
      <c r="AK474" s="76"/>
      <c r="AL474" s="76"/>
    </row>
    <row r="475" spans="1:38" ht="11.25" customHeight="1" x14ac:dyDescent="0.55000000000000004">
      <c r="A475" s="76"/>
      <c r="B475" s="76"/>
      <c r="C475" s="76"/>
      <c r="D475" s="76"/>
      <c r="E475" s="76"/>
      <c r="F475" s="76"/>
      <c r="G475" s="76"/>
      <c r="H475" s="76"/>
      <c r="I475" s="76"/>
      <c r="J475" s="76"/>
      <c r="K475" s="76"/>
      <c r="L475" s="76"/>
      <c r="M475" s="76"/>
      <c r="N475" s="76"/>
      <c r="O475" s="76"/>
      <c r="P475" s="76"/>
      <c r="Q475" s="76"/>
      <c r="R475" s="76"/>
      <c r="S475" s="76"/>
      <c r="T475" s="76"/>
      <c r="U475" s="76"/>
      <c r="V475" s="76"/>
      <c r="W475" s="76"/>
      <c r="X475" s="76"/>
      <c r="Y475" s="76"/>
      <c r="Z475" s="76"/>
      <c r="AA475" s="76"/>
      <c r="AB475" s="76"/>
      <c r="AC475" s="76"/>
      <c r="AD475" s="76"/>
      <c r="AE475" s="76"/>
      <c r="AF475" s="76"/>
      <c r="AG475" s="76"/>
      <c r="AH475" s="76"/>
      <c r="AI475" s="76"/>
      <c r="AJ475" s="76"/>
      <c r="AK475" s="76"/>
      <c r="AL475" s="76"/>
    </row>
    <row r="476" spans="1:38" ht="11.25" customHeight="1" x14ac:dyDescent="0.55000000000000004">
      <c r="A476" s="76"/>
      <c r="B476" s="76"/>
      <c r="C476" s="76"/>
      <c r="D476" s="76"/>
      <c r="E476" s="76"/>
      <c r="F476" s="76"/>
      <c r="G476" s="76"/>
      <c r="H476" s="76"/>
      <c r="I476" s="76"/>
      <c r="J476" s="76"/>
      <c r="K476" s="76"/>
      <c r="L476" s="76"/>
      <c r="M476" s="76"/>
      <c r="N476" s="76"/>
      <c r="O476" s="76"/>
      <c r="P476" s="76"/>
      <c r="Q476" s="76"/>
      <c r="R476" s="76"/>
      <c r="S476" s="76"/>
      <c r="T476" s="76"/>
      <c r="U476" s="76"/>
      <c r="V476" s="76"/>
      <c r="W476" s="76"/>
      <c r="X476" s="76"/>
      <c r="Y476" s="76"/>
      <c r="Z476" s="76"/>
      <c r="AA476" s="76"/>
      <c r="AB476" s="76"/>
      <c r="AC476" s="76"/>
      <c r="AD476" s="76"/>
      <c r="AE476" s="76"/>
      <c r="AF476" s="76"/>
      <c r="AG476" s="76"/>
      <c r="AH476" s="76"/>
      <c r="AI476" s="76"/>
      <c r="AJ476" s="76"/>
      <c r="AK476" s="76"/>
      <c r="AL476" s="76"/>
    </row>
    <row r="477" spans="1:38" ht="11.25" customHeight="1" x14ac:dyDescent="0.55000000000000004">
      <c r="A477" s="76"/>
      <c r="B477" s="76"/>
      <c r="C477" s="76"/>
      <c r="D477" s="76"/>
      <c r="E477" s="76"/>
      <c r="F477" s="76"/>
      <c r="G477" s="76"/>
      <c r="H477" s="76"/>
      <c r="I477" s="76"/>
      <c r="J477" s="76"/>
      <c r="K477" s="76"/>
      <c r="L477" s="76"/>
      <c r="M477" s="76"/>
      <c r="N477" s="76"/>
      <c r="O477" s="76"/>
      <c r="P477" s="76"/>
      <c r="Q477" s="76"/>
      <c r="R477" s="76"/>
      <c r="S477" s="76"/>
      <c r="T477" s="76"/>
      <c r="U477" s="76"/>
      <c r="V477" s="76"/>
      <c r="W477" s="76"/>
      <c r="X477" s="76"/>
      <c r="Y477" s="76"/>
      <c r="Z477" s="76"/>
      <c r="AA477" s="76"/>
      <c r="AB477" s="76"/>
      <c r="AC477" s="76"/>
      <c r="AD477" s="76"/>
      <c r="AE477" s="76"/>
      <c r="AF477" s="76"/>
      <c r="AG477" s="76"/>
      <c r="AH477" s="76"/>
      <c r="AI477" s="76"/>
      <c r="AJ477" s="76"/>
      <c r="AK477" s="76"/>
      <c r="AL477" s="76"/>
    </row>
    <row r="478" spans="1:38" ht="11.25" customHeight="1" x14ac:dyDescent="0.55000000000000004">
      <c r="A478" s="76"/>
      <c r="B478" s="76"/>
      <c r="C478" s="76"/>
      <c r="D478" s="76"/>
      <c r="E478" s="76"/>
      <c r="F478" s="76"/>
      <c r="G478" s="76"/>
      <c r="H478" s="76"/>
      <c r="I478" s="76"/>
      <c r="J478" s="76"/>
      <c r="K478" s="76"/>
      <c r="L478" s="76"/>
      <c r="M478" s="76"/>
      <c r="N478" s="76"/>
      <c r="O478" s="76"/>
      <c r="P478" s="76"/>
      <c r="Q478" s="76"/>
      <c r="R478" s="76"/>
      <c r="S478" s="76"/>
      <c r="T478" s="76"/>
      <c r="U478" s="76"/>
      <c r="V478" s="76"/>
      <c r="W478" s="76"/>
      <c r="X478" s="76"/>
      <c r="Y478" s="76"/>
      <c r="Z478" s="76"/>
      <c r="AA478" s="76"/>
      <c r="AB478" s="76"/>
      <c r="AC478" s="76"/>
      <c r="AD478" s="76"/>
      <c r="AE478" s="76"/>
      <c r="AF478" s="76"/>
      <c r="AG478" s="76"/>
      <c r="AH478" s="76"/>
      <c r="AI478" s="76"/>
      <c r="AJ478" s="76"/>
      <c r="AK478" s="76"/>
      <c r="AL478" s="76"/>
    </row>
    <row r="479" spans="1:38" ht="11.25" customHeight="1" x14ac:dyDescent="0.55000000000000004">
      <c r="A479" s="76"/>
      <c r="B479" s="76"/>
      <c r="C479" s="76"/>
      <c r="D479" s="76"/>
      <c r="E479" s="76"/>
      <c r="F479" s="76"/>
      <c r="G479" s="76"/>
      <c r="H479" s="76"/>
      <c r="I479" s="76"/>
      <c r="J479" s="76"/>
      <c r="K479" s="76"/>
      <c r="L479" s="76"/>
      <c r="M479" s="76"/>
      <c r="N479" s="76"/>
      <c r="O479" s="76"/>
      <c r="P479" s="76"/>
      <c r="Q479" s="76"/>
      <c r="R479" s="76"/>
      <c r="S479" s="76"/>
      <c r="T479" s="76"/>
      <c r="U479" s="76"/>
      <c r="V479" s="76"/>
      <c r="W479" s="76"/>
      <c r="X479" s="76"/>
      <c r="Y479" s="76"/>
      <c r="Z479" s="76"/>
      <c r="AA479" s="76"/>
      <c r="AB479" s="76"/>
      <c r="AC479" s="76"/>
      <c r="AD479" s="76"/>
      <c r="AE479" s="76"/>
      <c r="AF479" s="76"/>
      <c r="AG479" s="76"/>
      <c r="AH479" s="76"/>
      <c r="AI479" s="76"/>
      <c r="AJ479" s="76"/>
      <c r="AK479" s="76"/>
      <c r="AL479" s="76"/>
    </row>
    <row r="480" spans="1:38" ht="11.25" customHeight="1" x14ac:dyDescent="0.55000000000000004">
      <c r="A480" s="76"/>
      <c r="B480" s="76"/>
      <c r="C480" s="76"/>
      <c r="D480" s="76"/>
      <c r="E480" s="76"/>
      <c r="F480" s="76"/>
      <c r="G480" s="76"/>
      <c r="H480" s="76"/>
      <c r="I480" s="76"/>
      <c r="J480" s="76"/>
      <c r="K480" s="76"/>
      <c r="L480" s="76"/>
      <c r="M480" s="76"/>
      <c r="N480" s="76"/>
      <c r="O480" s="76"/>
      <c r="P480" s="76"/>
      <c r="Q480" s="76"/>
      <c r="R480" s="76"/>
      <c r="S480" s="76"/>
      <c r="T480" s="76"/>
      <c r="U480" s="76"/>
      <c r="V480" s="76"/>
      <c r="W480" s="76"/>
      <c r="X480" s="76"/>
      <c r="Y480" s="76"/>
      <c r="Z480" s="76"/>
      <c r="AA480" s="76"/>
      <c r="AB480" s="76"/>
      <c r="AC480" s="76"/>
      <c r="AD480" s="76"/>
      <c r="AE480" s="76"/>
      <c r="AF480" s="76"/>
      <c r="AG480" s="76"/>
      <c r="AH480" s="76"/>
      <c r="AI480" s="76"/>
      <c r="AJ480" s="76"/>
      <c r="AK480" s="76"/>
      <c r="AL480" s="76"/>
    </row>
    <row r="481" spans="1:38" ht="11.25" customHeight="1" x14ac:dyDescent="0.55000000000000004">
      <c r="A481" s="76"/>
      <c r="B481" s="76"/>
      <c r="C481" s="76"/>
      <c r="D481" s="76"/>
      <c r="E481" s="76"/>
      <c r="F481" s="76"/>
      <c r="G481" s="76"/>
      <c r="H481" s="76"/>
      <c r="I481" s="76"/>
      <c r="J481" s="76"/>
      <c r="K481" s="76"/>
      <c r="L481" s="76"/>
      <c r="M481" s="76"/>
      <c r="N481" s="76"/>
      <c r="O481" s="76"/>
      <c r="P481" s="76"/>
      <c r="Q481" s="76"/>
      <c r="R481" s="76"/>
      <c r="S481" s="76"/>
      <c r="T481" s="76"/>
      <c r="U481" s="76"/>
      <c r="V481" s="76"/>
      <c r="W481" s="76"/>
      <c r="X481" s="76"/>
      <c r="Y481" s="76"/>
      <c r="Z481" s="76"/>
      <c r="AA481" s="76"/>
      <c r="AB481" s="76"/>
      <c r="AC481" s="76"/>
      <c r="AD481" s="76"/>
      <c r="AE481" s="76"/>
      <c r="AF481" s="76"/>
      <c r="AG481" s="76"/>
      <c r="AH481" s="76"/>
      <c r="AI481" s="76"/>
      <c r="AJ481" s="76"/>
      <c r="AK481" s="76"/>
      <c r="AL481" s="76"/>
    </row>
    <row r="482" spans="1:38" ht="11.25" customHeight="1" x14ac:dyDescent="0.55000000000000004">
      <c r="A482" s="76"/>
      <c r="B482" s="76"/>
      <c r="C482" s="76"/>
      <c r="D482" s="76"/>
      <c r="E482" s="76"/>
      <c r="F482" s="76"/>
      <c r="G482" s="76"/>
      <c r="H482" s="76"/>
      <c r="I482" s="76"/>
      <c r="J482" s="76"/>
      <c r="K482" s="76"/>
      <c r="L482" s="76"/>
      <c r="M482" s="76"/>
      <c r="N482" s="76"/>
      <c r="O482" s="76"/>
      <c r="P482" s="76"/>
      <c r="Q482" s="76"/>
      <c r="R482" s="76"/>
      <c r="S482" s="76"/>
      <c r="T482" s="76"/>
      <c r="U482" s="76"/>
      <c r="V482" s="76"/>
      <c r="W482" s="76"/>
      <c r="X482" s="76"/>
      <c r="Y482" s="76"/>
      <c r="Z482" s="76"/>
      <c r="AA482" s="76"/>
      <c r="AB482" s="76"/>
      <c r="AC482" s="76"/>
      <c r="AD482" s="76"/>
      <c r="AE482" s="76"/>
      <c r="AF482" s="76"/>
      <c r="AG482" s="76"/>
      <c r="AH482" s="76"/>
      <c r="AI482" s="76"/>
      <c r="AJ482" s="76"/>
      <c r="AK482" s="76"/>
      <c r="AL482" s="76"/>
    </row>
    <row r="483" spans="1:38" ht="11.25" customHeight="1" x14ac:dyDescent="0.55000000000000004">
      <c r="A483" s="76"/>
      <c r="B483" s="76"/>
      <c r="C483" s="76"/>
      <c r="D483" s="76"/>
      <c r="E483" s="76"/>
      <c r="F483" s="76"/>
      <c r="G483" s="76"/>
      <c r="H483" s="76"/>
      <c r="I483" s="76"/>
      <c r="J483" s="76"/>
      <c r="K483" s="76"/>
      <c r="L483" s="76"/>
      <c r="M483" s="76"/>
      <c r="N483" s="76"/>
      <c r="O483" s="76"/>
      <c r="P483" s="76"/>
      <c r="Q483" s="76"/>
      <c r="R483" s="76"/>
      <c r="S483" s="76"/>
      <c r="T483" s="76"/>
      <c r="U483" s="76"/>
      <c r="V483" s="76"/>
      <c r="W483" s="76"/>
      <c r="X483" s="76"/>
      <c r="Y483" s="76"/>
      <c r="Z483" s="76"/>
      <c r="AA483" s="76"/>
      <c r="AB483" s="76"/>
      <c r="AC483" s="76"/>
      <c r="AD483" s="76"/>
      <c r="AE483" s="76"/>
      <c r="AF483" s="76"/>
      <c r="AG483" s="76"/>
      <c r="AH483" s="76"/>
      <c r="AI483" s="76"/>
      <c r="AJ483" s="76"/>
      <c r="AK483" s="76"/>
      <c r="AL483" s="76"/>
    </row>
    <row r="484" spans="1:38" ht="11.25" customHeight="1" x14ac:dyDescent="0.55000000000000004">
      <c r="A484" s="76"/>
      <c r="B484" s="76"/>
      <c r="C484" s="76"/>
      <c r="D484" s="76"/>
      <c r="E484" s="76"/>
      <c r="F484" s="76"/>
      <c r="G484" s="76"/>
      <c r="H484" s="76"/>
      <c r="I484" s="76"/>
      <c r="J484" s="76"/>
      <c r="K484" s="76"/>
      <c r="L484" s="76"/>
      <c r="M484" s="76"/>
      <c r="N484" s="76"/>
      <c r="O484" s="76"/>
      <c r="P484" s="76"/>
      <c r="Q484" s="76"/>
      <c r="R484" s="76"/>
      <c r="S484" s="76"/>
      <c r="T484" s="76"/>
      <c r="U484" s="76"/>
      <c r="V484" s="76"/>
      <c r="W484" s="76"/>
      <c r="X484" s="76"/>
      <c r="Y484" s="76"/>
      <c r="Z484" s="76"/>
      <c r="AA484" s="76"/>
      <c r="AB484" s="76"/>
      <c r="AC484" s="76"/>
      <c r="AD484" s="76"/>
      <c r="AE484" s="76"/>
      <c r="AF484" s="76"/>
      <c r="AG484" s="76"/>
      <c r="AH484" s="76"/>
      <c r="AI484" s="76"/>
      <c r="AJ484" s="76"/>
      <c r="AK484" s="76"/>
      <c r="AL484" s="76"/>
    </row>
    <row r="485" spans="1:38" ht="11.25" customHeight="1" x14ac:dyDescent="0.55000000000000004">
      <c r="A485" s="76"/>
      <c r="B485" s="76"/>
      <c r="C485" s="76"/>
      <c r="D485" s="76"/>
      <c r="E485" s="76"/>
      <c r="F485" s="76"/>
      <c r="G485" s="76"/>
      <c r="H485" s="76"/>
      <c r="I485" s="76"/>
      <c r="J485" s="76"/>
      <c r="K485" s="76"/>
      <c r="L485" s="76"/>
      <c r="M485" s="76"/>
      <c r="N485" s="76"/>
      <c r="O485" s="76"/>
      <c r="P485" s="76"/>
      <c r="Q485" s="76"/>
      <c r="R485" s="76"/>
      <c r="S485" s="76"/>
      <c r="T485" s="76"/>
      <c r="U485" s="76"/>
      <c r="V485" s="76"/>
      <c r="W485" s="76"/>
      <c r="X485" s="76"/>
      <c r="Y485" s="76"/>
      <c r="Z485" s="76"/>
      <c r="AA485" s="76"/>
      <c r="AB485" s="76"/>
      <c r="AC485" s="76"/>
      <c r="AD485" s="76"/>
      <c r="AE485" s="76"/>
      <c r="AF485" s="76"/>
      <c r="AG485" s="76"/>
      <c r="AH485" s="76"/>
      <c r="AI485" s="76"/>
      <c r="AJ485" s="76"/>
      <c r="AK485" s="76"/>
      <c r="AL485" s="76"/>
    </row>
    <row r="486" spans="1:38" ht="11.25" customHeight="1" x14ac:dyDescent="0.55000000000000004">
      <c r="A486" s="76"/>
      <c r="B486" s="76"/>
      <c r="C486" s="76"/>
      <c r="D486" s="76"/>
      <c r="E486" s="76"/>
      <c r="F486" s="76"/>
      <c r="G486" s="76"/>
      <c r="H486" s="76"/>
      <c r="I486" s="76"/>
      <c r="J486" s="76"/>
      <c r="K486" s="76"/>
      <c r="L486" s="76"/>
      <c r="M486" s="76"/>
      <c r="N486" s="76"/>
      <c r="O486" s="76"/>
      <c r="P486" s="76"/>
      <c r="Q486" s="76"/>
      <c r="R486" s="76"/>
      <c r="S486" s="76"/>
      <c r="T486" s="76"/>
      <c r="U486" s="76"/>
      <c r="V486" s="76"/>
      <c r="W486" s="76"/>
      <c r="X486" s="76"/>
      <c r="Y486" s="76"/>
      <c r="Z486" s="76"/>
      <c r="AA486" s="76"/>
      <c r="AB486" s="76"/>
      <c r="AC486" s="76"/>
      <c r="AD486" s="76"/>
      <c r="AE486" s="76"/>
      <c r="AF486" s="76"/>
      <c r="AG486" s="76"/>
      <c r="AH486" s="76"/>
      <c r="AI486" s="76"/>
      <c r="AJ486" s="76"/>
      <c r="AK486" s="76"/>
      <c r="AL486" s="76"/>
    </row>
    <row r="487" spans="1:38" ht="11.25" customHeight="1" x14ac:dyDescent="0.55000000000000004">
      <c r="A487" s="76"/>
      <c r="B487" s="76"/>
      <c r="C487" s="76"/>
      <c r="D487" s="76"/>
      <c r="E487" s="76"/>
      <c r="F487" s="76"/>
      <c r="G487" s="76"/>
      <c r="H487" s="76"/>
      <c r="I487" s="76"/>
      <c r="J487" s="76"/>
      <c r="K487" s="76"/>
      <c r="L487" s="76"/>
      <c r="M487" s="76"/>
      <c r="N487" s="76"/>
      <c r="O487" s="76"/>
      <c r="P487" s="76"/>
      <c r="Q487" s="76"/>
      <c r="R487" s="76"/>
      <c r="S487" s="76"/>
      <c r="T487" s="76"/>
      <c r="U487" s="76"/>
      <c r="V487" s="76"/>
      <c r="W487" s="76"/>
      <c r="X487" s="76"/>
      <c r="Y487" s="76"/>
      <c r="Z487" s="76"/>
      <c r="AA487" s="76"/>
      <c r="AB487" s="76"/>
      <c r="AC487" s="76"/>
      <c r="AD487" s="76"/>
      <c r="AE487" s="76"/>
      <c r="AF487" s="76"/>
      <c r="AG487" s="76"/>
      <c r="AH487" s="76"/>
      <c r="AI487" s="76"/>
      <c r="AJ487" s="76"/>
      <c r="AK487" s="76"/>
      <c r="AL487" s="76"/>
    </row>
    <row r="488" spans="1:38" ht="11.25" customHeight="1" x14ac:dyDescent="0.55000000000000004">
      <c r="A488" s="76"/>
      <c r="B488" s="76"/>
      <c r="C488" s="76"/>
      <c r="D488" s="76"/>
      <c r="E488" s="76"/>
      <c r="F488" s="76"/>
      <c r="G488" s="76"/>
      <c r="H488" s="76"/>
      <c r="I488" s="76"/>
      <c r="J488" s="76"/>
      <c r="K488" s="76"/>
      <c r="L488" s="76"/>
      <c r="M488" s="76"/>
      <c r="N488" s="76"/>
      <c r="O488" s="76"/>
      <c r="P488" s="76"/>
      <c r="Q488" s="76"/>
      <c r="R488" s="76"/>
      <c r="S488" s="76"/>
      <c r="T488" s="76"/>
      <c r="U488" s="76"/>
      <c r="V488" s="76"/>
      <c r="W488" s="76"/>
      <c r="X488" s="76"/>
      <c r="Y488" s="76"/>
      <c r="Z488" s="76"/>
      <c r="AA488" s="76"/>
      <c r="AB488" s="76"/>
      <c r="AC488" s="76"/>
      <c r="AD488" s="76"/>
      <c r="AE488" s="76"/>
      <c r="AF488" s="76"/>
      <c r="AG488" s="76"/>
      <c r="AH488" s="76"/>
      <c r="AI488" s="76"/>
      <c r="AJ488" s="76"/>
      <c r="AK488" s="76"/>
      <c r="AL488" s="76"/>
    </row>
    <row r="489" spans="1:38" ht="11.25" customHeight="1" x14ac:dyDescent="0.55000000000000004">
      <c r="A489" s="76"/>
      <c r="B489" s="76"/>
      <c r="C489" s="76"/>
      <c r="D489" s="76"/>
      <c r="E489" s="76"/>
      <c r="F489" s="76"/>
      <c r="G489" s="76"/>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row>
    <row r="490" spans="1:38" ht="11.25" customHeight="1" x14ac:dyDescent="0.55000000000000004">
      <c r="A490" s="76"/>
      <c r="B490" s="76"/>
      <c r="C490" s="76"/>
      <c r="D490" s="76"/>
      <c r="E490" s="76"/>
      <c r="F490" s="76"/>
      <c r="G490" s="76"/>
      <c r="H490" s="76"/>
      <c r="I490" s="76"/>
      <c r="J490" s="76"/>
      <c r="K490" s="76"/>
      <c r="L490" s="76"/>
      <c r="M490" s="76"/>
      <c r="N490" s="76"/>
      <c r="O490" s="76"/>
      <c r="P490" s="76"/>
      <c r="Q490" s="76"/>
      <c r="R490" s="76"/>
      <c r="S490" s="76"/>
      <c r="T490" s="76"/>
      <c r="U490" s="76"/>
      <c r="V490" s="76"/>
      <c r="W490" s="76"/>
      <c r="X490" s="76"/>
      <c r="Y490" s="76"/>
      <c r="Z490" s="76"/>
      <c r="AA490" s="76"/>
      <c r="AB490" s="76"/>
      <c r="AC490" s="76"/>
      <c r="AD490" s="76"/>
      <c r="AE490" s="76"/>
      <c r="AF490" s="76"/>
      <c r="AG490" s="76"/>
      <c r="AH490" s="76"/>
      <c r="AI490" s="76"/>
      <c r="AJ490" s="76"/>
      <c r="AK490" s="76"/>
      <c r="AL490" s="76"/>
    </row>
    <row r="491" spans="1:38" ht="11.25" customHeight="1" x14ac:dyDescent="0.55000000000000004">
      <c r="A491" s="76"/>
      <c r="B491" s="76"/>
      <c r="C491" s="76"/>
      <c r="D491" s="76"/>
      <c r="E491" s="76"/>
      <c r="F491" s="76"/>
      <c r="G491" s="76"/>
      <c r="H491" s="76"/>
      <c r="I491" s="76"/>
      <c r="J491" s="76"/>
      <c r="K491" s="76"/>
      <c r="L491" s="76"/>
      <c r="M491" s="76"/>
      <c r="N491" s="76"/>
      <c r="O491" s="76"/>
      <c r="P491" s="76"/>
      <c r="Q491" s="76"/>
      <c r="R491" s="76"/>
      <c r="S491" s="76"/>
      <c r="T491" s="76"/>
      <c r="U491" s="76"/>
      <c r="V491" s="76"/>
      <c r="W491" s="76"/>
      <c r="X491" s="76"/>
      <c r="Y491" s="76"/>
      <c r="Z491" s="76"/>
      <c r="AA491" s="76"/>
      <c r="AB491" s="76"/>
      <c r="AC491" s="76"/>
      <c r="AD491" s="76"/>
      <c r="AE491" s="76"/>
      <c r="AF491" s="76"/>
      <c r="AG491" s="76"/>
      <c r="AH491" s="76"/>
      <c r="AI491" s="76"/>
      <c r="AJ491" s="76"/>
      <c r="AK491" s="76"/>
      <c r="AL491" s="76"/>
    </row>
    <row r="492" spans="1:38" ht="11.25" customHeight="1" x14ac:dyDescent="0.55000000000000004">
      <c r="A492" s="76"/>
      <c r="B492" s="76"/>
      <c r="C492" s="76"/>
      <c r="D492" s="76"/>
      <c r="E492" s="76"/>
      <c r="F492" s="76"/>
      <c r="G492" s="76"/>
      <c r="H492" s="76"/>
      <c r="I492" s="76"/>
      <c r="J492" s="76"/>
      <c r="K492" s="76"/>
      <c r="L492" s="76"/>
      <c r="M492" s="76"/>
      <c r="N492" s="76"/>
      <c r="O492" s="76"/>
      <c r="P492" s="76"/>
      <c r="Q492" s="76"/>
      <c r="R492" s="76"/>
      <c r="S492" s="76"/>
      <c r="T492" s="76"/>
      <c r="U492" s="76"/>
      <c r="V492" s="76"/>
      <c r="W492" s="76"/>
      <c r="X492" s="76"/>
      <c r="Y492" s="76"/>
      <c r="Z492" s="76"/>
      <c r="AA492" s="76"/>
      <c r="AB492" s="76"/>
      <c r="AC492" s="76"/>
      <c r="AD492" s="76"/>
      <c r="AE492" s="76"/>
      <c r="AF492" s="76"/>
      <c r="AG492" s="76"/>
      <c r="AH492" s="76"/>
      <c r="AI492" s="76"/>
      <c r="AJ492" s="76"/>
      <c r="AK492" s="76"/>
      <c r="AL492" s="76"/>
    </row>
    <row r="493" spans="1:38" ht="11.25" customHeight="1" x14ac:dyDescent="0.55000000000000004">
      <c r="A493" s="76"/>
      <c r="B493" s="76"/>
      <c r="C493" s="76"/>
      <c r="D493" s="76"/>
      <c r="E493" s="76"/>
      <c r="F493" s="76"/>
      <c r="G493" s="76"/>
      <c r="H493" s="76"/>
      <c r="I493" s="76"/>
      <c r="J493" s="76"/>
      <c r="K493" s="76"/>
      <c r="L493" s="76"/>
      <c r="M493" s="76"/>
      <c r="N493" s="76"/>
      <c r="O493" s="76"/>
      <c r="P493" s="76"/>
      <c r="Q493" s="76"/>
      <c r="R493" s="76"/>
      <c r="S493" s="76"/>
      <c r="T493" s="76"/>
      <c r="U493" s="76"/>
      <c r="V493" s="76"/>
      <c r="W493" s="76"/>
      <c r="X493" s="76"/>
      <c r="Y493" s="76"/>
      <c r="Z493" s="76"/>
      <c r="AA493" s="76"/>
      <c r="AB493" s="76"/>
      <c r="AC493" s="76"/>
      <c r="AD493" s="76"/>
      <c r="AE493" s="76"/>
      <c r="AF493" s="76"/>
      <c r="AG493" s="76"/>
      <c r="AH493" s="76"/>
      <c r="AI493" s="76"/>
      <c r="AJ493" s="76"/>
      <c r="AK493" s="76"/>
      <c r="AL493" s="76"/>
    </row>
    <row r="494" spans="1:38" ht="11.25" customHeight="1" x14ac:dyDescent="0.55000000000000004">
      <c r="A494" s="76"/>
      <c r="B494" s="76"/>
      <c r="C494" s="76"/>
      <c r="D494" s="76"/>
      <c r="E494" s="76"/>
      <c r="F494" s="76"/>
      <c r="G494" s="76"/>
      <c r="H494" s="76"/>
      <c r="I494" s="76"/>
      <c r="J494" s="76"/>
      <c r="K494" s="76"/>
      <c r="L494" s="76"/>
      <c r="M494" s="76"/>
      <c r="N494" s="76"/>
      <c r="O494" s="76"/>
      <c r="P494" s="76"/>
      <c r="Q494" s="76"/>
      <c r="R494" s="76"/>
      <c r="S494" s="76"/>
      <c r="T494" s="76"/>
      <c r="U494" s="76"/>
      <c r="V494" s="76"/>
      <c r="W494" s="76"/>
      <c r="X494" s="76"/>
      <c r="Y494" s="76"/>
      <c r="Z494" s="76"/>
      <c r="AA494" s="76"/>
      <c r="AB494" s="76"/>
      <c r="AC494" s="76"/>
      <c r="AD494" s="76"/>
      <c r="AE494" s="76"/>
      <c r="AF494" s="76"/>
      <c r="AG494" s="76"/>
      <c r="AH494" s="76"/>
      <c r="AI494" s="76"/>
      <c r="AJ494" s="76"/>
      <c r="AK494" s="76"/>
      <c r="AL494" s="76"/>
    </row>
    <row r="495" spans="1:38" ht="11.25" customHeight="1" x14ac:dyDescent="0.55000000000000004">
      <c r="A495" s="76"/>
      <c r="B495" s="76"/>
      <c r="C495" s="76"/>
      <c r="D495" s="76"/>
      <c r="E495" s="76"/>
      <c r="F495" s="76"/>
      <c r="G495" s="76"/>
      <c r="H495" s="76"/>
      <c r="I495" s="76"/>
      <c r="J495" s="76"/>
      <c r="K495" s="76"/>
      <c r="L495" s="76"/>
      <c r="M495" s="76"/>
      <c r="N495" s="76"/>
      <c r="O495" s="76"/>
      <c r="P495" s="76"/>
      <c r="Q495" s="76"/>
      <c r="R495" s="76"/>
      <c r="S495" s="76"/>
      <c r="T495" s="76"/>
      <c r="U495" s="76"/>
      <c r="V495" s="76"/>
      <c r="W495" s="76"/>
      <c r="X495" s="76"/>
      <c r="Y495" s="76"/>
      <c r="Z495" s="76"/>
      <c r="AA495" s="76"/>
      <c r="AB495" s="76"/>
      <c r="AC495" s="76"/>
      <c r="AD495" s="76"/>
      <c r="AE495" s="76"/>
      <c r="AF495" s="76"/>
      <c r="AG495" s="76"/>
      <c r="AH495" s="76"/>
      <c r="AI495" s="76"/>
      <c r="AJ495" s="76"/>
      <c r="AK495" s="76"/>
      <c r="AL495" s="76"/>
    </row>
    <row r="496" spans="1:38" ht="11.25" customHeight="1" x14ac:dyDescent="0.55000000000000004">
      <c r="A496" s="76"/>
      <c r="B496" s="76"/>
      <c r="C496" s="76"/>
      <c r="D496" s="76"/>
      <c r="E496" s="76"/>
      <c r="F496" s="76"/>
      <c r="G496" s="76"/>
      <c r="H496" s="76"/>
      <c r="I496" s="76"/>
      <c r="J496" s="76"/>
      <c r="K496" s="76"/>
      <c r="L496" s="76"/>
      <c r="M496" s="76"/>
      <c r="N496" s="76"/>
      <c r="O496" s="76"/>
      <c r="P496" s="76"/>
      <c r="Q496" s="76"/>
      <c r="R496" s="76"/>
      <c r="S496" s="76"/>
      <c r="T496" s="76"/>
      <c r="U496" s="76"/>
      <c r="V496" s="76"/>
      <c r="W496" s="76"/>
      <c r="X496" s="76"/>
      <c r="Y496" s="76"/>
      <c r="Z496" s="76"/>
      <c r="AA496" s="76"/>
      <c r="AB496" s="76"/>
      <c r="AC496" s="76"/>
      <c r="AD496" s="76"/>
      <c r="AE496" s="76"/>
      <c r="AF496" s="76"/>
      <c r="AG496" s="76"/>
      <c r="AH496" s="76"/>
      <c r="AI496" s="76"/>
      <c r="AJ496" s="76"/>
      <c r="AK496" s="76"/>
      <c r="AL496" s="76"/>
    </row>
    <row r="497" spans="1:38" ht="11.25" customHeight="1" x14ac:dyDescent="0.55000000000000004">
      <c r="A497" s="76"/>
      <c r="B497" s="76"/>
      <c r="C497" s="76"/>
      <c r="D497" s="76"/>
      <c r="E497" s="76"/>
      <c r="F497" s="76"/>
      <c r="G497" s="76"/>
      <c r="H497" s="76"/>
      <c r="I497" s="76"/>
      <c r="J497" s="76"/>
      <c r="K497" s="76"/>
      <c r="L497" s="76"/>
      <c r="M497" s="76"/>
      <c r="N497" s="76"/>
      <c r="O497" s="76"/>
      <c r="P497" s="76"/>
      <c r="Q497" s="76"/>
      <c r="R497" s="76"/>
      <c r="S497" s="76"/>
      <c r="T497" s="76"/>
      <c r="U497" s="76"/>
      <c r="V497" s="76"/>
      <c r="W497" s="76"/>
      <c r="X497" s="76"/>
      <c r="Y497" s="76"/>
      <c r="Z497" s="76"/>
      <c r="AA497" s="76"/>
      <c r="AB497" s="76"/>
      <c r="AC497" s="76"/>
      <c r="AD497" s="76"/>
      <c r="AE497" s="76"/>
      <c r="AF497" s="76"/>
      <c r="AG497" s="76"/>
      <c r="AH497" s="76"/>
      <c r="AI497" s="76"/>
      <c r="AJ497" s="76"/>
      <c r="AK497" s="76"/>
      <c r="AL497" s="76"/>
    </row>
    <row r="498" spans="1:38" ht="11.25" customHeight="1" x14ac:dyDescent="0.55000000000000004">
      <c r="A498" s="76"/>
      <c r="B498" s="76"/>
      <c r="C498" s="76"/>
      <c r="D498" s="76"/>
      <c r="E498" s="76"/>
      <c r="F498" s="76"/>
      <c r="G498" s="76"/>
      <c r="H498" s="76"/>
      <c r="I498" s="76"/>
      <c r="J498" s="76"/>
      <c r="K498" s="76"/>
      <c r="L498" s="76"/>
      <c r="M498" s="76"/>
      <c r="N498" s="76"/>
      <c r="O498" s="76"/>
      <c r="P498" s="76"/>
      <c r="Q498" s="76"/>
      <c r="R498" s="76"/>
      <c r="S498" s="76"/>
      <c r="T498" s="76"/>
      <c r="U498" s="76"/>
      <c r="V498" s="76"/>
      <c r="W498" s="76"/>
      <c r="X498" s="76"/>
      <c r="Y498" s="76"/>
      <c r="Z498" s="76"/>
      <c r="AA498" s="76"/>
      <c r="AB498" s="76"/>
      <c r="AC498" s="76"/>
      <c r="AD498" s="76"/>
      <c r="AE498" s="76"/>
      <c r="AF498" s="76"/>
      <c r="AG498" s="76"/>
      <c r="AH498" s="76"/>
      <c r="AI498" s="76"/>
      <c r="AJ498" s="76"/>
      <c r="AK498" s="76"/>
      <c r="AL498" s="76"/>
    </row>
    <row r="499" spans="1:38" ht="11.25" customHeight="1" x14ac:dyDescent="0.55000000000000004">
      <c r="A499" s="76"/>
      <c r="B499" s="76"/>
      <c r="C499" s="76"/>
      <c r="D499" s="76"/>
      <c r="E499" s="76"/>
      <c r="F499" s="76"/>
      <c r="G499" s="76"/>
      <c r="H499" s="76"/>
      <c r="I499" s="76"/>
      <c r="J499" s="76"/>
      <c r="K499" s="76"/>
      <c r="L499" s="76"/>
      <c r="M499" s="76"/>
      <c r="N499" s="76"/>
      <c r="O499" s="76"/>
      <c r="P499" s="76"/>
      <c r="Q499" s="76"/>
      <c r="R499" s="76"/>
      <c r="S499" s="76"/>
      <c r="T499" s="76"/>
      <c r="U499" s="76"/>
      <c r="V499" s="76"/>
      <c r="W499" s="76"/>
      <c r="X499" s="76"/>
      <c r="Y499" s="76"/>
      <c r="Z499" s="76"/>
      <c r="AA499" s="76"/>
      <c r="AB499" s="76"/>
      <c r="AC499" s="76"/>
      <c r="AD499" s="76"/>
      <c r="AE499" s="76"/>
      <c r="AF499" s="76"/>
      <c r="AG499" s="76"/>
      <c r="AH499" s="76"/>
      <c r="AI499" s="76"/>
      <c r="AJ499" s="76"/>
      <c r="AK499" s="76"/>
      <c r="AL499" s="76"/>
    </row>
    <row r="500" spans="1:38" ht="11.25" customHeight="1" x14ac:dyDescent="0.55000000000000004">
      <c r="A500" s="76"/>
      <c r="B500" s="76"/>
      <c r="C500" s="76"/>
      <c r="D500" s="76"/>
      <c r="E500" s="76"/>
      <c r="F500" s="76"/>
      <c r="G500" s="76"/>
      <c r="H500" s="76"/>
      <c r="I500" s="76"/>
      <c r="J500" s="76"/>
      <c r="K500" s="76"/>
      <c r="L500" s="76"/>
      <c r="M500" s="76"/>
      <c r="N500" s="76"/>
      <c r="O500" s="76"/>
      <c r="P500" s="76"/>
      <c r="Q500" s="76"/>
      <c r="R500" s="76"/>
      <c r="S500" s="76"/>
      <c r="T500" s="76"/>
      <c r="U500" s="76"/>
      <c r="V500" s="76"/>
      <c r="W500" s="76"/>
      <c r="X500" s="76"/>
      <c r="Y500" s="76"/>
      <c r="Z500" s="76"/>
      <c r="AA500" s="76"/>
      <c r="AB500" s="76"/>
      <c r="AC500" s="76"/>
      <c r="AD500" s="76"/>
      <c r="AE500" s="76"/>
      <c r="AF500" s="76"/>
      <c r="AG500" s="76"/>
      <c r="AH500" s="76"/>
      <c r="AI500" s="76"/>
      <c r="AJ500" s="76"/>
      <c r="AK500" s="76"/>
      <c r="AL500" s="76"/>
    </row>
    <row r="501" spans="1:38" ht="11.25" customHeight="1" x14ac:dyDescent="0.55000000000000004">
      <c r="A501" s="76"/>
      <c r="B501" s="76"/>
      <c r="C501" s="76"/>
      <c r="D501" s="76"/>
      <c r="E501" s="76"/>
      <c r="F501" s="76"/>
      <c r="G501" s="76"/>
      <c r="H501" s="76"/>
      <c r="I501" s="76"/>
      <c r="J501" s="76"/>
      <c r="K501" s="76"/>
      <c r="L501" s="76"/>
      <c r="M501" s="76"/>
      <c r="N501" s="76"/>
      <c r="O501" s="76"/>
      <c r="P501" s="76"/>
      <c r="Q501" s="76"/>
      <c r="R501" s="76"/>
      <c r="S501" s="76"/>
      <c r="T501" s="76"/>
      <c r="U501" s="76"/>
      <c r="V501" s="76"/>
      <c r="W501" s="76"/>
      <c r="X501" s="76"/>
      <c r="Y501" s="76"/>
      <c r="Z501" s="76"/>
      <c r="AA501" s="76"/>
      <c r="AB501" s="76"/>
      <c r="AC501" s="76"/>
      <c r="AD501" s="76"/>
      <c r="AE501" s="76"/>
      <c r="AF501" s="76"/>
      <c r="AG501" s="76"/>
      <c r="AH501" s="76"/>
      <c r="AI501" s="76"/>
      <c r="AJ501" s="76"/>
      <c r="AK501" s="76"/>
      <c r="AL501" s="76"/>
    </row>
    <row r="502" spans="1:38" ht="11.25" customHeight="1" x14ac:dyDescent="0.55000000000000004">
      <c r="A502" s="76"/>
      <c r="B502" s="76"/>
      <c r="C502" s="76"/>
      <c r="D502" s="76"/>
      <c r="E502" s="76"/>
      <c r="F502" s="76"/>
      <c r="G502" s="76"/>
      <c r="H502" s="76"/>
      <c r="I502" s="76"/>
      <c r="J502" s="76"/>
      <c r="K502" s="76"/>
      <c r="L502" s="76"/>
      <c r="M502" s="76"/>
      <c r="N502" s="76"/>
      <c r="O502" s="76"/>
      <c r="P502" s="76"/>
      <c r="Q502" s="76"/>
      <c r="R502" s="76"/>
      <c r="S502" s="76"/>
      <c r="T502" s="76"/>
      <c r="U502" s="76"/>
      <c r="V502" s="76"/>
      <c r="W502" s="76"/>
      <c r="X502" s="76"/>
      <c r="Y502" s="76"/>
      <c r="Z502" s="76"/>
      <c r="AA502" s="76"/>
      <c r="AB502" s="76"/>
      <c r="AC502" s="76"/>
      <c r="AD502" s="76"/>
      <c r="AE502" s="76"/>
      <c r="AF502" s="76"/>
      <c r="AG502" s="76"/>
      <c r="AH502" s="76"/>
      <c r="AI502" s="76"/>
      <c r="AJ502" s="76"/>
      <c r="AK502" s="76"/>
      <c r="AL502" s="76"/>
    </row>
    <row r="503" spans="1:38" ht="11.25" customHeight="1" x14ac:dyDescent="0.55000000000000004">
      <c r="A503" s="76"/>
      <c r="B503" s="76"/>
      <c r="C503" s="76"/>
      <c r="D503" s="76"/>
      <c r="E503" s="76"/>
      <c r="F503" s="76"/>
      <c r="G503" s="76"/>
      <c r="H503" s="76"/>
      <c r="I503" s="76"/>
      <c r="J503" s="76"/>
      <c r="K503" s="76"/>
      <c r="L503" s="76"/>
      <c r="M503" s="76"/>
      <c r="N503" s="76"/>
      <c r="O503" s="76"/>
      <c r="P503" s="76"/>
      <c r="Q503" s="76"/>
      <c r="R503" s="76"/>
      <c r="S503" s="76"/>
      <c r="T503" s="76"/>
      <c r="U503" s="76"/>
      <c r="V503" s="76"/>
      <c r="W503" s="76"/>
      <c r="X503" s="76"/>
      <c r="Y503" s="76"/>
      <c r="Z503" s="76"/>
      <c r="AA503" s="76"/>
      <c r="AB503" s="76"/>
      <c r="AC503" s="76"/>
      <c r="AD503" s="76"/>
      <c r="AE503" s="76"/>
      <c r="AF503" s="76"/>
      <c r="AG503" s="76"/>
      <c r="AH503" s="76"/>
      <c r="AI503" s="76"/>
      <c r="AJ503" s="76"/>
      <c r="AK503" s="76"/>
      <c r="AL503" s="76"/>
    </row>
    <row r="504" spans="1:38" ht="11.25" customHeight="1" x14ac:dyDescent="0.55000000000000004">
      <c r="A504" s="76"/>
      <c r="B504" s="76"/>
      <c r="C504" s="76"/>
      <c r="D504" s="76"/>
      <c r="E504" s="76"/>
      <c r="F504" s="76"/>
      <c r="G504" s="76"/>
      <c r="H504" s="76"/>
      <c r="I504" s="76"/>
      <c r="J504" s="76"/>
      <c r="K504" s="76"/>
      <c r="L504" s="76"/>
      <c r="M504" s="76"/>
      <c r="N504" s="76"/>
      <c r="O504" s="76"/>
      <c r="P504" s="76"/>
      <c r="Q504" s="76"/>
      <c r="R504" s="76"/>
      <c r="S504" s="76"/>
      <c r="T504" s="76"/>
      <c r="U504" s="76"/>
      <c r="V504" s="76"/>
      <c r="W504" s="76"/>
      <c r="X504" s="76"/>
      <c r="Y504" s="76"/>
      <c r="Z504" s="76"/>
      <c r="AA504" s="76"/>
      <c r="AB504" s="76"/>
      <c r="AC504" s="76"/>
      <c r="AD504" s="76"/>
      <c r="AE504" s="76"/>
      <c r="AF504" s="76"/>
      <c r="AG504" s="76"/>
      <c r="AH504" s="76"/>
      <c r="AI504" s="76"/>
      <c r="AJ504" s="76"/>
      <c r="AK504" s="76"/>
      <c r="AL504" s="76"/>
    </row>
    <row r="505" spans="1:38" ht="11.25" customHeight="1" x14ac:dyDescent="0.55000000000000004">
      <c r="A505" s="76"/>
      <c r="B505" s="76"/>
      <c r="C505" s="76"/>
      <c r="D505" s="76"/>
      <c r="E505" s="76"/>
      <c r="F505" s="76"/>
      <c r="G505" s="76"/>
      <c r="H505" s="76"/>
      <c r="I505" s="76"/>
      <c r="J505" s="76"/>
      <c r="K505" s="76"/>
      <c r="L505" s="76"/>
      <c r="M505" s="76"/>
      <c r="N505" s="76"/>
      <c r="O505" s="76"/>
      <c r="P505" s="76"/>
      <c r="Q505" s="76"/>
      <c r="R505" s="76"/>
      <c r="S505" s="76"/>
      <c r="T505" s="76"/>
      <c r="U505" s="76"/>
      <c r="V505" s="76"/>
      <c r="W505" s="76"/>
      <c r="X505" s="76"/>
      <c r="Y505" s="76"/>
      <c r="Z505" s="76"/>
      <c r="AA505" s="76"/>
      <c r="AB505" s="76"/>
      <c r="AC505" s="76"/>
      <c r="AD505" s="76"/>
      <c r="AE505" s="76"/>
      <c r="AF505" s="76"/>
      <c r="AG505" s="76"/>
      <c r="AH505" s="76"/>
      <c r="AI505" s="76"/>
      <c r="AJ505" s="76"/>
      <c r="AK505" s="76"/>
      <c r="AL505" s="76"/>
    </row>
    <row r="506" spans="1:38" ht="11.25" customHeight="1" x14ac:dyDescent="0.55000000000000004">
      <c r="A506" s="76"/>
      <c r="B506" s="76"/>
      <c r="C506" s="76"/>
      <c r="D506" s="76"/>
      <c r="E506" s="76"/>
      <c r="F506" s="76"/>
      <c r="G506" s="76"/>
      <c r="H506" s="76"/>
      <c r="I506" s="76"/>
      <c r="J506" s="76"/>
      <c r="K506" s="76"/>
      <c r="L506" s="76"/>
      <c r="M506" s="76"/>
      <c r="N506" s="76"/>
      <c r="O506" s="76"/>
      <c r="P506" s="76"/>
      <c r="Q506" s="76"/>
      <c r="R506" s="76"/>
      <c r="S506" s="76"/>
      <c r="T506" s="76"/>
      <c r="U506" s="76"/>
      <c r="V506" s="76"/>
      <c r="W506" s="76"/>
      <c r="X506" s="76"/>
      <c r="Y506" s="76"/>
      <c r="Z506" s="76"/>
      <c r="AA506" s="76"/>
      <c r="AB506" s="76"/>
      <c r="AC506" s="76"/>
      <c r="AD506" s="76"/>
      <c r="AE506" s="76"/>
      <c r="AF506" s="76"/>
      <c r="AG506" s="76"/>
      <c r="AH506" s="76"/>
      <c r="AI506" s="76"/>
      <c r="AJ506" s="76"/>
      <c r="AK506" s="76"/>
      <c r="AL506" s="76"/>
    </row>
    <row r="507" spans="1:38" ht="11.25" customHeight="1" x14ac:dyDescent="0.55000000000000004">
      <c r="A507" s="76"/>
      <c r="B507" s="76"/>
      <c r="C507" s="76"/>
      <c r="D507" s="76"/>
      <c r="E507" s="76"/>
      <c r="F507" s="76"/>
      <c r="G507" s="76"/>
      <c r="H507" s="76"/>
      <c r="I507" s="76"/>
      <c r="J507" s="76"/>
      <c r="K507" s="76"/>
      <c r="L507" s="76"/>
      <c r="M507" s="76"/>
      <c r="N507" s="76"/>
      <c r="O507" s="76"/>
      <c r="P507" s="76"/>
      <c r="Q507" s="76"/>
      <c r="R507" s="76"/>
      <c r="S507" s="76"/>
      <c r="T507" s="76"/>
      <c r="U507" s="76"/>
      <c r="V507" s="76"/>
      <c r="W507" s="76"/>
      <c r="X507" s="76"/>
      <c r="Y507" s="76"/>
      <c r="Z507" s="76"/>
      <c r="AA507" s="76"/>
      <c r="AB507" s="76"/>
      <c r="AC507" s="76"/>
      <c r="AD507" s="76"/>
      <c r="AE507" s="76"/>
      <c r="AF507" s="76"/>
      <c r="AG507" s="76"/>
      <c r="AH507" s="76"/>
      <c r="AI507" s="76"/>
      <c r="AJ507" s="76"/>
      <c r="AK507" s="76"/>
      <c r="AL507" s="76"/>
    </row>
    <row r="508" spans="1:38" ht="11.25" customHeight="1" x14ac:dyDescent="0.55000000000000004">
      <c r="A508" s="76"/>
      <c r="B508" s="76"/>
      <c r="C508" s="76"/>
      <c r="D508" s="76"/>
      <c r="E508" s="76"/>
      <c r="F508" s="76"/>
      <c r="G508" s="76"/>
      <c r="H508" s="76"/>
      <c r="I508" s="76"/>
      <c r="J508" s="76"/>
      <c r="K508" s="76"/>
      <c r="L508" s="76"/>
      <c r="M508" s="76"/>
      <c r="N508" s="76"/>
      <c r="O508" s="76"/>
      <c r="P508" s="76"/>
      <c r="Q508" s="76"/>
      <c r="R508" s="76"/>
      <c r="S508" s="76"/>
      <c r="T508" s="76"/>
      <c r="U508" s="76"/>
      <c r="V508" s="76"/>
      <c r="W508" s="76"/>
      <c r="X508" s="76"/>
      <c r="Y508" s="76"/>
      <c r="Z508" s="76"/>
      <c r="AA508" s="76"/>
      <c r="AB508" s="76"/>
      <c r="AC508" s="76"/>
      <c r="AD508" s="76"/>
      <c r="AE508" s="76"/>
      <c r="AF508" s="76"/>
      <c r="AG508" s="76"/>
      <c r="AH508" s="76"/>
      <c r="AI508" s="76"/>
      <c r="AJ508" s="76"/>
      <c r="AK508" s="76"/>
      <c r="AL508" s="76"/>
    </row>
    <row r="509" spans="1:38" ht="11.25" customHeight="1" x14ac:dyDescent="0.55000000000000004">
      <c r="A509" s="76"/>
      <c r="B509" s="76"/>
      <c r="C509" s="76"/>
      <c r="D509" s="76"/>
      <c r="E509" s="76"/>
      <c r="F509" s="76"/>
      <c r="G509" s="76"/>
      <c r="H509" s="76"/>
      <c r="I509" s="76"/>
      <c r="J509" s="76"/>
      <c r="K509" s="76"/>
      <c r="L509" s="76"/>
      <c r="M509" s="76"/>
      <c r="N509" s="76"/>
      <c r="O509" s="76"/>
      <c r="P509" s="76"/>
      <c r="Q509" s="76"/>
      <c r="R509" s="76"/>
      <c r="S509" s="76"/>
      <c r="T509" s="76"/>
      <c r="U509" s="76"/>
      <c r="V509" s="76"/>
      <c r="W509" s="76"/>
      <c r="X509" s="76"/>
      <c r="Y509" s="76"/>
      <c r="Z509" s="76"/>
      <c r="AA509" s="76"/>
      <c r="AB509" s="76"/>
      <c r="AC509" s="76"/>
      <c r="AD509" s="76"/>
      <c r="AE509" s="76"/>
      <c r="AF509" s="76"/>
      <c r="AG509" s="76"/>
      <c r="AH509" s="76"/>
      <c r="AI509" s="76"/>
      <c r="AJ509" s="76"/>
      <c r="AK509" s="76"/>
      <c r="AL509" s="76"/>
    </row>
    <row r="510" spans="1:38" ht="11.25" customHeight="1" x14ac:dyDescent="0.55000000000000004">
      <c r="A510" s="76"/>
      <c r="B510" s="76"/>
      <c r="C510" s="76"/>
      <c r="D510" s="76"/>
      <c r="E510" s="76"/>
      <c r="F510" s="76"/>
      <c r="G510" s="76"/>
      <c r="H510" s="76"/>
      <c r="I510" s="76"/>
      <c r="J510" s="76"/>
      <c r="K510" s="76"/>
      <c r="L510" s="76"/>
      <c r="M510" s="76"/>
      <c r="N510" s="76"/>
      <c r="O510" s="76"/>
      <c r="P510" s="76"/>
      <c r="Q510" s="76"/>
      <c r="R510" s="76"/>
      <c r="S510" s="76"/>
      <c r="T510" s="76"/>
      <c r="U510" s="76"/>
      <c r="V510" s="76"/>
      <c r="W510" s="76"/>
      <c r="X510" s="76"/>
      <c r="Y510" s="76"/>
      <c r="Z510" s="76"/>
      <c r="AA510" s="76"/>
      <c r="AB510" s="76"/>
      <c r="AC510" s="76"/>
      <c r="AD510" s="76"/>
      <c r="AE510" s="76"/>
      <c r="AF510" s="76"/>
      <c r="AG510" s="76"/>
      <c r="AH510" s="76"/>
      <c r="AI510" s="76"/>
      <c r="AJ510" s="76"/>
      <c r="AK510" s="76"/>
      <c r="AL510" s="76"/>
    </row>
    <row r="511" spans="1:38" ht="11.25" customHeight="1" x14ac:dyDescent="0.55000000000000004">
      <c r="A511" s="76"/>
      <c r="B511" s="76"/>
      <c r="C511" s="76"/>
      <c r="D511" s="76"/>
      <c r="E511" s="76"/>
      <c r="F511" s="76"/>
      <c r="G511" s="76"/>
      <c r="H511" s="76"/>
      <c r="I511" s="76"/>
      <c r="J511" s="76"/>
      <c r="K511" s="76"/>
      <c r="L511" s="76"/>
      <c r="M511" s="76"/>
      <c r="N511" s="76"/>
      <c r="O511" s="76"/>
      <c r="P511" s="76"/>
      <c r="Q511" s="76"/>
      <c r="R511" s="76"/>
      <c r="S511" s="76"/>
      <c r="T511" s="76"/>
      <c r="U511" s="76"/>
      <c r="V511" s="76"/>
      <c r="W511" s="76"/>
      <c r="X511" s="76"/>
      <c r="Y511" s="76"/>
      <c r="Z511" s="76"/>
      <c r="AA511" s="76"/>
      <c r="AB511" s="76"/>
      <c r="AC511" s="76"/>
      <c r="AD511" s="76"/>
      <c r="AE511" s="76"/>
      <c r="AF511" s="76"/>
      <c r="AG511" s="76"/>
      <c r="AH511" s="76"/>
      <c r="AI511" s="76"/>
      <c r="AJ511" s="76"/>
      <c r="AK511" s="76"/>
      <c r="AL511" s="76"/>
    </row>
    <row r="512" spans="1:38" ht="11.25" customHeight="1" x14ac:dyDescent="0.55000000000000004">
      <c r="A512" s="76"/>
      <c r="B512" s="76"/>
      <c r="C512" s="76"/>
      <c r="D512" s="76"/>
      <c r="E512" s="76"/>
      <c r="F512" s="76"/>
      <c r="G512" s="76"/>
      <c r="H512" s="76"/>
      <c r="I512" s="76"/>
      <c r="J512" s="76"/>
      <c r="K512" s="76"/>
      <c r="L512" s="76"/>
      <c r="M512" s="76"/>
      <c r="N512" s="76"/>
      <c r="O512" s="76"/>
      <c r="P512" s="76"/>
      <c r="Q512" s="76"/>
      <c r="R512" s="76"/>
      <c r="S512" s="76"/>
      <c r="T512" s="76"/>
      <c r="U512" s="76"/>
      <c r="V512" s="76"/>
      <c r="W512" s="76"/>
      <c r="X512" s="76"/>
      <c r="Y512" s="76"/>
      <c r="Z512" s="76"/>
      <c r="AA512" s="76"/>
      <c r="AB512" s="76"/>
      <c r="AC512" s="76"/>
      <c r="AD512" s="76"/>
      <c r="AE512" s="76"/>
      <c r="AF512" s="76"/>
      <c r="AG512" s="76"/>
      <c r="AH512" s="76"/>
      <c r="AI512" s="76"/>
      <c r="AJ512" s="76"/>
      <c r="AK512" s="76"/>
      <c r="AL512" s="76"/>
    </row>
    <row r="513" spans="1:38" ht="11.25" customHeight="1" x14ac:dyDescent="0.55000000000000004">
      <c r="A513" s="76"/>
      <c r="B513" s="76"/>
      <c r="C513" s="76"/>
      <c r="D513" s="76"/>
      <c r="E513" s="76"/>
      <c r="F513" s="76"/>
      <c r="G513" s="76"/>
      <c r="H513" s="76"/>
      <c r="I513" s="76"/>
      <c r="J513" s="76"/>
      <c r="K513" s="76"/>
      <c r="L513" s="76"/>
      <c r="M513" s="76"/>
      <c r="N513" s="76"/>
      <c r="O513" s="76"/>
      <c r="P513" s="76"/>
      <c r="Q513" s="76"/>
      <c r="R513" s="76"/>
      <c r="S513" s="76"/>
      <c r="T513" s="76"/>
      <c r="U513" s="76"/>
      <c r="V513" s="76"/>
      <c r="W513" s="76"/>
      <c r="X513" s="76"/>
      <c r="Y513" s="76"/>
      <c r="Z513" s="76"/>
      <c r="AA513" s="76"/>
      <c r="AB513" s="76"/>
      <c r="AC513" s="76"/>
      <c r="AD513" s="76"/>
      <c r="AE513" s="76"/>
      <c r="AF513" s="76"/>
      <c r="AG513" s="76"/>
      <c r="AH513" s="76"/>
      <c r="AI513" s="76"/>
      <c r="AJ513" s="76"/>
      <c r="AK513" s="76"/>
      <c r="AL513" s="76"/>
    </row>
    <row r="514" spans="1:38" ht="11.25" customHeight="1" x14ac:dyDescent="0.55000000000000004">
      <c r="A514" s="76"/>
      <c r="B514" s="76"/>
      <c r="C514" s="76"/>
      <c r="D514" s="76"/>
      <c r="E514" s="76"/>
      <c r="F514" s="76"/>
      <c r="G514" s="76"/>
      <c r="H514" s="76"/>
      <c r="I514" s="76"/>
      <c r="J514" s="76"/>
      <c r="K514" s="76"/>
      <c r="L514" s="76"/>
      <c r="M514" s="76"/>
      <c r="N514" s="76"/>
      <c r="O514" s="76"/>
      <c r="P514" s="76"/>
      <c r="Q514" s="76"/>
      <c r="R514" s="76"/>
      <c r="S514" s="76"/>
      <c r="T514" s="76"/>
      <c r="U514" s="76"/>
      <c r="V514" s="76"/>
      <c r="W514" s="76"/>
      <c r="X514" s="76"/>
      <c r="Y514" s="76"/>
      <c r="Z514" s="76"/>
      <c r="AA514" s="76"/>
      <c r="AB514" s="76"/>
      <c r="AC514" s="76"/>
      <c r="AD514" s="76"/>
      <c r="AE514" s="76"/>
      <c r="AF514" s="76"/>
      <c r="AG514" s="76"/>
      <c r="AH514" s="76"/>
      <c r="AI514" s="76"/>
      <c r="AJ514" s="76"/>
      <c r="AK514" s="76"/>
      <c r="AL514" s="76"/>
    </row>
    <row r="515" spans="1:38" ht="11.25" customHeight="1" x14ac:dyDescent="0.55000000000000004">
      <c r="A515" s="76"/>
      <c r="B515" s="76"/>
      <c r="C515" s="76"/>
      <c r="D515" s="76"/>
      <c r="E515" s="76"/>
      <c r="F515" s="76"/>
      <c r="G515" s="76"/>
      <c r="H515" s="76"/>
      <c r="I515" s="76"/>
      <c r="J515" s="76"/>
      <c r="K515" s="76"/>
      <c r="L515" s="76"/>
      <c r="M515" s="76"/>
      <c r="N515" s="76"/>
      <c r="O515" s="76"/>
      <c r="P515" s="76"/>
      <c r="Q515" s="76"/>
      <c r="R515" s="76"/>
      <c r="S515" s="76"/>
      <c r="T515" s="76"/>
      <c r="U515" s="76"/>
      <c r="V515" s="76"/>
      <c r="W515" s="76"/>
      <c r="X515" s="76"/>
      <c r="Y515" s="76"/>
      <c r="Z515" s="76"/>
      <c r="AA515" s="76"/>
      <c r="AB515" s="76"/>
      <c r="AC515" s="76"/>
      <c r="AD515" s="76"/>
      <c r="AE515" s="76"/>
      <c r="AF515" s="76"/>
      <c r="AG515" s="76"/>
      <c r="AH515" s="76"/>
      <c r="AI515" s="76"/>
      <c r="AJ515" s="76"/>
      <c r="AK515" s="76"/>
      <c r="AL515" s="76"/>
    </row>
    <row r="516" spans="1:38" ht="11.25" customHeight="1" x14ac:dyDescent="0.55000000000000004">
      <c r="A516" s="76"/>
      <c r="B516" s="76"/>
      <c r="C516" s="76"/>
      <c r="D516" s="76"/>
      <c r="E516" s="76"/>
      <c r="F516" s="76"/>
      <c r="G516" s="76"/>
      <c r="H516" s="76"/>
      <c r="I516" s="76"/>
      <c r="J516" s="76"/>
      <c r="K516" s="76"/>
      <c r="L516" s="76"/>
      <c r="M516" s="76"/>
      <c r="N516" s="76"/>
      <c r="O516" s="76"/>
      <c r="P516" s="76"/>
      <c r="Q516" s="76"/>
      <c r="R516" s="76"/>
      <c r="S516" s="76"/>
      <c r="T516" s="76"/>
      <c r="U516" s="76"/>
      <c r="V516" s="76"/>
      <c r="W516" s="76"/>
      <c r="X516" s="76"/>
      <c r="Y516" s="76"/>
      <c r="Z516" s="76"/>
      <c r="AA516" s="76"/>
      <c r="AB516" s="76"/>
      <c r="AC516" s="76"/>
      <c r="AD516" s="76"/>
      <c r="AE516" s="76"/>
      <c r="AF516" s="76"/>
      <c r="AG516" s="76"/>
      <c r="AH516" s="76"/>
      <c r="AI516" s="76"/>
      <c r="AJ516" s="76"/>
      <c r="AK516" s="76"/>
      <c r="AL516" s="76"/>
    </row>
    <row r="517" spans="1:38" ht="11.25" customHeight="1" x14ac:dyDescent="0.55000000000000004">
      <c r="A517" s="76"/>
      <c r="B517" s="76"/>
      <c r="C517" s="76"/>
      <c r="D517" s="76"/>
      <c r="E517" s="76"/>
      <c r="F517" s="76"/>
      <c r="G517" s="76"/>
      <c r="H517" s="76"/>
      <c r="I517" s="76"/>
      <c r="J517" s="76"/>
      <c r="K517" s="76"/>
      <c r="L517" s="76"/>
      <c r="M517" s="76"/>
      <c r="N517" s="76"/>
      <c r="O517" s="76"/>
      <c r="P517" s="76"/>
      <c r="Q517" s="76"/>
      <c r="R517" s="76"/>
      <c r="S517" s="76"/>
      <c r="T517" s="76"/>
      <c r="U517" s="76"/>
      <c r="V517" s="76"/>
      <c r="W517" s="76"/>
      <c r="X517" s="76"/>
      <c r="Y517" s="76"/>
      <c r="Z517" s="76"/>
      <c r="AA517" s="76"/>
      <c r="AB517" s="76"/>
      <c r="AC517" s="76"/>
      <c r="AD517" s="76"/>
      <c r="AE517" s="76"/>
      <c r="AF517" s="76"/>
      <c r="AG517" s="76"/>
      <c r="AH517" s="76"/>
      <c r="AI517" s="76"/>
      <c r="AJ517" s="76"/>
      <c r="AK517" s="76"/>
      <c r="AL517" s="76"/>
    </row>
    <row r="518" spans="1:38" ht="11.25" customHeight="1" x14ac:dyDescent="0.55000000000000004">
      <c r="A518" s="76"/>
      <c r="B518" s="76"/>
      <c r="C518" s="76"/>
      <c r="D518" s="76"/>
      <c r="E518" s="76"/>
      <c r="F518" s="76"/>
      <c r="G518" s="76"/>
      <c r="H518" s="76"/>
      <c r="I518" s="76"/>
      <c r="J518" s="76"/>
      <c r="K518" s="76"/>
      <c r="L518" s="76"/>
      <c r="M518" s="76"/>
      <c r="N518" s="76"/>
      <c r="O518" s="76"/>
      <c r="P518" s="76"/>
      <c r="Q518" s="76"/>
      <c r="R518" s="76"/>
      <c r="S518" s="76"/>
      <c r="T518" s="76"/>
      <c r="U518" s="76"/>
      <c r="V518" s="76"/>
      <c r="W518" s="76"/>
      <c r="X518" s="76"/>
      <c r="Y518" s="76"/>
      <c r="Z518" s="76"/>
      <c r="AA518" s="76"/>
      <c r="AB518" s="76"/>
      <c r="AC518" s="76"/>
      <c r="AD518" s="76"/>
      <c r="AE518" s="76"/>
      <c r="AF518" s="76"/>
      <c r="AG518" s="76"/>
      <c r="AH518" s="76"/>
      <c r="AI518" s="76"/>
      <c r="AJ518" s="76"/>
      <c r="AK518" s="76"/>
      <c r="AL518" s="76"/>
    </row>
    <row r="519" spans="1:38" ht="11.25" customHeight="1" x14ac:dyDescent="0.55000000000000004">
      <c r="A519" s="76"/>
      <c r="B519" s="76"/>
      <c r="C519" s="76"/>
      <c r="D519" s="76"/>
      <c r="E519" s="76"/>
      <c r="F519" s="76"/>
      <c r="G519" s="76"/>
      <c r="H519" s="76"/>
      <c r="I519" s="76"/>
      <c r="J519" s="76"/>
      <c r="K519" s="76"/>
      <c r="L519" s="76"/>
      <c r="M519" s="76"/>
      <c r="N519" s="76"/>
      <c r="O519" s="76"/>
      <c r="P519" s="76"/>
      <c r="Q519" s="76"/>
      <c r="R519" s="76"/>
      <c r="S519" s="76"/>
      <c r="T519" s="76"/>
      <c r="U519" s="76"/>
      <c r="V519" s="76"/>
      <c r="W519" s="76"/>
      <c r="X519" s="76"/>
      <c r="Y519" s="76"/>
      <c r="Z519" s="76"/>
      <c r="AA519" s="76"/>
      <c r="AB519" s="76"/>
      <c r="AC519" s="76"/>
      <c r="AD519" s="76"/>
      <c r="AE519" s="76"/>
      <c r="AF519" s="76"/>
      <c r="AG519" s="76"/>
      <c r="AH519" s="76"/>
      <c r="AI519" s="76"/>
      <c r="AJ519" s="76"/>
      <c r="AK519" s="76"/>
      <c r="AL519" s="76"/>
    </row>
    <row r="520" spans="1:38" ht="11.25" customHeight="1" x14ac:dyDescent="0.55000000000000004">
      <c r="A520" s="76"/>
      <c r="B520" s="76"/>
      <c r="C520" s="76"/>
      <c r="D520" s="76"/>
      <c r="E520" s="76"/>
      <c r="F520" s="76"/>
      <c r="G520" s="76"/>
      <c r="H520" s="76"/>
      <c r="I520" s="76"/>
      <c r="J520" s="76"/>
      <c r="K520" s="76"/>
      <c r="L520" s="76"/>
      <c r="M520" s="76"/>
      <c r="N520" s="76"/>
      <c r="O520" s="76"/>
      <c r="P520" s="76"/>
      <c r="Q520" s="76"/>
      <c r="R520" s="76"/>
      <c r="S520" s="76"/>
      <c r="T520" s="76"/>
      <c r="U520" s="76"/>
      <c r="V520" s="76"/>
      <c r="W520" s="76"/>
      <c r="X520" s="76"/>
      <c r="Y520" s="76"/>
      <c r="Z520" s="76"/>
      <c r="AA520" s="76"/>
      <c r="AB520" s="76"/>
      <c r="AC520" s="76"/>
      <c r="AD520" s="76"/>
      <c r="AE520" s="76"/>
      <c r="AF520" s="76"/>
      <c r="AG520" s="76"/>
      <c r="AH520" s="76"/>
      <c r="AI520" s="76"/>
      <c r="AJ520" s="76"/>
      <c r="AK520" s="76"/>
      <c r="AL520" s="76"/>
    </row>
    <row r="521" spans="1:38" ht="11.25" customHeight="1" x14ac:dyDescent="0.55000000000000004">
      <c r="A521" s="76"/>
      <c r="B521" s="76"/>
      <c r="C521" s="76"/>
      <c r="D521" s="76"/>
      <c r="E521" s="76"/>
      <c r="F521" s="76"/>
      <c r="G521" s="76"/>
      <c r="H521" s="76"/>
      <c r="I521" s="76"/>
      <c r="J521" s="76"/>
      <c r="K521" s="76"/>
      <c r="L521" s="76"/>
      <c r="M521" s="76"/>
      <c r="N521" s="76"/>
      <c r="O521" s="76"/>
      <c r="P521" s="76"/>
      <c r="Q521" s="76"/>
      <c r="R521" s="76"/>
      <c r="S521" s="76"/>
      <c r="T521" s="76"/>
      <c r="U521" s="76"/>
      <c r="V521" s="76"/>
      <c r="W521" s="76"/>
      <c r="X521" s="76"/>
      <c r="Y521" s="76"/>
      <c r="Z521" s="76"/>
      <c r="AA521" s="76"/>
      <c r="AB521" s="76"/>
      <c r="AC521" s="76"/>
      <c r="AD521" s="76"/>
      <c r="AE521" s="76"/>
      <c r="AF521" s="76"/>
      <c r="AG521" s="76"/>
      <c r="AH521" s="76"/>
      <c r="AI521" s="76"/>
      <c r="AJ521" s="76"/>
      <c r="AK521" s="76"/>
      <c r="AL521" s="76"/>
    </row>
    <row r="522" spans="1:38" ht="11.25" customHeight="1" x14ac:dyDescent="0.55000000000000004">
      <c r="A522" s="76"/>
      <c r="B522" s="76"/>
      <c r="C522" s="76"/>
      <c r="D522" s="76"/>
      <c r="E522" s="76"/>
      <c r="F522" s="76"/>
      <c r="G522" s="76"/>
      <c r="H522" s="76"/>
      <c r="I522" s="76"/>
      <c r="J522" s="76"/>
      <c r="K522" s="76"/>
      <c r="L522" s="76"/>
      <c r="M522" s="76"/>
      <c r="N522" s="76"/>
      <c r="O522" s="76"/>
      <c r="P522" s="76"/>
      <c r="Q522" s="76"/>
      <c r="R522" s="76"/>
      <c r="S522" s="76"/>
      <c r="T522" s="76"/>
      <c r="U522" s="76"/>
      <c r="V522" s="76"/>
      <c r="W522" s="76"/>
      <c r="X522" s="76"/>
      <c r="Y522" s="76"/>
      <c r="Z522" s="76"/>
      <c r="AA522" s="76"/>
      <c r="AB522" s="76"/>
      <c r="AC522" s="76"/>
      <c r="AD522" s="76"/>
      <c r="AE522" s="76"/>
      <c r="AF522" s="76"/>
      <c r="AG522" s="76"/>
      <c r="AH522" s="76"/>
      <c r="AI522" s="76"/>
      <c r="AJ522" s="76"/>
      <c r="AK522" s="76"/>
      <c r="AL522" s="76"/>
    </row>
    <row r="523" spans="1:38" ht="11.25" customHeight="1" x14ac:dyDescent="0.55000000000000004">
      <c r="A523" s="76"/>
      <c r="B523" s="76"/>
      <c r="C523" s="76"/>
      <c r="D523" s="76"/>
      <c r="E523" s="76"/>
      <c r="F523" s="76"/>
      <c r="G523" s="76"/>
      <c r="H523" s="76"/>
      <c r="I523" s="76"/>
      <c r="J523" s="76"/>
      <c r="K523" s="76"/>
      <c r="L523" s="76"/>
      <c r="M523" s="76"/>
      <c r="N523" s="76"/>
      <c r="O523" s="76"/>
      <c r="P523" s="76"/>
      <c r="Q523" s="76"/>
      <c r="R523" s="76"/>
      <c r="S523" s="76"/>
      <c r="T523" s="76"/>
      <c r="U523" s="76"/>
      <c r="V523" s="76"/>
      <c r="W523" s="76"/>
      <c r="X523" s="76"/>
      <c r="Y523" s="76"/>
      <c r="Z523" s="76"/>
      <c r="AA523" s="76"/>
      <c r="AB523" s="76"/>
      <c r="AC523" s="76"/>
      <c r="AD523" s="76"/>
      <c r="AE523" s="76"/>
      <c r="AF523" s="76"/>
      <c r="AG523" s="76"/>
      <c r="AH523" s="76"/>
      <c r="AI523" s="76"/>
      <c r="AJ523" s="76"/>
      <c r="AK523" s="76"/>
      <c r="AL523" s="76"/>
    </row>
    <row r="524" spans="1:38" ht="11.25" customHeight="1" x14ac:dyDescent="0.55000000000000004">
      <c r="A524" s="76"/>
      <c r="B524" s="76"/>
      <c r="C524" s="76"/>
      <c r="D524" s="76"/>
      <c r="E524" s="76"/>
      <c r="F524" s="76"/>
      <c r="G524" s="76"/>
      <c r="H524" s="76"/>
      <c r="I524" s="76"/>
      <c r="J524" s="76"/>
      <c r="K524" s="76"/>
      <c r="L524" s="76"/>
      <c r="M524" s="76"/>
      <c r="N524" s="76"/>
      <c r="O524" s="76"/>
      <c r="P524" s="76"/>
      <c r="Q524" s="76"/>
      <c r="R524" s="76"/>
      <c r="S524" s="76"/>
      <c r="T524" s="76"/>
      <c r="U524" s="76"/>
      <c r="V524" s="76"/>
      <c r="W524" s="76"/>
      <c r="X524" s="76"/>
      <c r="Y524" s="76"/>
      <c r="Z524" s="76"/>
      <c r="AA524" s="76"/>
      <c r="AB524" s="76"/>
      <c r="AC524" s="76"/>
      <c r="AD524" s="76"/>
      <c r="AE524" s="76"/>
      <c r="AF524" s="76"/>
      <c r="AG524" s="76"/>
      <c r="AH524" s="76"/>
      <c r="AI524" s="76"/>
      <c r="AJ524" s="76"/>
      <c r="AK524" s="76"/>
      <c r="AL524" s="76"/>
    </row>
    <row r="525" spans="1:38" ht="11.25" customHeight="1" x14ac:dyDescent="0.55000000000000004">
      <c r="A525" s="76"/>
      <c r="B525" s="76"/>
      <c r="C525" s="76"/>
      <c r="D525" s="76"/>
      <c r="E525" s="76"/>
      <c r="F525" s="76"/>
      <c r="G525" s="76"/>
      <c r="H525" s="76"/>
      <c r="I525" s="76"/>
      <c r="J525" s="76"/>
      <c r="K525" s="76"/>
      <c r="L525" s="76"/>
      <c r="M525" s="76"/>
      <c r="N525" s="76"/>
      <c r="O525" s="76"/>
      <c r="P525" s="76"/>
      <c r="Q525" s="76"/>
      <c r="R525" s="76"/>
      <c r="S525" s="76"/>
      <c r="T525" s="76"/>
      <c r="U525" s="76"/>
      <c r="V525" s="76"/>
      <c r="W525" s="76"/>
      <c r="X525" s="76"/>
      <c r="Y525" s="76"/>
      <c r="Z525" s="76"/>
      <c r="AA525" s="76"/>
      <c r="AB525" s="76"/>
      <c r="AC525" s="76"/>
      <c r="AD525" s="76"/>
      <c r="AE525" s="76"/>
      <c r="AF525" s="76"/>
      <c r="AG525" s="76"/>
      <c r="AH525" s="76"/>
      <c r="AI525" s="76"/>
      <c r="AJ525" s="76"/>
      <c r="AK525" s="76"/>
      <c r="AL525" s="76"/>
    </row>
    <row r="526" spans="1:38" ht="11.25" customHeight="1" x14ac:dyDescent="0.55000000000000004">
      <c r="A526" s="76"/>
      <c r="B526" s="76"/>
      <c r="C526" s="76"/>
      <c r="D526" s="76"/>
      <c r="E526" s="76"/>
      <c r="F526" s="76"/>
      <c r="G526" s="76"/>
      <c r="H526" s="76"/>
      <c r="I526" s="76"/>
      <c r="J526" s="76"/>
      <c r="K526" s="76"/>
      <c r="L526" s="76"/>
      <c r="M526" s="76"/>
      <c r="N526" s="76"/>
      <c r="O526" s="76"/>
      <c r="P526" s="76"/>
      <c r="Q526" s="76"/>
      <c r="R526" s="76"/>
      <c r="S526" s="76"/>
      <c r="T526" s="76"/>
      <c r="U526" s="76"/>
      <c r="V526" s="76"/>
      <c r="W526" s="76"/>
      <c r="X526" s="76"/>
      <c r="Y526" s="76"/>
      <c r="Z526" s="76"/>
      <c r="AA526" s="76"/>
      <c r="AB526" s="76"/>
      <c r="AC526" s="76"/>
      <c r="AD526" s="76"/>
      <c r="AE526" s="76"/>
      <c r="AF526" s="76"/>
      <c r="AG526" s="76"/>
      <c r="AH526" s="76"/>
      <c r="AI526" s="76"/>
      <c r="AJ526" s="76"/>
      <c r="AK526" s="76"/>
      <c r="AL526" s="76"/>
    </row>
    <row r="527" spans="1:38" ht="11.25" customHeight="1" x14ac:dyDescent="0.55000000000000004">
      <c r="A527" s="76"/>
      <c r="B527" s="76"/>
      <c r="C527" s="76"/>
      <c r="D527" s="76"/>
      <c r="E527" s="76"/>
      <c r="F527" s="76"/>
      <c r="G527" s="76"/>
      <c r="H527" s="76"/>
      <c r="I527" s="76"/>
      <c r="J527" s="76"/>
      <c r="K527" s="76"/>
      <c r="L527" s="76"/>
      <c r="M527" s="76"/>
      <c r="N527" s="76"/>
      <c r="O527" s="76"/>
      <c r="P527" s="76"/>
      <c r="Q527" s="76"/>
      <c r="R527" s="76"/>
      <c r="S527" s="76"/>
      <c r="T527" s="76"/>
      <c r="U527" s="76"/>
      <c r="V527" s="76"/>
      <c r="W527" s="76"/>
      <c r="X527" s="76"/>
      <c r="Y527" s="76"/>
      <c r="Z527" s="76"/>
      <c r="AA527" s="76"/>
      <c r="AB527" s="76"/>
      <c r="AC527" s="76"/>
      <c r="AD527" s="76"/>
      <c r="AE527" s="76"/>
      <c r="AF527" s="76"/>
      <c r="AG527" s="76"/>
      <c r="AH527" s="76"/>
      <c r="AI527" s="76"/>
      <c r="AJ527" s="76"/>
      <c r="AK527" s="76"/>
      <c r="AL527" s="76"/>
    </row>
    <row r="528" spans="1:38" ht="11.25" customHeight="1" x14ac:dyDescent="0.55000000000000004">
      <c r="A528" s="76"/>
      <c r="B528" s="76"/>
      <c r="C528" s="76"/>
      <c r="D528" s="76"/>
      <c r="E528" s="76"/>
      <c r="F528" s="76"/>
      <c r="G528" s="76"/>
      <c r="H528" s="76"/>
      <c r="I528" s="76"/>
      <c r="J528" s="76"/>
      <c r="K528" s="76"/>
      <c r="L528" s="76"/>
      <c r="M528" s="76"/>
      <c r="N528" s="76"/>
      <c r="O528" s="76"/>
      <c r="P528" s="76"/>
      <c r="Q528" s="76"/>
      <c r="R528" s="76"/>
      <c r="S528" s="76"/>
      <c r="T528" s="76"/>
      <c r="U528" s="76"/>
      <c r="V528" s="76"/>
      <c r="W528" s="76"/>
      <c r="X528" s="76"/>
      <c r="Y528" s="76"/>
      <c r="Z528" s="76"/>
      <c r="AA528" s="76"/>
      <c r="AB528" s="76"/>
      <c r="AC528" s="76"/>
      <c r="AD528" s="76"/>
      <c r="AE528" s="76"/>
      <c r="AF528" s="76"/>
      <c r="AG528" s="76"/>
      <c r="AH528" s="76"/>
      <c r="AI528" s="76"/>
      <c r="AJ528" s="76"/>
      <c r="AK528" s="76"/>
      <c r="AL528" s="76"/>
    </row>
    <row r="529" spans="1:38" ht="11.25" customHeight="1" x14ac:dyDescent="0.55000000000000004">
      <c r="A529" s="76"/>
      <c r="B529" s="76"/>
      <c r="C529" s="76"/>
      <c r="D529" s="76"/>
      <c r="E529" s="76"/>
      <c r="F529" s="76"/>
      <c r="G529" s="76"/>
      <c r="H529" s="76"/>
      <c r="I529" s="76"/>
      <c r="J529" s="76"/>
      <c r="K529" s="76"/>
      <c r="L529" s="76"/>
      <c r="M529" s="76"/>
      <c r="N529" s="76"/>
      <c r="O529" s="76"/>
      <c r="P529" s="76"/>
      <c r="Q529" s="76"/>
      <c r="R529" s="76"/>
      <c r="S529" s="76"/>
      <c r="T529" s="76"/>
      <c r="U529" s="76"/>
      <c r="V529" s="76"/>
      <c r="W529" s="76"/>
      <c r="X529" s="76"/>
      <c r="Y529" s="76"/>
      <c r="Z529" s="76"/>
      <c r="AA529" s="76"/>
      <c r="AB529" s="76"/>
      <c r="AC529" s="76"/>
      <c r="AD529" s="76"/>
      <c r="AE529" s="76"/>
      <c r="AF529" s="76"/>
      <c r="AG529" s="76"/>
      <c r="AH529" s="76"/>
      <c r="AI529" s="76"/>
      <c r="AJ529" s="76"/>
      <c r="AK529" s="76"/>
      <c r="AL529" s="76"/>
    </row>
    <row r="530" spans="1:38" ht="11.25" customHeight="1" x14ac:dyDescent="0.55000000000000004">
      <c r="A530" s="76"/>
      <c r="B530" s="76"/>
      <c r="C530" s="76"/>
      <c r="D530" s="76"/>
      <c r="E530" s="76"/>
      <c r="F530" s="76"/>
      <c r="G530" s="76"/>
      <c r="H530" s="76"/>
      <c r="I530" s="76"/>
      <c r="J530" s="76"/>
      <c r="K530" s="76"/>
      <c r="L530" s="76"/>
      <c r="M530" s="76"/>
      <c r="N530" s="76"/>
      <c r="O530" s="76"/>
      <c r="P530" s="76"/>
      <c r="Q530" s="76"/>
      <c r="R530" s="76"/>
      <c r="S530" s="76"/>
      <c r="T530" s="76"/>
      <c r="U530" s="76"/>
      <c r="V530" s="76"/>
      <c r="W530" s="76"/>
      <c r="X530" s="76"/>
      <c r="Y530" s="76"/>
      <c r="Z530" s="76"/>
      <c r="AA530" s="76"/>
      <c r="AB530" s="76"/>
      <c r="AC530" s="76"/>
      <c r="AD530" s="76"/>
      <c r="AE530" s="76"/>
      <c r="AF530" s="76"/>
      <c r="AG530" s="76"/>
      <c r="AH530" s="76"/>
      <c r="AI530" s="76"/>
      <c r="AJ530" s="76"/>
      <c r="AK530" s="76"/>
      <c r="AL530" s="76"/>
    </row>
    <row r="531" spans="1:38" ht="11.25" customHeight="1" x14ac:dyDescent="0.55000000000000004">
      <c r="A531" s="76"/>
      <c r="B531" s="76"/>
      <c r="C531" s="76"/>
      <c r="D531" s="76"/>
      <c r="E531" s="76"/>
      <c r="F531" s="76"/>
      <c r="G531" s="76"/>
      <c r="H531" s="76"/>
      <c r="I531" s="76"/>
      <c r="J531" s="76"/>
      <c r="K531" s="76"/>
      <c r="L531" s="76"/>
      <c r="M531" s="76"/>
      <c r="N531" s="76"/>
      <c r="O531" s="76"/>
      <c r="P531" s="76"/>
      <c r="Q531" s="76"/>
      <c r="R531" s="76"/>
      <c r="S531" s="76"/>
      <c r="T531" s="76"/>
      <c r="U531" s="76"/>
      <c r="V531" s="76"/>
      <c r="W531" s="76"/>
      <c r="X531" s="76"/>
      <c r="Y531" s="76"/>
      <c r="Z531" s="76"/>
      <c r="AA531" s="76"/>
      <c r="AB531" s="76"/>
      <c r="AC531" s="76"/>
      <c r="AD531" s="76"/>
      <c r="AE531" s="76"/>
      <c r="AF531" s="76"/>
      <c r="AG531" s="76"/>
      <c r="AH531" s="76"/>
      <c r="AI531" s="76"/>
      <c r="AJ531" s="76"/>
      <c r="AK531" s="76"/>
      <c r="AL531" s="76"/>
    </row>
    <row r="532" spans="1:38" ht="11.25" customHeight="1" x14ac:dyDescent="0.55000000000000004">
      <c r="A532" s="76"/>
      <c r="B532" s="76"/>
      <c r="C532" s="76"/>
      <c r="D532" s="76"/>
      <c r="E532" s="76"/>
      <c r="F532" s="76"/>
      <c r="G532" s="76"/>
      <c r="H532" s="76"/>
      <c r="I532" s="76"/>
      <c r="J532" s="76"/>
      <c r="K532" s="76"/>
      <c r="L532" s="76"/>
      <c r="M532" s="76"/>
      <c r="N532" s="76"/>
      <c r="O532" s="76"/>
      <c r="P532" s="76"/>
      <c r="Q532" s="76"/>
      <c r="R532" s="76"/>
      <c r="S532" s="76"/>
      <c r="T532" s="76"/>
      <c r="U532" s="76"/>
      <c r="V532" s="76"/>
      <c r="W532" s="76"/>
      <c r="X532" s="76"/>
      <c r="Y532" s="76"/>
      <c r="Z532" s="76"/>
      <c r="AA532" s="76"/>
      <c r="AB532" s="76"/>
      <c r="AC532" s="76"/>
      <c r="AD532" s="76"/>
      <c r="AE532" s="76"/>
      <c r="AF532" s="76"/>
      <c r="AG532" s="76"/>
      <c r="AH532" s="76"/>
      <c r="AI532" s="76"/>
      <c r="AJ532" s="76"/>
      <c r="AK532" s="76"/>
      <c r="AL532" s="76"/>
    </row>
    <row r="533" spans="1:38" ht="11.25" customHeight="1" x14ac:dyDescent="0.55000000000000004">
      <c r="A533" s="76"/>
      <c r="B533" s="76"/>
      <c r="C533" s="76"/>
      <c r="D533" s="76"/>
      <c r="E533" s="76"/>
      <c r="F533" s="76"/>
      <c r="G533" s="76"/>
      <c r="H533" s="76"/>
      <c r="I533" s="76"/>
      <c r="J533" s="76"/>
      <c r="K533" s="76"/>
      <c r="L533" s="76"/>
      <c r="M533" s="76"/>
      <c r="N533" s="76"/>
      <c r="O533" s="76"/>
      <c r="P533" s="76"/>
      <c r="Q533" s="76"/>
      <c r="R533" s="76"/>
      <c r="S533" s="76"/>
      <c r="T533" s="76"/>
      <c r="U533" s="76"/>
      <c r="V533" s="76"/>
      <c r="W533" s="76"/>
      <c r="X533" s="76"/>
      <c r="Y533" s="76"/>
      <c r="Z533" s="76"/>
      <c r="AA533" s="76"/>
      <c r="AB533" s="76"/>
      <c r="AC533" s="76"/>
      <c r="AD533" s="76"/>
      <c r="AE533" s="76"/>
      <c r="AF533" s="76"/>
      <c r="AG533" s="76"/>
      <c r="AH533" s="76"/>
      <c r="AI533" s="76"/>
      <c r="AJ533" s="76"/>
      <c r="AK533" s="76"/>
      <c r="AL533" s="76"/>
    </row>
    <row r="534" spans="1:38" ht="11.25" customHeight="1" x14ac:dyDescent="0.55000000000000004">
      <c r="A534" s="76"/>
      <c r="B534" s="76"/>
      <c r="C534" s="76"/>
      <c r="D534" s="76"/>
      <c r="E534" s="76"/>
      <c r="F534" s="76"/>
      <c r="G534" s="76"/>
      <c r="H534" s="76"/>
      <c r="I534" s="76"/>
      <c r="J534" s="76"/>
      <c r="K534" s="76"/>
      <c r="L534" s="76"/>
      <c r="M534" s="76"/>
      <c r="N534" s="76"/>
      <c r="O534" s="76"/>
      <c r="P534" s="76"/>
      <c r="Q534" s="76"/>
      <c r="R534" s="76"/>
      <c r="S534" s="76"/>
      <c r="T534" s="76"/>
      <c r="U534" s="76"/>
      <c r="V534" s="76"/>
      <c r="W534" s="76"/>
      <c r="X534" s="76"/>
      <c r="Y534" s="76"/>
      <c r="Z534" s="76"/>
      <c r="AA534" s="76"/>
      <c r="AB534" s="76"/>
      <c r="AC534" s="76"/>
      <c r="AD534" s="76"/>
      <c r="AE534" s="76"/>
      <c r="AF534" s="76"/>
      <c r="AG534" s="76"/>
      <c r="AH534" s="76"/>
      <c r="AI534" s="76"/>
      <c r="AJ534" s="76"/>
      <c r="AK534" s="76"/>
      <c r="AL534" s="76"/>
    </row>
    <row r="535" spans="1:38" ht="11.25" customHeight="1" x14ac:dyDescent="0.55000000000000004">
      <c r="A535" s="76"/>
      <c r="B535" s="76"/>
      <c r="C535" s="76"/>
      <c r="D535" s="76"/>
      <c r="E535" s="76"/>
      <c r="F535" s="76"/>
      <c r="G535" s="76"/>
      <c r="H535" s="76"/>
      <c r="I535" s="76"/>
      <c r="J535" s="76"/>
      <c r="K535" s="76"/>
      <c r="L535" s="76"/>
      <c r="M535" s="76"/>
      <c r="N535" s="76"/>
      <c r="O535" s="76"/>
      <c r="P535" s="76"/>
      <c r="Q535" s="76"/>
      <c r="R535" s="76"/>
      <c r="S535" s="76"/>
      <c r="T535" s="76"/>
      <c r="U535" s="76"/>
      <c r="V535" s="76"/>
      <c r="W535" s="76"/>
      <c r="X535" s="76"/>
      <c r="Y535" s="76"/>
      <c r="Z535" s="76"/>
      <c r="AA535" s="76"/>
      <c r="AB535" s="76"/>
      <c r="AC535" s="76"/>
      <c r="AD535" s="76"/>
      <c r="AE535" s="76"/>
      <c r="AF535" s="76"/>
      <c r="AG535" s="76"/>
      <c r="AH535" s="76"/>
      <c r="AI535" s="76"/>
      <c r="AJ535" s="76"/>
      <c r="AK535" s="76"/>
      <c r="AL535" s="76"/>
    </row>
    <row r="536" spans="1:38" ht="11.25" customHeight="1" x14ac:dyDescent="0.55000000000000004">
      <c r="A536" s="76"/>
      <c r="B536" s="76"/>
      <c r="C536" s="76"/>
      <c r="D536" s="76"/>
      <c r="E536" s="76"/>
      <c r="F536" s="76"/>
      <c r="G536" s="76"/>
      <c r="H536" s="76"/>
      <c r="I536" s="76"/>
      <c r="J536" s="76"/>
      <c r="K536" s="76"/>
      <c r="L536" s="76"/>
      <c r="M536" s="76"/>
      <c r="N536" s="76"/>
      <c r="O536" s="76"/>
      <c r="P536" s="76"/>
      <c r="Q536" s="76"/>
      <c r="R536" s="76"/>
      <c r="S536" s="76"/>
      <c r="T536" s="76"/>
      <c r="U536" s="76"/>
      <c r="V536" s="76"/>
      <c r="W536" s="76"/>
      <c r="X536" s="76"/>
      <c r="Y536" s="76"/>
      <c r="Z536" s="76"/>
      <c r="AA536" s="76"/>
      <c r="AB536" s="76"/>
      <c r="AC536" s="76"/>
      <c r="AD536" s="76"/>
      <c r="AE536" s="76"/>
      <c r="AF536" s="76"/>
      <c r="AG536" s="76"/>
      <c r="AH536" s="76"/>
      <c r="AI536" s="76"/>
      <c r="AJ536" s="76"/>
      <c r="AK536" s="76"/>
      <c r="AL536" s="76"/>
    </row>
    <row r="537" spans="1:38" ht="11.25" customHeight="1" x14ac:dyDescent="0.55000000000000004">
      <c r="A537" s="76"/>
      <c r="B537" s="76"/>
      <c r="C537" s="76"/>
      <c r="D537" s="76"/>
      <c r="E537" s="76"/>
      <c r="F537" s="76"/>
      <c r="G537" s="76"/>
      <c r="H537" s="76"/>
      <c r="I537" s="76"/>
      <c r="J537" s="76"/>
      <c r="K537" s="76"/>
      <c r="L537" s="76"/>
      <c r="M537" s="76"/>
      <c r="N537" s="76"/>
      <c r="O537" s="76"/>
      <c r="P537" s="76"/>
      <c r="Q537" s="76"/>
      <c r="R537" s="76"/>
      <c r="S537" s="76"/>
      <c r="T537" s="76"/>
      <c r="U537" s="76"/>
      <c r="V537" s="76"/>
      <c r="W537" s="76"/>
      <c r="X537" s="76"/>
      <c r="Y537" s="76"/>
      <c r="Z537" s="76"/>
      <c r="AA537" s="76"/>
      <c r="AB537" s="76"/>
      <c r="AC537" s="76"/>
      <c r="AD537" s="76"/>
      <c r="AE537" s="76"/>
      <c r="AF537" s="76"/>
      <c r="AG537" s="76"/>
      <c r="AH537" s="76"/>
      <c r="AI537" s="76"/>
      <c r="AJ537" s="76"/>
      <c r="AK537" s="76"/>
      <c r="AL537" s="76"/>
    </row>
    <row r="538" spans="1:38" ht="11.25" customHeight="1" x14ac:dyDescent="0.55000000000000004">
      <c r="A538" s="76"/>
      <c r="B538" s="76"/>
      <c r="C538" s="76"/>
      <c r="D538" s="76"/>
      <c r="E538" s="76"/>
      <c r="F538" s="76"/>
      <c r="G538" s="76"/>
      <c r="H538" s="76"/>
      <c r="I538" s="76"/>
      <c r="J538" s="76"/>
      <c r="K538" s="76"/>
      <c r="L538" s="76"/>
      <c r="M538" s="76"/>
      <c r="N538" s="76"/>
      <c r="O538" s="76"/>
      <c r="P538" s="76"/>
      <c r="Q538" s="76"/>
      <c r="R538" s="76"/>
      <c r="S538" s="76"/>
      <c r="T538" s="76"/>
      <c r="U538" s="76"/>
      <c r="V538" s="76"/>
      <c r="W538" s="76"/>
      <c r="X538" s="76"/>
      <c r="Y538" s="76"/>
      <c r="Z538" s="76"/>
      <c r="AA538" s="76"/>
      <c r="AB538" s="76"/>
      <c r="AC538" s="76"/>
      <c r="AD538" s="76"/>
      <c r="AE538" s="76"/>
      <c r="AF538" s="76"/>
      <c r="AG538" s="76"/>
      <c r="AH538" s="76"/>
      <c r="AI538" s="76"/>
      <c r="AJ538" s="76"/>
      <c r="AK538" s="76"/>
      <c r="AL538" s="76"/>
    </row>
    <row r="539" spans="1:38" ht="11.25" customHeight="1" x14ac:dyDescent="0.55000000000000004">
      <c r="A539" s="76"/>
      <c r="B539" s="76"/>
      <c r="C539" s="76"/>
      <c r="D539" s="76"/>
      <c r="E539" s="76"/>
      <c r="F539" s="76"/>
      <c r="G539" s="76"/>
      <c r="H539" s="76"/>
      <c r="I539" s="76"/>
      <c r="J539" s="76"/>
      <c r="K539" s="76"/>
      <c r="L539" s="76"/>
      <c r="M539" s="76"/>
      <c r="N539" s="76"/>
      <c r="O539" s="76"/>
      <c r="P539" s="76"/>
      <c r="Q539" s="76"/>
      <c r="R539" s="76"/>
      <c r="S539" s="76"/>
      <c r="T539" s="76"/>
      <c r="U539" s="76"/>
      <c r="V539" s="76"/>
      <c r="W539" s="76"/>
      <c r="X539" s="76"/>
      <c r="Y539" s="76"/>
      <c r="Z539" s="76"/>
      <c r="AA539" s="76"/>
      <c r="AB539" s="76"/>
      <c r="AC539" s="76"/>
      <c r="AD539" s="76"/>
      <c r="AE539" s="76"/>
      <c r="AF539" s="76"/>
      <c r="AG539" s="76"/>
      <c r="AH539" s="76"/>
      <c r="AI539" s="76"/>
      <c r="AJ539" s="76"/>
      <c r="AK539" s="76"/>
      <c r="AL539" s="76"/>
    </row>
    <row r="540" spans="1:38" ht="11.25" customHeight="1" x14ac:dyDescent="0.55000000000000004">
      <c r="A540" s="76"/>
      <c r="B540" s="76"/>
      <c r="C540" s="76"/>
      <c r="D540" s="76"/>
      <c r="E540" s="76"/>
      <c r="F540" s="76"/>
      <c r="G540" s="76"/>
      <c r="H540" s="76"/>
      <c r="I540" s="76"/>
      <c r="J540" s="76"/>
      <c r="K540" s="76"/>
      <c r="L540" s="76"/>
      <c r="M540" s="76"/>
      <c r="N540" s="76"/>
      <c r="O540" s="76"/>
      <c r="P540" s="76"/>
      <c r="Q540" s="76"/>
      <c r="R540" s="76"/>
      <c r="S540" s="76"/>
      <c r="T540" s="76"/>
      <c r="U540" s="76"/>
      <c r="V540" s="76"/>
      <c r="W540" s="76"/>
      <c r="X540" s="76"/>
      <c r="Y540" s="76"/>
      <c r="Z540" s="76"/>
      <c r="AA540" s="76"/>
      <c r="AB540" s="76"/>
      <c r="AC540" s="76"/>
      <c r="AD540" s="76"/>
      <c r="AE540" s="76"/>
      <c r="AF540" s="76"/>
      <c r="AG540" s="76"/>
      <c r="AH540" s="76"/>
      <c r="AI540" s="76"/>
      <c r="AJ540" s="76"/>
      <c r="AK540" s="76"/>
      <c r="AL540" s="76"/>
    </row>
    <row r="541" spans="1:38" ht="11.25" customHeight="1" x14ac:dyDescent="0.55000000000000004">
      <c r="A541" s="76"/>
      <c r="B541" s="76"/>
      <c r="C541" s="76"/>
      <c r="D541" s="76"/>
      <c r="E541" s="76"/>
      <c r="F541" s="76"/>
      <c r="G541" s="76"/>
      <c r="H541" s="76"/>
      <c r="I541" s="76"/>
      <c r="J541" s="76"/>
      <c r="K541" s="76"/>
      <c r="L541" s="76"/>
      <c r="M541" s="76"/>
      <c r="N541" s="76"/>
      <c r="O541" s="76"/>
      <c r="P541" s="76"/>
      <c r="Q541" s="76"/>
      <c r="R541" s="76"/>
      <c r="S541" s="76"/>
      <c r="T541" s="76"/>
      <c r="U541" s="76"/>
      <c r="V541" s="76"/>
      <c r="W541" s="76"/>
      <c r="X541" s="76"/>
      <c r="Y541" s="76"/>
      <c r="Z541" s="76"/>
      <c r="AA541" s="76"/>
      <c r="AB541" s="76"/>
      <c r="AC541" s="76"/>
      <c r="AD541" s="76"/>
      <c r="AE541" s="76"/>
      <c r="AF541" s="76"/>
      <c r="AG541" s="76"/>
      <c r="AH541" s="76"/>
      <c r="AI541" s="76"/>
      <c r="AJ541" s="76"/>
      <c r="AK541" s="76"/>
      <c r="AL541" s="76"/>
    </row>
    <row r="542" spans="1:38" ht="11.25" customHeight="1" x14ac:dyDescent="0.55000000000000004">
      <c r="A542" s="76"/>
      <c r="B542" s="76"/>
      <c r="C542" s="76"/>
      <c r="D542" s="76"/>
      <c r="E542" s="76"/>
      <c r="F542" s="76"/>
      <c r="G542" s="76"/>
      <c r="H542" s="76"/>
      <c r="I542" s="76"/>
      <c r="J542" s="76"/>
      <c r="K542" s="76"/>
      <c r="L542" s="76"/>
      <c r="M542" s="76"/>
      <c r="N542" s="76"/>
      <c r="O542" s="76"/>
      <c r="P542" s="76"/>
      <c r="Q542" s="76"/>
      <c r="R542" s="76"/>
      <c r="S542" s="76"/>
      <c r="T542" s="76"/>
      <c r="U542" s="76"/>
      <c r="V542" s="76"/>
      <c r="W542" s="76"/>
      <c r="X542" s="76"/>
      <c r="Y542" s="76"/>
      <c r="Z542" s="76"/>
      <c r="AA542" s="76"/>
      <c r="AB542" s="76"/>
      <c r="AC542" s="76"/>
      <c r="AD542" s="76"/>
      <c r="AE542" s="76"/>
      <c r="AF542" s="76"/>
      <c r="AG542" s="76"/>
      <c r="AH542" s="76"/>
      <c r="AI542" s="76"/>
      <c r="AJ542" s="76"/>
      <c r="AK542" s="76"/>
      <c r="AL542" s="76"/>
    </row>
    <row r="543" spans="1:38" ht="11.25" customHeight="1" x14ac:dyDescent="0.55000000000000004">
      <c r="A543" s="76"/>
      <c r="B543" s="76"/>
      <c r="C543" s="76"/>
      <c r="D543" s="76"/>
      <c r="E543" s="76"/>
      <c r="F543" s="76"/>
      <c r="G543" s="76"/>
      <c r="H543" s="76"/>
      <c r="I543" s="76"/>
      <c r="J543" s="76"/>
      <c r="K543" s="76"/>
      <c r="L543" s="76"/>
      <c r="M543" s="76"/>
      <c r="N543" s="76"/>
      <c r="O543" s="76"/>
      <c r="P543" s="76"/>
      <c r="Q543" s="76"/>
      <c r="R543" s="76"/>
      <c r="S543" s="76"/>
      <c r="T543" s="76"/>
      <c r="U543" s="76"/>
      <c r="V543" s="76"/>
      <c r="W543" s="76"/>
      <c r="X543" s="76"/>
      <c r="Y543" s="76"/>
      <c r="Z543" s="76"/>
      <c r="AA543" s="76"/>
      <c r="AB543" s="76"/>
      <c r="AC543" s="76"/>
      <c r="AD543" s="76"/>
      <c r="AE543" s="76"/>
      <c r="AF543" s="76"/>
      <c r="AG543" s="76"/>
      <c r="AH543" s="76"/>
      <c r="AI543" s="76"/>
      <c r="AJ543" s="76"/>
      <c r="AK543" s="76"/>
      <c r="AL543" s="76"/>
    </row>
    <row r="544" spans="1:38" ht="11.25" customHeight="1" x14ac:dyDescent="0.55000000000000004">
      <c r="A544" s="76"/>
      <c r="B544" s="76"/>
      <c r="C544" s="76"/>
      <c r="D544" s="76"/>
      <c r="E544" s="76"/>
      <c r="F544" s="76"/>
      <c r="G544" s="76"/>
      <c r="H544" s="76"/>
      <c r="I544" s="76"/>
      <c r="J544" s="76"/>
      <c r="K544" s="76"/>
      <c r="L544" s="76"/>
      <c r="M544" s="76"/>
      <c r="N544" s="76"/>
      <c r="O544" s="76"/>
      <c r="P544" s="76"/>
      <c r="Q544" s="76"/>
      <c r="R544" s="76"/>
      <c r="S544" s="76"/>
      <c r="T544" s="76"/>
      <c r="U544" s="76"/>
      <c r="V544" s="76"/>
      <c r="W544" s="76"/>
      <c r="X544" s="76"/>
      <c r="Y544" s="76"/>
      <c r="Z544" s="76"/>
      <c r="AA544" s="76"/>
      <c r="AB544" s="76"/>
      <c r="AC544" s="76"/>
      <c r="AD544" s="76"/>
      <c r="AE544" s="76"/>
      <c r="AF544" s="76"/>
      <c r="AG544" s="76"/>
      <c r="AH544" s="76"/>
      <c r="AI544" s="76"/>
      <c r="AJ544" s="76"/>
      <c r="AK544" s="76"/>
      <c r="AL544" s="76"/>
    </row>
    <row r="545" spans="1:38" ht="11.25" customHeight="1" x14ac:dyDescent="0.55000000000000004">
      <c r="A545" s="76"/>
      <c r="B545" s="76"/>
      <c r="C545" s="76"/>
      <c r="D545" s="76"/>
      <c r="E545" s="76"/>
      <c r="F545" s="76"/>
      <c r="G545" s="76"/>
      <c r="H545" s="76"/>
      <c r="I545" s="76"/>
      <c r="J545" s="76"/>
      <c r="K545" s="76"/>
      <c r="L545" s="76"/>
      <c r="M545" s="76"/>
      <c r="N545" s="76"/>
      <c r="O545" s="76"/>
      <c r="P545" s="76"/>
      <c r="Q545" s="76"/>
      <c r="R545" s="76"/>
      <c r="S545" s="76"/>
      <c r="T545" s="76"/>
      <c r="U545" s="76"/>
      <c r="V545" s="76"/>
      <c r="W545" s="76"/>
      <c r="X545" s="76"/>
      <c r="Y545" s="76"/>
      <c r="Z545" s="76"/>
      <c r="AA545" s="76"/>
      <c r="AB545" s="76"/>
      <c r="AC545" s="76"/>
      <c r="AD545" s="76"/>
      <c r="AE545" s="76"/>
      <c r="AF545" s="76"/>
      <c r="AG545" s="76"/>
      <c r="AH545" s="76"/>
      <c r="AI545" s="76"/>
      <c r="AJ545" s="76"/>
      <c r="AK545" s="76"/>
      <c r="AL545" s="76"/>
    </row>
    <row r="546" spans="1:38" ht="11.25" customHeight="1" x14ac:dyDescent="0.55000000000000004">
      <c r="A546" s="76"/>
      <c r="B546" s="76"/>
      <c r="C546" s="76"/>
      <c r="D546" s="76"/>
      <c r="E546" s="76"/>
      <c r="F546" s="76"/>
      <c r="G546" s="76"/>
      <c r="H546" s="76"/>
      <c r="I546" s="76"/>
      <c r="J546" s="76"/>
      <c r="K546" s="76"/>
      <c r="L546" s="76"/>
      <c r="M546" s="76"/>
      <c r="N546" s="76"/>
      <c r="O546" s="76"/>
      <c r="P546" s="76"/>
      <c r="Q546" s="76"/>
      <c r="R546" s="76"/>
      <c r="S546" s="76"/>
      <c r="T546" s="76"/>
      <c r="U546" s="76"/>
      <c r="V546" s="76"/>
      <c r="W546" s="76"/>
      <c r="X546" s="76"/>
      <c r="Y546" s="76"/>
      <c r="Z546" s="76"/>
      <c r="AA546" s="76"/>
      <c r="AB546" s="76"/>
      <c r="AC546" s="76"/>
      <c r="AD546" s="76"/>
      <c r="AE546" s="76"/>
      <c r="AF546" s="76"/>
      <c r="AG546" s="76"/>
      <c r="AH546" s="76"/>
      <c r="AI546" s="76"/>
      <c r="AJ546" s="76"/>
      <c r="AK546" s="76"/>
      <c r="AL546" s="76"/>
    </row>
    <row r="547" spans="1:38" ht="11.25" customHeight="1" x14ac:dyDescent="0.55000000000000004">
      <c r="A547" s="76"/>
      <c r="B547" s="76"/>
      <c r="C547" s="76"/>
      <c r="D547" s="76"/>
      <c r="E547" s="76"/>
      <c r="F547" s="76"/>
      <c r="G547" s="76"/>
      <c r="H547" s="76"/>
      <c r="I547" s="76"/>
      <c r="J547" s="76"/>
      <c r="K547" s="76"/>
      <c r="L547" s="76"/>
      <c r="M547" s="76"/>
      <c r="N547" s="76"/>
      <c r="O547" s="76"/>
      <c r="P547" s="76"/>
      <c r="Q547" s="76"/>
      <c r="R547" s="76"/>
      <c r="S547" s="76"/>
      <c r="T547" s="76"/>
      <c r="U547" s="76"/>
      <c r="V547" s="76"/>
      <c r="W547" s="76"/>
      <c r="X547" s="76"/>
      <c r="Y547" s="76"/>
      <c r="Z547" s="76"/>
      <c r="AA547" s="76"/>
      <c r="AB547" s="76"/>
      <c r="AC547" s="76"/>
      <c r="AD547" s="76"/>
      <c r="AE547" s="76"/>
      <c r="AF547" s="76"/>
      <c r="AG547" s="76"/>
      <c r="AH547" s="76"/>
      <c r="AI547" s="76"/>
      <c r="AJ547" s="76"/>
      <c r="AK547" s="76"/>
      <c r="AL547" s="76"/>
    </row>
    <row r="548" spans="1:38" ht="11.25" customHeight="1" x14ac:dyDescent="0.55000000000000004">
      <c r="A548" s="76"/>
      <c r="B548" s="76"/>
      <c r="C548" s="76"/>
      <c r="D548" s="76"/>
      <c r="E548" s="76"/>
      <c r="F548" s="76"/>
      <c r="G548" s="76"/>
      <c r="H548" s="76"/>
      <c r="I548" s="76"/>
      <c r="J548" s="76"/>
      <c r="K548" s="76"/>
      <c r="L548" s="76"/>
      <c r="M548" s="76"/>
      <c r="N548" s="76"/>
      <c r="O548" s="76"/>
      <c r="P548" s="76"/>
      <c r="Q548" s="76"/>
      <c r="R548" s="76"/>
      <c r="S548" s="76"/>
      <c r="T548" s="76"/>
      <c r="U548" s="76"/>
      <c r="V548" s="76"/>
      <c r="W548" s="76"/>
      <c r="X548" s="76"/>
      <c r="Y548" s="76"/>
      <c r="Z548" s="76"/>
      <c r="AA548" s="76"/>
      <c r="AB548" s="76"/>
      <c r="AC548" s="76"/>
      <c r="AD548" s="76"/>
      <c r="AE548" s="76"/>
      <c r="AF548" s="76"/>
      <c r="AG548" s="76"/>
      <c r="AH548" s="76"/>
      <c r="AI548" s="76"/>
      <c r="AJ548" s="76"/>
      <c r="AK548" s="76"/>
      <c r="AL548" s="76"/>
    </row>
    <row r="549" spans="1:38" ht="11.25" customHeight="1" x14ac:dyDescent="0.55000000000000004">
      <c r="A549" s="76"/>
      <c r="B549" s="76"/>
      <c r="C549" s="76"/>
      <c r="D549" s="76"/>
      <c r="E549" s="76"/>
      <c r="F549" s="76"/>
      <c r="G549" s="76"/>
      <c r="H549" s="76"/>
      <c r="I549" s="76"/>
      <c r="J549" s="76"/>
      <c r="K549" s="76"/>
      <c r="L549" s="76"/>
      <c r="M549" s="76"/>
      <c r="N549" s="76"/>
      <c r="O549" s="76"/>
      <c r="P549" s="76"/>
      <c r="Q549" s="76"/>
      <c r="R549" s="76"/>
      <c r="S549" s="76"/>
      <c r="T549" s="76"/>
      <c r="U549" s="76"/>
      <c r="V549" s="76"/>
      <c r="W549" s="76"/>
      <c r="X549" s="76"/>
      <c r="Y549" s="76"/>
      <c r="Z549" s="76"/>
      <c r="AA549" s="76"/>
      <c r="AB549" s="76"/>
      <c r="AC549" s="76"/>
      <c r="AD549" s="76"/>
      <c r="AE549" s="76"/>
      <c r="AF549" s="76"/>
      <c r="AG549" s="76"/>
      <c r="AH549" s="76"/>
      <c r="AI549" s="76"/>
      <c r="AJ549" s="76"/>
      <c r="AK549" s="76"/>
      <c r="AL549" s="76"/>
    </row>
    <row r="550" spans="1:38" ht="11.25" customHeight="1" x14ac:dyDescent="0.55000000000000004">
      <c r="A550" s="76"/>
      <c r="B550" s="76"/>
      <c r="C550" s="76"/>
      <c r="D550" s="76"/>
      <c r="E550" s="76"/>
      <c r="F550" s="76"/>
      <c r="G550" s="76"/>
      <c r="H550" s="76"/>
      <c r="I550" s="76"/>
      <c r="J550" s="76"/>
      <c r="K550" s="76"/>
      <c r="L550" s="76"/>
      <c r="M550" s="76"/>
      <c r="N550" s="76"/>
      <c r="O550" s="76"/>
      <c r="P550" s="76"/>
      <c r="Q550" s="76"/>
      <c r="R550" s="76"/>
      <c r="S550" s="76"/>
      <c r="T550" s="76"/>
      <c r="U550" s="76"/>
      <c r="V550" s="76"/>
      <c r="W550" s="76"/>
      <c r="X550" s="76"/>
      <c r="Y550" s="76"/>
      <c r="Z550" s="76"/>
      <c r="AA550" s="76"/>
      <c r="AB550" s="76"/>
      <c r="AC550" s="76"/>
      <c r="AD550" s="76"/>
      <c r="AE550" s="76"/>
      <c r="AF550" s="76"/>
      <c r="AG550" s="76"/>
      <c r="AH550" s="76"/>
      <c r="AI550" s="76"/>
      <c r="AJ550" s="76"/>
      <c r="AK550" s="76"/>
      <c r="AL550" s="76"/>
    </row>
    <row r="551" spans="1:38" ht="11.25" customHeight="1" x14ac:dyDescent="0.55000000000000004">
      <c r="A551" s="76"/>
      <c r="B551" s="76"/>
      <c r="C551" s="76"/>
      <c r="D551" s="76"/>
      <c r="E551" s="76"/>
      <c r="F551" s="76"/>
      <c r="G551" s="76"/>
      <c r="H551" s="76"/>
      <c r="I551" s="76"/>
      <c r="J551" s="76"/>
      <c r="K551" s="76"/>
      <c r="L551" s="76"/>
      <c r="M551" s="76"/>
      <c r="N551" s="76"/>
      <c r="O551" s="76"/>
      <c r="P551" s="76"/>
      <c r="Q551" s="76"/>
      <c r="R551" s="76"/>
      <c r="S551" s="76"/>
      <c r="T551" s="76"/>
      <c r="U551" s="76"/>
      <c r="V551" s="76"/>
      <c r="W551" s="76"/>
      <c r="X551" s="76"/>
      <c r="Y551" s="76"/>
      <c r="Z551" s="76"/>
      <c r="AA551" s="76"/>
      <c r="AB551" s="76"/>
      <c r="AC551" s="76"/>
      <c r="AD551" s="76"/>
      <c r="AE551" s="76"/>
      <c r="AF551" s="76"/>
      <c r="AG551" s="76"/>
      <c r="AH551" s="76"/>
      <c r="AI551" s="76"/>
      <c r="AJ551" s="76"/>
      <c r="AK551" s="76"/>
      <c r="AL551" s="76"/>
    </row>
    <row r="552" spans="1:38" ht="11.25" customHeight="1" x14ac:dyDescent="0.55000000000000004">
      <c r="A552" s="76"/>
      <c r="B552" s="76"/>
      <c r="C552" s="76"/>
      <c r="D552" s="76"/>
      <c r="E552" s="76"/>
      <c r="F552" s="76"/>
      <c r="G552" s="76"/>
      <c r="H552" s="76"/>
      <c r="I552" s="76"/>
      <c r="J552" s="76"/>
      <c r="K552" s="76"/>
      <c r="L552" s="76"/>
      <c r="M552" s="76"/>
      <c r="N552" s="76"/>
      <c r="O552" s="76"/>
      <c r="P552" s="76"/>
      <c r="Q552" s="76"/>
      <c r="R552" s="76"/>
      <c r="S552" s="76"/>
      <c r="T552" s="76"/>
      <c r="U552" s="76"/>
      <c r="V552" s="76"/>
      <c r="W552" s="76"/>
      <c r="X552" s="76"/>
      <c r="Y552" s="76"/>
      <c r="Z552" s="76"/>
      <c r="AA552" s="76"/>
      <c r="AB552" s="76"/>
      <c r="AC552" s="76"/>
      <c r="AD552" s="76"/>
      <c r="AE552" s="76"/>
      <c r="AF552" s="76"/>
      <c r="AG552" s="76"/>
      <c r="AH552" s="76"/>
      <c r="AI552" s="76"/>
      <c r="AJ552" s="76"/>
      <c r="AK552" s="76"/>
      <c r="AL552" s="76"/>
    </row>
    <row r="553" spans="1:38" ht="11.25" customHeight="1" x14ac:dyDescent="0.55000000000000004">
      <c r="A553" s="76"/>
      <c r="B553" s="76"/>
      <c r="C553" s="76"/>
      <c r="D553" s="76"/>
      <c r="E553" s="76"/>
      <c r="F553" s="76"/>
      <c r="G553" s="76"/>
      <c r="H553" s="76"/>
      <c r="I553" s="76"/>
      <c r="J553" s="76"/>
      <c r="K553" s="76"/>
      <c r="L553" s="76"/>
      <c r="M553" s="76"/>
      <c r="N553" s="76"/>
      <c r="O553" s="76"/>
      <c r="P553" s="76"/>
      <c r="Q553" s="76"/>
      <c r="R553" s="76"/>
      <c r="S553" s="76"/>
      <c r="T553" s="76"/>
      <c r="U553" s="76"/>
      <c r="V553" s="76"/>
      <c r="W553" s="76"/>
      <c r="X553" s="76"/>
      <c r="Y553" s="76"/>
      <c r="Z553" s="76"/>
      <c r="AA553" s="76"/>
      <c r="AB553" s="76"/>
      <c r="AC553" s="76"/>
      <c r="AD553" s="76"/>
      <c r="AE553" s="76"/>
      <c r="AF553" s="76"/>
      <c r="AG553" s="76"/>
      <c r="AH553" s="76"/>
      <c r="AI553" s="76"/>
      <c r="AJ553" s="76"/>
      <c r="AK553" s="76"/>
      <c r="AL553" s="76"/>
    </row>
    <row r="554" spans="1:38" ht="11.25" customHeight="1" x14ac:dyDescent="0.55000000000000004">
      <c r="A554" s="76"/>
      <c r="B554" s="76"/>
      <c r="C554" s="76"/>
      <c r="D554" s="76"/>
      <c r="E554" s="76"/>
      <c r="F554" s="76"/>
      <c r="G554" s="76"/>
      <c r="H554" s="76"/>
      <c r="I554" s="76"/>
      <c r="J554" s="76"/>
      <c r="K554" s="76"/>
      <c r="L554" s="76"/>
      <c r="M554" s="76"/>
      <c r="N554" s="76"/>
      <c r="O554" s="76"/>
      <c r="P554" s="76"/>
      <c r="Q554" s="76"/>
      <c r="R554" s="76"/>
      <c r="S554" s="76"/>
      <c r="T554" s="76"/>
      <c r="U554" s="76"/>
      <c r="V554" s="76"/>
      <c r="W554" s="76"/>
      <c r="X554" s="76"/>
      <c r="Y554" s="76"/>
      <c r="Z554" s="76"/>
      <c r="AA554" s="76"/>
      <c r="AB554" s="76"/>
      <c r="AC554" s="76"/>
      <c r="AD554" s="76"/>
      <c r="AE554" s="76"/>
      <c r="AF554" s="76"/>
      <c r="AG554" s="76"/>
      <c r="AH554" s="76"/>
      <c r="AI554" s="76"/>
      <c r="AJ554" s="76"/>
      <c r="AK554" s="76"/>
      <c r="AL554" s="76"/>
    </row>
    <row r="555" spans="1:38" ht="11.25" customHeight="1" x14ac:dyDescent="0.55000000000000004">
      <c r="A555" s="76"/>
      <c r="B555" s="76"/>
      <c r="C555" s="76"/>
      <c r="D555" s="76"/>
      <c r="E555" s="76"/>
      <c r="F555" s="76"/>
      <c r="G555" s="76"/>
      <c r="H555" s="76"/>
      <c r="I555" s="76"/>
      <c r="J555" s="76"/>
      <c r="K555" s="76"/>
      <c r="L555" s="76"/>
      <c r="M555" s="76"/>
      <c r="N555" s="76"/>
      <c r="O555" s="76"/>
      <c r="P555" s="76"/>
      <c r="Q555" s="76"/>
      <c r="R555" s="76"/>
      <c r="S555" s="76"/>
      <c r="T555" s="76"/>
      <c r="U555" s="76"/>
      <c r="V555" s="76"/>
      <c r="W555" s="76"/>
      <c r="X555" s="76"/>
      <c r="Y555" s="76"/>
      <c r="Z555" s="76"/>
      <c r="AA555" s="76"/>
      <c r="AB555" s="76"/>
      <c r="AC555" s="76"/>
      <c r="AD555" s="76"/>
      <c r="AE555" s="76"/>
      <c r="AF555" s="76"/>
      <c r="AG555" s="76"/>
      <c r="AH555" s="76"/>
      <c r="AI555" s="76"/>
      <c r="AJ555" s="76"/>
      <c r="AK555" s="76"/>
      <c r="AL555" s="76"/>
    </row>
    <row r="556" spans="1:38" ht="11.25" customHeight="1" x14ac:dyDescent="0.55000000000000004">
      <c r="A556" s="76"/>
      <c r="B556" s="76"/>
      <c r="C556" s="76"/>
      <c r="D556" s="76"/>
      <c r="E556" s="76"/>
      <c r="F556" s="76"/>
      <c r="G556" s="76"/>
      <c r="H556" s="76"/>
      <c r="I556" s="76"/>
      <c r="J556" s="76"/>
      <c r="K556" s="76"/>
      <c r="L556" s="76"/>
      <c r="M556" s="76"/>
      <c r="N556" s="76"/>
      <c r="O556" s="76"/>
      <c r="P556" s="76"/>
      <c r="Q556" s="76"/>
      <c r="R556" s="76"/>
      <c r="S556" s="76"/>
      <c r="T556" s="76"/>
      <c r="U556" s="76"/>
      <c r="V556" s="76"/>
      <c r="W556" s="76"/>
      <c r="X556" s="76"/>
      <c r="Y556" s="76"/>
      <c r="Z556" s="76"/>
      <c r="AA556" s="76"/>
      <c r="AB556" s="76"/>
      <c r="AC556" s="76"/>
      <c r="AD556" s="76"/>
      <c r="AE556" s="76"/>
      <c r="AF556" s="76"/>
      <c r="AG556" s="76"/>
      <c r="AH556" s="76"/>
      <c r="AI556" s="76"/>
      <c r="AJ556" s="76"/>
      <c r="AK556" s="76"/>
      <c r="AL556" s="76"/>
    </row>
    <row r="557" spans="1:38" ht="11.25" customHeight="1" x14ac:dyDescent="0.55000000000000004">
      <c r="A557" s="76"/>
      <c r="B557" s="76"/>
      <c r="C557" s="76"/>
      <c r="D557" s="76"/>
      <c r="E557" s="76"/>
      <c r="F557" s="76"/>
      <c r="G557" s="76"/>
      <c r="H557" s="76"/>
      <c r="I557" s="76"/>
      <c r="J557" s="76"/>
      <c r="K557" s="76"/>
      <c r="L557" s="76"/>
      <c r="M557" s="76"/>
      <c r="N557" s="76"/>
      <c r="O557" s="76"/>
      <c r="P557" s="76"/>
      <c r="Q557" s="76"/>
      <c r="R557" s="76"/>
      <c r="S557" s="76"/>
      <c r="T557" s="76"/>
      <c r="U557" s="76"/>
      <c r="V557" s="76"/>
      <c r="W557" s="76"/>
      <c r="X557" s="76"/>
      <c r="Y557" s="76"/>
      <c r="Z557" s="76"/>
      <c r="AA557" s="76"/>
      <c r="AB557" s="76"/>
      <c r="AC557" s="76"/>
      <c r="AD557" s="76"/>
      <c r="AE557" s="76"/>
      <c r="AF557" s="76"/>
      <c r="AG557" s="76"/>
      <c r="AH557" s="76"/>
      <c r="AI557" s="76"/>
      <c r="AJ557" s="76"/>
      <c r="AK557" s="76"/>
      <c r="AL557" s="76"/>
    </row>
    <row r="558" spans="1:38" ht="11.25" customHeight="1" x14ac:dyDescent="0.55000000000000004">
      <c r="A558" s="76"/>
      <c r="B558" s="76"/>
      <c r="C558" s="76"/>
      <c r="D558" s="76"/>
      <c r="E558" s="76"/>
      <c r="F558" s="76"/>
      <c r="G558" s="76"/>
      <c r="H558" s="76"/>
      <c r="I558" s="76"/>
      <c r="J558" s="76"/>
      <c r="K558" s="76"/>
      <c r="L558" s="76"/>
      <c r="M558" s="76"/>
      <c r="N558" s="76"/>
      <c r="O558" s="76"/>
      <c r="P558" s="76"/>
      <c r="Q558" s="76"/>
      <c r="R558" s="76"/>
      <c r="S558" s="76"/>
      <c r="T558" s="76"/>
      <c r="U558" s="76"/>
      <c r="V558" s="76"/>
      <c r="W558" s="76"/>
      <c r="X558" s="76"/>
      <c r="Y558" s="76"/>
      <c r="Z558" s="76"/>
      <c r="AA558" s="76"/>
      <c r="AB558" s="76"/>
      <c r="AC558" s="76"/>
      <c r="AD558" s="76"/>
      <c r="AE558" s="76"/>
      <c r="AF558" s="76"/>
      <c r="AG558" s="76"/>
      <c r="AH558" s="76"/>
      <c r="AI558" s="76"/>
      <c r="AJ558" s="76"/>
      <c r="AK558" s="76"/>
      <c r="AL558" s="76"/>
    </row>
    <row r="559" spans="1:38" ht="11.25" customHeight="1" x14ac:dyDescent="0.55000000000000004">
      <c r="A559" s="76"/>
      <c r="B559" s="76"/>
      <c r="C559" s="76"/>
      <c r="D559" s="76"/>
      <c r="E559" s="76"/>
      <c r="F559" s="76"/>
      <c r="G559" s="76"/>
      <c r="H559" s="76"/>
      <c r="I559" s="76"/>
      <c r="J559" s="76"/>
      <c r="K559" s="76"/>
      <c r="L559" s="76"/>
      <c r="M559" s="76"/>
      <c r="N559" s="76"/>
      <c r="O559" s="76"/>
      <c r="P559" s="76"/>
      <c r="Q559" s="76"/>
      <c r="R559" s="76"/>
      <c r="S559" s="76"/>
      <c r="T559" s="76"/>
      <c r="U559" s="76"/>
      <c r="V559" s="76"/>
      <c r="W559" s="76"/>
      <c r="X559" s="76"/>
      <c r="Y559" s="76"/>
      <c r="Z559" s="76"/>
      <c r="AA559" s="76"/>
      <c r="AB559" s="76"/>
      <c r="AC559" s="76"/>
      <c r="AD559" s="76"/>
      <c r="AE559" s="76"/>
      <c r="AF559" s="76"/>
      <c r="AG559" s="76"/>
      <c r="AH559" s="76"/>
      <c r="AI559" s="76"/>
      <c r="AJ559" s="76"/>
      <c r="AK559" s="76"/>
      <c r="AL559" s="76"/>
    </row>
    <row r="560" spans="1:38" ht="11.25" customHeight="1" x14ac:dyDescent="0.55000000000000004">
      <c r="A560" s="76"/>
      <c r="B560" s="76"/>
      <c r="C560" s="76"/>
      <c r="D560" s="76"/>
      <c r="E560" s="76"/>
      <c r="F560" s="76"/>
      <c r="G560" s="76"/>
      <c r="H560" s="76"/>
      <c r="I560" s="76"/>
      <c r="J560" s="76"/>
      <c r="K560" s="76"/>
      <c r="L560" s="76"/>
      <c r="M560" s="76"/>
      <c r="N560" s="76"/>
      <c r="O560" s="76"/>
      <c r="P560" s="76"/>
      <c r="Q560" s="76"/>
      <c r="R560" s="76"/>
      <c r="S560" s="76"/>
      <c r="T560" s="76"/>
      <c r="U560" s="76"/>
      <c r="V560" s="76"/>
      <c r="W560" s="76"/>
      <c r="X560" s="76"/>
      <c r="Y560" s="76"/>
      <c r="Z560" s="76"/>
      <c r="AA560" s="76"/>
      <c r="AB560" s="76"/>
      <c r="AC560" s="76"/>
      <c r="AD560" s="76"/>
      <c r="AE560" s="76"/>
      <c r="AF560" s="76"/>
      <c r="AG560" s="76"/>
      <c r="AH560" s="76"/>
      <c r="AI560" s="76"/>
      <c r="AJ560" s="76"/>
      <c r="AK560" s="76"/>
      <c r="AL560" s="76"/>
    </row>
    <row r="561" spans="1:38" ht="11.25" customHeight="1" x14ac:dyDescent="0.55000000000000004">
      <c r="A561" s="76"/>
      <c r="B561" s="76"/>
      <c r="C561" s="76"/>
      <c r="D561" s="76"/>
      <c r="E561" s="76"/>
      <c r="F561" s="76"/>
      <c r="G561" s="76"/>
      <c r="H561" s="76"/>
      <c r="I561" s="76"/>
      <c r="J561" s="76"/>
      <c r="K561" s="76"/>
      <c r="L561" s="76"/>
      <c r="M561" s="76"/>
      <c r="N561" s="76"/>
      <c r="O561" s="76"/>
      <c r="P561" s="76"/>
      <c r="Q561" s="76"/>
      <c r="R561" s="76"/>
      <c r="S561" s="76"/>
      <c r="T561" s="76"/>
      <c r="U561" s="76"/>
      <c r="V561" s="76"/>
      <c r="W561" s="76"/>
      <c r="X561" s="76"/>
      <c r="Y561" s="76"/>
      <c r="Z561" s="76"/>
      <c r="AA561" s="76"/>
      <c r="AB561" s="76"/>
      <c r="AC561" s="76"/>
      <c r="AD561" s="76"/>
      <c r="AE561" s="76"/>
      <c r="AF561" s="76"/>
      <c r="AG561" s="76"/>
      <c r="AH561" s="76"/>
      <c r="AI561" s="76"/>
      <c r="AJ561" s="76"/>
      <c r="AK561" s="76"/>
      <c r="AL561" s="76"/>
    </row>
    <row r="562" spans="1:38" ht="11.25" customHeight="1" x14ac:dyDescent="0.55000000000000004">
      <c r="A562" s="76"/>
      <c r="B562" s="76"/>
      <c r="C562" s="76"/>
      <c r="D562" s="76"/>
      <c r="E562" s="76"/>
      <c r="F562" s="76"/>
      <c r="G562" s="76"/>
      <c r="H562" s="76"/>
      <c r="I562" s="76"/>
      <c r="J562" s="76"/>
      <c r="K562" s="76"/>
      <c r="L562" s="76"/>
      <c r="M562" s="76"/>
      <c r="N562" s="76"/>
      <c r="O562" s="76"/>
      <c r="P562" s="76"/>
      <c r="Q562" s="76"/>
      <c r="R562" s="76"/>
      <c r="S562" s="76"/>
      <c r="T562" s="76"/>
      <c r="U562" s="76"/>
      <c r="V562" s="76"/>
      <c r="W562" s="76"/>
      <c r="X562" s="76"/>
      <c r="Y562" s="76"/>
      <c r="Z562" s="76"/>
      <c r="AA562" s="76"/>
      <c r="AB562" s="76"/>
      <c r="AC562" s="76"/>
      <c r="AD562" s="76"/>
      <c r="AE562" s="76"/>
      <c r="AF562" s="76"/>
      <c r="AG562" s="76"/>
      <c r="AH562" s="76"/>
      <c r="AI562" s="76"/>
      <c r="AJ562" s="76"/>
      <c r="AK562" s="76"/>
      <c r="AL562" s="76"/>
    </row>
    <row r="563" spans="1:38" ht="11.25" customHeight="1" x14ac:dyDescent="0.55000000000000004">
      <c r="A563" s="76"/>
      <c r="B563" s="76"/>
      <c r="C563" s="76"/>
      <c r="D563" s="76"/>
      <c r="E563" s="76"/>
      <c r="F563" s="76"/>
      <c r="G563" s="76"/>
      <c r="H563" s="76"/>
      <c r="I563" s="76"/>
      <c r="J563" s="76"/>
      <c r="K563" s="76"/>
      <c r="L563" s="76"/>
      <c r="M563" s="76"/>
      <c r="N563" s="76"/>
      <c r="O563" s="76"/>
      <c r="P563" s="76"/>
      <c r="Q563" s="76"/>
      <c r="R563" s="76"/>
      <c r="S563" s="76"/>
      <c r="T563" s="76"/>
      <c r="U563" s="76"/>
      <c r="V563" s="76"/>
      <c r="W563" s="76"/>
      <c r="X563" s="76"/>
      <c r="Y563" s="76"/>
      <c r="Z563" s="76"/>
      <c r="AA563" s="76"/>
      <c r="AB563" s="76"/>
      <c r="AC563" s="76"/>
      <c r="AD563" s="76"/>
      <c r="AE563" s="76"/>
      <c r="AF563" s="76"/>
      <c r="AG563" s="76"/>
      <c r="AH563" s="76"/>
      <c r="AI563" s="76"/>
      <c r="AJ563" s="76"/>
      <c r="AK563" s="76"/>
      <c r="AL563" s="76"/>
    </row>
    <row r="564" spans="1:38" ht="11.25" customHeight="1" x14ac:dyDescent="0.55000000000000004">
      <c r="A564" s="76"/>
      <c r="B564" s="76"/>
      <c r="C564" s="76"/>
      <c r="D564" s="76"/>
      <c r="E564" s="76"/>
      <c r="F564" s="76"/>
      <c r="G564" s="76"/>
      <c r="H564" s="76"/>
      <c r="I564" s="76"/>
      <c r="J564" s="76"/>
      <c r="K564" s="76"/>
      <c r="L564" s="76"/>
      <c r="M564" s="76"/>
      <c r="N564" s="76"/>
      <c r="O564" s="76"/>
      <c r="P564" s="76"/>
      <c r="Q564" s="76"/>
      <c r="R564" s="76"/>
      <c r="S564" s="76"/>
      <c r="T564" s="76"/>
      <c r="U564" s="76"/>
      <c r="V564" s="76"/>
      <c r="W564" s="76"/>
      <c r="X564" s="76"/>
      <c r="Y564" s="76"/>
      <c r="Z564" s="76"/>
      <c r="AA564" s="76"/>
      <c r="AB564" s="76"/>
      <c r="AC564" s="76"/>
      <c r="AD564" s="76"/>
      <c r="AE564" s="76"/>
      <c r="AF564" s="76"/>
      <c r="AG564" s="76"/>
      <c r="AH564" s="76"/>
      <c r="AI564" s="76"/>
      <c r="AJ564" s="76"/>
      <c r="AK564" s="76"/>
      <c r="AL564" s="76"/>
    </row>
    <row r="565" spans="1:38" ht="11.25" customHeight="1" x14ac:dyDescent="0.55000000000000004">
      <c r="A565" s="76"/>
      <c r="B565" s="76"/>
      <c r="C565" s="76"/>
      <c r="D565" s="76"/>
      <c r="E565" s="76"/>
      <c r="F565" s="76"/>
      <c r="G565" s="76"/>
      <c r="H565" s="76"/>
      <c r="I565" s="76"/>
      <c r="J565" s="76"/>
      <c r="K565" s="76"/>
      <c r="L565" s="76"/>
      <c r="M565" s="76"/>
      <c r="N565" s="76"/>
      <c r="O565" s="76"/>
      <c r="P565" s="76"/>
      <c r="Q565" s="76"/>
      <c r="R565" s="76"/>
      <c r="S565" s="76"/>
      <c r="T565" s="76"/>
      <c r="U565" s="76"/>
      <c r="V565" s="76"/>
      <c r="W565" s="76"/>
      <c r="X565" s="76"/>
      <c r="Y565" s="76"/>
      <c r="Z565" s="76"/>
      <c r="AA565" s="76"/>
      <c r="AB565" s="76"/>
      <c r="AC565" s="76"/>
      <c r="AD565" s="76"/>
      <c r="AE565" s="76"/>
      <c r="AF565" s="76"/>
      <c r="AG565" s="76"/>
      <c r="AH565" s="76"/>
      <c r="AI565" s="76"/>
      <c r="AJ565" s="76"/>
      <c r="AK565" s="76"/>
      <c r="AL565" s="76"/>
    </row>
    <row r="566" spans="1:38" ht="11.25" customHeight="1" x14ac:dyDescent="0.55000000000000004">
      <c r="A566" s="76"/>
      <c r="B566" s="76"/>
      <c r="C566" s="76"/>
      <c r="D566" s="76"/>
      <c r="E566" s="76"/>
      <c r="F566" s="76"/>
      <c r="G566" s="76"/>
      <c r="H566" s="76"/>
      <c r="I566" s="76"/>
      <c r="J566" s="76"/>
      <c r="K566" s="76"/>
      <c r="L566" s="76"/>
      <c r="M566" s="76"/>
      <c r="N566" s="76"/>
      <c r="O566" s="76"/>
      <c r="P566" s="76"/>
      <c r="Q566" s="76"/>
      <c r="R566" s="76"/>
      <c r="S566" s="76"/>
      <c r="T566" s="76"/>
      <c r="U566" s="76"/>
      <c r="V566" s="76"/>
      <c r="W566" s="76"/>
      <c r="X566" s="76"/>
      <c r="Y566" s="76"/>
      <c r="Z566" s="76"/>
      <c r="AA566" s="76"/>
      <c r="AB566" s="76"/>
      <c r="AC566" s="76"/>
      <c r="AD566" s="76"/>
      <c r="AE566" s="76"/>
      <c r="AF566" s="76"/>
      <c r="AG566" s="76"/>
      <c r="AH566" s="76"/>
      <c r="AI566" s="76"/>
      <c r="AJ566" s="76"/>
      <c r="AK566" s="76"/>
      <c r="AL566" s="76"/>
    </row>
    <row r="567" spans="1:38" ht="11.25" customHeight="1" x14ac:dyDescent="0.55000000000000004">
      <c r="A567" s="76"/>
      <c r="B567" s="76"/>
      <c r="C567" s="76"/>
      <c r="D567" s="76"/>
      <c r="E567" s="76"/>
      <c r="F567" s="76"/>
      <c r="G567" s="76"/>
      <c r="H567" s="76"/>
      <c r="I567" s="76"/>
      <c r="J567" s="76"/>
      <c r="K567" s="76"/>
      <c r="L567" s="76"/>
      <c r="M567" s="76"/>
      <c r="N567" s="76"/>
      <c r="O567" s="76"/>
      <c r="P567" s="76"/>
      <c r="Q567" s="76"/>
      <c r="R567" s="76"/>
      <c r="S567" s="76"/>
      <c r="T567" s="76"/>
      <c r="U567" s="76"/>
      <c r="V567" s="76"/>
      <c r="W567" s="76"/>
      <c r="X567" s="76"/>
      <c r="Y567" s="76"/>
      <c r="Z567" s="76"/>
      <c r="AA567" s="76"/>
      <c r="AB567" s="76"/>
      <c r="AC567" s="76"/>
      <c r="AD567" s="76"/>
      <c r="AE567" s="76"/>
      <c r="AF567" s="76"/>
      <c r="AG567" s="76"/>
      <c r="AH567" s="76"/>
      <c r="AI567" s="76"/>
      <c r="AJ567" s="76"/>
      <c r="AK567" s="76"/>
      <c r="AL567" s="76"/>
    </row>
    <row r="568" spans="1:38" ht="11.25" customHeight="1" x14ac:dyDescent="0.55000000000000004">
      <c r="A568" s="76"/>
      <c r="B568" s="76"/>
      <c r="C568" s="76"/>
      <c r="D568" s="76"/>
      <c r="E568" s="76"/>
      <c r="F568" s="76"/>
      <c r="G568" s="76"/>
      <c r="H568" s="76"/>
      <c r="I568" s="76"/>
      <c r="J568" s="76"/>
      <c r="K568" s="76"/>
      <c r="L568" s="76"/>
      <c r="M568" s="76"/>
      <c r="N568" s="76"/>
      <c r="O568" s="76"/>
      <c r="P568" s="76"/>
      <c r="Q568" s="76"/>
      <c r="R568" s="76"/>
      <c r="S568" s="76"/>
      <c r="T568" s="76"/>
      <c r="U568" s="76"/>
      <c r="V568" s="76"/>
      <c r="W568" s="76"/>
      <c r="X568" s="76"/>
      <c r="Y568" s="76"/>
      <c r="Z568" s="76"/>
      <c r="AA568" s="76"/>
      <c r="AB568" s="76"/>
      <c r="AC568" s="76"/>
      <c r="AD568" s="76"/>
      <c r="AE568" s="76"/>
      <c r="AF568" s="76"/>
      <c r="AG568" s="76"/>
      <c r="AH568" s="76"/>
      <c r="AI568" s="76"/>
      <c r="AJ568" s="76"/>
      <c r="AK568" s="76"/>
      <c r="AL568" s="76"/>
    </row>
    <row r="569" spans="1:38" ht="11.25" customHeight="1" x14ac:dyDescent="0.55000000000000004">
      <c r="A569" s="76"/>
      <c r="B569" s="76"/>
      <c r="C569" s="76"/>
      <c r="D569" s="76"/>
      <c r="E569" s="76"/>
      <c r="F569" s="76"/>
      <c r="G569" s="76"/>
      <c r="H569" s="76"/>
      <c r="I569" s="76"/>
      <c r="J569" s="76"/>
      <c r="K569" s="76"/>
      <c r="L569" s="76"/>
      <c r="M569" s="76"/>
      <c r="N569" s="76"/>
      <c r="O569" s="76"/>
      <c r="P569" s="76"/>
      <c r="Q569" s="76"/>
      <c r="R569" s="76"/>
      <c r="S569" s="76"/>
      <c r="T569" s="76"/>
      <c r="U569" s="76"/>
      <c r="V569" s="76"/>
      <c r="W569" s="76"/>
      <c r="X569" s="76"/>
      <c r="Y569" s="76"/>
      <c r="Z569" s="76"/>
      <c r="AA569" s="76"/>
      <c r="AB569" s="76"/>
      <c r="AC569" s="76"/>
      <c r="AD569" s="76"/>
      <c r="AE569" s="76"/>
      <c r="AF569" s="76"/>
      <c r="AG569" s="76"/>
      <c r="AH569" s="76"/>
      <c r="AI569" s="76"/>
      <c r="AJ569" s="76"/>
      <c r="AK569" s="76"/>
      <c r="AL569" s="76"/>
    </row>
    <row r="570" spans="1:38" ht="11.25" customHeight="1" x14ac:dyDescent="0.55000000000000004">
      <c r="A570" s="76"/>
      <c r="B570" s="76"/>
      <c r="C570" s="76"/>
      <c r="D570" s="76"/>
      <c r="E570" s="76"/>
      <c r="F570" s="76"/>
      <c r="G570" s="76"/>
      <c r="H570" s="76"/>
      <c r="I570" s="76"/>
      <c r="J570" s="76"/>
      <c r="K570" s="76"/>
      <c r="L570" s="76"/>
      <c r="M570" s="76"/>
      <c r="N570" s="76"/>
      <c r="O570" s="76"/>
      <c r="P570" s="76"/>
      <c r="Q570" s="76"/>
      <c r="R570" s="76"/>
      <c r="S570" s="76"/>
      <c r="T570" s="76"/>
      <c r="U570" s="76"/>
      <c r="V570" s="76"/>
      <c r="W570" s="76"/>
      <c r="X570" s="76"/>
      <c r="Y570" s="76"/>
      <c r="Z570" s="76"/>
      <c r="AA570" s="76"/>
      <c r="AB570" s="76"/>
      <c r="AC570" s="76"/>
      <c r="AD570" s="76"/>
      <c r="AE570" s="76"/>
      <c r="AF570" s="76"/>
      <c r="AG570" s="76"/>
      <c r="AH570" s="76"/>
      <c r="AI570" s="76"/>
      <c r="AJ570" s="76"/>
      <c r="AK570" s="76"/>
      <c r="AL570" s="76"/>
    </row>
    <row r="571" spans="1:38" ht="11.25" customHeight="1" x14ac:dyDescent="0.55000000000000004">
      <c r="A571" s="76"/>
      <c r="B571" s="76"/>
      <c r="C571" s="76"/>
      <c r="D571" s="76"/>
      <c r="E571" s="76"/>
      <c r="F571" s="76"/>
      <c r="G571" s="76"/>
      <c r="H571" s="76"/>
      <c r="I571" s="76"/>
      <c r="J571" s="76"/>
      <c r="K571" s="76"/>
      <c r="L571" s="76"/>
      <c r="M571" s="76"/>
      <c r="N571" s="76"/>
      <c r="O571" s="76"/>
      <c r="P571" s="76"/>
      <c r="Q571" s="76"/>
      <c r="R571" s="76"/>
      <c r="S571" s="76"/>
      <c r="T571" s="76"/>
      <c r="U571" s="76"/>
      <c r="V571" s="76"/>
      <c r="W571" s="76"/>
      <c r="X571" s="76"/>
      <c r="Y571" s="76"/>
      <c r="Z571" s="76"/>
      <c r="AA571" s="76"/>
      <c r="AB571" s="76"/>
      <c r="AC571" s="76"/>
      <c r="AD571" s="76"/>
      <c r="AE571" s="76"/>
      <c r="AF571" s="76"/>
      <c r="AG571" s="76"/>
      <c r="AH571" s="76"/>
      <c r="AI571" s="76"/>
      <c r="AJ571" s="76"/>
      <c r="AK571" s="76"/>
      <c r="AL571" s="76"/>
    </row>
    <row r="572" spans="1:38" ht="11.25" customHeight="1" x14ac:dyDescent="0.55000000000000004">
      <c r="A572" s="76"/>
      <c r="B572" s="76"/>
      <c r="C572" s="76"/>
      <c r="D572" s="76"/>
      <c r="E572" s="76"/>
      <c r="F572" s="76"/>
      <c r="G572" s="76"/>
      <c r="H572" s="76"/>
      <c r="I572" s="76"/>
      <c r="J572" s="76"/>
      <c r="K572" s="76"/>
      <c r="L572" s="76"/>
      <c r="M572" s="76"/>
      <c r="N572" s="76"/>
      <c r="O572" s="76"/>
      <c r="P572" s="76"/>
      <c r="Q572" s="76"/>
      <c r="R572" s="76"/>
      <c r="S572" s="76"/>
      <c r="T572" s="76"/>
      <c r="U572" s="76"/>
      <c r="V572" s="76"/>
      <c r="W572" s="76"/>
      <c r="X572" s="76"/>
      <c r="Y572" s="76"/>
      <c r="Z572" s="76"/>
      <c r="AA572" s="76"/>
      <c r="AB572" s="76"/>
      <c r="AC572" s="76"/>
      <c r="AD572" s="76"/>
      <c r="AE572" s="76"/>
      <c r="AF572" s="76"/>
      <c r="AG572" s="76"/>
      <c r="AH572" s="76"/>
      <c r="AI572" s="76"/>
      <c r="AJ572" s="76"/>
      <c r="AK572" s="76"/>
      <c r="AL572" s="76"/>
    </row>
    <row r="573" spans="1:38" ht="11.25" customHeight="1" x14ac:dyDescent="0.55000000000000004">
      <c r="A573" s="76"/>
      <c r="B573" s="76"/>
      <c r="C573" s="76"/>
      <c r="D573" s="76"/>
      <c r="E573" s="76"/>
      <c r="F573" s="76"/>
      <c r="G573" s="76"/>
      <c r="H573" s="76"/>
      <c r="I573" s="76"/>
      <c r="J573" s="76"/>
      <c r="K573" s="76"/>
      <c r="L573" s="76"/>
      <c r="M573" s="76"/>
      <c r="N573" s="76"/>
      <c r="O573" s="76"/>
      <c r="P573" s="76"/>
      <c r="Q573" s="76"/>
      <c r="R573" s="76"/>
      <c r="S573" s="76"/>
      <c r="T573" s="76"/>
      <c r="U573" s="76"/>
      <c r="V573" s="76"/>
      <c r="W573" s="76"/>
      <c r="X573" s="76"/>
      <c r="Y573" s="76"/>
      <c r="Z573" s="76"/>
      <c r="AA573" s="76"/>
      <c r="AB573" s="76"/>
      <c r="AC573" s="76"/>
      <c r="AD573" s="76"/>
      <c r="AE573" s="76"/>
      <c r="AF573" s="76"/>
      <c r="AG573" s="76"/>
      <c r="AH573" s="76"/>
      <c r="AI573" s="76"/>
      <c r="AJ573" s="76"/>
      <c r="AK573" s="76"/>
      <c r="AL573" s="76"/>
    </row>
    <row r="574" spans="1:38" ht="11.25" customHeight="1" x14ac:dyDescent="0.55000000000000004">
      <c r="A574" s="76"/>
      <c r="B574" s="76"/>
      <c r="C574" s="76"/>
      <c r="D574" s="76"/>
      <c r="E574" s="76"/>
      <c r="F574" s="76"/>
      <c r="G574" s="76"/>
      <c r="H574" s="76"/>
      <c r="I574" s="76"/>
      <c r="J574" s="76"/>
      <c r="K574" s="76"/>
      <c r="L574" s="76"/>
      <c r="M574" s="76"/>
      <c r="N574" s="76"/>
      <c r="O574" s="76"/>
      <c r="P574" s="76"/>
      <c r="Q574" s="76"/>
      <c r="R574" s="76"/>
      <c r="S574" s="76"/>
      <c r="T574" s="76"/>
      <c r="U574" s="76"/>
      <c r="V574" s="76"/>
      <c r="W574" s="76"/>
      <c r="X574" s="76"/>
      <c r="Y574" s="76"/>
      <c r="Z574" s="76"/>
      <c r="AA574" s="76"/>
      <c r="AB574" s="76"/>
      <c r="AC574" s="76"/>
      <c r="AD574" s="76"/>
      <c r="AE574" s="76"/>
      <c r="AF574" s="76"/>
      <c r="AG574" s="76"/>
      <c r="AH574" s="76"/>
      <c r="AI574" s="76"/>
      <c r="AJ574" s="76"/>
      <c r="AK574" s="76"/>
      <c r="AL574" s="76"/>
    </row>
    <row r="575" spans="1:38" ht="11.25" customHeight="1" x14ac:dyDescent="0.55000000000000004">
      <c r="A575" s="76"/>
      <c r="B575" s="76"/>
      <c r="C575" s="76"/>
      <c r="D575" s="76"/>
      <c r="E575" s="76"/>
      <c r="F575" s="76"/>
      <c r="G575" s="76"/>
      <c r="H575" s="76"/>
      <c r="I575" s="76"/>
      <c r="J575" s="76"/>
      <c r="K575" s="76"/>
      <c r="L575" s="76"/>
      <c r="M575" s="76"/>
      <c r="N575" s="76"/>
      <c r="O575" s="76"/>
      <c r="P575" s="76"/>
      <c r="Q575" s="76"/>
      <c r="R575" s="76"/>
      <c r="S575" s="76"/>
      <c r="T575" s="76"/>
      <c r="U575" s="76"/>
      <c r="V575" s="76"/>
      <c r="W575" s="76"/>
      <c r="X575" s="76"/>
      <c r="Y575" s="76"/>
      <c r="Z575" s="76"/>
      <c r="AA575" s="76"/>
      <c r="AB575" s="76"/>
      <c r="AC575" s="76"/>
      <c r="AD575" s="76"/>
      <c r="AE575" s="76"/>
      <c r="AF575" s="76"/>
      <c r="AG575" s="76"/>
      <c r="AH575" s="76"/>
      <c r="AI575" s="76"/>
      <c r="AJ575" s="76"/>
      <c r="AK575" s="76"/>
      <c r="AL575" s="76"/>
    </row>
    <row r="576" spans="1:38" ht="11.25" customHeight="1" x14ac:dyDescent="0.55000000000000004">
      <c r="A576" s="76"/>
      <c r="B576" s="76"/>
      <c r="C576" s="76"/>
      <c r="D576" s="76"/>
      <c r="E576" s="76"/>
      <c r="F576" s="76"/>
      <c r="G576" s="76"/>
      <c r="H576" s="76"/>
      <c r="I576" s="76"/>
      <c r="J576" s="76"/>
      <c r="K576" s="76"/>
      <c r="L576" s="76"/>
      <c r="M576" s="76"/>
      <c r="N576" s="76"/>
      <c r="O576" s="76"/>
      <c r="P576" s="76"/>
      <c r="Q576" s="76"/>
      <c r="R576" s="76"/>
      <c r="S576" s="76"/>
      <c r="T576" s="76"/>
      <c r="U576" s="76"/>
      <c r="V576" s="76"/>
      <c r="W576" s="76"/>
      <c r="X576" s="76"/>
      <c r="Y576" s="76"/>
      <c r="Z576" s="76"/>
      <c r="AA576" s="76"/>
      <c r="AB576" s="76"/>
      <c r="AC576" s="76"/>
      <c r="AD576" s="76"/>
      <c r="AE576" s="76"/>
      <c r="AF576" s="76"/>
      <c r="AG576" s="76"/>
      <c r="AH576" s="76"/>
      <c r="AI576" s="76"/>
      <c r="AJ576" s="76"/>
      <c r="AK576" s="76"/>
      <c r="AL576" s="76"/>
    </row>
    <row r="577" spans="1:38" ht="11.25" customHeight="1" x14ac:dyDescent="0.55000000000000004">
      <c r="A577" s="76"/>
      <c r="B577" s="76"/>
      <c r="C577" s="76"/>
      <c r="D577" s="76"/>
      <c r="E577" s="76"/>
      <c r="F577" s="76"/>
      <c r="G577" s="76"/>
      <c r="H577" s="76"/>
      <c r="I577" s="76"/>
      <c r="J577" s="76"/>
      <c r="K577" s="76"/>
      <c r="L577" s="76"/>
      <c r="M577" s="76"/>
      <c r="N577" s="76"/>
      <c r="O577" s="76"/>
      <c r="P577" s="76"/>
      <c r="Q577" s="76"/>
      <c r="R577" s="76"/>
      <c r="S577" s="76"/>
      <c r="T577" s="76"/>
      <c r="U577" s="76"/>
      <c r="V577" s="76"/>
      <c r="W577" s="76"/>
      <c r="X577" s="76"/>
      <c r="Y577" s="76"/>
      <c r="Z577" s="76"/>
      <c r="AA577" s="76"/>
      <c r="AB577" s="76"/>
      <c r="AC577" s="76"/>
      <c r="AD577" s="76"/>
      <c r="AE577" s="76"/>
      <c r="AF577" s="76"/>
      <c r="AG577" s="76"/>
      <c r="AH577" s="76"/>
      <c r="AI577" s="76"/>
      <c r="AJ577" s="76"/>
      <c r="AK577" s="76"/>
      <c r="AL577" s="76"/>
    </row>
    <row r="578" spans="1:38" ht="11.25" customHeight="1" x14ac:dyDescent="0.55000000000000004">
      <c r="A578" s="76"/>
      <c r="B578" s="76"/>
      <c r="C578" s="76"/>
      <c r="D578" s="76"/>
      <c r="E578" s="76"/>
      <c r="F578" s="76"/>
      <c r="G578" s="76"/>
      <c r="H578" s="76"/>
      <c r="I578" s="76"/>
      <c r="J578" s="76"/>
      <c r="K578" s="76"/>
      <c r="L578" s="76"/>
      <c r="M578" s="76"/>
      <c r="N578" s="76"/>
      <c r="O578" s="76"/>
      <c r="P578" s="76"/>
      <c r="Q578" s="76"/>
      <c r="R578" s="76"/>
      <c r="S578" s="76"/>
      <c r="T578" s="76"/>
      <c r="U578" s="76"/>
      <c r="V578" s="76"/>
      <c r="W578" s="76"/>
      <c r="X578" s="76"/>
      <c r="Y578" s="76"/>
      <c r="Z578" s="76"/>
      <c r="AA578" s="76"/>
      <c r="AB578" s="76"/>
      <c r="AC578" s="76"/>
      <c r="AD578" s="76"/>
      <c r="AE578" s="76"/>
      <c r="AF578" s="76"/>
      <c r="AG578" s="76"/>
      <c r="AH578" s="76"/>
      <c r="AI578" s="76"/>
      <c r="AJ578" s="76"/>
      <c r="AK578" s="76"/>
      <c r="AL578" s="76"/>
    </row>
    <row r="579" spans="1:38" ht="11.25" customHeight="1" x14ac:dyDescent="0.55000000000000004">
      <c r="A579" s="76"/>
      <c r="B579" s="76"/>
      <c r="C579" s="76"/>
      <c r="D579" s="76"/>
      <c r="E579" s="76"/>
      <c r="F579" s="76"/>
      <c r="G579" s="76"/>
      <c r="H579" s="76"/>
      <c r="I579" s="76"/>
      <c r="J579" s="76"/>
      <c r="K579" s="76"/>
      <c r="L579" s="76"/>
      <c r="M579" s="76"/>
      <c r="N579" s="76"/>
      <c r="O579" s="76"/>
      <c r="P579" s="76"/>
      <c r="Q579" s="76"/>
      <c r="R579" s="76"/>
      <c r="S579" s="76"/>
      <c r="T579" s="76"/>
      <c r="U579" s="76"/>
      <c r="V579" s="76"/>
      <c r="W579" s="76"/>
      <c r="X579" s="76"/>
      <c r="Y579" s="76"/>
      <c r="Z579" s="76"/>
      <c r="AA579" s="76"/>
      <c r="AB579" s="76"/>
      <c r="AC579" s="76"/>
      <c r="AD579" s="76"/>
      <c r="AE579" s="76"/>
      <c r="AF579" s="76"/>
      <c r="AG579" s="76"/>
      <c r="AH579" s="76"/>
      <c r="AI579" s="76"/>
      <c r="AJ579" s="76"/>
      <c r="AK579" s="76"/>
      <c r="AL579" s="76"/>
    </row>
    <row r="580" spans="1:38" ht="11.25" customHeight="1" x14ac:dyDescent="0.55000000000000004">
      <c r="A580" s="76"/>
      <c r="B580" s="76"/>
      <c r="C580" s="76"/>
      <c r="D580" s="76"/>
      <c r="E580" s="76"/>
      <c r="F580" s="76"/>
      <c r="G580" s="76"/>
      <c r="H580" s="76"/>
      <c r="I580" s="76"/>
      <c r="J580" s="76"/>
      <c r="K580" s="76"/>
      <c r="L580" s="76"/>
      <c r="M580" s="76"/>
      <c r="N580" s="76"/>
      <c r="O580" s="76"/>
      <c r="P580" s="76"/>
      <c r="Q580" s="76"/>
      <c r="R580" s="76"/>
      <c r="S580" s="76"/>
      <c r="T580" s="76"/>
      <c r="U580" s="76"/>
      <c r="V580" s="76"/>
      <c r="W580" s="76"/>
      <c r="X580" s="76"/>
      <c r="Y580" s="76"/>
      <c r="Z580" s="76"/>
      <c r="AA580" s="76"/>
      <c r="AB580" s="76"/>
      <c r="AC580" s="76"/>
      <c r="AD580" s="76"/>
      <c r="AE580" s="76"/>
      <c r="AF580" s="76"/>
      <c r="AG580" s="76"/>
      <c r="AH580" s="76"/>
      <c r="AI580" s="76"/>
      <c r="AJ580" s="76"/>
      <c r="AK580" s="76"/>
      <c r="AL580" s="76"/>
    </row>
    <row r="581" spans="1:38" ht="11.25" customHeight="1" x14ac:dyDescent="0.55000000000000004">
      <c r="A581" s="76"/>
      <c r="B581" s="76"/>
      <c r="C581" s="76"/>
      <c r="D581" s="76"/>
      <c r="E581" s="76"/>
      <c r="F581" s="76"/>
      <c r="G581" s="76"/>
      <c r="H581" s="76"/>
      <c r="I581" s="76"/>
      <c r="J581" s="76"/>
      <c r="K581" s="76"/>
      <c r="L581" s="76"/>
      <c r="M581" s="76"/>
      <c r="N581" s="76"/>
      <c r="O581" s="76"/>
      <c r="P581" s="76"/>
      <c r="Q581" s="76"/>
      <c r="R581" s="76"/>
      <c r="S581" s="76"/>
      <c r="T581" s="76"/>
      <c r="U581" s="76"/>
      <c r="V581" s="76"/>
      <c r="W581" s="76"/>
      <c r="X581" s="76"/>
      <c r="Y581" s="76"/>
      <c r="Z581" s="76"/>
      <c r="AA581" s="76"/>
      <c r="AB581" s="76"/>
      <c r="AC581" s="76"/>
      <c r="AD581" s="76"/>
      <c r="AE581" s="76"/>
      <c r="AF581" s="76"/>
      <c r="AG581" s="76"/>
      <c r="AH581" s="76"/>
      <c r="AI581" s="76"/>
      <c r="AJ581" s="76"/>
      <c r="AK581" s="76"/>
      <c r="AL581" s="76"/>
    </row>
    <row r="582" spans="1:38" ht="11.25" customHeight="1" x14ac:dyDescent="0.55000000000000004">
      <c r="A582" s="76"/>
      <c r="B582" s="76"/>
      <c r="C582" s="76"/>
      <c r="D582" s="76"/>
      <c r="E582" s="76"/>
      <c r="F582" s="76"/>
      <c r="G582" s="76"/>
      <c r="H582" s="76"/>
      <c r="I582" s="76"/>
      <c r="J582" s="76"/>
      <c r="K582" s="76"/>
      <c r="L582" s="76"/>
      <c r="M582" s="76"/>
      <c r="N582" s="76"/>
      <c r="O582" s="76"/>
      <c r="P582" s="76"/>
      <c r="Q582" s="76"/>
      <c r="R582" s="76"/>
      <c r="S582" s="76"/>
      <c r="T582" s="76"/>
      <c r="U582" s="76"/>
      <c r="V582" s="76"/>
      <c r="W582" s="76"/>
      <c r="X582" s="76"/>
      <c r="Y582" s="76"/>
      <c r="Z582" s="76"/>
      <c r="AA582" s="76"/>
      <c r="AB582" s="76"/>
      <c r="AC582" s="76"/>
      <c r="AD582" s="76"/>
      <c r="AE582" s="76"/>
      <c r="AF582" s="76"/>
      <c r="AG582" s="76"/>
      <c r="AH582" s="76"/>
      <c r="AI582" s="76"/>
      <c r="AJ582" s="76"/>
      <c r="AK582" s="76"/>
      <c r="AL582" s="76"/>
    </row>
    <row r="583" spans="1:38" ht="11.25" customHeight="1" x14ac:dyDescent="0.55000000000000004">
      <c r="A583" s="76"/>
      <c r="B583" s="76"/>
      <c r="C583" s="76"/>
      <c r="D583" s="76"/>
      <c r="E583" s="76"/>
      <c r="F583" s="76"/>
      <c r="G583" s="76"/>
      <c r="H583" s="76"/>
      <c r="I583" s="76"/>
      <c r="J583" s="76"/>
      <c r="K583" s="76"/>
      <c r="L583" s="76"/>
      <c r="M583" s="76"/>
      <c r="N583" s="76"/>
      <c r="O583" s="76"/>
      <c r="P583" s="76"/>
      <c r="Q583" s="76"/>
      <c r="R583" s="76"/>
      <c r="S583" s="76"/>
      <c r="T583" s="76"/>
      <c r="U583" s="76"/>
      <c r="V583" s="76"/>
      <c r="W583" s="76"/>
      <c r="X583" s="76"/>
      <c r="Y583" s="76"/>
      <c r="Z583" s="76"/>
      <c r="AA583" s="76"/>
      <c r="AB583" s="76"/>
      <c r="AC583" s="76"/>
      <c r="AD583" s="76"/>
      <c r="AE583" s="76"/>
      <c r="AF583" s="76"/>
      <c r="AG583" s="76"/>
      <c r="AH583" s="76"/>
      <c r="AI583" s="76"/>
      <c r="AJ583" s="76"/>
      <c r="AK583" s="76"/>
      <c r="AL583" s="76"/>
    </row>
    <row r="584" spans="1:38" ht="11.25" customHeight="1" x14ac:dyDescent="0.55000000000000004">
      <c r="A584" s="76"/>
      <c r="B584" s="76"/>
      <c r="C584" s="76"/>
      <c r="D584" s="76"/>
      <c r="E584" s="76"/>
      <c r="F584" s="76"/>
      <c r="G584" s="76"/>
      <c r="H584" s="76"/>
      <c r="I584" s="76"/>
      <c r="J584" s="76"/>
      <c r="K584" s="76"/>
      <c r="L584" s="76"/>
      <c r="M584" s="76"/>
      <c r="N584" s="76"/>
      <c r="O584" s="76"/>
      <c r="P584" s="76"/>
      <c r="Q584" s="76"/>
      <c r="R584" s="76"/>
      <c r="S584" s="76"/>
      <c r="T584" s="76"/>
      <c r="U584" s="76"/>
      <c r="V584" s="76"/>
      <c r="W584" s="76"/>
      <c r="X584" s="76"/>
      <c r="Y584" s="76"/>
      <c r="Z584" s="76"/>
      <c r="AA584" s="76"/>
      <c r="AB584" s="76"/>
      <c r="AC584" s="76"/>
      <c r="AD584" s="76"/>
      <c r="AE584" s="76"/>
      <c r="AF584" s="76"/>
      <c r="AG584" s="76"/>
      <c r="AH584" s="76"/>
      <c r="AI584" s="76"/>
      <c r="AJ584" s="76"/>
      <c r="AK584" s="76"/>
      <c r="AL584" s="76"/>
    </row>
    <row r="585" spans="1:38" ht="11.25" customHeight="1" x14ac:dyDescent="0.55000000000000004">
      <c r="A585" s="76"/>
      <c r="B585" s="76"/>
      <c r="C585" s="76"/>
      <c r="D585" s="76"/>
      <c r="E585" s="76"/>
      <c r="F585" s="76"/>
      <c r="G585" s="76"/>
      <c r="H585" s="76"/>
      <c r="I585" s="76"/>
      <c r="J585" s="76"/>
      <c r="K585" s="76"/>
      <c r="L585" s="76"/>
      <c r="M585" s="76"/>
      <c r="N585" s="76"/>
      <c r="O585" s="76"/>
      <c r="P585" s="76"/>
      <c r="Q585" s="76"/>
      <c r="R585" s="76"/>
      <c r="S585" s="76"/>
      <c r="T585" s="76"/>
      <c r="U585" s="76"/>
      <c r="V585" s="76"/>
      <c r="W585" s="76"/>
      <c r="X585" s="76"/>
      <c r="Y585" s="76"/>
      <c r="Z585" s="76"/>
      <c r="AA585" s="76"/>
      <c r="AB585" s="76"/>
      <c r="AC585" s="76"/>
      <c r="AD585" s="76"/>
      <c r="AE585" s="76"/>
      <c r="AF585" s="76"/>
      <c r="AG585" s="76"/>
      <c r="AH585" s="76"/>
      <c r="AI585" s="76"/>
      <c r="AJ585" s="76"/>
      <c r="AK585" s="76"/>
      <c r="AL585" s="76"/>
    </row>
    <row r="586" spans="1:38" ht="11.25" customHeight="1" x14ac:dyDescent="0.55000000000000004">
      <c r="A586" s="76"/>
      <c r="B586" s="76"/>
      <c r="C586" s="76"/>
      <c r="D586" s="76"/>
      <c r="E586" s="76"/>
      <c r="F586" s="76"/>
      <c r="G586" s="76"/>
      <c r="H586" s="76"/>
      <c r="I586" s="76"/>
      <c r="J586" s="76"/>
      <c r="K586" s="76"/>
      <c r="L586" s="76"/>
      <c r="M586" s="76"/>
      <c r="N586" s="76"/>
      <c r="O586" s="76"/>
      <c r="P586" s="76"/>
      <c r="Q586" s="76"/>
      <c r="R586" s="76"/>
      <c r="S586" s="76"/>
      <c r="T586" s="76"/>
      <c r="U586" s="76"/>
      <c r="V586" s="76"/>
      <c r="W586" s="76"/>
      <c r="X586" s="76"/>
      <c r="Y586" s="76"/>
      <c r="Z586" s="76"/>
      <c r="AA586" s="76"/>
      <c r="AB586" s="76"/>
      <c r="AC586" s="76"/>
      <c r="AD586" s="76"/>
      <c r="AE586" s="76"/>
      <c r="AF586" s="76"/>
      <c r="AG586" s="76"/>
      <c r="AH586" s="76"/>
      <c r="AI586" s="76"/>
      <c r="AJ586" s="76"/>
      <c r="AK586" s="76"/>
      <c r="AL586" s="76"/>
    </row>
    <row r="587" spans="1:38" ht="11.25" customHeight="1" x14ac:dyDescent="0.55000000000000004">
      <c r="A587" s="76"/>
      <c r="B587" s="76"/>
      <c r="C587" s="76"/>
      <c r="D587" s="76"/>
      <c r="E587" s="76"/>
      <c r="F587" s="76"/>
      <c r="G587" s="76"/>
      <c r="H587" s="76"/>
      <c r="I587" s="76"/>
      <c r="J587" s="76"/>
      <c r="K587" s="76"/>
      <c r="L587" s="76"/>
      <c r="M587" s="76"/>
      <c r="N587" s="76"/>
      <c r="O587" s="76"/>
      <c r="P587" s="76"/>
      <c r="Q587" s="76"/>
      <c r="R587" s="76"/>
      <c r="S587" s="76"/>
      <c r="T587" s="76"/>
      <c r="U587" s="76"/>
      <c r="V587" s="76"/>
      <c r="W587" s="76"/>
      <c r="X587" s="76"/>
      <c r="Y587" s="76"/>
      <c r="Z587" s="76"/>
      <c r="AA587" s="76"/>
      <c r="AB587" s="76"/>
      <c r="AC587" s="76"/>
      <c r="AD587" s="76"/>
      <c r="AE587" s="76"/>
      <c r="AF587" s="76"/>
      <c r="AG587" s="76"/>
      <c r="AH587" s="76"/>
      <c r="AI587" s="76"/>
      <c r="AJ587" s="76"/>
      <c r="AK587" s="76"/>
      <c r="AL587" s="76"/>
    </row>
    <row r="588" spans="1:38" ht="11.25" customHeight="1" x14ac:dyDescent="0.55000000000000004">
      <c r="A588" s="76"/>
      <c r="B588" s="76"/>
      <c r="C588" s="76"/>
      <c r="D588" s="76"/>
      <c r="E588" s="76"/>
      <c r="F588" s="76"/>
      <c r="G588" s="76"/>
      <c r="H588" s="76"/>
      <c r="I588" s="76"/>
      <c r="J588" s="76"/>
      <c r="K588" s="76"/>
      <c r="L588" s="76"/>
      <c r="M588" s="76"/>
      <c r="N588" s="76"/>
      <c r="O588" s="76"/>
      <c r="P588" s="76"/>
      <c r="Q588" s="76"/>
      <c r="R588" s="76"/>
      <c r="S588" s="76"/>
      <c r="T588" s="76"/>
      <c r="U588" s="76"/>
      <c r="V588" s="76"/>
      <c r="W588" s="76"/>
      <c r="X588" s="76"/>
      <c r="Y588" s="76"/>
      <c r="Z588" s="76"/>
      <c r="AA588" s="76"/>
      <c r="AB588" s="76"/>
      <c r="AC588" s="76"/>
      <c r="AD588" s="76"/>
      <c r="AE588" s="76"/>
      <c r="AF588" s="76"/>
      <c r="AG588" s="76"/>
      <c r="AH588" s="76"/>
      <c r="AI588" s="76"/>
      <c r="AJ588" s="76"/>
      <c r="AK588" s="76"/>
      <c r="AL588" s="76"/>
    </row>
    <row r="589" spans="1:38" ht="11.25" customHeight="1" x14ac:dyDescent="0.55000000000000004">
      <c r="A589" s="76"/>
      <c r="B589" s="76"/>
      <c r="C589" s="76"/>
      <c r="D589" s="76"/>
      <c r="E589" s="76"/>
      <c r="F589" s="76"/>
      <c r="G589" s="76"/>
      <c r="H589" s="76"/>
      <c r="I589" s="76"/>
      <c r="J589" s="76"/>
      <c r="K589" s="76"/>
      <c r="L589" s="76"/>
      <c r="M589" s="76"/>
      <c r="N589" s="76"/>
      <c r="O589" s="76"/>
      <c r="P589" s="76"/>
      <c r="Q589" s="76"/>
      <c r="R589" s="76"/>
      <c r="S589" s="76"/>
      <c r="T589" s="76"/>
      <c r="U589" s="76"/>
      <c r="V589" s="76"/>
      <c r="W589" s="76"/>
      <c r="X589" s="76"/>
      <c r="Y589" s="76"/>
      <c r="Z589" s="76"/>
      <c r="AA589" s="76"/>
      <c r="AB589" s="76"/>
      <c r="AC589" s="76"/>
      <c r="AD589" s="76"/>
      <c r="AE589" s="76"/>
      <c r="AF589" s="76"/>
      <c r="AG589" s="76"/>
      <c r="AH589" s="76"/>
      <c r="AI589" s="76"/>
      <c r="AJ589" s="76"/>
      <c r="AK589" s="76"/>
      <c r="AL589" s="76"/>
    </row>
    <row r="590" spans="1:38" ht="11.25" customHeight="1" x14ac:dyDescent="0.55000000000000004">
      <c r="A590" s="76"/>
      <c r="B590" s="76"/>
      <c r="C590" s="76"/>
      <c r="D590" s="76"/>
      <c r="E590" s="76"/>
      <c r="F590" s="76"/>
      <c r="G590" s="76"/>
      <c r="H590" s="76"/>
      <c r="I590" s="76"/>
      <c r="J590" s="76"/>
      <c r="K590" s="76"/>
      <c r="L590" s="76"/>
      <c r="M590" s="76"/>
      <c r="N590" s="76"/>
      <c r="O590" s="76"/>
      <c r="P590" s="76"/>
      <c r="Q590" s="76"/>
      <c r="R590" s="76"/>
      <c r="S590" s="76"/>
      <c r="T590" s="76"/>
      <c r="U590" s="76"/>
      <c r="V590" s="76"/>
      <c r="W590" s="76"/>
      <c r="X590" s="76"/>
      <c r="Y590" s="76"/>
      <c r="Z590" s="76"/>
      <c r="AA590" s="76"/>
      <c r="AB590" s="76"/>
      <c r="AC590" s="76"/>
      <c r="AD590" s="76"/>
      <c r="AE590" s="76"/>
      <c r="AF590" s="76"/>
      <c r="AG590" s="76"/>
      <c r="AH590" s="76"/>
      <c r="AI590" s="76"/>
      <c r="AJ590" s="76"/>
      <c r="AK590" s="76"/>
      <c r="AL590" s="76"/>
    </row>
    <row r="591" spans="1:38" ht="11.25" customHeight="1" x14ac:dyDescent="0.55000000000000004">
      <c r="A591" s="76"/>
      <c r="B591" s="76"/>
      <c r="C591" s="76"/>
      <c r="D591" s="76"/>
      <c r="E591" s="76"/>
      <c r="F591" s="76"/>
      <c r="G591" s="76"/>
      <c r="H591" s="76"/>
      <c r="I591" s="76"/>
      <c r="J591" s="76"/>
      <c r="K591" s="76"/>
      <c r="L591" s="76"/>
      <c r="M591" s="76"/>
      <c r="N591" s="76"/>
      <c r="O591" s="76"/>
      <c r="P591" s="76"/>
      <c r="Q591" s="76"/>
      <c r="R591" s="76"/>
      <c r="S591" s="76"/>
      <c r="T591" s="76"/>
      <c r="U591" s="76"/>
      <c r="V591" s="76"/>
      <c r="W591" s="76"/>
      <c r="X591" s="76"/>
      <c r="Y591" s="76"/>
      <c r="Z591" s="76"/>
      <c r="AA591" s="76"/>
      <c r="AB591" s="76"/>
      <c r="AC591" s="76"/>
      <c r="AD591" s="76"/>
      <c r="AE591" s="76"/>
      <c r="AF591" s="76"/>
      <c r="AG591" s="76"/>
      <c r="AH591" s="76"/>
      <c r="AI591" s="76"/>
      <c r="AJ591" s="76"/>
      <c r="AK591" s="76"/>
      <c r="AL591" s="76"/>
    </row>
    <row r="592" spans="1:38" ht="11.25" customHeight="1" x14ac:dyDescent="0.55000000000000004">
      <c r="A592" s="76"/>
      <c r="B592" s="76"/>
      <c r="C592" s="76"/>
      <c r="D592" s="76"/>
      <c r="E592" s="76"/>
      <c r="F592" s="76"/>
      <c r="G592" s="76"/>
      <c r="H592" s="76"/>
      <c r="I592" s="76"/>
      <c r="J592" s="76"/>
      <c r="K592" s="76"/>
      <c r="L592" s="76"/>
      <c r="M592" s="76"/>
      <c r="N592" s="76"/>
      <c r="O592" s="76"/>
      <c r="P592" s="76"/>
      <c r="Q592" s="76"/>
      <c r="R592" s="76"/>
      <c r="S592" s="76"/>
      <c r="T592" s="76"/>
      <c r="U592" s="76"/>
      <c r="V592" s="76"/>
      <c r="W592" s="76"/>
      <c r="X592" s="76"/>
      <c r="Y592" s="76"/>
      <c r="Z592" s="76"/>
      <c r="AA592" s="76"/>
      <c r="AB592" s="76"/>
      <c r="AC592" s="76"/>
      <c r="AD592" s="76"/>
      <c r="AE592" s="76"/>
      <c r="AF592" s="76"/>
      <c r="AG592" s="76"/>
      <c r="AH592" s="76"/>
      <c r="AI592" s="76"/>
      <c r="AJ592" s="76"/>
      <c r="AK592" s="76"/>
      <c r="AL592" s="76"/>
    </row>
    <row r="593" spans="1:38" ht="11.25" customHeight="1" x14ac:dyDescent="0.55000000000000004">
      <c r="A593" s="76"/>
      <c r="B593" s="76"/>
      <c r="C593" s="76"/>
      <c r="D593" s="76"/>
      <c r="E593" s="76"/>
      <c r="F593" s="76"/>
      <c r="G593" s="76"/>
      <c r="H593" s="76"/>
      <c r="I593" s="76"/>
      <c r="J593" s="76"/>
      <c r="K593" s="76"/>
      <c r="L593" s="76"/>
      <c r="M593" s="76"/>
      <c r="N593" s="76"/>
      <c r="O593" s="76"/>
      <c r="P593" s="76"/>
      <c r="Q593" s="76"/>
      <c r="R593" s="76"/>
      <c r="S593" s="76"/>
      <c r="T593" s="76"/>
      <c r="U593" s="76"/>
      <c r="V593" s="76"/>
      <c r="W593" s="76"/>
      <c r="X593" s="76"/>
      <c r="Y593" s="76"/>
      <c r="Z593" s="76"/>
      <c r="AA593" s="76"/>
      <c r="AB593" s="76"/>
      <c r="AC593" s="76"/>
      <c r="AD593" s="76"/>
      <c r="AE593" s="76"/>
      <c r="AF593" s="76"/>
      <c r="AG593" s="76"/>
      <c r="AH593" s="76"/>
      <c r="AI593" s="76"/>
      <c r="AJ593" s="76"/>
      <c r="AK593" s="76"/>
      <c r="AL593" s="76"/>
    </row>
    <row r="594" spans="1:38" ht="11.25" customHeight="1" x14ac:dyDescent="0.55000000000000004">
      <c r="A594" s="76"/>
      <c r="B594" s="76"/>
      <c r="C594" s="76"/>
      <c r="D594" s="76"/>
      <c r="E594" s="76"/>
      <c r="F594" s="76"/>
      <c r="G594" s="76"/>
      <c r="H594" s="76"/>
      <c r="I594" s="76"/>
      <c r="J594" s="76"/>
      <c r="K594" s="76"/>
      <c r="L594" s="76"/>
      <c r="M594" s="76"/>
      <c r="N594" s="76"/>
      <c r="O594" s="76"/>
      <c r="P594" s="76"/>
      <c r="Q594" s="76"/>
      <c r="R594" s="76"/>
      <c r="S594" s="76"/>
      <c r="T594" s="76"/>
      <c r="U594" s="76"/>
      <c r="V594" s="76"/>
      <c r="W594" s="76"/>
      <c r="X594" s="76"/>
      <c r="Y594" s="76"/>
      <c r="Z594" s="76"/>
      <c r="AA594" s="76"/>
      <c r="AB594" s="76"/>
      <c r="AC594" s="76"/>
      <c r="AD594" s="76"/>
      <c r="AE594" s="76"/>
      <c r="AF594" s="76"/>
      <c r="AG594" s="76"/>
      <c r="AH594" s="76"/>
      <c r="AI594" s="76"/>
      <c r="AJ594" s="76"/>
      <c r="AK594" s="76"/>
      <c r="AL594" s="76"/>
    </row>
    <row r="595" spans="1:38" ht="11.25" customHeight="1" x14ac:dyDescent="0.55000000000000004">
      <c r="A595" s="76"/>
      <c r="B595" s="76"/>
      <c r="C595" s="76"/>
      <c r="D595" s="76"/>
      <c r="E595" s="76"/>
      <c r="F595" s="76"/>
      <c r="G595" s="76"/>
      <c r="H595" s="76"/>
      <c r="I595" s="76"/>
      <c r="J595" s="76"/>
      <c r="K595" s="76"/>
      <c r="L595" s="76"/>
      <c r="M595" s="76"/>
      <c r="N595" s="76"/>
      <c r="O595" s="76"/>
      <c r="P595" s="76"/>
      <c r="Q595" s="76"/>
      <c r="R595" s="76"/>
      <c r="S595" s="76"/>
      <c r="T595" s="76"/>
      <c r="U595" s="76"/>
      <c r="V595" s="76"/>
      <c r="W595" s="76"/>
      <c r="X595" s="76"/>
      <c r="Y595" s="76"/>
      <c r="Z595" s="76"/>
      <c r="AA595" s="76"/>
      <c r="AB595" s="76"/>
      <c r="AC595" s="76"/>
      <c r="AD595" s="76"/>
      <c r="AE595" s="76"/>
      <c r="AF595" s="76"/>
      <c r="AG595" s="76"/>
      <c r="AH595" s="76"/>
      <c r="AI595" s="76"/>
      <c r="AJ595" s="76"/>
      <c r="AK595" s="76"/>
      <c r="AL595" s="76"/>
    </row>
    <row r="596" spans="1:38" ht="11.25" customHeight="1" x14ac:dyDescent="0.55000000000000004">
      <c r="A596" s="76"/>
      <c r="B596" s="76"/>
      <c r="C596" s="76"/>
      <c r="D596" s="76"/>
      <c r="E596" s="76"/>
      <c r="F596" s="76"/>
      <c r="G596" s="76"/>
      <c r="H596" s="76"/>
      <c r="I596" s="76"/>
      <c r="J596" s="76"/>
      <c r="K596" s="76"/>
      <c r="L596" s="76"/>
      <c r="M596" s="76"/>
      <c r="N596" s="76"/>
      <c r="O596" s="76"/>
      <c r="P596" s="76"/>
      <c r="Q596" s="76"/>
      <c r="R596" s="76"/>
      <c r="S596" s="76"/>
      <c r="T596" s="76"/>
      <c r="U596" s="76"/>
      <c r="V596" s="76"/>
      <c r="W596" s="76"/>
      <c r="X596" s="76"/>
      <c r="Y596" s="76"/>
      <c r="Z596" s="76"/>
      <c r="AA596" s="76"/>
      <c r="AB596" s="76"/>
      <c r="AC596" s="76"/>
      <c r="AD596" s="76"/>
      <c r="AE596" s="76"/>
      <c r="AF596" s="76"/>
      <c r="AG596" s="76"/>
      <c r="AH596" s="76"/>
      <c r="AI596" s="76"/>
      <c r="AJ596" s="76"/>
      <c r="AK596" s="76"/>
      <c r="AL596" s="76"/>
    </row>
    <row r="597" spans="1:38" ht="11.25" customHeight="1" x14ac:dyDescent="0.55000000000000004">
      <c r="A597" s="76"/>
      <c r="B597" s="76"/>
      <c r="C597" s="76"/>
      <c r="D597" s="76"/>
      <c r="E597" s="76"/>
      <c r="F597" s="76"/>
      <c r="G597" s="76"/>
      <c r="H597" s="76"/>
      <c r="I597" s="76"/>
      <c r="J597" s="76"/>
      <c r="K597" s="76"/>
      <c r="L597" s="76"/>
      <c r="M597" s="76"/>
      <c r="N597" s="76"/>
      <c r="O597" s="76"/>
      <c r="P597" s="76"/>
      <c r="Q597" s="76"/>
      <c r="R597" s="76"/>
      <c r="S597" s="76"/>
      <c r="T597" s="76"/>
      <c r="U597" s="76"/>
      <c r="V597" s="76"/>
      <c r="W597" s="76"/>
      <c r="X597" s="76"/>
      <c r="Y597" s="76"/>
      <c r="Z597" s="76"/>
      <c r="AA597" s="76"/>
      <c r="AB597" s="76"/>
      <c r="AC597" s="76"/>
      <c r="AD597" s="76"/>
      <c r="AE597" s="76"/>
      <c r="AF597" s="76"/>
      <c r="AG597" s="76"/>
      <c r="AH597" s="76"/>
      <c r="AI597" s="76"/>
      <c r="AJ597" s="76"/>
      <c r="AK597" s="76"/>
      <c r="AL597" s="76"/>
    </row>
    <row r="598" spans="1:38" ht="11.25" customHeight="1" x14ac:dyDescent="0.55000000000000004">
      <c r="A598" s="76"/>
      <c r="B598" s="76"/>
      <c r="C598" s="76"/>
      <c r="D598" s="76"/>
      <c r="E598" s="76"/>
      <c r="F598" s="76"/>
      <c r="G598" s="76"/>
      <c r="H598" s="76"/>
      <c r="I598" s="76"/>
      <c r="J598" s="76"/>
      <c r="K598" s="76"/>
      <c r="L598" s="76"/>
      <c r="M598" s="76"/>
      <c r="N598" s="76"/>
      <c r="O598" s="76"/>
      <c r="P598" s="76"/>
      <c r="Q598" s="76"/>
      <c r="R598" s="76"/>
      <c r="S598" s="76"/>
      <c r="T598" s="76"/>
      <c r="U598" s="76"/>
      <c r="V598" s="76"/>
      <c r="W598" s="76"/>
      <c r="X598" s="76"/>
      <c r="Y598" s="76"/>
      <c r="Z598" s="76"/>
      <c r="AA598" s="76"/>
      <c r="AB598" s="76"/>
      <c r="AC598" s="76"/>
      <c r="AD598" s="76"/>
      <c r="AE598" s="76"/>
      <c r="AF598" s="76"/>
      <c r="AG598" s="76"/>
      <c r="AH598" s="76"/>
      <c r="AI598" s="76"/>
      <c r="AJ598" s="76"/>
      <c r="AK598" s="76"/>
      <c r="AL598" s="76"/>
    </row>
    <row r="599" spans="1:38" ht="11.25" customHeight="1" x14ac:dyDescent="0.55000000000000004">
      <c r="A599" s="76"/>
      <c r="B599" s="76"/>
      <c r="C599" s="76"/>
      <c r="D599" s="76"/>
      <c r="E599" s="76"/>
      <c r="F599" s="76"/>
      <c r="G599" s="76"/>
      <c r="H599" s="76"/>
      <c r="I599" s="76"/>
      <c r="J599" s="76"/>
      <c r="K599" s="76"/>
      <c r="L599" s="76"/>
      <c r="M599" s="76"/>
      <c r="N599" s="76"/>
      <c r="O599" s="76"/>
      <c r="P599" s="76"/>
      <c r="Q599" s="76"/>
      <c r="R599" s="76"/>
      <c r="S599" s="76"/>
      <c r="T599" s="76"/>
      <c r="U599" s="76"/>
      <c r="V599" s="76"/>
      <c r="W599" s="76"/>
      <c r="X599" s="76"/>
      <c r="Y599" s="76"/>
      <c r="Z599" s="76"/>
      <c r="AA599" s="76"/>
      <c r="AB599" s="76"/>
      <c r="AC599" s="76"/>
      <c r="AD599" s="76"/>
      <c r="AE599" s="76"/>
      <c r="AF599" s="76"/>
      <c r="AG599" s="76"/>
      <c r="AH599" s="76"/>
      <c r="AI599" s="76"/>
      <c r="AJ599" s="76"/>
      <c r="AK599" s="76"/>
      <c r="AL599" s="76"/>
    </row>
    <row r="600" spans="1:38" ht="11.25" customHeight="1" x14ac:dyDescent="0.55000000000000004">
      <c r="A600" s="76"/>
      <c r="B600" s="76"/>
      <c r="C600" s="76"/>
      <c r="D600" s="76"/>
      <c r="E600" s="76"/>
      <c r="F600" s="76"/>
      <c r="G600" s="76"/>
      <c r="H600" s="76"/>
      <c r="I600" s="76"/>
      <c r="J600" s="76"/>
      <c r="K600" s="76"/>
      <c r="L600" s="76"/>
      <c r="M600" s="76"/>
      <c r="N600" s="76"/>
      <c r="O600" s="76"/>
      <c r="P600" s="76"/>
      <c r="Q600" s="76"/>
      <c r="R600" s="76"/>
      <c r="S600" s="76"/>
      <c r="T600" s="76"/>
      <c r="U600" s="76"/>
      <c r="V600" s="76"/>
      <c r="W600" s="76"/>
      <c r="X600" s="76"/>
      <c r="Y600" s="76"/>
      <c r="Z600" s="76"/>
      <c r="AA600" s="76"/>
      <c r="AB600" s="76"/>
      <c r="AC600" s="76"/>
      <c r="AD600" s="76"/>
      <c r="AE600" s="76"/>
      <c r="AF600" s="76"/>
      <c r="AG600" s="76"/>
      <c r="AH600" s="76"/>
      <c r="AI600" s="76"/>
      <c r="AJ600" s="76"/>
      <c r="AK600" s="76"/>
      <c r="AL600" s="76"/>
    </row>
    <row r="601" spans="1:38" ht="11.25" customHeight="1" x14ac:dyDescent="0.55000000000000004">
      <c r="A601" s="76"/>
      <c r="B601" s="76"/>
      <c r="C601" s="76"/>
      <c r="D601" s="76"/>
      <c r="E601" s="76"/>
      <c r="F601" s="76"/>
      <c r="G601" s="76"/>
      <c r="H601" s="76"/>
      <c r="I601" s="76"/>
      <c r="J601" s="76"/>
      <c r="K601" s="76"/>
      <c r="L601" s="76"/>
      <c r="M601" s="76"/>
      <c r="N601" s="76"/>
      <c r="O601" s="76"/>
      <c r="P601" s="76"/>
      <c r="Q601" s="76"/>
      <c r="R601" s="76"/>
      <c r="S601" s="76"/>
      <c r="T601" s="76"/>
      <c r="U601" s="76"/>
      <c r="V601" s="76"/>
      <c r="W601" s="76"/>
      <c r="X601" s="76"/>
      <c r="Y601" s="76"/>
      <c r="Z601" s="76"/>
      <c r="AA601" s="76"/>
      <c r="AB601" s="76"/>
      <c r="AC601" s="76"/>
      <c r="AD601" s="76"/>
      <c r="AE601" s="76"/>
      <c r="AF601" s="76"/>
      <c r="AG601" s="76"/>
      <c r="AH601" s="76"/>
      <c r="AI601" s="76"/>
      <c r="AJ601" s="76"/>
      <c r="AK601" s="76"/>
      <c r="AL601" s="76"/>
    </row>
    <row r="602" spans="1:38" ht="11.25" customHeight="1" x14ac:dyDescent="0.55000000000000004">
      <c r="A602" s="76"/>
      <c r="B602" s="76"/>
      <c r="C602" s="76"/>
      <c r="D602" s="76"/>
      <c r="E602" s="76"/>
      <c r="F602" s="76"/>
      <c r="G602" s="76"/>
      <c r="H602" s="76"/>
      <c r="I602" s="76"/>
      <c r="J602" s="76"/>
      <c r="K602" s="76"/>
      <c r="L602" s="76"/>
      <c r="M602" s="76"/>
      <c r="N602" s="76"/>
      <c r="O602" s="76"/>
      <c r="P602" s="76"/>
      <c r="Q602" s="76"/>
      <c r="R602" s="76"/>
      <c r="S602" s="76"/>
      <c r="T602" s="76"/>
      <c r="U602" s="76"/>
      <c r="V602" s="76"/>
      <c r="W602" s="76"/>
      <c r="X602" s="76"/>
      <c r="Y602" s="76"/>
      <c r="Z602" s="76"/>
      <c r="AA602" s="76"/>
      <c r="AB602" s="76"/>
      <c r="AC602" s="76"/>
      <c r="AD602" s="76"/>
      <c r="AE602" s="76"/>
      <c r="AF602" s="76"/>
      <c r="AG602" s="76"/>
      <c r="AH602" s="76"/>
      <c r="AI602" s="76"/>
      <c r="AJ602" s="76"/>
      <c r="AK602" s="76"/>
      <c r="AL602" s="76"/>
    </row>
    <row r="603" spans="1:38" ht="11.25" customHeight="1" x14ac:dyDescent="0.55000000000000004">
      <c r="A603" s="76"/>
      <c r="B603" s="76"/>
      <c r="C603" s="76"/>
      <c r="D603" s="76"/>
      <c r="E603" s="76"/>
      <c r="F603" s="76"/>
      <c r="G603" s="76"/>
      <c r="H603" s="76"/>
      <c r="I603" s="76"/>
      <c r="J603" s="76"/>
      <c r="K603" s="76"/>
      <c r="L603" s="76"/>
      <c r="M603" s="76"/>
      <c r="N603" s="76"/>
      <c r="O603" s="76"/>
      <c r="P603" s="76"/>
      <c r="Q603" s="76"/>
      <c r="R603" s="76"/>
      <c r="S603" s="76"/>
      <c r="T603" s="76"/>
      <c r="U603" s="76"/>
      <c r="V603" s="76"/>
      <c r="W603" s="76"/>
      <c r="X603" s="76"/>
      <c r="Y603" s="76"/>
      <c r="Z603" s="76"/>
      <c r="AA603" s="76"/>
      <c r="AB603" s="76"/>
      <c r="AC603" s="76"/>
      <c r="AD603" s="76"/>
      <c r="AE603" s="76"/>
      <c r="AF603" s="76"/>
      <c r="AG603" s="76"/>
      <c r="AH603" s="76"/>
      <c r="AI603" s="76"/>
      <c r="AJ603" s="76"/>
      <c r="AK603" s="76"/>
      <c r="AL603" s="76"/>
    </row>
    <row r="604" spans="1:38" ht="11.25" customHeight="1" x14ac:dyDescent="0.55000000000000004">
      <c r="A604" s="76"/>
      <c r="B604" s="76"/>
      <c r="C604" s="76"/>
      <c r="D604" s="76"/>
      <c r="E604" s="76"/>
      <c r="F604" s="76"/>
      <c r="G604" s="76"/>
      <c r="H604" s="76"/>
      <c r="I604" s="76"/>
      <c r="J604" s="76"/>
      <c r="K604" s="76"/>
      <c r="L604" s="76"/>
      <c r="M604" s="76"/>
      <c r="N604" s="76"/>
      <c r="O604" s="76"/>
      <c r="P604" s="76"/>
      <c r="Q604" s="76"/>
      <c r="R604" s="76"/>
      <c r="S604" s="76"/>
      <c r="T604" s="76"/>
      <c r="U604" s="76"/>
      <c r="V604" s="76"/>
      <c r="W604" s="76"/>
      <c r="X604" s="76"/>
      <c r="Y604" s="76"/>
      <c r="Z604" s="76"/>
      <c r="AA604" s="76"/>
      <c r="AB604" s="76"/>
      <c r="AC604" s="76"/>
      <c r="AD604" s="76"/>
      <c r="AE604" s="76"/>
      <c r="AF604" s="76"/>
      <c r="AG604" s="76"/>
      <c r="AH604" s="76"/>
      <c r="AI604" s="76"/>
      <c r="AJ604" s="76"/>
      <c r="AK604" s="76"/>
      <c r="AL604" s="76"/>
    </row>
    <row r="605" spans="1:38" ht="11.25" customHeight="1" x14ac:dyDescent="0.55000000000000004">
      <c r="A605" s="76"/>
      <c r="B605" s="76"/>
      <c r="C605" s="76"/>
      <c r="D605" s="76"/>
      <c r="E605" s="76"/>
      <c r="F605" s="76"/>
      <c r="G605" s="76"/>
      <c r="H605" s="76"/>
      <c r="I605" s="76"/>
      <c r="J605" s="76"/>
      <c r="K605" s="76"/>
      <c r="L605" s="76"/>
      <c r="M605" s="76"/>
      <c r="N605" s="76"/>
      <c r="O605" s="76"/>
      <c r="P605" s="76"/>
      <c r="Q605" s="76"/>
      <c r="R605" s="76"/>
      <c r="S605" s="76"/>
      <c r="T605" s="76"/>
      <c r="U605" s="76"/>
      <c r="V605" s="76"/>
      <c r="W605" s="76"/>
      <c r="X605" s="76"/>
      <c r="Y605" s="76"/>
      <c r="Z605" s="76"/>
      <c r="AA605" s="76"/>
      <c r="AB605" s="76"/>
      <c r="AC605" s="76"/>
      <c r="AD605" s="76"/>
      <c r="AE605" s="76"/>
      <c r="AF605" s="76"/>
      <c r="AG605" s="76"/>
      <c r="AH605" s="76"/>
      <c r="AI605" s="76"/>
      <c r="AJ605" s="76"/>
      <c r="AK605" s="76"/>
      <c r="AL605" s="76"/>
    </row>
    <row r="606" spans="1:38" ht="11.25" customHeight="1" x14ac:dyDescent="0.55000000000000004">
      <c r="A606" s="76"/>
      <c r="B606" s="76"/>
      <c r="C606" s="76"/>
      <c r="D606" s="76"/>
      <c r="E606" s="76"/>
      <c r="F606" s="76"/>
      <c r="G606" s="76"/>
      <c r="H606" s="76"/>
      <c r="I606" s="76"/>
      <c r="J606" s="76"/>
      <c r="K606" s="76"/>
      <c r="L606" s="76"/>
      <c r="M606" s="76"/>
      <c r="N606" s="76"/>
      <c r="O606" s="76"/>
      <c r="P606" s="76"/>
      <c r="Q606" s="76"/>
      <c r="R606" s="76"/>
      <c r="S606" s="76"/>
      <c r="T606" s="76"/>
      <c r="U606" s="76"/>
      <c r="V606" s="76"/>
      <c r="W606" s="76"/>
      <c r="X606" s="76"/>
      <c r="Y606" s="76"/>
      <c r="Z606" s="76"/>
      <c r="AA606" s="76"/>
      <c r="AB606" s="76"/>
      <c r="AC606" s="76"/>
      <c r="AD606" s="76"/>
      <c r="AE606" s="76"/>
      <c r="AF606" s="76"/>
      <c r="AG606" s="76"/>
      <c r="AH606" s="76"/>
      <c r="AI606" s="76"/>
      <c r="AJ606" s="76"/>
      <c r="AK606" s="76"/>
      <c r="AL606" s="76"/>
    </row>
    <row r="607" spans="1:38" ht="11.25" customHeight="1" x14ac:dyDescent="0.55000000000000004">
      <c r="A607" s="76"/>
      <c r="B607" s="76"/>
      <c r="C607" s="76"/>
      <c r="D607" s="76"/>
      <c r="E607" s="76"/>
      <c r="F607" s="76"/>
      <c r="G607" s="76"/>
      <c r="H607" s="76"/>
      <c r="I607" s="76"/>
      <c r="J607" s="76"/>
      <c r="K607" s="76"/>
      <c r="L607" s="76"/>
      <c r="M607" s="76"/>
      <c r="N607" s="76"/>
      <c r="O607" s="76"/>
      <c r="P607" s="76"/>
      <c r="Q607" s="76"/>
      <c r="R607" s="76"/>
      <c r="S607" s="76"/>
      <c r="T607" s="76"/>
      <c r="U607" s="76"/>
      <c r="V607" s="76"/>
      <c r="W607" s="76"/>
      <c r="X607" s="76"/>
      <c r="Y607" s="76"/>
      <c r="Z607" s="76"/>
      <c r="AA607" s="76"/>
      <c r="AB607" s="76"/>
      <c r="AC607" s="76"/>
      <c r="AD607" s="76"/>
      <c r="AE607" s="76"/>
      <c r="AF607" s="76"/>
      <c r="AG607" s="76"/>
      <c r="AH607" s="76"/>
      <c r="AI607" s="76"/>
      <c r="AJ607" s="76"/>
      <c r="AK607" s="76"/>
      <c r="AL607" s="76"/>
    </row>
    <row r="608" spans="1:38" ht="11.25" customHeight="1" x14ac:dyDescent="0.55000000000000004">
      <c r="A608" s="76"/>
      <c r="B608" s="76"/>
      <c r="C608" s="76"/>
      <c r="D608" s="76"/>
      <c r="E608" s="76"/>
      <c r="F608" s="76"/>
      <c r="G608" s="76"/>
      <c r="H608" s="76"/>
      <c r="I608" s="76"/>
      <c r="J608" s="76"/>
      <c r="K608" s="76"/>
      <c r="L608" s="76"/>
      <c r="M608" s="76"/>
      <c r="N608" s="76"/>
      <c r="O608" s="76"/>
      <c r="P608" s="76"/>
      <c r="Q608" s="76"/>
      <c r="R608" s="76"/>
      <c r="S608" s="76"/>
      <c r="T608" s="76"/>
      <c r="U608" s="76"/>
      <c r="V608" s="76"/>
      <c r="W608" s="76"/>
      <c r="X608" s="76"/>
      <c r="Y608" s="76"/>
      <c r="Z608" s="76"/>
      <c r="AA608" s="76"/>
      <c r="AB608" s="76"/>
      <c r="AC608" s="76"/>
      <c r="AD608" s="76"/>
      <c r="AE608" s="76"/>
      <c r="AF608" s="76"/>
      <c r="AG608" s="76"/>
      <c r="AH608" s="76"/>
      <c r="AI608" s="76"/>
      <c r="AJ608" s="76"/>
      <c r="AK608" s="76"/>
      <c r="AL608" s="76"/>
    </row>
    <row r="609" spans="1:38" ht="11.25" customHeight="1" x14ac:dyDescent="0.55000000000000004">
      <c r="A609" s="76"/>
      <c r="B609" s="76"/>
      <c r="C609" s="76"/>
      <c r="D609" s="76"/>
      <c r="E609" s="76"/>
      <c r="F609" s="76"/>
      <c r="G609" s="76"/>
      <c r="H609" s="76"/>
      <c r="I609" s="76"/>
      <c r="J609" s="76"/>
      <c r="K609" s="76"/>
      <c r="L609" s="76"/>
      <c r="M609" s="76"/>
      <c r="N609" s="76"/>
      <c r="O609" s="76"/>
      <c r="P609" s="76"/>
      <c r="Q609" s="76"/>
      <c r="R609" s="76"/>
      <c r="S609" s="76"/>
      <c r="T609" s="76"/>
      <c r="U609" s="76"/>
      <c r="V609" s="76"/>
      <c r="W609" s="76"/>
      <c r="X609" s="76"/>
      <c r="Y609" s="76"/>
      <c r="Z609" s="76"/>
      <c r="AA609" s="76"/>
      <c r="AB609" s="76"/>
      <c r="AC609" s="76"/>
      <c r="AD609" s="76"/>
      <c r="AE609" s="76"/>
      <c r="AF609" s="76"/>
      <c r="AG609" s="76"/>
      <c r="AH609" s="76"/>
      <c r="AI609" s="76"/>
      <c r="AJ609" s="76"/>
      <c r="AK609" s="76"/>
      <c r="AL609" s="76"/>
    </row>
    <row r="610" spans="1:38" ht="11.25" customHeight="1" x14ac:dyDescent="0.55000000000000004">
      <c r="A610" s="76"/>
      <c r="B610" s="76"/>
      <c r="C610" s="76"/>
      <c r="D610" s="76"/>
      <c r="E610" s="76"/>
      <c r="F610" s="76"/>
      <c r="G610" s="76"/>
      <c r="H610" s="76"/>
      <c r="I610" s="76"/>
      <c r="J610" s="76"/>
      <c r="K610" s="76"/>
      <c r="L610" s="76"/>
      <c r="M610" s="76"/>
      <c r="N610" s="76"/>
      <c r="O610" s="76"/>
      <c r="P610" s="76"/>
      <c r="Q610" s="76"/>
      <c r="R610" s="76"/>
      <c r="S610" s="76"/>
      <c r="T610" s="76"/>
      <c r="U610" s="76"/>
      <c r="V610" s="76"/>
      <c r="W610" s="76"/>
      <c r="X610" s="76"/>
      <c r="Y610" s="76"/>
      <c r="Z610" s="76"/>
      <c r="AA610" s="76"/>
      <c r="AB610" s="76"/>
      <c r="AC610" s="76"/>
      <c r="AD610" s="76"/>
      <c r="AE610" s="76"/>
      <c r="AF610" s="76"/>
      <c r="AG610" s="76"/>
      <c r="AH610" s="76"/>
      <c r="AI610" s="76"/>
      <c r="AJ610" s="76"/>
      <c r="AK610" s="76"/>
      <c r="AL610" s="76"/>
    </row>
    <row r="611" spans="1:38" ht="11.25" customHeight="1" x14ac:dyDescent="0.55000000000000004">
      <c r="A611" s="76"/>
      <c r="B611" s="76"/>
      <c r="C611" s="76"/>
      <c r="D611" s="76"/>
      <c r="E611" s="76"/>
      <c r="F611" s="76"/>
      <c r="G611" s="76"/>
      <c r="H611" s="76"/>
      <c r="I611" s="76"/>
      <c r="J611" s="76"/>
      <c r="K611" s="76"/>
      <c r="L611" s="76"/>
      <c r="M611" s="76"/>
      <c r="N611" s="76"/>
      <c r="O611" s="76"/>
      <c r="P611" s="76"/>
      <c r="Q611" s="76"/>
      <c r="R611" s="76"/>
      <c r="S611" s="76"/>
      <c r="T611" s="76"/>
      <c r="U611" s="76"/>
      <c r="V611" s="76"/>
      <c r="W611" s="76"/>
      <c r="X611" s="76"/>
      <c r="Y611" s="76"/>
      <c r="Z611" s="76"/>
      <c r="AA611" s="76"/>
      <c r="AB611" s="76"/>
      <c r="AC611" s="76"/>
      <c r="AD611" s="76"/>
      <c r="AE611" s="76"/>
      <c r="AF611" s="76"/>
      <c r="AG611" s="76"/>
      <c r="AH611" s="76"/>
      <c r="AI611" s="76"/>
      <c r="AJ611" s="76"/>
      <c r="AK611" s="76"/>
      <c r="AL611" s="76"/>
    </row>
    <row r="612" spans="1:38" ht="11.25" customHeight="1" x14ac:dyDescent="0.55000000000000004">
      <c r="A612" s="76"/>
      <c r="B612" s="76"/>
      <c r="C612" s="76"/>
      <c r="D612" s="76"/>
      <c r="E612" s="76"/>
      <c r="F612" s="76"/>
      <c r="G612" s="76"/>
      <c r="H612" s="76"/>
      <c r="I612" s="76"/>
      <c r="J612" s="76"/>
      <c r="K612" s="76"/>
      <c r="L612" s="76"/>
      <c r="M612" s="76"/>
      <c r="N612" s="76"/>
      <c r="O612" s="76"/>
      <c r="P612" s="76"/>
      <c r="Q612" s="76"/>
      <c r="R612" s="76"/>
      <c r="S612" s="76"/>
      <c r="T612" s="76"/>
      <c r="U612" s="76"/>
      <c r="V612" s="76"/>
      <c r="W612" s="76"/>
      <c r="X612" s="76"/>
      <c r="Y612" s="76"/>
      <c r="Z612" s="76"/>
      <c r="AA612" s="76"/>
      <c r="AB612" s="76"/>
      <c r="AC612" s="76"/>
      <c r="AD612" s="76"/>
      <c r="AE612" s="76"/>
      <c r="AF612" s="76"/>
      <c r="AG612" s="76"/>
      <c r="AH612" s="76"/>
      <c r="AI612" s="76"/>
      <c r="AJ612" s="76"/>
      <c r="AK612" s="76"/>
      <c r="AL612" s="76"/>
    </row>
    <row r="613" spans="1:38" ht="11.25" customHeight="1" x14ac:dyDescent="0.55000000000000004">
      <c r="A613" s="76"/>
      <c r="B613" s="76"/>
      <c r="C613" s="76"/>
      <c r="D613" s="76"/>
      <c r="E613" s="76"/>
      <c r="F613" s="76"/>
      <c r="G613" s="76"/>
      <c r="H613" s="76"/>
      <c r="I613" s="76"/>
      <c r="J613" s="76"/>
      <c r="K613" s="76"/>
      <c r="L613" s="76"/>
      <c r="M613" s="76"/>
      <c r="N613" s="76"/>
      <c r="O613" s="76"/>
      <c r="P613" s="76"/>
      <c r="Q613" s="76"/>
      <c r="R613" s="76"/>
      <c r="S613" s="76"/>
      <c r="T613" s="76"/>
      <c r="U613" s="76"/>
      <c r="V613" s="76"/>
      <c r="W613" s="76"/>
      <c r="X613" s="76"/>
      <c r="Y613" s="76"/>
      <c r="Z613" s="76"/>
      <c r="AA613" s="76"/>
      <c r="AB613" s="76"/>
      <c r="AC613" s="76"/>
      <c r="AD613" s="76"/>
      <c r="AE613" s="76"/>
      <c r="AF613" s="76"/>
      <c r="AG613" s="76"/>
      <c r="AH613" s="76"/>
      <c r="AI613" s="76"/>
      <c r="AJ613" s="76"/>
      <c r="AK613" s="76"/>
      <c r="AL613" s="76"/>
    </row>
    <row r="614" spans="1:38" ht="11.25" customHeight="1" x14ac:dyDescent="0.55000000000000004">
      <c r="A614" s="76"/>
      <c r="B614" s="76"/>
      <c r="C614" s="76"/>
      <c r="D614" s="76"/>
      <c r="E614" s="76"/>
      <c r="F614" s="76"/>
      <c r="G614" s="76"/>
      <c r="H614" s="76"/>
      <c r="I614" s="76"/>
      <c r="J614" s="76"/>
      <c r="K614" s="76"/>
      <c r="L614" s="76"/>
      <c r="M614" s="76"/>
      <c r="N614" s="76"/>
      <c r="O614" s="76"/>
      <c r="P614" s="76"/>
      <c r="Q614" s="76"/>
      <c r="R614" s="76"/>
      <c r="S614" s="76"/>
      <c r="T614" s="76"/>
      <c r="U614" s="76"/>
      <c r="V614" s="76"/>
      <c r="W614" s="76"/>
      <c r="X614" s="76"/>
      <c r="Y614" s="76"/>
      <c r="Z614" s="76"/>
      <c r="AA614" s="76"/>
      <c r="AB614" s="76"/>
      <c r="AC614" s="76"/>
      <c r="AD614" s="76"/>
      <c r="AE614" s="76"/>
      <c r="AF614" s="76"/>
      <c r="AG614" s="76"/>
      <c r="AH614" s="76"/>
      <c r="AI614" s="76"/>
      <c r="AJ614" s="76"/>
      <c r="AK614" s="76"/>
      <c r="AL614" s="76"/>
    </row>
    <row r="615" spans="1:38" ht="11.25" customHeight="1" x14ac:dyDescent="0.55000000000000004">
      <c r="A615" s="76"/>
      <c r="B615" s="76"/>
      <c r="C615" s="76"/>
      <c r="D615" s="76"/>
      <c r="E615" s="76"/>
      <c r="F615" s="76"/>
      <c r="G615" s="76"/>
      <c r="H615" s="76"/>
      <c r="I615" s="76"/>
      <c r="J615" s="76"/>
      <c r="K615" s="76"/>
      <c r="L615" s="76"/>
      <c r="M615" s="76"/>
      <c r="N615" s="76"/>
      <c r="O615" s="76"/>
      <c r="P615" s="76"/>
      <c r="Q615" s="76"/>
      <c r="R615" s="76"/>
      <c r="S615" s="76"/>
      <c r="T615" s="76"/>
      <c r="U615" s="76"/>
      <c r="V615" s="76"/>
      <c r="W615" s="76"/>
      <c r="X615" s="76"/>
      <c r="Y615" s="76"/>
      <c r="Z615" s="76"/>
      <c r="AA615" s="76"/>
      <c r="AB615" s="76"/>
      <c r="AC615" s="76"/>
      <c r="AD615" s="76"/>
      <c r="AE615" s="76"/>
      <c r="AF615" s="76"/>
      <c r="AG615" s="76"/>
      <c r="AH615" s="76"/>
      <c r="AI615" s="76"/>
      <c r="AJ615" s="76"/>
      <c r="AK615" s="76"/>
      <c r="AL615" s="76"/>
    </row>
    <row r="616" spans="1:38" ht="11.25" customHeight="1" x14ac:dyDescent="0.55000000000000004">
      <c r="A616" s="76"/>
      <c r="B616" s="76"/>
      <c r="C616" s="76"/>
      <c r="D616" s="76"/>
      <c r="E616" s="76"/>
      <c r="F616" s="76"/>
      <c r="G616" s="76"/>
      <c r="H616" s="76"/>
      <c r="I616" s="76"/>
      <c r="J616" s="76"/>
      <c r="K616" s="76"/>
      <c r="L616" s="76"/>
      <c r="M616" s="76"/>
      <c r="N616" s="76"/>
      <c r="O616" s="76"/>
      <c r="P616" s="76"/>
      <c r="Q616" s="76"/>
      <c r="R616" s="76"/>
      <c r="S616" s="76"/>
      <c r="T616" s="76"/>
      <c r="U616" s="76"/>
      <c r="V616" s="76"/>
      <c r="W616" s="76"/>
      <c r="X616" s="76"/>
      <c r="Y616" s="76"/>
      <c r="Z616" s="76"/>
      <c r="AA616" s="76"/>
      <c r="AB616" s="76"/>
      <c r="AC616" s="76"/>
      <c r="AD616" s="76"/>
      <c r="AE616" s="76"/>
      <c r="AF616" s="76"/>
      <c r="AG616" s="76"/>
      <c r="AH616" s="76"/>
      <c r="AI616" s="76"/>
      <c r="AJ616" s="76"/>
      <c r="AK616" s="76"/>
      <c r="AL616" s="76"/>
    </row>
    <row r="617" spans="1:38" ht="11.25" customHeight="1" x14ac:dyDescent="0.55000000000000004">
      <c r="A617" s="76"/>
      <c r="B617" s="76"/>
      <c r="C617" s="76"/>
      <c r="D617" s="76"/>
      <c r="E617" s="76"/>
      <c r="F617" s="76"/>
      <c r="G617" s="76"/>
      <c r="H617" s="76"/>
      <c r="I617" s="76"/>
      <c r="J617" s="76"/>
      <c r="K617" s="76"/>
      <c r="L617" s="76"/>
      <c r="M617" s="76"/>
      <c r="N617" s="76"/>
      <c r="O617" s="76"/>
      <c r="P617" s="76"/>
      <c r="Q617" s="76"/>
      <c r="R617" s="76"/>
      <c r="S617" s="76"/>
      <c r="T617" s="76"/>
      <c r="U617" s="76"/>
      <c r="V617" s="76"/>
      <c r="W617" s="76"/>
      <c r="X617" s="76"/>
      <c r="Y617" s="76"/>
      <c r="Z617" s="76"/>
      <c r="AA617" s="76"/>
      <c r="AB617" s="76"/>
      <c r="AC617" s="76"/>
      <c r="AD617" s="76"/>
      <c r="AE617" s="76"/>
      <c r="AF617" s="76"/>
      <c r="AG617" s="76"/>
      <c r="AH617" s="76"/>
      <c r="AI617" s="76"/>
      <c r="AJ617" s="76"/>
      <c r="AK617" s="76"/>
      <c r="AL617" s="76"/>
    </row>
    <row r="618" spans="1:38" ht="11.25" customHeight="1" x14ac:dyDescent="0.55000000000000004">
      <c r="A618" s="76"/>
      <c r="B618" s="76"/>
      <c r="C618" s="76"/>
      <c r="D618" s="76"/>
      <c r="E618" s="76"/>
      <c r="F618" s="76"/>
      <c r="G618" s="76"/>
      <c r="H618" s="76"/>
      <c r="I618" s="76"/>
      <c r="J618" s="76"/>
      <c r="K618" s="76"/>
      <c r="L618" s="76"/>
      <c r="M618" s="76"/>
      <c r="N618" s="76"/>
      <c r="O618" s="76"/>
      <c r="P618" s="76"/>
      <c r="Q618" s="76"/>
      <c r="R618" s="76"/>
      <c r="S618" s="76"/>
      <c r="T618" s="76"/>
      <c r="U618" s="76"/>
      <c r="V618" s="76"/>
      <c r="W618" s="76"/>
      <c r="X618" s="76"/>
      <c r="Y618" s="76"/>
      <c r="Z618" s="76"/>
      <c r="AA618" s="76"/>
      <c r="AB618" s="76"/>
      <c r="AC618" s="76"/>
      <c r="AD618" s="76"/>
      <c r="AE618" s="76"/>
      <c r="AF618" s="76"/>
      <c r="AG618" s="76"/>
      <c r="AH618" s="76"/>
      <c r="AI618" s="76"/>
      <c r="AJ618" s="76"/>
      <c r="AK618" s="76"/>
      <c r="AL618" s="76"/>
    </row>
    <row r="619" spans="1:38" ht="11.25" customHeight="1" x14ac:dyDescent="0.55000000000000004">
      <c r="A619" s="76"/>
      <c r="B619" s="76"/>
      <c r="C619" s="76"/>
      <c r="D619" s="76"/>
      <c r="E619" s="76"/>
      <c r="F619" s="76"/>
      <c r="G619" s="76"/>
      <c r="H619" s="76"/>
      <c r="I619" s="76"/>
      <c r="J619" s="76"/>
      <c r="K619" s="76"/>
      <c r="L619" s="76"/>
      <c r="M619" s="76"/>
      <c r="N619" s="76"/>
      <c r="O619" s="76"/>
      <c r="P619" s="76"/>
      <c r="Q619" s="76"/>
      <c r="R619" s="76"/>
      <c r="S619" s="76"/>
      <c r="T619" s="76"/>
      <c r="U619" s="76"/>
      <c r="V619" s="76"/>
      <c r="W619" s="76"/>
      <c r="X619" s="76"/>
      <c r="Y619" s="76"/>
      <c r="Z619" s="76"/>
      <c r="AA619" s="76"/>
      <c r="AB619" s="76"/>
      <c r="AC619" s="76"/>
      <c r="AD619" s="76"/>
      <c r="AE619" s="76"/>
      <c r="AF619" s="76"/>
      <c r="AG619" s="76"/>
      <c r="AH619" s="76"/>
      <c r="AI619" s="76"/>
      <c r="AJ619" s="76"/>
      <c r="AK619" s="76"/>
      <c r="AL619" s="76"/>
    </row>
    <row r="620" spans="1:38" ht="11.25" customHeight="1" x14ac:dyDescent="0.55000000000000004">
      <c r="A620" s="76"/>
      <c r="B620" s="76"/>
      <c r="C620" s="76"/>
      <c r="D620" s="76"/>
      <c r="E620" s="76"/>
      <c r="F620" s="76"/>
      <c r="G620" s="76"/>
      <c r="H620" s="76"/>
      <c r="I620" s="76"/>
      <c r="J620" s="76"/>
      <c r="K620" s="76"/>
      <c r="L620" s="76"/>
      <c r="M620" s="76"/>
      <c r="N620" s="76"/>
      <c r="O620" s="76"/>
      <c r="P620" s="76"/>
      <c r="Q620" s="76"/>
      <c r="R620" s="76"/>
      <c r="S620" s="76"/>
      <c r="T620" s="76"/>
      <c r="U620" s="76"/>
      <c r="V620" s="76"/>
      <c r="W620" s="76"/>
      <c r="X620" s="76"/>
      <c r="Y620" s="76"/>
      <c r="Z620" s="76"/>
      <c r="AA620" s="76"/>
      <c r="AB620" s="76"/>
      <c r="AC620" s="76"/>
      <c r="AD620" s="76"/>
      <c r="AE620" s="76"/>
      <c r="AF620" s="76"/>
      <c r="AG620" s="76"/>
      <c r="AH620" s="76"/>
      <c r="AI620" s="76"/>
      <c r="AJ620" s="76"/>
      <c r="AK620" s="76"/>
      <c r="AL620" s="76"/>
    </row>
    <row r="621" spans="1:38" ht="11.25" customHeight="1" x14ac:dyDescent="0.55000000000000004">
      <c r="A621" s="76"/>
      <c r="B621" s="76"/>
      <c r="C621" s="76"/>
      <c r="D621" s="76"/>
      <c r="E621" s="76"/>
      <c r="F621" s="76"/>
      <c r="G621" s="76"/>
      <c r="H621" s="76"/>
      <c r="I621" s="76"/>
      <c r="J621" s="76"/>
      <c r="K621" s="76"/>
      <c r="L621" s="76"/>
      <c r="M621" s="76"/>
      <c r="N621" s="76"/>
      <c r="O621" s="76"/>
      <c r="P621" s="76"/>
      <c r="Q621" s="76"/>
      <c r="R621" s="76"/>
      <c r="S621" s="76"/>
      <c r="T621" s="76"/>
      <c r="U621" s="76"/>
      <c r="V621" s="76"/>
      <c r="W621" s="76"/>
      <c r="X621" s="76"/>
      <c r="Y621" s="76"/>
      <c r="Z621" s="76"/>
      <c r="AA621" s="76"/>
      <c r="AB621" s="76"/>
      <c r="AC621" s="76"/>
      <c r="AD621" s="76"/>
      <c r="AE621" s="76"/>
      <c r="AF621" s="76"/>
      <c r="AG621" s="76"/>
      <c r="AH621" s="76"/>
      <c r="AI621" s="76"/>
      <c r="AJ621" s="76"/>
      <c r="AK621" s="76"/>
      <c r="AL621" s="76"/>
    </row>
    <row r="622" spans="1:38" ht="11.25" customHeight="1" x14ac:dyDescent="0.55000000000000004">
      <c r="A622" s="76"/>
      <c r="B622" s="76"/>
      <c r="C622" s="76"/>
      <c r="D622" s="76"/>
      <c r="E622" s="76"/>
      <c r="F622" s="76"/>
      <c r="G622" s="76"/>
      <c r="H622" s="76"/>
      <c r="I622" s="76"/>
      <c r="J622" s="76"/>
      <c r="K622" s="76"/>
      <c r="L622" s="76"/>
      <c r="M622" s="76"/>
      <c r="N622" s="76"/>
      <c r="O622" s="76"/>
      <c r="P622" s="76"/>
      <c r="Q622" s="76"/>
      <c r="R622" s="76"/>
      <c r="S622" s="76"/>
      <c r="T622" s="76"/>
      <c r="U622" s="76"/>
      <c r="V622" s="76"/>
      <c r="W622" s="76"/>
      <c r="X622" s="76"/>
      <c r="Y622" s="76"/>
      <c r="Z622" s="76"/>
      <c r="AA622" s="76"/>
      <c r="AB622" s="76"/>
      <c r="AC622" s="76"/>
      <c r="AD622" s="76"/>
      <c r="AE622" s="76"/>
      <c r="AF622" s="76"/>
      <c r="AG622" s="76"/>
      <c r="AH622" s="76"/>
      <c r="AI622" s="76"/>
      <c r="AJ622" s="76"/>
      <c r="AK622" s="76"/>
      <c r="AL622" s="76"/>
    </row>
    <row r="623" spans="1:38" ht="11.25" customHeight="1" x14ac:dyDescent="0.55000000000000004">
      <c r="A623" s="76"/>
      <c r="B623" s="76"/>
      <c r="C623" s="76"/>
      <c r="D623" s="76"/>
      <c r="E623" s="76"/>
      <c r="F623" s="76"/>
      <c r="G623" s="76"/>
      <c r="H623" s="76"/>
      <c r="I623" s="76"/>
      <c r="J623" s="76"/>
      <c r="K623" s="76"/>
      <c r="L623" s="76"/>
      <c r="M623" s="76"/>
      <c r="N623" s="76"/>
      <c r="O623" s="76"/>
      <c r="P623" s="76"/>
      <c r="Q623" s="76"/>
      <c r="R623" s="76"/>
      <c r="S623" s="76"/>
      <c r="T623" s="76"/>
      <c r="U623" s="76"/>
      <c r="V623" s="76"/>
      <c r="W623" s="76"/>
      <c r="X623" s="76"/>
      <c r="Y623" s="76"/>
      <c r="Z623" s="76"/>
      <c r="AA623" s="76"/>
      <c r="AB623" s="76"/>
      <c r="AC623" s="76"/>
      <c r="AD623" s="76"/>
      <c r="AE623" s="76"/>
      <c r="AF623" s="76"/>
      <c r="AG623" s="76"/>
      <c r="AH623" s="76"/>
      <c r="AI623" s="76"/>
      <c r="AJ623" s="76"/>
      <c r="AK623" s="76"/>
      <c r="AL623" s="76"/>
    </row>
    <row r="624" spans="1:38" ht="11.25" customHeight="1" x14ac:dyDescent="0.55000000000000004">
      <c r="A624" s="76"/>
      <c r="B624" s="76"/>
      <c r="C624" s="76"/>
      <c r="D624" s="76"/>
      <c r="E624" s="76"/>
      <c r="F624" s="76"/>
      <c r="G624" s="76"/>
      <c r="H624" s="76"/>
      <c r="I624" s="76"/>
      <c r="J624" s="76"/>
      <c r="K624" s="76"/>
      <c r="L624" s="76"/>
      <c r="M624" s="76"/>
      <c r="N624" s="76"/>
      <c r="O624" s="76"/>
      <c r="P624" s="76"/>
      <c r="Q624" s="76"/>
      <c r="R624" s="76"/>
      <c r="S624" s="76"/>
      <c r="T624" s="76"/>
      <c r="U624" s="76"/>
      <c r="V624" s="76"/>
      <c r="W624" s="76"/>
      <c r="X624" s="76"/>
      <c r="Y624" s="76"/>
      <c r="Z624" s="76"/>
      <c r="AA624" s="76"/>
      <c r="AB624" s="76"/>
      <c r="AC624" s="76"/>
      <c r="AD624" s="76"/>
      <c r="AE624" s="76"/>
      <c r="AF624" s="76"/>
      <c r="AG624" s="76"/>
      <c r="AH624" s="76"/>
      <c r="AI624" s="76"/>
      <c r="AJ624" s="76"/>
      <c r="AK624" s="76"/>
      <c r="AL624" s="76"/>
    </row>
    <row r="625" spans="1:38" ht="11.25" customHeight="1" x14ac:dyDescent="0.55000000000000004">
      <c r="A625" s="76"/>
      <c r="B625" s="76"/>
      <c r="C625" s="76"/>
      <c r="D625" s="76"/>
      <c r="E625" s="76"/>
      <c r="F625" s="76"/>
      <c r="G625" s="76"/>
      <c r="H625" s="76"/>
      <c r="I625" s="76"/>
      <c r="J625" s="76"/>
      <c r="K625" s="76"/>
      <c r="L625" s="76"/>
      <c r="M625" s="76"/>
      <c r="N625" s="76"/>
      <c r="O625" s="76"/>
      <c r="P625" s="76"/>
      <c r="Q625" s="76"/>
      <c r="R625" s="76"/>
      <c r="S625" s="76"/>
      <c r="T625" s="76"/>
      <c r="U625" s="76"/>
      <c r="V625" s="76"/>
      <c r="W625" s="76"/>
      <c r="X625" s="76"/>
      <c r="Y625" s="76"/>
      <c r="Z625" s="76"/>
      <c r="AA625" s="76"/>
      <c r="AB625" s="76"/>
      <c r="AC625" s="76"/>
      <c r="AD625" s="76"/>
      <c r="AE625" s="76"/>
      <c r="AF625" s="76"/>
      <c r="AG625" s="76"/>
      <c r="AH625" s="76"/>
      <c r="AI625" s="76"/>
      <c r="AJ625" s="76"/>
      <c r="AK625" s="76"/>
      <c r="AL625" s="76"/>
    </row>
    <row r="626" spans="1:38" ht="11.25" customHeight="1" x14ac:dyDescent="0.55000000000000004">
      <c r="A626" s="76"/>
      <c r="B626" s="76"/>
      <c r="C626" s="76"/>
      <c r="D626" s="76"/>
      <c r="E626" s="76"/>
      <c r="F626" s="76"/>
      <c r="G626" s="76"/>
      <c r="H626" s="76"/>
      <c r="I626" s="76"/>
      <c r="J626" s="76"/>
      <c r="K626" s="76"/>
      <c r="L626" s="76"/>
      <c r="M626" s="76"/>
      <c r="N626" s="76"/>
      <c r="O626" s="76"/>
      <c r="P626" s="76"/>
      <c r="Q626" s="76"/>
      <c r="R626" s="76"/>
      <c r="S626" s="76"/>
      <c r="T626" s="76"/>
      <c r="U626" s="76"/>
      <c r="V626" s="76"/>
      <c r="W626" s="76"/>
      <c r="X626" s="76"/>
      <c r="Y626" s="76"/>
      <c r="Z626" s="76"/>
      <c r="AA626" s="76"/>
      <c r="AB626" s="76"/>
      <c r="AC626" s="76"/>
      <c r="AD626" s="76"/>
      <c r="AE626" s="76"/>
      <c r="AF626" s="76"/>
      <c r="AG626" s="76"/>
      <c r="AH626" s="76"/>
      <c r="AI626" s="76"/>
      <c r="AJ626" s="76"/>
      <c r="AK626" s="76"/>
      <c r="AL626" s="76"/>
    </row>
    <row r="627" spans="1:38" ht="11.25" customHeight="1" x14ac:dyDescent="0.55000000000000004">
      <c r="A627" s="76"/>
      <c r="B627" s="76"/>
      <c r="C627" s="76"/>
      <c r="D627" s="76"/>
      <c r="E627" s="76"/>
      <c r="F627" s="76"/>
      <c r="G627" s="76"/>
      <c r="H627" s="76"/>
      <c r="I627" s="76"/>
      <c r="J627" s="76"/>
      <c r="K627" s="76"/>
      <c r="L627" s="76"/>
      <c r="M627" s="76"/>
      <c r="N627" s="76"/>
      <c r="O627" s="76"/>
      <c r="P627" s="76"/>
      <c r="Q627" s="76"/>
      <c r="R627" s="76"/>
      <c r="S627" s="76"/>
      <c r="T627" s="76"/>
      <c r="U627" s="76"/>
      <c r="V627" s="76"/>
      <c r="W627" s="76"/>
      <c r="X627" s="76"/>
      <c r="Y627" s="76"/>
      <c r="Z627" s="76"/>
      <c r="AA627" s="76"/>
      <c r="AB627" s="76"/>
      <c r="AC627" s="76"/>
      <c r="AD627" s="76"/>
      <c r="AE627" s="76"/>
      <c r="AF627" s="76"/>
      <c r="AG627" s="76"/>
      <c r="AH627" s="76"/>
      <c r="AI627" s="76"/>
      <c r="AJ627" s="76"/>
      <c r="AK627" s="76"/>
      <c r="AL627" s="76"/>
    </row>
    <row r="628" spans="1:38" ht="11.25" customHeight="1" x14ac:dyDescent="0.55000000000000004">
      <c r="A628" s="76"/>
      <c r="B628" s="76"/>
      <c r="C628" s="76"/>
      <c r="D628" s="76"/>
      <c r="E628" s="76"/>
      <c r="F628" s="76"/>
      <c r="G628" s="76"/>
      <c r="H628" s="76"/>
      <c r="I628" s="76"/>
      <c r="J628" s="76"/>
      <c r="K628" s="76"/>
      <c r="L628" s="76"/>
      <c r="M628" s="76"/>
      <c r="N628" s="76"/>
      <c r="O628" s="76"/>
      <c r="P628" s="76"/>
      <c r="Q628" s="76"/>
      <c r="R628" s="76"/>
      <c r="S628" s="76"/>
      <c r="T628" s="76"/>
      <c r="U628" s="76"/>
      <c r="V628" s="76"/>
      <c r="W628" s="76"/>
      <c r="X628" s="76"/>
      <c r="Y628" s="76"/>
      <c r="Z628" s="76"/>
      <c r="AA628" s="76"/>
      <c r="AB628" s="76"/>
      <c r="AC628" s="76"/>
      <c r="AD628" s="76"/>
      <c r="AE628" s="76"/>
      <c r="AF628" s="76"/>
      <c r="AG628" s="76"/>
      <c r="AH628" s="76"/>
      <c r="AI628" s="76"/>
      <c r="AJ628" s="76"/>
      <c r="AK628" s="76"/>
      <c r="AL628" s="76"/>
    </row>
    <row r="629" spans="1:38" ht="11.25" customHeight="1" x14ac:dyDescent="0.55000000000000004">
      <c r="A629" s="76"/>
      <c r="B629" s="76"/>
      <c r="C629" s="76"/>
      <c r="D629" s="76"/>
      <c r="E629" s="76"/>
      <c r="F629" s="76"/>
      <c r="G629" s="76"/>
      <c r="H629" s="76"/>
      <c r="I629" s="76"/>
      <c r="J629" s="76"/>
      <c r="K629" s="76"/>
      <c r="L629" s="76"/>
      <c r="M629" s="76"/>
      <c r="N629" s="76"/>
      <c r="O629" s="76"/>
      <c r="P629" s="76"/>
      <c r="Q629" s="76"/>
      <c r="R629" s="76"/>
      <c r="S629" s="76"/>
      <c r="T629" s="76"/>
      <c r="U629" s="76"/>
      <c r="V629" s="76"/>
      <c r="W629" s="76"/>
      <c r="X629" s="76"/>
      <c r="Y629" s="76"/>
      <c r="Z629" s="76"/>
      <c r="AA629" s="76"/>
      <c r="AB629" s="76"/>
      <c r="AC629" s="76"/>
      <c r="AD629" s="76"/>
      <c r="AE629" s="76"/>
      <c r="AF629" s="76"/>
      <c r="AG629" s="76"/>
      <c r="AH629" s="76"/>
      <c r="AI629" s="76"/>
      <c r="AJ629" s="76"/>
      <c r="AK629" s="76"/>
      <c r="AL629" s="76"/>
    </row>
    <row r="630" spans="1:38" ht="11.25" customHeight="1" x14ac:dyDescent="0.55000000000000004">
      <c r="A630" s="76"/>
      <c r="B630" s="76"/>
      <c r="C630" s="76"/>
      <c r="D630" s="76"/>
      <c r="E630" s="76"/>
      <c r="F630" s="76"/>
      <c r="G630" s="76"/>
      <c r="H630" s="76"/>
      <c r="I630" s="76"/>
      <c r="J630" s="76"/>
      <c r="K630" s="76"/>
      <c r="L630" s="76"/>
      <c r="M630" s="76"/>
      <c r="N630" s="76"/>
      <c r="O630" s="76"/>
      <c r="P630" s="76"/>
      <c r="Q630" s="76"/>
      <c r="R630" s="76"/>
      <c r="S630" s="76"/>
      <c r="T630" s="76"/>
      <c r="U630" s="76"/>
      <c r="V630" s="76"/>
      <c r="W630" s="76"/>
      <c r="X630" s="76"/>
      <c r="Y630" s="76"/>
      <c r="Z630" s="76"/>
      <c r="AA630" s="76"/>
      <c r="AB630" s="76"/>
      <c r="AC630" s="76"/>
      <c r="AD630" s="76"/>
      <c r="AE630" s="76"/>
      <c r="AF630" s="76"/>
      <c r="AG630" s="76"/>
      <c r="AH630" s="76"/>
      <c r="AI630" s="76"/>
      <c r="AJ630" s="76"/>
      <c r="AK630" s="76"/>
      <c r="AL630" s="76"/>
    </row>
    <row r="631" spans="1:38" ht="11.25" customHeight="1" x14ac:dyDescent="0.55000000000000004">
      <c r="A631" s="76"/>
      <c r="B631" s="76"/>
      <c r="C631" s="76"/>
      <c r="D631" s="76"/>
      <c r="E631" s="76"/>
      <c r="F631" s="76"/>
      <c r="G631" s="76"/>
      <c r="H631" s="76"/>
      <c r="I631" s="76"/>
      <c r="J631" s="76"/>
      <c r="K631" s="76"/>
      <c r="L631" s="76"/>
      <c r="M631" s="76"/>
      <c r="N631" s="76"/>
      <c r="O631" s="76"/>
      <c r="P631" s="76"/>
      <c r="Q631" s="76"/>
      <c r="R631" s="76"/>
      <c r="S631" s="76"/>
      <c r="T631" s="76"/>
      <c r="U631" s="76"/>
      <c r="V631" s="76"/>
      <c r="W631" s="76"/>
      <c r="X631" s="76"/>
      <c r="Y631" s="76"/>
      <c r="Z631" s="76"/>
      <c r="AA631" s="76"/>
      <c r="AB631" s="76"/>
      <c r="AC631" s="76"/>
      <c r="AD631" s="76"/>
      <c r="AE631" s="76"/>
      <c r="AF631" s="76"/>
      <c r="AG631" s="76"/>
      <c r="AH631" s="76"/>
      <c r="AI631" s="76"/>
      <c r="AJ631" s="76"/>
      <c r="AK631" s="76"/>
      <c r="AL631" s="76"/>
    </row>
    <row r="632" spans="1:38" ht="11.25" customHeight="1" x14ac:dyDescent="0.55000000000000004">
      <c r="A632" s="76"/>
      <c r="B632" s="76"/>
      <c r="C632" s="76"/>
      <c r="D632" s="76"/>
      <c r="E632" s="76"/>
      <c r="F632" s="76"/>
      <c r="G632" s="76"/>
      <c r="H632" s="76"/>
      <c r="I632" s="76"/>
      <c r="J632" s="76"/>
      <c r="K632" s="76"/>
      <c r="L632" s="76"/>
      <c r="M632" s="76"/>
      <c r="N632" s="76"/>
      <c r="O632" s="76"/>
      <c r="P632" s="76"/>
      <c r="Q632" s="76"/>
      <c r="R632" s="76"/>
      <c r="S632" s="76"/>
      <c r="T632" s="76"/>
      <c r="U632" s="76"/>
      <c r="V632" s="76"/>
      <c r="W632" s="76"/>
      <c r="X632" s="76"/>
      <c r="Y632" s="76"/>
      <c r="Z632" s="76"/>
      <c r="AA632" s="76"/>
      <c r="AB632" s="76"/>
      <c r="AC632" s="76"/>
      <c r="AD632" s="76"/>
      <c r="AE632" s="76"/>
      <c r="AF632" s="76"/>
      <c r="AG632" s="76"/>
      <c r="AH632" s="76"/>
      <c r="AI632" s="76"/>
      <c r="AJ632" s="76"/>
      <c r="AK632" s="76"/>
      <c r="AL632" s="76"/>
    </row>
    <row r="633" spans="1:38" ht="11.25" customHeight="1" x14ac:dyDescent="0.55000000000000004">
      <c r="A633" s="76"/>
      <c r="B633" s="76"/>
      <c r="C633" s="76"/>
      <c r="D633" s="76"/>
      <c r="E633" s="76"/>
      <c r="F633" s="76"/>
      <c r="G633" s="76"/>
      <c r="H633" s="76"/>
      <c r="I633" s="76"/>
      <c r="J633" s="76"/>
      <c r="K633" s="76"/>
      <c r="L633" s="76"/>
      <c r="M633" s="76"/>
      <c r="N633" s="76"/>
      <c r="O633" s="76"/>
      <c r="P633" s="76"/>
      <c r="Q633" s="76"/>
      <c r="R633" s="76"/>
      <c r="S633" s="76"/>
      <c r="T633" s="76"/>
      <c r="U633" s="76"/>
      <c r="V633" s="76"/>
      <c r="W633" s="76"/>
      <c r="X633" s="76"/>
      <c r="Y633" s="76"/>
      <c r="Z633" s="76"/>
      <c r="AA633" s="76"/>
      <c r="AB633" s="76"/>
      <c r="AC633" s="76"/>
      <c r="AD633" s="76"/>
      <c r="AE633" s="76"/>
      <c r="AF633" s="76"/>
      <c r="AG633" s="76"/>
      <c r="AH633" s="76"/>
      <c r="AI633" s="76"/>
      <c r="AJ633" s="76"/>
      <c r="AK633" s="76"/>
      <c r="AL633" s="76"/>
    </row>
    <row r="634" spans="1:38" ht="11.25" customHeight="1" x14ac:dyDescent="0.55000000000000004">
      <c r="A634" s="76"/>
      <c r="B634" s="76"/>
      <c r="C634" s="76"/>
      <c r="D634" s="76"/>
      <c r="E634" s="76"/>
      <c r="F634" s="76"/>
      <c r="G634" s="76"/>
      <c r="H634" s="76"/>
      <c r="I634" s="76"/>
      <c r="J634" s="76"/>
      <c r="K634" s="76"/>
      <c r="L634" s="76"/>
      <c r="M634" s="76"/>
      <c r="N634" s="76"/>
      <c r="O634" s="76"/>
      <c r="P634" s="76"/>
      <c r="Q634" s="76"/>
      <c r="R634" s="76"/>
      <c r="S634" s="76"/>
      <c r="T634" s="76"/>
      <c r="U634" s="76"/>
      <c r="V634" s="76"/>
      <c r="W634" s="76"/>
      <c r="X634" s="76"/>
      <c r="Y634" s="76"/>
      <c r="Z634" s="76"/>
      <c r="AA634" s="76"/>
      <c r="AB634" s="76"/>
      <c r="AC634" s="76"/>
      <c r="AD634" s="76"/>
      <c r="AE634" s="76"/>
      <c r="AF634" s="76"/>
      <c r="AG634" s="76"/>
      <c r="AH634" s="76"/>
      <c r="AI634" s="76"/>
      <c r="AJ634" s="76"/>
      <c r="AK634" s="76"/>
      <c r="AL634" s="76"/>
    </row>
    <row r="635" spans="1:38" ht="11.25" customHeight="1" x14ac:dyDescent="0.55000000000000004">
      <c r="A635" s="76"/>
      <c r="B635" s="76"/>
      <c r="C635" s="76"/>
      <c r="D635" s="76"/>
      <c r="E635" s="76"/>
      <c r="F635" s="76"/>
      <c r="G635" s="76"/>
      <c r="H635" s="76"/>
      <c r="I635" s="76"/>
      <c r="J635" s="76"/>
      <c r="K635" s="76"/>
      <c r="L635" s="76"/>
      <c r="M635" s="76"/>
      <c r="N635" s="76"/>
      <c r="O635" s="76"/>
      <c r="P635" s="76"/>
      <c r="Q635" s="76"/>
      <c r="R635" s="76"/>
      <c r="S635" s="76"/>
      <c r="T635" s="76"/>
      <c r="U635" s="76"/>
      <c r="V635" s="76"/>
      <c r="W635" s="76"/>
      <c r="X635" s="76"/>
      <c r="Y635" s="76"/>
      <c r="Z635" s="76"/>
      <c r="AA635" s="76"/>
      <c r="AB635" s="76"/>
      <c r="AC635" s="76"/>
      <c r="AD635" s="76"/>
      <c r="AE635" s="76"/>
      <c r="AF635" s="76"/>
      <c r="AG635" s="76"/>
      <c r="AH635" s="76"/>
      <c r="AI635" s="76"/>
      <c r="AJ635" s="76"/>
      <c r="AK635" s="76"/>
      <c r="AL635" s="76"/>
    </row>
    <row r="636" spans="1:38" ht="11.25" customHeight="1" x14ac:dyDescent="0.55000000000000004">
      <c r="A636" s="76"/>
      <c r="B636" s="76"/>
      <c r="C636" s="76"/>
      <c r="D636" s="76"/>
      <c r="E636" s="76"/>
      <c r="F636" s="76"/>
      <c r="G636" s="76"/>
      <c r="H636" s="76"/>
      <c r="I636" s="76"/>
      <c r="J636" s="76"/>
      <c r="K636" s="76"/>
      <c r="L636" s="76"/>
      <c r="M636" s="76"/>
      <c r="N636" s="76"/>
      <c r="O636" s="76"/>
      <c r="P636" s="76"/>
      <c r="Q636" s="76"/>
      <c r="R636" s="76"/>
      <c r="S636" s="76"/>
      <c r="T636" s="76"/>
      <c r="U636" s="76"/>
      <c r="V636" s="76"/>
      <c r="W636" s="76"/>
      <c r="X636" s="76"/>
      <c r="Y636" s="76"/>
      <c r="Z636" s="76"/>
      <c r="AA636" s="76"/>
      <c r="AB636" s="76"/>
      <c r="AC636" s="76"/>
      <c r="AD636" s="76"/>
      <c r="AE636" s="76"/>
      <c r="AF636" s="76"/>
      <c r="AG636" s="76"/>
      <c r="AH636" s="76"/>
      <c r="AI636" s="76"/>
      <c r="AJ636" s="76"/>
      <c r="AK636" s="76"/>
      <c r="AL636" s="76"/>
    </row>
    <row r="637" spans="1:38" ht="11.25" customHeight="1" x14ac:dyDescent="0.55000000000000004">
      <c r="A637" s="76"/>
      <c r="B637" s="76"/>
      <c r="C637" s="76"/>
      <c r="D637" s="76"/>
      <c r="E637" s="76"/>
      <c r="F637" s="76"/>
      <c r="G637" s="76"/>
      <c r="H637" s="76"/>
      <c r="I637" s="76"/>
      <c r="J637" s="76"/>
      <c r="K637" s="76"/>
      <c r="L637" s="76"/>
      <c r="M637" s="76"/>
      <c r="N637" s="76"/>
      <c r="O637" s="76"/>
      <c r="P637" s="76"/>
      <c r="Q637" s="76"/>
      <c r="R637" s="76"/>
      <c r="S637" s="76"/>
      <c r="T637" s="76"/>
      <c r="U637" s="76"/>
      <c r="V637" s="76"/>
      <c r="W637" s="76"/>
      <c r="X637" s="76"/>
      <c r="Y637" s="76"/>
      <c r="Z637" s="76"/>
      <c r="AA637" s="76"/>
      <c r="AB637" s="76"/>
      <c r="AC637" s="76"/>
      <c r="AD637" s="76"/>
      <c r="AE637" s="76"/>
      <c r="AF637" s="76"/>
      <c r="AG637" s="76"/>
      <c r="AH637" s="76"/>
      <c r="AI637" s="76"/>
      <c r="AJ637" s="76"/>
      <c r="AK637" s="76"/>
      <c r="AL637" s="76"/>
    </row>
    <row r="638" spans="1:38" ht="11.25" customHeight="1" x14ac:dyDescent="0.55000000000000004">
      <c r="A638" s="76"/>
      <c r="B638" s="76"/>
      <c r="C638" s="76"/>
      <c r="D638" s="76"/>
      <c r="E638" s="76"/>
      <c r="F638" s="76"/>
      <c r="G638" s="76"/>
      <c r="H638" s="76"/>
      <c r="I638" s="76"/>
      <c r="J638" s="76"/>
      <c r="K638" s="76"/>
      <c r="L638" s="76"/>
      <c r="M638" s="76"/>
      <c r="N638" s="76"/>
      <c r="O638" s="76"/>
      <c r="P638" s="76"/>
      <c r="Q638" s="76"/>
      <c r="R638" s="76"/>
      <c r="S638" s="76"/>
      <c r="T638" s="76"/>
      <c r="U638" s="76"/>
      <c r="V638" s="76"/>
      <c r="W638" s="76"/>
      <c r="X638" s="76"/>
      <c r="Y638" s="76"/>
      <c r="Z638" s="76"/>
      <c r="AA638" s="76"/>
      <c r="AB638" s="76"/>
      <c r="AC638" s="76"/>
      <c r="AD638" s="76"/>
      <c r="AE638" s="76"/>
      <c r="AF638" s="76"/>
      <c r="AG638" s="76"/>
      <c r="AH638" s="76"/>
      <c r="AI638" s="76"/>
      <c r="AJ638" s="76"/>
      <c r="AK638" s="76"/>
      <c r="AL638" s="76"/>
    </row>
    <row r="639" spans="1:38" ht="11.25" customHeight="1" x14ac:dyDescent="0.55000000000000004">
      <c r="A639" s="76"/>
      <c r="B639" s="76"/>
      <c r="C639" s="76"/>
      <c r="D639" s="76"/>
      <c r="E639" s="76"/>
      <c r="F639" s="76"/>
      <c r="G639" s="76"/>
      <c r="H639" s="76"/>
      <c r="I639" s="76"/>
      <c r="J639" s="76"/>
      <c r="K639" s="76"/>
      <c r="L639" s="76"/>
      <c r="M639" s="76"/>
      <c r="N639" s="76"/>
      <c r="O639" s="76"/>
      <c r="P639" s="76"/>
      <c r="Q639" s="76"/>
      <c r="R639" s="76"/>
      <c r="S639" s="76"/>
      <c r="T639" s="76"/>
      <c r="U639" s="76"/>
      <c r="V639" s="76"/>
      <c r="W639" s="76"/>
      <c r="X639" s="76"/>
      <c r="Y639" s="76"/>
      <c r="Z639" s="76"/>
      <c r="AA639" s="76"/>
      <c r="AB639" s="76"/>
      <c r="AC639" s="76"/>
      <c r="AD639" s="76"/>
      <c r="AE639" s="76"/>
      <c r="AF639" s="76"/>
      <c r="AG639" s="76"/>
      <c r="AH639" s="76"/>
      <c r="AI639" s="76"/>
      <c r="AJ639" s="76"/>
      <c r="AK639" s="76"/>
      <c r="AL639" s="76"/>
    </row>
    <row r="640" spans="1:38" ht="11.25" customHeight="1" x14ac:dyDescent="0.55000000000000004">
      <c r="A640" s="76"/>
      <c r="B640" s="76"/>
      <c r="C640" s="76"/>
      <c r="D640" s="76"/>
      <c r="E640" s="76"/>
      <c r="F640" s="76"/>
      <c r="G640" s="76"/>
      <c r="H640" s="76"/>
      <c r="I640" s="76"/>
      <c r="J640" s="76"/>
      <c r="K640" s="76"/>
      <c r="L640" s="76"/>
      <c r="M640" s="76"/>
      <c r="N640" s="76"/>
      <c r="O640" s="76"/>
      <c r="P640" s="76"/>
      <c r="Q640" s="76"/>
      <c r="R640" s="76"/>
      <c r="S640" s="76"/>
      <c r="T640" s="76"/>
      <c r="U640" s="76"/>
      <c r="V640" s="76"/>
      <c r="W640" s="76"/>
      <c r="X640" s="76"/>
      <c r="Y640" s="76"/>
      <c r="Z640" s="76"/>
      <c r="AA640" s="76"/>
      <c r="AB640" s="76"/>
      <c r="AC640" s="76"/>
      <c r="AD640" s="76"/>
      <c r="AE640" s="76"/>
      <c r="AF640" s="76"/>
      <c r="AG640" s="76"/>
      <c r="AH640" s="76"/>
      <c r="AI640" s="76"/>
      <c r="AJ640" s="76"/>
      <c r="AK640" s="76"/>
      <c r="AL640" s="76"/>
    </row>
    <row r="641" spans="1:38" ht="11.25" customHeight="1" x14ac:dyDescent="0.55000000000000004">
      <c r="A641" s="76"/>
      <c r="B641" s="76"/>
      <c r="C641" s="76"/>
      <c r="D641" s="76"/>
      <c r="E641" s="76"/>
      <c r="F641" s="76"/>
      <c r="G641" s="76"/>
      <c r="H641" s="76"/>
      <c r="I641" s="76"/>
      <c r="J641" s="76"/>
      <c r="K641" s="76"/>
      <c r="L641" s="76"/>
      <c r="M641" s="76"/>
      <c r="N641" s="76"/>
      <c r="O641" s="76"/>
      <c r="P641" s="76"/>
      <c r="Q641" s="76"/>
      <c r="R641" s="76"/>
      <c r="S641" s="76"/>
      <c r="T641" s="76"/>
      <c r="U641" s="76"/>
      <c r="V641" s="76"/>
      <c r="W641" s="76"/>
      <c r="X641" s="76"/>
      <c r="Y641" s="76"/>
      <c r="Z641" s="76"/>
      <c r="AA641" s="76"/>
      <c r="AB641" s="76"/>
      <c r="AC641" s="76"/>
      <c r="AD641" s="76"/>
      <c r="AE641" s="76"/>
      <c r="AF641" s="76"/>
      <c r="AG641" s="76"/>
      <c r="AH641" s="76"/>
      <c r="AI641" s="76"/>
      <c r="AJ641" s="76"/>
      <c r="AK641" s="76"/>
      <c r="AL641" s="76"/>
    </row>
    <row r="642" spans="1:38" ht="11.25" customHeight="1" x14ac:dyDescent="0.55000000000000004">
      <c r="A642" s="76"/>
      <c r="B642" s="76"/>
      <c r="C642" s="76"/>
      <c r="D642" s="76"/>
      <c r="E642" s="76"/>
      <c r="F642" s="76"/>
      <c r="G642" s="76"/>
      <c r="H642" s="76"/>
      <c r="I642" s="76"/>
      <c r="J642" s="76"/>
      <c r="K642" s="76"/>
      <c r="L642" s="76"/>
      <c r="M642" s="76"/>
      <c r="N642" s="76"/>
      <c r="O642" s="76"/>
      <c r="P642" s="76"/>
      <c r="Q642" s="76"/>
      <c r="R642" s="76"/>
      <c r="S642" s="76"/>
      <c r="T642" s="76"/>
      <c r="U642" s="76"/>
      <c r="V642" s="76"/>
      <c r="W642" s="76"/>
      <c r="X642" s="76"/>
      <c r="Y642" s="76"/>
      <c r="Z642" s="76"/>
      <c r="AA642" s="76"/>
      <c r="AB642" s="76"/>
      <c r="AC642" s="76"/>
      <c r="AD642" s="76"/>
      <c r="AE642" s="76"/>
      <c r="AF642" s="76"/>
      <c r="AG642" s="76"/>
      <c r="AH642" s="76"/>
      <c r="AI642" s="76"/>
      <c r="AJ642" s="76"/>
      <c r="AK642" s="76"/>
      <c r="AL642" s="76"/>
    </row>
    <row r="643" spans="1:38" ht="11.25" customHeight="1" x14ac:dyDescent="0.55000000000000004">
      <c r="A643" s="76"/>
      <c r="B643" s="76"/>
      <c r="C643" s="76"/>
      <c r="D643" s="76"/>
      <c r="E643" s="76"/>
      <c r="F643" s="76"/>
      <c r="G643" s="76"/>
      <c r="H643" s="76"/>
      <c r="I643" s="76"/>
      <c r="J643" s="76"/>
      <c r="K643" s="76"/>
      <c r="L643" s="76"/>
      <c r="M643" s="76"/>
      <c r="N643" s="76"/>
      <c r="O643" s="76"/>
      <c r="P643" s="76"/>
      <c r="Q643" s="76"/>
      <c r="R643" s="76"/>
      <c r="S643" s="76"/>
      <c r="T643" s="76"/>
      <c r="U643" s="76"/>
      <c r="V643" s="76"/>
      <c r="W643" s="76"/>
      <c r="X643" s="76"/>
      <c r="Y643" s="76"/>
      <c r="Z643" s="76"/>
      <c r="AA643" s="76"/>
      <c r="AB643" s="76"/>
      <c r="AC643" s="76"/>
      <c r="AD643" s="76"/>
      <c r="AE643" s="76"/>
      <c r="AF643" s="76"/>
      <c r="AG643" s="76"/>
      <c r="AH643" s="76"/>
      <c r="AI643" s="76"/>
      <c r="AJ643" s="76"/>
      <c r="AK643" s="76"/>
      <c r="AL643" s="76"/>
    </row>
    <row r="644" spans="1:38" ht="11.25" customHeight="1" x14ac:dyDescent="0.55000000000000004">
      <c r="A644" s="76"/>
      <c r="B644" s="76"/>
      <c r="C644" s="76"/>
      <c r="D644" s="76"/>
      <c r="E644" s="76"/>
      <c r="F644" s="76"/>
      <c r="G644" s="76"/>
      <c r="H644" s="76"/>
      <c r="I644" s="76"/>
      <c r="J644" s="76"/>
      <c r="K644" s="76"/>
      <c r="L644" s="76"/>
      <c r="M644" s="76"/>
      <c r="N644" s="76"/>
      <c r="O644" s="76"/>
      <c r="P644" s="76"/>
      <c r="Q644" s="76"/>
      <c r="R644" s="76"/>
      <c r="S644" s="76"/>
      <c r="T644" s="76"/>
      <c r="U644" s="76"/>
      <c r="V644" s="76"/>
      <c r="W644" s="76"/>
      <c r="X644" s="76"/>
      <c r="Y644" s="76"/>
      <c r="Z644" s="76"/>
      <c r="AA644" s="76"/>
      <c r="AB644" s="76"/>
      <c r="AC644" s="76"/>
      <c r="AD644" s="76"/>
      <c r="AE644" s="76"/>
      <c r="AF644" s="76"/>
      <c r="AG644" s="76"/>
      <c r="AH644" s="76"/>
      <c r="AI644" s="76"/>
      <c r="AJ644" s="76"/>
      <c r="AK644" s="76"/>
      <c r="AL644" s="76"/>
    </row>
    <row r="645" spans="1:38" ht="11.25" customHeight="1" x14ac:dyDescent="0.55000000000000004">
      <c r="A645" s="76"/>
      <c r="B645" s="76"/>
      <c r="C645" s="76"/>
      <c r="D645" s="76"/>
      <c r="E645" s="76"/>
      <c r="F645" s="76"/>
      <c r="G645" s="76"/>
      <c r="H645" s="76"/>
      <c r="I645" s="76"/>
      <c r="J645" s="76"/>
      <c r="K645" s="76"/>
      <c r="L645" s="76"/>
      <c r="M645" s="76"/>
      <c r="N645" s="76"/>
      <c r="O645" s="76"/>
      <c r="P645" s="76"/>
      <c r="Q645" s="76"/>
      <c r="R645" s="76"/>
      <c r="S645" s="76"/>
      <c r="T645" s="76"/>
      <c r="U645" s="76"/>
      <c r="V645" s="76"/>
      <c r="W645" s="76"/>
      <c r="X645" s="76"/>
      <c r="Y645" s="76"/>
      <c r="Z645" s="76"/>
      <c r="AA645" s="76"/>
      <c r="AB645" s="76"/>
      <c r="AC645" s="76"/>
      <c r="AD645" s="76"/>
      <c r="AE645" s="76"/>
      <c r="AF645" s="76"/>
      <c r="AG645" s="76"/>
      <c r="AH645" s="76"/>
      <c r="AI645" s="76"/>
      <c r="AJ645" s="76"/>
      <c r="AK645" s="76"/>
      <c r="AL645" s="76"/>
    </row>
    <row r="646" spans="1:38" ht="11.25" customHeight="1" x14ac:dyDescent="0.55000000000000004">
      <c r="A646" s="76"/>
      <c r="B646" s="76"/>
      <c r="C646" s="76"/>
      <c r="D646" s="76"/>
      <c r="E646" s="76"/>
      <c r="F646" s="76"/>
      <c r="G646" s="76"/>
      <c r="H646" s="76"/>
      <c r="I646" s="76"/>
      <c r="J646" s="76"/>
      <c r="K646" s="76"/>
      <c r="L646" s="76"/>
      <c r="M646" s="76"/>
      <c r="N646" s="76"/>
      <c r="O646" s="76"/>
      <c r="P646" s="76"/>
      <c r="Q646" s="76"/>
      <c r="R646" s="76"/>
      <c r="S646" s="76"/>
      <c r="T646" s="76"/>
      <c r="U646" s="76"/>
      <c r="V646" s="76"/>
      <c r="W646" s="76"/>
      <c r="X646" s="76"/>
      <c r="Y646" s="76"/>
      <c r="Z646" s="76"/>
      <c r="AA646" s="76"/>
      <c r="AB646" s="76"/>
      <c r="AC646" s="76"/>
      <c r="AD646" s="76"/>
      <c r="AE646" s="76"/>
      <c r="AF646" s="76"/>
      <c r="AG646" s="76"/>
      <c r="AH646" s="76"/>
      <c r="AI646" s="76"/>
      <c r="AJ646" s="76"/>
      <c r="AK646" s="76"/>
      <c r="AL646" s="76"/>
    </row>
    <row r="647" spans="1:38" ht="11.25" customHeight="1" x14ac:dyDescent="0.55000000000000004">
      <c r="A647" s="76"/>
      <c r="B647" s="76"/>
      <c r="C647" s="76"/>
      <c r="D647" s="76"/>
      <c r="E647" s="76"/>
      <c r="F647" s="76"/>
      <c r="G647" s="76"/>
      <c r="H647" s="76"/>
      <c r="I647" s="76"/>
      <c r="J647" s="76"/>
      <c r="K647" s="76"/>
      <c r="L647" s="76"/>
      <c r="M647" s="76"/>
      <c r="N647" s="76"/>
      <c r="O647" s="76"/>
      <c r="P647" s="76"/>
      <c r="Q647" s="76"/>
      <c r="R647" s="76"/>
      <c r="S647" s="76"/>
      <c r="T647" s="76"/>
      <c r="U647" s="76"/>
      <c r="V647" s="76"/>
      <c r="W647" s="76"/>
      <c r="X647" s="76"/>
      <c r="Y647" s="76"/>
      <c r="Z647" s="76"/>
      <c r="AA647" s="76"/>
      <c r="AB647" s="76"/>
      <c r="AC647" s="76"/>
      <c r="AD647" s="76"/>
      <c r="AE647" s="76"/>
      <c r="AF647" s="76"/>
      <c r="AG647" s="76"/>
      <c r="AH647" s="76"/>
      <c r="AI647" s="76"/>
      <c r="AJ647" s="76"/>
      <c r="AK647" s="76"/>
      <c r="AL647" s="76"/>
    </row>
    <row r="648" spans="1:38" ht="11.25" customHeight="1" x14ac:dyDescent="0.55000000000000004">
      <c r="A648" s="76"/>
      <c r="B648" s="76"/>
      <c r="C648" s="76"/>
      <c r="D648" s="76"/>
      <c r="E648" s="76"/>
      <c r="F648" s="76"/>
      <c r="G648" s="76"/>
      <c r="H648" s="76"/>
      <c r="I648" s="76"/>
      <c r="J648" s="76"/>
      <c r="K648" s="76"/>
      <c r="L648" s="76"/>
      <c r="M648" s="76"/>
      <c r="N648" s="76"/>
      <c r="O648" s="76"/>
      <c r="P648" s="76"/>
      <c r="Q648" s="76"/>
      <c r="R648" s="76"/>
      <c r="S648" s="76"/>
      <c r="T648" s="76"/>
      <c r="U648" s="76"/>
      <c r="V648" s="76"/>
      <c r="W648" s="76"/>
      <c r="X648" s="76"/>
      <c r="Y648" s="76"/>
      <c r="Z648" s="76"/>
      <c r="AA648" s="76"/>
      <c r="AB648" s="76"/>
      <c r="AC648" s="76"/>
      <c r="AD648" s="76"/>
      <c r="AE648" s="76"/>
      <c r="AF648" s="76"/>
      <c r="AG648" s="76"/>
      <c r="AH648" s="76"/>
      <c r="AI648" s="76"/>
      <c r="AJ648" s="76"/>
      <c r="AK648" s="76"/>
      <c r="AL648" s="76"/>
    </row>
    <row r="649" spans="1:38" ht="11.25" customHeight="1" x14ac:dyDescent="0.55000000000000004">
      <c r="A649" s="76"/>
      <c r="B649" s="76"/>
      <c r="C649" s="76"/>
      <c r="D649" s="76"/>
      <c r="E649" s="76"/>
      <c r="F649" s="76"/>
      <c r="G649" s="76"/>
      <c r="H649" s="76"/>
      <c r="I649" s="76"/>
      <c r="J649" s="76"/>
      <c r="K649" s="76"/>
      <c r="L649" s="76"/>
      <c r="M649" s="76"/>
      <c r="N649" s="76"/>
      <c r="O649" s="76"/>
      <c r="P649" s="76"/>
      <c r="Q649" s="76"/>
      <c r="R649" s="76"/>
      <c r="S649" s="76"/>
      <c r="T649" s="76"/>
      <c r="U649" s="76"/>
      <c r="V649" s="76"/>
      <c r="W649" s="76"/>
      <c r="X649" s="76"/>
      <c r="Y649" s="76"/>
      <c r="Z649" s="76"/>
      <c r="AA649" s="76"/>
      <c r="AB649" s="76"/>
      <c r="AC649" s="76"/>
      <c r="AD649" s="76"/>
      <c r="AE649" s="76"/>
      <c r="AF649" s="76"/>
      <c r="AG649" s="76"/>
      <c r="AH649" s="76"/>
      <c r="AI649" s="76"/>
      <c r="AJ649" s="76"/>
      <c r="AK649" s="76"/>
      <c r="AL649" s="76"/>
    </row>
    <row r="650" spans="1:38" ht="11.25" customHeight="1" x14ac:dyDescent="0.55000000000000004">
      <c r="A650" s="76"/>
      <c r="B650" s="76"/>
      <c r="C650" s="76"/>
      <c r="D650" s="76"/>
      <c r="E650" s="76"/>
      <c r="F650" s="76"/>
      <c r="G650" s="76"/>
      <c r="H650" s="76"/>
      <c r="I650" s="76"/>
      <c r="J650" s="76"/>
      <c r="K650" s="76"/>
      <c r="L650" s="76"/>
      <c r="M650" s="76"/>
      <c r="N650" s="76"/>
      <c r="O650" s="76"/>
      <c r="P650" s="76"/>
      <c r="Q650" s="76"/>
      <c r="R650" s="76"/>
      <c r="S650" s="76"/>
      <c r="T650" s="76"/>
      <c r="U650" s="76"/>
      <c r="V650" s="76"/>
      <c r="W650" s="76"/>
      <c r="X650" s="76"/>
      <c r="Y650" s="76"/>
      <c r="Z650" s="76"/>
      <c r="AA650" s="76"/>
      <c r="AB650" s="76"/>
      <c r="AC650" s="76"/>
      <c r="AD650" s="76"/>
      <c r="AE650" s="76"/>
      <c r="AF650" s="76"/>
      <c r="AG650" s="76"/>
      <c r="AH650" s="76"/>
      <c r="AI650" s="76"/>
      <c r="AJ650" s="76"/>
      <c r="AK650" s="76"/>
      <c r="AL650" s="76"/>
    </row>
    <row r="651" spans="1:38" ht="11.25" customHeight="1" x14ac:dyDescent="0.55000000000000004">
      <c r="A651" s="76"/>
      <c r="B651" s="76"/>
      <c r="C651" s="76"/>
      <c r="D651" s="76"/>
      <c r="E651" s="76"/>
      <c r="F651" s="76"/>
      <c r="G651" s="76"/>
      <c r="H651" s="76"/>
      <c r="I651" s="76"/>
      <c r="J651" s="76"/>
      <c r="K651" s="76"/>
      <c r="L651" s="76"/>
      <c r="M651" s="76"/>
      <c r="N651" s="76"/>
      <c r="O651" s="76"/>
      <c r="P651" s="76"/>
      <c r="Q651" s="76"/>
      <c r="R651" s="76"/>
      <c r="S651" s="76"/>
      <c r="T651" s="76"/>
      <c r="U651" s="76"/>
      <c r="V651" s="76"/>
      <c r="W651" s="76"/>
      <c r="X651" s="76"/>
      <c r="Y651" s="76"/>
      <c r="Z651" s="76"/>
      <c r="AA651" s="76"/>
      <c r="AB651" s="76"/>
      <c r="AC651" s="76"/>
      <c r="AD651" s="76"/>
      <c r="AE651" s="76"/>
      <c r="AF651" s="76"/>
      <c r="AG651" s="76"/>
      <c r="AH651" s="76"/>
      <c r="AI651" s="76"/>
      <c r="AJ651" s="76"/>
      <c r="AK651" s="76"/>
      <c r="AL651" s="76"/>
    </row>
    <row r="652" spans="1:38" ht="11.25" customHeight="1" x14ac:dyDescent="0.55000000000000004">
      <c r="A652" s="76"/>
      <c r="B652" s="76"/>
      <c r="C652" s="76"/>
      <c r="D652" s="76"/>
      <c r="E652" s="76"/>
      <c r="F652" s="76"/>
      <c r="G652" s="76"/>
      <c r="H652" s="76"/>
      <c r="I652" s="76"/>
      <c r="J652" s="76"/>
      <c r="K652" s="76"/>
      <c r="L652" s="76"/>
      <c r="M652" s="76"/>
      <c r="N652" s="76"/>
      <c r="O652" s="76"/>
      <c r="P652" s="76"/>
      <c r="Q652" s="76"/>
      <c r="R652" s="76"/>
      <c r="S652" s="76"/>
      <c r="T652" s="76"/>
      <c r="U652" s="76"/>
      <c r="V652" s="76"/>
      <c r="W652" s="76"/>
      <c r="X652" s="76"/>
      <c r="Y652" s="76"/>
      <c r="Z652" s="76"/>
      <c r="AA652" s="76"/>
      <c r="AB652" s="76"/>
      <c r="AC652" s="76"/>
      <c r="AD652" s="76"/>
      <c r="AE652" s="76"/>
      <c r="AF652" s="76"/>
      <c r="AG652" s="76"/>
      <c r="AH652" s="76"/>
      <c r="AI652" s="76"/>
      <c r="AJ652" s="76"/>
      <c r="AK652" s="76"/>
      <c r="AL652" s="76"/>
    </row>
    <row r="653" spans="1:38" ht="11.25" customHeight="1" x14ac:dyDescent="0.55000000000000004">
      <c r="A653" s="76"/>
      <c r="B653" s="76"/>
      <c r="C653" s="76"/>
      <c r="D653" s="76"/>
      <c r="E653" s="76"/>
      <c r="F653" s="76"/>
      <c r="G653" s="76"/>
      <c r="H653" s="76"/>
      <c r="I653" s="76"/>
      <c r="J653" s="76"/>
      <c r="K653" s="76"/>
      <c r="L653" s="76"/>
      <c r="M653" s="76"/>
      <c r="N653" s="76"/>
      <c r="O653" s="76"/>
      <c r="P653" s="76"/>
      <c r="Q653" s="76"/>
      <c r="R653" s="76"/>
      <c r="S653" s="76"/>
      <c r="T653" s="76"/>
      <c r="U653" s="76"/>
      <c r="V653" s="76"/>
      <c r="W653" s="76"/>
      <c r="X653" s="76"/>
      <c r="Y653" s="76"/>
      <c r="Z653" s="76"/>
      <c r="AA653" s="76"/>
      <c r="AB653" s="76"/>
      <c r="AC653" s="76"/>
      <c r="AD653" s="76"/>
      <c r="AE653" s="76"/>
      <c r="AF653" s="76"/>
      <c r="AG653" s="76"/>
      <c r="AH653" s="76"/>
      <c r="AI653" s="76"/>
      <c r="AJ653" s="76"/>
      <c r="AK653" s="76"/>
      <c r="AL653" s="76"/>
    </row>
    <row r="654" spans="1:38" ht="11.25" customHeight="1" x14ac:dyDescent="0.55000000000000004">
      <c r="A654" s="76"/>
      <c r="B654" s="76"/>
      <c r="C654" s="76"/>
      <c r="D654" s="76"/>
      <c r="E654" s="76"/>
      <c r="F654" s="76"/>
      <c r="G654" s="76"/>
      <c r="H654" s="76"/>
      <c r="I654" s="76"/>
      <c r="J654" s="76"/>
      <c r="K654" s="76"/>
      <c r="L654" s="76"/>
      <c r="M654" s="76"/>
      <c r="N654" s="76"/>
      <c r="O654" s="76"/>
      <c r="P654" s="76"/>
      <c r="Q654" s="76"/>
      <c r="R654" s="76"/>
      <c r="S654" s="76"/>
      <c r="T654" s="76"/>
      <c r="U654" s="76"/>
      <c r="V654" s="76"/>
      <c r="W654" s="76"/>
      <c r="X654" s="76"/>
      <c r="Y654" s="76"/>
      <c r="Z654" s="76"/>
      <c r="AA654" s="76"/>
      <c r="AB654" s="76"/>
      <c r="AC654" s="76"/>
      <c r="AD654" s="76"/>
      <c r="AE654" s="76"/>
      <c r="AF654" s="76"/>
      <c r="AG654" s="76"/>
      <c r="AH654" s="76"/>
      <c r="AI654" s="76"/>
      <c r="AJ654" s="76"/>
      <c r="AK654" s="76"/>
      <c r="AL654" s="76"/>
    </row>
    <row r="655" spans="1:38" ht="11.25" customHeight="1" x14ac:dyDescent="0.55000000000000004">
      <c r="A655" s="76"/>
      <c r="B655" s="76"/>
      <c r="C655" s="76"/>
      <c r="D655" s="76"/>
      <c r="E655" s="76"/>
      <c r="F655" s="76"/>
      <c r="G655" s="76"/>
      <c r="H655" s="76"/>
      <c r="I655" s="76"/>
      <c r="J655" s="76"/>
      <c r="K655" s="76"/>
      <c r="L655" s="76"/>
      <c r="M655" s="76"/>
      <c r="N655" s="76"/>
      <c r="O655" s="76"/>
      <c r="P655" s="76"/>
      <c r="Q655" s="76"/>
      <c r="R655" s="76"/>
      <c r="S655" s="76"/>
      <c r="T655" s="76"/>
      <c r="U655" s="76"/>
      <c r="V655" s="76"/>
      <c r="W655" s="76"/>
      <c r="X655" s="76"/>
      <c r="Y655" s="76"/>
      <c r="Z655" s="76"/>
      <c r="AA655" s="76"/>
      <c r="AB655" s="76"/>
      <c r="AC655" s="76"/>
      <c r="AD655" s="76"/>
      <c r="AE655" s="76"/>
      <c r="AF655" s="76"/>
      <c r="AG655" s="76"/>
      <c r="AH655" s="76"/>
      <c r="AI655" s="76"/>
      <c r="AJ655" s="76"/>
      <c r="AK655" s="76"/>
      <c r="AL655" s="76"/>
    </row>
    <row r="656" spans="1:38" ht="11.25" customHeight="1" x14ac:dyDescent="0.55000000000000004">
      <c r="A656" s="76"/>
      <c r="B656" s="76"/>
      <c r="C656" s="76"/>
      <c r="D656" s="76"/>
      <c r="E656" s="76"/>
      <c r="F656" s="76"/>
      <c r="G656" s="76"/>
      <c r="H656" s="76"/>
      <c r="I656" s="76"/>
      <c r="J656" s="76"/>
      <c r="K656" s="76"/>
      <c r="L656" s="76"/>
      <c r="M656" s="76"/>
      <c r="N656" s="76"/>
      <c r="O656" s="76"/>
      <c r="P656" s="76"/>
      <c r="Q656" s="76"/>
      <c r="R656" s="76"/>
      <c r="S656" s="76"/>
      <c r="T656" s="76"/>
      <c r="U656" s="76"/>
      <c r="V656" s="76"/>
      <c r="W656" s="76"/>
      <c r="X656" s="76"/>
      <c r="Y656" s="76"/>
      <c r="Z656" s="76"/>
      <c r="AA656" s="76"/>
      <c r="AB656" s="76"/>
      <c r="AC656" s="76"/>
      <c r="AD656" s="76"/>
      <c r="AE656" s="76"/>
      <c r="AF656" s="76"/>
      <c r="AG656" s="76"/>
      <c r="AH656" s="76"/>
      <c r="AI656" s="76"/>
      <c r="AJ656" s="76"/>
      <c r="AK656" s="76"/>
      <c r="AL656" s="76"/>
    </row>
    <row r="657" spans="1:38" ht="11.25" customHeight="1" x14ac:dyDescent="0.55000000000000004">
      <c r="A657" s="76"/>
      <c r="B657" s="76"/>
      <c r="C657" s="76"/>
      <c r="D657" s="76"/>
      <c r="E657" s="76"/>
      <c r="F657" s="76"/>
      <c r="G657" s="76"/>
      <c r="H657" s="76"/>
      <c r="I657" s="76"/>
      <c r="J657" s="76"/>
      <c r="K657" s="76"/>
      <c r="L657" s="76"/>
      <c r="M657" s="76"/>
      <c r="N657" s="76"/>
      <c r="O657" s="76"/>
      <c r="P657" s="76"/>
      <c r="Q657" s="76"/>
      <c r="R657" s="76"/>
      <c r="S657" s="76"/>
      <c r="T657" s="76"/>
      <c r="U657" s="76"/>
      <c r="V657" s="76"/>
      <c r="W657" s="76"/>
      <c r="X657" s="76"/>
      <c r="Y657" s="76"/>
      <c r="Z657" s="76"/>
      <c r="AA657" s="76"/>
      <c r="AB657" s="76"/>
      <c r="AC657" s="76"/>
      <c r="AD657" s="76"/>
      <c r="AE657" s="76"/>
      <c r="AF657" s="76"/>
      <c r="AG657" s="76"/>
      <c r="AH657" s="76"/>
      <c r="AI657" s="76"/>
      <c r="AJ657" s="76"/>
      <c r="AK657" s="76"/>
      <c r="AL657" s="76"/>
    </row>
    <row r="658" spans="1:38" ht="11.25" customHeight="1" x14ac:dyDescent="0.55000000000000004">
      <c r="A658" s="76"/>
      <c r="B658" s="76"/>
      <c r="C658" s="76"/>
      <c r="D658" s="76"/>
      <c r="E658" s="76"/>
      <c r="F658" s="76"/>
      <c r="G658" s="76"/>
      <c r="H658" s="76"/>
      <c r="I658" s="76"/>
      <c r="J658" s="76"/>
      <c r="K658" s="76"/>
      <c r="L658" s="76"/>
      <c r="M658" s="76"/>
      <c r="N658" s="76"/>
      <c r="O658" s="76"/>
      <c r="P658" s="76"/>
      <c r="Q658" s="76"/>
      <c r="R658" s="76"/>
      <c r="S658" s="76"/>
      <c r="T658" s="76"/>
      <c r="U658" s="76"/>
      <c r="V658" s="76"/>
      <c r="W658" s="76"/>
      <c r="X658" s="76"/>
      <c r="Y658" s="76"/>
      <c r="Z658" s="76"/>
      <c r="AA658" s="76"/>
      <c r="AB658" s="76"/>
      <c r="AC658" s="76"/>
      <c r="AD658" s="76"/>
      <c r="AE658" s="76"/>
      <c r="AF658" s="76"/>
      <c r="AG658" s="76"/>
      <c r="AH658" s="76"/>
      <c r="AI658" s="76"/>
      <c r="AJ658" s="76"/>
      <c r="AK658" s="76"/>
      <c r="AL658" s="76"/>
    </row>
    <row r="659" spans="1:38" ht="11.25" customHeight="1" x14ac:dyDescent="0.55000000000000004">
      <c r="A659" s="76"/>
      <c r="B659" s="76"/>
      <c r="C659" s="76"/>
      <c r="D659" s="76"/>
      <c r="E659" s="76"/>
      <c r="F659" s="76"/>
      <c r="G659" s="76"/>
      <c r="H659" s="76"/>
      <c r="I659" s="76"/>
      <c r="J659" s="76"/>
      <c r="K659" s="76"/>
      <c r="L659" s="76"/>
      <c r="M659" s="76"/>
      <c r="N659" s="76"/>
      <c r="O659" s="76"/>
      <c r="P659" s="76"/>
      <c r="Q659" s="76"/>
      <c r="R659" s="76"/>
      <c r="S659" s="76"/>
      <c r="T659" s="76"/>
      <c r="U659" s="76"/>
      <c r="V659" s="76"/>
      <c r="W659" s="76"/>
      <c r="X659" s="76"/>
      <c r="Y659" s="76"/>
      <c r="Z659" s="76"/>
      <c r="AA659" s="76"/>
      <c r="AB659" s="76"/>
      <c r="AC659" s="76"/>
      <c r="AD659" s="76"/>
      <c r="AE659" s="76"/>
      <c r="AF659" s="76"/>
      <c r="AG659" s="76"/>
      <c r="AH659" s="76"/>
      <c r="AI659" s="76"/>
      <c r="AJ659" s="76"/>
      <c r="AK659" s="76"/>
      <c r="AL659" s="76"/>
    </row>
    <row r="660" spans="1:38" ht="11.25" customHeight="1" x14ac:dyDescent="0.55000000000000004">
      <c r="A660" s="76"/>
      <c r="B660" s="76"/>
      <c r="C660" s="76"/>
      <c r="D660" s="76"/>
      <c r="E660" s="76"/>
      <c r="F660" s="76"/>
      <c r="G660" s="76"/>
      <c r="H660" s="76"/>
      <c r="I660" s="76"/>
      <c r="J660" s="76"/>
      <c r="K660" s="76"/>
      <c r="L660" s="76"/>
      <c r="M660" s="76"/>
      <c r="N660" s="76"/>
      <c r="O660" s="76"/>
      <c r="P660" s="76"/>
      <c r="Q660" s="76"/>
      <c r="R660" s="76"/>
      <c r="S660" s="76"/>
      <c r="T660" s="76"/>
      <c r="U660" s="76"/>
      <c r="V660" s="76"/>
      <c r="W660" s="76"/>
      <c r="X660" s="76"/>
      <c r="Y660" s="76"/>
      <c r="Z660" s="76"/>
      <c r="AA660" s="76"/>
      <c r="AB660" s="76"/>
      <c r="AC660" s="76"/>
      <c r="AD660" s="76"/>
      <c r="AE660" s="76"/>
      <c r="AF660" s="76"/>
      <c r="AG660" s="76"/>
      <c r="AH660" s="76"/>
      <c r="AI660" s="76"/>
      <c r="AJ660" s="76"/>
      <c r="AK660" s="76"/>
      <c r="AL660" s="76"/>
    </row>
    <row r="661" spans="1:38" ht="11.25" customHeight="1" x14ac:dyDescent="0.55000000000000004">
      <c r="A661" s="76"/>
      <c r="B661" s="76"/>
      <c r="C661" s="76"/>
      <c r="D661" s="76"/>
      <c r="E661" s="76"/>
      <c r="F661" s="76"/>
      <c r="G661" s="76"/>
      <c r="H661" s="76"/>
      <c r="I661" s="76"/>
      <c r="J661" s="76"/>
      <c r="K661" s="76"/>
      <c r="L661" s="76"/>
      <c r="M661" s="76"/>
      <c r="N661" s="76"/>
      <c r="O661" s="76"/>
      <c r="P661" s="76"/>
      <c r="Q661" s="76"/>
      <c r="R661" s="76"/>
      <c r="S661" s="76"/>
      <c r="T661" s="76"/>
      <c r="U661" s="76"/>
      <c r="V661" s="76"/>
      <c r="W661" s="76"/>
      <c r="X661" s="76"/>
      <c r="Y661" s="76"/>
      <c r="Z661" s="76"/>
      <c r="AA661" s="76"/>
      <c r="AB661" s="76"/>
      <c r="AC661" s="76"/>
      <c r="AD661" s="76"/>
      <c r="AE661" s="76"/>
      <c r="AF661" s="76"/>
      <c r="AG661" s="76"/>
      <c r="AH661" s="76"/>
      <c r="AI661" s="76"/>
      <c r="AJ661" s="76"/>
      <c r="AK661" s="76"/>
      <c r="AL661" s="76"/>
    </row>
    <row r="662" spans="1:38" ht="11.25" customHeight="1" x14ac:dyDescent="0.55000000000000004">
      <c r="A662" s="76"/>
      <c r="B662" s="76"/>
      <c r="C662" s="76"/>
      <c r="D662" s="76"/>
      <c r="E662" s="76"/>
      <c r="F662" s="76"/>
      <c r="G662" s="76"/>
      <c r="H662" s="76"/>
      <c r="I662" s="76"/>
      <c r="J662" s="76"/>
      <c r="K662" s="76"/>
      <c r="L662" s="76"/>
      <c r="M662" s="76"/>
      <c r="N662" s="76"/>
      <c r="O662" s="76"/>
      <c r="P662" s="76"/>
      <c r="Q662" s="76"/>
      <c r="R662" s="76"/>
      <c r="S662" s="76"/>
      <c r="T662" s="76"/>
      <c r="U662" s="76"/>
      <c r="V662" s="76"/>
      <c r="W662" s="76"/>
      <c r="X662" s="76"/>
      <c r="Y662" s="76"/>
      <c r="Z662" s="76"/>
      <c r="AA662" s="76"/>
      <c r="AB662" s="76"/>
      <c r="AC662" s="76"/>
      <c r="AD662" s="76"/>
      <c r="AE662" s="76"/>
      <c r="AF662" s="76"/>
      <c r="AG662" s="76"/>
      <c r="AH662" s="76"/>
      <c r="AI662" s="76"/>
      <c r="AJ662" s="76"/>
      <c r="AK662" s="76"/>
      <c r="AL662" s="76"/>
    </row>
    <row r="663" spans="1:38" ht="11.25" customHeight="1" x14ac:dyDescent="0.55000000000000004">
      <c r="A663" s="76"/>
      <c r="B663" s="76"/>
      <c r="C663" s="76"/>
      <c r="D663" s="76"/>
      <c r="E663" s="76"/>
      <c r="F663" s="76"/>
      <c r="G663" s="76"/>
      <c r="H663" s="76"/>
      <c r="I663" s="76"/>
      <c r="J663" s="76"/>
      <c r="K663" s="76"/>
      <c r="L663" s="76"/>
      <c r="M663" s="76"/>
      <c r="N663" s="76"/>
      <c r="O663" s="76"/>
      <c r="P663" s="76"/>
      <c r="Q663" s="76"/>
      <c r="R663" s="76"/>
      <c r="S663" s="76"/>
      <c r="T663" s="76"/>
      <c r="U663" s="76"/>
      <c r="V663" s="76"/>
      <c r="W663" s="76"/>
      <c r="X663" s="76"/>
      <c r="Y663" s="76"/>
      <c r="Z663" s="76"/>
      <c r="AA663" s="76"/>
      <c r="AB663" s="76"/>
      <c r="AC663" s="76"/>
      <c r="AD663" s="76"/>
      <c r="AE663" s="76"/>
      <c r="AF663" s="76"/>
      <c r="AG663" s="76"/>
      <c r="AH663" s="76"/>
      <c r="AI663" s="76"/>
      <c r="AJ663" s="76"/>
      <c r="AK663" s="76"/>
      <c r="AL663" s="76"/>
    </row>
    <row r="664" spans="1:38" ht="11.25" customHeight="1" x14ac:dyDescent="0.55000000000000004">
      <c r="A664" s="76"/>
      <c r="B664" s="76"/>
      <c r="C664" s="76"/>
      <c r="D664" s="76"/>
      <c r="E664" s="76"/>
      <c r="F664" s="76"/>
      <c r="G664" s="76"/>
      <c r="H664" s="76"/>
      <c r="I664" s="76"/>
      <c r="J664" s="76"/>
      <c r="K664" s="76"/>
      <c r="L664" s="76"/>
      <c r="M664" s="76"/>
      <c r="N664" s="76"/>
      <c r="O664" s="76"/>
      <c r="P664" s="76"/>
      <c r="Q664" s="76"/>
      <c r="R664" s="76"/>
      <c r="S664" s="76"/>
      <c r="T664" s="76"/>
      <c r="U664" s="76"/>
      <c r="V664" s="76"/>
      <c r="W664" s="76"/>
      <c r="X664" s="76"/>
      <c r="Y664" s="76"/>
      <c r="Z664" s="76"/>
      <c r="AA664" s="76"/>
      <c r="AB664" s="76"/>
      <c r="AC664" s="76"/>
      <c r="AD664" s="76"/>
      <c r="AE664" s="76"/>
      <c r="AF664" s="76"/>
      <c r="AG664" s="76"/>
      <c r="AH664" s="76"/>
      <c r="AI664" s="76"/>
      <c r="AJ664" s="76"/>
      <c r="AK664" s="76"/>
      <c r="AL664" s="76"/>
    </row>
    <row r="665" spans="1:38" ht="11.25" customHeight="1" x14ac:dyDescent="0.55000000000000004">
      <c r="A665" s="76"/>
      <c r="B665" s="76"/>
      <c r="C665" s="76"/>
      <c r="D665" s="76"/>
      <c r="E665" s="76"/>
      <c r="F665" s="76"/>
      <c r="G665" s="76"/>
      <c r="H665" s="76"/>
      <c r="I665" s="76"/>
      <c r="J665" s="76"/>
      <c r="K665" s="76"/>
      <c r="L665" s="76"/>
      <c r="M665" s="76"/>
      <c r="N665" s="76"/>
      <c r="O665" s="76"/>
      <c r="P665" s="76"/>
      <c r="Q665" s="76"/>
      <c r="R665" s="76"/>
      <c r="S665" s="76"/>
      <c r="T665" s="76"/>
      <c r="U665" s="76"/>
      <c r="V665" s="76"/>
      <c r="W665" s="76"/>
      <c r="X665" s="76"/>
      <c r="Y665" s="76"/>
      <c r="Z665" s="76"/>
      <c r="AA665" s="76"/>
      <c r="AB665" s="76"/>
      <c r="AC665" s="76"/>
      <c r="AD665" s="76"/>
      <c r="AE665" s="76"/>
      <c r="AF665" s="76"/>
      <c r="AG665" s="76"/>
      <c r="AH665" s="76"/>
      <c r="AI665" s="76"/>
      <c r="AJ665" s="76"/>
      <c r="AK665" s="76"/>
      <c r="AL665" s="76"/>
    </row>
    <row r="666" spans="1:38" ht="11.25" customHeight="1" x14ac:dyDescent="0.55000000000000004">
      <c r="A666" s="76"/>
      <c r="B666" s="76"/>
      <c r="C666" s="76"/>
      <c r="D666" s="76"/>
      <c r="E666" s="76"/>
      <c r="F666" s="76"/>
      <c r="G666" s="76"/>
      <c r="H666" s="76"/>
      <c r="I666" s="76"/>
      <c r="J666" s="76"/>
      <c r="K666" s="76"/>
      <c r="L666" s="76"/>
      <c r="M666" s="76"/>
      <c r="N666" s="76"/>
      <c r="O666" s="76"/>
      <c r="P666" s="76"/>
      <c r="Q666" s="76"/>
      <c r="R666" s="76"/>
      <c r="S666" s="76"/>
      <c r="T666" s="76"/>
      <c r="U666" s="76"/>
      <c r="V666" s="76"/>
      <c r="W666" s="76"/>
      <c r="X666" s="76"/>
      <c r="Y666" s="76"/>
      <c r="Z666" s="76"/>
      <c r="AA666" s="76"/>
      <c r="AB666" s="76"/>
      <c r="AC666" s="76"/>
      <c r="AD666" s="76"/>
      <c r="AE666" s="76"/>
      <c r="AF666" s="76"/>
      <c r="AG666" s="76"/>
      <c r="AH666" s="76"/>
      <c r="AI666" s="76"/>
      <c r="AJ666" s="76"/>
      <c r="AK666" s="76"/>
      <c r="AL666" s="76"/>
    </row>
    <row r="667" spans="1:38" ht="11.25" customHeight="1" x14ac:dyDescent="0.55000000000000004">
      <c r="A667" s="76"/>
      <c r="B667" s="76"/>
      <c r="C667" s="76"/>
      <c r="D667" s="76"/>
      <c r="E667" s="76"/>
      <c r="F667" s="76"/>
      <c r="G667" s="76"/>
      <c r="H667" s="76"/>
      <c r="I667" s="76"/>
      <c r="J667" s="76"/>
      <c r="K667" s="76"/>
      <c r="L667" s="76"/>
      <c r="M667" s="76"/>
      <c r="N667" s="76"/>
      <c r="O667" s="76"/>
      <c r="P667" s="76"/>
      <c r="Q667" s="76"/>
      <c r="R667" s="76"/>
      <c r="S667" s="76"/>
      <c r="T667" s="76"/>
      <c r="U667" s="76"/>
      <c r="V667" s="76"/>
      <c r="W667" s="76"/>
      <c r="X667" s="76"/>
      <c r="Y667" s="76"/>
      <c r="Z667" s="76"/>
      <c r="AA667" s="76"/>
      <c r="AB667" s="76"/>
      <c r="AC667" s="76"/>
      <c r="AD667" s="76"/>
      <c r="AE667" s="76"/>
      <c r="AF667" s="76"/>
      <c r="AG667" s="76"/>
      <c r="AH667" s="76"/>
      <c r="AI667" s="76"/>
      <c r="AJ667" s="76"/>
      <c r="AK667" s="76"/>
      <c r="AL667" s="76"/>
    </row>
    <row r="668" spans="1:38" ht="11.25" customHeight="1" x14ac:dyDescent="0.55000000000000004">
      <c r="A668" s="76"/>
      <c r="B668" s="76"/>
      <c r="C668" s="76"/>
      <c r="D668" s="76"/>
      <c r="E668" s="76"/>
      <c r="F668" s="76"/>
      <c r="G668" s="76"/>
      <c r="H668" s="76"/>
      <c r="I668" s="76"/>
      <c r="J668" s="76"/>
      <c r="K668" s="76"/>
      <c r="L668" s="76"/>
      <c r="M668" s="76"/>
      <c r="N668" s="76"/>
      <c r="O668" s="76"/>
      <c r="P668" s="76"/>
      <c r="Q668" s="76"/>
      <c r="R668" s="76"/>
      <c r="S668" s="76"/>
      <c r="T668" s="76"/>
      <c r="U668" s="76"/>
      <c r="V668" s="76"/>
      <c r="W668" s="76"/>
      <c r="X668" s="76"/>
      <c r="Y668" s="76"/>
      <c r="Z668" s="76"/>
      <c r="AA668" s="76"/>
      <c r="AB668" s="76"/>
      <c r="AC668" s="76"/>
      <c r="AD668" s="76"/>
      <c r="AE668" s="76"/>
      <c r="AF668" s="76"/>
      <c r="AG668" s="76"/>
      <c r="AH668" s="76"/>
      <c r="AI668" s="76"/>
      <c r="AJ668" s="76"/>
      <c r="AK668" s="76"/>
      <c r="AL668" s="76"/>
    </row>
    <row r="669" spans="1:38" ht="11.25" customHeight="1" x14ac:dyDescent="0.55000000000000004">
      <c r="A669" s="76"/>
      <c r="B669" s="76"/>
      <c r="C669" s="76"/>
      <c r="D669" s="76"/>
      <c r="E669" s="76"/>
      <c r="F669" s="76"/>
      <c r="G669" s="76"/>
      <c r="H669" s="76"/>
      <c r="I669" s="76"/>
      <c r="J669" s="76"/>
      <c r="K669" s="76"/>
      <c r="L669" s="76"/>
      <c r="M669" s="76"/>
      <c r="N669" s="76"/>
      <c r="O669" s="76"/>
      <c r="P669" s="76"/>
      <c r="Q669" s="76"/>
      <c r="R669" s="76"/>
      <c r="S669" s="76"/>
      <c r="T669" s="76"/>
      <c r="U669" s="76"/>
      <c r="V669" s="76"/>
      <c r="W669" s="76"/>
      <c r="X669" s="76"/>
      <c r="Y669" s="76"/>
      <c r="Z669" s="76"/>
      <c r="AA669" s="76"/>
      <c r="AB669" s="76"/>
      <c r="AC669" s="76"/>
      <c r="AD669" s="76"/>
      <c r="AE669" s="76"/>
      <c r="AF669" s="76"/>
      <c r="AG669" s="76"/>
      <c r="AH669" s="76"/>
      <c r="AI669" s="76"/>
      <c r="AJ669" s="76"/>
      <c r="AK669" s="76"/>
      <c r="AL669" s="76"/>
    </row>
    <row r="670" spans="1:38" ht="11.25" customHeight="1" x14ac:dyDescent="0.55000000000000004">
      <c r="A670" s="76"/>
      <c r="B670" s="76"/>
      <c r="C670" s="76"/>
      <c r="D670" s="76"/>
      <c r="E670" s="76"/>
      <c r="F670" s="76"/>
      <c r="G670" s="76"/>
      <c r="H670" s="76"/>
      <c r="I670" s="76"/>
      <c r="J670" s="76"/>
      <c r="K670" s="76"/>
      <c r="L670" s="76"/>
      <c r="M670" s="76"/>
      <c r="N670" s="76"/>
      <c r="O670" s="76"/>
      <c r="P670" s="76"/>
      <c r="Q670" s="76"/>
      <c r="R670" s="76"/>
      <c r="S670" s="76"/>
      <c r="T670" s="76"/>
      <c r="U670" s="76"/>
      <c r="V670" s="76"/>
      <c r="W670" s="76"/>
      <c r="X670" s="76"/>
      <c r="Y670" s="76"/>
      <c r="Z670" s="76"/>
      <c r="AA670" s="76"/>
      <c r="AB670" s="76"/>
      <c r="AC670" s="76"/>
      <c r="AD670" s="76"/>
      <c r="AE670" s="76"/>
      <c r="AF670" s="76"/>
      <c r="AG670" s="76"/>
      <c r="AH670" s="76"/>
      <c r="AI670" s="76"/>
      <c r="AJ670" s="76"/>
      <c r="AK670" s="76"/>
      <c r="AL670" s="76"/>
    </row>
    <row r="671" spans="1:38" ht="11.25" customHeight="1" x14ac:dyDescent="0.55000000000000004">
      <c r="A671" s="76"/>
      <c r="B671" s="76"/>
      <c r="C671" s="76"/>
      <c r="D671" s="76"/>
      <c r="E671" s="76"/>
      <c r="F671" s="76"/>
      <c r="G671" s="76"/>
      <c r="H671" s="76"/>
      <c r="I671" s="76"/>
      <c r="J671" s="76"/>
      <c r="K671" s="76"/>
      <c r="L671" s="76"/>
      <c r="M671" s="76"/>
      <c r="N671" s="76"/>
      <c r="O671" s="76"/>
      <c r="P671" s="76"/>
      <c r="Q671" s="76"/>
      <c r="R671" s="76"/>
      <c r="S671" s="76"/>
      <c r="T671" s="76"/>
      <c r="U671" s="76"/>
      <c r="V671" s="76"/>
      <c r="W671" s="76"/>
      <c r="X671" s="76"/>
      <c r="Y671" s="76"/>
      <c r="Z671" s="76"/>
      <c r="AA671" s="76"/>
      <c r="AB671" s="76"/>
      <c r="AC671" s="76"/>
      <c r="AD671" s="76"/>
      <c r="AE671" s="76"/>
      <c r="AF671" s="76"/>
      <c r="AG671" s="76"/>
      <c r="AH671" s="76"/>
      <c r="AI671" s="76"/>
      <c r="AJ671" s="76"/>
      <c r="AK671" s="76"/>
      <c r="AL671" s="76"/>
    </row>
    <row r="672" spans="1:38" ht="11.25" customHeight="1" x14ac:dyDescent="0.55000000000000004">
      <c r="A672" s="76"/>
      <c r="B672" s="76"/>
      <c r="C672" s="76"/>
      <c r="D672" s="76"/>
      <c r="E672" s="76"/>
      <c r="F672" s="76"/>
      <c r="G672" s="76"/>
      <c r="H672" s="76"/>
      <c r="I672" s="76"/>
      <c r="J672" s="76"/>
      <c r="K672" s="76"/>
      <c r="L672" s="76"/>
      <c r="M672" s="76"/>
      <c r="N672" s="76"/>
      <c r="O672" s="76"/>
      <c r="P672" s="76"/>
      <c r="Q672" s="76"/>
      <c r="R672" s="76"/>
      <c r="S672" s="76"/>
      <c r="T672" s="76"/>
      <c r="U672" s="76"/>
      <c r="V672" s="76"/>
      <c r="W672" s="76"/>
      <c r="X672" s="76"/>
      <c r="Y672" s="76"/>
      <c r="Z672" s="76"/>
      <c r="AA672" s="76"/>
      <c r="AB672" s="76"/>
      <c r="AC672" s="76"/>
      <c r="AD672" s="76"/>
      <c r="AE672" s="76"/>
      <c r="AF672" s="76"/>
      <c r="AG672" s="76"/>
      <c r="AH672" s="76"/>
      <c r="AI672" s="76"/>
      <c r="AJ672" s="76"/>
      <c r="AK672" s="76"/>
      <c r="AL672" s="76"/>
    </row>
    <row r="673" spans="1:38" ht="11.25" customHeight="1" x14ac:dyDescent="0.55000000000000004">
      <c r="A673" s="76"/>
      <c r="B673" s="76"/>
      <c r="C673" s="76"/>
      <c r="D673" s="76"/>
      <c r="E673" s="76"/>
      <c r="F673" s="76"/>
      <c r="G673" s="76"/>
      <c r="H673" s="76"/>
      <c r="I673" s="76"/>
      <c r="J673" s="76"/>
      <c r="K673" s="76"/>
      <c r="L673" s="76"/>
      <c r="M673" s="76"/>
      <c r="N673" s="76"/>
      <c r="O673" s="76"/>
      <c r="P673" s="76"/>
      <c r="Q673" s="76"/>
      <c r="R673" s="76"/>
      <c r="S673" s="76"/>
      <c r="T673" s="76"/>
      <c r="U673" s="76"/>
      <c r="V673" s="76"/>
      <c r="W673" s="76"/>
      <c r="X673" s="76"/>
      <c r="Y673" s="76"/>
      <c r="Z673" s="76"/>
      <c r="AA673" s="76"/>
      <c r="AB673" s="76"/>
      <c r="AC673" s="76"/>
      <c r="AD673" s="76"/>
      <c r="AE673" s="76"/>
      <c r="AF673" s="76"/>
      <c r="AG673" s="76"/>
      <c r="AH673" s="76"/>
      <c r="AI673" s="76"/>
      <c r="AJ673" s="76"/>
      <c r="AK673" s="76"/>
      <c r="AL673" s="76"/>
    </row>
    <row r="674" spans="1:38" ht="11.25" customHeight="1" x14ac:dyDescent="0.55000000000000004">
      <c r="A674" s="76"/>
      <c r="B674" s="76"/>
      <c r="C674" s="76"/>
      <c r="D674" s="76"/>
      <c r="E674" s="76"/>
      <c r="F674" s="76"/>
      <c r="G674" s="76"/>
      <c r="H674" s="76"/>
      <c r="I674" s="76"/>
      <c r="J674" s="76"/>
      <c r="K674" s="76"/>
      <c r="L674" s="76"/>
      <c r="M674" s="76"/>
      <c r="N674" s="76"/>
      <c r="O674" s="76"/>
      <c r="P674" s="76"/>
      <c r="Q674" s="76"/>
      <c r="R674" s="76"/>
      <c r="S674" s="76"/>
      <c r="T674" s="76"/>
      <c r="U674" s="76"/>
      <c r="V674" s="76"/>
      <c r="W674" s="76"/>
      <c r="X674" s="76"/>
      <c r="Y674" s="76"/>
      <c r="Z674" s="76"/>
      <c r="AA674" s="76"/>
      <c r="AB674" s="76"/>
      <c r="AC674" s="76"/>
      <c r="AD674" s="76"/>
      <c r="AE674" s="76"/>
      <c r="AF674" s="76"/>
      <c r="AG674" s="76"/>
      <c r="AH674" s="76"/>
      <c r="AI674" s="76"/>
      <c r="AJ674" s="76"/>
      <c r="AK674" s="76"/>
      <c r="AL674" s="76"/>
    </row>
    <row r="675" spans="1:38" ht="11.25" customHeight="1" x14ac:dyDescent="0.55000000000000004">
      <c r="A675" s="76"/>
      <c r="B675" s="76"/>
      <c r="C675" s="76"/>
      <c r="D675" s="76"/>
      <c r="E675" s="76"/>
      <c r="F675" s="76"/>
      <c r="G675" s="76"/>
      <c r="H675" s="76"/>
      <c r="I675" s="76"/>
      <c r="J675" s="76"/>
      <c r="K675" s="76"/>
      <c r="L675" s="76"/>
      <c r="M675" s="76"/>
      <c r="N675" s="76"/>
      <c r="O675" s="76"/>
      <c r="P675" s="76"/>
      <c r="Q675" s="76"/>
      <c r="R675" s="76"/>
      <c r="S675" s="76"/>
      <c r="T675" s="76"/>
      <c r="U675" s="76"/>
      <c r="V675" s="76"/>
      <c r="W675" s="76"/>
      <c r="X675" s="76"/>
      <c r="Y675" s="76"/>
      <c r="Z675" s="76"/>
      <c r="AA675" s="76"/>
      <c r="AB675" s="76"/>
      <c r="AC675" s="76"/>
      <c r="AD675" s="76"/>
      <c r="AE675" s="76"/>
      <c r="AF675" s="76"/>
      <c r="AG675" s="76"/>
      <c r="AH675" s="76"/>
      <c r="AI675" s="76"/>
      <c r="AJ675" s="76"/>
      <c r="AK675" s="76"/>
      <c r="AL675" s="76"/>
    </row>
    <row r="676" spans="1:38" ht="11.25" customHeight="1" x14ac:dyDescent="0.55000000000000004">
      <c r="A676" s="76"/>
      <c r="B676" s="76"/>
      <c r="C676" s="76"/>
      <c r="D676" s="76"/>
      <c r="E676" s="76"/>
      <c r="F676" s="76"/>
      <c r="G676" s="76"/>
      <c r="H676" s="76"/>
      <c r="I676" s="76"/>
      <c r="J676" s="76"/>
      <c r="K676" s="76"/>
      <c r="L676" s="76"/>
      <c r="M676" s="76"/>
      <c r="N676" s="76"/>
      <c r="O676" s="76"/>
      <c r="P676" s="76"/>
      <c r="Q676" s="76"/>
      <c r="R676" s="76"/>
      <c r="S676" s="76"/>
      <c r="T676" s="76"/>
      <c r="U676" s="76"/>
      <c r="V676" s="76"/>
      <c r="W676" s="76"/>
      <c r="X676" s="76"/>
      <c r="Y676" s="76"/>
      <c r="Z676" s="76"/>
      <c r="AA676" s="76"/>
      <c r="AB676" s="76"/>
      <c r="AC676" s="76"/>
      <c r="AD676" s="76"/>
      <c r="AE676" s="76"/>
      <c r="AF676" s="76"/>
      <c r="AG676" s="76"/>
      <c r="AH676" s="76"/>
      <c r="AI676" s="76"/>
      <c r="AJ676" s="76"/>
      <c r="AK676" s="76"/>
      <c r="AL676" s="76"/>
    </row>
    <row r="677" spans="1:38" ht="11.25" customHeight="1" x14ac:dyDescent="0.55000000000000004">
      <c r="A677" s="76"/>
      <c r="B677" s="76"/>
      <c r="C677" s="76"/>
      <c r="D677" s="76"/>
      <c r="E677" s="76"/>
      <c r="F677" s="76"/>
      <c r="G677" s="76"/>
      <c r="H677" s="76"/>
      <c r="I677" s="76"/>
      <c r="J677" s="76"/>
      <c r="K677" s="76"/>
      <c r="L677" s="76"/>
      <c r="M677" s="76"/>
      <c r="N677" s="76"/>
      <c r="O677" s="76"/>
      <c r="P677" s="76"/>
      <c r="Q677" s="76"/>
      <c r="R677" s="76"/>
      <c r="S677" s="76"/>
      <c r="T677" s="76"/>
      <c r="U677" s="76"/>
      <c r="V677" s="76"/>
      <c r="W677" s="76"/>
      <c r="X677" s="76"/>
      <c r="Y677" s="76"/>
      <c r="Z677" s="76"/>
      <c r="AA677" s="76"/>
      <c r="AB677" s="76"/>
      <c r="AC677" s="76"/>
      <c r="AD677" s="76"/>
      <c r="AE677" s="76"/>
      <c r="AF677" s="76"/>
      <c r="AG677" s="76"/>
      <c r="AH677" s="76"/>
      <c r="AI677" s="76"/>
      <c r="AJ677" s="76"/>
      <c r="AK677" s="76"/>
      <c r="AL677" s="76"/>
    </row>
    <row r="678" spans="1:38" ht="11.25" customHeight="1" x14ac:dyDescent="0.55000000000000004">
      <c r="A678" s="76"/>
      <c r="B678" s="76"/>
      <c r="C678" s="76"/>
      <c r="D678" s="76"/>
      <c r="E678" s="76"/>
      <c r="F678" s="76"/>
      <c r="G678" s="76"/>
      <c r="H678" s="76"/>
      <c r="I678" s="76"/>
      <c r="J678" s="76"/>
      <c r="K678" s="76"/>
      <c r="L678" s="76"/>
      <c r="M678" s="76"/>
      <c r="N678" s="76"/>
      <c r="O678" s="76"/>
      <c r="P678" s="76"/>
      <c r="Q678" s="76"/>
      <c r="R678" s="76"/>
      <c r="S678" s="76"/>
      <c r="T678" s="76"/>
      <c r="U678" s="76"/>
      <c r="V678" s="76"/>
      <c r="W678" s="76"/>
      <c r="X678" s="76"/>
      <c r="Y678" s="76"/>
      <c r="Z678" s="76"/>
      <c r="AA678" s="76"/>
      <c r="AB678" s="76"/>
      <c r="AC678" s="76"/>
      <c r="AD678" s="76"/>
      <c r="AE678" s="76"/>
      <c r="AF678" s="76"/>
      <c r="AG678" s="76"/>
      <c r="AH678" s="76"/>
      <c r="AI678" s="76"/>
      <c r="AJ678" s="76"/>
      <c r="AK678" s="76"/>
      <c r="AL678" s="76"/>
    </row>
    <row r="679" spans="1:38" ht="11.25" customHeight="1" x14ac:dyDescent="0.55000000000000004">
      <c r="A679" s="76"/>
      <c r="B679" s="76"/>
      <c r="C679" s="76"/>
      <c r="D679" s="76"/>
      <c r="E679" s="76"/>
      <c r="F679" s="76"/>
      <c r="G679" s="76"/>
      <c r="H679" s="76"/>
      <c r="I679" s="76"/>
      <c r="J679" s="76"/>
      <c r="K679" s="76"/>
      <c r="L679" s="76"/>
      <c r="M679" s="76"/>
      <c r="N679" s="76"/>
      <c r="O679" s="76"/>
      <c r="P679" s="76"/>
      <c r="Q679" s="76"/>
      <c r="R679" s="76"/>
      <c r="S679" s="76"/>
      <c r="T679" s="76"/>
      <c r="U679" s="76"/>
      <c r="V679" s="76"/>
      <c r="W679" s="76"/>
      <c r="X679" s="76"/>
      <c r="Y679" s="76"/>
      <c r="Z679" s="76"/>
      <c r="AA679" s="76"/>
      <c r="AB679" s="76"/>
      <c r="AC679" s="76"/>
      <c r="AD679" s="76"/>
      <c r="AE679" s="76"/>
      <c r="AF679" s="76"/>
      <c r="AG679" s="76"/>
      <c r="AH679" s="76"/>
      <c r="AI679" s="76"/>
      <c r="AJ679" s="76"/>
      <c r="AK679" s="76"/>
      <c r="AL679" s="76"/>
    </row>
    <row r="680" spans="1:38" ht="11.25" customHeight="1" x14ac:dyDescent="0.55000000000000004">
      <c r="A680" s="76"/>
      <c r="B680" s="76"/>
      <c r="C680" s="76"/>
      <c r="D680" s="76"/>
      <c r="E680" s="76"/>
      <c r="F680" s="76"/>
      <c r="G680" s="76"/>
      <c r="H680" s="76"/>
      <c r="I680" s="76"/>
      <c r="J680" s="76"/>
      <c r="K680" s="76"/>
      <c r="L680" s="76"/>
      <c r="M680" s="76"/>
      <c r="N680" s="76"/>
      <c r="O680" s="76"/>
      <c r="P680" s="76"/>
      <c r="Q680" s="76"/>
      <c r="R680" s="76"/>
      <c r="S680" s="76"/>
      <c r="T680" s="76"/>
      <c r="U680" s="76"/>
      <c r="V680" s="76"/>
      <c r="W680" s="76"/>
      <c r="X680" s="76"/>
      <c r="Y680" s="76"/>
      <c r="Z680" s="76"/>
      <c r="AA680" s="76"/>
      <c r="AB680" s="76"/>
      <c r="AC680" s="76"/>
      <c r="AD680" s="76"/>
      <c r="AE680" s="76"/>
      <c r="AF680" s="76"/>
      <c r="AG680" s="76"/>
      <c r="AH680" s="76"/>
      <c r="AI680" s="76"/>
      <c r="AJ680" s="76"/>
      <c r="AK680" s="76"/>
      <c r="AL680" s="76"/>
    </row>
    <row r="681" spans="1:38" ht="11.25" customHeight="1" x14ac:dyDescent="0.55000000000000004">
      <c r="A681" s="76"/>
      <c r="B681" s="76"/>
      <c r="C681" s="76"/>
      <c r="D681" s="76"/>
      <c r="E681" s="76"/>
      <c r="F681" s="76"/>
      <c r="G681" s="76"/>
      <c r="H681" s="76"/>
      <c r="I681" s="76"/>
      <c r="J681" s="76"/>
      <c r="K681" s="76"/>
      <c r="L681" s="76"/>
      <c r="M681" s="76"/>
      <c r="N681" s="76"/>
      <c r="O681" s="76"/>
      <c r="P681" s="76"/>
      <c r="Q681" s="76"/>
      <c r="R681" s="76"/>
      <c r="S681" s="76"/>
      <c r="T681" s="76"/>
      <c r="U681" s="76"/>
      <c r="V681" s="76"/>
      <c r="W681" s="76"/>
      <c r="X681" s="76"/>
      <c r="Y681" s="76"/>
      <c r="Z681" s="76"/>
      <c r="AA681" s="76"/>
      <c r="AB681" s="76"/>
      <c r="AC681" s="76"/>
      <c r="AD681" s="76"/>
      <c r="AE681" s="76"/>
      <c r="AF681" s="76"/>
      <c r="AG681" s="76"/>
      <c r="AH681" s="76"/>
      <c r="AI681" s="76"/>
      <c r="AJ681" s="76"/>
      <c r="AK681" s="76"/>
      <c r="AL681" s="76"/>
    </row>
    <row r="682" spans="1:38" ht="11.25" customHeight="1" x14ac:dyDescent="0.55000000000000004">
      <c r="A682" s="76"/>
      <c r="B682" s="76"/>
      <c r="C682" s="76"/>
      <c r="D682" s="76"/>
      <c r="E682" s="76"/>
      <c r="F682" s="76"/>
      <c r="G682" s="76"/>
      <c r="H682" s="76"/>
      <c r="I682" s="76"/>
      <c r="J682" s="76"/>
      <c r="K682" s="76"/>
      <c r="L682" s="76"/>
      <c r="M682" s="76"/>
      <c r="N682" s="76"/>
      <c r="O682" s="76"/>
      <c r="P682" s="76"/>
      <c r="Q682" s="76"/>
      <c r="R682" s="76"/>
      <c r="S682" s="76"/>
      <c r="T682" s="76"/>
      <c r="U682" s="76"/>
      <c r="V682" s="76"/>
      <c r="W682" s="76"/>
      <c r="X682" s="76"/>
      <c r="Y682" s="76"/>
      <c r="Z682" s="76"/>
      <c r="AA682" s="76"/>
      <c r="AB682" s="76"/>
      <c r="AC682" s="76"/>
      <c r="AD682" s="76"/>
      <c r="AE682" s="76"/>
      <c r="AF682" s="76"/>
      <c r="AG682" s="76"/>
      <c r="AH682" s="76"/>
      <c r="AI682" s="76"/>
      <c r="AJ682" s="76"/>
      <c r="AK682" s="76"/>
      <c r="AL682" s="76"/>
    </row>
    <row r="683" spans="1:38" ht="11.25" customHeight="1" x14ac:dyDescent="0.55000000000000004">
      <c r="A683" s="76"/>
      <c r="B683" s="76"/>
      <c r="C683" s="76"/>
      <c r="D683" s="76"/>
      <c r="E683" s="76"/>
      <c r="F683" s="76"/>
      <c r="G683" s="76"/>
      <c r="H683" s="76"/>
      <c r="I683" s="76"/>
      <c r="J683" s="76"/>
      <c r="K683" s="76"/>
      <c r="L683" s="76"/>
      <c r="M683" s="76"/>
      <c r="N683" s="76"/>
      <c r="O683" s="76"/>
      <c r="P683" s="76"/>
      <c r="Q683" s="76"/>
      <c r="R683" s="76"/>
      <c r="S683" s="76"/>
      <c r="T683" s="76"/>
      <c r="U683" s="76"/>
      <c r="V683" s="76"/>
      <c r="W683" s="76"/>
      <c r="X683" s="76"/>
      <c r="Y683" s="76"/>
      <c r="Z683" s="76"/>
      <c r="AA683" s="76"/>
      <c r="AB683" s="76"/>
      <c r="AC683" s="76"/>
      <c r="AD683" s="76"/>
      <c r="AE683" s="76"/>
      <c r="AF683" s="76"/>
      <c r="AG683" s="76"/>
      <c r="AH683" s="76"/>
      <c r="AI683" s="76"/>
      <c r="AJ683" s="76"/>
      <c r="AK683" s="76"/>
      <c r="AL683" s="76"/>
    </row>
    <row r="684" spans="1:38" ht="11.25" customHeight="1" x14ac:dyDescent="0.55000000000000004">
      <c r="A684" s="76"/>
      <c r="B684" s="76"/>
      <c r="C684" s="76"/>
      <c r="D684" s="76"/>
      <c r="E684" s="76"/>
      <c r="F684" s="76"/>
      <c r="G684" s="76"/>
      <c r="H684" s="76"/>
      <c r="I684" s="76"/>
      <c r="J684" s="76"/>
      <c r="K684" s="76"/>
      <c r="L684" s="76"/>
      <c r="M684" s="76"/>
      <c r="N684" s="76"/>
      <c r="O684" s="76"/>
      <c r="P684" s="76"/>
      <c r="Q684" s="76"/>
      <c r="R684" s="76"/>
      <c r="S684" s="76"/>
      <c r="T684" s="76"/>
      <c r="U684" s="76"/>
      <c r="V684" s="76"/>
      <c r="W684" s="76"/>
      <c r="X684" s="76"/>
      <c r="Y684" s="76"/>
      <c r="Z684" s="76"/>
      <c r="AA684" s="76"/>
      <c r="AB684" s="76"/>
      <c r="AC684" s="76"/>
      <c r="AD684" s="76"/>
      <c r="AE684" s="76"/>
      <c r="AF684" s="76"/>
      <c r="AG684" s="76"/>
      <c r="AH684" s="76"/>
      <c r="AI684" s="76"/>
      <c r="AJ684" s="76"/>
      <c r="AK684" s="76"/>
      <c r="AL684" s="76"/>
    </row>
    <row r="685" spans="1:38" ht="11.25" customHeight="1" x14ac:dyDescent="0.55000000000000004">
      <c r="A685" s="76"/>
      <c r="B685" s="76"/>
      <c r="C685" s="76"/>
      <c r="D685" s="76"/>
      <c r="E685" s="76"/>
      <c r="F685" s="76"/>
      <c r="G685" s="76"/>
      <c r="H685" s="76"/>
      <c r="I685" s="76"/>
      <c r="J685" s="76"/>
      <c r="K685" s="76"/>
      <c r="L685" s="76"/>
      <c r="M685" s="76"/>
      <c r="N685" s="76"/>
      <c r="O685" s="76"/>
      <c r="P685" s="76"/>
      <c r="Q685" s="76"/>
      <c r="R685" s="76"/>
      <c r="S685" s="76"/>
      <c r="T685" s="76"/>
      <c r="U685" s="76"/>
      <c r="V685" s="76"/>
      <c r="W685" s="76"/>
      <c r="X685" s="76"/>
      <c r="Y685" s="76"/>
      <c r="Z685" s="76"/>
      <c r="AA685" s="76"/>
      <c r="AB685" s="76"/>
      <c r="AC685" s="76"/>
      <c r="AD685" s="76"/>
      <c r="AE685" s="76"/>
      <c r="AF685" s="76"/>
      <c r="AG685" s="76"/>
      <c r="AH685" s="76"/>
      <c r="AI685" s="76"/>
      <c r="AJ685" s="76"/>
      <c r="AK685" s="76"/>
      <c r="AL685" s="76"/>
    </row>
    <row r="686" spans="1:38" ht="11.25" customHeight="1" x14ac:dyDescent="0.55000000000000004">
      <c r="A686" s="76"/>
      <c r="B686" s="76"/>
      <c r="C686" s="76"/>
      <c r="D686" s="76"/>
      <c r="E686" s="76"/>
      <c r="F686" s="76"/>
      <c r="G686" s="76"/>
      <c r="H686" s="76"/>
      <c r="I686" s="76"/>
      <c r="J686" s="76"/>
      <c r="K686" s="76"/>
      <c r="L686" s="76"/>
      <c r="M686" s="76"/>
      <c r="N686" s="76"/>
      <c r="O686" s="76"/>
      <c r="P686" s="76"/>
      <c r="Q686" s="76"/>
      <c r="R686" s="76"/>
      <c r="S686" s="76"/>
      <c r="T686" s="76"/>
      <c r="U686" s="76"/>
      <c r="V686" s="76"/>
      <c r="W686" s="76"/>
      <c r="X686" s="76"/>
      <c r="Y686" s="76"/>
      <c r="Z686" s="76"/>
      <c r="AA686" s="76"/>
      <c r="AB686" s="76"/>
      <c r="AC686" s="76"/>
      <c r="AD686" s="76"/>
      <c r="AE686" s="76"/>
      <c r="AF686" s="76"/>
      <c r="AG686" s="76"/>
      <c r="AH686" s="76"/>
      <c r="AI686" s="76"/>
      <c r="AJ686" s="76"/>
      <c r="AK686" s="76"/>
      <c r="AL686" s="76"/>
    </row>
    <row r="687" spans="1:38" ht="11.25" customHeight="1" x14ac:dyDescent="0.55000000000000004">
      <c r="A687" s="76"/>
      <c r="B687" s="76"/>
      <c r="C687" s="76"/>
      <c r="D687" s="76"/>
      <c r="E687" s="76"/>
      <c r="F687" s="76"/>
      <c r="G687" s="76"/>
      <c r="H687" s="76"/>
      <c r="I687" s="76"/>
      <c r="J687" s="76"/>
      <c r="K687" s="76"/>
      <c r="L687" s="76"/>
      <c r="M687" s="76"/>
      <c r="N687" s="76"/>
      <c r="O687" s="76"/>
      <c r="P687" s="76"/>
      <c r="Q687" s="76"/>
      <c r="R687" s="76"/>
      <c r="S687" s="76"/>
      <c r="T687" s="76"/>
      <c r="U687" s="76"/>
      <c r="V687" s="76"/>
      <c r="W687" s="76"/>
      <c r="X687" s="76"/>
      <c r="Y687" s="76"/>
      <c r="Z687" s="76"/>
      <c r="AA687" s="76"/>
      <c r="AB687" s="76"/>
      <c r="AC687" s="76"/>
      <c r="AD687" s="76"/>
      <c r="AE687" s="76"/>
      <c r="AF687" s="76"/>
      <c r="AG687" s="76"/>
      <c r="AH687" s="76"/>
      <c r="AI687" s="76"/>
      <c r="AJ687" s="76"/>
      <c r="AK687" s="76"/>
      <c r="AL687" s="76"/>
    </row>
    <row r="688" spans="1:38" ht="11.25" customHeight="1" x14ac:dyDescent="0.55000000000000004">
      <c r="A688" s="76"/>
      <c r="B688" s="76"/>
      <c r="C688" s="76"/>
      <c r="D688" s="76"/>
      <c r="E688" s="76"/>
      <c r="F688" s="76"/>
      <c r="G688" s="76"/>
      <c r="H688" s="76"/>
      <c r="I688" s="76"/>
      <c r="J688" s="76"/>
      <c r="K688" s="76"/>
      <c r="L688" s="76"/>
      <c r="M688" s="76"/>
      <c r="N688" s="76"/>
      <c r="O688" s="76"/>
      <c r="P688" s="76"/>
      <c r="Q688" s="76"/>
      <c r="R688" s="76"/>
      <c r="S688" s="76"/>
      <c r="T688" s="76"/>
      <c r="U688" s="76"/>
      <c r="V688" s="76"/>
      <c r="W688" s="76"/>
      <c r="X688" s="76"/>
      <c r="Y688" s="76"/>
      <c r="Z688" s="76"/>
      <c r="AA688" s="76"/>
      <c r="AB688" s="76"/>
      <c r="AC688" s="76"/>
      <c r="AD688" s="76"/>
      <c r="AE688" s="76"/>
      <c r="AF688" s="76"/>
      <c r="AG688" s="76"/>
      <c r="AH688" s="76"/>
      <c r="AI688" s="76"/>
      <c r="AJ688" s="76"/>
      <c r="AK688" s="76"/>
      <c r="AL688" s="76"/>
    </row>
    <row r="689" spans="1:38" ht="11.25" customHeight="1" x14ac:dyDescent="0.55000000000000004">
      <c r="A689" s="76"/>
      <c r="B689" s="76"/>
      <c r="C689" s="76"/>
      <c r="D689" s="76"/>
      <c r="E689" s="76"/>
      <c r="F689" s="76"/>
      <c r="G689" s="76"/>
      <c r="H689" s="76"/>
      <c r="I689" s="76"/>
      <c r="J689" s="76"/>
      <c r="K689" s="76"/>
      <c r="L689" s="76"/>
      <c r="M689" s="76"/>
      <c r="N689" s="76"/>
      <c r="O689" s="76"/>
      <c r="P689" s="76"/>
      <c r="Q689" s="76"/>
      <c r="R689" s="76"/>
      <c r="S689" s="76"/>
      <c r="T689" s="76"/>
      <c r="U689" s="76"/>
      <c r="V689" s="76"/>
      <c r="W689" s="76"/>
      <c r="X689" s="76"/>
      <c r="Y689" s="76"/>
      <c r="Z689" s="76"/>
      <c r="AA689" s="76"/>
      <c r="AB689" s="76"/>
      <c r="AC689" s="76"/>
      <c r="AD689" s="76"/>
      <c r="AE689" s="76"/>
      <c r="AF689" s="76"/>
      <c r="AG689" s="76"/>
      <c r="AH689" s="76"/>
      <c r="AI689" s="76"/>
      <c r="AJ689" s="76"/>
      <c r="AK689" s="76"/>
      <c r="AL689" s="76"/>
    </row>
    <row r="690" spans="1:38" ht="11.25" customHeight="1" x14ac:dyDescent="0.55000000000000004">
      <c r="A690" s="76"/>
      <c r="B690" s="76"/>
      <c r="C690" s="76"/>
      <c r="D690" s="76"/>
      <c r="E690" s="76"/>
      <c r="F690" s="76"/>
      <c r="G690" s="76"/>
      <c r="H690" s="76"/>
      <c r="I690" s="76"/>
      <c r="J690" s="76"/>
      <c r="K690" s="76"/>
      <c r="L690" s="76"/>
      <c r="M690" s="76"/>
      <c r="N690" s="76"/>
      <c r="O690" s="76"/>
      <c r="P690" s="76"/>
      <c r="Q690" s="76"/>
      <c r="R690" s="76"/>
      <c r="S690" s="76"/>
      <c r="T690" s="76"/>
      <c r="U690" s="76"/>
      <c r="V690" s="76"/>
      <c r="W690" s="76"/>
      <c r="X690" s="76"/>
      <c r="Y690" s="76"/>
      <c r="Z690" s="76"/>
      <c r="AA690" s="76"/>
      <c r="AB690" s="76"/>
      <c r="AC690" s="76"/>
      <c r="AD690" s="76"/>
      <c r="AE690" s="76"/>
      <c r="AF690" s="76"/>
      <c r="AG690" s="76"/>
      <c r="AH690" s="76"/>
      <c r="AI690" s="76"/>
      <c r="AJ690" s="76"/>
      <c r="AK690" s="76"/>
      <c r="AL690" s="76"/>
    </row>
    <row r="691" spans="1:38" ht="11.25" customHeight="1" x14ac:dyDescent="0.55000000000000004">
      <c r="A691" s="76"/>
      <c r="B691" s="76"/>
      <c r="C691" s="76"/>
      <c r="D691" s="76"/>
      <c r="E691" s="76"/>
      <c r="F691" s="76"/>
      <c r="G691" s="76"/>
      <c r="H691" s="76"/>
      <c r="I691" s="76"/>
      <c r="J691" s="76"/>
      <c r="K691" s="76"/>
      <c r="L691" s="76"/>
      <c r="M691" s="76"/>
      <c r="N691" s="76"/>
      <c r="O691" s="76"/>
      <c r="P691" s="76"/>
      <c r="Q691" s="76"/>
      <c r="R691" s="76"/>
      <c r="S691" s="76"/>
      <c r="T691" s="76"/>
      <c r="U691" s="76"/>
      <c r="V691" s="76"/>
      <c r="W691" s="76"/>
      <c r="X691" s="76"/>
      <c r="Y691" s="76"/>
      <c r="Z691" s="76"/>
      <c r="AA691" s="76"/>
      <c r="AB691" s="76"/>
      <c r="AC691" s="76"/>
      <c r="AD691" s="76"/>
      <c r="AE691" s="76"/>
      <c r="AF691" s="76"/>
      <c r="AG691" s="76"/>
      <c r="AH691" s="76"/>
      <c r="AI691" s="76"/>
      <c r="AJ691" s="76"/>
      <c r="AK691" s="76"/>
      <c r="AL691" s="76"/>
    </row>
    <row r="692" spans="1:38" ht="11.25" customHeight="1" x14ac:dyDescent="0.55000000000000004">
      <c r="A692" s="76"/>
      <c r="B692" s="76"/>
      <c r="C692" s="76"/>
      <c r="D692" s="76"/>
      <c r="E692" s="76"/>
      <c r="F692" s="76"/>
      <c r="G692" s="76"/>
      <c r="H692" s="76"/>
      <c r="I692" s="76"/>
      <c r="J692" s="76"/>
      <c r="K692" s="76"/>
      <c r="L692" s="76"/>
      <c r="M692" s="76"/>
      <c r="N692" s="76"/>
      <c r="O692" s="76"/>
      <c r="P692" s="76"/>
      <c r="Q692" s="76"/>
      <c r="R692" s="76"/>
      <c r="S692" s="76"/>
      <c r="T692" s="76"/>
      <c r="U692" s="76"/>
      <c r="V692" s="76"/>
      <c r="W692" s="76"/>
      <c r="X692" s="76"/>
      <c r="Y692" s="76"/>
      <c r="Z692" s="76"/>
      <c r="AA692" s="76"/>
      <c r="AB692" s="76"/>
      <c r="AC692" s="76"/>
      <c r="AD692" s="76"/>
      <c r="AE692" s="76"/>
      <c r="AF692" s="76"/>
      <c r="AG692" s="76"/>
      <c r="AH692" s="76"/>
      <c r="AI692" s="76"/>
      <c r="AJ692" s="76"/>
      <c r="AK692" s="76"/>
      <c r="AL692" s="76"/>
    </row>
    <row r="693" spans="1:38" ht="11.25" customHeight="1" x14ac:dyDescent="0.55000000000000004">
      <c r="A693" s="76"/>
      <c r="B693" s="76"/>
      <c r="C693" s="76"/>
      <c r="D693" s="76"/>
      <c r="E693" s="76"/>
      <c r="F693" s="76"/>
      <c r="G693" s="76"/>
      <c r="H693" s="76"/>
      <c r="I693" s="76"/>
      <c r="J693" s="76"/>
      <c r="K693" s="76"/>
      <c r="L693" s="76"/>
      <c r="M693" s="76"/>
      <c r="N693" s="76"/>
      <c r="O693" s="76"/>
      <c r="P693" s="76"/>
      <c r="Q693" s="76"/>
      <c r="R693" s="76"/>
      <c r="S693" s="76"/>
      <c r="T693" s="76"/>
      <c r="U693" s="76"/>
      <c r="V693" s="76"/>
      <c r="W693" s="76"/>
      <c r="X693" s="76"/>
      <c r="Y693" s="76"/>
      <c r="Z693" s="76"/>
      <c r="AA693" s="76"/>
      <c r="AB693" s="76"/>
      <c r="AC693" s="76"/>
      <c r="AD693" s="76"/>
      <c r="AE693" s="76"/>
      <c r="AF693" s="76"/>
      <c r="AG693" s="76"/>
      <c r="AH693" s="76"/>
      <c r="AI693" s="76"/>
      <c r="AJ693" s="76"/>
      <c r="AK693" s="76"/>
      <c r="AL693" s="76"/>
    </row>
    <row r="694" spans="1:38" ht="11.25" customHeight="1" x14ac:dyDescent="0.55000000000000004">
      <c r="A694" s="76"/>
      <c r="B694" s="76"/>
      <c r="C694" s="76"/>
      <c r="D694" s="76"/>
      <c r="E694" s="76"/>
      <c r="F694" s="76"/>
      <c r="G694" s="76"/>
      <c r="H694" s="76"/>
      <c r="I694" s="76"/>
      <c r="J694" s="76"/>
      <c r="K694" s="76"/>
      <c r="L694" s="76"/>
      <c r="M694" s="76"/>
      <c r="N694" s="76"/>
      <c r="O694" s="76"/>
      <c r="P694" s="76"/>
      <c r="Q694" s="76"/>
      <c r="R694" s="76"/>
      <c r="S694" s="76"/>
      <c r="T694" s="76"/>
      <c r="U694" s="76"/>
      <c r="V694" s="76"/>
      <c r="W694" s="76"/>
      <c r="X694" s="76"/>
      <c r="Y694" s="76"/>
      <c r="Z694" s="76"/>
      <c r="AA694" s="76"/>
      <c r="AB694" s="76"/>
      <c r="AC694" s="76"/>
      <c r="AD694" s="76"/>
      <c r="AE694" s="76"/>
      <c r="AF694" s="76"/>
      <c r="AG694" s="76"/>
      <c r="AH694" s="76"/>
      <c r="AI694" s="76"/>
      <c r="AJ694" s="76"/>
      <c r="AK694" s="76"/>
      <c r="AL694" s="76"/>
    </row>
    <row r="695" spans="1:38" ht="11.25" customHeight="1" x14ac:dyDescent="0.55000000000000004">
      <c r="A695" s="76"/>
      <c r="B695" s="76"/>
      <c r="C695" s="76"/>
      <c r="D695" s="76"/>
      <c r="E695" s="76"/>
      <c r="F695" s="76"/>
      <c r="G695" s="76"/>
      <c r="H695" s="76"/>
      <c r="I695" s="76"/>
      <c r="J695" s="76"/>
      <c r="K695" s="76"/>
      <c r="L695" s="76"/>
      <c r="M695" s="76"/>
      <c r="N695" s="76"/>
      <c r="O695" s="76"/>
      <c r="P695" s="76"/>
      <c r="Q695" s="76"/>
      <c r="R695" s="76"/>
      <c r="S695" s="76"/>
      <c r="T695" s="76"/>
      <c r="U695" s="76"/>
      <c r="V695" s="76"/>
      <c r="W695" s="76"/>
      <c r="X695" s="76"/>
      <c r="Y695" s="76"/>
      <c r="Z695" s="76"/>
      <c r="AA695" s="76"/>
      <c r="AB695" s="76"/>
      <c r="AC695" s="76"/>
      <c r="AD695" s="76"/>
      <c r="AE695" s="76"/>
      <c r="AF695" s="76"/>
      <c r="AG695" s="76"/>
      <c r="AH695" s="76"/>
      <c r="AI695" s="76"/>
      <c r="AJ695" s="76"/>
      <c r="AK695" s="76"/>
      <c r="AL695" s="76"/>
    </row>
    <row r="696" spans="1:38" ht="11.25" customHeight="1" x14ac:dyDescent="0.55000000000000004">
      <c r="A696" s="76"/>
      <c r="B696" s="76"/>
      <c r="C696" s="76"/>
      <c r="D696" s="76"/>
      <c r="E696" s="76"/>
      <c r="F696" s="76"/>
      <c r="G696" s="76"/>
      <c r="H696" s="76"/>
      <c r="I696" s="76"/>
      <c r="J696" s="76"/>
      <c r="K696" s="76"/>
      <c r="L696" s="76"/>
      <c r="M696" s="76"/>
      <c r="N696" s="76"/>
      <c r="O696" s="76"/>
      <c r="P696" s="76"/>
      <c r="Q696" s="76"/>
      <c r="R696" s="76"/>
      <c r="S696" s="76"/>
      <c r="T696" s="76"/>
      <c r="U696" s="76"/>
      <c r="V696" s="76"/>
      <c r="W696" s="76"/>
      <c r="X696" s="76"/>
      <c r="Y696" s="76"/>
      <c r="Z696" s="76"/>
      <c r="AA696" s="76"/>
      <c r="AB696" s="76"/>
      <c r="AC696" s="76"/>
      <c r="AD696" s="76"/>
      <c r="AE696" s="76"/>
      <c r="AF696" s="76"/>
      <c r="AG696" s="76"/>
      <c r="AH696" s="76"/>
      <c r="AI696" s="76"/>
      <c r="AJ696" s="76"/>
      <c r="AK696" s="76"/>
      <c r="AL696" s="76"/>
    </row>
    <row r="697" spans="1:38" ht="11.25" customHeight="1" x14ac:dyDescent="0.55000000000000004">
      <c r="A697" s="76"/>
      <c r="B697" s="76"/>
      <c r="C697" s="76"/>
      <c r="D697" s="76"/>
      <c r="E697" s="76"/>
      <c r="F697" s="76"/>
      <c r="G697" s="76"/>
      <c r="H697" s="76"/>
      <c r="I697" s="76"/>
      <c r="J697" s="76"/>
      <c r="K697" s="76"/>
      <c r="L697" s="76"/>
      <c r="M697" s="76"/>
      <c r="N697" s="76"/>
      <c r="O697" s="76"/>
      <c r="P697" s="76"/>
      <c r="Q697" s="76"/>
      <c r="R697" s="76"/>
      <c r="S697" s="76"/>
      <c r="T697" s="76"/>
      <c r="U697" s="76"/>
      <c r="V697" s="76"/>
      <c r="W697" s="76"/>
      <c r="X697" s="76"/>
      <c r="Y697" s="76"/>
      <c r="Z697" s="76"/>
      <c r="AA697" s="76"/>
      <c r="AB697" s="76"/>
      <c r="AC697" s="76"/>
      <c r="AD697" s="76"/>
      <c r="AE697" s="76"/>
      <c r="AF697" s="76"/>
      <c r="AG697" s="76"/>
      <c r="AH697" s="76"/>
      <c r="AI697" s="76"/>
      <c r="AJ697" s="76"/>
      <c r="AK697" s="76"/>
      <c r="AL697" s="76"/>
    </row>
    <row r="698" spans="1:38" ht="11.25" customHeight="1" x14ac:dyDescent="0.55000000000000004">
      <c r="A698" s="76"/>
      <c r="B698" s="76"/>
      <c r="C698" s="76"/>
      <c r="D698" s="76"/>
      <c r="E698" s="76"/>
      <c r="F698" s="76"/>
      <c r="G698" s="76"/>
      <c r="H698" s="76"/>
      <c r="I698" s="76"/>
      <c r="J698" s="76"/>
      <c r="K698" s="76"/>
      <c r="L698" s="76"/>
      <c r="M698" s="76"/>
      <c r="N698" s="76"/>
      <c r="O698" s="76"/>
      <c r="P698" s="76"/>
      <c r="Q698" s="76"/>
      <c r="R698" s="76"/>
      <c r="S698" s="76"/>
      <c r="T698" s="76"/>
      <c r="U698" s="76"/>
      <c r="V698" s="76"/>
      <c r="W698" s="76"/>
      <c r="X698" s="76"/>
      <c r="Y698" s="76"/>
      <c r="Z698" s="76"/>
      <c r="AA698" s="76"/>
      <c r="AB698" s="76"/>
      <c r="AC698" s="76"/>
      <c r="AD698" s="76"/>
      <c r="AE698" s="76"/>
      <c r="AF698" s="76"/>
      <c r="AG698" s="76"/>
      <c r="AH698" s="76"/>
      <c r="AI698" s="76"/>
      <c r="AJ698" s="76"/>
      <c r="AK698" s="76"/>
      <c r="AL698" s="76"/>
    </row>
    <row r="699" spans="1:38" ht="11.25" customHeight="1" x14ac:dyDescent="0.55000000000000004">
      <c r="A699" s="76"/>
      <c r="B699" s="76"/>
      <c r="C699" s="76"/>
      <c r="D699" s="76"/>
      <c r="E699" s="76"/>
      <c r="F699" s="76"/>
      <c r="G699" s="76"/>
      <c r="H699" s="76"/>
      <c r="I699" s="76"/>
      <c r="J699" s="76"/>
      <c r="K699" s="76"/>
      <c r="L699" s="76"/>
      <c r="M699" s="76"/>
      <c r="N699" s="76"/>
      <c r="O699" s="76"/>
      <c r="P699" s="76"/>
      <c r="Q699" s="76"/>
      <c r="R699" s="76"/>
      <c r="S699" s="76"/>
      <c r="T699" s="76"/>
      <c r="U699" s="76"/>
      <c r="V699" s="76"/>
      <c r="W699" s="76"/>
      <c r="X699" s="76"/>
      <c r="Y699" s="76"/>
      <c r="Z699" s="76"/>
      <c r="AA699" s="76"/>
      <c r="AB699" s="76"/>
      <c r="AC699" s="76"/>
      <c r="AD699" s="76"/>
      <c r="AE699" s="76"/>
      <c r="AF699" s="76"/>
      <c r="AG699" s="76"/>
      <c r="AH699" s="76"/>
      <c r="AI699" s="76"/>
      <c r="AJ699" s="76"/>
      <c r="AK699" s="76"/>
      <c r="AL699" s="76"/>
    </row>
    <row r="700" spans="1:38" ht="11.25" customHeight="1" x14ac:dyDescent="0.55000000000000004">
      <c r="A700" s="76"/>
      <c r="B700" s="76"/>
      <c r="C700" s="76"/>
      <c r="D700" s="76"/>
      <c r="E700" s="76"/>
      <c r="F700" s="76"/>
      <c r="G700" s="76"/>
      <c r="H700" s="76"/>
      <c r="I700" s="76"/>
      <c r="J700" s="76"/>
      <c r="K700" s="76"/>
      <c r="L700" s="76"/>
      <c r="M700" s="76"/>
      <c r="N700" s="76"/>
      <c r="O700" s="76"/>
      <c r="P700" s="76"/>
      <c r="Q700" s="76"/>
      <c r="R700" s="76"/>
      <c r="S700" s="76"/>
      <c r="T700" s="76"/>
      <c r="U700" s="76"/>
      <c r="V700" s="76"/>
      <c r="W700" s="76"/>
      <c r="X700" s="76"/>
      <c r="Y700" s="76"/>
      <c r="Z700" s="76"/>
      <c r="AA700" s="76"/>
      <c r="AB700" s="76"/>
      <c r="AC700" s="76"/>
      <c r="AD700" s="76"/>
      <c r="AE700" s="76"/>
      <c r="AF700" s="76"/>
      <c r="AG700" s="76"/>
      <c r="AH700" s="76"/>
      <c r="AI700" s="76"/>
      <c r="AJ700" s="76"/>
      <c r="AK700" s="76"/>
      <c r="AL700" s="76"/>
    </row>
    <row r="701" spans="1:38" ht="11.25" customHeight="1" x14ac:dyDescent="0.55000000000000004">
      <c r="A701" s="76"/>
      <c r="B701" s="76"/>
      <c r="C701" s="76"/>
      <c r="D701" s="76"/>
      <c r="E701" s="76"/>
      <c r="F701" s="76"/>
      <c r="G701" s="76"/>
      <c r="H701" s="76"/>
      <c r="I701" s="76"/>
      <c r="J701" s="76"/>
      <c r="K701" s="76"/>
      <c r="L701" s="76"/>
      <c r="M701" s="76"/>
      <c r="N701" s="76"/>
      <c r="O701" s="76"/>
      <c r="P701" s="76"/>
      <c r="Q701" s="76"/>
      <c r="R701" s="76"/>
      <c r="S701" s="76"/>
      <c r="T701" s="76"/>
      <c r="U701" s="76"/>
      <c r="V701" s="76"/>
      <c r="W701" s="76"/>
      <c r="X701" s="76"/>
      <c r="Y701" s="76"/>
      <c r="Z701" s="76"/>
      <c r="AA701" s="76"/>
      <c r="AB701" s="76"/>
      <c r="AC701" s="76"/>
      <c r="AD701" s="76"/>
      <c r="AE701" s="76"/>
      <c r="AF701" s="76"/>
      <c r="AG701" s="76"/>
      <c r="AH701" s="76"/>
      <c r="AI701" s="76"/>
      <c r="AJ701" s="76"/>
      <c r="AK701" s="76"/>
      <c r="AL701" s="76"/>
    </row>
    <row r="702" spans="1:38" ht="11.25" customHeight="1" x14ac:dyDescent="0.55000000000000004">
      <c r="A702" s="76"/>
      <c r="B702" s="76"/>
      <c r="C702" s="76"/>
      <c r="D702" s="76"/>
      <c r="E702" s="76"/>
      <c r="F702" s="76"/>
      <c r="G702" s="76"/>
      <c r="H702" s="76"/>
      <c r="I702" s="76"/>
      <c r="J702" s="76"/>
      <c r="K702" s="76"/>
      <c r="L702" s="76"/>
      <c r="M702" s="76"/>
      <c r="N702" s="76"/>
      <c r="O702" s="76"/>
      <c r="P702" s="76"/>
      <c r="Q702" s="76"/>
      <c r="R702" s="76"/>
      <c r="S702" s="76"/>
      <c r="T702" s="76"/>
      <c r="U702" s="76"/>
      <c r="V702" s="76"/>
      <c r="W702" s="76"/>
      <c r="X702" s="76"/>
      <c r="Y702" s="76"/>
      <c r="Z702" s="76"/>
      <c r="AA702" s="76"/>
      <c r="AB702" s="76"/>
      <c r="AC702" s="76"/>
      <c r="AD702" s="76"/>
      <c r="AE702" s="76"/>
      <c r="AF702" s="76"/>
      <c r="AG702" s="76"/>
      <c r="AH702" s="76"/>
      <c r="AI702" s="76"/>
      <c r="AJ702" s="76"/>
      <c r="AK702" s="76"/>
      <c r="AL702" s="76"/>
    </row>
    <row r="703" spans="1:38" ht="11.25" customHeight="1" x14ac:dyDescent="0.55000000000000004">
      <c r="A703" s="76"/>
      <c r="B703" s="76"/>
      <c r="C703" s="76"/>
      <c r="D703" s="76"/>
      <c r="E703" s="76"/>
      <c r="F703" s="76"/>
      <c r="G703" s="76"/>
      <c r="H703" s="76"/>
      <c r="I703" s="76"/>
      <c r="J703" s="76"/>
      <c r="K703" s="76"/>
      <c r="L703" s="76"/>
      <c r="M703" s="76"/>
      <c r="N703" s="76"/>
      <c r="O703" s="76"/>
      <c r="P703" s="76"/>
      <c r="Q703" s="76"/>
      <c r="R703" s="76"/>
      <c r="S703" s="76"/>
      <c r="T703" s="76"/>
      <c r="U703" s="76"/>
      <c r="V703" s="76"/>
      <c r="W703" s="76"/>
      <c r="X703" s="76"/>
      <c r="Y703" s="76"/>
      <c r="Z703" s="76"/>
      <c r="AA703" s="76"/>
      <c r="AB703" s="76"/>
      <c r="AC703" s="76"/>
      <c r="AD703" s="76"/>
      <c r="AE703" s="76"/>
      <c r="AF703" s="76"/>
      <c r="AG703" s="76"/>
      <c r="AH703" s="76"/>
      <c r="AI703" s="76"/>
      <c r="AJ703" s="76"/>
      <c r="AK703" s="76"/>
      <c r="AL703" s="76"/>
    </row>
    <row r="704" spans="1:38" ht="11.25" customHeight="1" x14ac:dyDescent="0.55000000000000004">
      <c r="A704" s="76"/>
      <c r="B704" s="76"/>
      <c r="C704" s="76"/>
      <c r="D704" s="76"/>
      <c r="E704" s="76"/>
      <c r="F704" s="76"/>
      <c r="G704" s="76"/>
      <c r="H704" s="76"/>
      <c r="I704" s="76"/>
      <c r="J704" s="76"/>
      <c r="K704" s="76"/>
      <c r="L704" s="76"/>
      <c r="M704" s="76"/>
      <c r="N704" s="76"/>
      <c r="O704" s="76"/>
      <c r="P704" s="76"/>
      <c r="Q704" s="76"/>
      <c r="R704" s="76"/>
      <c r="S704" s="76"/>
      <c r="T704" s="76"/>
      <c r="U704" s="76"/>
      <c r="V704" s="76"/>
      <c r="W704" s="76"/>
      <c r="X704" s="76"/>
      <c r="Y704" s="76"/>
      <c r="Z704" s="76"/>
      <c r="AA704" s="76"/>
      <c r="AB704" s="76"/>
      <c r="AC704" s="76"/>
      <c r="AD704" s="76"/>
      <c r="AE704" s="76"/>
      <c r="AF704" s="76"/>
      <c r="AG704" s="76"/>
      <c r="AH704" s="76"/>
      <c r="AI704" s="76"/>
      <c r="AJ704" s="76"/>
      <c r="AK704" s="76"/>
      <c r="AL704" s="76"/>
    </row>
    <row r="705" spans="1:38" ht="11.25" customHeight="1" x14ac:dyDescent="0.55000000000000004">
      <c r="A705" s="76"/>
      <c r="B705" s="76"/>
      <c r="C705" s="76"/>
      <c r="D705" s="76"/>
      <c r="E705" s="76"/>
      <c r="F705" s="76"/>
      <c r="G705" s="76"/>
      <c r="H705" s="76"/>
      <c r="I705" s="76"/>
      <c r="J705" s="76"/>
      <c r="K705" s="76"/>
      <c r="L705" s="76"/>
      <c r="M705" s="76"/>
      <c r="N705" s="76"/>
      <c r="O705" s="76"/>
      <c r="P705" s="76"/>
      <c r="Q705" s="76"/>
      <c r="R705" s="76"/>
      <c r="S705" s="76"/>
      <c r="T705" s="76"/>
      <c r="U705" s="76"/>
      <c r="V705" s="76"/>
      <c r="W705" s="76"/>
      <c r="X705" s="76"/>
      <c r="Y705" s="76"/>
      <c r="Z705" s="76"/>
      <c r="AA705" s="76"/>
      <c r="AB705" s="76"/>
      <c r="AC705" s="76"/>
      <c r="AD705" s="76"/>
      <c r="AE705" s="76"/>
      <c r="AF705" s="76"/>
      <c r="AG705" s="76"/>
      <c r="AH705" s="76"/>
      <c r="AI705" s="76"/>
      <c r="AJ705" s="76"/>
      <c r="AK705" s="76"/>
      <c r="AL705" s="76"/>
    </row>
    <row r="706" spans="1:38" ht="11.25" customHeight="1" x14ac:dyDescent="0.55000000000000004">
      <c r="A706" s="76"/>
      <c r="B706" s="76"/>
      <c r="C706" s="76"/>
      <c r="D706" s="76"/>
      <c r="E706" s="76"/>
      <c r="F706" s="76"/>
      <c r="G706" s="76"/>
      <c r="H706" s="76"/>
      <c r="I706" s="76"/>
      <c r="J706" s="76"/>
      <c r="K706" s="76"/>
      <c r="L706" s="76"/>
      <c r="M706" s="76"/>
      <c r="N706" s="76"/>
      <c r="O706" s="76"/>
      <c r="P706" s="76"/>
      <c r="Q706" s="76"/>
      <c r="R706" s="76"/>
      <c r="S706" s="76"/>
      <c r="T706" s="76"/>
      <c r="U706" s="76"/>
      <c r="V706" s="76"/>
      <c r="W706" s="76"/>
      <c r="X706" s="76"/>
      <c r="Y706" s="76"/>
      <c r="Z706" s="76"/>
      <c r="AA706" s="76"/>
      <c r="AB706" s="76"/>
      <c r="AC706" s="76"/>
      <c r="AD706" s="76"/>
      <c r="AE706" s="76"/>
      <c r="AF706" s="76"/>
      <c r="AG706" s="76"/>
      <c r="AH706" s="76"/>
      <c r="AI706" s="76"/>
      <c r="AJ706" s="76"/>
      <c r="AK706" s="76"/>
      <c r="AL706" s="76"/>
    </row>
    <row r="707" spans="1:38" ht="11.25" customHeight="1" x14ac:dyDescent="0.55000000000000004">
      <c r="A707" s="76"/>
      <c r="B707" s="76"/>
      <c r="C707" s="76"/>
      <c r="D707" s="76"/>
      <c r="E707" s="76"/>
      <c r="F707" s="76"/>
      <c r="G707" s="76"/>
      <c r="H707" s="76"/>
      <c r="I707" s="76"/>
      <c r="J707" s="76"/>
      <c r="K707" s="76"/>
      <c r="L707" s="76"/>
      <c r="M707" s="76"/>
      <c r="N707" s="76"/>
      <c r="O707" s="76"/>
      <c r="P707" s="76"/>
      <c r="Q707" s="76"/>
      <c r="R707" s="76"/>
      <c r="S707" s="76"/>
      <c r="T707" s="76"/>
      <c r="U707" s="76"/>
      <c r="V707" s="76"/>
      <c r="W707" s="76"/>
      <c r="X707" s="76"/>
      <c r="Y707" s="76"/>
      <c r="Z707" s="76"/>
      <c r="AA707" s="76"/>
      <c r="AB707" s="76"/>
      <c r="AC707" s="76"/>
      <c r="AD707" s="76"/>
      <c r="AE707" s="76"/>
      <c r="AF707" s="76"/>
      <c r="AG707" s="76"/>
      <c r="AH707" s="76"/>
      <c r="AI707" s="76"/>
      <c r="AJ707" s="76"/>
      <c r="AK707" s="76"/>
      <c r="AL707" s="76"/>
    </row>
    <row r="708" spans="1:38" ht="11.25" customHeight="1" x14ac:dyDescent="0.55000000000000004">
      <c r="A708" s="76"/>
      <c r="B708" s="76"/>
      <c r="C708" s="76"/>
      <c r="D708" s="76"/>
      <c r="E708" s="76"/>
      <c r="F708" s="76"/>
      <c r="G708" s="76"/>
      <c r="H708" s="76"/>
      <c r="I708" s="76"/>
      <c r="J708" s="76"/>
      <c r="K708" s="76"/>
      <c r="L708" s="76"/>
      <c r="M708" s="76"/>
      <c r="N708" s="76"/>
      <c r="O708" s="76"/>
      <c r="P708" s="76"/>
      <c r="Q708" s="76"/>
      <c r="R708" s="76"/>
      <c r="S708" s="76"/>
      <c r="T708" s="76"/>
      <c r="U708" s="76"/>
      <c r="V708" s="76"/>
      <c r="W708" s="76"/>
      <c r="X708" s="76"/>
      <c r="Y708" s="76"/>
      <c r="Z708" s="76"/>
      <c r="AA708" s="76"/>
      <c r="AB708" s="76"/>
      <c r="AC708" s="76"/>
      <c r="AD708" s="76"/>
      <c r="AE708" s="76"/>
      <c r="AF708" s="76"/>
      <c r="AG708" s="76"/>
      <c r="AH708" s="76"/>
      <c r="AI708" s="76"/>
      <c r="AJ708" s="76"/>
      <c r="AK708" s="76"/>
      <c r="AL708" s="76"/>
    </row>
    <row r="709" spans="1:38" ht="11.25" customHeight="1" x14ac:dyDescent="0.55000000000000004">
      <c r="A709" s="76"/>
      <c r="B709" s="76"/>
      <c r="C709" s="76"/>
      <c r="D709" s="76"/>
      <c r="E709" s="76"/>
      <c r="F709" s="76"/>
      <c r="G709" s="76"/>
      <c r="H709" s="76"/>
      <c r="I709" s="76"/>
      <c r="J709" s="76"/>
      <c r="K709" s="76"/>
      <c r="L709" s="76"/>
      <c r="M709" s="76"/>
      <c r="N709" s="76"/>
      <c r="O709" s="76"/>
      <c r="P709" s="76"/>
      <c r="Q709" s="76"/>
      <c r="R709" s="76"/>
      <c r="S709" s="76"/>
      <c r="T709" s="76"/>
      <c r="U709" s="76"/>
      <c r="V709" s="76"/>
      <c r="W709" s="76"/>
      <c r="X709" s="76"/>
      <c r="Y709" s="76"/>
      <c r="Z709" s="76"/>
      <c r="AA709" s="76"/>
      <c r="AB709" s="76"/>
      <c r="AC709" s="76"/>
      <c r="AD709" s="76"/>
      <c r="AE709" s="76"/>
      <c r="AF709" s="76"/>
      <c r="AG709" s="76"/>
      <c r="AH709" s="76"/>
      <c r="AI709" s="76"/>
      <c r="AJ709" s="76"/>
      <c r="AK709" s="76"/>
      <c r="AL709" s="76"/>
    </row>
    <row r="710" spans="1:38" ht="11.25" customHeight="1" x14ac:dyDescent="0.55000000000000004">
      <c r="A710" s="76"/>
      <c r="B710" s="76"/>
      <c r="C710" s="76"/>
      <c r="D710" s="76"/>
      <c r="E710" s="76"/>
      <c r="F710" s="76"/>
      <c r="G710" s="76"/>
      <c r="H710" s="76"/>
      <c r="I710" s="76"/>
      <c r="J710" s="76"/>
      <c r="K710" s="76"/>
      <c r="L710" s="76"/>
      <c r="M710" s="76"/>
      <c r="N710" s="76"/>
      <c r="O710" s="76"/>
      <c r="P710" s="76"/>
      <c r="Q710" s="76"/>
      <c r="R710" s="76"/>
      <c r="S710" s="76"/>
      <c r="T710" s="76"/>
      <c r="U710" s="76"/>
      <c r="V710" s="76"/>
      <c r="W710" s="76"/>
      <c r="X710" s="76"/>
      <c r="Y710" s="76"/>
      <c r="Z710" s="76"/>
      <c r="AA710" s="76"/>
      <c r="AB710" s="76"/>
      <c r="AC710" s="76"/>
      <c r="AD710" s="76"/>
      <c r="AE710" s="76"/>
      <c r="AF710" s="76"/>
      <c r="AG710" s="76"/>
      <c r="AH710" s="76"/>
      <c r="AI710" s="76"/>
      <c r="AJ710" s="76"/>
      <c r="AK710" s="76"/>
      <c r="AL710" s="76"/>
    </row>
    <row r="711" spans="1:38" ht="11.25" customHeight="1" x14ac:dyDescent="0.55000000000000004">
      <c r="A711" s="76"/>
      <c r="B711" s="76"/>
      <c r="C711" s="76"/>
      <c r="D711" s="76"/>
      <c r="E711" s="76"/>
      <c r="F711" s="76"/>
      <c r="G711" s="76"/>
      <c r="H711" s="76"/>
      <c r="I711" s="76"/>
      <c r="J711" s="76"/>
      <c r="K711" s="76"/>
      <c r="L711" s="76"/>
      <c r="M711" s="76"/>
      <c r="N711" s="76"/>
      <c r="O711" s="76"/>
      <c r="P711" s="76"/>
      <c r="Q711" s="76"/>
      <c r="R711" s="76"/>
      <c r="S711" s="76"/>
      <c r="T711" s="76"/>
      <c r="U711" s="76"/>
      <c r="V711" s="76"/>
      <c r="W711" s="76"/>
      <c r="X711" s="76"/>
      <c r="Y711" s="76"/>
      <c r="Z711" s="76"/>
      <c r="AA711" s="76"/>
      <c r="AB711" s="76"/>
      <c r="AC711" s="76"/>
      <c r="AD711" s="76"/>
      <c r="AE711" s="76"/>
      <c r="AF711" s="76"/>
      <c r="AG711" s="76"/>
      <c r="AH711" s="76"/>
      <c r="AI711" s="76"/>
      <c r="AJ711" s="76"/>
      <c r="AK711" s="76"/>
      <c r="AL711" s="76"/>
    </row>
    <row r="712" spans="1:38" ht="11.25" customHeight="1" x14ac:dyDescent="0.55000000000000004">
      <c r="A712" s="76"/>
      <c r="B712" s="76"/>
      <c r="C712" s="76"/>
      <c r="D712" s="76"/>
      <c r="E712" s="76"/>
      <c r="F712" s="76"/>
      <c r="G712" s="76"/>
      <c r="H712" s="76"/>
      <c r="I712" s="76"/>
      <c r="J712" s="76"/>
      <c r="K712" s="76"/>
      <c r="L712" s="76"/>
      <c r="M712" s="76"/>
      <c r="N712" s="76"/>
      <c r="O712" s="76"/>
      <c r="P712" s="76"/>
      <c r="Q712" s="76"/>
      <c r="R712" s="76"/>
      <c r="S712" s="76"/>
      <c r="T712" s="76"/>
      <c r="U712" s="76"/>
      <c r="V712" s="76"/>
      <c r="W712" s="76"/>
      <c r="X712" s="76"/>
      <c r="Y712" s="76"/>
      <c r="Z712" s="76"/>
      <c r="AA712" s="76"/>
      <c r="AB712" s="76"/>
      <c r="AC712" s="76"/>
      <c r="AD712" s="76"/>
      <c r="AE712" s="76"/>
      <c r="AF712" s="76"/>
      <c r="AG712" s="76"/>
      <c r="AH712" s="76"/>
      <c r="AI712" s="76"/>
      <c r="AJ712" s="76"/>
      <c r="AK712" s="76"/>
      <c r="AL712" s="76"/>
    </row>
    <row r="713" spans="1:38" ht="11.25" customHeight="1" x14ac:dyDescent="0.55000000000000004">
      <c r="A713" s="76"/>
      <c r="B713" s="76"/>
      <c r="C713" s="76"/>
      <c r="D713" s="76"/>
      <c r="E713" s="76"/>
      <c r="F713" s="76"/>
      <c r="G713" s="76"/>
      <c r="H713" s="76"/>
      <c r="I713" s="76"/>
      <c r="J713" s="76"/>
      <c r="K713" s="76"/>
      <c r="L713" s="76"/>
      <c r="M713" s="76"/>
      <c r="N713" s="76"/>
      <c r="O713" s="76"/>
      <c r="P713" s="76"/>
      <c r="Q713" s="76"/>
      <c r="R713" s="76"/>
      <c r="S713" s="76"/>
      <c r="T713" s="76"/>
      <c r="U713" s="76"/>
      <c r="V713" s="76"/>
      <c r="W713" s="76"/>
      <c r="X713" s="76"/>
      <c r="Y713" s="76"/>
      <c r="Z713" s="76"/>
      <c r="AA713" s="76"/>
      <c r="AB713" s="76"/>
      <c r="AC713" s="76"/>
      <c r="AD713" s="76"/>
      <c r="AE713" s="76"/>
      <c r="AF713" s="76"/>
      <c r="AG713" s="76"/>
      <c r="AH713" s="76"/>
      <c r="AI713" s="76"/>
      <c r="AJ713" s="76"/>
      <c r="AK713" s="76"/>
      <c r="AL713" s="76"/>
    </row>
    <row r="714" spans="1:38" ht="11.25" customHeight="1" x14ac:dyDescent="0.55000000000000004">
      <c r="A714" s="76"/>
      <c r="B714" s="76"/>
      <c r="C714" s="76"/>
      <c r="D714" s="76"/>
      <c r="E714" s="76"/>
      <c r="F714" s="76"/>
      <c r="G714" s="76"/>
      <c r="H714" s="76"/>
      <c r="I714" s="76"/>
      <c r="J714" s="76"/>
      <c r="K714" s="76"/>
      <c r="L714" s="76"/>
      <c r="M714" s="76"/>
      <c r="N714" s="76"/>
      <c r="O714" s="76"/>
      <c r="P714" s="76"/>
      <c r="Q714" s="76"/>
      <c r="R714" s="76"/>
      <c r="S714" s="76"/>
      <c r="T714" s="76"/>
      <c r="U714" s="76"/>
      <c r="V714" s="76"/>
      <c r="W714" s="76"/>
      <c r="X714" s="76"/>
      <c r="Y714" s="76"/>
      <c r="Z714" s="76"/>
      <c r="AA714" s="76"/>
      <c r="AB714" s="76"/>
      <c r="AC714" s="76"/>
      <c r="AD714" s="76"/>
      <c r="AE714" s="76"/>
      <c r="AF714" s="76"/>
      <c r="AG714" s="76"/>
      <c r="AH714" s="76"/>
      <c r="AI714" s="76"/>
      <c r="AJ714" s="76"/>
      <c r="AK714" s="76"/>
      <c r="AL714" s="76"/>
    </row>
    <row r="715" spans="1:38" ht="11.25" customHeight="1" x14ac:dyDescent="0.55000000000000004">
      <c r="A715" s="76"/>
      <c r="B715" s="76"/>
      <c r="C715" s="76"/>
      <c r="D715" s="76"/>
      <c r="E715" s="76"/>
      <c r="F715" s="76"/>
      <c r="G715" s="76"/>
      <c r="H715" s="76"/>
      <c r="I715" s="76"/>
      <c r="J715" s="76"/>
      <c r="K715" s="76"/>
      <c r="L715" s="76"/>
      <c r="M715" s="76"/>
      <c r="N715" s="76"/>
      <c r="O715" s="76"/>
      <c r="P715" s="76"/>
      <c r="Q715" s="76"/>
      <c r="R715" s="76"/>
      <c r="S715" s="76"/>
      <c r="T715" s="76"/>
      <c r="U715" s="76"/>
      <c r="V715" s="76"/>
      <c r="W715" s="76"/>
      <c r="X715" s="76"/>
      <c r="Y715" s="76"/>
      <c r="Z715" s="76"/>
      <c r="AA715" s="76"/>
      <c r="AB715" s="76"/>
      <c r="AC715" s="76"/>
      <c r="AD715" s="76"/>
      <c r="AE715" s="76"/>
      <c r="AF715" s="76"/>
      <c r="AG715" s="76"/>
      <c r="AH715" s="76"/>
      <c r="AI715" s="76"/>
      <c r="AJ715" s="76"/>
      <c r="AK715" s="76"/>
      <c r="AL715" s="76"/>
    </row>
    <row r="716" spans="1:38" ht="11.25" customHeight="1" x14ac:dyDescent="0.55000000000000004">
      <c r="A716" s="76"/>
      <c r="B716" s="76"/>
      <c r="C716" s="76"/>
      <c r="D716" s="76"/>
      <c r="E716" s="76"/>
      <c r="F716" s="76"/>
      <c r="G716" s="76"/>
      <c r="H716" s="76"/>
      <c r="I716" s="76"/>
      <c r="J716" s="76"/>
      <c r="K716" s="76"/>
      <c r="L716" s="76"/>
      <c r="M716" s="76"/>
      <c r="N716" s="76"/>
      <c r="O716" s="76"/>
      <c r="P716" s="76"/>
      <c r="Q716" s="76"/>
      <c r="R716" s="76"/>
      <c r="S716" s="76"/>
      <c r="T716" s="76"/>
      <c r="U716" s="76"/>
      <c r="V716" s="76"/>
      <c r="W716" s="76"/>
      <c r="X716" s="76"/>
      <c r="Y716" s="76"/>
      <c r="Z716" s="76"/>
      <c r="AA716" s="76"/>
      <c r="AB716" s="76"/>
      <c r="AC716" s="76"/>
      <c r="AD716" s="76"/>
      <c r="AE716" s="76"/>
      <c r="AF716" s="76"/>
      <c r="AG716" s="76"/>
      <c r="AH716" s="76"/>
      <c r="AI716" s="76"/>
      <c r="AJ716" s="76"/>
      <c r="AK716" s="76"/>
      <c r="AL716" s="76"/>
    </row>
    <row r="717" spans="1:38" ht="11.25" customHeight="1" x14ac:dyDescent="0.55000000000000004">
      <c r="A717" s="76"/>
      <c r="B717" s="76"/>
      <c r="C717" s="76"/>
      <c r="D717" s="76"/>
      <c r="E717" s="76"/>
      <c r="F717" s="76"/>
      <c r="G717" s="76"/>
      <c r="H717" s="76"/>
      <c r="I717" s="76"/>
      <c r="J717" s="76"/>
      <c r="K717" s="76"/>
      <c r="L717" s="76"/>
      <c r="M717" s="76"/>
      <c r="N717" s="76"/>
      <c r="O717" s="76"/>
      <c r="P717" s="76"/>
      <c r="Q717" s="76"/>
      <c r="R717" s="76"/>
      <c r="S717" s="76"/>
      <c r="T717" s="76"/>
      <c r="U717" s="76"/>
      <c r="V717" s="76"/>
      <c r="W717" s="76"/>
      <c r="X717" s="76"/>
      <c r="Y717" s="76"/>
      <c r="Z717" s="76"/>
      <c r="AA717" s="76"/>
      <c r="AB717" s="76"/>
      <c r="AC717" s="76"/>
      <c r="AD717" s="76"/>
      <c r="AE717" s="76"/>
      <c r="AF717" s="76"/>
      <c r="AG717" s="76"/>
      <c r="AH717" s="76"/>
      <c r="AI717" s="76"/>
      <c r="AJ717" s="76"/>
      <c r="AK717" s="76"/>
      <c r="AL717" s="76"/>
    </row>
    <row r="718" spans="1:38" ht="11.25" customHeight="1" x14ac:dyDescent="0.55000000000000004">
      <c r="A718" s="76"/>
      <c r="B718" s="76"/>
      <c r="C718" s="76"/>
      <c r="D718" s="76"/>
      <c r="E718" s="76"/>
      <c r="F718" s="76"/>
      <c r="G718" s="76"/>
      <c r="H718" s="76"/>
      <c r="I718" s="76"/>
      <c r="J718" s="76"/>
      <c r="K718" s="76"/>
      <c r="L718" s="76"/>
      <c r="M718" s="76"/>
      <c r="N718" s="76"/>
      <c r="O718" s="76"/>
      <c r="P718" s="76"/>
      <c r="Q718" s="76"/>
      <c r="R718" s="76"/>
      <c r="S718" s="76"/>
      <c r="T718" s="76"/>
      <c r="U718" s="76"/>
      <c r="V718" s="76"/>
      <c r="W718" s="76"/>
      <c r="X718" s="76"/>
      <c r="Y718" s="76"/>
      <c r="Z718" s="76"/>
      <c r="AA718" s="76"/>
      <c r="AB718" s="76"/>
      <c r="AC718" s="76"/>
      <c r="AD718" s="76"/>
      <c r="AE718" s="76"/>
      <c r="AF718" s="76"/>
      <c r="AG718" s="76"/>
      <c r="AH718" s="76"/>
      <c r="AI718" s="76"/>
      <c r="AJ718" s="76"/>
      <c r="AK718" s="76"/>
      <c r="AL718" s="76"/>
    </row>
    <row r="719" spans="1:38" ht="11.25" customHeight="1" x14ac:dyDescent="0.55000000000000004">
      <c r="A719" s="76"/>
      <c r="B719" s="76"/>
      <c r="C719" s="76"/>
      <c r="D719" s="76"/>
      <c r="E719" s="76"/>
      <c r="F719" s="76"/>
      <c r="G719" s="76"/>
      <c r="H719" s="76"/>
      <c r="I719" s="76"/>
      <c r="J719" s="76"/>
      <c r="K719" s="76"/>
      <c r="L719" s="76"/>
      <c r="M719" s="76"/>
      <c r="N719" s="76"/>
      <c r="O719" s="76"/>
      <c r="P719" s="76"/>
      <c r="Q719" s="76"/>
      <c r="R719" s="76"/>
      <c r="S719" s="76"/>
      <c r="T719" s="76"/>
      <c r="U719" s="76"/>
      <c r="V719" s="76"/>
      <c r="W719" s="76"/>
      <c r="X719" s="76"/>
      <c r="Y719" s="76"/>
      <c r="Z719" s="76"/>
      <c r="AA719" s="76"/>
      <c r="AB719" s="76"/>
      <c r="AC719" s="76"/>
      <c r="AD719" s="76"/>
      <c r="AE719" s="76"/>
      <c r="AF719" s="76"/>
      <c r="AG719" s="76"/>
      <c r="AH719" s="76"/>
      <c r="AI719" s="76"/>
      <c r="AJ719" s="76"/>
      <c r="AK719" s="76"/>
      <c r="AL719" s="76"/>
    </row>
    <row r="720" spans="1:38" ht="11.25" customHeight="1" x14ac:dyDescent="0.55000000000000004">
      <c r="A720" s="76"/>
      <c r="B720" s="76"/>
      <c r="C720" s="76"/>
      <c r="D720" s="76"/>
      <c r="E720" s="76"/>
      <c r="F720" s="76"/>
      <c r="G720" s="76"/>
      <c r="H720" s="76"/>
      <c r="I720" s="76"/>
      <c r="J720" s="76"/>
      <c r="K720" s="76"/>
      <c r="L720" s="76"/>
      <c r="M720" s="76"/>
      <c r="N720" s="76"/>
      <c r="O720" s="76"/>
      <c r="P720" s="76"/>
      <c r="Q720" s="76"/>
      <c r="R720" s="76"/>
      <c r="S720" s="76"/>
      <c r="T720" s="76"/>
      <c r="U720" s="76"/>
      <c r="V720" s="76"/>
      <c r="W720" s="76"/>
      <c r="X720" s="76"/>
      <c r="Y720" s="76"/>
      <c r="Z720" s="76"/>
      <c r="AA720" s="76"/>
      <c r="AB720" s="76"/>
      <c r="AC720" s="76"/>
      <c r="AD720" s="76"/>
      <c r="AE720" s="76"/>
      <c r="AF720" s="76"/>
      <c r="AG720" s="76"/>
      <c r="AH720" s="76"/>
      <c r="AI720" s="76"/>
      <c r="AJ720" s="76"/>
      <c r="AK720" s="76"/>
      <c r="AL720" s="76"/>
    </row>
    <row r="721" spans="1:38" ht="11.25" customHeight="1" x14ac:dyDescent="0.55000000000000004">
      <c r="A721" s="76"/>
      <c r="B721" s="76"/>
      <c r="C721" s="76"/>
      <c r="D721" s="76"/>
      <c r="E721" s="76"/>
      <c r="F721" s="76"/>
      <c r="G721" s="76"/>
      <c r="H721" s="76"/>
      <c r="I721" s="76"/>
      <c r="J721" s="76"/>
      <c r="K721" s="76"/>
      <c r="L721" s="76"/>
      <c r="M721" s="76"/>
      <c r="N721" s="76"/>
      <c r="O721" s="76"/>
      <c r="P721" s="76"/>
      <c r="Q721" s="76"/>
      <c r="R721" s="76"/>
      <c r="S721" s="76"/>
      <c r="T721" s="76"/>
      <c r="U721" s="76"/>
      <c r="V721" s="76"/>
      <c r="W721" s="76"/>
      <c r="X721" s="76"/>
      <c r="Y721" s="76"/>
      <c r="Z721" s="76"/>
      <c r="AA721" s="76"/>
      <c r="AB721" s="76"/>
      <c r="AC721" s="76"/>
      <c r="AD721" s="76"/>
      <c r="AE721" s="76"/>
      <c r="AF721" s="76"/>
      <c r="AG721" s="76"/>
      <c r="AH721" s="76"/>
      <c r="AI721" s="76"/>
      <c r="AJ721" s="76"/>
      <c r="AK721" s="76"/>
      <c r="AL721" s="76"/>
    </row>
    <row r="722" spans="1:38" ht="11.25" customHeight="1" x14ac:dyDescent="0.55000000000000004">
      <c r="A722" s="76"/>
      <c r="B722" s="76"/>
      <c r="C722" s="76"/>
      <c r="D722" s="76"/>
      <c r="E722" s="76"/>
      <c r="F722" s="76"/>
      <c r="G722" s="76"/>
      <c r="H722" s="76"/>
      <c r="I722" s="76"/>
      <c r="J722" s="76"/>
      <c r="K722" s="76"/>
      <c r="L722" s="76"/>
      <c r="M722" s="76"/>
      <c r="N722" s="76"/>
      <c r="O722" s="76"/>
      <c r="P722" s="76"/>
      <c r="Q722" s="76"/>
      <c r="R722" s="76"/>
      <c r="S722" s="76"/>
      <c r="T722" s="76"/>
      <c r="U722" s="76"/>
      <c r="V722" s="76"/>
      <c r="W722" s="76"/>
      <c r="X722" s="76"/>
      <c r="Y722" s="76"/>
      <c r="Z722" s="76"/>
      <c r="AA722" s="76"/>
      <c r="AB722" s="76"/>
      <c r="AC722" s="76"/>
      <c r="AD722" s="76"/>
      <c r="AE722" s="76"/>
      <c r="AF722" s="76"/>
      <c r="AG722" s="76"/>
      <c r="AH722" s="76"/>
      <c r="AI722" s="76"/>
      <c r="AJ722" s="76"/>
      <c r="AK722" s="76"/>
      <c r="AL722" s="76"/>
    </row>
    <row r="723" spans="1:38" ht="11.25" customHeight="1" x14ac:dyDescent="0.55000000000000004">
      <c r="A723" s="76"/>
      <c r="B723" s="76"/>
      <c r="C723" s="76"/>
      <c r="D723" s="76"/>
      <c r="E723" s="76"/>
      <c r="F723" s="76"/>
      <c r="G723" s="76"/>
      <c r="H723" s="76"/>
      <c r="I723" s="76"/>
      <c r="J723" s="76"/>
      <c r="K723" s="76"/>
      <c r="L723" s="76"/>
      <c r="M723" s="76"/>
      <c r="N723" s="76"/>
      <c r="O723" s="76"/>
      <c r="P723" s="76"/>
      <c r="Q723" s="76"/>
      <c r="R723" s="76"/>
      <c r="S723" s="76"/>
      <c r="T723" s="76"/>
      <c r="U723" s="76"/>
      <c r="V723" s="76"/>
      <c r="W723" s="76"/>
      <c r="X723" s="76"/>
      <c r="Y723" s="76"/>
      <c r="Z723" s="76"/>
      <c r="AA723" s="76"/>
      <c r="AB723" s="76"/>
      <c r="AC723" s="76"/>
      <c r="AD723" s="76"/>
      <c r="AE723" s="76"/>
      <c r="AF723" s="76"/>
      <c r="AG723" s="76"/>
      <c r="AH723" s="76"/>
      <c r="AI723" s="76"/>
      <c r="AJ723" s="76"/>
      <c r="AK723" s="76"/>
      <c r="AL723" s="76"/>
    </row>
    <row r="724" spans="1:38" ht="11.25" customHeight="1" x14ac:dyDescent="0.55000000000000004">
      <c r="A724" s="76"/>
      <c r="B724" s="76"/>
      <c r="C724" s="76"/>
      <c r="D724" s="76"/>
      <c r="E724" s="76"/>
      <c r="F724" s="76"/>
      <c r="G724" s="76"/>
      <c r="H724" s="76"/>
      <c r="I724" s="76"/>
      <c r="J724" s="76"/>
      <c r="K724" s="76"/>
      <c r="L724" s="76"/>
      <c r="M724" s="76"/>
      <c r="N724" s="76"/>
      <c r="O724" s="76"/>
      <c r="P724" s="76"/>
      <c r="Q724" s="76"/>
      <c r="R724" s="76"/>
      <c r="S724" s="76"/>
      <c r="T724" s="76"/>
      <c r="U724" s="76"/>
      <c r="V724" s="76"/>
      <c r="W724" s="76"/>
      <c r="X724" s="76"/>
      <c r="Y724" s="76"/>
      <c r="Z724" s="76"/>
      <c r="AA724" s="76"/>
      <c r="AB724" s="76"/>
      <c r="AC724" s="76"/>
      <c r="AD724" s="76"/>
      <c r="AE724" s="76"/>
      <c r="AF724" s="76"/>
      <c r="AG724" s="76"/>
      <c r="AH724" s="76"/>
      <c r="AI724" s="76"/>
      <c r="AJ724" s="76"/>
      <c r="AK724" s="76"/>
      <c r="AL724" s="76"/>
    </row>
    <row r="725" spans="1:38" ht="11.25" customHeight="1" x14ac:dyDescent="0.55000000000000004">
      <c r="A725" s="76"/>
      <c r="B725" s="76"/>
      <c r="C725" s="76"/>
      <c r="D725" s="76"/>
      <c r="E725" s="76"/>
      <c r="F725" s="76"/>
      <c r="G725" s="76"/>
      <c r="H725" s="76"/>
      <c r="I725" s="76"/>
      <c r="J725" s="76"/>
      <c r="K725" s="76"/>
      <c r="L725" s="76"/>
      <c r="M725" s="76"/>
      <c r="N725" s="76"/>
      <c r="O725" s="76"/>
      <c r="P725" s="76"/>
      <c r="Q725" s="76"/>
      <c r="R725" s="76"/>
      <c r="S725" s="76"/>
      <c r="T725" s="76"/>
      <c r="U725" s="76"/>
      <c r="V725" s="76"/>
      <c r="W725" s="76"/>
      <c r="X725" s="76"/>
      <c r="Y725" s="76"/>
      <c r="Z725" s="76"/>
      <c r="AA725" s="76"/>
      <c r="AB725" s="76"/>
      <c r="AC725" s="76"/>
      <c r="AD725" s="76"/>
      <c r="AE725" s="76"/>
      <c r="AF725" s="76"/>
      <c r="AG725" s="76"/>
      <c r="AH725" s="76"/>
      <c r="AI725" s="76"/>
      <c r="AJ725" s="76"/>
      <c r="AK725" s="76"/>
      <c r="AL725" s="76"/>
    </row>
    <row r="726" spans="1:38" ht="11.25" customHeight="1" x14ac:dyDescent="0.55000000000000004">
      <c r="A726" s="76"/>
      <c r="B726" s="76"/>
      <c r="C726" s="76"/>
      <c r="D726" s="76"/>
      <c r="E726" s="76"/>
      <c r="F726" s="76"/>
      <c r="G726" s="76"/>
      <c r="H726" s="76"/>
      <c r="I726" s="76"/>
      <c r="J726" s="76"/>
      <c r="K726" s="76"/>
      <c r="L726" s="76"/>
      <c r="M726" s="76"/>
      <c r="N726" s="76"/>
      <c r="O726" s="76"/>
      <c r="P726" s="76"/>
      <c r="Q726" s="76"/>
      <c r="R726" s="76"/>
      <c r="S726" s="76"/>
      <c r="T726" s="76"/>
      <c r="U726" s="76"/>
      <c r="V726" s="76"/>
      <c r="W726" s="76"/>
      <c r="X726" s="76"/>
      <c r="Y726" s="76"/>
      <c r="Z726" s="76"/>
      <c r="AA726" s="76"/>
      <c r="AB726" s="76"/>
      <c r="AC726" s="76"/>
      <c r="AD726" s="76"/>
      <c r="AE726" s="76"/>
      <c r="AF726" s="76"/>
      <c r="AG726" s="76"/>
      <c r="AH726" s="76"/>
      <c r="AI726" s="76"/>
      <c r="AJ726" s="76"/>
      <c r="AK726" s="76"/>
      <c r="AL726" s="76"/>
    </row>
    <row r="727" spans="1:38" ht="11.25" customHeight="1" x14ac:dyDescent="0.55000000000000004">
      <c r="A727" s="76"/>
      <c r="B727" s="76"/>
      <c r="C727" s="76"/>
      <c r="D727" s="76"/>
      <c r="E727" s="76"/>
      <c r="F727" s="76"/>
      <c r="G727" s="76"/>
      <c r="H727" s="76"/>
      <c r="I727" s="76"/>
      <c r="J727" s="76"/>
      <c r="K727" s="76"/>
      <c r="L727" s="76"/>
      <c r="M727" s="76"/>
      <c r="N727" s="76"/>
      <c r="O727" s="76"/>
      <c r="P727" s="76"/>
      <c r="Q727" s="76"/>
      <c r="R727" s="76"/>
      <c r="S727" s="76"/>
      <c r="T727" s="76"/>
      <c r="U727" s="76"/>
      <c r="V727" s="76"/>
      <c r="W727" s="76"/>
      <c r="X727" s="76"/>
      <c r="Y727" s="76"/>
      <c r="Z727" s="76"/>
      <c r="AA727" s="76"/>
      <c r="AB727" s="76"/>
      <c r="AC727" s="76"/>
      <c r="AD727" s="76"/>
      <c r="AE727" s="76"/>
      <c r="AF727" s="76"/>
      <c r="AG727" s="76"/>
      <c r="AH727" s="76"/>
      <c r="AI727" s="76"/>
      <c r="AJ727" s="76"/>
      <c r="AK727" s="76"/>
      <c r="AL727" s="76"/>
    </row>
    <row r="728" spans="1:38" ht="11.25" customHeight="1" x14ac:dyDescent="0.55000000000000004">
      <c r="A728" s="76"/>
      <c r="B728" s="76"/>
      <c r="C728" s="76"/>
      <c r="D728" s="76"/>
      <c r="E728" s="76"/>
      <c r="F728" s="76"/>
      <c r="G728" s="76"/>
      <c r="H728" s="76"/>
      <c r="I728" s="76"/>
      <c r="J728" s="76"/>
      <c r="K728" s="76"/>
      <c r="L728" s="76"/>
      <c r="M728" s="76"/>
      <c r="N728" s="76"/>
      <c r="O728" s="76"/>
      <c r="P728" s="76"/>
      <c r="Q728" s="76"/>
      <c r="R728" s="76"/>
      <c r="S728" s="76"/>
      <c r="T728" s="76"/>
      <c r="U728" s="76"/>
      <c r="V728" s="76"/>
      <c r="W728" s="76"/>
      <c r="X728" s="76"/>
      <c r="Y728" s="76"/>
      <c r="Z728" s="76"/>
      <c r="AA728" s="76"/>
      <c r="AB728" s="76"/>
      <c r="AC728" s="76"/>
      <c r="AD728" s="76"/>
      <c r="AE728" s="76"/>
      <c r="AF728" s="76"/>
      <c r="AG728" s="76"/>
      <c r="AH728" s="76"/>
      <c r="AI728" s="76"/>
      <c r="AJ728" s="76"/>
      <c r="AK728" s="76"/>
      <c r="AL728" s="76"/>
    </row>
    <row r="729" spans="1:38" ht="11.25" customHeight="1" x14ac:dyDescent="0.55000000000000004">
      <c r="A729" s="76"/>
      <c r="B729" s="76"/>
      <c r="C729" s="76"/>
      <c r="D729" s="76"/>
      <c r="E729" s="76"/>
      <c r="F729" s="76"/>
      <c r="G729" s="76"/>
      <c r="H729" s="76"/>
      <c r="I729" s="76"/>
      <c r="J729" s="76"/>
      <c r="K729" s="76"/>
      <c r="L729" s="76"/>
      <c r="M729" s="76"/>
      <c r="N729" s="76"/>
      <c r="O729" s="76"/>
      <c r="P729" s="76"/>
      <c r="Q729" s="76"/>
      <c r="R729" s="76"/>
      <c r="S729" s="76"/>
      <c r="T729" s="76"/>
      <c r="U729" s="76"/>
      <c r="V729" s="76"/>
      <c r="W729" s="76"/>
      <c r="X729" s="76"/>
      <c r="Y729" s="76"/>
      <c r="Z729" s="76"/>
      <c r="AA729" s="76"/>
      <c r="AB729" s="76"/>
      <c r="AC729" s="76"/>
      <c r="AD729" s="76"/>
      <c r="AE729" s="76"/>
      <c r="AF729" s="76"/>
      <c r="AG729" s="76"/>
      <c r="AH729" s="76"/>
      <c r="AI729" s="76"/>
      <c r="AJ729" s="76"/>
      <c r="AK729" s="76"/>
      <c r="AL729" s="76"/>
    </row>
    <row r="730" spans="1:38" ht="11.25" customHeight="1" x14ac:dyDescent="0.55000000000000004">
      <c r="A730" s="76"/>
      <c r="B730" s="76"/>
      <c r="C730" s="76"/>
      <c r="D730" s="76"/>
      <c r="E730" s="76"/>
      <c r="F730" s="76"/>
      <c r="G730" s="76"/>
      <c r="H730" s="76"/>
      <c r="I730" s="76"/>
      <c r="J730" s="76"/>
      <c r="K730" s="76"/>
      <c r="L730" s="76"/>
      <c r="M730" s="76"/>
      <c r="N730" s="76"/>
      <c r="O730" s="76"/>
      <c r="P730" s="76"/>
      <c r="Q730" s="76"/>
      <c r="R730" s="76"/>
      <c r="S730" s="76"/>
      <c r="T730" s="76"/>
      <c r="U730" s="76"/>
      <c r="V730" s="76"/>
      <c r="W730" s="76"/>
      <c r="X730" s="76"/>
      <c r="Y730" s="76"/>
      <c r="Z730" s="76"/>
      <c r="AA730" s="76"/>
      <c r="AB730" s="76"/>
      <c r="AC730" s="76"/>
      <c r="AD730" s="76"/>
      <c r="AE730" s="76"/>
      <c r="AF730" s="76"/>
      <c r="AG730" s="76"/>
      <c r="AH730" s="76"/>
      <c r="AI730" s="76"/>
      <c r="AJ730" s="76"/>
      <c r="AK730" s="76"/>
      <c r="AL730" s="76"/>
    </row>
    <row r="731" spans="1:38" ht="11.25" customHeight="1" x14ac:dyDescent="0.55000000000000004">
      <c r="A731" s="76"/>
      <c r="B731" s="76"/>
      <c r="C731" s="76"/>
      <c r="D731" s="76"/>
      <c r="E731" s="76"/>
      <c r="F731" s="76"/>
      <c r="G731" s="76"/>
      <c r="H731" s="76"/>
      <c r="I731" s="76"/>
      <c r="J731" s="76"/>
      <c r="K731" s="76"/>
      <c r="L731" s="76"/>
      <c r="M731" s="76"/>
      <c r="N731" s="76"/>
      <c r="O731" s="76"/>
      <c r="P731" s="76"/>
      <c r="Q731" s="76"/>
      <c r="R731" s="76"/>
      <c r="S731" s="76"/>
      <c r="T731" s="76"/>
      <c r="U731" s="76"/>
      <c r="V731" s="76"/>
      <c r="W731" s="76"/>
      <c r="X731" s="76"/>
      <c r="Y731" s="76"/>
      <c r="Z731" s="76"/>
      <c r="AA731" s="76"/>
      <c r="AB731" s="76"/>
      <c r="AC731" s="76"/>
      <c r="AD731" s="76"/>
      <c r="AE731" s="76"/>
      <c r="AF731" s="76"/>
      <c r="AG731" s="76"/>
      <c r="AH731" s="76"/>
      <c r="AI731" s="76"/>
      <c r="AJ731" s="76"/>
      <c r="AK731" s="76"/>
      <c r="AL731" s="76"/>
    </row>
    <row r="732" spans="1:38" ht="11.25" customHeight="1" x14ac:dyDescent="0.55000000000000004">
      <c r="A732" s="76"/>
      <c r="B732" s="76"/>
      <c r="C732" s="76"/>
      <c r="D732" s="76"/>
      <c r="E732" s="76"/>
      <c r="F732" s="76"/>
      <c r="G732" s="76"/>
      <c r="H732" s="76"/>
      <c r="I732" s="76"/>
      <c r="J732" s="76"/>
      <c r="K732" s="76"/>
      <c r="L732" s="76"/>
      <c r="M732" s="76"/>
      <c r="N732" s="76"/>
      <c r="O732" s="76"/>
      <c r="P732" s="76"/>
      <c r="Q732" s="76"/>
      <c r="R732" s="76"/>
      <c r="S732" s="76"/>
      <c r="T732" s="76"/>
      <c r="U732" s="76"/>
      <c r="V732" s="76"/>
      <c r="W732" s="76"/>
      <c r="X732" s="76"/>
      <c r="Y732" s="76"/>
      <c r="Z732" s="76"/>
      <c r="AA732" s="76"/>
      <c r="AB732" s="76"/>
      <c r="AC732" s="76"/>
      <c r="AD732" s="76"/>
      <c r="AE732" s="76"/>
      <c r="AF732" s="76"/>
      <c r="AG732" s="76"/>
      <c r="AH732" s="76"/>
      <c r="AI732" s="76"/>
      <c r="AJ732" s="76"/>
      <c r="AK732" s="76"/>
      <c r="AL732" s="76"/>
    </row>
    <row r="733" spans="1:38" ht="11.25" customHeight="1" x14ac:dyDescent="0.55000000000000004">
      <c r="A733" s="76"/>
      <c r="B733" s="76"/>
      <c r="C733" s="76"/>
      <c r="D733" s="76"/>
      <c r="E733" s="76"/>
      <c r="F733" s="76"/>
      <c r="G733" s="76"/>
      <c r="H733" s="76"/>
      <c r="I733" s="76"/>
      <c r="J733" s="76"/>
      <c r="K733" s="76"/>
      <c r="L733" s="76"/>
      <c r="M733" s="76"/>
      <c r="N733" s="76"/>
      <c r="O733" s="76"/>
      <c r="P733" s="76"/>
      <c r="Q733" s="76"/>
      <c r="R733" s="76"/>
      <c r="S733" s="76"/>
      <c r="T733" s="76"/>
      <c r="U733" s="76"/>
      <c r="V733" s="76"/>
      <c r="W733" s="76"/>
      <c r="X733" s="76"/>
      <c r="Y733" s="76"/>
      <c r="Z733" s="76"/>
      <c r="AA733" s="76"/>
      <c r="AB733" s="76"/>
      <c r="AC733" s="76"/>
      <c r="AD733" s="76"/>
      <c r="AE733" s="76"/>
      <c r="AF733" s="76"/>
      <c r="AG733" s="76"/>
      <c r="AH733" s="76"/>
      <c r="AI733" s="76"/>
      <c r="AJ733" s="76"/>
      <c r="AK733" s="76"/>
      <c r="AL733" s="76"/>
    </row>
    <row r="734" spans="1:38" ht="11.25" customHeight="1" x14ac:dyDescent="0.55000000000000004">
      <c r="A734" s="76"/>
      <c r="B734" s="76"/>
      <c r="C734" s="76"/>
      <c r="D734" s="76"/>
      <c r="E734" s="76"/>
      <c r="F734" s="76"/>
      <c r="G734" s="76"/>
      <c r="H734" s="76"/>
      <c r="I734" s="76"/>
      <c r="J734" s="76"/>
      <c r="K734" s="76"/>
      <c r="L734" s="76"/>
      <c r="M734" s="76"/>
      <c r="N734" s="76"/>
      <c r="O734" s="76"/>
      <c r="P734" s="76"/>
      <c r="Q734" s="76"/>
      <c r="R734" s="76"/>
      <c r="S734" s="76"/>
      <c r="T734" s="76"/>
      <c r="U734" s="76"/>
      <c r="V734" s="76"/>
      <c r="W734" s="76"/>
      <c r="X734" s="76"/>
      <c r="Y734" s="76"/>
      <c r="Z734" s="76"/>
      <c r="AA734" s="76"/>
      <c r="AB734" s="76"/>
      <c r="AC734" s="76"/>
      <c r="AD734" s="76"/>
      <c r="AE734" s="76"/>
      <c r="AF734" s="76"/>
      <c r="AG734" s="76"/>
      <c r="AH734" s="76"/>
      <c r="AI734" s="76"/>
      <c r="AJ734" s="76"/>
      <c r="AK734" s="76"/>
      <c r="AL734" s="76"/>
    </row>
    <row r="735" spans="1:38" ht="11.25" customHeight="1" x14ac:dyDescent="0.55000000000000004">
      <c r="A735" s="76"/>
      <c r="B735" s="76"/>
      <c r="C735" s="76"/>
      <c r="D735" s="76"/>
      <c r="E735" s="76"/>
      <c r="F735" s="76"/>
      <c r="G735" s="76"/>
      <c r="H735" s="76"/>
      <c r="I735" s="76"/>
      <c r="J735" s="76"/>
      <c r="K735" s="76"/>
      <c r="L735" s="76"/>
      <c r="M735" s="76"/>
      <c r="N735" s="76"/>
      <c r="O735" s="76"/>
      <c r="P735" s="76"/>
      <c r="Q735" s="76"/>
      <c r="R735" s="76"/>
      <c r="S735" s="76"/>
      <c r="T735" s="76"/>
      <c r="U735" s="76"/>
      <c r="V735" s="76"/>
      <c r="W735" s="76"/>
      <c r="X735" s="76"/>
      <c r="Y735" s="76"/>
      <c r="Z735" s="76"/>
      <c r="AA735" s="76"/>
      <c r="AB735" s="76"/>
      <c r="AC735" s="76"/>
      <c r="AD735" s="76"/>
      <c r="AE735" s="76"/>
      <c r="AF735" s="76"/>
      <c r="AG735" s="76"/>
      <c r="AH735" s="76"/>
      <c r="AI735" s="76"/>
      <c r="AJ735" s="76"/>
      <c r="AK735" s="76"/>
      <c r="AL735" s="76"/>
    </row>
    <row r="736" spans="1:38" ht="11.25" customHeight="1" x14ac:dyDescent="0.55000000000000004">
      <c r="A736" s="76"/>
      <c r="B736" s="76"/>
      <c r="C736" s="76"/>
      <c r="D736" s="76"/>
      <c r="E736" s="76"/>
      <c r="F736" s="76"/>
      <c r="G736" s="76"/>
      <c r="H736" s="76"/>
      <c r="I736" s="76"/>
      <c r="J736" s="76"/>
      <c r="K736" s="76"/>
      <c r="L736" s="76"/>
      <c r="M736" s="76"/>
      <c r="N736" s="76"/>
      <c r="O736" s="76"/>
      <c r="P736" s="76"/>
      <c r="Q736" s="76"/>
      <c r="R736" s="76"/>
      <c r="S736" s="76"/>
      <c r="T736" s="76"/>
      <c r="U736" s="76"/>
      <c r="V736" s="76"/>
      <c r="W736" s="76"/>
      <c r="X736" s="76"/>
      <c r="Y736" s="76"/>
      <c r="Z736" s="76"/>
      <c r="AA736" s="76"/>
      <c r="AB736" s="76"/>
      <c r="AC736" s="76"/>
      <c r="AD736" s="76"/>
      <c r="AE736" s="76"/>
      <c r="AF736" s="76"/>
      <c r="AG736" s="76"/>
      <c r="AH736" s="76"/>
      <c r="AI736" s="76"/>
      <c r="AJ736" s="76"/>
      <c r="AK736" s="76"/>
      <c r="AL736" s="76"/>
    </row>
    <row r="737" spans="1:38" ht="11.25" customHeight="1" x14ac:dyDescent="0.55000000000000004">
      <c r="A737" s="76"/>
      <c r="B737" s="76"/>
      <c r="C737" s="76"/>
      <c r="D737" s="76"/>
      <c r="E737" s="76"/>
      <c r="F737" s="76"/>
      <c r="G737" s="76"/>
      <c r="H737" s="76"/>
      <c r="I737" s="76"/>
      <c r="J737" s="76"/>
      <c r="K737" s="76"/>
      <c r="L737" s="76"/>
      <c r="M737" s="76"/>
      <c r="N737" s="76"/>
      <c r="O737" s="76"/>
      <c r="P737" s="76"/>
      <c r="Q737" s="76"/>
      <c r="R737" s="76"/>
      <c r="S737" s="76"/>
      <c r="T737" s="76"/>
      <c r="U737" s="76"/>
      <c r="V737" s="76"/>
      <c r="W737" s="76"/>
      <c r="X737" s="76"/>
      <c r="Y737" s="76"/>
      <c r="Z737" s="76"/>
      <c r="AA737" s="76"/>
      <c r="AB737" s="76"/>
      <c r="AC737" s="76"/>
      <c r="AD737" s="76"/>
      <c r="AE737" s="76"/>
      <c r="AF737" s="76"/>
      <c r="AG737" s="76"/>
      <c r="AH737" s="76"/>
      <c r="AI737" s="76"/>
      <c r="AJ737" s="76"/>
      <c r="AK737" s="76"/>
      <c r="AL737" s="76"/>
    </row>
    <row r="738" spans="1:38" ht="11.25" customHeight="1" x14ac:dyDescent="0.55000000000000004">
      <c r="A738" s="76"/>
      <c r="B738" s="76"/>
      <c r="C738" s="76"/>
      <c r="D738" s="76"/>
      <c r="E738" s="76"/>
      <c r="F738" s="76"/>
      <c r="G738" s="76"/>
      <c r="H738" s="76"/>
      <c r="I738" s="76"/>
      <c r="J738" s="76"/>
      <c r="K738" s="76"/>
      <c r="L738" s="76"/>
      <c r="M738" s="76"/>
      <c r="N738" s="76"/>
      <c r="O738" s="76"/>
      <c r="P738" s="76"/>
      <c r="Q738" s="76"/>
      <c r="R738" s="76"/>
      <c r="S738" s="76"/>
      <c r="T738" s="76"/>
      <c r="U738" s="76"/>
      <c r="V738" s="76"/>
      <c r="W738" s="76"/>
      <c r="X738" s="76"/>
      <c r="Y738" s="76"/>
      <c r="Z738" s="76"/>
      <c r="AA738" s="76"/>
      <c r="AB738" s="76"/>
      <c r="AC738" s="76"/>
      <c r="AD738" s="76"/>
      <c r="AE738" s="76"/>
      <c r="AF738" s="76"/>
      <c r="AG738" s="76"/>
      <c r="AH738" s="76"/>
      <c r="AI738" s="76"/>
      <c r="AJ738" s="76"/>
      <c r="AK738" s="76"/>
      <c r="AL738" s="76"/>
    </row>
    <row r="739" spans="1:38" ht="11.25" customHeight="1" x14ac:dyDescent="0.55000000000000004">
      <c r="A739" s="76"/>
      <c r="B739" s="76"/>
      <c r="C739" s="76"/>
      <c r="D739" s="76"/>
      <c r="E739" s="76"/>
      <c r="F739" s="76"/>
      <c r="G739" s="76"/>
      <c r="H739" s="76"/>
      <c r="I739" s="76"/>
      <c r="J739" s="76"/>
      <c r="K739" s="76"/>
      <c r="L739" s="76"/>
      <c r="M739" s="76"/>
      <c r="N739" s="76"/>
      <c r="O739" s="76"/>
      <c r="P739" s="76"/>
      <c r="Q739" s="76"/>
      <c r="R739" s="76"/>
      <c r="S739" s="76"/>
      <c r="T739" s="76"/>
      <c r="U739" s="76"/>
      <c r="V739" s="76"/>
      <c r="W739" s="76"/>
      <c r="X739" s="76"/>
      <c r="Y739" s="76"/>
      <c r="Z739" s="76"/>
      <c r="AA739" s="76"/>
      <c r="AB739" s="76"/>
      <c r="AC739" s="76"/>
      <c r="AD739" s="76"/>
      <c r="AE739" s="76"/>
      <c r="AF739" s="76"/>
      <c r="AG739" s="76"/>
      <c r="AH739" s="76"/>
      <c r="AI739" s="76"/>
      <c r="AJ739" s="76"/>
      <c r="AK739" s="76"/>
      <c r="AL739" s="76"/>
    </row>
    <row r="740" spans="1:38" ht="11.25" customHeight="1" x14ac:dyDescent="0.55000000000000004">
      <c r="A740" s="76"/>
      <c r="B740" s="76"/>
      <c r="C740" s="76"/>
      <c r="D740" s="76"/>
      <c r="E740" s="76"/>
      <c r="F740" s="76"/>
      <c r="G740" s="76"/>
      <c r="H740" s="76"/>
      <c r="I740" s="76"/>
      <c r="J740" s="76"/>
      <c r="K740" s="76"/>
      <c r="L740" s="76"/>
      <c r="M740" s="76"/>
      <c r="N740" s="76"/>
      <c r="O740" s="76"/>
      <c r="P740" s="76"/>
      <c r="Q740" s="76"/>
      <c r="R740" s="76"/>
      <c r="S740" s="76"/>
      <c r="T740" s="76"/>
      <c r="U740" s="76"/>
      <c r="V740" s="76"/>
      <c r="W740" s="76"/>
      <c r="X740" s="76"/>
      <c r="Y740" s="76"/>
      <c r="Z740" s="76"/>
      <c r="AA740" s="76"/>
      <c r="AB740" s="76"/>
      <c r="AC740" s="76"/>
      <c r="AD740" s="76"/>
      <c r="AE740" s="76"/>
      <c r="AF740" s="76"/>
      <c r="AG740" s="76"/>
      <c r="AH740" s="76"/>
      <c r="AI740" s="76"/>
      <c r="AJ740" s="76"/>
      <c r="AK740" s="76"/>
      <c r="AL740" s="76"/>
    </row>
    <row r="741" spans="1:38" ht="11.25" customHeight="1" x14ac:dyDescent="0.55000000000000004">
      <c r="A741" s="76"/>
      <c r="B741" s="76"/>
      <c r="C741" s="76"/>
      <c r="D741" s="76"/>
      <c r="E741" s="76"/>
      <c r="F741" s="76"/>
      <c r="G741" s="76"/>
      <c r="H741" s="76"/>
      <c r="I741" s="76"/>
      <c r="J741" s="76"/>
      <c r="K741" s="76"/>
      <c r="L741" s="76"/>
      <c r="M741" s="76"/>
      <c r="N741" s="76"/>
      <c r="O741" s="76"/>
      <c r="P741" s="76"/>
      <c r="Q741" s="76"/>
      <c r="R741" s="76"/>
      <c r="S741" s="76"/>
      <c r="T741" s="76"/>
      <c r="U741" s="76"/>
      <c r="V741" s="76"/>
      <c r="W741" s="76"/>
      <c r="X741" s="76"/>
      <c r="Y741" s="76"/>
      <c r="Z741" s="76"/>
      <c r="AA741" s="76"/>
      <c r="AB741" s="76"/>
      <c r="AC741" s="76"/>
      <c r="AD741" s="76"/>
      <c r="AE741" s="76"/>
      <c r="AF741" s="76"/>
      <c r="AG741" s="76"/>
      <c r="AH741" s="76"/>
      <c r="AI741" s="76"/>
      <c r="AJ741" s="76"/>
      <c r="AK741" s="76"/>
      <c r="AL741" s="76"/>
    </row>
    <row r="742" spans="1:38" ht="11.25" customHeight="1" x14ac:dyDescent="0.55000000000000004">
      <c r="A742" s="76"/>
      <c r="B742" s="76"/>
      <c r="C742" s="76"/>
      <c r="D742" s="76"/>
      <c r="E742" s="76"/>
      <c r="F742" s="76"/>
      <c r="G742" s="76"/>
      <c r="H742" s="76"/>
      <c r="I742" s="76"/>
      <c r="J742" s="76"/>
      <c r="K742" s="76"/>
      <c r="L742" s="76"/>
      <c r="M742" s="76"/>
      <c r="N742" s="76"/>
      <c r="O742" s="76"/>
      <c r="P742" s="76"/>
      <c r="Q742" s="76"/>
      <c r="R742" s="76"/>
      <c r="S742" s="76"/>
      <c r="T742" s="76"/>
      <c r="U742" s="76"/>
      <c r="V742" s="76"/>
      <c r="W742" s="76"/>
      <c r="X742" s="76"/>
      <c r="Y742" s="76"/>
      <c r="Z742" s="76"/>
      <c r="AA742" s="76"/>
      <c r="AB742" s="76"/>
      <c r="AC742" s="76"/>
      <c r="AD742" s="76"/>
      <c r="AE742" s="76"/>
      <c r="AF742" s="76"/>
      <c r="AG742" s="76"/>
      <c r="AH742" s="76"/>
      <c r="AI742" s="76"/>
      <c r="AJ742" s="76"/>
      <c r="AK742" s="76"/>
      <c r="AL742" s="76"/>
    </row>
    <row r="743" spans="1:38" ht="11.25" customHeight="1" x14ac:dyDescent="0.55000000000000004">
      <c r="A743" s="76"/>
      <c r="B743" s="76"/>
      <c r="C743" s="76"/>
      <c r="D743" s="76"/>
      <c r="E743" s="76"/>
      <c r="F743" s="76"/>
      <c r="G743" s="76"/>
      <c r="H743" s="76"/>
      <c r="I743" s="76"/>
      <c r="J743" s="76"/>
      <c r="K743" s="76"/>
      <c r="L743" s="76"/>
      <c r="M743" s="76"/>
      <c r="N743" s="76"/>
      <c r="O743" s="76"/>
      <c r="P743" s="76"/>
      <c r="Q743" s="76"/>
      <c r="R743" s="76"/>
      <c r="S743" s="76"/>
      <c r="T743" s="76"/>
      <c r="U743" s="76"/>
      <c r="V743" s="76"/>
      <c r="W743" s="76"/>
      <c r="X743" s="76"/>
      <c r="Y743" s="76"/>
      <c r="Z743" s="76"/>
      <c r="AA743" s="76"/>
      <c r="AB743" s="76"/>
      <c r="AC743" s="76"/>
      <c r="AD743" s="76"/>
      <c r="AE743" s="76"/>
      <c r="AF743" s="76"/>
      <c r="AG743" s="76"/>
      <c r="AH743" s="76"/>
      <c r="AI743" s="76"/>
      <c r="AJ743" s="76"/>
      <c r="AK743" s="76"/>
      <c r="AL743" s="76"/>
    </row>
    <row r="744" spans="1:38" ht="11.25" customHeight="1" x14ac:dyDescent="0.55000000000000004">
      <c r="A744" s="76"/>
      <c r="B744" s="76"/>
      <c r="C744" s="76"/>
      <c r="D744" s="76"/>
      <c r="E744" s="76"/>
      <c r="F744" s="76"/>
      <c r="G744" s="76"/>
      <c r="H744" s="76"/>
      <c r="I744" s="76"/>
      <c r="J744" s="76"/>
      <c r="K744" s="76"/>
      <c r="L744" s="76"/>
      <c r="M744" s="76"/>
      <c r="N744" s="76"/>
      <c r="O744" s="76"/>
      <c r="P744" s="76"/>
      <c r="Q744" s="76"/>
      <c r="R744" s="76"/>
      <c r="S744" s="76"/>
      <c r="T744" s="76"/>
      <c r="U744" s="76"/>
      <c r="V744" s="76"/>
      <c r="W744" s="76"/>
      <c r="X744" s="76"/>
      <c r="Y744" s="76"/>
      <c r="Z744" s="76"/>
      <c r="AA744" s="76"/>
      <c r="AB744" s="76"/>
      <c r="AC744" s="76"/>
      <c r="AD744" s="76"/>
      <c r="AE744" s="76"/>
      <c r="AF744" s="76"/>
      <c r="AG744" s="76"/>
      <c r="AH744" s="76"/>
      <c r="AI744" s="76"/>
      <c r="AJ744" s="76"/>
      <c r="AK744" s="76"/>
      <c r="AL744" s="76"/>
    </row>
    <row r="745" spans="1:38" ht="11.25" customHeight="1" x14ac:dyDescent="0.55000000000000004">
      <c r="A745" s="76"/>
      <c r="B745" s="76"/>
      <c r="C745" s="76"/>
      <c r="D745" s="76"/>
      <c r="E745" s="76"/>
      <c r="F745" s="76"/>
      <c r="G745" s="76"/>
      <c r="H745" s="76"/>
      <c r="I745" s="76"/>
      <c r="J745" s="76"/>
      <c r="K745" s="76"/>
      <c r="L745" s="76"/>
      <c r="M745" s="76"/>
      <c r="N745" s="76"/>
      <c r="O745" s="76"/>
      <c r="P745" s="76"/>
      <c r="Q745" s="76"/>
      <c r="R745" s="76"/>
      <c r="S745" s="76"/>
      <c r="T745" s="76"/>
      <c r="U745" s="76"/>
      <c r="V745" s="76"/>
      <c r="W745" s="76"/>
      <c r="X745" s="76"/>
      <c r="Y745" s="76"/>
      <c r="Z745" s="76"/>
      <c r="AA745" s="76"/>
      <c r="AB745" s="76"/>
      <c r="AC745" s="76"/>
      <c r="AD745" s="76"/>
      <c r="AE745" s="76"/>
      <c r="AF745" s="76"/>
      <c r="AG745" s="76"/>
      <c r="AH745" s="76"/>
      <c r="AI745" s="76"/>
      <c r="AJ745" s="76"/>
      <c r="AK745" s="76"/>
      <c r="AL745" s="76"/>
    </row>
    <row r="746" spans="1:38" ht="11.25" customHeight="1" x14ac:dyDescent="0.55000000000000004">
      <c r="A746" s="76"/>
      <c r="B746" s="76"/>
      <c r="C746" s="76"/>
      <c r="D746" s="76"/>
      <c r="E746" s="76"/>
      <c r="F746" s="76"/>
      <c r="G746" s="76"/>
      <c r="H746" s="76"/>
      <c r="I746" s="76"/>
      <c r="J746" s="76"/>
      <c r="K746" s="76"/>
      <c r="L746" s="76"/>
      <c r="M746" s="76"/>
      <c r="N746" s="76"/>
      <c r="O746" s="76"/>
      <c r="P746" s="76"/>
      <c r="Q746" s="76"/>
      <c r="R746" s="76"/>
      <c r="S746" s="76"/>
      <c r="T746" s="76"/>
      <c r="U746" s="76"/>
      <c r="V746" s="76"/>
      <c r="W746" s="76"/>
      <c r="X746" s="76"/>
      <c r="Y746" s="76"/>
      <c r="Z746" s="76"/>
      <c r="AA746" s="76"/>
      <c r="AB746" s="76"/>
      <c r="AC746" s="76"/>
      <c r="AD746" s="76"/>
      <c r="AE746" s="76"/>
      <c r="AF746" s="76"/>
      <c r="AG746" s="76"/>
      <c r="AH746" s="76"/>
      <c r="AI746" s="76"/>
      <c r="AJ746" s="76"/>
      <c r="AK746" s="76"/>
      <c r="AL746" s="76"/>
    </row>
    <row r="747" spans="1:38" ht="11.25" customHeight="1" x14ac:dyDescent="0.55000000000000004">
      <c r="A747" s="76"/>
      <c r="B747" s="76"/>
      <c r="C747" s="76"/>
      <c r="D747" s="76"/>
      <c r="E747" s="76"/>
      <c r="F747" s="76"/>
      <c r="G747" s="76"/>
      <c r="H747" s="76"/>
      <c r="I747" s="76"/>
      <c r="J747" s="76"/>
      <c r="K747" s="76"/>
      <c r="L747" s="76"/>
      <c r="M747" s="76"/>
      <c r="N747" s="76"/>
      <c r="O747" s="76"/>
      <c r="P747" s="76"/>
      <c r="Q747" s="76"/>
      <c r="R747" s="76"/>
      <c r="S747" s="76"/>
      <c r="T747" s="76"/>
      <c r="U747" s="76"/>
      <c r="V747" s="76"/>
      <c r="W747" s="76"/>
      <c r="X747" s="76"/>
      <c r="Y747" s="76"/>
      <c r="Z747" s="76"/>
      <c r="AA747" s="76"/>
      <c r="AB747" s="76"/>
      <c r="AC747" s="76"/>
      <c r="AD747" s="76"/>
      <c r="AE747" s="76"/>
      <c r="AF747" s="76"/>
      <c r="AG747" s="76"/>
      <c r="AH747" s="76"/>
      <c r="AI747" s="76"/>
      <c r="AJ747" s="76"/>
      <c r="AK747" s="76"/>
      <c r="AL747" s="76"/>
    </row>
    <row r="748" spans="1:38" ht="11.25" customHeight="1" x14ac:dyDescent="0.55000000000000004">
      <c r="A748" s="76"/>
      <c r="B748" s="76"/>
      <c r="C748" s="76"/>
      <c r="D748" s="76"/>
      <c r="E748" s="76"/>
      <c r="F748" s="76"/>
      <c r="G748" s="76"/>
      <c r="H748" s="76"/>
      <c r="I748" s="76"/>
      <c r="J748" s="76"/>
      <c r="K748" s="76"/>
      <c r="L748" s="76"/>
      <c r="M748" s="76"/>
      <c r="N748" s="76"/>
      <c r="O748" s="76"/>
      <c r="P748" s="76"/>
      <c r="Q748" s="76"/>
      <c r="R748" s="76"/>
      <c r="S748" s="76"/>
      <c r="T748" s="76"/>
      <c r="U748" s="76"/>
      <c r="V748" s="76"/>
      <c r="W748" s="76"/>
      <c r="X748" s="76"/>
      <c r="Y748" s="76"/>
      <c r="Z748" s="76"/>
      <c r="AA748" s="76"/>
      <c r="AB748" s="76"/>
      <c r="AC748" s="76"/>
      <c r="AD748" s="76"/>
      <c r="AE748" s="76"/>
      <c r="AF748" s="76"/>
      <c r="AG748" s="76"/>
      <c r="AH748" s="76"/>
      <c r="AI748" s="76"/>
      <c r="AJ748" s="76"/>
      <c r="AK748" s="76"/>
      <c r="AL748" s="76"/>
    </row>
    <row r="749" spans="1:38" ht="11.25" customHeight="1" x14ac:dyDescent="0.55000000000000004">
      <c r="A749" s="76"/>
      <c r="B749" s="76"/>
      <c r="C749" s="76"/>
      <c r="D749" s="76"/>
      <c r="E749" s="76"/>
      <c r="F749" s="76"/>
      <c r="G749" s="76"/>
      <c r="H749" s="76"/>
      <c r="I749" s="76"/>
      <c r="J749" s="76"/>
      <c r="K749" s="76"/>
      <c r="L749" s="76"/>
      <c r="M749" s="76"/>
      <c r="N749" s="76"/>
      <c r="O749" s="76"/>
      <c r="P749" s="76"/>
      <c r="Q749" s="76"/>
      <c r="R749" s="76"/>
      <c r="S749" s="76"/>
      <c r="T749" s="76"/>
      <c r="U749" s="76"/>
      <c r="V749" s="76"/>
      <c r="W749" s="76"/>
      <c r="X749" s="76"/>
      <c r="Y749" s="76"/>
      <c r="Z749" s="76"/>
      <c r="AA749" s="76"/>
      <c r="AB749" s="76"/>
      <c r="AC749" s="76"/>
      <c r="AD749" s="76"/>
      <c r="AE749" s="76"/>
      <c r="AF749" s="76"/>
      <c r="AG749" s="76"/>
      <c r="AH749" s="76"/>
      <c r="AI749" s="76"/>
      <c r="AJ749" s="76"/>
      <c r="AK749" s="76"/>
      <c r="AL749" s="76"/>
    </row>
    <row r="750" spans="1:38" ht="11.25" customHeight="1" x14ac:dyDescent="0.55000000000000004">
      <c r="A750" s="76"/>
      <c r="B750" s="76"/>
      <c r="C750" s="76"/>
      <c r="D750" s="76"/>
      <c r="E750" s="76"/>
      <c r="F750" s="76"/>
      <c r="G750" s="76"/>
      <c r="H750" s="76"/>
      <c r="I750" s="76"/>
      <c r="J750" s="76"/>
      <c r="K750" s="76"/>
      <c r="L750" s="76"/>
      <c r="M750" s="76"/>
      <c r="N750" s="76"/>
      <c r="O750" s="76"/>
      <c r="P750" s="76"/>
      <c r="Q750" s="76"/>
      <c r="R750" s="76"/>
      <c r="S750" s="76"/>
      <c r="T750" s="76"/>
      <c r="U750" s="76"/>
      <c r="V750" s="76"/>
      <c r="W750" s="76"/>
      <c r="X750" s="76"/>
      <c r="Y750" s="76"/>
      <c r="Z750" s="76"/>
      <c r="AA750" s="76"/>
      <c r="AB750" s="76"/>
      <c r="AC750" s="76"/>
      <c r="AD750" s="76"/>
      <c r="AE750" s="76"/>
      <c r="AF750" s="76"/>
      <c r="AG750" s="76"/>
      <c r="AH750" s="76"/>
      <c r="AI750" s="76"/>
      <c r="AJ750" s="76"/>
      <c r="AK750" s="76"/>
      <c r="AL750" s="76"/>
    </row>
    <row r="751" spans="1:38" ht="11.25" customHeight="1" x14ac:dyDescent="0.55000000000000004">
      <c r="A751" s="76"/>
      <c r="B751" s="76"/>
      <c r="C751" s="76"/>
      <c r="D751" s="76"/>
      <c r="E751" s="76"/>
      <c r="F751" s="76"/>
      <c r="G751" s="76"/>
      <c r="H751" s="76"/>
      <c r="I751" s="76"/>
      <c r="J751" s="76"/>
      <c r="K751" s="76"/>
      <c r="L751" s="76"/>
      <c r="M751" s="76"/>
      <c r="N751" s="76"/>
      <c r="O751" s="76"/>
      <c r="P751" s="76"/>
      <c r="Q751" s="76"/>
      <c r="R751" s="76"/>
      <c r="S751" s="76"/>
      <c r="T751" s="76"/>
      <c r="U751" s="76"/>
      <c r="V751" s="76"/>
      <c r="W751" s="76"/>
      <c r="X751" s="76"/>
      <c r="Y751" s="76"/>
      <c r="Z751" s="76"/>
      <c r="AA751" s="76"/>
      <c r="AB751" s="76"/>
      <c r="AC751" s="76"/>
      <c r="AD751" s="76"/>
      <c r="AE751" s="76"/>
      <c r="AF751" s="76"/>
      <c r="AG751" s="76"/>
      <c r="AH751" s="76"/>
      <c r="AI751" s="76"/>
      <c r="AJ751" s="76"/>
      <c r="AK751" s="76"/>
      <c r="AL751" s="76"/>
    </row>
    <row r="752" spans="1:38" ht="11.25" customHeight="1" x14ac:dyDescent="0.55000000000000004">
      <c r="A752" s="76"/>
      <c r="B752" s="76"/>
      <c r="C752" s="76"/>
      <c r="D752" s="76"/>
      <c r="E752" s="76"/>
      <c r="F752" s="76"/>
      <c r="G752" s="76"/>
      <c r="H752" s="76"/>
      <c r="I752" s="76"/>
      <c r="J752" s="76"/>
      <c r="K752" s="76"/>
      <c r="L752" s="76"/>
      <c r="M752" s="76"/>
      <c r="N752" s="76"/>
      <c r="O752" s="76"/>
      <c r="P752" s="76"/>
      <c r="Q752" s="76"/>
      <c r="R752" s="76"/>
      <c r="S752" s="76"/>
      <c r="T752" s="76"/>
      <c r="U752" s="76"/>
      <c r="V752" s="76"/>
      <c r="W752" s="76"/>
      <c r="X752" s="76"/>
      <c r="Y752" s="76"/>
      <c r="Z752" s="76"/>
      <c r="AA752" s="76"/>
      <c r="AB752" s="76"/>
      <c r="AC752" s="76"/>
      <c r="AD752" s="76"/>
      <c r="AE752" s="76"/>
      <c r="AF752" s="76"/>
      <c r="AG752" s="76"/>
      <c r="AH752" s="76"/>
      <c r="AI752" s="76"/>
      <c r="AJ752" s="76"/>
      <c r="AK752" s="76"/>
      <c r="AL752" s="76"/>
    </row>
    <row r="753" spans="1:38" ht="11.25" customHeight="1" x14ac:dyDescent="0.55000000000000004">
      <c r="A753" s="76"/>
      <c r="B753" s="76"/>
      <c r="C753" s="76"/>
      <c r="D753" s="76"/>
      <c r="E753" s="76"/>
      <c r="F753" s="76"/>
      <c r="G753" s="76"/>
      <c r="H753" s="76"/>
      <c r="I753" s="76"/>
      <c r="J753" s="76"/>
      <c r="K753" s="76"/>
      <c r="L753" s="76"/>
      <c r="M753" s="76"/>
      <c r="N753" s="76"/>
      <c r="O753" s="76"/>
      <c r="P753" s="76"/>
      <c r="Q753" s="76"/>
      <c r="R753" s="76"/>
      <c r="S753" s="76"/>
      <c r="T753" s="76"/>
      <c r="U753" s="76"/>
      <c r="V753" s="76"/>
      <c r="W753" s="76"/>
      <c r="X753" s="76"/>
      <c r="Y753" s="76"/>
      <c r="Z753" s="76"/>
      <c r="AA753" s="76"/>
      <c r="AB753" s="76"/>
      <c r="AC753" s="76"/>
      <c r="AD753" s="76"/>
      <c r="AE753" s="76"/>
      <c r="AF753" s="76"/>
      <c r="AG753" s="76"/>
      <c r="AH753" s="76"/>
      <c r="AI753" s="76"/>
      <c r="AJ753" s="76"/>
      <c r="AK753" s="76"/>
      <c r="AL753" s="76"/>
    </row>
    <row r="754" spans="1:38" ht="11.25" customHeight="1" x14ac:dyDescent="0.55000000000000004">
      <c r="A754" s="76"/>
      <c r="B754" s="76"/>
      <c r="C754" s="76"/>
      <c r="D754" s="76"/>
      <c r="E754" s="76"/>
      <c r="F754" s="76"/>
      <c r="G754" s="76"/>
      <c r="H754" s="76"/>
      <c r="I754" s="76"/>
      <c r="J754" s="76"/>
      <c r="K754" s="76"/>
      <c r="L754" s="76"/>
      <c r="M754" s="76"/>
      <c r="N754" s="76"/>
      <c r="O754" s="76"/>
      <c r="P754" s="76"/>
      <c r="Q754" s="76"/>
      <c r="R754" s="76"/>
      <c r="S754" s="76"/>
      <c r="T754" s="76"/>
      <c r="U754" s="76"/>
      <c r="V754" s="76"/>
      <c r="W754" s="76"/>
      <c r="X754" s="76"/>
      <c r="Y754" s="76"/>
      <c r="Z754" s="76"/>
      <c r="AA754" s="76"/>
      <c r="AB754" s="76"/>
      <c r="AC754" s="76"/>
      <c r="AD754" s="76"/>
      <c r="AE754" s="76"/>
      <c r="AF754" s="76"/>
      <c r="AG754" s="76"/>
      <c r="AH754" s="76"/>
      <c r="AI754" s="76"/>
      <c r="AJ754" s="76"/>
      <c r="AK754" s="76"/>
      <c r="AL754" s="76"/>
    </row>
    <row r="755" spans="1:38" ht="11.25" customHeight="1" x14ac:dyDescent="0.55000000000000004">
      <c r="A755" s="76"/>
      <c r="B755" s="76"/>
      <c r="C755" s="76"/>
      <c r="D755" s="76"/>
      <c r="E755" s="76"/>
      <c r="F755" s="76"/>
      <c r="G755" s="76"/>
      <c r="H755" s="76"/>
      <c r="I755" s="76"/>
      <c r="J755" s="76"/>
      <c r="K755" s="76"/>
      <c r="L755" s="76"/>
      <c r="M755" s="76"/>
      <c r="N755" s="76"/>
      <c r="O755" s="76"/>
      <c r="P755" s="76"/>
      <c r="Q755" s="76"/>
      <c r="R755" s="76"/>
      <c r="S755" s="76"/>
      <c r="T755" s="76"/>
      <c r="U755" s="76"/>
      <c r="V755" s="76"/>
      <c r="W755" s="76"/>
      <c r="X755" s="76"/>
      <c r="Y755" s="76"/>
      <c r="Z755" s="76"/>
      <c r="AA755" s="76"/>
      <c r="AB755" s="76"/>
      <c r="AC755" s="76"/>
      <c r="AD755" s="76"/>
      <c r="AE755" s="76"/>
      <c r="AF755" s="76"/>
      <c r="AG755" s="76"/>
      <c r="AH755" s="76"/>
      <c r="AI755" s="76"/>
      <c r="AJ755" s="76"/>
      <c r="AK755" s="76"/>
      <c r="AL755" s="76"/>
    </row>
    <row r="756" spans="1:38" ht="11.25" customHeight="1" x14ac:dyDescent="0.55000000000000004">
      <c r="A756" s="76"/>
      <c r="B756" s="76"/>
      <c r="C756" s="76"/>
      <c r="D756" s="76"/>
      <c r="E756" s="76"/>
      <c r="F756" s="76"/>
      <c r="G756" s="76"/>
      <c r="H756" s="76"/>
      <c r="I756" s="76"/>
      <c r="J756" s="76"/>
      <c r="K756" s="76"/>
      <c r="L756" s="76"/>
      <c r="M756" s="76"/>
      <c r="N756" s="76"/>
      <c r="O756" s="76"/>
      <c r="P756" s="76"/>
      <c r="Q756" s="76"/>
      <c r="R756" s="76"/>
      <c r="S756" s="76"/>
      <c r="T756" s="76"/>
      <c r="U756" s="76"/>
      <c r="V756" s="76"/>
      <c r="W756" s="76"/>
      <c r="X756" s="76"/>
      <c r="Y756" s="76"/>
      <c r="Z756" s="76"/>
      <c r="AA756" s="76"/>
      <c r="AB756" s="76"/>
      <c r="AC756" s="76"/>
      <c r="AD756" s="76"/>
      <c r="AE756" s="76"/>
      <c r="AF756" s="76"/>
      <c r="AG756" s="76"/>
      <c r="AH756" s="76"/>
      <c r="AI756" s="76"/>
      <c r="AJ756" s="76"/>
      <c r="AK756" s="76"/>
      <c r="AL756" s="76"/>
    </row>
    <row r="757" spans="1:38" ht="11.25" customHeight="1" x14ac:dyDescent="0.55000000000000004">
      <c r="A757" s="76"/>
      <c r="B757" s="76"/>
      <c r="C757" s="76"/>
      <c r="D757" s="76"/>
      <c r="E757" s="76"/>
      <c r="F757" s="76"/>
      <c r="G757" s="76"/>
      <c r="H757" s="76"/>
      <c r="I757" s="76"/>
      <c r="J757" s="76"/>
      <c r="K757" s="76"/>
      <c r="L757" s="76"/>
      <c r="M757" s="76"/>
      <c r="N757" s="76"/>
      <c r="O757" s="76"/>
      <c r="P757" s="76"/>
      <c r="Q757" s="76"/>
      <c r="R757" s="76"/>
      <c r="S757" s="76"/>
      <c r="T757" s="76"/>
      <c r="U757" s="76"/>
      <c r="V757" s="76"/>
      <c r="W757" s="76"/>
      <c r="X757" s="76"/>
      <c r="Y757" s="76"/>
      <c r="Z757" s="76"/>
      <c r="AA757" s="76"/>
      <c r="AB757" s="76"/>
      <c r="AC757" s="76"/>
      <c r="AD757" s="76"/>
      <c r="AE757" s="76"/>
      <c r="AF757" s="76"/>
      <c r="AG757" s="76"/>
      <c r="AH757" s="76"/>
      <c r="AI757" s="76"/>
      <c r="AJ757" s="76"/>
      <c r="AK757" s="76"/>
      <c r="AL757" s="76"/>
    </row>
    <row r="758" spans="1:38" ht="11.25" customHeight="1" x14ac:dyDescent="0.55000000000000004">
      <c r="A758" s="76"/>
      <c r="B758" s="76"/>
      <c r="C758" s="76"/>
      <c r="D758" s="76"/>
      <c r="E758" s="76"/>
      <c r="F758" s="76"/>
      <c r="G758" s="76"/>
      <c r="H758" s="76"/>
      <c r="I758" s="76"/>
      <c r="J758" s="76"/>
      <c r="K758" s="76"/>
      <c r="L758" s="76"/>
      <c r="M758" s="76"/>
      <c r="N758" s="76"/>
      <c r="O758" s="76"/>
      <c r="P758" s="76"/>
      <c r="Q758" s="76"/>
      <c r="R758" s="76"/>
      <c r="S758" s="76"/>
      <c r="T758" s="76"/>
      <c r="U758" s="76"/>
      <c r="V758" s="76"/>
      <c r="W758" s="76"/>
      <c r="X758" s="76"/>
      <c r="Y758" s="76"/>
      <c r="Z758" s="76"/>
      <c r="AA758" s="76"/>
      <c r="AB758" s="76"/>
      <c r="AC758" s="76"/>
      <c r="AD758" s="76"/>
      <c r="AE758" s="76"/>
      <c r="AF758" s="76"/>
      <c r="AG758" s="76"/>
      <c r="AH758" s="76"/>
      <c r="AI758" s="76"/>
      <c r="AJ758" s="76"/>
      <c r="AK758" s="76"/>
      <c r="AL758" s="76"/>
    </row>
    <row r="759" spans="1:38" ht="11.25" customHeight="1" x14ac:dyDescent="0.55000000000000004">
      <c r="A759" s="76"/>
      <c r="B759" s="76"/>
      <c r="C759" s="76"/>
      <c r="D759" s="76"/>
      <c r="E759" s="76"/>
      <c r="F759" s="76"/>
      <c r="G759" s="76"/>
      <c r="H759" s="76"/>
      <c r="I759" s="76"/>
      <c r="J759" s="76"/>
      <c r="K759" s="76"/>
      <c r="L759" s="76"/>
      <c r="M759" s="76"/>
      <c r="N759" s="76"/>
      <c r="O759" s="76"/>
      <c r="P759" s="76"/>
      <c r="Q759" s="76"/>
      <c r="R759" s="76"/>
      <c r="S759" s="76"/>
      <c r="T759" s="76"/>
      <c r="U759" s="76"/>
      <c r="V759" s="76"/>
      <c r="W759" s="76"/>
      <c r="X759" s="76"/>
      <c r="Y759" s="76"/>
      <c r="Z759" s="76"/>
      <c r="AA759" s="76"/>
      <c r="AB759" s="76"/>
      <c r="AC759" s="76"/>
      <c r="AD759" s="76"/>
      <c r="AE759" s="76"/>
      <c r="AF759" s="76"/>
      <c r="AG759" s="76"/>
      <c r="AH759" s="76"/>
      <c r="AI759" s="76"/>
      <c r="AJ759" s="76"/>
      <c r="AK759" s="76"/>
      <c r="AL759" s="76"/>
    </row>
    <row r="760" spans="1:38" ht="11.25" customHeight="1" x14ac:dyDescent="0.55000000000000004">
      <c r="A760" s="76"/>
      <c r="B760" s="76"/>
      <c r="C760" s="76"/>
      <c r="D760" s="76"/>
      <c r="E760" s="76"/>
      <c r="F760" s="76"/>
      <c r="G760" s="76"/>
      <c r="H760" s="76"/>
      <c r="I760" s="76"/>
      <c r="J760" s="76"/>
      <c r="K760" s="76"/>
      <c r="L760" s="76"/>
      <c r="M760" s="76"/>
      <c r="N760" s="76"/>
      <c r="O760" s="76"/>
      <c r="P760" s="76"/>
      <c r="Q760" s="76"/>
      <c r="R760" s="76"/>
      <c r="S760" s="76"/>
      <c r="T760" s="76"/>
      <c r="U760" s="76"/>
      <c r="V760" s="76"/>
      <c r="W760" s="76"/>
      <c r="X760" s="76"/>
      <c r="Y760" s="76"/>
      <c r="Z760" s="76"/>
      <c r="AA760" s="76"/>
      <c r="AB760" s="76"/>
      <c r="AC760" s="76"/>
      <c r="AD760" s="76"/>
      <c r="AE760" s="76"/>
      <c r="AF760" s="76"/>
      <c r="AG760" s="76"/>
      <c r="AH760" s="76"/>
      <c r="AI760" s="76"/>
      <c r="AJ760" s="76"/>
      <c r="AK760" s="76"/>
      <c r="AL760" s="76"/>
    </row>
    <row r="761" spans="1:38" ht="11.25" customHeight="1" x14ac:dyDescent="0.55000000000000004">
      <c r="A761" s="76"/>
      <c r="B761" s="76"/>
      <c r="C761" s="76"/>
      <c r="D761" s="76"/>
      <c r="E761" s="76"/>
      <c r="F761" s="76"/>
      <c r="G761" s="76"/>
      <c r="H761" s="76"/>
      <c r="I761" s="76"/>
      <c r="J761" s="76"/>
      <c r="K761" s="76"/>
      <c r="L761" s="76"/>
      <c r="M761" s="76"/>
      <c r="N761" s="76"/>
      <c r="O761" s="76"/>
      <c r="P761" s="76"/>
      <c r="Q761" s="76"/>
      <c r="R761" s="76"/>
      <c r="S761" s="76"/>
      <c r="T761" s="76"/>
      <c r="U761" s="76"/>
      <c r="V761" s="76"/>
      <c r="W761" s="76"/>
      <c r="X761" s="76"/>
      <c r="Y761" s="76"/>
      <c r="Z761" s="76"/>
      <c r="AA761" s="76"/>
      <c r="AB761" s="76"/>
      <c r="AC761" s="76"/>
      <c r="AD761" s="76"/>
      <c r="AE761" s="76"/>
      <c r="AF761" s="76"/>
      <c r="AG761" s="76"/>
      <c r="AH761" s="76"/>
      <c r="AI761" s="76"/>
      <c r="AJ761" s="76"/>
      <c r="AK761" s="76"/>
      <c r="AL761" s="76"/>
    </row>
    <row r="762" spans="1:38" ht="11.25" customHeight="1" x14ac:dyDescent="0.55000000000000004">
      <c r="A762" s="76"/>
      <c r="B762" s="76"/>
      <c r="C762" s="76"/>
      <c r="D762" s="76"/>
      <c r="E762" s="76"/>
      <c r="F762" s="76"/>
      <c r="G762" s="76"/>
      <c r="H762" s="76"/>
      <c r="I762" s="76"/>
      <c r="J762" s="76"/>
      <c r="K762" s="76"/>
      <c r="L762" s="76"/>
      <c r="M762" s="76"/>
      <c r="N762" s="76"/>
      <c r="O762" s="76"/>
      <c r="P762" s="76"/>
      <c r="Q762" s="76"/>
      <c r="R762" s="76"/>
      <c r="S762" s="76"/>
      <c r="T762" s="76"/>
      <c r="U762" s="76"/>
      <c r="V762" s="76"/>
      <c r="W762" s="76"/>
      <c r="X762" s="76"/>
      <c r="Y762" s="76"/>
      <c r="Z762" s="76"/>
      <c r="AA762" s="76"/>
      <c r="AB762" s="76"/>
      <c r="AC762" s="76"/>
      <c r="AD762" s="76"/>
      <c r="AE762" s="76"/>
      <c r="AF762" s="76"/>
      <c r="AG762" s="76"/>
      <c r="AH762" s="76"/>
      <c r="AI762" s="76"/>
      <c r="AJ762" s="76"/>
      <c r="AK762" s="76"/>
      <c r="AL762" s="76"/>
    </row>
    <row r="763" spans="1:38" ht="11.25" customHeight="1" x14ac:dyDescent="0.55000000000000004">
      <c r="A763" s="76"/>
      <c r="B763" s="76"/>
      <c r="C763" s="76"/>
      <c r="D763" s="76"/>
      <c r="E763" s="76"/>
      <c r="F763" s="76"/>
      <c r="G763" s="76"/>
      <c r="H763" s="76"/>
      <c r="I763" s="76"/>
      <c r="J763" s="76"/>
      <c r="K763" s="76"/>
      <c r="L763" s="76"/>
      <c r="M763" s="76"/>
      <c r="N763" s="76"/>
      <c r="O763" s="76"/>
      <c r="P763" s="76"/>
      <c r="Q763" s="76"/>
      <c r="R763" s="76"/>
      <c r="S763" s="76"/>
      <c r="T763" s="76"/>
      <c r="U763" s="76"/>
      <c r="V763" s="76"/>
      <c r="W763" s="76"/>
      <c r="X763" s="76"/>
      <c r="Y763" s="76"/>
      <c r="Z763" s="76"/>
      <c r="AA763" s="76"/>
      <c r="AB763" s="76"/>
      <c r="AC763" s="76"/>
      <c r="AD763" s="76"/>
      <c r="AE763" s="76"/>
      <c r="AF763" s="76"/>
      <c r="AG763" s="76"/>
      <c r="AH763" s="76"/>
      <c r="AI763" s="76"/>
      <c r="AJ763" s="76"/>
      <c r="AK763" s="76"/>
      <c r="AL763" s="76"/>
    </row>
    <row r="764" spans="1:38" ht="11.25" customHeight="1" x14ac:dyDescent="0.55000000000000004">
      <c r="A764" s="76"/>
      <c r="B764" s="76"/>
      <c r="C764" s="76"/>
      <c r="D764" s="76"/>
      <c r="E764" s="76"/>
      <c r="F764" s="76"/>
      <c r="G764" s="76"/>
      <c r="H764" s="76"/>
      <c r="I764" s="76"/>
      <c r="J764" s="76"/>
      <c r="K764" s="76"/>
      <c r="L764" s="76"/>
      <c r="M764" s="76"/>
      <c r="N764" s="76"/>
      <c r="O764" s="76"/>
      <c r="P764" s="76"/>
      <c r="Q764" s="76"/>
      <c r="R764" s="76"/>
      <c r="S764" s="76"/>
      <c r="T764" s="76"/>
      <c r="U764" s="76"/>
      <c r="V764" s="76"/>
      <c r="W764" s="76"/>
      <c r="X764" s="76"/>
      <c r="Y764" s="76"/>
      <c r="Z764" s="76"/>
      <c r="AA764" s="76"/>
      <c r="AB764" s="76"/>
      <c r="AC764" s="76"/>
      <c r="AD764" s="76"/>
      <c r="AE764" s="76"/>
      <c r="AF764" s="76"/>
      <c r="AG764" s="76"/>
      <c r="AH764" s="76"/>
      <c r="AI764" s="76"/>
      <c r="AJ764" s="76"/>
      <c r="AK764" s="76"/>
      <c r="AL764" s="76"/>
    </row>
    <row r="765" spans="1:38" ht="11.25" customHeight="1" x14ac:dyDescent="0.55000000000000004">
      <c r="A765" s="76"/>
      <c r="B765" s="76"/>
      <c r="C765" s="76"/>
      <c r="D765" s="76"/>
      <c r="E765" s="76"/>
      <c r="F765" s="76"/>
      <c r="G765" s="76"/>
      <c r="H765" s="76"/>
      <c r="I765" s="76"/>
      <c r="J765" s="76"/>
      <c r="K765" s="76"/>
      <c r="L765" s="76"/>
      <c r="M765" s="76"/>
      <c r="N765" s="76"/>
      <c r="O765" s="76"/>
      <c r="P765" s="76"/>
      <c r="Q765" s="76"/>
      <c r="R765" s="76"/>
      <c r="S765" s="76"/>
      <c r="T765" s="76"/>
      <c r="U765" s="76"/>
      <c r="V765" s="76"/>
      <c r="W765" s="76"/>
      <c r="X765" s="76"/>
      <c r="Y765" s="76"/>
      <c r="Z765" s="76"/>
      <c r="AA765" s="76"/>
      <c r="AB765" s="76"/>
      <c r="AC765" s="76"/>
      <c r="AD765" s="76"/>
      <c r="AE765" s="76"/>
      <c r="AF765" s="76"/>
      <c r="AG765" s="76"/>
      <c r="AH765" s="76"/>
      <c r="AI765" s="76"/>
      <c r="AJ765" s="76"/>
      <c r="AK765" s="76"/>
      <c r="AL765" s="76"/>
    </row>
    <row r="766" spans="1:38" ht="11.25" customHeight="1" x14ac:dyDescent="0.55000000000000004">
      <c r="A766" s="76"/>
      <c r="B766" s="76"/>
      <c r="C766" s="76"/>
      <c r="D766" s="76"/>
      <c r="E766" s="76"/>
      <c r="F766" s="76"/>
      <c r="G766" s="76"/>
      <c r="H766" s="76"/>
      <c r="I766" s="76"/>
      <c r="J766" s="76"/>
      <c r="K766" s="76"/>
      <c r="L766" s="76"/>
      <c r="M766" s="76"/>
      <c r="N766" s="76"/>
      <c r="O766" s="76"/>
      <c r="P766" s="76"/>
      <c r="Q766" s="76"/>
      <c r="R766" s="76"/>
      <c r="S766" s="76"/>
      <c r="T766" s="76"/>
      <c r="U766" s="76"/>
      <c r="V766" s="76"/>
      <c r="W766" s="76"/>
      <c r="X766" s="76"/>
      <c r="Y766" s="76"/>
      <c r="Z766" s="76"/>
      <c r="AA766" s="76"/>
      <c r="AB766" s="76"/>
      <c r="AC766" s="76"/>
      <c r="AD766" s="76"/>
      <c r="AE766" s="76"/>
      <c r="AF766" s="76"/>
      <c r="AG766" s="76"/>
      <c r="AH766" s="76"/>
      <c r="AI766" s="76"/>
      <c r="AJ766" s="76"/>
      <c r="AK766" s="76"/>
      <c r="AL766" s="76"/>
    </row>
    <row r="767" spans="1:38" ht="11.25" customHeight="1" x14ac:dyDescent="0.55000000000000004">
      <c r="A767" s="76"/>
      <c r="B767" s="76"/>
      <c r="C767" s="76"/>
      <c r="D767" s="76"/>
      <c r="E767" s="76"/>
      <c r="F767" s="76"/>
      <c r="G767" s="76"/>
      <c r="H767" s="76"/>
      <c r="I767" s="76"/>
      <c r="J767" s="76"/>
      <c r="K767" s="76"/>
      <c r="L767" s="76"/>
      <c r="M767" s="76"/>
      <c r="N767" s="76"/>
      <c r="O767" s="76"/>
      <c r="P767" s="76"/>
      <c r="Q767" s="76"/>
      <c r="R767" s="76"/>
      <c r="S767" s="76"/>
      <c r="T767" s="76"/>
      <c r="U767" s="76"/>
      <c r="V767" s="76"/>
      <c r="W767" s="76"/>
      <c r="X767" s="76"/>
      <c r="Y767" s="76"/>
      <c r="Z767" s="76"/>
      <c r="AA767" s="76"/>
      <c r="AB767" s="76"/>
      <c r="AC767" s="76"/>
      <c r="AD767" s="76"/>
      <c r="AE767" s="76"/>
      <c r="AF767" s="76"/>
      <c r="AG767" s="76"/>
      <c r="AH767" s="76"/>
      <c r="AI767" s="76"/>
      <c r="AJ767" s="76"/>
      <c r="AK767" s="76"/>
      <c r="AL767" s="76"/>
    </row>
    <row r="768" spans="1:38" ht="11.25" customHeight="1" x14ac:dyDescent="0.55000000000000004">
      <c r="A768" s="76"/>
      <c r="B768" s="76"/>
      <c r="C768" s="76"/>
      <c r="D768" s="76"/>
      <c r="E768" s="76"/>
      <c r="F768" s="76"/>
      <c r="G768" s="76"/>
      <c r="H768" s="76"/>
      <c r="I768" s="76"/>
      <c r="J768" s="76"/>
      <c r="K768" s="76"/>
      <c r="L768" s="76"/>
      <c r="M768" s="76"/>
      <c r="N768" s="76"/>
      <c r="O768" s="76"/>
      <c r="P768" s="76"/>
      <c r="Q768" s="76"/>
      <c r="R768" s="76"/>
      <c r="S768" s="76"/>
      <c r="T768" s="76"/>
      <c r="U768" s="76"/>
      <c r="V768" s="76"/>
      <c r="W768" s="76"/>
      <c r="X768" s="76"/>
      <c r="Y768" s="76"/>
      <c r="Z768" s="76"/>
      <c r="AA768" s="76"/>
      <c r="AB768" s="76"/>
      <c r="AC768" s="76"/>
      <c r="AD768" s="76"/>
      <c r="AE768" s="76"/>
      <c r="AF768" s="76"/>
      <c r="AG768" s="76"/>
      <c r="AH768" s="76"/>
      <c r="AI768" s="76"/>
      <c r="AJ768" s="76"/>
      <c r="AK768" s="76"/>
      <c r="AL768" s="76"/>
    </row>
    <row r="769" spans="1:38" ht="11.25" customHeight="1" x14ac:dyDescent="0.55000000000000004">
      <c r="A769" s="76"/>
      <c r="B769" s="76"/>
      <c r="C769" s="76"/>
      <c r="D769" s="76"/>
      <c r="E769" s="76"/>
      <c r="F769" s="76"/>
      <c r="G769" s="76"/>
      <c r="H769" s="76"/>
      <c r="I769" s="76"/>
      <c r="J769" s="76"/>
      <c r="K769" s="76"/>
      <c r="L769" s="76"/>
      <c r="M769" s="76"/>
      <c r="N769" s="76"/>
      <c r="O769" s="76"/>
      <c r="P769" s="76"/>
      <c r="Q769" s="76"/>
      <c r="R769" s="76"/>
      <c r="S769" s="76"/>
      <c r="T769" s="76"/>
      <c r="U769" s="76"/>
      <c r="V769" s="76"/>
      <c r="W769" s="76"/>
      <c r="X769" s="76"/>
      <c r="Y769" s="76"/>
      <c r="Z769" s="76"/>
      <c r="AA769" s="76"/>
      <c r="AB769" s="76"/>
      <c r="AC769" s="76"/>
      <c r="AD769" s="76"/>
      <c r="AE769" s="76"/>
      <c r="AF769" s="76"/>
      <c r="AG769" s="76"/>
      <c r="AH769" s="76"/>
      <c r="AI769" s="76"/>
      <c r="AJ769" s="76"/>
      <c r="AK769" s="76"/>
      <c r="AL769" s="76"/>
    </row>
    <row r="770" spans="1:38" ht="11.25" customHeight="1" x14ac:dyDescent="0.55000000000000004">
      <c r="A770" s="76"/>
      <c r="B770" s="76"/>
      <c r="C770" s="76"/>
      <c r="D770" s="76"/>
      <c r="E770" s="76"/>
      <c r="F770" s="76"/>
      <c r="G770" s="76"/>
      <c r="H770" s="76"/>
      <c r="I770" s="76"/>
      <c r="J770" s="76"/>
      <c r="K770" s="76"/>
      <c r="L770" s="76"/>
      <c r="M770" s="76"/>
      <c r="N770" s="76"/>
      <c r="O770" s="76"/>
      <c r="P770" s="76"/>
      <c r="Q770" s="76"/>
      <c r="R770" s="76"/>
      <c r="S770" s="76"/>
      <c r="T770" s="76"/>
      <c r="U770" s="76"/>
      <c r="V770" s="76"/>
      <c r="W770" s="76"/>
      <c r="X770" s="76"/>
      <c r="Y770" s="76"/>
      <c r="Z770" s="76"/>
      <c r="AA770" s="76"/>
      <c r="AB770" s="76"/>
      <c r="AC770" s="76"/>
      <c r="AD770" s="76"/>
      <c r="AE770" s="76"/>
      <c r="AF770" s="76"/>
      <c r="AG770" s="76"/>
      <c r="AH770" s="76"/>
      <c r="AI770" s="76"/>
      <c r="AJ770" s="76"/>
      <c r="AK770" s="76"/>
      <c r="AL770" s="76"/>
    </row>
    <row r="771" spans="1:38" ht="11.25" customHeight="1" x14ac:dyDescent="0.55000000000000004">
      <c r="A771" s="76"/>
      <c r="B771" s="76"/>
      <c r="C771" s="76"/>
      <c r="D771" s="76"/>
      <c r="E771" s="76"/>
      <c r="F771" s="76"/>
      <c r="G771" s="76"/>
      <c r="H771" s="76"/>
      <c r="I771" s="76"/>
      <c r="J771" s="76"/>
      <c r="K771" s="76"/>
      <c r="L771" s="76"/>
      <c r="M771" s="76"/>
      <c r="N771" s="76"/>
      <c r="O771" s="76"/>
      <c r="P771" s="76"/>
      <c r="Q771" s="76"/>
      <c r="R771" s="76"/>
      <c r="S771" s="76"/>
      <c r="T771" s="76"/>
      <c r="U771" s="76"/>
      <c r="V771" s="76"/>
      <c r="W771" s="76"/>
      <c r="X771" s="76"/>
      <c r="Y771" s="76"/>
      <c r="Z771" s="76"/>
      <c r="AA771" s="76"/>
      <c r="AB771" s="76"/>
      <c r="AC771" s="76"/>
      <c r="AD771" s="76"/>
      <c r="AE771" s="76"/>
      <c r="AF771" s="76"/>
      <c r="AG771" s="76"/>
      <c r="AH771" s="76"/>
      <c r="AI771" s="76"/>
      <c r="AJ771" s="76"/>
      <c r="AK771" s="76"/>
      <c r="AL771" s="76"/>
    </row>
    <row r="772" spans="1:38" ht="11.25" customHeight="1" x14ac:dyDescent="0.55000000000000004">
      <c r="A772" s="76"/>
      <c r="B772" s="76"/>
      <c r="C772" s="76"/>
      <c r="D772" s="76"/>
      <c r="E772" s="76"/>
      <c r="F772" s="76"/>
      <c r="G772" s="76"/>
      <c r="H772" s="76"/>
      <c r="I772" s="76"/>
      <c r="J772" s="76"/>
      <c r="K772" s="76"/>
      <c r="L772" s="76"/>
      <c r="M772" s="76"/>
      <c r="N772" s="76"/>
      <c r="O772" s="76"/>
      <c r="P772" s="76"/>
      <c r="Q772" s="76"/>
      <c r="R772" s="76"/>
      <c r="S772" s="76"/>
      <c r="T772" s="76"/>
      <c r="U772" s="76"/>
      <c r="V772" s="76"/>
      <c r="W772" s="76"/>
      <c r="X772" s="76"/>
      <c r="Y772" s="76"/>
      <c r="Z772" s="76"/>
      <c r="AA772" s="76"/>
      <c r="AB772" s="76"/>
      <c r="AC772" s="76"/>
      <c r="AD772" s="76"/>
      <c r="AE772" s="76"/>
      <c r="AF772" s="76"/>
      <c r="AG772" s="76"/>
      <c r="AH772" s="76"/>
      <c r="AI772" s="76"/>
      <c r="AJ772" s="76"/>
      <c r="AK772" s="76"/>
      <c r="AL772" s="76"/>
    </row>
    <row r="773" spans="1:38" ht="11.25" customHeight="1" x14ac:dyDescent="0.55000000000000004">
      <c r="A773" s="76"/>
      <c r="B773" s="76"/>
      <c r="C773" s="76"/>
      <c r="D773" s="76"/>
      <c r="E773" s="76"/>
      <c r="F773" s="76"/>
      <c r="G773" s="76"/>
      <c r="H773" s="76"/>
      <c r="I773" s="76"/>
      <c r="J773" s="76"/>
      <c r="K773" s="76"/>
      <c r="L773" s="76"/>
      <c r="M773" s="76"/>
      <c r="N773" s="76"/>
      <c r="O773" s="76"/>
      <c r="P773" s="76"/>
      <c r="Q773" s="76"/>
      <c r="R773" s="76"/>
      <c r="S773" s="76"/>
      <c r="T773" s="76"/>
      <c r="U773" s="76"/>
      <c r="V773" s="76"/>
      <c r="W773" s="76"/>
      <c r="X773" s="76"/>
      <c r="Y773" s="76"/>
      <c r="Z773" s="76"/>
      <c r="AA773" s="76"/>
      <c r="AB773" s="76"/>
      <c r="AC773" s="76"/>
      <c r="AD773" s="76"/>
      <c r="AE773" s="76"/>
      <c r="AF773" s="76"/>
      <c r="AG773" s="76"/>
      <c r="AH773" s="76"/>
      <c r="AI773" s="76"/>
      <c r="AJ773" s="76"/>
      <c r="AK773" s="76"/>
      <c r="AL773" s="76"/>
    </row>
    <row r="774" spans="1:38" ht="11.25" customHeight="1" x14ac:dyDescent="0.55000000000000004">
      <c r="A774" s="76"/>
      <c r="B774" s="76"/>
      <c r="C774" s="76"/>
      <c r="D774" s="76"/>
      <c r="E774" s="76"/>
      <c r="F774" s="76"/>
      <c r="G774" s="76"/>
      <c r="H774" s="76"/>
      <c r="I774" s="76"/>
      <c r="J774" s="76"/>
      <c r="K774" s="76"/>
      <c r="L774" s="76"/>
      <c r="M774" s="76"/>
      <c r="N774" s="76"/>
      <c r="O774" s="76"/>
      <c r="P774" s="76"/>
      <c r="Q774" s="76"/>
      <c r="R774" s="76"/>
      <c r="S774" s="76"/>
      <c r="T774" s="76"/>
      <c r="U774" s="76"/>
      <c r="V774" s="76"/>
      <c r="W774" s="76"/>
      <c r="X774" s="76"/>
      <c r="Y774" s="76"/>
      <c r="Z774" s="76"/>
      <c r="AA774" s="76"/>
      <c r="AB774" s="76"/>
      <c r="AC774" s="76"/>
      <c r="AD774" s="76"/>
      <c r="AE774" s="76"/>
      <c r="AF774" s="76"/>
      <c r="AG774" s="76"/>
      <c r="AH774" s="76"/>
      <c r="AI774" s="76"/>
      <c r="AJ774" s="76"/>
      <c r="AK774" s="76"/>
      <c r="AL774" s="76"/>
    </row>
    <row r="775" spans="1:38" ht="11.25" customHeight="1" x14ac:dyDescent="0.55000000000000004">
      <c r="A775" s="76"/>
      <c r="B775" s="76"/>
      <c r="C775" s="76"/>
      <c r="D775" s="76"/>
      <c r="E775" s="76"/>
      <c r="F775" s="76"/>
      <c r="G775" s="76"/>
      <c r="H775" s="76"/>
      <c r="I775" s="76"/>
      <c r="J775" s="76"/>
      <c r="K775" s="76"/>
      <c r="L775" s="76"/>
      <c r="M775" s="76"/>
      <c r="N775" s="76"/>
      <c r="O775" s="76"/>
      <c r="P775" s="76"/>
      <c r="Q775" s="76"/>
      <c r="R775" s="76"/>
      <c r="S775" s="76"/>
      <c r="T775" s="76"/>
      <c r="U775" s="76"/>
      <c r="V775" s="76"/>
      <c r="W775" s="76"/>
      <c r="X775" s="76"/>
      <c r="Y775" s="76"/>
      <c r="Z775" s="76"/>
      <c r="AA775" s="76"/>
      <c r="AB775" s="76"/>
      <c r="AC775" s="76"/>
      <c r="AD775" s="76"/>
      <c r="AE775" s="76"/>
      <c r="AF775" s="76"/>
      <c r="AG775" s="76"/>
      <c r="AH775" s="76"/>
      <c r="AI775" s="76"/>
      <c r="AJ775" s="76"/>
      <c r="AK775" s="76"/>
      <c r="AL775" s="76"/>
    </row>
    <row r="776" spans="1:38" ht="11.25" customHeight="1" x14ac:dyDescent="0.55000000000000004">
      <c r="A776" s="76"/>
      <c r="B776" s="76"/>
      <c r="C776" s="76"/>
      <c r="D776" s="76"/>
      <c r="E776" s="76"/>
      <c r="F776" s="76"/>
      <c r="G776" s="76"/>
      <c r="H776" s="76"/>
      <c r="I776" s="76"/>
      <c r="J776" s="76"/>
      <c r="K776" s="76"/>
      <c r="L776" s="76"/>
      <c r="M776" s="76"/>
      <c r="N776" s="76"/>
      <c r="O776" s="76"/>
      <c r="P776" s="76"/>
      <c r="Q776" s="76"/>
      <c r="R776" s="76"/>
      <c r="S776" s="76"/>
      <c r="T776" s="76"/>
      <c r="U776" s="76"/>
      <c r="V776" s="76"/>
      <c r="W776" s="76"/>
      <c r="X776" s="76"/>
      <c r="Y776" s="76"/>
      <c r="Z776" s="76"/>
      <c r="AA776" s="76"/>
      <c r="AB776" s="76"/>
      <c r="AC776" s="76"/>
      <c r="AD776" s="76"/>
      <c r="AE776" s="76"/>
      <c r="AF776" s="76"/>
      <c r="AG776" s="76"/>
      <c r="AH776" s="76"/>
      <c r="AI776" s="76"/>
      <c r="AJ776" s="76"/>
      <c r="AK776" s="76"/>
      <c r="AL776" s="76"/>
    </row>
    <row r="777" spans="1:38" ht="11.25" customHeight="1" x14ac:dyDescent="0.55000000000000004">
      <c r="A777" s="76"/>
      <c r="B777" s="76"/>
      <c r="C777" s="76"/>
      <c r="D777" s="76"/>
      <c r="E777" s="76"/>
      <c r="F777" s="76"/>
      <c r="G777" s="76"/>
      <c r="H777" s="76"/>
      <c r="I777" s="76"/>
      <c r="J777" s="76"/>
      <c r="K777" s="76"/>
      <c r="L777" s="76"/>
      <c r="M777" s="76"/>
      <c r="N777" s="76"/>
      <c r="O777" s="76"/>
      <c r="P777" s="76"/>
      <c r="Q777" s="76"/>
      <c r="R777" s="76"/>
      <c r="S777" s="76"/>
      <c r="T777" s="76"/>
      <c r="U777" s="76"/>
      <c r="V777" s="76"/>
      <c r="W777" s="76"/>
      <c r="X777" s="76"/>
      <c r="Y777" s="76"/>
      <c r="Z777" s="76"/>
      <c r="AA777" s="76"/>
      <c r="AB777" s="76"/>
      <c r="AC777" s="76"/>
      <c r="AD777" s="76"/>
      <c r="AE777" s="76"/>
      <c r="AF777" s="76"/>
      <c r="AG777" s="76"/>
      <c r="AH777" s="76"/>
      <c r="AI777" s="76"/>
      <c r="AJ777" s="76"/>
      <c r="AK777" s="76"/>
      <c r="AL777" s="76"/>
    </row>
    <row r="778" spans="1:38" ht="11.25" customHeight="1" x14ac:dyDescent="0.55000000000000004">
      <c r="A778" s="76"/>
      <c r="B778" s="76"/>
      <c r="C778" s="76"/>
      <c r="D778" s="76"/>
      <c r="E778" s="76"/>
      <c r="F778" s="76"/>
      <c r="G778" s="76"/>
      <c r="H778" s="76"/>
      <c r="I778" s="76"/>
      <c r="J778" s="76"/>
      <c r="K778" s="76"/>
      <c r="L778" s="76"/>
      <c r="M778" s="76"/>
      <c r="N778" s="76"/>
      <c r="O778" s="76"/>
      <c r="P778" s="76"/>
      <c r="Q778" s="76"/>
      <c r="R778" s="76"/>
      <c r="S778" s="76"/>
      <c r="T778" s="76"/>
      <c r="U778" s="76"/>
      <c r="V778" s="76"/>
      <c r="W778" s="76"/>
      <c r="X778" s="76"/>
      <c r="Y778" s="76"/>
      <c r="Z778" s="76"/>
      <c r="AA778" s="76"/>
      <c r="AB778" s="76"/>
      <c r="AC778" s="76"/>
      <c r="AD778" s="76"/>
      <c r="AE778" s="76"/>
      <c r="AF778" s="76"/>
      <c r="AG778" s="76"/>
      <c r="AH778" s="76"/>
      <c r="AI778" s="76"/>
      <c r="AJ778" s="76"/>
      <c r="AK778" s="76"/>
      <c r="AL778" s="76"/>
    </row>
    <row r="779" spans="1:38" ht="11.25" customHeight="1" x14ac:dyDescent="0.55000000000000004">
      <c r="A779" s="76"/>
      <c r="B779" s="76"/>
      <c r="C779" s="76"/>
      <c r="D779" s="76"/>
      <c r="E779" s="76"/>
      <c r="F779" s="76"/>
      <c r="G779" s="76"/>
      <c r="H779" s="76"/>
      <c r="I779" s="76"/>
      <c r="J779" s="76"/>
      <c r="K779" s="76"/>
      <c r="L779" s="76"/>
      <c r="M779" s="76"/>
      <c r="N779" s="76"/>
      <c r="O779" s="76"/>
      <c r="P779" s="76"/>
      <c r="Q779" s="76"/>
      <c r="R779" s="76"/>
      <c r="S779" s="76"/>
      <c r="T779" s="76"/>
      <c r="U779" s="76"/>
      <c r="V779" s="76"/>
      <c r="W779" s="76"/>
      <c r="X779" s="76"/>
      <c r="Y779" s="76"/>
      <c r="Z779" s="76"/>
      <c r="AA779" s="76"/>
      <c r="AB779" s="76"/>
      <c r="AC779" s="76"/>
      <c r="AD779" s="76"/>
      <c r="AE779" s="76"/>
      <c r="AF779" s="76"/>
      <c r="AG779" s="76"/>
      <c r="AH779" s="76"/>
      <c r="AI779" s="76"/>
      <c r="AJ779" s="76"/>
      <c r="AK779" s="76"/>
      <c r="AL779" s="76"/>
    </row>
    <row r="780" spans="1:38" ht="11.25" customHeight="1" x14ac:dyDescent="0.55000000000000004">
      <c r="A780" s="76"/>
      <c r="B780" s="76"/>
      <c r="C780" s="76"/>
      <c r="D780" s="76"/>
      <c r="E780" s="76"/>
      <c r="F780" s="76"/>
      <c r="G780" s="76"/>
      <c r="H780" s="76"/>
      <c r="I780" s="76"/>
      <c r="J780" s="76"/>
      <c r="K780" s="76"/>
      <c r="L780" s="76"/>
      <c r="M780" s="76"/>
      <c r="N780" s="76"/>
      <c r="O780" s="76"/>
      <c r="P780" s="76"/>
      <c r="Q780" s="76"/>
      <c r="R780" s="76"/>
      <c r="S780" s="76"/>
      <c r="T780" s="76"/>
      <c r="U780" s="76"/>
      <c r="V780" s="76"/>
      <c r="W780" s="76"/>
      <c r="X780" s="76"/>
      <c r="Y780" s="76"/>
      <c r="Z780" s="76"/>
      <c r="AA780" s="76"/>
      <c r="AB780" s="76"/>
      <c r="AC780" s="76"/>
      <c r="AD780" s="76"/>
      <c r="AE780" s="76"/>
      <c r="AF780" s="76"/>
      <c r="AG780" s="76"/>
      <c r="AH780" s="76"/>
      <c r="AI780" s="76"/>
      <c r="AJ780" s="76"/>
      <c r="AK780" s="76"/>
      <c r="AL780" s="76"/>
    </row>
    <row r="781" spans="1:38" ht="11.25" customHeight="1" x14ac:dyDescent="0.55000000000000004">
      <c r="A781" s="76"/>
      <c r="B781" s="76"/>
      <c r="C781" s="76"/>
      <c r="D781" s="76"/>
      <c r="E781" s="76"/>
      <c r="F781" s="76"/>
      <c r="G781" s="76"/>
      <c r="H781" s="76"/>
      <c r="I781" s="76"/>
      <c r="J781" s="76"/>
      <c r="K781" s="76"/>
      <c r="L781" s="76"/>
      <c r="M781" s="76"/>
      <c r="N781" s="76"/>
      <c r="O781" s="76"/>
      <c r="P781" s="76"/>
      <c r="Q781" s="76"/>
      <c r="R781" s="76"/>
      <c r="S781" s="76"/>
      <c r="T781" s="76"/>
      <c r="U781" s="76"/>
      <c r="V781" s="76"/>
      <c r="W781" s="76"/>
      <c r="X781" s="76"/>
      <c r="Y781" s="76"/>
      <c r="Z781" s="76"/>
      <c r="AA781" s="76"/>
      <c r="AB781" s="76"/>
      <c r="AC781" s="76"/>
      <c r="AD781" s="76"/>
      <c r="AE781" s="76"/>
      <c r="AF781" s="76"/>
      <c r="AG781" s="76"/>
      <c r="AH781" s="76"/>
      <c r="AI781" s="76"/>
      <c r="AJ781" s="76"/>
      <c r="AK781" s="76"/>
      <c r="AL781" s="76"/>
    </row>
    <row r="782" spans="1:38" ht="11.25" customHeight="1" x14ac:dyDescent="0.55000000000000004">
      <c r="A782" s="76"/>
      <c r="B782" s="76"/>
      <c r="C782" s="76"/>
      <c r="D782" s="76"/>
      <c r="E782" s="76"/>
      <c r="F782" s="76"/>
      <c r="G782" s="76"/>
      <c r="H782" s="76"/>
      <c r="I782" s="76"/>
      <c r="J782" s="76"/>
      <c r="K782" s="76"/>
      <c r="L782" s="76"/>
      <c r="M782" s="76"/>
      <c r="N782" s="76"/>
      <c r="O782" s="76"/>
      <c r="P782" s="76"/>
      <c r="Q782" s="76"/>
      <c r="R782" s="76"/>
      <c r="S782" s="76"/>
      <c r="T782" s="76"/>
      <c r="U782" s="76"/>
      <c r="V782" s="76"/>
      <c r="W782" s="76"/>
      <c r="X782" s="76"/>
      <c r="Y782" s="76"/>
      <c r="Z782" s="76"/>
      <c r="AA782" s="76"/>
      <c r="AB782" s="76"/>
      <c r="AC782" s="76"/>
      <c r="AD782" s="76"/>
      <c r="AE782" s="76"/>
      <c r="AF782" s="76"/>
      <c r="AG782" s="76"/>
      <c r="AH782" s="76"/>
      <c r="AI782" s="76"/>
      <c r="AJ782" s="76"/>
      <c r="AK782" s="76"/>
      <c r="AL782" s="76"/>
    </row>
    <row r="783" spans="1:38" ht="11.25" customHeight="1" x14ac:dyDescent="0.55000000000000004">
      <c r="A783" s="76"/>
      <c r="B783" s="76"/>
      <c r="C783" s="76"/>
      <c r="D783" s="76"/>
      <c r="E783" s="76"/>
      <c r="F783" s="76"/>
      <c r="G783" s="76"/>
      <c r="H783" s="76"/>
      <c r="I783" s="76"/>
      <c r="J783" s="76"/>
      <c r="K783" s="76"/>
      <c r="L783" s="76"/>
      <c r="M783" s="76"/>
      <c r="N783" s="76"/>
      <c r="O783" s="76"/>
      <c r="P783" s="76"/>
      <c r="Q783" s="76"/>
      <c r="R783" s="76"/>
      <c r="S783" s="76"/>
      <c r="T783" s="76"/>
      <c r="U783" s="76"/>
      <c r="V783" s="76"/>
      <c r="W783" s="76"/>
      <c r="X783" s="76"/>
      <c r="Y783" s="76"/>
      <c r="Z783" s="76"/>
      <c r="AA783" s="76"/>
      <c r="AB783" s="76"/>
      <c r="AC783" s="76"/>
      <c r="AD783" s="76"/>
      <c r="AE783" s="76"/>
      <c r="AF783" s="76"/>
      <c r="AG783" s="76"/>
      <c r="AH783" s="76"/>
      <c r="AI783" s="76"/>
      <c r="AJ783" s="76"/>
      <c r="AK783" s="76"/>
      <c r="AL783" s="76"/>
    </row>
    <row r="784" spans="1:38" ht="11.25" customHeight="1" x14ac:dyDescent="0.55000000000000004">
      <c r="A784" s="76"/>
      <c r="B784" s="76"/>
      <c r="C784" s="76"/>
      <c r="D784" s="76"/>
      <c r="E784" s="76"/>
      <c r="F784" s="76"/>
      <c r="G784" s="76"/>
      <c r="H784" s="76"/>
      <c r="I784" s="76"/>
      <c r="J784" s="76"/>
      <c r="K784" s="76"/>
      <c r="L784" s="76"/>
      <c r="M784" s="76"/>
      <c r="N784" s="76"/>
      <c r="O784" s="76"/>
      <c r="P784" s="76"/>
      <c r="Q784" s="76"/>
      <c r="R784" s="76"/>
      <c r="S784" s="76"/>
      <c r="T784" s="76"/>
      <c r="U784" s="76"/>
      <c r="V784" s="76"/>
      <c r="W784" s="76"/>
      <c r="X784" s="76"/>
      <c r="Y784" s="76"/>
      <c r="Z784" s="76"/>
      <c r="AA784" s="76"/>
      <c r="AB784" s="76"/>
      <c r="AC784" s="76"/>
      <c r="AD784" s="76"/>
      <c r="AE784" s="76"/>
      <c r="AF784" s="76"/>
      <c r="AG784" s="76"/>
      <c r="AH784" s="76"/>
      <c r="AI784" s="76"/>
      <c r="AJ784" s="76"/>
      <c r="AK784" s="76"/>
      <c r="AL784" s="76"/>
    </row>
    <row r="785" spans="1:38" ht="11.25" customHeight="1" x14ac:dyDescent="0.55000000000000004">
      <c r="A785" s="76"/>
      <c r="B785" s="76"/>
      <c r="C785" s="76"/>
      <c r="D785" s="76"/>
      <c r="E785" s="76"/>
      <c r="F785" s="76"/>
      <c r="G785" s="76"/>
      <c r="H785" s="76"/>
      <c r="I785" s="76"/>
      <c r="J785" s="76"/>
      <c r="K785" s="76"/>
      <c r="L785" s="76"/>
      <c r="M785" s="76"/>
      <c r="N785" s="76"/>
      <c r="O785" s="76"/>
      <c r="P785" s="76"/>
      <c r="Q785" s="76"/>
      <c r="R785" s="76"/>
      <c r="S785" s="76"/>
      <c r="T785" s="76"/>
      <c r="U785" s="76"/>
      <c r="V785" s="76"/>
      <c r="W785" s="76"/>
      <c r="X785" s="76"/>
      <c r="Y785" s="76"/>
      <c r="Z785" s="76"/>
      <c r="AA785" s="76"/>
      <c r="AB785" s="76"/>
      <c r="AC785" s="76"/>
      <c r="AD785" s="76"/>
      <c r="AE785" s="76"/>
      <c r="AF785" s="76"/>
      <c r="AG785" s="76"/>
      <c r="AH785" s="76"/>
      <c r="AI785" s="76"/>
      <c r="AJ785" s="76"/>
      <c r="AK785" s="76"/>
      <c r="AL785" s="76"/>
    </row>
    <row r="786" spans="1:38" ht="11.25" customHeight="1" x14ac:dyDescent="0.55000000000000004">
      <c r="A786" s="76"/>
      <c r="B786" s="76"/>
      <c r="C786" s="76"/>
      <c r="D786" s="76"/>
      <c r="E786" s="76"/>
      <c r="F786" s="76"/>
      <c r="G786" s="76"/>
      <c r="H786" s="76"/>
      <c r="I786" s="76"/>
      <c r="J786" s="76"/>
      <c r="K786" s="76"/>
      <c r="L786" s="76"/>
      <c r="M786" s="76"/>
      <c r="N786" s="76"/>
      <c r="O786" s="76"/>
      <c r="P786" s="76"/>
      <c r="Q786" s="76"/>
      <c r="R786" s="76"/>
      <c r="S786" s="76"/>
      <c r="T786" s="76"/>
      <c r="U786" s="76"/>
      <c r="V786" s="76"/>
      <c r="W786" s="76"/>
      <c r="X786" s="76"/>
      <c r="Y786" s="76"/>
      <c r="Z786" s="76"/>
      <c r="AA786" s="76"/>
      <c r="AB786" s="76"/>
      <c r="AC786" s="76"/>
      <c r="AD786" s="76"/>
      <c r="AE786" s="76"/>
      <c r="AF786" s="76"/>
      <c r="AG786" s="76"/>
      <c r="AH786" s="76"/>
      <c r="AI786" s="76"/>
      <c r="AJ786" s="76"/>
      <c r="AK786" s="76"/>
      <c r="AL786" s="76"/>
    </row>
    <row r="787" spans="1:38" ht="11.25" customHeight="1" x14ac:dyDescent="0.55000000000000004">
      <c r="A787" s="76"/>
      <c r="B787" s="76"/>
      <c r="C787" s="76"/>
      <c r="D787" s="76"/>
      <c r="E787" s="76"/>
      <c r="F787" s="76"/>
      <c r="G787" s="76"/>
      <c r="H787" s="76"/>
      <c r="I787" s="76"/>
      <c r="J787" s="76"/>
      <c r="K787" s="76"/>
      <c r="L787" s="76"/>
      <c r="M787" s="76"/>
      <c r="N787" s="76"/>
      <c r="O787" s="76"/>
      <c r="P787" s="76"/>
      <c r="Q787" s="76"/>
      <c r="R787" s="76"/>
      <c r="S787" s="76"/>
      <c r="T787" s="76"/>
      <c r="U787" s="76"/>
      <c r="V787" s="76"/>
      <c r="W787" s="76"/>
      <c r="X787" s="76"/>
      <c r="Y787" s="76"/>
      <c r="Z787" s="76"/>
      <c r="AA787" s="76"/>
      <c r="AB787" s="76"/>
      <c r="AC787" s="76"/>
      <c r="AD787" s="76"/>
      <c r="AE787" s="76"/>
      <c r="AF787" s="76"/>
      <c r="AG787" s="76"/>
      <c r="AH787" s="76"/>
      <c r="AI787" s="76"/>
      <c r="AJ787" s="76"/>
      <c r="AK787" s="76"/>
      <c r="AL787" s="76"/>
    </row>
    <row r="788" spans="1:38" ht="11.25" customHeight="1" x14ac:dyDescent="0.55000000000000004">
      <c r="A788" s="76"/>
      <c r="B788" s="76"/>
      <c r="C788" s="76"/>
      <c r="D788" s="76"/>
      <c r="E788" s="76"/>
      <c r="F788" s="76"/>
      <c r="G788" s="76"/>
      <c r="H788" s="76"/>
      <c r="I788" s="76"/>
      <c r="J788" s="76"/>
      <c r="K788" s="76"/>
      <c r="L788" s="76"/>
      <c r="M788" s="76"/>
      <c r="N788" s="76"/>
      <c r="O788" s="76"/>
      <c r="P788" s="76"/>
      <c r="Q788" s="76"/>
      <c r="R788" s="76"/>
      <c r="S788" s="76"/>
      <c r="T788" s="76"/>
      <c r="U788" s="76"/>
      <c r="V788" s="76"/>
      <c r="W788" s="76"/>
      <c r="X788" s="76"/>
      <c r="Y788" s="76"/>
      <c r="Z788" s="76"/>
      <c r="AA788" s="76"/>
      <c r="AB788" s="76"/>
      <c r="AC788" s="76"/>
      <c r="AD788" s="76"/>
      <c r="AE788" s="76"/>
      <c r="AF788" s="76"/>
      <c r="AG788" s="76"/>
      <c r="AH788" s="76"/>
      <c r="AI788" s="76"/>
      <c r="AJ788" s="76"/>
      <c r="AK788" s="76"/>
      <c r="AL788" s="76"/>
    </row>
    <row r="789" spans="1:38" ht="11.25" customHeight="1" x14ac:dyDescent="0.55000000000000004">
      <c r="A789" s="76"/>
      <c r="B789" s="76"/>
      <c r="C789" s="76"/>
      <c r="D789" s="76"/>
      <c r="E789" s="76"/>
      <c r="F789" s="76"/>
      <c r="G789" s="76"/>
      <c r="H789" s="76"/>
      <c r="I789" s="76"/>
      <c r="J789" s="76"/>
      <c r="K789" s="76"/>
      <c r="L789" s="76"/>
      <c r="M789" s="76"/>
      <c r="N789" s="76"/>
      <c r="O789" s="76"/>
      <c r="P789" s="76"/>
      <c r="Q789" s="76"/>
      <c r="R789" s="76"/>
      <c r="S789" s="76"/>
      <c r="T789" s="76"/>
      <c r="U789" s="76"/>
      <c r="V789" s="76"/>
      <c r="W789" s="76"/>
      <c r="X789" s="76"/>
      <c r="Y789" s="76"/>
      <c r="Z789" s="76"/>
      <c r="AA789" s="76"/>
      <c r="AB789" s="76"/>
      <c r="AC789" s="76"/>
      <c r="AD789" s="76"/>
      <c r="AE789" s="76"/>
      <c r="AF789" s="76"/>
      <c r="AG789" s="76"/>
      <c r="AH789" s="76"/>
      <c r="AI789" s="76"/>
      <c r="AJ789" s="76"/>
      <c r="AK789" s="76"/>
      <c r="AL789" s="76"/>
    </row>
    <row r="790" spans="1:38" ht="11.25" customHeight="1" x14ac:dyDescent="0.55000000000000004">
      <c r="A790" s="76"/>
      <c r="B790" s="76"/>
      <c r="C790" s="76"/>
      <c r="D790" s="76"/>
      <c r="E790" s="76"/>
      <c r="F790" s="76"/>
      <c r="G790" s="76"/>
      <c r="H790" s="76"/>
      <c r="I790" s="76"/>
      <c r="J790" s="76"/>
      <c r="K790" s="76"/>
      <c r="L790" s="76"/>
      <c r="M790" s="76"/>
      <c r="N790" s="76"/>
      <c r="O790" s="76"/>
      <c r="P790" s="76"/>
      <c r="Q790" s="76"/>
      <c r="R790" s="76"/>
      <c r="S790" s="76"/>
      <c r="T790" s="76"/>
      <c r="U790" s="76"/>
      <c r="V790" s="76"/>
      <c r="W790" s="76"/>
      <c r="X790" s="76"/>
      <c r="Y790" s="76"/>
      <c r="Z790" s="76"/>
      <c r="AA790" s="76"/>
      <c r="AB790" s="76"/>
      <c r="AC790" s="76"/>
      <c r="AD790" s="76"/>
      <c r="AE790" s="76"/>
      <c r="AF790" s="76"/>
      <c r="AG790" s="76"/>
      <c r="AH790" s="76"/>
      <c r="AI790" s="76"/>
      <c r="AJ790" s="76"/>
      <c r="AK790" s="76"/>
      <c r="AL790" s="76"/>
    </row>
    <row r="791" spans="1:38" ht="11.25" customHeight="1" x14ac:dyDescent="0.55000000000000004">
      <c r="A791" s="76"/>
      <c r="B791" s="76"/>
      <c r="C791" s="76"/>
      <c r="D791" s="76"/>
      <c r="E791" s="76"/>
      <c r="F791" s="76"/>
      <c r="G791" s="76"/>
      <c r="H791" s="76"/>
      <c r="I791" s="76"/>
      <c r="J791" s="76"/>
      <c r="K791" s="76"/>
      <c r="L791" s="76"/>
      <c r="M791" s="76"/>
      <c r="N791" s="76"/>
      <c r="O791" s="76"/>
      <c r="P791" s="76"/>
      <c r="Q791" s="76"/>
      <c r="R791" s="76"/>
      <c r="S791" s="76"/>
      <c r="T791" s="76"/>
      <c r="U791" s="76"/>
      <c r="V791" s="76"/>
      <c r="W791" s="76"/>
      <c r="X791" s="76"/>
      <c r="Y791" s="76"/>
      <c r="Z791" s="76"/>
      <c r="AA791" s="76"/>
      <c r="AB791" s="76"/>
      <c r="AC791" s="76"/>
      <c r="AD791" s="76"/>
      <c r="AE791" s="76"/>
      <c r="AF791" s="76"/>
      <c r="AG791" s="76"/>
      <c r="AH791" s="76"/>
      <c r="AI791" s="76"/>
      <c r="AJ791" s="76"/>
      <c r="AK791" s="76"/>
      <c r="AL791" s="76"/>
    </row>
    <row r="792" spans="1:38" ht="11.25" customHeight="1" x14ac:dyDescent="0.55000000000000004">
      <c r="A792" s="76"/>
      <c r="B792" s="76"/>
      <c r="C792" s="76"/>
      <c r="D792" s="76"/>
      <c r="E792" s="76"/>
      <c r="F792" s="76"/>
      <c r="G792" s="76"/>
      <c r="H792" s="76"/>
      <c r="I792" s="76"/>
      <c r="J792" s="76"/>
      <c r="K792" s="76"/>
      <c r="L792" s="76"/>
      <c r="M792" s="76"/>
      <c r="N792" s="76"/>
      <c r="O792" s="76"/>
      <c r="P792" s="76"/>
      <c r="Q792" s="76"/>
      <c r="R792" s="76"/>
      <c r="S792" s="76"/>
      <c r="T792" s="76"/>
      <c r="U792" s="76"/>
      <c r="V792" s="76"/>
      <c r="W792" s="76"/>
      <c r="X792" s="76"/>
      <c r="Y792" s="76"/>
      <c r="Z792" s="76"/>
      <c r="AA792" s="76"/>
      <c r="AB792" s="76"/>
      <c r="AC792" s="76"/>
      <c r="AD792" s="76"/>
      <c r="AE792" s="76"/>
      <c r="AF792" s="76"/>
      <c r="AG792" s="76"/>
      <c r="AH792" s="76"/>
      <c r="AI792" s="76"/>
      <c r="AJ792" s="76"/>
      <c r="AK792" s="76"/>
      <c r="AL792" s="76"/>
    </row>
    <row r="793" spans="1:38" ht="11.25" customHeight="1" x14ac:dyDescent="0.55000000000000004">
      <c r="A793" s="76"/>
      <c r="B793" s="76"/>
      <c r="C793" s="76"/>
      <c r="D793" s="76"/>
      <c r="E793" s="76"/>
      <c r="F793" s="76"/>
      <c r="G793" s="76"/>
      <c r="H793" s="76"/>
      <c r="I793" s="76"/>
      <c r="J793" s="76"/>
      <c r="K793" s="76"/>
      <c r="L793" s="76"/>
      <c r="M793" s="76"/>
      <c r="N793" s="76"/>
      <c r="O793" s="76"/>
      <c r="P793" s="76"/>
      <c r="Q793" s="76"/>
      <c r="R793" s="76"/>
      <c r="S793" s="76"/>
      <c r="T793" s="76"/>
      <c r="U793" s="76"/>
      <c r="V793" s="76"/>
      <c r="W793" s="76"/>
      <c r="X793" s="76"/>
      <c r="Y793" s="76"/>
      <c r="Z793" s="76"/>
      <c r="AA793" s="76"/>
      <c r="AB793" s="76"/>
      <c r="AC793" s="76"/>
      <c r="AD793" s="76"/>
      <c r="AE793" s="76"/>
      <c r="AF793" s="76"/>
      <c r="AG793" s="76"/>
      <c r="AH793" s="76"/>
      <c r="AI793" s="76"/>
      <c r="AJ793" s="76"/>
      <c r="AK793" s="76"/>
      <c r="AL793" s="76"/>
    </row>
    <row r="794" spans="1:38" ht="11.25" customHeight="1" x14ac:dyDescent="0.55000000000000004">
      <c r="A794" s="76"/>
      <c r="B794" s="76"/>
      <c r="C794" s="76"/>
      <c r="D794" s="76"/>
      <c r="E794" s="76"/>
      <c r="F794" s="76"/>
      <c r="G794" s="76"/>
      <c r="H794" s="76"/>
      <c r="I794" s="76"/>
      <c r="J794" s="76"/>
      <c r="K794" s="76"/>
      <c r="L794" s="76"/>
      <c r="M794" s="76"/>
      <c r="N794" s="76"/>
      <c r="O794" s="76"/>
      <c r="P794" s="76"/>
      <c r="Q794" s="76"/>
      <c r="R794" s="76"/>
      <c r="S794" s="76"/>
      <c r="T794" s="76"/>
      <c r="U794" s="76"/>
      <c r="V794" s="76"/>
      <c r="W794" s="76"/>
      <c r="X794" s="76"/>
      <c r="Y794" s="76"/>
      <c r="Z794" s="76"/>
      <c r="AA794" s="76"/>
      <c r="AB794" s="76"/>
      <c r="AC794" s="76"/>
      <c r="AD794" s="76"/>
      <c r="AE794" s="76"/>
      <c r="AF794" s="76"/>
      <c r="AG794" s="76"/>
      <c r="AH794" s="76"/>
      <c r="AI794" s="76"/>
      <c r="AJ794" s="76"/>
      <c r="AK794" s="76"/>
      <c r="AL794" s="76"/>
    </row>
    <row r="795" spans="1:38" ht="11.25" customHeight="1" x14ac:dyDescent="0.55000000000000004">
      <c r="A795" s="76"/>
      <c r="B795" s="76"/>
      <c r="C795" s="76"/>
      <c r="D795" s="76"/>
      <c r="E795" s="76"/>
      <c r="F795" s="76"/>
      <c r="G795" s="76"/>
      <c r="H795" s="76"/>
      <c r="I795" s="76"/>
      <c r="J795" s="76"/>
      <c r="K795" s="76"/>
      <c r="L795" s="76"/>
      <c r="M795" s="76"/>
      <c r="N795" s="76"/>
      <c r="O795" s="76"/>
      <c r="P795" s="76"/>
      <c r="Q795" s="76"/>
      <c r="R795" s="76"/>
      <c r="S795" s="76"/>
      <c r="T795" s="76"/>
      <c r="U795" s="76"/>
      <c r="V795" s="76"/>
      <c r="W795" s="76"/>
      <c r="X795" s="76"/>
      <c r="Y795" s="76"/>
      <c r="Z795" s="76"/>
      <c r="AA795" s="76"/>
      <c r="AB795" s="76"/>
      <c r="AC795" s="76"/>
      <c r="AD795" s="76"/>
      <c r="AE795" s="76"/>
      <c r="AF795" s="76"/>
      <c r="AG795" s="76"/>
      <c r="AH795" s="76"/>
      <c r="AI795" s="76"/>
      <c r="AJ795" s="76"/>
      <c r="AK795" s="76"/>
      <c r="AL795" s="76"/>
    </row>
    <row r="796" spans="1:38" ht="11.25" customHeight="1" x14ac:dyDescent="0.55000000000000004">
      <c r="A796" s="76"/>
      <c r="B796" s="76"/>
      <c r="C796" s="76"/>
      <c r="D796" s="76"/>
      <c r="E796" s="76"/>
      <c r="F796" s="76"/>
      <c r="G796" s="76"/>
      <c r="H796" s="76"/>
      <c r="I796" s="76"/>
      <c r="J796" s="76"/>
      <c r="K796" s="76"/>
      <c r="L796" s="76"/>
      <c r="M796" s="76"/>
      <c r="N796" s="76"/>
      <c r="O796" s="76"/>
      <c r="P796" s="76"/>
      <c r="Q796" s="76"/>
      <c r="R796" s="76"/>
      <c r="S796" s="76"/>
      <c r="T796" s="76"/>
      <c r="U796" s="76"/>
      <c r="V796" s="76"/>
      <c r="W796" s="76"/>
      <c r="X796" s="76"/>
      <c r="Y796" s="76"/>
      <c r="Z796" s="76"/>
      <c r="AA796" s="76"/>
      <c r="AB796" s="76"/>
      <c r="AC796" s="76"/>
      <c r="AD796" s="76"/>
      <c r="AE796" s="76"/>
      <c r="AF796" s="76"/>
      <c r="AG796" s="76"/>
      <c r="AH796" s="76"/>
      <c r="AI796" s="76"/>
      <c r="AJ796" s="76"/>
      <c r="AK796" s="76"/>
      <c r="AL796" s="76"/>
    </row>
    <row r="797" spans="1:38" ht="11.25" customHeight="1" x14ac:dyDescent="0.55000000000000004">
      <c r="A797" s="76"/>
      <c r="B797" s="76"/>
      <c r="C797" s="76"/>
      <c r="D797" s="76"/>
      <c r="E797" s="76"/>
      <c r="F797" s="76"/>
      <c r="G797" s="76"/>
      <c r="H797" s="76"/>
      <c r="I797" s="76"/>
      <c r="J797" s="76"/>
      <c r="K797" s="76"/>
      <c r="L797" s="76"/>
      <c r="M797" s="76"/>
      <c r="N797" s="76"/>
      <c r="O797" s="76"/>
      <c r="P797" s="76"/>
      <c r="Q797" s="76"/>
      <c r="R797" s="76"/>
      <c r="S797" s="76"/>
      <c r="T797" s="76"/>
      <c r="U797" s="76"/>
      <c r="V797" s="76"/>
      <c r="W797" s="76"/>
      <c r="X797" s="76"/>
      <c r="Y797" s="76"/>
      <c r="Z797" s="76"/>
      <c r="AA797" s="76"/>
      <c r="AB797" s="76"/>
      <c r="AC797" s="76"/>
      <c r="AD797" s="76"/>
      <c r="AE797" s="76"/>
      <c r="AF797" s="76"/>
      <c r="AG797" s="76"/>
      <c r="AH797" s="76"/>
      <c r="AI797" s="76"/>
      <c r="AJ797" s="76"/>
      <c r="AK797" s="76"/>
      <c r="AL797" s="76"/>
    </row>
    <row r="798" spans="1:38" ht="11.25" customHeight="1" x14ac:dyDescent="0.55000000000000004">
      <c r="A798" s="76"/>
      <c r="B798" s="76"/>
      <c r="C798" s="76"/>
      <c r="D798" s="76"/>
      <c r="E798" s="76"/>
      <c r="F798" s="76"/>
      <c r="G798" s="76"/>
      <c r="H798" s="76"/>
      <c r="I798" s="76"/>
      <c r="J798" s="76"/>
      <c r="K798" s="76"/>
      <c r="L798" s="76"/>
      <c r="M798" s="76"/>
      <c r="N798" s="76"/>
      <c r="O798" s="76"/>
      <c r="P798" s="76"/>
      <c r="Q798" s="76"/>
      <c r="R798" s="76"/>
      <c r="S798" s="76"/>
      <c r="T798" s="76"/>
      <c r="U798" s="76"/>
      <c r="V798" s="76"/>
      <c r="W798" s="76"/>
      <c r="X798" s="76"/>
      <c r="Y798" s="76"/>
      <c r="Z798" s="76"/>
      <c r="AA798" s="76"/>
      <c r="AB798" s="76"/>
      <c r="AC798" s="76"/>
      <c r="AD798" s="76"/>
      <c r="AE798" s="76"/>
      <c r="AF798" s="76"/>
      <c r="AG798" s="76"/>
      <c r="AH798" s="76"/>
      <c r="AI798" s="76"/>
      <c r="AJ798" s="76"/>
      <c r="AK798" s="76"/>
      <c r="AL798" s="76"/>
    </row>
    <row r="799" spans="1:38" ht="11.25" customHeight="1" x14ac:dyDescent="0.55000000000000004">
      <c r="A799" s="76"/>
      <c r="B799" s="76"/>
      <c r="C799" s="76"/>
      <c r="D799" s="76"/>
      <c r="E799" s="76"/>
      <c r="F799" s="76"/>
      <c r="G799" s="76"/>
      <c r="H799" s="76"/>
      <c r="I799" s="76"/>
      <c r="J799" s="76"/>
      <c r="K799" s="76"/>
      <c r="L799" s="76"/>
      <c r="M799" s="76"/>
      <c r="N799" s="76"/>
      <c r="O799" s="76"/>
      <c r="P799" s="76"/>
      <c r="Q799" s="76"/>
      <c r="R799" s="76"/>
      <c r="S799" s="76"/>
      <c r="T799" s="76"/>
      <c r="U799" s="76"/>
      <c r="V799" s="76"/>
      <c r="W799" s="76"/>
      <c r="X799" s="76"/>
      <c r="Y799" s="76"/>
      <c r="Z799" s="76"/>
      <c r="AA799" s="76"/>
      <c r="AB799" s="76"/>
      <c r="AC799" s="76"/>
      <c r="AD799" s="76"/>
      <c r="AE799" s="76"/>
      <c r="AF799" s="76"/>
      <c r="AG799" s="76"/>
      <c r="AH799" s="76"/>
      <c r="AI799" s="76"/>
      <c r="AJ799" s="76"/>
      <c r="AK799" s="76"/>
      <c r="AL799" s="76"/>
    </row>
    <row r="800" spans="1:38" ht="11.25" customHeight="1" x14ac:dyDescent="0.55000000000000004">
      <c r="A800" s="76"/>
      <c r="B800" s="76"/>
      <c r="C800" s="76"/>
      <c r="D800" s="76"/>
      <c r="E800" s="76"/>
      <c r="F800" s="76"/>
      <c r="G800" s="76"/>
      <c r="H800" s="76"/>
      <c r="I800" s="76"/>
      <c r="J800" s="76"/>
      <c r="K800" s="76"/>
      <c r="L800" s="76"/>
      <c r="M800" s="76"/>
      <c r="N800" s="76"/>
      <c r="O800" s="76"/>
      <c r="P800" s="76"/>
      <c r="Q800" s="76"/>
      <c r="R800" s="76"/>
      <c r="S800" s="76"/>
      <c r="T800" s="76"/>
      <c r="U800" s="76"/>
      <c r="V800" s="76"/>
      <c r="W800" s="76"/>
      <c r="X800" s="76"/>
      <c r="Y800" s="76"/>
      <c r="Z800" s="76"/>
      <c r="AA800" s="76"/>
      <c r="AB800" s="76"/>
      <c r="AC800" s="76"/>
      <c r="AD800" s="76"/>
      <c r="AE800" s="76"/>
      <c r="AF800" s="76"/>
      <c r="AG800" s="76"/>
      <c r="AH800" s="76"/>
      <c r="AI800" s="76"/>
      <c r="AJ800" s="76"/>
      <c r="AK800" s="76"/>
      <c r="AL800" s="76"/>
    </row>
    <row r="801" spans="1:38" ht="11.25" customHeight="1" x14ac:dyDescent="0.55000000000000004">
      <c r="A801" s="76"/>
      <c r="B801" s="76"/>
      <c r="C801" s="76"/>
      <c r="D801" s="76"/>
      <c r="E801" s="76"/>
      <c r="F801" s="76"/>
      <c r="G801" s="76"/>
      <c r="H801" s="76"/>
      <c r="I801" s="76"/>
      <c r="J801" s="76"/>
      <c r="K801" s="76"/>
      <c r="L801" s="76"/>
      <c r="M801" s="76"/>
      <c r="N801" s="76"/>
      <c r="O801" s="76"/>
      <c r="P801" s="76"/>
      <c r="Q801" s="76"/>
      <c r="R801" s="76"/>
      <c r="S801" s="76"/>
      <c r="T801" s="76"/>
      <c r="U801" s="76"/>
      <c r="V801" s="76"/>
      <c r="W801" s="76"/>
      <c r="X801" s="76"/>
      <c r="Y801" s="76"/>
      <c r="Z801" s="76"/>
      <c r="AA801" s="76"/>
      <c r="AB801" s="76"/>
      <c r="AC801" s="76"/>
      <c r="AD801" s="76"/>
      <c r="AE801" s="76"/>
      <c r="AF801" s="76"/>
      <c r="AG801" s="76"/>
      <c r="AH801" s="76"/>
      <c r="AI801" s="76"/>
      <c r="AJ801" s="76"/>
      <c r="AK801" s="76"/>
      <c r="AL801" s="76"/>
    </row>
    <row r="802" spans="1:38" ht="11.25" customHeight="1" x14ac:dyDescent="0.55000000000000004">
      <c r="A802" s="76"/>
      <c r="B802" s="76"/>
      <c r="C802" s="76"/>
      <c r="D802" s="76"/>
      <c r="E802" s="76"/>
      <c r="F802" s="76"/>
      <c r="G802" s="76"/>
      <c r="H802" s="76"/>
      <c r="I802" s="76"/>
      <c r="J802" s="76"/>
      <c r="K802" s="76"/>
      <c r="L802" s="76"/>
      <c r="M802" s="76"/>
      <c r="N802" s="76"/>
      <c r="O802" s="76"/>
      <c r="P802" s="76"/>
      <c r="Q802" s="76"/>
      <c r="R802" s="76"/>
      <c r="S802" s="76"/>
      <c r="T802" s="76"/>
      <c r="U802" s="76"/>
      <c r="V802" s="76"/>
      <c r="W802" s="76"/>
      <c r="X802" s="76"/>
      <c r="Y802" s="76"/>
      <c r="Z802" s="76"/>
      <c r="AA802" s="76"/>
      <c r="AB802" s="76"/>
      <c r="AC802" s="76"/>
      <c r="AD802" s="76"/>
      <c r="AE802" s="76"/>
      <c r="AF802" s="76"/>
      <c r="AG802" s="76"/>
      <c r="AH802" s="76"/>
      <c r="AI802" s="76"/>
      <c r="AJ802" s="76"/>
      <c r="AK802" s="76"/>
      <c r="AL802" s="76"/>
    </row>
    <row r="803" spans="1:38" ht="11.25" customHeight="1" x14ac:dyDescent="0.55000000000000004">
      <c r="A803" s="76"/>
      <c r="B803" s="76"/>
      <c r="C803" s="76"/>
      <c r="D803" s="76"/>
      <c r="E803" s="76"/>
      <c r="F803" s="76"/>
      <c r="G803" s="76"/>
      <c r="H803" s="76"/>
      <c r="I803" s="76"/>
      <c r="J803" s="76"/>
      <c r="K803" s="76"/>
      <c r="L803" s="76"/>
      <c r="M803" s="76"/>
      <c r="N803" s="76"/>
      <c r="O803" s="76"/>
      <c r="P803" s="76"/>
      <c r="Q803" s="76"/>
      <c r="R803" s="76"/>
      <c r="S803" s="76"/>
      <c r="T803" s="76"/>
      <c r="U803" s="76"/>
      <c r="V803" s="76"/>
      <c r="W803" s="76"/>
      <c r="X803" s="76"/>
      <c r="Y803" s="76"/>
      <c r="Z803" s="76"/>
      <c r="AA803" s="76"/>
      <c r="AB803" s="76"/>
      <c r="AC803" s="76"/>
      <c r="AD803" s="76"/>
      <c r="AE803" s="76"/>
      <c r="AF803" s="76"/>
      <c r="AG803" s="76"/>
      <c r="AH803" s="76"/>
      <c r="AI803" s="76"/>
      <c r="AJ803" s="76"/>
      <c r="AK803" s="76"/>
      <c r="AL803" s="76"/>
    </row>
    <row r="804" spans="1:38" ht="11.25" customHeight="1" x14ac:dyDescent="0.55000000000000004">
      <c r="A804" s="76"/>
      <c r="B804" s="76"/>
      <c r="C804" s="76"/>
      <c r="D804" s="76"/>
      <c r="E804" s="76"/>
      <c r="F804" s="76"/>
      <c r="G804" s="76"/>
      <c r="H804" s="76"/>
      <c r="I804" s="76"/>
      <c r="J804" s="76"/>
      <c r="K804" s="76"/>
      <c r="L804" s="76"/>
      <c r="M804" s="76"/>
      <c r="N804" s="76"/>
      <c r="O804" s="76"/>
      <c r="P804" s="76"/>
      <c r="Q804" s="76"/>
      <c r="R804" s="76"/>
      <c r="S804" s="76"/>
      <c r="T804" s="76"/>
      <c r="U804" s="76"/>
      <c r="V804" s="76"/>
      <c r="W804" s="76"/>
      <c r="X804" s="76"/>
      <c r="Y804" s="76"/>
      <c r="Z804" s="76"/>
      <c r="AA804" s="76"/>
      <c r="AB804" s="76"/>
      <c r="AC804" s="76"/>
      <c r="AD804" s="76"/>
      <c r="AE804" s="76"/>
      <c r="AF804" s="76"/>
      <c r="AG804" s="76"/>
      <c r="AH804" s="76"/>
      <c r="AI804" s="76"/>
      <c r="AJ804" s="76"/>
      <c r="AK804" s="76"/>
      <c r="AL804" s="76"/>
    </row>
    <row r="805" spans="1:38" ht="11.25" customHeight="1" x14ac:dyDescent="0.55000000000000004">
      <c r="A805" s="76"/>
      <c r="B805" s="76"/>
      <c r="C805" s="76"/>
      <c r="D805" s="76"/>
      <c r="E805" s="76"/>
      <c r="F805" s="76"/>
      <c r="G805" s="76"/>
      <c r="H805" s="76"/>
      <c r="I805" s="76"/>
      <c r="J805" s="76"/>
      <c r="K805" s="76"/>
      <c r="L805" s="76"/>
      <c r="M805" s="76"/>
      <c r="N805" s="76"/>
      <c r="O805" s="76"/>
      <c r="P805" s="76"/>
      <c r="Q805" s="76"/>
      <c r="R805" s="76"/>
      <c r="S805" s="76"/>
      <c r="T805" s="76"/>
      <c r="U805" s="76"/>
      <c r="V805" s="76"/>
      <c r="W805" s="76"/>
      <c r="X805" s="76"/>
      <c r="Y805" s="76"/>
      <c r="Z805" s="76"/>
      <c r="AA805" s="76"/>
      <c r="AB805" s="76"/>
      <c r="AC805" s="76"/>
      <c r="AD805" s="76"/>
      <c r="AE805" s="76"/>
      <c r="AF805" s="76"/>
      <c r="AG805" s="76"/>
      <c r="AH805" s="76"/>
      <c r="AI805" s="76"/>
      <c r="AJ805" s="76"/>
      <c r="AK805" s="76"/>
      <c r="AL805" s="76"/>
    </row>
    <row r="806" spans="1:38" ht="11.25" customHeight="1" x14ac:dyDescent="0.55000000000000004">
      <c r="A806" s="76"/>
      <c r="B806" s="76"/>
      <c r="C806" s="76"/>
      <c r="D806" s="76"/>
      <c r="E806" s="76"/>
      <c r="F806" s="76"/>
      <c r="G806" s="76"/>
      <c r="H806" s="76"/>
      <c r="I806" s="76"/>
      <c r="J806" s="76"/>
      <c r="K806" s="76"/>
      <c r="L806" s="76"/>
      <c r="M806" s="76"/>
      <c r="N806" s="76"/>
      <c r="O806" s="76"/>
      <c r="P806" s="76"/>
      <c r="Q806" s="76"/>
      <c r="R806" s="76"/>
      <c r="S806" s="76"/>
      <c r="T806" s="76"/>
      <c r="U806" s="76"/>
      <c r="V806" s="76"/>
      <c r="W806" s="76"/>
      <c r="X806" s="76"/>
      <c r="Y806" s="76"/>
      <c r="Z806" s="76"/>
      <c r="AA806" s="76"/>
      <c r="AB806" s="76"/>
      <c r="AC806" s="76"/>
      <c r="AD806" s="76"/>
      <c r="AE806" s="76"/>
      <c r="AF806" s="76"/>
      <c r="AG806" s="76"/>
      <c r="AH806" s="76"/>
      <c r="AI806" s="76"/>
      <c r="AJ806" s="76"/>
      <c r="AK806" s="76"/>
      <c r="AL806" s="76"/>
    </row>
    <row r="807" spans="1:38" ht="11.25" customHeight="1" x14ac:dyDescent="0.55000000000000004">
      <c r="A807" s="76"/>
      <c r="B807" s="76"/>
      <c r="C807" s="76"/>
      <c r="D807" s="76"/>
      <c r="E807" s="76"/>
      <c r="F807" s="76"/>
      <c r="G807" s="76"/>
      <c r="H807" s="76"/>
      <c r="I807" s="76"/>
      <c r="J807" s="76"/>
      <c r="K807" s="76"/>
      <c r="L807" s="76"/>
      <c r="M807" s="76"/>
      <c r="N807" s="76"/>
      <c r="O807" s="76"/>
      <c r="P807" s="76"/>
      <c r="Q807" s="76"/>
      <c r="R807" s="76"/>
      <c r="S807" s="76"/>
      <c r="T807" s="76"/>
      <c r="U807" s="76"/>
      <c r="V807" s="76"/>
      <c r="W807" s="76"/>
      <c r="X807" s="76"/>
      <c r="Y807" s="76"/>
      <c r="Z807" s="76"/>
      <c r="AA807" s="76"/>
      <c r="AB807" s="76"/>
      <c r="AC807" s="76"/>
      <c r="AD807" s="76"/>
      <c r="AE807" s="76"/>
      <c r="AF807" s="76"/>
      <c r="AG807" s="76"/>
      <c r="AH807" s="76"/>
      <c r="AI807" s="76"/>
      <c r="AJ807" s="76"/>
      <c r="AK807" s="76"/>
      <c r="AL807" s="76"/>
    </row>
    <row r="808" spans="1:38" ht="11.25" customHeight="1" x14ac:dyDescent="0.55000000000000004">
      <c r="A808" s="76"/>
      <c r="B808" s="76"/>
      <c r="C808" s="76"/>
      <c r="D808" s="76"/>
      <c r="E808" s="76"/>
      <c r="F808" s="76"/>
      <c r="G808" s="76"/>
      <c r="H808" s="76"/>
      <c r="I808" s="76"/>
      <c r="J808" s="76"/>
      <c r="K808" s="76"/>
      <c r="L808" s="76"/>
      <c r="M808" s="76"/>
      <c r="N808" s="76"/>
      <c r="O808" s="76"/>
      <c r="P808" s="76"/>
      <c r="Q808" s="76"/>
      <c r="R808" s="76"/>
      <c r="S808" s="76"/>
      <c r="T808" s="76"/>
      <c r="U808" s="76"/>
      <c r="V808" s="76"/>
      <c r="W808" s="76"/>
      <c r="X808" s="76"/>
      <c r="Y808" s="76"/>
      <c r="Z808" s="76"/>
      <c r="AA808" s="76"/>
      <c r="AB808" s="76"/>
      <c r="AC808" s="76"/>
      <c r="AD808" s="76"/>
      <c r="AE808" s="76"/>
      <c r="AF808" s="76"/>
      <c r="AG808" s="76"/>
      <c r="AH808" s="76"/>
      <c r="AI808" s="76"/>
      <c r="AJ808" s="76"/>
      <c r="AK808" s="76"/>
      <c r="AL808" s="76"/>
    </row>
    <row r="809" spans="1:38" ht="11.25" customHeight="1" x14ac:dyDescent="0.55000000000000004">
      <c r="A809" s="76"/>
      <c r="B809" s="76"/>
      <c r="C809" s="76"/>
      <c r="D809" s="76"/>
      <c r="E809" s="76"/>
      <c r="F809" s="76"/>
      <c r="G809" s="76"/>
      <c r="H809" s="76"/>
      <c r="I809" s="76"/>
      <c r="J809" s="76"/>
      <c r="K809" s="76"/>
      <c r="L809" s="76"/>
      <c r="M809" s="76"/>
      <c r="N809" s="76"/>
      <c r="O809" s="76"/>
      <c r="P809" s="76"/>
      <c r="Q809" s="76"/>
      <c r="R809" s="76"/>
      <c r="S809" s="76"/>
      <c r="T809" s="76"/>
      <c r="U809" s="76"/>
      <c r="V809" s="76"/>
      <c r="W809" s="76"/>
      <c r="X809" s="76"/>
      <c r="Y809" s="76"/>
      <c r="Z809" s="76"/>
      <c r="AA809" s="76"/>
      <c r="AB809" s="76"/>
      <c r="AC809" s="76"/>
      <c r="AD809" s="76"/>
      <c r="AE809" s="76"/>
      <c r="AF809" s="76"/>
      <c r="AG809" s="76"/>
      <c r="AH809" s="76"/>
      <c r="AI809" s="76"/>
      <c r="AJ809" s="76"/>
      <c r="AK809" s="76"/>
      <c r="AL809" s="76"/>
    </row>
    <row r="810" spans="1:38" ht="11.25" customHeight="1" x14ac:dyDescent="0.55000000000000004">
      <c r="A810" s="76"/>
      <c r="B810" s="76"/>
      <c r="C810" s="76"/>
      <c r="D810" s="76"/>
      <c r="E810" s="76"/>
      <c r="F810" s="76"/>
      <c r="G810" s="76"/>
      <c r="H810" s="76"/>
      <c r="I810" s="76"/>
      <c r="J810" s="76"/>
      <c r="K810" s="76"/>
      <c r="L810" s="76"/>
      <c r="M810" s="76"/>
      <c r="N810" s="76"/>
      <c r="O810" s="76"/>
      <c r="P810" s="76"/>
      <c r="Q810" s="76"/>
      <c r="R810" s="76"/>
      <c r="S810" s="76"/>
      <c r="T810" s="76"/>
      <c r="U810" s="76"/>
      <c r="V810" s="76"/>
      <c r="W810" s="76"/>
      <c r="X810" s="76"/>
      <c r="Y810" s="76"/>
      <c r="Z810" s="76"/>
      <c r="AA810" s="76"/>
      <c r="AB810" s="76"/>
      <c r="AC810" s="76"/>
      <c r="AD810" s="76"/>
      <c r="AE810" s="76"/>
      <c r="AF810" s="76"/>
      <c r="AG810" s="76"/>
      <c r="AH810" s="76"/>
      <c r="AI810" s="76"/>
      <c r="AJ810" s="76"/>
      <c r="AK810" s="76"/>
      <c r="AL810" s="76"/>
    </row>
    <row r="811" spans="1:38" ht="11.25" customHeight="1" x14ac:dyDescent="0.55000000000000004">
      <c r="A811" s="76"/>
      <c r="B811" s="76"/>
      <c r="C811" s="76"/>
      <c r="D811" s="76"/>
      <c r="E811" s="76"/>
      <c r="F811" s="76"/>
      <c r="G811" s="76"/>
      <c r="H811" s="76"/>
      <c r="I811" s="76"/>
      <c r="J811" s="76"/>
      <c r="K811" s="76"/>
      <c r="L811" s="76"/>
      <c r="M811" s="76"/>
      <c r="N811" s="76"/>
      <c r="O811" s="76"/>
      <c r="P811" s="76"/>
      <c r="Q811" s="76"/>
      <c r="R811" s="76"/>
      <c r="S811" s="76"/>
      <c r="T811" s="76"/>
      <c r="U811" s="76"/>
      <c r="V811" s="76"/>
      <c r="W811" s="76"/>
      <c r="X811" s="76"/>
      <c r="Y811" s="76"/>
      <c r="Z811" s="76"/>
      <c r="AA811" s="76"/>
      <c r="AB811" s="76"/>
      <c r="AC811" s="76"/>
      <c r="AD811" s="76"/>
      <c r="AE811" s="76"/>
      <c r="AF811" s="76"/>
      <c r="AG811" s="76"/>
      <c r="AH811" s="76"/>
      <c r="AI811" s="76"/>
      <c r="AJ811" s="76"/>
      <c r="AK811" s="76"/>
      <c r="AL811" s="76"/>
    </row>
    <row r="812" spans="1:38" ht="11.25" customHeight="1" x14ac:dyDescent="0.55000000000000004">
      <c r="A812" s="76"/>
      <c r="B812" s="76"/>
      <c r="C812" s="76"/>
      <c r="D812" s="76"/>
      <c r="E812" s="76"/>
      <c r="F812" s="76"/>
      <c r="G812" s="76"/>
      <c r="H812" s="76"/>
      <c r="I812" s="76"/>
      <c r="J812" s="76"/>
      <c r="K812" s="76"/>
      <c r="L812" s="76"/>
      <c r="M812" s="76"/>
      <c r="N812" s="76"/>
      <c r="O812" s="76"/>
      <c r="P812" s="76"/>
      <c r="Q812" s="76"/>
      <c r="R812" s="76"/>
      <c r="S812" s="76"/>
      <c r="T812" s="76"/>
      <c r="U812" s="76"/>
      <c r="V812" s="76"/>
      <c r="W812" s="76"/>
      <c r="X812" s="76"/>
      <c r="Y812" s="76"/>
      <c r="Z812" s="76"/>
      <c r="AA812" s="76"/>
      <c r="AB812" s="76"/>
      <c r="AC812" s="76"/>
      <c r="AD812" s="76"/>
      <c r="AE812" s="76"/>
      <c r="AF812" s="76"/>
      <c r="AG812" s="76"/>
      <c r="AH812" s="76"/>
      <c r="AI812" s="76"/>
      <c r="AJ812" s="76"/>
      <c r="AK812" s="76"/>
      <c r="AL812" s="76"/>
    </row>
    <row r="813" spans="1:38" ht="11.25" customHeight="1" x14ac:dyDescent="0.55000000000000004">
      <c r="A813" s="76"/>
      <c r="B813" s="76"/>
      <c r="C813" s="76"/>
      <c r="D813" s="76"/>
      <c r="E813" s="76"/>
      <c r="F813" s="76"/>
      <c r="G813" s="76"/>
      <c r="H813" s="76"/>
      <c r="I813" s="76"/>
      <c r="J813" s="76"/>
      <c r="K813" s="76"/>
      <c r="L813" s="76"/>
      <c r="M813" s="76"/>
      <c r="N813" s="76"/>
      <c r="O813" s="76"/>
      <c r="P813" s="76"/>
      <c r="Q813" s="76"/>
      <c r="R813" s="76"/>
      <c r="S813" s="76"/>
      <c r="T813" s="76"/>
      <c r="U813" s="76"/>
      <c r="V813" s="76"/>
      <c r="W813" s="76"/>
      <c r="X813" s="76"/>
      <c r="Y813" s="76"/>
      <c r="Z813" s="76"/>
      <c r="AA813" s="76"/>
      <c r="AB813" s="76"/>
      <c r="AC813" s="76"/>
      <c r="AD813" s="76"/>
      <c r="AE813" s="76"/>
      <c r="AF813" s="76"/>
      <c r="AG813" s="76"/>
      <c r="AH813" s="76"/>
      <c r="AI813" s="76"/>
      <c r="AJ813" s="76"/>
      <c r="AK813" s="76"/>
      <c r="AL813" s="76"/>
    </row>
    <row r="814" spans="1:38" ht="11.25" customHeight="1" x14ac:dyDescent="0.55000000000000004">
      <c r="A814" s="76"/>
      <c r="B814" s="76"/>
      <c r="C814" s="76"/>
      <c r="D814" s="76"/>
      <c r="E814" s="76"/>
      <c r="F814" s="76"/>
      <c r="G814" s="76"/>
      <c r="H814" s="76"/>
      <c r="I814" s="76"/>
      <c r="J814" s="76"/>
      <c r="K814" s="76"/>
      <c r="L814" s="76"/>
      <c r="M814" s="76"/>
      <c r="N814" s="76"/>
      <c r="O814" s="76"/>
      <c r="P814" s="76"/>
      <c r="Q814" s="76"/>
      <c r="R814" s="76"/>
      <c r="S814" s="76"/>
      <c r="T814" s="76"/>
      <c r="U814" s="76"/>
      <c r="V814" s="76"/>
      <c r="W814" s="76"/>
      <c r="X814" s="76"/>
      <c r="Y814" s="76"/>
      <c r="Z814" s="76"/>
      <c r="AA814" s="76"/>
      <c r="AB814" s="76"/>
      <c r="AC814" s="76"/>
      <c r="AD814" s="76"/>
      <c r="AE814" s="76"/>
      <c r="AF814" s="76"/>
      <c r="AG814" s="76"/>
      <c r="AH814" s="76"/>
      <c r="AI814" s="76"/>
      <c r="AJ814" s="76"/>
      <c r="AK814" s="76"/>
      <c r="AL814" s="76"/>
    </row>
    <row r="815" spans="1:38" ht="11.25" customHeight="1" x14ac:dyDescent="0.55000000000000004">
      <c r="A815" s="76"/>
      <c r="B815" s="76"/>
      <c r="C815" s="76"/>
      <c r="D815" s="76"/>
      <c r="E815" s="76"/>
      <c r="F815" s="76"/>
      <c r="G815" s="76"/>
      <c r="H815" s="76"/>
      <c r="I815" s="76"/>
      <c r="J815" s="76"/>
      <c r="K815" s="76"/>
      <c r="L815" s="76"/>
      <c r="M815" s="76"/>
      <c r="N815" s="76"/>
      <c r="O815" s="76"/>
      <c r="P815" s="76"/>
      <c r="Q815" s="76"/>
      <c r="R815" s="76"/>
      <c r="S815" s="76"/>
      <c r="T815" s="76"/>
      <c r="U815" s="76"/>
      <c r="V815" s="76"/>
      <c r="W815" s="76"/>
      <c r="X815" s="76"/>
      <c r="Y815" s="76"/>
      <c r="Z815" s="76"/>
      <c r="AA815" s="76"/>
      <c r="AB815" s="76"/>
      <c r="AC815" s="76"/>
      <c r="AD815" s="76"/>
      <c r="AE815" s="76"/>
      <c r="AF815" s="76"/>
      <c r="AG815" s="76"/>
      <c r="AH815" s="76"/>
      <c r="AI815" s="76"/>
      <c r="AJ815" s="76"/>
      <c r="AK815" s="76"/>
      <c r="AL815" s="76"/>
    </row>
    <row r="816" spans="1:38" ht="11.25" customHeight="1" x14ac:dyDescent="0.55000000000000004">
      <c r="A816" s="76"/>
      <c r="B816" s="76"/>
      <c r="C816" s="76"/>
      <c r="D816" s="76"/>
      <c r="E816" s="76"/>
      <c r="F816" s="76"/>
      <c r="G816" s="76"/>
      <c r="H816" s="76"/>
      <c r="I816" s="76"/>
      <c r="J816" s="76"/>
      <c r="K816" s="76"/>
      <c r="L816" s="76"/>
      <c r="M816" s="76"/>
      <c r="N816" s="76"/>
      <c r="O816" s="76"/>
      <c r="P816" s="76"/>
      <c r="Q816" s="76"/>
      <c r="R816" s="76"/>
      <c r="S816" s="76"/>
      <c r="T816" s="76"/>
      <c r="U816" s="76"/>
      <c r="V816" s="76"/>
      <c r="W816" s="76"/>
      <c r="X816" s="76"/>
      <c r="Y816" s="76"/>
      <c r="Z816" s="76"/>
      <c r="AA816" s="76"/>
      <c r="AB816" s="76"/>
      <c r="AC816" s="76"/>
      <c r="AD816" s="76"/>
      <c r="AE816" s="76"/>
      <c r="AF816" s="76"/>
      <c r="AG816" s="76"/>
      <c r="AH816" s="76"/>
      <c r="AI816" s="76"/>
      <c r="AJ816" s="76"/>
      <c r="AK816" s="76"/>
      <c r="AL816" s="76"/>
    </row>
    <row r="817" spans="1:38" ht="11.25" customHeight="1" x14ac:dyDescent="0.55000000000000004">
      <c r="A817" s="76"/>
      <c r="B817" s="76"/>
      <c r="C817" s="76"/>
      <c r="D817" s="76"/>
      <c r="E817" s="76"/>
      <c r="F817" s="76"/>
      <c r="G817" s="76"/>
      <c r="H817" s="76"/>
      <c r="I817" s="76"/>
      <c r="J817" s="76"/>
      <c r="K817" s="76"/>
      <c r="L817" s="76"/>
      <c r="M817" s="76"/>
      <c r="N817" s="76"/>
      <c r="O817" s="76"/>
      <c r="P817" s="76"/>
      <c r="Q817" s="76"/>
      <c r="R817" s="76"/>
      <c r="S817" s="76"/>
      <c r="T817" s="76"/>
      <c r="U817" s="76"/>
      <c r="V817" s="76"/>
      <c r="W817" s="76"/>
      <c r="X817" s="76"/>
      <c r="Y817" s="76"/>
      <c r="Z817" s="76"/>
      <c r="AA817" s="76"/>
      <c r="AB817" s="76"/>
      <c r="AC817" s="76"/>
      <c r="AD817" s="76"/>
      <c r="AE817" s="76"/>
      <c r="AF817" s="76"/>
      <c r="AG817" s="76"/>
      <c r="AH817" s="76"/>
      <c r="AI817" s="76"/>
      <c r="AJ817" s="76"/>
      <c r="AK817" s="76"/>
      <c r="AL817" s="76"/>
    </row>
    <row r="818" spans="1:38" ht="11.25" customHeight="1" x14ac:dyDescent="0.55000000000000004">
      <c r="A818" s="76"/>
      <c r="B818" s="76"/>
      <c r="C818" s="76"/>
      <c r="D818" s="76"/>
      <c r="E818" s="76"/>
      <c r="F818" s="76"/>
      <c r="G818" s="76"/>
      <c r="H818" s="76"/>
      <c r="I818" s="76"/>
      <c r="J818" s="76"/>
      <c r="K818" s="76"/>
      <c r="L818" s="76"/>
      <c r="M818" s="76"/>
      <c r="N818" s="76"/>
      <c r="O818" s="76"/>
      <c r="P818" s="76"/>
      <c r="Q818" s="76"/>
      <c r="R818" s="76"/>
      <c r="S818" s="76"/>
      <c r="T818" s="76"/>
      <c r="U818" s="76"/>
      <c r="V818" s="76"/>
      <c r="W818" s="76"/>
      <c r="X818" s="76"/>
      <c r="Y818" s="76"/>
      <c r="Z818" s="76"/>
      <c r="AA818" s="76"/>
      <c r="AB818" s="76"/>
      <c r="AC818" s="76"/>
      <c r="AD818" s="76"/>
      <c r="AE818" s="76"/>
      <c r="AF818" s="76"/>
      <c r="AG818" s="76"/>
      <c r="AH818" s="76"/>
      <c r="AI818" s="76"/>
      <c r="AJ818" s="76"/>
      <c r="AK818" s="76"/>
      <c r="AL818" s="76"/>
    </row>
    <row r="819" spans="1:38" ht="11.25" customHeight="1" x14ac:dyDescent="0.55000000000000004">
      <c r="A819" s="76"/>
      <c r="B819" s="76"/>
      <c r="C819" s="76"/>
      <c r="D819" s="76"/>
      <c r="E819" s="76"/>
      <c r="F819" s="76"/>
      <c r="G819" s="76"/>
      <c r="H819" s="76"/>
      <c r="I819" s="76"/>
      <c r="J819" s="76"/>
      <c r="K819" s="76"/>
      <c r="L819" s="76"/>
      <c r="M819" s="76"/>
      <c r="N819" s="76"/>
      <c r="O819" s="76"/>
      <c r="P819" s="76"/>
      <c r="Q819" s="76"/>
      <c r="R819" s="76"/>
      <c r="S819" s="76"/>
      <c r="T819" s="76"/>
      <c r="U819" s="76"/>
      <c r="V819" s="76"/>
      <c r="W819" s="76"/>
      <c r="X819" s="76"/>
      <c r="Y819" s="76"/>
      <c r="Z819" s="76"/>
      <c r="AA819" s="76"/>
      <c r="AB819" s="76"/>
      <c r="AC819" s="76"/>
      <c r="AD819" s="76"/>
      <c r="AE819" s="76"/>
      <c r="AF819" s="76"/>
      <c r="AG819" s="76"/>
      <c r="AH819" s="76"/>
      <c r="AI819" s="76"/>
      <c r="AJ819" s="76"/>
      <c r="AK819" s="76"/>
      <c r="AL819" s="76"/>
    </row>
    <row r="820" spans="1:38" ht="11.25" customHeight="1" x14ac:dyDescent="0.55000000000000004">
      <c r="A820" s="76"/>
      <c r="B820" s="76"/>
      <c r="C820" s="76"/>
      <c r="D820" s="76"/>
      <c r="E820" s="76"/>
      <c r="F820" s="76"/>
      <c r="G820" s="76"/>
      <c r="H820" s="76"/>
      <c r="I820" s="76"/>
      <c r="J820" s="76"/>
      <c r="K820" s="76"/>
      <c r="L820" s="76"/>
      <c r="M820" s="76"/>
      <c r="N820" s="76"/>
      <c r="O820" s="76"/>
      <c r="P820" s="76"/>
      <c r="Q820" s="76"/>
      <c r="R820" s="76"/>
      <c r="S820" s="76"/>
      <c r="T820" s="76"/>
      <c r="U820" s="76"/>
      <c r="V820" s="76"/>
      <c r="W820" s="76"/>
      <c r="X820" s="76"/>
      <c r="Y820" s="76"/>
      <c r="Z820" s="76"/>
      <c r="AA820" s="76"/>
      <c r="AB820" s="76"/>
      <c r="AC820" s="76"/>
      <c r="AD820" s="76"/>
      <c r="AE820" s="76"/>
      <c r="AF820" s="76"/>
      <c r="AG820" s="76"/>
      <c r="AH820" s="76"/>
      <c r="AI820" s="76"/>
      <c r="AJ820" s="76"/>
      <c r="AK820" s="76"/>
      <c r="AL820" s="76"/>
    </row>
    <row r="821" spans="1:38" ht="11.25" customHeight="1" x14ac:dyDescent="0.55000000000000004">
      <c r="A821" s="76"/>
      <c r="B821" s="76"/>
      <c r="C821" s="76"/>
      <c r="D821" s="76"/>
      <c r="E821" s="76"/>
      <c r="F821" s="76"/>
      <c r="G821" s="76"/>
      <c r="H821" s="76"/>
      <c r="I821" s="76"/>
      <c r="J821" s="76"/>
      <c r="K821" s="76"/>
      <c r="L821" s="76"/>
      <c r="M821" s="76"/>
      <c r="N821" s="76"/>
      <c r="O821" s="76"/>
      <c r="P821" s="76"/>
      <c r="Q821" s="76"/>
      <c r="R821" s="76"/>
      <c r="S821" s="76"/>
      <c r="T821" s="76"/>
      <c r="U821" s="76"/>
      <c r="V821" s="76"/>
      <c r="W821" s="76"/>
      <c r="X821" s="76"/>
      <c r="Y821" s="76"/>
      <c r="Z821" s="76"/>
      <c r="AA821" s="76"/>
      <c r="AB821" s="76"/>
      <c r="AC821" s="76"/>
      <c r="AD821" s="76"/>
      <c r="AE821" s="76"/>
      <c r="AF821" s="76"/>
      <c r="AG821" s="76"/>
      <c r="AH821" s="76"/>
      <c r="AI821" s="76"/>
      <c r="AJ821" s="76"/>
      <c r="AK821" s="76"/>
      <c r="AL821" s="76"/>
    </row>
    <row r="822" spans="1:38" ht="11.25" customHeight="1" x14ac:dyDescent="0.55000000000000004">
      <c r="A822" s="76"/>
      <c r="B822" s="76"/>
      <c r="C822" s="76"/>
      <c r="D822" s="76"/>
      <c r="E822" s="76"/>
      <c r="F822" s="76"/>
      <c r="G822" s="76"/>
      <c r="H822" s="76"/>
      <c r="I822" s="76"/>
      <c r="J822" s="76"/>
      <c r="K822" s="76"/>
      <c r="L822" s="76"/>
      <c r="M822" s="76"/>
      <c r="N822" s="76"/>
      <c r="O822" s="76"/>
      <c r="P822" s="76"/>
      <c r="Q822" s="76"/>
      <c r="R822" s="76"/>
      <c r="S822" s="76"/>
      <c r="T822" s="76"/>
      <c r="U822" s="76"/>
      <c r="V822" s="76"/>
      <c r="W822" s="76"/>
      <c r="X822" s="76"/>
      <c r="Y822" s="76"/>
      <c r="Z822" s="76"/>
      <c r="AA822" s="76"/>
      <c r="AB822" s="76"/>
      <c r="AC822" s="76"/>
      <c r="AD822" s="76"/>
      <c r="AE822" s="76"/>
      <c r="AF822" s="76"/>
      <c r="AG822" s="76"/>
      <c r="AH822" s="76"/>
      <c r="AI822" s="76"/>
      <c r="AJ822" s="76"/>
      <c r="AK822" s="76"/>
      <c r="AL822" s="76"/>
    </row>
    <row r="823" spans="1:38" ht="11.25" customHeight="1" x14ac:dyDescent="0.55000000000000004">
      <c r="A823" s="76"/>
      <c r="B823" s="76"/>
      <c r="C823" s="76"/>
      <c r="D823" s="76"/>
      <c r="E823" s="76"/>
      <c r="F823" s="76"/>
      <c r="G823" s="76"/>
      <c r="H823" s="76"/>
      <c r="I823" s="76"/>
      <c r="J823" s="76"/>
      <c r="K823" s="76"/>
      <c r="L823" s="76"/>
      <c r="M823" s="76"/>
      <c r="N823" s="76"/>
      <c r="O823" s="76"/>
      <c r="P823" s="76"/>
      <c r="Q823" s="76"/>
      <c r="R823" s="76"/>
      <c r="S823" s="76"/>
      <c r="T823" s="76"/>
      <c r="U823" s="76"/>
      <c r="V823" s="76"/>
      <c r="W823" s="76"/>
      <c r="X823" s="76"/>
      <c r="Y823" s="76"/>
      <c r="Z823" s="76"/>
      <c r="AA823" s="76"/>
      <c r="AB823" s="76"/>
      <c r="AC823" s="76"/>
      <c r="AD823" s="76"/>
      <c r="AE823" s="76"/>
      <c r="AF823" s="76"/>
      <c r="AG823" s="76"/>
      <c r="AH823" s="76"/>
      <c r="AI823" s="76"/>
      <c r="AJ823" s="76"/>
      <c r="AK823" s="76"/>
      <c r="AL823" s="76"/>
    </row>
    <row r="824" spans="1:38" ht="11.25" customHeight="1" x14ac:dyDescent="0.55000000000000004">
      <c r="A824" s="76"/>
      <c r="B824" s="76"/>
      <c r="C824" s="76"/>
      <c r="D824" s="76"/>
      <c r="E824" s="76"/>
      <c r="F824" s="76"/>
      <c r="G824" s="76"/>
      <c r="H824" s="76"/>
      <c r="I824" s="76"/>
      <c r="J824" s="76"/>
      <c r="K824" s="76"/>
      <c r="L824" s="76"/>
      <c r="M824" s="76"/>
      <c r="N824" s="76"/>
      <c r="O824" s="76"/>
      <c r="P824" s="76"/>
      <c r="Q824" s="76"/>
      <c r="R824" s="76"/>
      <c r="S824" s="76"/>
      <c r="T824" s="76"/>
      <c r="U824" s="76"/>
      <c r="V824" s="76"/>
      <c r="W824" s="76"/>
      <c r="X824" s="76"/>
      <c r="Y824" s="76"/>
      <c r="Z824" s="76"/>
      <c r="AA824" s="76"/>
      <c r="AB824" s="76"/>
      <c r="AC824" s="76"/>
      <c r="AD824" s="76"/>
      <c r="AE824" s="76"/>
      <c r="AF824" s="76"/>
      <c r="AG824" s="76"/>
      <c r="AH824" s="76"/>
      <c r="AI824" s="76"/>
      <c r="AJ824" s="76"/>
      <c r="AK824" s="76"/>
      <c r="AL824" s="76"/>
    </row>
    <row r="825" spans="1:38" ht="11.25" customHeight="1" x14ac:dyDescent="0.55000000000000004">
      <c r="A825" s="76"/>
      <c r="B825" s="76"/>
      <c r="C825" s="76"/>
      <c r="D825" s="76"/>
      <c r="E825" s="76"/>
      <c r="F825" s="76"/>
      <c r="G825" s="76"/>
      <c r="H825" s="76"/>
      <c r="I825" s="76"/>
      <c r="J825" s="76"/>
      <c r="K825" s="76"/>
      <c r="L825" s="76"/>
      <c r="M825" s="76"/>
      <c r="N825" s="76"/>
      <c r="O825" s="76"/>
      <c r="P825" s="76"/>
      <c r="Q825" s="76"/>
      <c r="R825" s="76"/>
      <c r="S825" s="76"/>
      <c r="T825" s="76"/>
      <c r="U825" s="76"/>
      <c r="V825" s="76"/>
      <c r="W825" s="76"/>
      <c r="X825" s="76"/>
      <c r="Y825" s="76"/>
      <c r="Z825" s="76"/>
      <c r="AA825" s="76"/>
      <c r="AB825" s="76"/>
      <c r="AC825" s="76"/>
      <c r="AD825" s="76"/>
      <c r="AE825" s="76"/>
      <c r="AF825" s="76"/>
      <c r="AG825" s="76"/>
      <c r="AH825" s="76"/>
      <c r="AI825" s="76"/>
      <c r="AJ825" s="76"/>
      <c r="AK825" s="76"/>
      <c r="AL825" s="76"/>
    </row>
    <row r="826" spans="1:38" ht="11.25" customHeight="1" x14ac:dyDescent="0.55000000000000004">
      <c r="A826" s="76"/>
      <c r="B826" s="76"/>
      <c r="C826" s="76"/>
      <c r="D826" s="76"/>
      <c r="E826" s="76"/>
      <c r="F826" s="76"/>
      <c r="G826" s="76"/>
      <c r="H826" s="76"/>
      <c r="I826" s="76"/>
      <c r="J826" s="76"/>
      <c r="K826" s="76"/>
      <c r="L826" s="76"/>
      <c r="M826" s="76"/>
      <c r="N826" s="76"/>
      <c r="O826" s="76"/>
      <c r="P826" s="76"/>
      <c r="Q826" s="76"/>
      <c r="R826" s="76"/>
      <c r="S826" s="76"/>
      <c r="T826" s="76"/>
      <c r="U826" s="76"/>
      <c r="V826" s="76"/>
      <c r="W826" s="76"/>
      <c r="X826" s="76"/>
      <c r="Y826" s="76"/>
      <c r="Z826" s="76"/>
      <c r="AA826" s="76"/>
      <c r="AB826" s="76"/>
      <c r="AC826" s="76"/>
      <c r="AD826" s="76"/>
      <c r="AE826" s="76"/>
      <c r="AF826" s="76"/>
      <c r="AG826" s="76"/>
      <c r="AH826" s="76"/>
      <c r="AI826" s="76"/>
      <c r="AJ826" s="76"/>
      <c r="AK826" s="76"/>
      <c r="AL826" s="76"/>
    </row>
    <row r="827" spans="1:38" ht="11.25" customHeight="1" x14ac:dyDescent="0.55000000000000004">
      <c r="A827" s="76"/>
      <c r="B827" s="76"/>
      <c r="C827" s="76"/>
      <c r="D827" s="76"/>
      <c r="E827" s="76"/>
      <c r="F827" s="76"/>
      <c r="G827" s="76"/>
      <c r="H827" s="76"/>
      <c r="I827" s="76"/>
      <c r="J827" s="76"/>
      <c r="K827" s="76"/>
      <c r="L827" s="76"/>
      <c r="M827" s="76"/>
      <c r="N827" s="76"/>
      <c r="O827" s="76"/>
      <c r="P827" s="76"/>
      <c r="Q827" s="76"/>
      <c r="R827" s="76"/>
      <c r="S827" s="76"/>
      <c r="T827" s="76"/>
      <c r="U827" s="76"/>
      <c r="V827" s="76"/>
      <c r="W827" s="76"/>
      <c r="X827" s="76"/>
      <c r="Y827" s="76"/>
      <c r="Z827" s="76"/>
      <c r="AA827" s="76"/>
      <c r="AB827" s="76"/>
      <c r="AC827" s="76"/>
      <c r="AD827" s="76"/>
      <c r="AE827" s="76"/>
      <c r="AF827" s="76"/>
      <c r="AG827" s="76"/>
      <c r="AH827" s="76"/>
      <c r="AI827" s="76"/>
      <c r="AJ827" s="76"/>
      <c r="AK827" s="76"/>
      <c r="AL827" s="76"/>
    </row>
    <row r="828" spans="1:38" ht="11.25" customHeight="1" x14ac:dyDescent="0.55000000000000004">
      <c r="A828" s="76"/>
      <c r="B828" s="76"/>
      <c r="C828" s="76"/>
      <c r="D828" s="76"/>
      <c r="E828" s="76"/>
      <c r="F828" s="76"/>
      <c r="G828" s="76"/>
      <c r="H828" s="76"/>
      <c r="I828" s="76"/>
      <c r="J828" s="76"/>
      <c r="K828" s="76"/>
      <c r="L828" s="76"/>
      <c r="M828" s="76"/>
      <c r="N828" s="76"/>
      <c r="O828" s="76"/>
      <c r="P828" s="76"/>
      <c r="Q828" s="76"/>
      <c r="R828" s="76"/>
      <c r="S828" s="76"/>
      <c r="T828" s="76"/>
      <c r="U828" s="76"/>
      <c r="V828" s="76"/>
      <c r="W828" s="76"/>
      <c r="X828" s="76"/>
      <c r="Y828" s="76"/>
      <c r="Z828" s="76"/>
      <c r="AA828" s="76"/>
      <c r="AB828" s="76"/>
      <c r="AC828" s="76"/>
      <c r="AD828" s="76"/>
      <c r="AE828" s="76"/>
      <c r="AF828" s="76"/>
      <c r="AG828" s="76"/>
      <c r="AH828" s="76"/>
      <c r="AI828" s="76"/>
      <c r="AJ828" s="76"/>
      <c r="AK828" s="76"/>
      <c r="AL828" s="76"/>
    </row>
    <row r="829" spans="1:38" ht="11.25" customHeight="1" x14ac:dyDescent="0.55000000000000004">
      <c r="A829" s="76"/>
      <c r="B829" s="76"/>
      <c r="C829" s="76"/>
      <c r="D829" s="76"/>
      <c r="E829" s="76"/>
      <c r="F829" s="76"/>
      <c r="G829" s="76"/>
      <c r="H829" s="76"/>
      <c r="I829" s="76"/>
      <c r="J829" s="76"/>
      <c r="K829" s="76"/>
      <c r="L829" s="76"/>
      <c r="M829" s="76"/>
      <c r="N829" s="76"/>
      <c r="O829" s="76"/>
      <c r="P829" s="76"/>
      <c r="Q829" s="76"/>
      <c r="R829" s="76"/>
      <c r="S829" s="76"/>
      <c r="T829" s="76"/>
      <c r="U829" s="76"/>
      <c r="V829" s="76"/>
      <c r="W829" s="76"/>
      <c r="X829" s="76"/>
      <c r="Y829" s="76"/>
      <c r="Z829" s="76"/>
      <c r="AA829" s="76"/>
      <c r="AB829" s="76"/>
      <c r="AC829" s="76"/>
      <c r="AD829" s="76"/>
      <c r="AE829" s="76"/>
      <c r="AF829" s="76"/>
      <c r="AG829" s="76"/>
      <c r="AH829" s="76"/>
      <c r="AI829" s="76"/>
      <c r="AJ829" s="76"/>
      <c r="AK829" s="76"/>
      <c r="AL829" s="76"/>
    </row>
    <row r="830" spans="1:38" ht="11.25" customHeight="1" x14ac:dyDescent="0.55000000000000004">
      <c r="A830" s="76"/>
      <c r="B830" s="76"/>
      <c r="C830" s="76"/>
      <c r="D830" s="76"/>
      <c r="E830" s="76"/>
      <c r="F830" s="76"/>
      <c r="G830" s="76"/>
      <c r="H830" s="76"/>
      <c r="I830" s="76"/>
      <c r="J830" s="76"/>
      <c r="K830" s="76"/>
      <c r="L830" s="76"/>
      <c r="M830" s="76"/>
      <c r="N830" s="76"/>
      <c r="O830" s="76"/>
      <c r="P830" s="76"/>
      <c r="Q830" s="76"/>
      <c r="R830" s="76"/>
      <c r="S830" s="76"/>
      <c r="T830" s="76"/>
      <c r="U830" s="76"/>
      <c r="V830" s="76"/>
      <c r="W830" s="76"/>
      <c r="X830" s="76"/>
      <c r="Y830" s="76"/>
      <c r="Z830" s="76"/>
      <c r="AA830" s="76"/>
      <c r="AB830" s="76"/>
      <c r="AC830" s="76"/>
      <c r="AD830" s="76"/>
      <c r="AE830" s="76"/>
      <c r="AF830" s="76"/>
      <c r="AG830" s="76"/>
      <c r="AH830" s="76"/>
      <c r="AI830" s="76"/>
      <c r="AJ830" s="76"/>
      <c r="AK830" s="76"/>
      <c r="AL830" s="76"/>
    </row>
    <row r="831" spans="1:38" ht="11.25" customHeight="1" x14ac:dyDescent="0.55000000000000004">
      <c r="A831" s="76"/>
      <c r="B831" s="76"/>
      <c r="C831" s="76"/>
      <c r="D831" s="76"/>
      <c r="E831" s="76"/>
      <c r="F831" s="76"/>
      <c r="G831" s="76"/>
      <c r="H831" s="76"/>
      <c r="I831" s="76"/>
      <c r="J831" s="76"/>
      <c r="K831" s="76"/>
      <c r="L831" s="76"/>
      <c r="M831" s="76"/>
      <c r="N831" s="76"/>
      <c r="O831" s="76"/>
      <c r="P831" s="76"/>
      <c r="Q831" s="76"/>
      <c r="R831" s="76"/>
      <c r="S831" s="76"/>
      <c r="T831" s="76"/>
      <c r="U831" s="76"/>
      <c r="V831" s="76"/>
      <c r="W831" s="76"/>
      <c r="X831" s="76"/>
      <c r="Y831" s="76"/>
      <c r="Z831" s="76"/>
      <c r="AA831" s="76"/>
      <c r="AB831" s="76"/>
      <c r="AC831" s="76"/>
      <c r="AD831" s="76"/>
      <c r="AE831" s="76"/>
      <c r="AF831" s="76"/>
      <c r="AG831" s="76"/>
      <c r="AH831" s="76"/>
      <c r="AI831" s="76"/>
      <c r="AJ831" s="76"/>
      <c r="AK831" s="76"/>
      <c r="AL831" s="76"/>
    </row>
    <row r="832" spans="1:38" ht="11.25" customHeight="1" x14ac:dyDescent="0.55000000000000004">
      <c r="A832" s="76"/>
      <c r="B832" s="76"/>
      <c r="C832" s="76"/>
      <c r="D832" s="76"/>
      <c r="E832" s="76"/>
      <c r="F832" s="76"/>
      <c r="G832" s="76"/>
      <c r="H832" s="76"/>
      <c r="I832" s="76"/>
      <c r="J832" s="76"/>
      <c r="K832" s="76"/>
      <c r="L832" s="76"/>
      <c r="M832" s="76"/>
      <c r="N832" s="76"/>
      <c r="O832" s="76"/>
      <c r="P832" s="76"/>
      <c r="Q832" s="76"/>
      <c r="R832" s="76"/>
      <c r="S832" s="76"/>
      <c r="T832" s="76"/>
      <c r="U832" s="76"/>
      <c r="V832" s="76"/>
      <c r="W832" s="76"/>
      <c r="X832" s="76"/>
      <c r="Y832" s="76"/>
      <c r="Z832" s="76"/>
      <c r="AA832" s="76"/>
      <c r="AB832" s="76"/>
      <c r="AC832" s="76"/>
      <c r="AD832" s="76"/>
      <c r="AE832" s="76"/>
      <c r="AF832" s="76"/>
      <c r="AG832" s="76"/>
      <c r="AH832" s="76"/>
      <c r="AI832" s="76"/>
      <c r="AJ832" s="76"/>
      <c r="AK832" s="76"/>
      <c r="AL832" s="76"/>
    </row>
    <row r="833" spans="1:38" ht="11.25" customHeight="1" x14ac:dyDescent="0.55000000000000004">
      <c r="A833" s="76"/>
      <c r="B833" s="76"/>
      <c r="C833" s="76"/>
      <c r="D833" s="76"/>
      <c r="E833" s="76"/>
      <c r="F833" s="76"/>
      <c r="G833" s="76"/>
      <c r="H833" s="76"/>
      <c r="I833" s="76"/>
      <c r="J833" s="76"/>
      <c r="K833" s="76"/>
      <c r="L833" s="76"/>
      <c r="M833" s="76"/>
      <c r="N833" s="76"/>
      <c r="O833" s="76"/>
      <c r="P833" s="76"/>
      <c r="Q833" s="76"/>
      <c r="R833" s="76"/>
      <c r="S833" s="76"/>
      <c r="T833" s="76"/>
      <c r="U833" s="76"/>
      <c r="V833" s="76"/>
      <c r="W833" s="76"/>
      <c r="X833" s="76"/>
      <c r="Y833" s="76"/>
      <c r="Z833" s="76"/>
      <c r="AA833" s="76"/>
      <c r="AB833" s="76"/>
      <c r="AC833" s="76"/>
      <c r="AD833" s="76"/>
      <c r="AE833" s="76"/>
      <c r="AF833" s="76"/>
      <c r="AG833" s="76"/>
      <c r="AH833" s="76"/>
      <c r="AI833" s="76"/>
      <c r="AJ833" s="76"/>
      <c r="AK833" s="76"/>
      <c r="AL833" s="76"/>
    </row>
    <row r="834" spans="1:38" ht="11.25" customHeight="1" x14ac:dyDescent="0.55000000000000004">
      <c r="A834" s="76"/>
      <c r="B834" s="76"/>
      <c r="C834" s="76"/>
      <c r="D834" s="76"/>
      <c r="E834" s="76"/>
      <c r="F834" s="76"/>
      <c r="G834" s="76"/>
      <c r="H834" s="76"/>
      <c r="I834" s="76"/>
      <c r="J834" s="76"/>
      <c r="K834" s="76"/>
      <c r="L834" s="76"/>
      <c r="M834" s="76"/>
      <c r="N834" s="76"/>
      <c r="O834" s="76"/>
      <c r="P834" s="76"/>
      <c r="Q834" s="76"/>
      <c r="R834" s="76"/>
      <c r="S834" s="76"/>
      <c r="T834" s="76"/>
      <c r="U834" s="76"/>
      <c r="V834" s="76"/>
      <c r="W834" s="76"/>
      <c r="X834" s="76"/>
      <c r="Y834" s="76"/>
      <c r="Z834" s="76"/>
      <c r="AA834" s="76"/>
      <c r="AB834" s="76"/>
      <c r="AC834" s="76"/>
      <c r="AD834" s="76"/>
      <c r="AE834" s="76"/>
      <c r="AF834" s="76"/>
      <c r="AG834" s="76"/>
      <c r="AH834" s="76"/>
      <c r="AI834" s="76"/>
      <c r="AJ834" s="76"/>
      <c r="AK834" s="76"/>
      <c r="AL834" s="76"/>
    </row>
    <row r="835" spans="1:38" ht="11.25" customHeight="1" x14ac:dyDescent="0.55000000000000004">
      <c r="A835" s="76"/>
      <c r="B835" s="76"/>
      <c r="C835" s="76"/>
      <c r="D835" s="76"/>
      <c r="E835" s="76"/>
      <c r="F835" s="76"/>
      <c r="G835" s="76"/>
      <c r="H835" s="76"/>
      <c r="I835" s="76"/>
      <c r="J835" s="76"/>
      <c r="K835" s="76"/>
      <c r="L835" s="76"/>
      <c r="M835" s="76"/>
      <c r="N835" s="76"/>
      <c r="O835" s="76"/>
      <c r="P835" s="76"/>
      <c r="Q835" s="76"/>
      <c r="R835" s="76"/>
      <c r="S835" s="76"/>
      <c r="T835" s="76"/>
      <c r="U835" s="76"/>
      <c r="V835" s="76"/>
      <c r="W835" s="76"/>
      <c r="X835" s="76"/>
      <c r="Y835" s="76"/>
      <c r="Z835" s="76"/>
      <c r="AA835" s="76"/>
      <c r="AB835" s="76"/>
      <c r="AC835" s="76"/>
      <c r="AD835" s="76"/>
      <c r="AE835" s="76"/>
      <c r="AF835" s="76"/>
      <c r="AG835" s="76"/>
      <c r="AH835" s="76"/>
      <c r="AI835" s="76"/>
      <c r="AJ835" s="76"/>
      <c r="AK835" s="76"/>
      <c r="AL835" s="76"/>
    </row>
    <row r="836" spans="1:38" ht="11.25" customHeight="1" x14ac:dyDescent="0.55000000000000004">
      <c r="A836" s="76"/>
      <c r="B836" s="76"/>
      <c r="C836" s="76"/>
      <c r="D836" s="76"/>
      <c r="E836" s="76"/>
      <c r="F836" s="76"/>
      <c r="G836" s="76"/>
      <c r="H836" s="76"/>
      <c r="I836" s="76"/>
      <c r="J836" s="76"/>
      <c r="K836" s="76"/>
      <c r="L836" s="76"/>
      <c r="M836" s="76"/>
      <c r="N836" s="76"/>
      <c r="O836" s="76"/>
      <c r="P836" s="76"/>
      <c r="Q836" s="76"/>
      <c r="R836" s="76"/>
      <c r="S836" s="76"/>
      <c r="T836" s="76"/>
      <c r="U836" s="76"/>
      <c r="V836" s="76"/>
      <c r="W836" s="76"/>
      <c r="X836" s="76"/>
      <c r="Y836" s="76"/>
      <c r="Z836" s="76"/>
      <c r="AA836" s="76"/>
      <c r="AB836" s="76"/>
      <c r="AC836" s="76"/>
      <c r="AD836" s="76"/>
      <c r="AE836" s="76"/>
      <c r="AF836" s="76"/>
      <c r="AG836" s="76"/>
      <c r="AH836" s="76"/>
      <c r="AI836" s="76"/>
      <c r="AJ836" s="76"/>
      <c r="AK836" s="76"/>
      <c r="AL836" s="76"/>
    </row>
    <row r="837" spans="1:38" ht="11.25" customHeight="1" x14ac:dyDescent="0.55000000000000004">
      <c r="A837" s="76"/>
      <c r="B837" s="76"/>
      <c r="C837" s="76"/>
      <c r="D837" s="76"/>
      <c r="E837" s="76"/>
      <c r="F837" s="76"/>
      <c r="G837" s="76"/>
      <c r="H837" s="76"/>
      <c r="I837" s="76"/>
      <c r="J837" s="76"/>
      <c r="K837" s="76"/>
      <c r="L837" s="76"/>
      <c r="M837" s="76"/>
      <c r="N837" s="76"/>
      <c r="O837" s="76"/>
      <c r="P837" s="76"/>
      <c r="Q837" s="76"/>
      <c r="R837" s="76"/>
      <c r="S837" s="76"/>
      <c r="T837" s="76"/>
      <c r="U837" s="76"/>
      <c r="V837" s="76"/>
      <c r="W837" s="76"/>
      <c r="X837" s="76"/>
      <c r="Y837" s="76"/>
      <c r="Z837" s="76"/>
      <c r="AA837" s="76"/>
      <c r="AB837" s="76"/>
      <c r="AC837" s="76"/>
      <c r="AD837" s="76"/>
      <c r="AE837" s="76"/>
      <c r="AF837" s="76"/>
      <c r="AG837" s="76"/>
      <c r="AH837" s="76"/>
      <c r="AI837" s="76"/>
      <c r="AJ837" s="76"/>
      <c r="AK837" s="76"/>
      <c r="AL837" s="76"/>
    </row>
    <row r="838" spans="1:38" ht="11.25" customHeight="1" x14ac:dyDescent="0.55000000000000004">
      <c r="A838" s="76"/>
      <c r="B838" s="76"/>
      <c r="C838" s="76"/>
      <c r="D838" s="76"/>
      <c r="E838" s="76"/>
      <c r="F838" s="76"/>
      <c r="G838" s="76"/>
      <c r="H838" s="76"/>
      <c r="I838" s="76"/>
      <c r="J838" s="76"/>
      <c r="K838" s="76"/>
      <c r="L838" s="76"/>
      <c r="M838" s="76"/>
      <c r="N838" s="76"/>
      <c r="O838" s="76"/>
      <c r="P838" s="76"/>
      <c r="Q838" s="76"/>
      <c r="R838" s="76"/>
      <c r="S838" s="76"/>
      <c r="T838" s="76"/>
      <c r="U838" s="76"/>
      <c r="V838" s="76"/>
      <c r="W838" s="76"/>
      <c r="X838" s="76"/>
      <c r="Y838" s="76"/>
      <c r="Z838" s="76"/>
      <c r="AA838" s="76"/>
      <c r="AB838" s="76"/>
      <c r="AC838" s="76"/>
      <c r="AD838" s="76"/>
      <c r="AE838" s="76"/>
      <c r="AF838" s="76"/>
      <c r="AG838" s="76"/>
      <c r="AH838" s="76"/>
      <c r="AI838" s="76"/>
      <c r="AJ838" s="76"/>
      <c r="AK838" s="76"/>
      <c r="AL838" s="76"/>
    </row>
    <row r="839" spans="1:38" ht="11.25" customHeight="1" x14ac:dyDescent="0.55000000000000004">
      <c r="A839" s="76"/>
      <c r="B839" s="76"/>
      <c r="C839" s="76"/>
      <c r="D839" s="76"/>
      <c r="E839" s="76"/>
      <c r="F839" s="76"/>
      <c r="G839" s="76"/>
      <c r="H839" s="76"/>
      <c r="I839" s="76"/>
      <c r="J839" s="76"/>
      <c r="K839" s="76"/>
      <c r="L839" s="76"/>
      <c r="M839" s="76"/>
      <c r="N839" s="76"/>
      <c r="O839" s="76"/>
      <c r="P839" s="76"/>
      <c r="Q839" s="76"/>
      <c r="R839" s="76"/>
      <c r="S839" s="76"/>
      <c r="T839" s="76"/>
      <c r="U839" s="76"/>
      <c r="V839" s="76"/>
      <c r="W839" s="76"/>
      <c r="X839" s="76"/>
      <c r="Y839" s="76"/>
      <c r="Z839" s="76"/>
      <c r="AA839" s="76"/>
      <c r="AB839" s="76"/>
      <c r="AC839" s="76"/>
      <c r="AD839" s="76"/>
      <c r="AE839" s="76"/>
      <c r="AF839" s="76"/>
      <c r="AG839" s="76"/>
      <c r="AH839" s="76"/>
      <c r="AI839" s="76"/>
      <c r="AJ839" s="76"/>
      <c r="AK839" s="76"/>
      <c r="AL839" s="76"/>
    </row>
    <row r="840" spans="1:38" ht="11.25" customHeight="1" x14ac:dyDescent="0.55000000000000004">
      <c r="A840" s="76"/>
      <c r="B840" s="76"/>
      <c r="C840" s="76"/>
      <c r="D840" s="76"/>
      <c r="E840" s="76"/>
      <c r="F840" s="76"/>
      <c r="G840" s="76"/>
      <c r="H840" s="76"/>
      <c r="I840" s="76"/>
      <c r="J840" s="76"/>
      <c r="K840" s="76"/>
      <c r="L840" s="76"/>
      <c r="M840" s="76"/>
      <c r="N840" s="76"/>
      <c r="O840" s="76"/>
      <c r="P840" s="76"/>
      <c r="Q840" s="76"/>
      <c r="R840" s="76"/>
      <c r="S840" s="76"/>
      <c r="T840" s="76"/>
      <c r="U840" s="76"/>
      <c r="V840" s="76"/>
      <c r="W840" s="76"/>
      <c r="X840" s="76"/>
      <c r="Y840" s="76"/>
      <c r="Z840" s="76"/>
      <c r="AA840" s="76"/>
      <c r="AB840" s="76"/>
      <c r="AC840" s="76"/>
      <c r="AD840" s="76"/>
      <c r="AE840" s="76"/>
      <c r="AF840" s="76"/>
      <c r="AG840" s="76"/>
      <c r="AH840" s="76"/>
      <c r="AI840" s="76"/>
      <c r="AJ840" s="76"/>
      <c r="AK840" s="76"/>
      <c r="AL840" s="76"/>
    </row>
    <row r="841" spans="1:38" ht="11.25" customHeight="1" x14ac:dyDescent="0.55000000000000004">
      <c r="A841" s="76"/>
      <c r="B841" s="76"/>
      <c r="C841" s="76"/>
      <c r="D841" s="76"/>
      <c r="E841" s="76"/>
      <c r="F841" s="76"/>
      <c r="G841" s="76"/>
      <c r="H841" s="76"/>
      <c r="I841" s="76"/>
      <c r="J841" s="76"/>
      <c r="K841" s="76"/>
      <c r="L841" s="76"/>
      <c r="M841" s="76"/>
      <c r="N841" s="76"/>
      <c r="O841" s="76"/>
      <c r="P841" s="76"/>
      <c r="Q841" s="76"/>
      <c r="R841" s="76"/>
      <c r="S841" s="76"/>
      <c r="T841" s="76"/>
      <c r="U841" s="76"/>
      <c r="V841" s="76"/>
      <c r="W841" s="76"/>
      <c r="X841" s="76"/>
      <c r="Y841" s="76"/>
      <c r="Z841" s="76"/>
      <c r="AA841" s="76"/>
      <c r="AB841" s="76"/>
      <c r="AC841" s="76"/>
      <c r="AD841" s="76"/>
      <c r="AE841" s="76"/>
      <c r="AF841" s="76"/>
      <c r="AG841" s="76"/>
      <c r="AH841" s="76"/>
      <c r="AI841" s="76"/>
      <c r="AJ841" s="76"/>
      <c r="AK841" s="76"/>
      <c r="AL841" s="76"/>
    </row>
    <row r="842" spans="1:38" ht="11.25" customHeight="1" x14ac:dyDescent="0.55000000000000004">
      <c r="A842" s="76"/>
      <c r="B842" s="76"/>
      <c r="C842" s="76"/>
      <c r="D842" s="76"/>
      <c r="E842" s="76"/>
      <c r="F842" s="76"/>
      <c r="G842" s="76"/>
      <c r="H842" s="76"/>
      <c r="I842" s="76"/>
      <c r="J842" s="76"/>
      <c r="K842" s="76"/>
      <c r="L842" s="76"/>
      <c r="M842" s="76"/>
      <c r="N842" s="76"/>
      <c r="O842" s="76"/>
      <c r="P842" s="76"/>
      <c r="Q842" s="76"/>
      <c r="R842" s="76"/>
      <c r="S842" s="76"/>
      <c r="T842" s="76"/>
      <c r="U842" s="76"/>
      <c r="V842" s="76"/>
      <c r="W842" s="76"/>
      <c r="X842" s="76"/>
      <c r="Y842" s="76"/>
      <c r="Z842" s="76"/>
      <c r="AA842" s="76"/>
      <c r="AB842" s="76"/>
      <c r="AC842" s="76"/>
      <c r="AD842" s="76"/>
      <c r="AE842" s="76"/>
      <c r="AF842" s="76"/>
      <c r="AG842" s="76"/>
      <c r="AH842" s="76"/>
      <c r="AI842" s="76"/>
      <c r="AJ842" s="76"/>
      <c r="AK842" s="76"/>
      <c r="AL842" s="76"/>
    </row>
    <row r="843" spans="1:38" ht="11.25" customHeight="1" x14ac:dyDescent="0.55000000000000004">
      <c r="A843" s="76"/>
      <c r="B843" s="76"/>
      <c r="C843" s="76"/>
      <c r="D843" s="76"/>
      <c r="E843" s="76"/>
      <c r="F843" s="76"/>
      <c r="G843" s="76"/>
      <c r="H843" s="76"/>
      <c r="I843" s="76"/>
      <c r="J843" s="76"/>
      <c r="K843" s="76"/>
      <c r="L843" s="76"/>
      <c r="M843" s="76"/>
      <c r="N843" s="76"/>
      <c r="O843" s="76"/>
      <c r="P843" s="76"/>
      <c r="Q843" s="76"/>
      <c r="R843" s="76"/>
      <c r="S843" s="76"/>
      <c r="T843" s="76"/>
      <c r="U843" s="76"/>
      <c r="V843" s="76"/>
      <c r="W843" s="76"/>
      <c r="X843" s="76"/>
      <c r="Y843" s="76"/>
      <c r="Z843" s="76"/>
      <c r="AA843" s="76"/>
      <c r="AB843" s="76"/>
      <c r="AC843" s="76"/>
      <c r="AD843" s="76"/>
      <c r="AE843" s="76"/>
      <c r="AF843" s="76"/>
      <c r="AG843" s="76"/>
      <c r="AH843" s="76"/>
      <c r="AI843" s="76"/>
      <c r="AJ843" s="76"/>
      <c r="AK843" s="76"/>
      <c r="AL843" s="76"/>
    </row>
    <row r="844" spans="1:38" ht="11.25" customHeight="1" x14ac:dyDescent="0.55000000000000004">
      <c r="A844" s="76"/>
      <c r="B844" s="76"/>
      <c r="C844" s="76"/>
      <c r="D844" s="76"/>
      <c r="E844" s="76"/>
      <c r="F844" s="76"/>
      <c r="G844" s="76"/>
      <c r="H844" s="76"/>
      <c r="I844" s="76"/>
      <c r="J844" s="76"/>
      <c r="K844" s="76"/>
      <c r="L844" s="76"/>
      <c r="M844" s="76"/>
      <c r="N844" s="76"/>
      <c r="O844" s="76"/>
      <c r="P844" s="76"/>
      <c r="Q844" s="76"/>
      <c r="R844" s="76"/>
      <c r="S844" s="76"/>
      <c r="T844" s="76"/>
      <c r="U844" s="76"/>
      <c r="V844" s="76"/>
      <c r="W844" s="76"/>
      <c r="X844" s="76"/>
      <c r="Y844" s="76"/>
      <c r="Z844" s="76"/>
      <c r="AA844" s="76"/>
      <c r="AB844" s="76"/>
      <c r="AC844" s="76"/>
      <c r="AD844" s="76"/>
      <c r="AE844" s="76"/>
      <c r="AF844" s="76"/>
      <c r="AG844" s="76"/>
      <c r="AH844" s="76"/>
      <c r="AI844" s="76"/>
      <c r="AJ844" s="76"/>
      <c r="AK844" s="76"/>
      <c r="AL844" s="76"/>
    </row>
    <row r="845" spans="1:38" ht="11.25" customHeight="1" x14ac:dyDescent="0.55000000000000004">
      <c r="A845" s="76"/>
      <c r="B845" s="76"/>
      <c r="C845" s="76"/>
      <c r="D845" s="76"/>
      <c r="E845" s="76"/>
      <c r="F845" s="76"/>
      <c r="G845" s="76"/>
      <c r="H845" s="76"/>
      <c r="I845" s="76"/>
      <c r="J845" s="76"/>
      <c r="K845" s="76"/>
      <c r="L845" s="76"/>
      <c r="M845" s="76"/>
      <c r="N845" s="76"/>
      <c r="O845" s="76"/>
      <c r="P845" s="76"/>
      <c r="Q845" s="76"/>
      <c r="R845" s="76"/>
      <c r="S845" s="76"/>
      <c r="T845" s="76"/>
      <c r="U845" s="76"/>
      <c r="V845" s="76"/>
      <c r="W845" s="76"/>
      <c r="X845" s="76"/>
      <c r="Y845" s="76"/>
      <c r="Z845" s="76"/>
      <c r="AA845" s="76"/>
      <c r="AB845" s="76"/>
      <c r="AC845" s="76"/>
      <c r="AD845" s="76"/>
      <c r="AE845" s="76"/>
      <c r="AF845" s="76"/>
      <c r="AG845" s="76"/>
      <c r="AH845" s="76"/>
      <c r="AI845" s="76"/>
      <c r="AJ845" s="76"/>
      <c r="AK845" s="76"/>
      <c r="AL845" s="76"/>
    </row>
    <row r="846" spans="1:38" ht="11.25" customHeight="1" x14ac:dyDescent="0.55000000000000004">
      <c r="A846" s="76"/>
      <c r="B846" s="76"/>
      <c r="C846" s="76"/>
      <c r="D846" s="76"/>
      <c r="E846" s="76"/>
      <c r="F846" s="76"/>
      <c r="G846" s="76"/>
      <c r="H846" s="76"/>
      <c r="I846" s="76"/>
      <c r="J846" s="76"/>
      <c r="K846" s="76"/>
      <c r="L846" s="76"/>
      <c r="M846" s="76"/>
      <c r="N846" s="76"/>
      <c r="O846" s="76"/>
      <c r="P846" s="76"/>
      <c r="Q846" s="76"/>
      <c r="R846" s="76"/>
      <c r="S846" s="76"/>
      <c r="T846" s="76"/>
      <c r="U846" s="76"/>
      <c r="V846" s="76"/>
      <c r="W846" s="76"/>
      <c r="X846" s="76"/>
      <c r="Y846" s="76"/>
      <c r="Z846" s="76"/>
      <c r="AA846" s="76"/>
      <c r="AB846" s="76"/>
      <c r="AC846" s="76"/>
      <c r="AD846" s="76"/>
      <c r="AE846" s="76"/>
      <c r="AF846" s="76"/>
      <c r="AG846" s="76"/>
      <c r="AH846" s="76"/>
      <c r="AI846" s="76"/>
      <c r="AJ846" s="76"/>
      <c r="AK846" s="76"/>
      <c r="AL846" s="76"/>
    </row>
    <row r="847" spans="1:38" ht="11.25" customHeight="1" x14ac:dyDescent="0.55000000000000004">
      <c r="A847" s="76"/>
      <c r="B847" s="76"/>
      <c r="C847" s="76"/>
      <c r="D847" s="76"/>
      <c r="E847" s="76"/>
      <c r="F847" s="76"/>
      <c r="G847" s="76"/>
      <c r="H847" s="76"/>
      <c r="I847" s="76"/>
      <c r="J847" s="76"/>
      <c r="K847" s="76"/>
      <c r="L847" s="76"/>
      <c r="M847" s="76"/>
      <c r="N847" s="76"/>
      <c r="O847" s="76"/>
      <c r="P847" s="76"/>
      <c r="Q847" s="76"/>
      <c r="R847" s="76"/>
      <c r="S847" s="76"/>
      <c r="T847" s="76"/>
      <c r="U847" s="76"/>
      <c r="V847" s="76"/>
      <c r="W847" s="76"/>
      <c r="X847" s="76"/>
      <c r="Y847" s="76"/>
      <c r="Z847" s="76"/>
      <c r="AA847" s="76"/>
      <c r="AB847" s="76"/>
      <c r="AC847" s="76"/>
      <c r="AD847" s="76"/>
      <c r="AE847" s="76"/>
      <c r="AF847" s="76"/>
      <c r="AG847" s="76"/>
      <c r="AH847" s="76"/>
      <c r="AI847" s="76"/>
      <c r="AJ847" s="76"/>
      <c r="AK847" s="76"/>
      <c r="AL847" s="76"/>
    </row>
    <row r="848" spans="1:38" ht="11.25" customHeight="1" x14ac:dyDescent="0.55000000000000004">
      <c r="A848" s="76"/>
      <c r="B848" s="76"/>
      <c r="C848" s="76"/>
      <c r="D848" s="76"/>
      <c r="E848" s="76"/>
      <c r="F848" s="76"/>
      <c r="G848" s="76"/>
      <c r="H848" s="76"/>
      <c r="I848" s="76"/>
      <c r="J848" s="76"/>
      <c r="K848" s="76"/>
      <c r="L848" s="76"/>
      <c r="M848" s="76"/>
      <c r="N848" s="76"/>
      <c r="O848" s="76"/>
      <c r="P848" s="76"/>
      <c r="Q848" s="76"/>
      <c r="R848" s="76"/>
      <c r="S848" s="76"/>
      <c r="T848" s="76"/>
      <c r="U848" s="76"/>
      <c r="V848" s="76"/>
      <c r="W848" s="76"/>
      <c r="X848" s="76"/>
      <c r="Y848" s="76"/>
      <c r="Z848" s="76"/>
      <c r="AA848" s="76"/>
      <c r="AB848" s="76"/>
      <c r="AC848" s="76"/>
      <c r="AD848" s="76"/>
      <c r="AE848" s="76"/>
      <c r="AF848" s="76"/>
      <c r="AG848" s="76"/>
      <c r="AH848" s="76"/>
      <c r="AI848" s="76"/>
      <c r="AJ848" s="76"/>
      <c r="AK848" s="76"/>
      <c r="AL848" s="76"/>
    </row>
    <row r="849" spans="1:38" ht="11.25" customHeight="1" x14ac:dyDescent="0.55000000000000004">
      <c r="A849" s="76"/>
      <c r="B849" s="76"/>
      <c r="C849" s="76"/>
      <c r="D849" s="76"/>
      <c r="E849" s="76"/>
      <c r="F849" s="76"/>
      <c r="G849" s="76"/>
      <c r="H849" s="76"/>
      <c r="I849" s="76"/>
      <c r="J849" s="76"/>
      <c r="K849" s="76"/>
      <c r="L849" s="76"/>
      <c r="M849" s="76"/>
      <c r="N849" s="76"/>
      <c r="O849" s="76"/>
      <c r="P849" s="76"/>
      <c r="Q849" s="76"/>
      <c r="R849" s="76"/>
      <c r="S849" s="76"/>
      <c r="T849" s="76"/>
      <c r="U849" s="76"/>
      <c r="V849" s="76"/>
      <c r="W849" s="76"/>
      <c r="X849" s="76"/>
      <c r="Y849" s="76"/>
      <c r="Z849" s="76"/>
      <c r="AA849" s="76"/>
      <c r="AB849" s="76"/>
      <c r="AC849" s="76"/>
      <c r="AD849" s="76"/>
      <c r="AE849" s="76"/>
      <c r="AF849" s="76"/>
      <c r="AG849" s="76"/>
      <c r="AH849" s="76"/>
      <c r="AI849" s="76"/>
      <c r="AJ849" s="76"/>
      <c r="AK849" s="76"/>
      <c r="AL849" s="76"/>
    </row>
    <row r="850" spans="1:38" ht="11.25" customHeight="1" x14ac:dyDescent="0.55000000000000004">
      <c r="A850" s="76"/>
      <c r="B850" s="76"/>
      <c r="C850" s="76"/>
      <c r="D850" s="76"/>
      <c r="E850" s="76"/>
      <c r="F850" s="76"/>
      <c r="G850" s="76"/>
      <c r="H850" s="76"/>
      <c r="I850" s="76"/>
      <c r="J850" s="76"/>
      <c r="K850" s="76"/>
      <c r="L850" s="76"/>
      <c r="M850" s="76"/>
      <c r="N850" s="76"/>
      <c r="O850" s="76"/>
      <c r="P850" s="76"/>
      <c r="Q850" s="76"/>
      <c r="R850" s="76"/>
      <c r="S850" s="76"/>
      <c r="T850" s="76"/>
      <c r="U850" s="76"/>
      <c r="V850" s="76"/>
      <c r="W850" s="76"/>
      <c r="X850" s="76"/>
      <c r="Y850" s="76"/>
      <c r="Z850" s="76"/>
      <c r="AA850" s="76"/>
      <c r="AB850" s="76"/>
      <c r="AC850" s="76"/>
      <c r="AD850" s="76"/>
      <c r="AE850" s="76"/>
      <c r="AF850" s="76"/>
      <c r="AG850" s="76"/>
      <c r="AH850" s="76"/>
      <c r="AI850" s="76"/>
      <c r="AJ850" s="76"/>
      <c r="AK850" s="76"/>
      <c r="AL850" s="76"/>
    </row>
    <row r="851" spans="1:38" ht="11.25" customHeight="1" x14ac:dyDescent="0.55000000000000004">
      <c r="A851" s="76"/>
      <c r="B851" s="76"/>
      <c r="C851" s="76"/>
      <c r="D851" s="76"/>
      <c r="E851" s="76"/>
      <c r="F851" s="76"/>
      <c r="G851" s="76"/>
      <c r="H851" s="76"/>
      <c r="I851" s="76"/>
      <c r="J851" s="76"/>
      <c r="K851" s="76"/>
      <c r="L851" s="76"/>
      <c r="M851" s="76"/>
      <c r="N851" s="76"/>
      <c r="O851" s="76"/>
      <c r="P851" s="76"/>
      <c r="Q851" s="76"/>
      <c r="R851" s="76"/>
      <c r="S851" s="76"/>
      <c r="T851" s="76"/>
      <c r="U851" s="76"/>
      <c r="V851" s="76"/>
      <c r="W851" s="76"/>
      <c r="X851" s="76"/>
      <c r="Y851" s="76"/>
      <c r="Z851" s="76"/>
      <c r="AA851" s="76"/>
      <c r="AB851" s="76"/>
      <c r="AC851" s="76"/>
      <c r="AD851" s="76"/>
      <c r="AE851" s="76"/>
      <c r="AF851" s="76"/>
      <c r="AG851" s="76"/>
      <c r="AH851" s="76"/>
      <c r="AI851" s="76"/>
      <c r="AJ851" s="76"/>
      <c r="AK851" s="76"/>
      <c r="AL851" s="76"/>
    </row>
    <row r="852" spans="1:38" ht="11.25" customHeight="1" x14ac:dyDescent="0.55000000000000004">
      <c r="A852" s="76"/>
      <c r="B852" s="76"/>
      <c r="C852" s="76"/>
      <c r="D852" s="76"/>
      <c r="E852" s="76"/>
      <c r="F852" s="76"/>
      <c r="G852" s="76"/>
      <c r="H852" s="76"/>
      <c r="I852" s="76"/>
      <c r="J852" s="76"/>
      <c r="K852" s="76"/>
      <c r="L852" s="76"/>
      <c r="M852" s="76"/>
      <c r="N852" s="76"/>
      <c r="O852" s="76"/>
      <c r="P852" s="76"/>
      <c r="Q852" s="76"/>
      <c r="R852" s="76"/>
      <c r="S852" s="76"/>
      <c r="T852" s="76"/>
      <c r="U852" s="76"/>
      <c r="V852" s="76"/>
      <c r="W852" s="76"/>
      <c r="X852" s="76"/>
      <c r="Y852" s="76"/>
      <c r="Z852" s="76"/>
      <c r="AA852" s="76"/>
      <c r="AB852" s="76"/>
      <c r="AC852" s="76"/>
      <c r="AD852" s="76"/>
      <c r="AE852" s="76"/>
      <c r="AF852" s="76"/>
      <c r="AG852" s="76"/>
      <c r="AH852" s="76"/>
      <c r="AI852" s="76"/>
      <c r="AJ852" s="76"/>
      <c r="AK852" s="76"/>
      <c r="AL852" s="76"/>
    </row>
    <row r="853" spans="1:38" ht="11.25" customHeight="1" x14ac:dyDescent="0.55000000000000004">
      <c r="A853" s="76"/>
      <c r="B853" s="76"/>
      <c r="C853" s="76"/>
      <c r="D853" s="76"/>
      <c r="E853" s="76"/>
      <c r="F853" s="76"/>
      <c r="G853" s="76"/>
      <c r="H853" s="76"/>
      <c r="I853" s="76"/>
      <c r="J853" s="76"/>
      <c r="K853" s="76"/>
      <c r="L853" s="76"/>
      <c r="M853" s="76"/>
      <c r="N853" s="76"/>
      <c r="O853" s="76"/>
      <c r="P853" s="76"/>
      <c r="Q853" s="76"/>
      <c r="R853" s="76"/>
      <c r="S853" s="76"/>
      <c r="T853" s="76"/>
      <c r="U853" s="76"/>
      <c r="V853" s="76"/>
      <c r="W853" s="76"/>
      <c r="X853" s="76"/>
      <c r="Y853" s="76"/>
      <c r="Z853" s="76"/>
      <c r="AA853" s="76"/>
      <c r="AB853" s="76"/>
      <c r="AC853" s="76"/>
      <c r="AD853" s="76"/>
      <c r="AE853" s="76"/>
      <c r="AF853" s="76"/>
      <c r="AG853" s="76"/>
      <c r="AH853" s="76"/>
      <c r="AI853" s="76"/>
      <c r="AJ853" s="76"/>
      <c r="AK853" s="76"/>
      <c r="AL853" s="76"/>
    </row>
    <row r="854" spans="1:38" ht="11.25" customHeight="1" x14ac:dyDescent="0.55000000000000004">
      <c r="A854" s="76"/>
      <c r="B854" s="76"/>
      <c r="C854" s="76"/>
      <c r="D854" s="76"/>
      <c r="E854" s="76"/>
      <c r="F854" s="76"/>
      <c r="G854" s="76"/>
      <c r="H854" s="76"/>
      <c r="I854" s="76"/>
      <c r="J854" s="76"/>
      <c r="K854" s="76"/>
      <c r="L854" s="76"/>
      <c r="M854" s="76"/>
      <c r="N854" s="76"/>
      <c r="O854" s="76"/>
      <c r="P854" s="76"/>
      <c r="Q854" s="76"/>
      <c r="R854" s="76"/>
      <c r="S854" s="76"/>
      <c r="T854" s="76"/>
      <c r="U854" s="76"/>
      <c r="V854" s="76"/>
      <c r="W854" s="76"/>
      <c r="X854" s="76"/>
      <c r="Y854" s="76"/>
      <c r="Z854" s="76"/>
      <c r="AA854" s="76"/>
      <c r="AB854" s="76"/>
      <c r="AC854" s="76"/>
      <c r="AD854" s="76"/>
      <c r="AE854" s="76"/>
      <c r="AF854" s="76"/>
      <c r="AG854" s="76"/>
      <c r="AH854" s="76"/>
      <c r="AI854" s="76"/>
      <c r="AJ854" s="76"/>
      <c r="AK854" s="76"/>
      <c r="AL854" s="76"/>
    </row>
    <row r="855" spans="1:38" ht="11.25" customHeight="1" x14ac:dyDescent="0.55000000000000004">
      <c r="A855" s="76"/>
      <c r="B855" s="76"/>
      <c r="C855" s="76"/>
      <c r="D855" s="76"/>
      <c r="E855" s="76"/>
      <c r="F855" s="76"/>
      <c r="G855" s="76"/>
      <c r="H855" s="76"/>
      <c r="I855" s="76"/>
      <c r="J855" s="76"/>
      <c r="K855" s="76"/>
      <c r="L855" s="76"/>
      <c r="M855" s="76"/>
      <c r="N855" s="76"/>
      <c r="O855" s="76"/>
      <c r="P855" s="76"/>
      <c r="Q855" s="76"/>
      <c r="R855" s="76"/>
      <c r="S855" s="76"/>
      <c r="T855" s="76"/>
      <c r="U855" s="76"/>
      <c r="V855" s="76"/>
      <c r="W855" s="76"/>
      <c r="X855" s="76"/>
      <c r="Y855" s="76"/>
      <c r="Z855" s="76"/>
      <c r="AA855" s="76"/>
      <c r="AB855" s="76"/>
      <c r="AC855" s="76"/>
      <c r="AD855" s="76"/>
      <c r="AE855" s="76"/>
      <c r="AF855" s="76"/>
      <c r="AG855" s="76"/>
      <c r="AH855" s="76"/>
      <c r="AI855" s="76"/>
      <c r="AJ855" s="76"/>
      <c r="AK855" s="76"/>
      <c r="AL855" s="76"/>
    </row>
    <row r="856" spans="1:38" ht="11.25" customHeight="1" x14ac:dyDescent="0.55000000000000004">
      <c r="A856" s="76"/>
      <c r="B856" s="76"/>
      <c r="C856" s="76"/>
      <c r="D856" s="76"/>
      <c r="E856" s="76"/>
      <c r="F856" s="76"/>
      <c r="G856" s="76"/>
      <c r="H856" s="76"/>
      <c r="I856" s="76"/>
      <c r="J856" s="76"/>
      <c r="K856" s="76"/>
      <c r="L856" s="76"/>
      <c r="M856" s="76"/>
      <c r="N856" s="76"/>
      <c r="O856" s="76"/>
      <c r="P856" s="76"/>
      <c r="Q856" s="76"/>
      <c r="R856" s="76"/>
      <c r="S856" s="76"/>
      <c r="T856" s="76"/>
      <c r="U856" s="76"/>
      <c r="V856" s="76"/>
      <c r="W856" s="76"/>
      <c r="X856" s="76"/>
      <c r="Y856" s="76"/>
      <c r="Z856" s="76"/>
      <c r="AA856" s="76"/>
      <c r="AB856" s="76"/>
      <c r="AC856" s="76"/>
      <c r="AD856" s="76"/>
      <c r="AE856" s="76"/>
      <c r="AF856" s="76"/>
      <c r="AG856" s="76"/>
      <c r="AH856" s="76"/>
      <c r="AI856" s="76"/>
      <c r="AJ856" s="76"/>
      <c r="AK856" s="76"/>
      <c r="AL856" s="76"/>
    </row>
    <row r="857" spans="1:38" ht="11.25" customHeight="1" x14ac:dyDescent="0.55000000000000004">
      <c r="A857" s="76"/>
      <c r="B857" s="76"/>
      <c r="C857" s="76"/>
      <c r="D857" s="76"/>
      <c r="E857" s="76"/>
      <c r="F857" s="76"/>
      <c r="G857" s="76"/>
      <c r="H857" s="76"/>
      <c r="I857" s="76"/>
      <c r="J857" s="76"/>
      <c r="K857" s="76"/>
      <c r="L857" s="76"/>
      <c r="M857" s="76"/>
      <c r="N857" s="76"/>
      <c r="O857" s="76"/>
      <c r="P857" s="76"/>
      <c r="Q857" s="76"/>
      <c r="R857" s="76"/>
      <c r="S857" s="76"/>
      <c r="T857" s="76"/>
      <c r="U857" s="76"/>
      <c r="V857" s="76"/>
      <c r="W857" s="76"/>
      <c r="X857" s="76"/>
      <c r="Y857" s="76"/>
      <c r="Z857" s="76"/>
      <c r="AA857" s="76"/>
      <c r="AB857" s="76"/>
      <c r="AC857" s="76"/>
      <c r="AD857" s="76"/>
      <c r="AE857" s="76"/>
      <c r="AF857" s="76"/>
      <c r="AG857" s="76"/>
      <c r="AH857" s="76"/>
      <c r="AI857" s="76"/>
      <c r="AJ857" s="76"/>
      <c r="AK857" s="76"/>
      <c r="AL857" s="76"/>
    </row>
    <row r="858" spans="1:38" ht="11.25" customHeight="1" x14ac:dyDescent="0.55000000000000004">
      <c r="A858" s="76"/>
      <c r="B858" s="76"/>
      <c r="C858" s="76"/>
      <c r="D858" s="76"/>
      <c r="E858" s="76"/>
      <c r="F858" s="76"/>
      <c r="G858" s="76"/>
      <c r="H858" s="76"/>
      <c r="I858" s="76"/>
      <c r="J858" s="76"/>
      <c r="K858" s="76"/>
      <c r="L858" s="76"/>
      <c r="M858" s="76"/>
      <c r="N858" s="76"/>
      <c r="O858" s="76"/>
      <c r="P858" s="76"/>
      <c r="Q858" s="76"/>
      <c r="R858" s="76"/>
      <c r="S858" s="76"/>
      <c r="T858" s="76"/>
      <c r="U858" s="76"/>
      <c r="V858" s="76"/>
      <c r="W858" s="76"/>
      <c r="X858" s="76"/>
      <c r="Y858" s="76"/>
      <c r="Z858" s="76"/>
      <c r="AA858" s="76"/>
      <c r="AB858" s="76"/>
      <c r="AC858" s="76"/>
      <c r="AD858" s="76"/>
      <c r="AE858" s="76"/>
      <c r="AF858" s="76"/>
      <c r="AG858" s="76"/>
      <c r="AH858" s="76"/>
      <c r="AI858" s="76"/>
      <c r="AJ858" s="76"/>
      <c r="AK858" s="76"/>
      <c r="AL858" s="76"/>
    </row>
    <row r="859" spans="1:38" ht="11.25" customHeight="1" x14ac:dyDescent="0.55000000000000004">
      <c r="A859" s="76"/>
      <c r="B859" s="76"/>
      <c r="C859" s="76"/>
      <c r="D859" s="76"/>
      <c r="E859" s="76"/>
      <c r="F859" s="76"/>
      <c r="G859" s="76"/>
      <c r="H859" s="76"/>
      <c r="I859" s="76"/>
      <c r="J859" s="76"/>
      <c r="K859" s="76"/>
      <c r="L859" s="76"/>
      <c r="M859" s="76"/>
      <c r="N859" s="76"/>
      <c r="O859" s="76"/>
      <c r="P859" s="76"/>
      <c r="Q859" s="76"/>
      <c r="R859" s="76"/>
      <c r="S859" s="76"/>
      <c r="T859" s="76"/>
      <c r="U859" s="76"/>
      <c r="V859" s="76"/>
      <c r="W859" s="76"/>
      <c r="X859" s="76"/>
      <c r="Y859" s="76"/>
      <c r="Z859" s="76"/>
      <c r="AA859" s="76"/>
      <c r="AB859" s="76"/>
      <c r="AC859" s="76"/>
      <c r="AD859" s="76"/>
      <c r="AE859" s="76"/>
      <c r="AF859" s="76"/>
      <c r="AG859" s="76"/>
      <c r="AH859" s="76"/>
      <c r="AI859" s="76"/>
      <c r="AJ859" s="76"/>
      <c r="AK859" s="76"/>
      <c r="AL859" s="76"/>
    </row>
    <row r="860" spans="1:38" ht="11.25" customHeight="1" x14ac:dyDescent="0.55000000000000004">
      <c r="A860" s="76"/>
      <c r="B860" s="76"/>
      <c r="C860" s="76"/>
      <c r="D860" s="76"/>
      <c r="E860" s="76"/>
      <c r="F860" s="76"/>
      <c r="G860" s="76"/>
      <c r="H860" s="76"/>
      <c r="I860" s="76"/>
      <c r="J860" s="76"/>
      <c r="K860" s="76"/>
      <c r="L860" s="76"/>
      <c r="M860" s="76"/>
      <c r="N860" s="76"/>
      <c r="O860" s="76"/>
      <c r="P860" s="76"/>
      <c r="Q860" s="76"/>
      <c r="R860" s="76"/>
      <c r="S860" s="76"/>
      <c r="T860" s="76"/>
      <c r="U860" s="76"/>
      <c r="V860" s="76"/>
      <c r="W860" s="76"/>
      <c r="X860" s="76"/>
      <c r="Y860" s="76"/>
      <c r="Z860" s="76"/>
      <c r="AA860" s="76"/>
      <c r="AB860" s="76"/>
      <c r="AC860" s="76"/>
      <c r="AD860" s="76"/>
      <c r="AE860" s="76"/>
      <c r="AF860" s="76"/>
      <c r="AG860" s="76"/>
      <c r="AH860" s="76"/>
      <c r="AI860" s="76"/>
      <c r="AJ860" s="76"/>
      <c r="AK860" s="76"/>
      <c r="AL860" s="76"/>
    </row>
    <row r="861" spans="1:38" ht="11.25" customHeight="1" x14ac:dyDescent="0.55000000000000004">
      <c r="A861" s="76"/>
      <c r="B861" s="76"/>
      <c r="C861" s="76"/>
      <c r="D861" s="76"/>
      <c r="E861" s="76"/>
      <c r="F861" s="76"/>
      <c r="G861" s="76"/>
      <c r="H861" s="76"/>
      <c r="I861" s="76"/>
      <c r="J861" s="76"/>
      <c r="K861" s="76"/>
      <c r="L861" s="76"/>
      <c r="M861" s="76"/>
      <c r="N861" s="76"/>
      <c r="O861" s="76"/>
      <c r="P861" s="76"/>
      <c r="Q861" s="76"/>
      <c r="R861" s="76"/>
      <c r="S861" s="76"/>
      <c r="T861" s="76"/>
      <c r="U861" s="76"/>
      <c r="V861" s="76"/>
      <c r="W861" s="76"/>
      <c r="X861" s="76"/>
      <c r="Y861" s="76"/>
      <c r="Z861" s="76"/>
      <c r="AA861" s="76"/>
      <c r="AB861" s="76"/>
      <c r="AC861" s="76"/>
      <c r="AD861" s="76"/>
      <c r="AE861" s="76"/>
      <c r="AF861" s="76"/>
      <c r="AG861" s="76"/>
      <c r="AH861" s="76"/>
      <c r="AI861" s="76"/>
      <c r="AJ861" s="76"/>
      <c r="AK861" s="76"/>
      <c r="AL861" s="76"/>
    </row>
    <row r="862" spans="1:38" ht="11.25" customHeight="1" x14ac:dyDescent="0.55000000000000004">
      <c r="A862" s="76"/>
      <c r="B862" s="76"/>
      <c r="C862" s="76"/>
      <c r="D862" s="76"/>
      <c r="E862" s="76"/>
      <c r="F862" s="76"/>
      <c r="G862" s="76"/>
      <c r="H862" s="76"/>
      <c r="I862" s="76"/>
      <c r="J862" s="76"/>
      <c r="K862" s="76"/>
      <c r="L862" s="76"/>
      <c r="M862" s="76"/>
      <c r="N862" s="76"/>
      <c r="O862" s="76"/>
      <c r="P862" s="76"/>
      <c r="Q862" s="76"/>
      <c r="R862" s="76"/>
      <c r="S862" s="76"/>
      <c r="T862" s="76"/>
      <c r="U862" s="76"/>
      <c r="V862" s="76"/>
      <c r="W862" s="76"/>
      <c r="X862" s="76"/>
      <c r="Y862" s="76"/>
      <c r="Z862" s="76"/>
      <c r="AA862" s="76"/>
      <c r="AB862" s="76"/>
      <c r="AC862" s="76"/>
      <c r="AD862" s="76"/>
      <c r="AE862" s="76"/>
      <c r="AF862" s="76"/>
      <c r="AG862" s="76"/>
      <c r="AH862" s="76"/>
      <c r="AI862" s="76"/>
      <c r="AJ862" s="76"/>
      <c r="AK862" s="76"/>
      <c r="AL862" s="76"/>
    </row>
    <row r="863" spans="1:38" ht="11.25" customHeight="1" x14ac:dyDescent="0.55000000000000004">
      <c r="A863" s="76"/>
      <c r="B863" s="76"/>
      <c r="C863" s="76"/>
      <c r="D863" s="76"/>
      <c r="E863" s="76"/>
      <c r="F863" s="76"/>
      <c r="G863" s="76"/>
      <c r="H863" s="76"/>
      <c r="I863" s="76"/>
      <c r="J863" s="76"/>
      <c r="K863" s="76"/>
      <c r="L863" s="76"/>
      <c r="M863" s="76"/>
      <c r="N863" s="76"/>
      <c r="O863" s="76"/>
      <c r="P863" s="76"/>
      <c r="Q863" s="76"/>
      <c r="R863" s="76"/>
      <c r="S863" s="76"/>
      <c r="T863" s="76"/>
      <c r="U863" s="76"/>
      <c r="V863" s="76"/>
      <c r="W863" s="76"/>
      <c r="X863" s="76"/>
      <c r="Y863" s="76"/>
      <c r="Z863" s="76"/>
      <c r="AA863" s="76"/>
      <c r="AB863" s="76"/>
      <c r="AC863" s="76"/>
      <c r="AD863" s="76"/>
      <c r="AE863" s="76"/>
      <c r="AF863" s="76"/>
      <c r="AG863" s="76"/>
      <c r="AH863" s="76"/>
      <c r="AI863" s="76"/>
      <c r="AJ863" s="76"/>
      <c r="AK863" s="76"/>
      <c r="AL863" s="76"/>
    </row>
    <row r="864" spans="1:38" ht="11.25" customHeight="1" x14ac:dyDescent="0.55000000000000004">
      <c r="A864" s="76"/>
      <c r="B864" s="76"/>
      <c r="C864" s="76"/>
      <c r="D864" s="76"/>
      <c r="E864" s="76"/>
      <c r="F864" s="76"/>
      <c r="G864" s="76"/>
      <c r="H864" s="76"/>
      <c r="I864" s="76"/>
      <c r="J864" s="76"/>
      <c r="K864" s="76"/>
      <c r="L864" s="76"/>
      <c r="M864" s="76"/>
      <c r="N864" s="76"/>
      <c r="O864" s="76"/>
      <c r="P864" s="76"/>
      <c r="Q864" s="76"/>
      <c r="R864" s="76"/>
      <c r="S864" s="76"/>
      <c r="T864" s="76"/>
      <c r="U864" s="76"/>
      <c r="V864" s="76"/>
      <c r="W864" s="76"/>
      <c r="X864" s="76"/>
      <c r="Y864" s="76"/>
      <c r="Z864" s="76"/>
      <c r="AA864" s="76"/>
      <c r="AB864" s="76"/>
      <c r="AC864" s="76"/>
      <c r="AD864" s="76"/>
      <c r="AE864" s="76"/>
      <c r="AF864" s="76"/>
      <c r="AG864" s="76"/>
      <c r="AH864" s="76"/>
      <c r="AI864" s="76"/>
      <c r="AJ864" s="76"/>
      <c r="AK864" s="76"/>
      <c r="AL864" s="76"/>
    </row>
    <row r="865" spans="1:38" ht="11.25" customHeight="1" x14ac:dyDescent="0.55000000000000004">
      <c r="A865" s="76"/>
      <c r="B865" s="76"/>
      <c r="C865" s="76"/>
      <c r="D865" s="76"/>
      <c r="E865" s="76"/>
      <c r="F865" s="76"/>
      <c r="G865" s="76"/>
      <c r="H865" s="76"/>
      <c r="I865" s="76"/>
      <c r="J865" s="76"/>
      <c r="K865" s="76"/>
      <c r="L865" s="76"/>
      <c r="M865" s="76"/>
      <c r="N865" s="76"/>
      <c r="O865" s="76"/>
      <c r="P865" s="76"/>
      <c r="Q865" s="76"/>
      <c r="R865" s="76"/>
      <c r="S865" s="76"/>
      <c r="T865" s="76"/>
      <c r="U865" s="76"/>
      <c r="V865" s="76"/>
      <c r="W865" s="76"/>
      <c r="X865" s="76"/>
      <c r="Y865" s="76"/>
      <c r="Z865" s="76"/>
      <c r="AA865" s="76"/>
      <c r="AB865" s="76"/>
      <c r="AC865" s="76"/>
      <c r="AD865" s="76"/>
      <c r="AE865" s="76"/>
      <c r="AF865" s="76"/>
      <c r="AG865" s="76"/>
      <c r="AH865" s="76"/>
      <c r="AI865" s="76"/>
      <c r="AJ865" s="76"/>
      <c r="AK865" s="76"/>
      <c r="AL865" s="76"/>
    </row>
    <row r="866" spans="1:38" ht="11.25" customHeight="1" x14ac:dyDescent="0.55000000000000004">
      <c r="A866" s="76"/>
      <c r="B866" s="76"/>
      <c r="C866" s="76"/>
      <c r="D866" s="76"/>
      <c r="E866" s="76"/>
      <c r="F866" s="76"/>
      <c r="G866" s="76"/>
      <c r="H866" s="76"/>
      <c r="I866" s="76"/>
      <c r="J866" s="76"/>
      <c r="K866" s="76"/>
      <c r="L866" s="76"/>
      <c r="M866" s="76"/>
      <c r="N866" s="76"/>
      <c r="O866" s="76"/>
      <c r="P866" s="76"/>
      <c r="Q866" s="76"/>
      <c r="R866" s="76"/>
      <c r="S866" s="76"/>
      <c r="T866" s="76"/>
      <c r="U866" s="76"/>
      <c r="V866" s="76"/>
      <c r="W866" s="76"/>
      <c r="X866" s="76"/>
      <c r="Y866" s="76"/>
      <c r="Z866" s="76"/>
      <c r="AA866" s="76"/>
      <c r="AB866" s="76"/>
      <c r="AC866" s="76"/>
      <c r="AD866" s="76"/>
      <c r="AE866" s="76"/>
      <c r="AF866" s="76"/>
      <c r="AG866" s="76"/>
      <c r="AH866" s="76"/>
      <c r="AI866" s="76"/>
      <c r="AJ866" s="76"/>
      <c r="AK866" s="76"/>
      <c r="AL866" s="76"/>
    </row>
    <row r="867" spans="1:38" ht="11.25" customHeight="1" x14ac:dyDescent="0.55000000000000004">
      <c r="A867" s="76"/>
      <c r="B867" s="76"/>
      <c r="C867" s="76"/>
      <c r="D867" s="76"/>
      <c r="E867" s="76"/>
      <c r="F867" s="76"/>
      <c r="G867" s="76"/>
      <c r="H867" s="76"/>
      <c r="I867" s="76"/>
      <c r="J867" s="76"/>
      <c r="K867" s="76"/>
      <c r="L867" s="76"/>
      <c r="M867" s="76"/>
      <c r="N867" s="76"/>
      <c r="O867" s="76"/>
      <c r="P867" s="76"/>
      <c r="Q867" s="76"/>
      <c r="R867" s="76"/>
      <c r="S867" s="76"/>
      <c r="T867" s="76"/>
      <c r="U867" s="76"/>
      <c r="V867" s="76"/>
      <c r="W867" s="76"/>
      <c r="X867" s="76"/>
      <c r="Y867" s="76"/>
      <c r="Z867" s="76"/>
      <c r="AA867" s="76"/>
      <c r="AB867" s="76"/>
      <c r="AC867" s="76"/>
      <c r="AD867" s="76"/>
      <c r="AE867" s="76"/>
      <c r="AF867" s="76"/>
      <c r="AG867" s="76"/>
      <c r="AH867" s="76"/>
      <c r="AI867" s="76"/>
      <c r="AJ867" s="76"/>
      <c r="AK867" s="76"/>
      <c r="AL867" s="76"/>
    </row>
    <row r="868" spans="1:38" ht="11.25" customHeight="1" x14ac:dyDescent="0.55000000000000004">
      <c r="A868" s="76"/>
      <c r="B868" s="76"/>
      <c r="C868" s="76"/>
      <c r="D868" s="76"/>
      <c r="E868" s="76"/>
      <c r="F868" s="76"/>
      <c r="G868" s="76"/>
      <c r="H868" s="76"/>
      <c r="I868" s="76"/>
      <c r="J868" s="76"/>
      <c r="K868" s="76"/>
      <c r="L868" s="76"/>
      <c r="M868" s="76"/>
      <c r="N868" s="76"/>
      <c r="O868" s="76"/>
      <c r="P868" s="76"/>
      <c r="Q868" s="76"/>
      <c r="R868" s="76"/>
      <c r="S868" s="76"/>
      <c r="T868" s="76"/>
      <c r="U868" s="76"/>
      <c r="V868" s="76"/>
      <c r="W868" s="76"/>
      <c r="X868" s="76"/>
      <c r="Y868" s="76"/>
      <c r="Z868" s="76"/>
      <c r="AA868" s="76"/>
      <c r="AB868" s="76"/>
      <c r="AC868" s="76"/>
      <c r="AD868" s="76"/>
      <c r="AE868" s="76"/>
      <c r="AF868" s="76"/>
      <c r="AG868" s="76"/>
      <c r="AH868" s="76"/>
      <c r="AI868" s="76"/>
      <c r="AJ868" s="76"/>
      <c r="AK868" s="76"/>
      <c r="AL868" s="76"/>
    </row>
    <row r="869" spans="1:38" ht="11.25" customHeight="1" x14ac:dyDescent="0.55000000000000004">
      <c r="A869" s="76"/>
      <c r="B869" s="76"/>
      <c r="C869" s="76"/>
      <c r="D869" s="76"/>
      <c r="E869" s="76"/>
      <c r="F869" s="76"/>
      <c r="G869" s="76"/>
      <c r="H869" s="76"/>
      <c r="I869" s="76"/>
      <c r="J869" s="76"/>
      <c r="K869" s="76"/>
      <c r="L869" s="76"/>
      <c r="M869" s="76"/>
      <c r="N869" s="76"/>
      <c r="O869" s="76"/>
      <c r="P869" s="76"/>
      <c r="Q869" s="76"/>
      <c r="R869" s="76"/>
      <c r="S869" s="76"/>
      <c r="T869" s="76"/>
      <c r="U869" s="76"/>
      <c r="V869" s="76"/>
      <c r="W869" s="76"/>
      <c r="X869" s="76"/>
      <c r="Y869" s="76"/>
      <c r="Z869" s="76"/>
      <c r="AA869" s="76"/>
      <c r="AB869" s="76"/>
      <c r="AC869" s="76"/>
      <c r="AD869" s="76"/>
      <c r="AE869" s="76"/>
      <c r="AF869" s="76"/>
      <c r="AG869" s="76"/>
      <c r="AH869" s="76"/>
      <c r="AI869" s="76"/>
      <c r="AJ869" s="76"/>
      <c r="AK869" s="76"/>
      <c r="AL869" s="76"/>
    </row>
    <row r="870" spans="1:38" ht="11.25" customHeight="1" x14ac:dyDescent="0.55000000000000004">
      <c r="A870" s="76"/>
      <c r="B870" s="76"/>
      <c r="C870" s="76"/>
      <c r="D870" s="76"/>
      <c r="E870" s="76"/>
      <c r="F870" s="76"/>
      <c r="G870" s="76"/>
      <c r="H870" s="76"/>
      <c r="I870" s="76"/>
      <c r="J870" s="76"/>
      <c r="K870" s="76"/>
      <c r="L870" s="76"/>
      <c r="M870" s="76"/>
      <c r="N870" s="76"/>
      <c r="O870" s="76"/>
      <c r="P870" s="76"/>
      <c r="Q870" s="76"/>
      <c r="R870" s="76"/>
      <c r="S870" s="76"/>
      <c r="T870" s="76"/>
      <c r="U870" s="76"/>
      <c r="V870" s="76"/>
      <c r="W870" s="76"/>
      <c r="X870" s="76"/>
      <c r="Y870" s="76"/>
      <c r="Z870" s="76"/>
      <c r="AA870" s="76"/>
      <c r="AB870" s="76"/>
      <c r="AC870" s="76"/>
      <c r="AD870" s="76"/>
      <c r="AE870" s="76"/>
      <c r="AF870" s="76"/>
      <c r="AG870" s="76"/>
      <c r="AH870" s="76"/>
      <c r="AI870" s="76"/>
      <c r="AJ870" s="76"/>
      <c r="AK870" s="76"/>
      <c r="AL870" s="76"/>
    </row>
    <row r="871" spans="1:38" ht="11.25" customHeight="1" x14ac:dyDescent="0.55000000000000004">
      <c r="A871" s="76"/>
      <c r="B871" s="76"/>
      <c r="C871" s="76"/>
      <c r="D871" s="76"/>
      <c r="E871" s="76"/>
      <c r="F871" s="76"/>
      <c r="G871" s="76"/>
      <c r="H871" s="76"/>
      <c r="I871" s="76"/>
      <c r="J871" s="76"/>
      <c r="K871" s="76"/>
      <c r="L871" s="76"/>
      <c r="M871" s="76"/>
      <c r="N871" s="76"/>
      <c r="O871" s="76"/>
      <c r="P871" s="76"/>
      <c r="Q871" s="76"/>
      <c r="R871" s="76"/>
      <c r="S871" s="76"/>
      <c r="T871" s="76"/>
      <c r="U871" s="76"/>
      <c r="V871" s="76"/>
      <c r="W871" s="76"/>
      <c r="X871" s="76"/>
      <c r="Y871" s="76"/>
      <c r="Z871" s="76"/>
      <c r="AA871" s="76"/>
      <c r="AB871" s="76"/>
      <c r="AC871" s="76"/>
      <c r="AD871" s="76"/>
      <c r="AE871" s="76"/>
      <c r="AF871" s="76"/>
      <c r="AG871" s="76"/>
      <c r="AH871" s="76"/>
      <c r="AI871" s="76"/>
      <c r="AJ871" s="76"/>
      <c r="AK871" s="76"/>
      <c r="AL871" s="76"/>
    </row>
    <row r="872" spans="1:38" ht="11.25" customHeight="1" x14ac:dyDescent="0.55000000000000004">
      <c r="A872" s="76"/>
      <c r="B872" s="76"/>
      <c r="C872" s="76"/>
      <c r="D872" s="76"/>
      <c r="E872" s="76"/>
      <c r="F872" s="76"/>
      <c r="G872" s="76"/>
      <c r="H872" s="76"/>
      <c r="I872" s="76"/>
      <c r="J872" s="76"/>
      <c r="K872" s="76"/>
      <c r="L872" s="76"/>
      <c r="M872" s="76"/>
      <c r="N872" s="76"/>
      <c r="O872" s="76"/>
      <c r="P872" s="76"/>
      <c r="Q872" s="76"/>
      <c r="R872" s="76"/>
      <c r="S872" s="76"/>
      <c r="T872" s="76"/>
      <c r="U872" s="76"/>
      <c r="V872" s="76"/>
      <c r="W872" s="76"/>
      <c r="X872" s="76"/>
      <c r="Y872" s="76"/>
      <c r="Z872" s="76"/>
      <c r="AA872" s="76"/>
      <c r="AB872" s="76"/>
      <c r="AC872" s="76"/>
      <c r="AD872" s="76"/>
      <c r="AE872" s="76"/>
      <c r="AF872" s="76"/>
      <c r="AG872" s="76"/>
      <c r="AH872" s="76"/>
      <c r="AI872" s="76"/>
      <c r="AJ872" s="76"/>
      <c r="AK872" s="76"/>
      <c r="AL872" s="76"/>
    </row>
    <row r="873" spans="1:38" ht="11.25" customHeight="1" x14ac:dyDescent="0.55000000000000004">
      <c r="A873" s="76"/>
      <c r="B873" s="76"/>
      <c r="C873" s="76"/>
      <c r="D873" s="76"/>
      <c r="E873" s="76"/>
      <c r="F873" s="76"/>
      <c r="G873" s="76"/>
      <c r="H873" s="76"/>
      <c r="I873" s="76"/>
      <c r="J873" s="76"/>
      <c r="K873" s="76"/>
      <c r="L873" s="76"/>
      <c r="M873" s="76"/>
      <c r="N873" s="76"/>
      <c r="O873" s="76"/>
      <c r="P873" s="76"/>
      <c r="Q873" s="76"/>
      <c r="R873" s="76"/>
      <c r="S873" s="76"/>
      <c r="T873" s="76"/>
      <c r="U873" s="76"/>
      <c r="V873" s="76"/>
      <c r="W873" s="76"/>
      <c r="X873" s="76"/>
      <c r="Y873" s="76"/>
      <c r="Z873" s="76"/>
      <c r="AA873" s="76"/>
      <c r="AB873" s="76"/>
      <c r="AC873" s="76"/>
      <c r="AD873" s="76"/>
      <c r="AE873" s="76"/>
      <c r="AF873" s="76"/>
      <c r="AG873" s="76"/>
      <c r="AH873" s="76"/>
      <c r="AI873" s="76"/>
      <c r="AJ873" s="76"/>
      <c r="AK873" s="76"/>
      <c r="AL873" s="76"/>
    </row>
    <row r="874" spans="1:38" ht="11.25" customHeight="1" x14ac:dyDescent="0.55000000000000004">
      <c r="A874" s="76"/>
      <c r="B874" s="76"/>
      <c r="C874" s="76"/>
      <c r="D874" s="76"/>
      <c r="E874" s="76"/>
      <c r="F874" s="76"/>
      <c r="G874" s="76"/>
      <c r="H874" s="76"/>
      <c r="I874" s="76"/>
      <c r="J874" s="76"/>
      <c r="K874" s="76"/>
      <c r="L874" s="76"/>
      <c r="M874" s="76"/>
      <c r="N874" s="76"/>
      <c r="O874" s="76"/>
      <c r="P874" s="76"/>
      <c r="Q874" s="76"/>
      <c r="R874" s="76"/>
      <c r="S874" s="76"/>
      <c r="T874" s="76"/>
      <c r="U874" s="76"/>
      <c r="V874" s="76"/>
      <c r="W874" s="76"/>
      <c r="X874" s="76"/>
      <c r="Y874" s="76"/>
      <c r="Z874" s="76"/>
      <c r="AA874" s="76"/>
      <c r="AB874" s="76"/>
      <c r="AC874" s="76"/>
      <c r="AD874" s="76"/>
      <c r="AE874" s="76"/>
      <c r="AF874" s="76"/>
      <c r="AG874" s="76"/>
      <c r="AH874" s="76"/>
      <c r="AI874" s="76"/>
      <c r="AJ874" s="76"/>
      <c r="AK874" s="76"/>
      <c r="AL874" s="76"/>
    </row>
    <row r="875" spans="1:38" ht="11.25" customHeight="1" x14ac:dyDescent="0.55000000000000004">
      <c r="A875" s="76"/>
      <c r="B875" s="76"/>
      <c r="C875" s="76"/>
      <c r="D875" s="76"/>
      <c r="E875" s="76"/>
      <c r="F875" s="76"/>
      <c r="G875" s="76"/>
      <c r="H875" s="76"/>
      <c r="I875" s="76"/>
      <c r="J875" s="76"/>
      <c r="K875" s="76"/>
      <c r="L875" s="76"/>
      <c r="M875" s="76"/>
      <c r="N875" s="76"/>
      <c r="O875" s="76"/>
      <c r="P875" s="76"/>
      <c r="Q875" s="76"/>
      <c r="R875" s="76"/>
      <c r="S875" s="76"/>
      <c r="T875" s="76"/>
      <c r="U875" s="76"/>
      <c r="V875" s="76"/>
      <c r="W875" s="76"/>
      <c r="X875" s="76"/>
      <c r="Y875" s="76"/>
      <c r="Z875" s="76"/>
      <c r="AA875" s="76"/>
      <c r="AB875" s="76"/>
      <c r="AC875" s="76"/>
      <c r="AD875" s="76"/>
      <c r="AE875" s="76"/>
      <c r="AF875" s="76"/>
      <c r="AG875" s="76"/>
      <c r="AH875" s="76"/>
      <c r="AI875" s="76"/>
      <c r="AJ875" s="76"/>
      <c r="AK875" s="76"/>
      <c r="AL875" s="76"/>
    </row>
    <row r="876" spans="1:38" ht="11.25" customHeight="1" x14ac:dyDescent="0.55000000000000004">
      <c r="A876" s="76"/>
      <c r="B876" s="76"/>
      <c r="C876" s="76"/>
      <c r="D876" s="76"/>
      <c r="E876" s="76"/>
      <c r="F876" s="76"/>
      <c r="G876" s="76"/>
      <c r="H876" s="76"/>
      <c r="I876" s="76"/>
      <c r="J876" s="76"/>
      <c r="K876" s="76"/>
      <c r="L876" s="76"/>
      <c r="M876" s="76"/>
      <c r="N876" s="76"/>
      <c r="O876" s="76"/>
      <c r="P876" s="76"/>
      <c r="Q876" s="76"/>
      <c r="R876" s="76"/>
      <c r="S876" s="76"/>
      <c r="T876" s="76"/>
      <c r="U876" s="76"/>
      <c r="V876" s="76"/>
      <c r="W876" s="76"/>
      <c r="X876" s="76"/>
      <c r="Y876" s="76"/>
      <c r="Z876" s="76"/>
      <c r="AA876" s="76"/>
      <c r="AB876" s="76"/>
      <c r="AC876" s="76"/>
      <c r="AD876" s="76"/>
      <c r="AE876" s="76"/>
      <c r="AF876" s="76"/>
      <c r="AG876" s="76"/>
      <c r="AH876" s="76"/>
      <c r="AI876" s="76"/>
      <c r="AJ876" s="76"/>
      <c r="AK876" s="76"/>
      <c r="AL876" s="76"/>
    </row>
    <row r="877" spans="1:38" ht="11.25" customHeight="1" x14ac:dyDescent="0.55000000000000004">
      <c r="A877" s="76"/>
      <c r="B877" s="76"/>
      <c r="C877" s="76"/>
      <c r="D877" s="76"/>
      <c r="E877" s="76"/>
      <c r="F877" s="76"/>
      <c r="G877" s="76"/>
      <c r="H877" s="76"/>
      <c r="I877" s="76"/>
      <c r="J877" s="76"/>
      <c r="K877" s="76"/>
      <c r="L877" s="76"/>
      <c r="M877" s="76"/>
      <c r="N877" s="76"/>
      <c r="O877" s="76"/>
      <c r="P877" s="76"/>
      <c r="Q877" s="76"/>
      <c r="R877" s="76"/>
      <c r="S877" s="76"/>
      <c r="T877" s="76"/>
      <c r="U877" s="76"/>
      <c r="V877" s="76"/>
      <c r="W877" s="76"/>
      <c r="X877" s="76"/>
      <c r="Y877" s="76"/>
      <c r="Z877" s="76"/>
      <c r="AA877" s="76"/>
      <c r="AB877" s="76"/>
      <c r="AC877" s="76"/>
      <c r="AD877" s="76"/>
      <c r="AE877" s="76"/>
      <c r="AF877" s="76"/>
      <c r="AG877" s="76"/>
      <c r="AH877" s="76"/>
      <c r="AI877" s="76"/>
      <c r="AJ877" s="76"/>
      <c r="AK877" s="76"/>
      <c r="AL877" s="76"/>
    </row>
    <row r="878" spans="1:38" ht="11.25" customHeight="1" x14ac:dyDescent="0.55000000000000004">
      <c r="A878" s="76"/>
      <c r="B878" s="76"/>
      <c r="C878" s="76"/>
      <c r="D878" s="76"/>
      <c r="E878" s="76"/>
      <c r="F878" s="76"/>
      <c r="G878" s="76"/>
      <c r="H878" s="76"/>
      <c r="I878" s="76"/>
      <c r="J878" s="76"/>
      <c r="K878" s="76"/>
      <c r="L878" s="76"/>
      <c r="M878" s="76"/>
      <c r="N878" s="76"/>
      <c r="O878" s="76"/>
      <c r="P878" s="76"/>
      <c r="Q878" s="76"/>
      <c r="R878" s="76"/>
      <c r="S878" s="76"/>
      <c r="T878" s="76"/>
      <c r="U878" s="76"/>
      <c r="V878" s="76"/>
      <c r="W878" s="76"/>
      <c r="X878" s="76"/>
      <c r="Y878" s="76"/>
      <c r="Z878" s="76"/>
      <c r="AA878" s="76"/>
      <c r="AB878" s="76"/>
      <c r="AC878" s="76"/>
      <c r="AD878" s="76"/>
      <c r="AE878" s="76"/>
      <c r="AF878" s="76"/>
      <c r="AG878" s="76"/>
      <c r="AH878" s="76"/>
      <c r="AI878" s="76"/>
      <c r="AJ878" s="76"/>
      <c r="AK878" s="76"/>
      <c r="AL878" s="76"/>
    </row>
    <row r="879" spans="1:38" ht="11.25" customHeight="1" x14ac:dyDescent="0.55000000000000004">
      <c r="A879" s="76"/>
      <c r="B879" s="76"/>
      <c r="C879" s="76"/>
      <c r="D879" s="76"/>
      <c r="E879" s="76"/>
      <c r="F879" s="76"/>
      <c r="G879" s="76"/>
      <c r="H879" s="76"/>
      <c r="I879" s="76"/>
      <c r="J879" s="76"/>
      <c r="K879" s="76"/>
      <c r="L879" s="76"/>
      <c r="M879" s="76"/>
      <c r="N879" s="76"/>
      <c r="O879" s="76"/>
      <c r="P879" s="76"/>
      <c r="Q879" s="76"/>
      <c r="R879" s="76"/>
      <c r="S879" s="76"/>
      <c r="T879" s="76"/>
      <c r="U879" s="76"/>
      <c r="V879" s="76"/>
      <c r="W879" s="76"/>
      <c r="X879" s="76"/>
      <c r="Y879" s="76"/>
      <c r="Z879" s="76"/>
      <c r="AA879" s="76"/>
      <c r="AB879" s="76"/>
      <c r="AC879" s="76"/>
      <c r="AD879" s="76"/>
      <c r="AE879" s="76"/>
      <c r="AF879" s="76"/>
      <c r="AG879" s="76"/>
      <c r="AH879" s="76"/>
      <c r="AI879" s="76"/>
      <c r="AJ879" s="76"/>
      <c r="AK879" s="76"/>
      <c r="AL879" s="76"/>
    </row>
    <row r="880" spans="1:38" ht="11.25" customHeight="1" x14ac:dyDescent="0.55000000000000004">
      <c r="A880" s="76"/>
      <c r="B880" s="76"/>
      <c r="C880" s="76"/>
      <c r="D880" s="76"/>
      <c r="E880" s="76"/>
      <c r="F880" s="76"/>
      <c r="G880" s="76"/>
      <c r="H880" s="76"/>
      <c r="I880" s="76"/>
      <c r="J880" s="76"/>
      <c r="K880" s="76"/>
      <c r="L880" s="76"/>
      <c r="M880" s="76"/>
      <c r="N880" s="76"/>
      <c r="O880" s="76"/>
      <c r="P880" s="76"/>
      <c r="Q880" s="76"/>
      <c r="R880" s="76"/>
      <c r="S880" s="76"/>
      <c r="T880" s="76"/>
      <c r="U880" s="76"/>
      <c r="V880" s="76"/>
      <c r="W880" s="76"/>
      <c r="X880" s="76"/>
      <c r="Y880" s="76"/>
      <c r="Z880" s="76"/>
      <c r="AA880" s="76"/>
      <c r="AB880" s="76"/>
      <c r="AC880" s="76"/>
      <c r="AD880" s="76"/>
      <c r="AE880" s="76"/>
      <c r="AF880" s="76"/>
      <c r="AG880" s="76"/>
      <c r="AH880" s="76"/>
      <c r="AI880" s="76"/>
      <c r="AJ880" s="76"/>
      <c r="AK880" s="76"/>
      <c r="AL880" s="76"/>
    </row>
    <row r="881" spans="1:38" ht="11.25" customHeight="1" x14ac:dyDescent="0.55000000000000004">
      <c r="A881" s="76"/>
      <c r="B881" s="76"/>
      <c r="C881" s="76"/>
      <c r="D881" s="76"/>
      <c r="E881" s="76"/>
      <c r="F881" s="76"/>
      <c r="G881" s="76"/>
      <c r="H881" s="76"/>
      <c r="I881" s="76"/>
      <c r="J881" s="76"/>
      <c r="K881" s="76"/>
      <c r="L881" s="76"/>
      <c r="M881" s="76"/>
      <c r="N881" s="76"/>
      <c r="O881" s="76"/>
      <c r="P881" s="76"/>
      <c r="Q881" s="76"/>
      <c r="R881" s="76"/>
      <c r="S881" s="76"/>
      <c r="T881" s="76"/>
      <c r="U881" s="76"/>
      <c r="V881" s="76"/>
      <c r="W881" s="76"/>
      <c r="X881" s="76"/>
      <c r="Y881" s="76"/>
      <c r="Z881" s="76"/>
      <c r="AA881" s="76"/>
      <c r="AB881" s="76"/>
      <c r="AC881" s="76"/>
      <c r="AD881" s="76"/>
      <c r="AE881" s="76"/>
      <c r="AF881" s="76"/>
      <c r="AG881" s="76"/>
      <c r="AH881" s="76"/>
      <c r="AI881" s="76"/>
      <c r="AJ881" s="76"/>
      <c r="AK881" s="76"/>
      <c r="AL881" s="76"/>
    </row>
    <row r="882" spans="1:38" ht="11.25" customHeight="1" x14ac:dyDescent="0.55000000000000004">
      <c r="A882" s="76"/>
      <c r="B882" s="76"/>
      <c r="C882" s="76"/>
      <c r="D882" s="76"/>
      <c r="E882" s="76"/>
      <c r="F882" s="76"/>
      <c r="G882" s="76"/>
      <c r="H882" s="76"/>
      <c r="I882" s="76"/>
      <c r="J882" s="76"/>
      <c r="K882" s="76"/>
      <c r="L882" s="76"/>
      <c r="M882" s="76"/>
      <c r="N882" s="76"/>
      <c r="O882" s="76"/>
      <c r="P882" s="76"/>
      <c r="Q882" s="76"/>
      <c r="R882" s="76"/>
      <c r="S882" s="76"/>
      <c r="T882" s="76"/>
      <c r="U882" s="76"/>
      <c r="V882" s="76"/>
      <c r="W882" s="76"/>
      <c r="X882" s="76"/>
      <c r="Y882" s="76"/>
      <c r="Z882" s="76"/>
      <c r="AA882" s="76"/>
      <c r="AB882" s="76"/>
      <c r="AC882" s="76"/>
      <c r="AD882" s="76"/>
      <c r="AE882" s="76"/>
      <c r="AF882" s="76"/>
      <c r="AG882" s="76"/>
      <c r="AH882" s="76"/>
      <c r="AI882" s="76"/>
      <c r="AJ882" s="76"/>
      <c r="AK882" s="76"/>
      <c r="AL882" s="76"/>
    </row>
    <row r="883" spans="1:38" ht="11.25" customHeight="1" x14ac:dyDescent="0.55000000000000004">
      <c r="A883" s="76"/>
      <c r="B883" s="76"/>
      <c r="C883" s="76"/>
      <c r="D883" s="76"/>
      <c r="E883" s="76"/>
      <c r="F883" s="76"/>
      <c r="G883" s="76"/>
      <c r="H883" s="76"/>
      <c r="I883" s="76"/>
      <c r="J883" s="76"/>
      <c r="K883" s="76"/>
      <c r="L883" s="76"/>
      <c r="M883" s="76"/>
      <c r="N883" s="76"/>
      <c r="O883" s="76"/>
      <c r="P883" s="76"/>
      <c r="Q883" s="76"/>
      <c r="R883" s="76"/>
      <c r="S883" s="76"/>
      <c r="T883" s="76"/>
      <c r="U883" s="76"/>
      <c r="V883" s="76"/>
      <c r="W883" s="76"/>
      <c r="X883" s="76"/>
      <c r="Y883" s="76"/>
      <c r="Z883" s="76"/>
      <c r="AA883" s="76"/>
      <c r="AB883" s="76"/>
      <c r="AC883" s="76"/>
      <c r="AD883" s="76"/>
      <c r="AE883" s="76"/>
      <c r="AF883" s="76"/>
      <c r="AG883" s="76"/>
      <c r="AH883" s="76"/>
      <c r="AI883" s="76"/>
      <c r="AJ883" s="76"/>
      <c r="AK883" s="76"/>
      <c r="AL883" s="76"/>
    </row>
    <row r="884" spans="1:38" ht="11.25" customHeight="1" x14ac:dyDescent="0.55000000000000004">
      <c r="A884" s="76"/>
      <c r="B884" s="76"/>
      <c r="C884" s="76"/>
      <c r="D884" s="76"/>
      <c r="E884" s="76"/>
      <c r="F884" s="76"/>
      <c r="G884" s="76"/>
      <c r="H884" s="76"/>
      <c r="I884" s="76"/>
      <c r="J884" s="76"/>
      <c r="K884" s="76"/>
      <c r="L884" s="76"/>
      <c r="M884" s="76"/>
      <c r="N884" s="76"/>
      <c r="O884" s="76"/>
      <c r="P884" s="76"/>
      <c r="Q884" s="76"/>
      <c r="R884" s="76"/>
      <c r="S884" s="76"/>
      <c r="T884" s="76"/>
      <c r="U884" s="76"/>
      <c r="V884" s="76"/>
      <c r="W884" s="76"/>
      <c r="X884" s="76"/>
      <c r="Y884" s="76"/>
      <c r="Z884" s="76"/>
      <c r="AA884" s="76"/>
      <c r="AB884" s="76"/>
      <c r="AC884" s="76"/>
      <c r="AD884" s="76"/>
      <c r="AE884" s="76"/>
      <c r="AF884" s="76"/>
      <c r="AG884" s="76"/>
      <c r="AH884" s="76"/>
      <c r="AI884" s="76"/>
      <c r="AJ884" s="76"/>
      <c r="AK884" s="76"/>
      <c r="AL884" s="76"/>
    </row>
    <row r="885" spans="1:38" ht="11.25" customHeight="1" x14ac:dyDescent="0.55000000000000004">
      <c r="A885" s="76"/>
      <c r="B885" s="76"/>
      <c r="C885" s="76"/>
      <c r="D885" s="76"/>
      <c r="E885" s="76"/>
      <c r="F885" s="76"/>
      <c r="G885" s="76"/>
      <c r="H885" s="76"/>
      <c r="I885" s="76"/>
      <c r="J885" s="76"/>
      <c r="K885" s="76"/>
      <c r="L885" s="76"/>
      <c r="M885" s="76"/>
      <c r="N885" s="76"/>
      <c r="O885" s="76"/>
      <c r="P885" s="76"/>
      <c r="Q885" s="76"/>
      <c r="R885" s="76"/>
      <c r="S885" s="76"/>
      <c r="T885" s="76"/>
      <c r="U885" s="76"/>
      <c r="V885" s="76"/>
      <c r="W885" s="76"/>
      <c r="X885" s="76"/>
      <c r="Y885" s="76"/>
      <c r="Z885" s="76"/>
      <c r="AA885" s="76"/>
      <c r="AB885" s="76"/>
      <c r="AC885" s="76"/>
      <c r="AD885" s="76"/>
      <c r="AE885" s="76"/>
      <c r="AF885" s="76"/>
      <c r="AG885" s="76"/>
      <c r="AH885" s="76"/>
      <c r="AI885" s="76"/>
      <c r="AJ885" s="76"/>
      <c r="AK885" s="76"/>
      <c r="AL885" s="76"/>
    </row>
    <row r="886" spans="1:38" ht="11.25" customHeight="1" x14ac:dyDescent="0.55000000000000004">
      <c r="A886" s="76"/>
      <c r="B886" s="76"/>
      <c r="C886" s="76"/>
      <c r="D886" s="76"/>
      <c r="E886" s="76"/>
      <c r="F886" s="76"/>
      <c r="G886" s="76"/>
      <c r="H886" s="76"/>
      <c r="I886" s="76"/>
      <c r="J886" s="76"/>
      <c r="K886" s="76"/>
      <c r="L886" s="76"/>
      <c r="M886" s="76"/>
      <c r="N886" s="76"/>
      <c r="O886" s="76"/>
      <c r="P886" s="76"/>
      <c r="Q886" s="76"/>
      <c r="R886" s="76"/>
      <c r="S886" s="76"/>
      <c r="T886" s="76"/>
      <c r="U886" s="76"/>
      <c r="V886" s="76"/>
      <c r="W886" s="76"/>
      <c r="X886" s="76"/>
      <c r="Y886" s="76"/>
      <c r="Z886" s="76"/>
      <c r="AA886" s="76"/>
      <c r="AB886" s="76"/>
      <c r="AC886" s="76"/>
      <c r="AD886" s="76"/>
      <c r="AE886" s="76"/>
      <c r="AF886" s="76"/>
      <c r="AG886" s="76"/>
      <c r="AH886" s="76"/>
      <c r="AI886" s="76"/>
      <c r="AJ886" s="76"/>
      <c r="AK886" s="76"/>
      <c r="AL886" s="76"/>
    </row>
    <row r="887" spans="1:38" ht="11.25" customHeight="1" x14ac:dyDescent="0.55000000000000004">
      <c r="A887" s="76"/>
      <c r="B887" s="76"/>
      <c r="C887" s="76"/>
      <c r="D887" s="76"/>
      <c r="E887" s="76"/>
      <c r="F887" s="76"/>
      <c r="G887" s="76"/>
      <c r="H887" s="76"/>
      <c r="I887" s="76"/>
      <c r="J887" s="76"/>
      <c r="K887" s="76"/>
      <c r="L887" s="76"/>
      <c r="M887" s="76"/>
      <c r="N887" s="76"/>
      <c r="O887" s="76"/>
      <c r="P887" s="76"/>
      <c r="Q887" s="76"/>
      <c r="R887" s="76"/>
      <c r="S887" s="76"/>
      <c r="T887" s="76"/>
      <c r="U887" s="76"/>
      <c r="V887" s="76"/>
      <c r="W887" s="76"/>
      <c r="X887" s="76"/>
      <c r="Y887" s="76"/>
      <c r="Z887" s="76"/>
      <c r="AA887" s="76"/>
      <c r="AB887" s="76"/>
      <c r="AC887" s="76"/>
      <c r="AD887" s="76"/>
      <c r="AE887" s="76"/>
      <c r="AF887" s="76"/>
      <c r="AG887" s="76"/>
      <c r="AH887" s="76"/>
      <c r="AI887" s="76"/>
      <c r="AJ887" s="76"/>
      <c r="AK887" s="76"/>
      <c r="AL887" s="76"/>
    </row>
    <row r="888" spans="1:38" ht="11.25" customHeight="1" x14ac:dyDescent="0.55000000000000004">
      <c r="A888" s="76"/>
      <c r="B888" s="76"/>
      <c r="C888" s="76"/>
      <c r="D888" s="76"/>
      <c r="E888" s="76"/>
      <c r="F888" s="76"/>
      <c r="G888" s="76"/>
      <c r="H888" s="76"/>
      <c r="I888" s="76"/>
      <c r="J888" s="76"/>
      <c r="K888" s="76"/>
      <c r="L888" s="76"/>
      <c r="M888" s="76"/>
      <c r="N888" s="76"/>
      <c r="O888" s="76"/>
      <c r="P888" s="76"/>
      <c r="Q888" s="76"/>
      <c r="R888" s="76"/>
      <c r="S888" s="76"/>
      <c r="T888" s="76"/>
      <c r="U888" s="76"/>
      <c r="V888" s="76"/>
      <c r="W888" s="76"/>
      <c r="X888" s="76"/>
      <c r="Y888" s="76"/>
      <c r="Z888" s="76"/>
      <c r="AA888" s="76"/>
      <c r="AB888" s="76"/>
      <c r="AC888" s="76"/>
      <c r="AD888" s="76"/>
      <c r="AE888" s="76"/>
      <c r="AF888" s="76"/>
      <c r="AG888" s="76"/>
      <c r="AH888" s="76"/>
      <c r="AI888" s="76"/>
      <c r="AJ888" s="76"/>
      <c r="AK888" s="76"/>
      <c r="AL888" s="76"/>
    </row>
    <row r="889" spans="1:38" ht="11.25" customHeight="1" x14ac:dyDescent="0.55000000000000004">
      <c r="A889" s="76"/>
      <c r="B889" s="76"/>
      <c r="C889" s="76"/>
      <c r="D889" s="76"/>
      <c r="E889" s="76"/>
      <c r="F889" s="76"/>
      <c r="G889" s="76"/>
      <c r="H889" s="76"/>
      <c r="I889" s="76"/>
      <c r="J889" s="76"/>
      <c r="K889" s="76"/>
      <c r="L889" s="76"/>
      <c r="M889" s="76"/>
      <c r="N889" s="76"/>
      <c r="O889" s="76"/>
      <c r="P889" s="76"/>
      <c r="Q889" s="76"/>
      <c r="R889" s="76"/>
      <c r="S889" s="76"/>
      <c r="T889" s="76"/>
      <c r="U889" s="76"/>
      <c r="V889" s="76"/>
      <c r="W889" s="76"/>
      <c r="X889" s="76"/>
      <c r="Y889" s="76"/>
      <c r="Z889" s="76"/>
      <c r="AA889" s="76"/>
      <c r="AB889" s="76"/>
      <c r="AC889" s="76"/>
      <c r="AD889" s="76"/>
      <c r="AE889" s="76"/>
      <c r="AF889" s="76"/>
      <c r="AG889" s="76"/>
      <c r="AH889" s="76"/>
      <c r="AI889" s="76"/>
      <c r="AJ889" s="76"/>
      <c r="AK889" s="76"/>
      <c r="AL889" s="76"/>
    </row>
    <row r="890" spans="1:38" ht="11.25" customHeight="1" x14ac:dyDescent="0.55000000000000004">
      <c r="A890" s="76"/>
      <c r="B890" s="76"/>
      <c r="C890" s="76"/>
      <c r="D890" s="76"/>
      <c r="E890" s="76"/>
      <c r="F890" s="76"/>
      <c r="G890" s="76"/>
      <c r="H890" s="76"/>
      <c r="I890" s="76"/>
      <c r="J890" s="76"/>
      <c r="K890" s="76"/>
      <c r="L890" s="76"/>
      <c r="M890" s="76"/>
      <c r="N890" s="76"/>
      <c r="O890" s="76"/>
      <c r="P890" s="76"/>
      <c r="Q890" s="76"/>
      <c r="R890" s="76"/>
      <c r="S890" s="76"/>
      <c r="T890" s="76"/>
      <c r="U890" s="76"/>
      <c r="V890" s="76"/>
      <c r="W890" s="76"/>
      <c r="X890" s="76"/>
      <c r="Y890" s="76"/>
      <c r="Z890" s="76"/>
      <c r="AA890" s="76"/>
      <c r="AB890" s="76"/>
      <c r="AC890" s="76"/>
      <c r="AD890" s="76"/>
      <c r="AE890" s="76"/>
      <c r="AF890" s="76"/>
      <c r="AG890" s="76"/>
      <c r="AH890" s="76"/>
      <c r="AI890" s="76"/>
      <c r="AJ890" s="76"/>
      <c r="AK890" s="76"/>
      <c r="AL890" s="76"/>
    </row>
    <row r="891" spans="1:38" ht="11.25" customHeight="1" x14ac:dyDescent="0.55000000000000004">
      <c r="A891" s="76"/>
      <c r="B891" s="76"/>
      <c r="C891" s="76"/>
      <c r="D891" s="76"/>
      <c r="E891" s="76"/>
      <c r="F891" s="76"/>
      <c r="G891" s="76"/>
      <c r="H891" s="76"/>
      <c r="I891" s="76"/>
      <c r="J891" s="76"/>
      <c r="K891" s="76"/>
      <c r="L891" s="76"/>
      <c r="M891" s="76"/>
      <c r="N891" s="76"/>
      <c r="O891" s="76"/>
      <c r="P891" s="76"/>
      <c r="Q891" s="76"/>
      <c r="R891" s="76"/>
      <c r="S891" s="76"/>
      <c r="T891" s="76"/>
      <c r="U891" s="76"/>
      <c r="V891" s="76"/>
      <c r="W891" s="76"/>
      <c r="X891" s="76"/>
      <c r="Y891" s="76"/>
      <c r="Z891" s="76"/>
      <c r="AA891" s="76"/>
      <c r="AB891" s="76"/>
      <c r="AC891" s="76"/>
      <c r="AD891" s="76"/>
      <c r="AE891" s="76"/>
      <c r="AF891" s="76"/>
      <c r="AG891" s="76"/>
      <c r="AH891" s="76"/>
      <c r="AI891" s="76"/>
      <c r="AJ891" s="76"/>
      <c r="AK891" s="76"/>
      <c r="AL891" s="76"/>
    </row>
    <row r="892" spans="1:38" ht="11.25" customHeight="1" x14ac:dyDescent="0.55000000000000004">
      <c r="A892" s="76"/>
      <c r="B892" s="76"/>
      <c r="C892" s="76"/>
      <c r="D892" s="76"/>
      <c r="E892" s="76"/>
      <c r="F892" s="76"/>
      <c r="G892" s="76"/>
      <c r="H892" s="76"/>
      <c r="I892" s="76"/>
      <c r="J892" s="76"/>
      <c r="K892" s="76"/>
      <c r="L892" s="76"/>
      <c r="M892" s="76"/>
      <c r="N892" s="76"/>
      <c r="O892" s="76"/>
      <c r="P892" s="76"/>
      <c r="Q892" s="76"/>
      <c r="R892" s="76"/>
      <c r="S892" s="76"/>
      <c r="T892" s="76"/>
      <c r="U892" s="76"/>
      <c r="V892" s="76"/>
      <c r="W892" s="76"/>
      <c r="X892" s="76"/>
      <c r="Y892" s="76"/>
      <c r="Z892" s="76"/>
      <c r="AA892" s="76"/>
      <c r="AB892" s="76"/>
      <c r="AC892" s="76"/>
      <c r="AD892" s="76"/>
      <c r="AE892" s="76"/>
      <c r="AF892" s="76"/>
      <c r="AG892" s="76"/>
      <c r="AH892" s="76"/>
      <c r="AI892" s="76"/>
      <c r="AJ892" s="76"/>
      <c r="AK892" s="76"/>
      <c r="AL892" s="76"/>
    </row>
    <row r="893" spans="1:38" ht="11.25" customHeight="1" x14ac:dyDescent="0.55000000000000004">
      <c r="A893" s="76"/>
      <c r="B893" s="76"/>
      <c r="C893" s="76"/>
      <c r="D893" s="76"/>
      <c r="E893" s="76"/>
      <c r="F893" s="76"/>
      <c r="G893" s="76"/>
      <c r="H893" s="76"/>
      <c r="I893" s="76"/>
      <c r="J893" s="76"/>
      <c r="K893" s="76"/>
      <c r="L893" s="76"/>
      <c r="M893" s="76"/>
      <c r="N893" s="76"/>
      <c r="O893" s="76"/>
      <c r="P893" s="76"/>
      <c r="Q893" s="76"/>
      <c r="R893" s="76"/>
      <c r="S893" s="76"/>
      <c r="T893" s="76"/>
      <c r="U893" s="76"/>
      <c r="V893" s="76"/>
      <c r="W893" s="76"/>
      <c r="X893" s="76"/>
      <c r="Y893" s="76"/>
      <c r="Z893" s="76"/>
      <c r="AA893" s="76"/>
      <c r="AB893" s="76"/>
      <c r="AC893" s="76"/>
      <c r="AD893" s="76"/>
      <c r="AE893" s="76"/>
      <c r="AF893" s="76"/>
      <c r="AG893" s="76"/>
      <c r="AH893" s="76"/>
      <c r="AI893" s="76"/>
      <c r="AJ893" s="76"/>
      <c r="AK893" s="76"/>
      <c r="AL893" s="76"/>
    </row>
    <row r="894" spans="1:38" ht="11.25" customHeight="1" x14ac:dyDescent="0.55000000000000004">
      <c r="A894" s="76"/>
      <c r="B894" s="76"/>
      <c r="C894" s="76"/>
      <c r="D894" s="76"/>
      <c r="E894" s="76"/>
      <c r="F894" s="76"/>
      <c r="G894" s="76"/>
      <c r="H894" s="76"/>
      <c r="I894" s="76"/>
      <c r="J894" s="76"/>
      <c r="K894" s="76"/>
      <c r="L894" s="76"/>
      <c r="M894" s="76"/>
      <c r="N894" s="76"/>
      <c r="O894" s="76"/>
      <c r="P894" s="76"/>
      <c r="Q894" s="76"/>
      <c r="R894" s="76"/>
      <c r="S894" s="76"/>
      <c r="T894" s="76"/>
      <c r="U894" s="76"/>
      <c r="V894" s="76"/>
      <c r="W894" s="76"/>
      <c r="X894" s="76"/>
      <c r="Y894" s="76"/>
      <c r="Z894" s="76"/>
      <c r="AA894" s="76"/>
      <c r="AB894" s="76"/>
      <c r="AC894" s="76"/>
      <c r="AD894" s="76"/>
      <c r="AE894" s="76"/>
      <c r="AF894" s="76"/>
      <c r="AG894" s="76"/>
      <c r="AH894" s="76"/>
      <c r="AI894" s="76"/>
      <c r="AJ894" s="76"/>
      <c r="AK894" s="76"/>
      <c r="AL894" s="76"/>
    </row>
    <row r="895" spans="1:38" ht="11.25" customHeight="1" x14ac:dyDescent="0.55000000000000004">
      <c r="A895" s="76"/>
      <c r="B895" s="76"/>
      <c r="C895" s="76"/>
      <c r="D895" s="76"/>
      <c r="E895" s="76"/>
      <c r="F895" s="76"/>
      <c r="G895" s="76"/>
      <c r="H895" s="76"/>
      <c r="I895" s="76"/>
      <c r="J895" s="76"/>
      <c r="K895" s="76"/>
      <c r="L895" s="76"/>
      <c r="M895" s="76"/>
      <c r="N895" s="76"/>
      <c r="O895" s="76"/>
      <c r="P895" s="76"/>
      <c r="Q895" s="76"/>
      <c r="R895" s="76"/>
      <c r="S895" s="76"/>
      <c r="T895" s="76"/>
      <c r="U895" s="76"/>
      <c r="V895" s="76"/>
      <c r="W895" s="76"/>
      <c r="X895" s="76"/>
      <c r="Y895" s="76"/>
      <c r="Z895" s="76"/>
      <c r="AA895" s="76"/>
      <c r="AB895" s="76"/>
      <c r="AC895" s="76"/>
      <c r="AD895" s="76"/>
      <c r="AE895" s="76"/>
      <c r="AF895" s="76"/>
      <c r="AG895" s="76"/>
      <c r="AH895" s="76"/>
      <c r="AI895" s="76"/>
      <c r="AJ895" s="76"/>
      <c r="AK895" s="76"/>
      <c r="AL895" s="76"/>
    </row>
    <row r="896" spans="1:38" ht="11.25" customHeight="1" x14ac:dyDescent="0.55000000000000004">
      <c r="A896" s="76"/>
      <c r="B896" s="76"/>
      <c r="C896" s="76"/>
      <c r="D896" s="76"/>
      <c r="E896" s="76"/>
      <c r="F896" s="76"/>
      <c r="G896" s="76"/>
      <c r="H896" s="76"/>
      <c r="I896" s="76"/>
      <c r="J896" s="76"/>
      <c r="K896" s="76"/>
      <c r="L896" s="76"/>
      <c r="M896" s="76"/>
      <c r="N896" s="76"/>
      <c r="O896" s="76"/>
      <c r="P896" s="76"/>
      <c r="Q896" s="76"/>
      <c r="R896" s="76"/>
      <c r="S896" s="76"/>
      <c r="T896" s="76"/>
      <c r="U896" s="76"/>
      <c r="V896" s="76"/>
      <c r="W896" s="76"/>
      <c r="X896" s="76"/>
      <c r="Y896" s="76"/>
      <c r="Z896" s="76"/>
      <c r="AA896" s="76"/>
      <c r="AB896" s="76"/>
      <c r="AC896" s="76"/>
      <c r="AD896" s="76"/>
      <c r="AE896" s="76"/>
      <c r="AF896" s="76"/>
      <c r="AG896" s="76"/>
      <c r="AH896" s="76"/>
      <c r="AI896" s="76"/>
      <c r="AJ896" s="76"/>
      <c r="AK896" s="76"/>
      <c r="AL896" s="76"/>
    </row>
    <row r="897" spans="1:38" ht="11.25" customHeight="1" x14ac:dyDescent="0.55000000000000004">
      <c r="A897" s="76"/>
      <c r="B897" s="76"/>
      <c r="C897" s="76"/>
      <c r="D897" s="76"/>
      <c r="E897" s="76"/>
      <c r="F897" s="76"/>
      <c r="G897" s="76"/>
      <c r="H897" s="76"/>
      <c r="I897" s="76"/>
      <c r="J897" s="76"/>
      <c r="K897" s="76"/>
      <c r="L897" s="76"/>
      <c r="M897" s="76"/>
      <c r="N897" s="76"/>
      <c r="O897" s="76"/>
      <c r="P897" s="76"/>
      <c r="Q897" s="76"/>
      <c r="R897" s="76"/>
      <c r="S897" s="76"/>
      <c r="T897" s="76"/>
      <c r="U897" s="76"/>
      <c r="V897" s="76"/>
      <c r="W897" s="76"/>
      <c r="X897" s="76"/>
      <c r="Y897" s="76"/>
      <c r="Z897" s="76"/>
      <c r="AA897" s="76"/>
      <c r="AB897" s="76"/>
      <c r="AC897" s="76"/>
      <c r="AD897" s="76"/>
      <c r="AE897" s="76"/>
      <c r="AF897" s="76"/>
      <c r="AG897" s="76"/>
      <c r="AH897" s="76"/>
      <c r="AI897" s="76"/>
      <c r="AJ897" s="76"/>
      <c r="AK897" s="76"/>
      <c r="AL897" s="76"/>
    </row>
    <row r="898" spans="1:38" ht="11.25" customHeight="1" x14ac:dyDescent="0.55000000000000004">
      <c r="A898" s="76"/>
      <c r="B898" s="76"/>
      <c r="C898" s="76"/>
      <c r="D898" s="76"/>
      <c r="E898" s="76"/>
      <c r="F898" s="76"/>
      <c r="G898" s="76"/>
      <c r="H898" s="76"/>
      <c r="I898" s="76"/>
      <c r="J898" s="76"/>
      <c r="K898" s="76"/>
      <c r="L898" s="76"/>
      <c r="M898" s="76"/>
      <c r="N898" s="76"/>
      <c r="O898" s="76"/>
      <c r="P898" s="76"/>
      <c r="Q898" s="76"/>
      <c r="R898" s="76"/>
      <c r="S898" s="76"/>
      <c r="T898" s="76"/>
      <c r="U898" s="76"/>
      <c r="V898" s="76"/>
      <c r="W898" s="76"/>
      <c r="X898" s="76"/>
      <c r="Y898" s="76"/>
      <c r="Z898" s="76"/>
      <c r="AA898" s="76"/>
      <c r="AB898" s="76"/>
      <c r="AC898" s="76"/>
      <c r="AD898" s="76"/>
      <c r="AE898" s="76"/>
      <c r="AF898" s="76"/>
      <c r="AG898" s="76"/>
      <c r="AH898" s="76"/>
      <c r="AI898" s="76"/>
      <c r="AJ898" s="76"/>
      <c r="AK898" s="76"/>
      <c r="AL898" s="76"/>
    </row>
    <row r="899" spans="1:38" ht="11.25" customHeight="1" x14ac:dyDescent="0.55000000000000004">
      <c r="A899" s="76"/>
      <c r="B899" s="76"/>
      <c r="C899" s="76"/>
      <c r="D899" s="76"/>
      <c r="E899" s="76"/>
      <c r="F899" s="76"/>
      <c r="G899" s="76"/>
      <c r="H899" s="76"/>
      <c r="I899" s="76"/>
      <c r="J899" s="76"/>
      <c r="K899" s="76"/>
      <c r="L899" s="76"/>
      <c r="M899" s="76"/>
      <c r="N899" s="76"/>
      <c r="O899" s="76"/>
      <c r="P899" s="76"/>
      <c r="Q899" s="76"/>
      <c r="R899" s="76"/>
      <c r="S899" s="76"/>
      <c r="T899" s="76"/>
      <c r="U899" s="76"/>
      <c r="V899" s="76"/>
      <c r="W899" s="76"/>
      <c r="X899" s="76"/>
      <c r="Y899" s="76"/>
      <c r="Z899" s="76"/>
      <c r="AA899" s="76"/>
      <c r="AB899" s="76"/>
      <c r="AC899" s="76"/>
      <c r="AD899" s="76"/>
      <c r="AE899" s="76"/>
      <c r="AF899" s="76"/>
      <c r="AG899" s="76"/>
      <c r="AH899" s="76"/>
      <c r="AI899" s="76"/>
      <c r="AJ899" s="76"/>
      <c r="AK899" s="76"/>
      <c r="AL899" s="76"/>
    </row>
    <row r="900" spans="1:38" ht="11.25" customHeight="1" x14ac:dyDescent="0.55000000000000004">
      <c r="A900" s="76"/>
      <c r="B900" s="76"/>
      <c r="C900" s="76"/>
      <c r="D900" s="76"/>
      <c r="E900" s="76"/>
      <c r="F900" s="76"/>
      <c r="G900" s="76"/>
      <c r="H900" s="76"/>
      <c r="I900" s="76"/>
      <c r="J900" s="76"/>
      <c r="K900" s="76"/>
      <c r="L900" s="76"/>
      <c r="M900" s="76"/>
      <c r="N900" s="76"/>
      <c r="O900" s="76"/>
      <c r="P900" s="76"/>
      <c r="Q900" s="76"/>
      <c r="R900" s="76"/>
      <c r="S900" s="76"/>
      <c r="T900" s="76"/>
      <c r="U900" s="76"/>
      <c r="V900" s="76"/>
      <c r="W900" s="76"/>
      <c r="X900" s="76"/>
      <c r="Y900" s="76"/>
      <c r="Z900" s="76"/>
      <c r="AA900" s="76"/>
      <c r="AB900" s="76"/>
      <c r="AC900" s="76"/>
      <c r="AD900" s="76"/>
      <c r="AE900" s="76"/>
      <c r="AF900" s="76"/>
      <c r="AG900" s="76"/>
      <c r="AH900" s="76"/>
      <c r="AI900" s="76"/>
      <c r="AJ900" s="76"/>
      <c r="AK900" s="76"/>
      <c r="AL900" s="76"/>
    </row>
    <row r="901" spans="1:38" ht="11.25" customHeight="1" x14ac:dyDescent="0.55000000000000004">
      <c r="A901" s="76"/>
      <c r="B901" s="76"/>
      <c r="C901" s="76"/>
      <c r="D901" s="76"/>
      <c r="E901" s="76"/>
      <c r="F901" s="76"/>
      <c r="G901" s="76"/>
      <c r="H901" s="76"/>
      <c r="I901" s="76"/>
      <c r="J901" s="76"/>
      <c r="K901" s="76"/>
      <c r="L901" s="76"/>
      <c r="M901" s="76"/>
      <c r="N901" s="76"/>
      <c r="O901" s="76"/>
      <c r="P901" s="76"/>
      <c r="Q901" s="76"/>
      <c r="R901" s="76"/>
      <c r="S901" s="76"/>
      <c r="T901" s="76"/>
      <c r="U901" s="76"/>
      <c r="V901" s="76"/>
      <c r="W901" s="76"/>
      <c r="X901" s="76"/>
      <c r="Y901" s="76"/>
      <c r="Z901" s="76"/>
      <c r="AA901" s="76"/>
      <c r="AB901" s="76"/>
      <c r="AC901" s="76"/>
      <c r="AD901" s="76"/>
      <c r="AE901" s="76"/>
      <c r="AF901" s="76"/>
      <c r="AG901" s="76"/>
      <c r="AH901" s="76"/>
      <c r="AI901" s="76"/>
      <c r="AJ901" s="76"/>
      <c r="AK901" s="76"/>
      <c r="AL901" s="76"/>
    </row>
    <row r="902" spans="1:38" ht="11.25" customHeight="1" x14ac:dyDescent="0.55000000000000004">
      <c r="A902" s="76"/>
      <c r="B902" s="76"/>
      <c r="C902" s="76"/>
      <c r="D902" s="76"/>
      <c r="E902" s="76"/>
      <c r="F902" s="76"/>
      <c r="G902" s="76"/>
      <c r="H902" s="76"/>
      <c r="I902" s="76"/>
      <c r="J902" s="76"/>
      <c r="K902" s="76"/>
      <c r="L902" s="76"/>
      <c r="M902" s="76"/>
      <c r="N902" s="76"/>
      <c r="O902" s="76"/>
      <c r="P902" s="76"/>
      <c r="Q902" s="76"/>
      <c r="R902" s="76"/>
      <c r="S902" s="76"/>
      <c r="T902" s="76"/>
      <c r="U902" s="76"/>
      <c r="V902" s="76"/>
      <c r="W902" s="76"/>
      <c r="X902" s="76"/>
      <c r="Y902" s="76"/>
      <c r="Z902" s="76"/>
      <c r="AA902" s="76"/>
      <c r="AB902" s="76"/>
      <c r="AC902" s="76"/>
      <c r="AD902" s="76"/>
      <c r="AE902" s="76"/>
      <c r="AF902" s="76"/>
      <c r="AG902" s="76"/>
      <c r="AH902" s="76"/>
      <c r="AI902" s="76"/>
      <c r="AJ902" s="76"/>
      <c r="AK902" s="76"/>
      <c r="AL902" s="76"/>
    </row>
    <row r="903" spans="1:38" ht="11.25" customHeight="1" x14ac:dyDescent="0.55000000000000004">
      <c r="A903" s="76"/>
      <c r="B903" s="76"/>
      <c r="C903" s="76"/>
      <c r="D903" s="76"/>
      <c r="E903" s="76"/>
      <c r="F903" s="76"/>
      <c r="G903" s="76"/>
      <c r="H903" s="76"/>
      <c r="I903" s="76"/>
      <c r="J903" s="76"/>
      <c r="K903" s="76"/>
      <c r="L903" s="76"/>
      <c r="M903" s="76"/>
      <c r="N903" s="76"/>
      <c r="O903" s="76"/>
      <c r="P903" s="76"/>
      <c r="Q903" s="76"/>
      <c r="R903" s="76"/>
      <c r="S903" s="76"/>
      <c r="T903" s="76"/>
      <c r="U903" s="76"/>
      <c r="V903" s="76"/>
      <c r="W903" s="76"/>
      <c r="X903" s="76"/>
      <c r="Y903" s="76"/>
      <c r="Z903" s="76"/>
      <c r="AA903" s="76"/>
      <c r="AB903" s="76"/>
      <c r="AC903" s="76"/>
      <c r="AD903" s="76"/>
      <c r="AE903" s="76"/>
      <c r="AF903" s="76"/>
      <c r="AG903" s="76"/>
      <c r="AH903" s="76"/>
      <c r="AI903" s="76"/>
      <c r="AJ903" s="76"/>
      <c r="AK903" s="76"/>
      <c r="AL903" s="76"/>
    </row>
    <row r="904" spans="1:38" ht="11.25" customHeight="1" x14ac:dyDescent="0.55000000000000004">
      <c r="A904" s="76"/>
      <c r="B904" s="76"/>
      <c r="C904" s="76"/>
      <c r="D904" s="76"/>
      <c r="E904" s="76"/>
      <c r="F904" s="76"/>
      <c r="G904" s="76"/>
      <c r="H904" s="76"/>
      <c r="I904" s="76"/>
      <c r="J904" s="76"/>
      <c r="K904" s="76"/>
      <c r="L904" s="76"/>
      <c r="M904" s="76"/>
      <c r="N904" s="76"/>
      <c r="O904" s="76"/>
      <c r="P904" s="76"/>
      <c r="Q904" s="76"/>
      <c r="R904" s="76"/>
      <c r="S904" s="76"/>
      <c r="T904" s="76"/>
      <c r="U904" s="76"/>
      <c r="V904" s="76"/>
      <c r="W904" s="76"/>
      <c r="X904" s="76"/>
      <c r="Y904" s="76"/>
      <c r="Z904" s="76"/>
      <c r="AA904" s="76"/>
      <c r="AB904" s="76"/>
      <c r="AC904" s="76"/>
      <c r="AD904" s="76"/>
      <c r="AE904" s="76"/>
      <c r="AF904" s="76"/>
      <c r="AG904" s="76"/>
      <c r="AH904" s="76"/>
      <c r="AI904" s="76"/>
      <c r="AJ904" s="76"/>
      <c r="AK904" s="76"/>
      <c r="AL904" s="76"/>
    </row>
    <row r="905" spans="1:38" ht="11.25" customHeight="1" x14ac:dyDescent="0.55000000000000004">
      <c r="A905" s="76"/>
      <c r="B905" s="76"/>
      <c r="C905" s="76"/>
      <c r="D905" s="76"/>
      <c r="E905" s="76"/>
      <c r="F905" s="76"/>
      <c r="G905" s="76"/>
      <c r="H905" s="76"/>
      <c r="I905" s="76"/>
      <c r="J905" s="76"/>
      <c r="K905" s="76"/>
      <c r="L905" s="76"/>
      <c r="M905" s="76"/>
      <c r="N905" s="76"/>
      <c r="O905" s="76"/>
      <c r="P905" s="76"/>
      <c r="Q905" s="76"/>
      <c r="R905" s="76"/>
      <c r="S905" s="76"/>
      <c r="T905" s="76"/>
      <c r="U905" s="76"/>
      <c r="V905" s="76"/>
      <c r="W905" s="76"/>
      <c r="X905" s="76"/>
      <c r="Y905" s="76"/>
      <c r="Z905" s="76"/>
      <c r="AA905" s="76"/>
      <c r="AB905" s="76"/>
      <c r="AC905" s="76"/>
      <c r="AD905" s="76"/>
      <c r="AE905" s="76"/>
      <c r="AF905" s="76"/>
      <c r="AG905" s="76"/>
      <c r="AH905" s="76"/>
      <c r="AI905" s="76"/>
      <c r="AJ905" s="76"/>
      <c r="AK905" s="76"/>
      <c r="AL905" s="76"/>
    </row>
    <row r="906" spans="1:38" ht="11.25" customHeight="1" x14ac:dyDescent="0.55000000000000004">
      <c r="A906" s="76"/>
      <c r="B906" s="76"/>
      <c r="C906" s="76"/>
      <c r="D906" s="76"/>
      <c r="E906" s="76"/>
      <c r="F906" s="76"/>
      <c r="G906" s="76"/>
      <c r="H906" s="76"/>
      <c r="I906" s="76"/>
      <c r="J906" s="76"/>
      <c r="K906" s="76"/>
      <c r="L906" s="76"/>
      <c r="M906" s="76"/>
      <c r="N906" s="76"/>
      <c r="O906" s="76"/>
      <c r="P906" s="76"/>
      <c r="Q906" s="76"/>
      <c r="R906" s="76"/>
      <c r="S906" s="76"/>
      <c r="T906" s="76"/>
      <c r="U906" s="76"/>
      <c r="V906" s="76"/>
      <c r="W906" s="76"/>
      <c r="X906" s="76"/>
      <c r="Y906" s="76"/>
      <c r="Z906" s="76"/>
      <c r="AA906" s="76"/>
      <c r="AB906" s="76"/>
      <c r="AC906" s="76"/>
      <c r="AD906" s="76"/>
      <c r="AE906" s="76"/>
      <c r="AF906" s="76"/>
      <c r="AG906" s="76"/>
      <c r="AH906" s="76"/>
      <c r="AI906" s="76"/>
      <c r="AJ906" s="76"/>
      <c r="AK906" s="76"/>
      <c r="AL906" s="76"/>
    </row>
    <row r="907" spans="1:38" ht="11.25" customHeight="1" x14ac:dyDescent="0.55000000000000004">
      <c r="A907" s="76"/>
      <c r="B907" s="76"/>
      <c r="C907" s="76"/>
      <c r="D907" s="76"/>
      <c r="E907" s="76"/>
      <c r="F907" s="76"/>
      <c r="G907" s="76"/>
      <c r="H907" s="76"/>
      <c r="I907" s="76"/>
      <c r="J907" s="76"/>
      <c r="K907" s="76"/>
      <c r="L907" s="76"/>
      <c r="M907" s="76"/>
      <c r="N907" s="76"/>
      <c r="O907" s="76"/>
      <c r="P907" s="76"/>
      <c r="Q907" s="76"/>
      <c r="R907" s="76"/>
      <c r="S907" s="76"/>
      <c r="T907" s="76"/>
      <c r="U907" s="76"/>
      <c r="V907" s="76"/>
      <c r="W907" s="76"/>
      <c r="X907" s="76"/>
      <c r="Y907" s="76"/>
      <c r="Z907" s="76"/>
      <c r="AA907" s="76"/>
      <c r="AB907" s="76"/>
      <c r="AC907" s="76"/>
      <c r="AD907" s="76"/>
      <c r="AE907" s="76"/>
      <c r="AF907" s="76"/>
      <c r="AG907" s="76"/>
      <c r="AH907" s="76"/>
      <c r="AI907" s="76"/>
      <c r="AJ907" s="76"/>
      <c r="AK907" s="76"/>
      <c r="AL907" s="76"/>
    </row>
    <row r="908" spans="1:38" ht="11.25" customHeight="1" x14ac:dyDescent="0.55000000000000004">
      <c r="A908" s="76"/>
      <c r="B908" s="76"/>
      <c r="C908" s="76"/>
      <c r="D908" s="76"/>
      <c r="E908" s="76"/>
      <c r="F908" s="76"/>
      <c r="G908" s="76"/>
      <c r="H908" s="76"/>
      <c r="I908" s="76"/>
      <c r="J908" s="76"/>
      <c r="K908" s="76"/>
      <c r="L908" s="76"/>
      <c r="M908" s="76"/>
      <c r="N908" s="76"/>
      <c r="O908" s="76"/>
      <c r="P908" s="76"/>
      <c r="Q908" s="76"/>
      <c r="R908" s="76"/>
      <c r="S908" s="76"/>
      <c r="T908" s="76"/>
      <c r="U908" s="76"/>
      <c r="V908" s="76"/>
      <c r="W908" s="76"/>
      <c r="X908" s="76"/>
      <c r="Y908" s="76"/>
      <c r="Z908" s="76"/>
      <c r="AA908" s="76"/>
      <c r="AB908" s="76"/>
      <c r="AC908" s="76"/>
      <c r="AD908" s="76"/>
      <c r="AE908" s="76"/>
      <c r="AF908" s="76"/>
      <c r="AG908" s="76"/>
      <c r="AH908" s="76"/>
      <c r="AI908" s="76"/>
      <c r="AJ908" s="76"/>
      <c r="AK908" s="76"/>
      <c r="AL908" s="76"/>
    </row>
    <row r="909" spans="1:38" ht="11.25" customHeight="1" x14ac:dyDescent="0.55000000000000004">
      <c r="A909" s="76"/>
      <c r="B909" s="76"/>
      <c r="C909" s="76"/>
      <c r="D909" s="76"/>
      <c r="E909" s="76"/>
      <c r="F909" s="76"/>
      <c r="G909" s="76"/>
      <c r="H909" s="76"/>
      <c r="I909" s="76"/>
      <c r="J909" s="76"/>
      <c r="K909" s="76"/>
      <c r="L909" s="76"/>
      <c r="M909" s="76"/>
      <c r="N909" s="76"/>
      <c r="O909" s="76"/>
      <c r="P909" s="76"/>
      <c r="Q909" s="76"/>
      <c r="R909" s="76"/>
      <c r="S909" s="76"/>
      <c r="T909" s="76"/>
      <c r="U909" s="76"/>
      <c r="V909" s="76"/>
      <c r="W909" s="76"/>
      <c r="X909" s="76"/>
      <c r="Y909" s="76"/>
      <c r="Z909" s="76"/>
      <c r="AA909" s="76"/>
      <c r="AB909" s="76"/>
      <c r="AC909" s="76"/>
      <c r="AD909" s="76"/>
      <c r="AE909" s="76"/>
      <c r="AF909" s="76"/>
      <c r="AG909" s="76"/>
      <c r="AH909" s="76"/>
      <c r="AI909" s="76"/>
      <c r="AJ909" s="76"/>
      <c r="AK909" s="76"/>
      <c r="AL909" s="76"/>
    </row>
    <row r="910" spans="1:38" ht="11.25" customHeight="1" x14ac:dyDescent="0.55000000000000004">
      <c r="A910" s="76"/>
      <c r="B910" s="76"/>
      <c r="C910" s="76"/>
      <c r="D910" s="76"/>
      <c r="E910" s="76"/>
      <c r="F910" s="76"/>
      <c r="G910" s="76"/>
      <c r="H910" s="76"/>
      <c r="I910" s="76"/>
      <c r="J910" s="76"/>
      <c r="K910" s="76"/>
      <c r="L910" s="76"/>
      <c r="M910" s="76"/>
      <c r="N910" s="76"/>
      <c r="O910" s="76"/>
      <c r="P910" s="76"/>
      <c r="Q910" s="76"/>
      <c r="R910" s="76"/>
      <c r="S910" s="76"/>
      <c r="T910" s="76"/>
      <c r="U910" s="76"/>
      <c r="V910" s="76"/>
      <c r="W910" s="76"/>
      <c r="X910" s="76"/>
      <c r="Y910" s="76"/>
      <c r="Z910" s="76"/>
      <c r="AA910" s="76"/>
      <c r="AB910" s="76"/>
      <c r="AC910" s="76"/>
      <c r="AD910" s="76"/>
      <c r="AE910" s="76"/>
      <c r="AF910" s="76"/>
      <c r="AG910" s="76"/>
      <c r="AH910" s="76"/>
      <c r="AI910" s="76"/>
      <c r="AJ910" s="76"/>
      <c r="AK910" s="76"/>
      <c r="AL910" s="76"/>
    </row>
    <row r="911" spans="1:38" ht="11.25" customHeight="1" x14ac:dyDescent="0.55000000000000004">
      <c r="A911" s="76"/>
      <c r="B911" s="76"/>
      <c r="C911" s="76"/>
      <c r="D911" s="76"/>
      <c r="E911" s="76"/>
      <c r="F911" s="76"/>
      <c r="G911" s="76"/>
      <c r="H911" s="76"/>
      <c r="I911" s="76"/>
      <c r="J911" s="76"/>
      <c r="K911" s="76"/>
      <c r="L911" s="76"/>
      <c r="M911" s="76"/>
      <c r="N911" s="76"/>
      <c r="O911" s="76"/>
      <c r="P911" s="76"/>
      <c r="Q911" s="76"/>
      <c r="R911" s="76"/>
      <c r="S911" s="76"/>
      <c r="T911" s="76"/>
      <c r="U911" s="76"/>
      <c r="V911" s="76"/>
      <c r="W911" s="76"/>
      <c r="X911" s="76"/>
      <c r="Y911" s="76"/>
      <c r="Z911" s="76"/>
      <c r="AA911" s="76"/>
      <c r="AB911" s="76"/>
      <c r="AC911" s="76"/>
      <c r="AD911" s="76"/>
      <c r="AE911" s="76"/>
      <c r="AF911" s="76"/>
      <c r="AG911" s="76"/>
      <c r="AH911" s="76"/>
      <c r="AI911" s="76"/>
      <c r="AJ911" s="76"/>
      <c r="AK911" s="76"/>
      <c r="AL911" s="76"/>
    </row>
    <row r="912" spans="1:38" ht="11.25" customHeight="1" x14ac:dyDescent="0.55000000000000004">
      <c r="A912" s="76"/>
      <c r="B912" s="76"/>
      <c r="C912" s="76"/>
      <c r="D912" s="76"/>
      <c r="E912" s="76"/>
      <c r="F912" s="76"/>
      <c r="G912" s="76"/>
      <c r="H912" s="76"/>
      <c r="I912" s="76"/>
      <c r="J912" s="76"/>
      <c r="K912" s="76"/>
      <c r="L912" s="76"/>
      <c r="M912" s="76"/>
      <c r="N912" s="76"/>
      <c r="O912" s="76"/>
      <c r="P912" s="76"/>
      <c r="Q912" s="76"/>
      <c r="R912" s="76"/>
      <c r="S912" s="76"/>
      <c r="T912" s="76"/>
      <c r="U912" s="76"/>
      <c r="V912" s="76"/>
      <c r="W912" s="76"/>
      <c r="X912" s="76"/>
      <c r="Y912" s="76"/>
      <c r="Z912" s="76"/>
      <c r="AA912" s="76"/>
      <c r="AB912" s="76"/>
      <c r="AC912" s="76"/>
      <c r="AD912" s="76"/>
      <c r="AE912" s="76"/>
      <c r="AF912" s="76"/>
      <c r="AG912" s="76"/>
      <c r="AH912" s="76"/>
      <c r="AI912" s="76"/>
      <c r="AJ912" s="76"/>
      <c r="AK912" s="76"/>
      <c r="AL912" s="76"/>
    </row>
    <row r="913" spans="1:38" ht="11.25" customHeight="1" x14ac:dyDescent="0.55000000000000004">
      <c r="A913" s="76"/>
      <c r="B913" s="76"/>
      <c r="C913" s="76"/>
      <c r="D913" s="76"/>
      <c r="E913" s="76"/>
      <c r="F913" s="76"/>
      <c r="G913" s="76"/>
      <c r="H913" s="76"/>
      <c r="I913" s="76"/>
      <c r="J913" s="76"/>
      <c r="K913" s="76"/>
      <c r="L913" s="76"/>
      <c r="M913" s="76"/>
      <c r="N913" s="76"/>
      <c r="O913" s="76"/>
      <c r="P913" s="76"/>
      <c r="Q913" s="76"/>
      <c r="R913" s="76"/>
      <c r="S913" s="76"/>
      <c r="T913" s="76"/>
      <c r="U913" s="76"/>
      <c r="V913" s="76"/>
      <c r="W913" s="76"/>
      <c r="X913" s="76"/>
      <c r="Y913" s="76"/>
      <c r="Z913" s="76"/>
      <c r="AA913" s="76"/>
      <c r="AB913" s="76"/>
      <c r="AC913" s="76"/>
      <c r="AD913" s="76"/>
      <c r="AE913" s="76"/>
      <c r="AF913" s="76"/>
      <c r="AG913" s="76"/>
      <c r="AH913" s="76"/>
      <c r="AI913" s="76"/>
      <c r="AJ913" s="76"/>
      <c r="AK913" s="76"/>
      <c r="AL913" s="76"/>
    </row>
    <row r="914" spans="1:38" ht="11.25" customHeight="1" x14ac:dyDescent="0.55000000000000004">
      <c r="A914" s="76"/>
      <c r="B914" s="76"/>
      <c r="C914" s="76"/>
      <c r="D914" s="76"/>
      <c r="E914" s="76"/>
      <c r="F914" s="76"/>
      <c r="G914" s="76"/>
      <c r="H914" s="76"/>
      <c r="I914" s="76"/>
      <c r="J914" s="76"/>
      <c r="K914" s="76"/>
      <c r="L914" s="76"/>
      <c r="M914" s="76"/>
      <c r="N914" s="76"/>
      <c r="O914" s="76"/>
      <c r="P914" s="76"/>
      <c r="Q914" s="76"/>
      <c r="R914" s="76"/>
      <c r="S914" s="76"/>
      <c r="T914" s="76"/>
      <c r="U914" s="76"/>
      <c r="V914" s="76"/>
      <c r="W914" s="76"/>
      <c r="X914" s="76"/>
      <c r="Y914" s="76"/>
      <c r="Z914" s="76"/>
      <c r="AA914" s="76"/>
      <c r="AB914" s="76"/>
      <c r="AC914" s="76"/>
      <c r="AD914" s="76"/>
      <c r="AE914" s="76"/>
      <c r="AF914" s="76"/>
      <c r="AG914" s="76"/>
      <c r="AH914" s="76"/>
      <c r="AI914" s="76"/>
      <c r="AJ914" s="76"/>
      <c r="AK914" s="76"/>
      <c r="AL914" s="76"/>
    </row>
    <row r="915" spans="1:38" ht="11.25" customHeight="1" x14ac:dyDescent="0.55000000000000004">
      <c r="A915" s="76"/>
      <c r="B915" s="76"/>
      <c r="C915" s="76"/>
      <c r="D915" s="76"/>
      <c r="E915" s="76"/>
      <c r="F915" s="76"/>
      <c r="G915" s="76"/>
      <c r="H915" s="76"/>
      <c r="I915" s="76"/>
      <c r="J915" s="76"/>
      <c r="K915" s="76"/>
      <c r="L915" s="76"/>
      <c r="M915" s="76"/>
      <c r="N915" s="76"/>
      <c r="O915" s="76"/>
      <c r="P915" s="76"/>
      <c r="Q915" s="76"/>
      <c r="R915" s="76"/>
      <c r="S915" s="76"/>
      <c r="T915" s="76"/>
      <c r="U915" s="76"/>
      <c r="V915" s="76"/>
      <c r="W915" s="76"/>
      <c r="X915" s="76"/>
      <c r="Y915" s="76"/>
      <c r="Z915" s="76"/>
      <c r="AA915" s="76"/>
      <c r="AB915" s="76"/>
      <c r="AC915" s="76"/>
      <c r="AD915" s="76"/>
      <c r="AE915" s="76"/>
      <c r="AF915" s="76"/>
      <c r="AG915" s="76"/>
      <c r="AH915" s="76"/>
      <c r="AI915" s="76"/>
      <c r="AJ915" s="76"/>
      <c r="AK915" s="76"/>
      <c r="AL915" s="76"/>
    </row>
    <row r="916" spans="1:38" ht="11.25" customHeight="1" x14ac:dyDescent="0.55000000000000004">
      <c r="A916" s="76"/>
      <c r="B916" s="76"/>
      <c r="C916" s="76"/>
      <c r="D916" s="76"/>
      <c r="E916" s="76"/>
      <c r="F916" s="76"/>
      <c r="G916" s="76"/>
      <c r="H916" s="76"/>
      <c r="I916" s="76"/>
      <c r="J916" s="76"/>
      <c r="K916" s="76"/>
      <c r="L916" s="76"/>
      <c r="M916" s="76"/>
      <c r="N916" s="76"/>
      <c r="O916" s="76"/>
      <c r="P916" s="76"/>
      <c r="Q916" s="76"/>
      <c r="R916" s="76"/>
      <c r="S916" s="76"/>
      <c r="T916" s="76"/>
      <c r="U916" s="76"/>
      <c r="V916" s="76"/>
      <c r="W916" s="76"/>
      <c r="X916" s="76"/>
      <c r="Y916" s="76"/>
      <c r="Z916" s="76"/>
      <c r="AA916" s="76"/>
      <c r="AB916" s="76"/>
      <c r="AC916" s="76"/>
      <c r="AD916" s="76"/>
      <c r="AE916" s="76"/>
      <c r="AF916" s="76"/>
      <c r="AG916" s="76"/>
      <c r="AH916" s="76"/>
      <c r="AI916" s="76"/>
      <c r="AJ916" s="76"/>
      <c r="AK916" s="76"/>
      <c r="AL916" s="76"/>
    </row>
    <row r="917" spans="1:38" ht="11.25" customHeight="1" x14ac:dyDescent="0.55000000000000004">
      <c r="A917" s="76"/>
      <c r="B917" s="76"/>
      <c r="C917" s="76"/>
      <c r="D917" s="76"/>
      <c r="E917" s="76"/>
      <c r="F917" s="76"/>
      <c r="G917" s="76"/>
      <c r="H917" s="76"/>
      <c r="I917" s="76"/>
      <c r="J917" s="76"/>
      <c r="K917" s="76"/>
      <c r="L917" s="76"/>
      <c r="M917" s="76"/>
      <c r="N917" s="76"/>
      <c r="O917" s="76"/>
      <c r="P917" s="76"/>
      <c r="Q917" s="76"/>
      <c r="R917" s="76"/>
      <c r="S917" s="76"/>
      <c r="T917" s="76"/>
      <c r="U917" s="76"/>
      <c r="V917" s="76"/>
      <c r="W917" s="76"/>
      <c r="X917" s="76"/>
      <c r="Y917" s="76"/>
      <c r="Z917" s="76"/>
      <c r="AA917" s="76"/>
      <c r="AB917" s="76"/>
      <c r="AC917" s="76"/>
      <c r="AD917" s="76"/>
      <c r="AE917" s="76"/>
      <c r="AF917" s="76"/>
      <c r="AG917" s="76"/>
      <c r="AH917" s="76"/>
      <c r="AI917" s="76"/>
      <c r="AJ917" s="76"/>
      <c r="AK917" s="76"/>
      <c r="AL917" s="76"/>
    </row>
    <row r="918" spans="1:38" ht="11.25" customHeight="1" x14ac:dyDescent="0.55000000000000004">
      <c r="A918" s="76"/>
      <c r="B918" s="76"/>
      <c r="C918" s="76"/>
      <c r="D918" s="76"/>
      <c r="E918" s="76"/>
      <c r="F918" s="76"/>
      <c r="G918" s="76"/>
      <c r="H918" s="76"/>
      <c r="I918" s="76"/>
      <c r="J918" s="76"/>
      <c r="K918" s="76"/>
      <c r="L918" s="76"/>
      <c r="M918" s="76"/>
      <c r="N918" s="76"/>
      <c r="O918" s="76"/>
      <c r="P918" s="76"/>
      <c r="Q918" s="76"/>
      <c r="R918" s="76"/>
      <c r="S918" s="76"/>
      <c r="T918" s="76"/>
      <c r="U918" s="76"/>
      <c r="V918" s="76"/>
      <c r="W918" s="76"/>
      <c r="X918" s="76"/>
      <c r="Y918" s="76"/>
      <c r="Z918" s="76"/>
      <c r="AA918" s="76"/>
      <c r="AB918" s="76"/>
      <c r="AC918" s="76"/>
      <c r="AD918" s="76"/>
      <c r="AE918" s="76"/>
      <c r="AF918" s="76"/>
      <c r="AG918" s="76"/>
      <c r="AH918" s="76"/>
      <c r="AI918" s="76"/>
      <c r="AJ918" s="76"/>
      <c r="AK918" s="76"/>
      <c r="AL918" s="76"/>
    </row>
    <row r="919" spans="1:38" ht="11.25" customHeight="1" x14ac:dyDescent="0.55000000000000004">
      <c r="A919" s="76"/>
      <c r="B919" s="76"/>
      <c r="C919" s="76"/>
      <c r="D919" s="76"/>
      <c r="E919" s="76"/>
      <c r="F919" s="76"/>
      <c r="G919" s="76"/>
      <c r="H919" s="76"/>
      <c r="I919" s="76"/>
      <c r="J919" s="76"/>
      <c r="K919" s="76"/>
      <c r="L919" s="76"/>
      <c r="M919" s="76"/>
      <c r="N919" s="76"/>
      <c r="O919" s="76"/>
      <c r="P919" s="76"/>
      <c r="Q919" s="76"/>
      <c r="R919" s="76"/>
      <c r="S919" s="76"/>
      <c r="T919" s="76"/>
      <c r="U919" s="76"/>
      <c r="V919" s="76"/>
      <c r="W919" s="76"/>
      <c r="X919" s="76"/>
      <c r="Y919" s="76"/>
      <c r="Z919" s="76"/>
      <c r="AA919" s="76"/>
      <c r="AB919" s="76"/>
      <c r="AC919" s="76"/>
      <c r="AD919" s="76"/>
      <c r="AE919" s="76"/>
      <c r="AF919" s="76"/>
      <c r="AG919" s="76"/>
      <c r="AH919" s="76"/>
      <c r="AI919" s="76"/>
      <c r="AJ919" s="76"/>
      <c r="AK919" s="76"/>
      <c r="AL919" s="76"/>
    </row>
    <row r="920" spans="1:38" ht="11.25" customHeight="1" x14ac:dyDescent="0.55000000000000004">
      <c r="A920" s="76"/>
      <c r="B920" s="76"/>
      <c r="C920" s="76"/>
      <c r="D920" s="76"/>
      <c r="E920" s="76"/>
      <c r="F920" s="76"/>
      <c r="G920" s="76"/>
      <c r="H920" s="76"/>
      <c r="I920" s="76"/>
      <c r="J920" s="76"/>
      <c r="K920" s="76"/>
      <c r="L920" s="76"/>
      <c r="M920" s="76"/>
      <c r="N920" s="76"/>
      <c r="O920" s="76"/>
      <c r="P920" s="76"/>
      <c r="Q920" s="76"/>
      <c r="R920" s="76"/>
      <c r="S920" s="76"/>
      <c r="T920" s="76"/>
      <c r="U920" s="76"/>
      <c r="V920" s="76"/>
      <c r="W920" s="76"/>
      <c r="X920" s="76"/>
      <c r="Y920" s="76"/>
      <c r="Z920" s="76"/>
      <c r="AA920" s="76"/>
      <c r="AB920" s="76"/>
      <c r="AC920" s="76"/>
      <c r="AD920" s="76"/>
      <c r="AE920" s="76"/>
      <c r="AF920" s="76"/>
      <c r="AG920" s="76"/>
      <c r="AH920" s="76"/>
      <c r="AI920" s="76"/>
      <c r="AJ920" s="76"/>
      <c r="AK920" s="76"/>
      <c r="AL920" s="76"/>
    </row>
    <row r="921" spans="1:38" ht="11.25" customHeight="1" x14ac:dyDescent="0.55000000000000004">
      <c r="A921" s="76"/>
      <c r="B921" s="76"/>
      <c r="C921" s="76"/>
      <c r="D921" s="76"/>
      <c r="E921" s="76"/>
      <c r="F921" s="76"/>
      <c r="G921" s="76"/>
      <c r="H921" s="76"/>
      <c r="I921" s="76"/>
      <c r="J921" s="76"/>
      <c r="K921" s="76"/>
      <c r="L921" s="76"/>
      <c r="M921" s="76"/>
      <c r="N921" s="76"/>
      <c r="O921" s="76"/>
      <c r="P921" s="76"/>
      <c r="Q921" s="76"/>
      <c r="R921" s="76"/>
      <c r="S921" s="76"/>
      <c r="T921" s="76"/>
      <c r="U921" s="76"/>
      <c r="V921" s="76"/>
      <c r="W921" s="76"/>
      <c r="X921" s="76"/>
      <c r="Y921" s="76"/>
      <c r="Z921" s="76"/>
      <c r="AA921" s="76"/>
      <c r="AB921" s="76"/>
      <c r="AC921" s="76"/>
      <c r="AD921" s="76"/>
      <c r="AE921" s="76"/>
      <c r="AF921" s="76"/>
      <c r="AG921" s="76"/>
      <c r="AH921" s="76"/>
      <c r="AI921" s="76"/>
      <c r="AJ921" s="76"/>
      <c r="AK921" s="76"/>
      <c r="AL921" s="76"/>
    </row>
    <row r="922" spans="1:38" ht="11.25" customHeight="1" x14ac:dyDescent="0.55000000000000004">
      <c r="A922" s="76"/>
      <c r="B922" s="76"/>
      <c r="C922" s="76"/>
      <c r="D922" s="76"/>
      <c r="E922" s="76"/>
      <c r="F922" s="76"/>
      <c r="G922" s="76"/>
      <c r="H922" s="76"/>
      <c r="I922" s="76"/>
      <c r="J922" s="76"/>
      <c r="K922" s="76"/>
      <c r="L922" s="76"/>
      <c r="M922" s="76"/>
      <c r="N922" s="76"/>
      <c r="O922" s="76"/>
      <c r="P922" s="76"/>
      <c r="Q922" s="76"/>
      <c r="R922" s="76"/>
      <c r="S922" s="76"/>
      <c r="T922" s="76"/>
      <c r="U922" s="76"/>
      <c r="V922" s="76"/>
      <c r="W922" s="76"/>
      <c r="X922" s="76"/>
      <c r="Y922" s="76"/>
      <c r="Z922" s="76"/>
      <c r="AA922" s="76"/>
      <c r="AB922" s="76"/>
      <c r="AC922" s="76"/>
      <c r="AD922" s="76"/>
      <c r="AE922" s="76"/>
      <c r="AF922" s="76"/>
      <c r="AG922" s="76"/>
      <c r="AH922" s="76"/>
      <c r="AI922" s="76"/>
      <c r="AJ922" s="76"/>
      <c r="AK922" s="76"/>
      <c r="AL922" s="76"/>
    </row>
    <row r="923" spans="1:38" ht="11.25" customHeight="1" x14ac:dyDescent="0.55000000000000004">
      <c r="A923" s="76"/>
      <c r="B923" s="76"/>
      <c r="C923" s="76"/>
      <c r="D923" s="76"/>
      <c r="E923" s="76"/>
      <c r="F923" s="76"/>
      <c r="G923" s="76"/>
      <c r="H923" s="76"/>
      <c r="I923" s="76"/>
      <c r="J923" s="76"/>
      <c r="K923" s="76"/>
      <c r="L923" s="76"/>
      <c r="M923" s="76"/>
      <c r="N923" s="76"/>
      <c r="O923" s="76"/>
      <c r="P923" s="76"/>
      <c r="Q923" s="76"/>
      <c r="R923" s="76"/>
      <c r="S923" s="76"/>
      <c r="T923" s="76"/>
      <c r="U923" s="76"/>
      <c r="V923" s="76"/>
      <c r="W923" s="76"/>
      <c r="X923" s="76"/>
      <c r="Y923" s="76"/>
      <c r="Z923" s="76"/>
      <c r="AA923" s="76"/>
      <c r="AB923" s="76"/>
      <c r="AC923" s="76"/>
      <c r="AD923" s="76"/>
      <c r="AE923" s="76"/>
      <c r="AF923" s="76"/>
      <c r="AG923" s="76"/>
      <c r="AH923" s="76"/>
      <c r="AI923" s="76"/>
      <c r="AJ923" s="76"/>
      <c r="AK923" s="76"/>
      <c r="AL923" s="76"/>
    </row>
    <row r="924" spans="1:38" ht="11.25" customHeight="1" x14ac:dyDescent="0.55000000000000004">
      <c r="A924" s="76"/>
      <c r="B924" s="76"/>
      <c r="C924" s="76"/>
      <c r="D924" s="76"/>
      <c r="E924" s="76"/>
      <c r="F924" s="76"/>
      <c r="G924" s="76"/>
      <c r="H924" s="76"/>
      <c r="I924" s="76"/>
      <c r="J924" s="76"/>
      <c r="K924" s="76"/>
      <c r="L924" s="76"/>
      <c r="M924" s="76"/>
      <c r="N924" s="76"/>
      <c r="O924" s="76"/>
      <c r="P924" s="76"/>
      <c r="Q924" s="76"/>
      <c r="R924" s="76"/>
      <c r="S924" s="76"/>
      <c r="T924" s="76"/>
      <c r="U924" s="76"/>
      <c r="V924" s="76"/>
      <c r="W924" s="76"/>
      <c r="X924" s="76"/>
      <c r="Y924" s="76"/>
      <c r="Z924" s="76"/>
      <c r="AA924" s="76"/>
      <c r="AB924" s="76"/>
      <c r="AC924" s="76"/>
      <c r="AD924" s="76"/>
      <c r="AE924" s="76"/>
      <c r="AF924" s="76"/>
      <c r="AG924" s="76"/>
      <c r="AH924" s="76"/>
      <c r="AI924" s="76"/>
      <c r="AJ924" s="76"/>
      <c r="AK924" s="76"/>
      <c r="AL924" s="76"/>
    </row>
    <row r="925" spans="1:38" ht="11.25" customHeight="1" x14ac:dyDescent="0.55000000000000004">
      <c r="A925" s="76"/>
      <c r="B925" s="76"/>
      <c r="C925" s="76"/>
      <c r="D925" s="76"/>
      <c r="E925" s="76"/>
      <c r="F925" s="76"/>
      <c r="G925" s="76"/>
      <c r="H925" s="76"/>
      <c r="I925" s="76"/>
      <c r="J925" s="76"/>
      <c r="K925" s="76"/>
      <c r="L925" s="76"/>
      <c r="M925" s="76"/>
      <c r="N925" s="76"/>
      <c r="O925" s="76"/>
      <c r="P925" s="76"/>
      <c r="Q925" s="76"/>
      <c r="R925" s="76"/>
      <c r="S925" s="76"/>
      <c r="T925" s="76"/>
      <c r="U925" s="76"/>
      <c r="V925" s="76"/>
      <c r="W925" s="76"/>
      <c r="X925" s="76"/>
      <c r="Y925" s="76"/>
      <c r="Z925" s="76"/>
      <c r="AA925" s="76"/>
      <c r="AB925" s="76"/>
      <c r="AC925" s="76"/>
      <c r="AD925" s="76"/>
      <c r="AE925" s="76"/>
      <c r="AF925" s="76"/>
      <c r="AG925" s="76"/>
      <c r="AH925" s="76"/>
      <c r="AI925" s="76"/>
      <c r="AJ925" s="76"/>
      <c r="AK925" s="76"/>
      <c r="AL925" s="76"/>
    </row>
    <row r="926" spans="1:38" ht="11.25" customHeight="1" x14ac:dyDescent="0.55000000000000004">
      <c r="A926" s="76"/>
      <c r="B926" s="76"/>
      <c r="C926" s="76"/>
      <c r="D926" s="76"/>
      <c r="E926" s="76"/>
      <c r="F926" s="76"/>
      <c r="G926" s="76"/>
      <c r="H926" s="76"/>
      <c r="I926" s="76"/>
      <c r="J926" s="76"/>
      <c r="K926" s="76"/>
      <c r="L926" s="76"/>
      <c r="M926" s="76"/>
      <c r="N926" s="76"/>
      <c r="O926" s="76"/>
      <c r="P926" s="76"/>
      <c r="Q926" s="76"/>
      <c r="R926" s="76"/>
      <c r="S926" s="76"/>
      <c r="T926" s="76"/>
      <c r="U926" s="76"/>
      <c r="V926" s="76"/>
      <c r="W926" s="76"/>
      <c r="X926" s="76"/>
      <c r="Y926" s="76"/>
      <c r="Z926" s="76"/>
      <c r="AA926" s="76"/>
      <c r="AB926" s="76"/>
      <c r="AC926" s="76"/>
      <c r="AD926" s="76"/>
      <c r="AE926" s="76"/>
      <c r="AF926" s="76"/>
      <c r="AG926" s="76"/>
      <c r="AH926" s="76"/>
      <c r="AI926" s="76"/>
      <c r="AJ926" s="76"/>
      <c r="AK926" s="76"/>
      <c r="AL926" s="76"/>
    </row>
    <row r="927" spans="1:38" ht="11.25" customHeight="1" x14ac:dyDescent="0.55000000000000004">
      <c r="A927" s="76"/>
      <c r="B927" s="76"/>
      <c r="C927" s="76"/>
      <c r="D927" s="76"/>
      <c r="E927" s="76"/>
      <c r="F927" s="76"/>
      <c r="G927" s="76"/>
      <c r="H927" s="76"/>
      <c r="I927" s="76"/>
      <c r="J927" s="76"/>
      <c r="K927" s="76"/>
      <c r="L927" s="76"/>
      <c r="M927" s="76"/>
      <c r="N927" s="76"/>
      <c r="O927" s="76"/>
      <c r="P927" s="76"/>
      <c r="Q927" s="76"/>
      <c r="R927" s="76"/>
      <c r="S927" s="76"/>
      <c r="T927" s="76"/>
      <c r="U927" s="76"/>
      <c r="V927" s="76"/>
      <c r="W927" s="76"/>
      <c r="X927" s="76"/>
      <c r="Y927" s="76"/>
      <c r="Z927" s="76"/>
      <c r="AA927" s="76"/>
      <c r="AB927" s="76"/>
      <c r="AC927" s="76"/>
      <c r="AD927" s="76"/>
      <c r="AE927" s="76"/>
      <c r="AF927" s="76"/>
      <c r="AG927" s="76"/>
      <c r="AH927" s="76"/>
      <c r="AI927" s="76"/>
      <c r="AJ927" s="76"/>
      <c r="AK927" s="76"/>
      <c r="AL927" s="76"/>
    </row>
    <row r="928" spans="1:38" ht="11.25" customHeight="1" x14ac:dyDescent="0.55000000000000004">
      <c r="A928" s="76"/>
      <c r="B928" s="76"/>
      <c r="C928" s="76"/>
      <c r="D928" s="76"/>
      <c r="E928" s="76"/>
      <c r="F928" s="76"/>
      <c r="G928" s="76"/>
      <c r="H928" s="76"/>
      <c r="I928" s="76"/>
      <c r="J928" s="76"/>
      <c r="K928" s="76"/>
      <c r="L928" s="76"/>
      <c r="M928" s="76"/>
      <c r="N928" s="76"/>
      <c r="O928" s="76"/>
      <c r="P928" s="76"/>
      <c r="Q928" s="76"/>
      <c r="R928" s="76"/>
      <c r="S928" s="76"/>
      <c r="T928" s="76"/>
      <c r="U928" s="76"/>
      <c r="V928" s="76"/>
      <c r="W928" s="76"/>
      <c r="X928" s="76"/>
      <c r="Y928" s="76"/>
      <c r="Z928" s="76"/>
      <c r="AA928" s="76"/>
      <c r="AB928" s="76"/>
      <c r="AC928" s="76"/>
      <c r="AD928" s="76"/>
      <c r="AE928" s="76"/>
      <c r="AF928" s="76"/>
      <c r="AG928" s="76"/>
      <c r="AH928" s="76"/>
      <c r="AI928" s="76"/>
      <c r="AJ928" s="76"/>
      <c r="AK928" s="76"/>
      <c r="AL928" s="76"/>
    </row>
    <row r="929" spans="1:38" ht="11.25" customHeight="1" x14ac:dyDescent="0.55000000000000004">
      <c r="A929" s="76"/>
      <c r="B929" s="76"/>
      <c r="C929" s="76"/>
      <c r="D929" s="76"/>
      <c r="E929" s="76"/>
      <c r="F929" s="76"/>
      <c r="G929" s="76"/>
      <c r="H929" s="76"/>
      <c r="I929" s="76"/>
      <c r="J929" s="76"/>
      <c r="K929" s="76"/>
      <c r="L929" s="76"/>
      <c r="M929" s="76"/>
      <c r="N929" s="76"/>
      <c r="O929" s="76"/>
      <c r="P929" s="76"/>
      <c r="Q929" s="76"/>
      <c r="R929" s="76"/>
      <c r="S929" s="76"/>
      <c r="T929" s="76"/>
      <c r="U929" s="76"/>
      <c r="V929" s="76"/>
      <c r="W929" s="76"/>
      <c r="X929" s="76"/>
      <c r="Y929" s="76"/>
      <c r="Z929" s="76"/>
      <c r="AA929" s="76"/>
      <c r="AB929" s="76"/>
      <c r="AC929" s="76"/>
      <c r="AD929" s="76"/>
      <c r="AE929" s="76"/>
      <c r="AF929" s="76"/>
      <c r="AG929" s="76"/>
      <c r="AH929" s="76"/>
      <c r="AI929" s="76"/>
      <c r="AJ929" s="76"/>
      <c r="AK929" s="76"/>
      <c r="AL929" s="76"/>
    </row>
    <row r="930" spans="1:38" ht="11.25" customHeight="1" x14ac:dyDescent="0.55000000000000004">
      <c r="A930" s="76"/>
      <c r="B930" s="76"/>
      <c r="C930" s="76"/>
      <c r="D930" s="76"/>
      <c r="E930" s="76"/>
      <c r="F930" s="76"/>
      <c r="G930" s="76"/>
      <c r="H930" s="76"/>
      <c r="I930" s="76"/>
      <c r="J930" s="76"/>
      <c r="K930" s="76"/>
      <c r="L930" s="76"/>
      <c r="M930" s="76"/>
      <c r="N930" s="76"/>
      <c r="O930" s="76"/>
      <c r="P930" s="76"/>
      <c r="Q930" s="76"/>
      <c r="R930" s="76"/>
      <c r="S930" s="76"/>
      <c r="T930" s="76"/>
      <c r="U930" s="76"/>
      <c r="V930" s="76"/>
      <c r="W930" s="76"/>
      <c r="X930" s="76"/>
      <c r="Y930" s="76"/>
      <c r="Z930" s="76"/>
      <c r="AA930" s="76"/>
      <c r="AB930" s="76"/>
      <c r="AC930" s="76"/>
      <c r="AD930" s="76"/>
      <c r="AE930" s="76"/>
      <c r="AF930" s="76"/>
      <c r="AG930" s="76"/>
      <c r="AH930" s="76"/>
      <c r="AI930" s="76"/>
      <c r="AJ930" s="76"/>
      <c r="AK930" s="76"/>
      <c r="AL930" s="76"/>
    </row>
    <row r="931" spans="1:38" ht="11.25" customHeight="1" x14ac:dyDescent="0.55000000000000004">
      <c r="A931" s="76"/>
      <c r="B931" s="76"/>
      <c r="C931" s="76"/>
      <c r="D931" s="76"/>
      <c r="E931" s="76"/>
      <c r="F931" s="76"/>
      <c r="G931" s="76"/>
      <c r="H931" s="76"/>
      <c r="I931" s="76"/>
      <c r="J931" s="76"/>
      <c r="K931" s="76"/>
      <c r="L931" s="76"/>
      <c r="M931" s="76"/>
      <c r="N931" s="76"/>
      <c r="O931" s="76"/>
      <c r="P931" s="76"/>
      <c r="Q931" s="76"/>
      <c r="R931" s="76"/>
      <c r="S931" s="76"/>
      <c r="T931" s="76"/>
      <c r="U931" s="76"/>
      <c r="V931" s="76"/>
      <c r="W931" s="76"/>
      <c r="X931" s="76"/>
      <c r="Y931" s="76"/>
      <c r="Z931" s="76"/>
      <c r="AA931" s="76"/>
      <c r="AB931" s="76"/>
      <c r="AC931" s="76"/>
      <c r="AD931" s="76"/>
      <c r="AE931" s="76"/>
      <c r="AF931" s="76"/>
      <c r="AG931" s="76"/>
      <c r="AH931" s="76"/>
      <c r="AI931" s="76"/>
      <c r="AJ931" s="76"/>
      <c r="AK931" s="76"/>
      <c r="AL931" s="76"/>
    </row>
    <row r="932" spans="1:38" ht="11.25" customHeight="1" x14ac:dyDescent="0.55000000000000004">
      <c r="A932" s="76"/>
      <c r="B932" s="76"/>
      <c r="C932" s="76"/>
      <c r="D932" s="76"/>
      <c r="E932" s="76"/>
      <c r="F932" s="76"/>
      <c r="G932" s="76"/>
      <c r="H932" s="76"/>
      <c r="I932" s="76"/>
      <c r="J932" s="76"/>
      <c r="K932" s="76"/>
      <c r="L932" s="76"/>
      <c r="M932" s="76"/>
      <c r="N932" s="76"/>
      <c r="O932" s="76"/>
      <c r="P932" s="76"/>
      <c r="Q932" s="76"/>
      <c r="R932" s="76"/>
      <c r="S932" s="76"/>
      <c r="T932" s="76"/>
      <c r="U932" s="76"/>
      <c r="V932" s="76"/>
      <c r="W932" s="76"/>
      <c r="X932" s="76"/>
      <c r="Y932" s="76"/>
      <c r="Z932" s="76"/>
      <c r="AA932" s="76"/>
      <c r="AB932" s="76"/>
      <c r="AC932" s="76"/>
      <c r="AD932" s="76"/>
      <c r="AE932" s="76"/>
      <c r="AF932" s="76"/>
      <c r="AG932" s="76"/>
      <c r="AH932" s="76"/>
      <c r="AI932" s="76"/>
      <c r="AJ932" s="76"/>
      <c r="AK932" s="76"/>
      <c r="AL932" s="76"/>
    </row>
    <row r="933" spans="1:38" ht="11.25" customHeight="1" x14ac:dyDescent="0.55000000000000004">
      <c r="A933" s="76"/>
      <c r="B933" s="76"/>
      <c r="C933" s="76"/>
      <c r="D933" s="76"/>
      <c r="E933" s="76"/>
      <c r="F933" s="76"/>
      <c r="G933" s="76"/>
      <c r="H933" s="76"/>
      <c r="I933" s="76"/>
      <c r="J933" s="76"/>
      <c r="K933" s="76"/>
      <c r="L933" s="76"/>
      <c r="M933" s="76"/>
      <c r="N933" s="76"/>
      <c r="O933" s="76"/>
      <c r="P933" s="76"/>
      <c r="Q933" s="76"/>
      <c r="R933" s="76"/>
      <c r="S933" s="76"/>
      <c r="T933" s="76"/>
      <c r="U933" s="76"/>
      <c r="V933" s="76"/>
      <c r="W933" s="76"/>
      <c r="X933" s="76"/>
      <c r="Y933" s="76"/>
      <c r="Z933" s="76"/>
      <c r="AA933" s="76"/>
      <c r="AB933" s="76"/>
      <c r="AC933" s="76"/>
      <c r="AD933" s="76"/>
      <c r="AE933" s="76"/>
      <c r="AF933" s="76"/>
      <c r="AG933" s="76"/>
      <c r="AH933" s="76"/>
      <c r="AI933" s="76"/>
      <c r="AJ933" s="76"/>
      <c r="AK933" s="76"/>
      <c r="AL933" s="76"/>
    </row>
    <row r="934" spans="1:38" ht="11.25" customHeight="1" x14ac:dyDescent="0.55000000000000004">
      <c r="A934" s="76"/>
      <c r="B934" s="76"/>
      <c r="C934" s="76"/>
      <c r="D934" s="76"/>
      <c r="E934" s="76"/>
      <c r="F934" s="76"/>
      <c r="G934" s="76"/>
      <c r="H934" s="76"/>
      <c r="I934" s="76"/>
      <c r="J934" s="76"/>
      <c r="K934" s="76"/>
      <c r="L934" s="76"/>
      <c r="M934" s="76"/>
      <c r="N934" s="76"/>
      <c r="O934" s="76"/>
      <c r="P934" s="76"/>
      <c r="Q934" s="76"/>
      <c r="R934" s="76"/>
      <c r="S934" s="76"/>
      <c r="T934" s="76"/>
      <c r="U934" s="76"/>
      <c r="V934" s="76"/>
      <c r="W934" s="76"/>
      <c r="X934" s="76"/>
      <c r="Y934" s="76"/>
      <c r="Z934" s="76"/>
      <c r="AA934" s="76"/>
      <c r="AB934" s="76"/>
      <c r="AC934" s="76"/>
      <c r="AD934" s="76"/>
      <c r="AE934" s="76"/>
      <c r="AF934" s="76"/>
      <c r="AG934" s="76"/>
      <c r="AH934" s="76"/>
      <c r="AI934" s="76"/>
      <c r="AJ934" s="76"/>
      <c r="AK934" s="76"/>
      <c r="AL934" s="76"/>
    </row>
    <row r="935" spans="1:38" ht="11.25" customHeight="1" x14ac:dyDescent="0.55000000000000004">
      <c r="A935" s="76"/>
      <c r="B935" s="76"/>
      <c r="C935" s="76"/>
      <c r="D935" s="76"/>
      <c r="E935" s="76"/>
      <c r="F935" s="76"/>
      <c r="G935" s="76"/>
      <c r="H935" s="76"/>
      <c r="I935" s="76"/>
      <c r="J935" s="76"/>
      <c r="K935" s="76"/>
      <c r="L935" s="76"/>
      <c r="M935" s="76"/>
      <c r="N935" s="76"/>
      <c r="O935" s="76"/>
      <c r="P935" s="76"/>
      <c r="Q935" s="76"/>
      <c r="R935" s="76"/>
      <c r="S935" s="76"/>
      <c r="T935" s="76"/>
      <c r="U935" s="76"/>
      <c r="V935" s="76"/>
      <c r="W935" s="76"/>
      <c r="X935" s="76"/>
      <c r="Y935" s="76"/>
      <c r="Z935" s="76"/>
      <c r="AA935" s="76"/>
      <c r="AB935" s="76"/>
      <c r="AC935" s="76"/>
      <c r="AD935" s="76"/>
      <c r="AE935" s="76"/>
      <c r="AF935" s="76"/>
      <c r="AG935" s="76"/>
      <c r="AH935" s="76"/>
      <c r="AI935" s="76"/>
      <c r="AJ935" s="76"/>
      <c r="AK935" s="76"/>
      <c r="AL935" s="76"/>
    </row>
    <row r="936" spans="1:38" ht="11.25" customHeight="1" x14ac:dyDescent="0.55000000000000004">
      <c r="A936" s="76"/>
      <c r="B936" s="76"/>
      <c r="C936" s="76"/>
      <c r="D936" s="76"/>
      <c r="E936" s="76"/>
      <c r="F936" s="76"/>
      <c r="G936" s="76"/>
      <c r="H936" s="76"/>
      <c r="I936" s="76"/>
      <c r="J936" s="76"/>
      <c r="K936" s="76"/>
      <c r="L936" s="76"/>
      <c r="M936" s="76"/>
      <c r="N936" s="76"/>
      <c r="O936" s="76"/>
      <c r="P936" s="76"/>
      <c r="Q936" s="76"/>
      <c r="R936" s="76"/>
      <c r="S936" s="76"/>
      <c r="T936" s="76"/>
      <c r="U936" s="76"/>
      <c r="V936" s="76"/>
      <c r="W936" s="76"/>
      <c r="X936" s="76"/>
      <c r="Y936" s="76"/>
      <c r="Z936" s="76"/>
      <c r="AA936" s="76"/>
      <c r="AB936" s="76"/>
      <c r="AC936" s="76"/>
      <c r="AD936" s="76"/>
      <c r="AE936" s="76"/>
      <c r="AF936" s="76"/>
      <c r="AG936" s="76"/>
      <c r="AH936" s="76"/>
      <c r="AI936" s="76"/>
      <c r="AJ936" s="76"/>
      <c r="AK936" s="76"/>
      <c r="AL936" s="76"/>
    </row>
    <row r="937" spans="1:38" ht="11.25" customHeight="1" x14ac:dyDescent="0.55000000000000004">
      <c r="A937" s="76"/>
      <c r="B937" s="76"/>
      <c r="C937" s="76"/>
      <c r="D937" s="76"/>
      <c r="E937" s="76"/>
      <c r="F937" s="76"/>
      <c r="G937" s="76"/>
      <c r="H937" s="76"/>
      <c r="I937" s="76"/>
      <c r="J937" s="76"/>
      <c r="K937" s="76"/>
      <c r="L937" s="76"/>
      <c r="M937" s="76"/>
      <c r="N937" s="76"/>
      <c r="O937" s="76"/>
      <c r="P937" s="76"/>
      <c r="Q937" s="76"/>
      <c r="R937" s="76"/>
      <c r="S937" s="76"/>
      <c r="T937" s="76"/>
      <c r="U937" s="76"/>
      <c r="V937" s="76"/>
      <c r="W937" s="76"/>
      <c r="X937" s="76"/>
      <c r="Y937" s="76"/>
      <c r="Z937" s="76"/>
      <c r="AA937" s="76"/>
      <c r="AB937" s="76"/>
      <c r="AC937" s="76"/>
      <c r="AD937" s="76"/>
      <c r="AE937" s="76"/>
      <c r="AF937" s="76"/>
      <c r="AG937" s="76"/>
      <c r="AH937" s="76"/>
      <c r="AI937" s="76"/>
      <c r="AJ937" s="76"/>
      <c r="AK937" s="76"/>
      <c r="AL937" s="76"/>
    </row>
    <row r="938" spans="1:38" ht="11.25" customHeight="1" x14ac:dyDescent="0.55000000000000004">
      <c r="A938" s="76"/>
      <c r="B938" s="76"/>
      <c r="C938" s="76"/>
      <c r="D938" s="76"/>
      <c r="E938" s="76"/>
      <c r="F938" s="76"/>
      <c r="G938" s="76"/>
      <c r="H938" s="76"/>
      <c r="I938" s="76"/>
      <c r="J938" s="76"/>
      <c r="K938" s="76"/>
      <c r="L938" s="76"/>
      <c r="M938" s="76"/>
      <c r="N938" s="76"/>
      <c r="O938" s="76"/>
      <c r="P938" s="76"/>
      <c r="Q938" s="76"/>
      <c r="R938" s="76"/>
      <c r="S938" s="76"/>
      <c r="T938" s="76"/>
      <c r="U938" s="76"/>
      <c r="V938" s="76"/>
      <c r="W938" s="76"/>
      <c r="X938" s="76"/>
      <c r="Y938" s="76"/>
      <c r="Z938" s="76"/>
      <c r="AA938" s="76"/>
      <c r="AB938" s="76"/>
      <c r="AC938" s="76"/>
      <c r="AD938" s="76"/>
      <c r="AE938" s="76"/>
      <c r="AF938" s="76"/>
      <c r="AG938" s="76"/>
      <c r="AH938" s="76"/>
      <c r="AI938" s="76"/>
      <c r="AJ938" s="76"/>
      <c r="AK938" s="76"/>
      <c r="AL938" s="76"/>
    </row>
    <row r="939" spans="1:38" ht="11.25" customHeight="1" x14ac:dyDescent="0.55000000000000004">
      <c r="A939" s="76"/>
      <c r="B939" s="76"/>
      <c r="C939" s="76"/>
      <c r="D939" s="76"/>
      <c r="E939" s="76"/>
      <c r="F939" s="76"/>
      <c r="G939" s="76"/>
      <c r="H939" s="76"/>
      <c r="I939" s="76"/>
      <c r="J939" s="76"/>
      <c r="K939" s="76"/>
      <c r="L939" s="76"/>
      <c r="M939" s="76"/>
      <c r="N939" s="76"/>
      <c r="O939" s="76"/>
      <c r="P939" s="76"/>
      <c r="Q939" s="76"/>
      <c r="R939" s="76"/>
      <c r="S939" s="76"/>
      <c r="T939" s="76"/>
      <c r="U939" s="76"/>
      <c r="V939" s="76"/>
      <c r="W939" s="76"/>
      <c r="X939" s="76"/>
      <c r="Y939" s="76"/>
      <c r="Z939" s="76"/>
      <c r="AA939" s="76"/>
      <c r="AB939" s="76"/>
      <c r="AC939" s="76"/>
      <c r="AD939" s="76"/>
      <c r="AE939" s="76"/>
      <c r="AF939" s="76"/>
      <c r="AG939" s="76"/>
      <c r="AH939" s="76"/>
      <c r="AI939" s="76"/>
      <c r="AJ939" s="76"/>
      <c r="AK939" s="76"/>
      <c r="AL939" s="76"/>
    </row>
    <row r="940" spans="1:38" ht="11.25" customHeight="1" x14ac:dyDescent="0.55000000000000004">
      <c r="A940" s="76"/>
      <c r="B940" s="76"/>
      <c r="C940" s="76"/>
      <c r="D940" s="76"/>
      <c r="E940" s="76"/>
      <c r="F940" s="76"/>
      <c r="G940" s="76"/>
      <c r="H940" s="76"/>
      <c r="I940" s="76"/>
      <c r="J940" s="76"/>
      <c r="K940" s="76"/>
      <c r="L940" s="76"/>
      <c r="M940" s="76"/>
      <c r="N940" s="76"/>
      <c r="O940" s="76"/>
      <c r="P940" s="76"/>
      <c r="Q940" s="76"/>
      <c r="R940" s="76"/>
      <c r="S940" s="76"/>
      <c r="T940" s="76"/>
      <c r="U940" s="76"/>
      <c r="V940" s="76"/>
      <c r="W940" s="76"/>
      <c r="X940" s="76"/>
      <c r="Y940" s="76"/>
      <c r="Z940" s="76"/>
      <c r="AA940" s="76"/>
      <c r="AB940" s="76"/>
      <c r="AC940" s="76"/>
      <c r="AD940" s="76"/>
      <c r="AE940" s="76"/>
      <c r="AF940" s="76"/>
      <c r="AG940" s="76"/>
      <c r="AH940" s="76"/>
      <c r="AI940" s="76"/>
      <c r="AJ940" s="76"/>
      <c r="AK940" s="76"/>
      <c r="AL940" s="76"/>
    </row>
    <row r="941" spans="1:38" ht="11.25" customHeight="1" x14ac:dyDescent="0.55000000000000004">
      <c r="A941" s="76"/>
      <c r="B941" s="76"/>
      <c r="C941" s="76"/>
      <c r="D941" s="76"/>
      <c r="E941" s="76"/>
      <c r="F941" s="76"/>
      <c r="G941" s="76"/>
      <c r="H941" s="76"/>
      <c r="I941" s="76"/>
      <c r="J941" s="76"/>
      <c r="K941" s="76"/>
      <c r="L941" s="76"/>
      <c r="M941" s="76"/>
      <c r="N941" s="76"/>
      <c r="O941" s="76"/>
      <c r="P941" s="76"/>
      <c r="Q941" s="76"/>
      <c r="R941" s="76"/>
      <c r="S941" s="76"/>
      <c r="T941" s="76"/>
      <c r="U941" s="76"/>
      <c r="V941" s="76"/>
      <c r="W941" s="76"/>
      <c r="X941" s="76"/>
      <c r="Y941" s="76"/>
      <c r="Z941" s="76"/>
      <c r="AA941" s="76"/>
      <c r="AB941" s="76"/>
      <c r="AC941" s="76"/>
      <c r="AD941" s="76"/>
      <c r="AE941" s="76"/>
      <c r="AF941" s="76"/>
      <c r="AG941" s="76"/>
      <c r="AH941" s="76"/>
      <c r="AI941" s="76"/>
      <c r="AJ941" s="76"/>
      <c r="AK941" s="76"/>
      <c r="AL941" s="76"/>
    </row>
    <row r="942" spans="1:38" ht="11.25" customHeight="1" x14ac:dyDescent="0.55000000000000004">
      <c r="A942" s="76"/>
      <c r="B942" s="76"/>
      <c r="C942" s="76"/>
      <c r="D942" s="76"/>
      <c r="E942" s="76"/>
      <c r="F942" s="76"/>
      <c r="G942" s="76"/>
      <c r="H942" s="76"/>
      <c r="I942" s="76"/>
      <c r="J942" s="76"/>
      <c r="K942" s="76"/>
      <c r="L942" s="76"/>
      <c r="M942" s="76"/>
      <c r="N942" s="76"/>
      <c r="O942" s="76"/>
      <c r="P942" s="76"/>
      <c r="Q942" s="76"/>
      <c r="R942" s="76"/>
      <c r="S942" s="76"/>
      <c r="T942" s="76"/>
      <c r="U942" s="76"/>
      <c r="V942" s="76"/>
      <c r="W942" s="76"/>
      <c r="X942" s="76"/>
      <c r="Y942" s="76"/>
      <c r="Z942" s="76"/>
      <c r="AA942" s="76"/>
      <c r="AB942" s="76"/>
      <c r="AC942" s="76"/>
      <c r="AD942" s="76"/>
      <c r="AE942" s="76"/>
      <c r="AF942" s="76"/>
      <c r="AG942" s="76"/>
      <c r="AH942" s="76"/>
      <c r="AI942" s="76"/>
      <c r="AJ942" s="76"/>
      <c r="AK942" s="76"/>
      <c r="AL942" s="76"/>
    </row>
    <row r="943" spans="1:38" ht="11.25" customHeight="1" x14ac:dyDescent="0.55000000000000004">
      <c r="A943" s="76"/>
      <c r="B943" s="76"/>
      <c r="C943" s="76"/>
      <c r="D943" s="76"/>
      <c r="E943" s="76"/>
      <c r="F943" s="76"/>
      <c r="G943" s="76"/>
      <c r="H943" s="76"/>
      <c r="I943" s="76"/>
      <c r="J943" s="76"/>
      <c r="K943" s="76"/>
      <c r="L943" s="76"/>
      <c r="M943" s="76"/>
      <c r="N943" s="76"/>
      <c r="O943" s="76"/>
      <c r="P943" s="76"/>
      <c r="Q943" s="76"/>
      <c r="R943" s="76"/>
      <c r="S943" s="76"/>
      <c r="T943" s="76"/>
      <c r="U943" s="76"/>
      <c r="V943" s="76"/>
      <c r="W943" s="76"/>
      <c r="X943" s="76"/>
      <c r="Y943" s="76"/>
      <c r="Z943" s="76"/>
      <c r="AA943" s="76"/>
      <c r="AB943" s="76"/>
      <c r="AC943" s="76"/>
      <c r="AD943" s="76"/>
      <c r="AE943" s="76"/>
      <c r="AF943" s="76"/>
      <c r="AG943" s="76"/>
      <c r="AH943" s="76"/>
      <c r="AI943" s="76"/>
      <c r="AJ943" s="76"/>
      <c r="AK943" s="76"/>
      <c r="AL943" s="76"/>
    </row>
    <row r="944" spans="1:38" ht="11.25" customHeight="1" x14ac:dyDescent="0.55000000000000004">
      <c r="A944" s="76"/>
      <c r="B944" s="76"/>
      <c r="C944" s="76"/>
      <c r="D944" s="76"/>
      <c r="E944" s="76"/>
      <c r="F944" s="76"/>
      <c r="G944" s="76"/>
      <c r="H944" s="76"/>
      <c r="I944" s="76"/>
      <c r="J944" s="76"/>
      <c r="K944" s="76"/>
      <c r="L944" s="76"/>
      <c r="M944" s="76"/>
      <c r="N944" s="76"/>
      <c r="O944" s="76"/>
      <c r="P944" s="76"/>
      <c r="Q944" s="76"/>
      <c r="R944" s="76"/>
      <c r="S944" s="76"/>
      <c r="T944" s="76"/>
      <c r="U944" s="76"/>
      <c r="V944" s="76"/>
      <c r="W944" s="76"/>
      <c r="X944" s="76"/>
      <c r="Y944" s="76"/>
      <c r="Z944" s="76"/>
      <c r="AA944" s="76"/>
      <c r="AB944" s="76"/>
      <c r="AC944" s="76"/>
      <c r="AD944" s="76"/>
      <c r="AE944" s="76"/>
      <c r="AF944" s="76"/>
      <c r="AG944" s="76"/>
      <c r="AH944" s="76"/>
      <c r="AI944" s="76"/>
      <c r="AJ944" s="76"/>
      <c r="AK944" s="76"/>
      <c r="AL944" s="76"/>
    </row>
    <row r="945" spans="1:38" ht="11.25" customHeight="1" x14ac:dyDescent="0.55000000000000004">
      <c r="A945" s="76"/>
      <c r="B945" s="76"/>
      <c r="C945" s="76"/>
      <c r="D945" s="76"/>
      <c r="E945" s="76"/>
      <c r="F945" s="76"/>
      <c r="G945" s="76"/>
      <c r="H945" s="76"/>
      <c r="I945" s="76"/>
      <c r="J945" s="76"/>
      <c r="K945" s="76"/>
      <c r="L945" s="76"/>
      <c r="M945" s="76"/>
      <c r="N945" s="76"/>
      <c r="O945" s="76"/>
      <c r="P945" s="76"/>
      <c r="Q945" s="76"/>
      <c r="R945" s="76"/>
      <c r="S945" s="76"/>
      <c r="T945" s="76"/>
      <c r="U945" s="76"/>
      <c r="V945" s="76"/>
      <c r="W945" s="76"/>
      <c r="X945" s="76"/>
      <c r="Y945" s="76"/>
      <c r="Z945" s="76"/>
      <c r="AA945" s="76"/>
      <c r="AB945" s="76"/>
      <c r="AC945" s="76"/>
      <c r="AD945" s="76"/>
      <c r="AE945" s="76"/>
      <c r="AF945" s="76"/>
      <c r="AG945" s="76"/>
      <c r="AH945" s="76"/>
      <c r="AI945" s="76"/>
      <c r="AJ945" s="76"/>
      <c r="AK945" s="76"/>
      <c r="AL945" s="76"/>
    </row>
    <row r="946" spans="1:38" ht="11.25" customHeight="1" x14ac:dyDescent="0.55000000000000004">
      <c r="A946" s="76"/>
      <c r="B946" s="76"/>
      <c r="C946" s="76"/>
      <c r="D946" s="76"/>
      <c r="E946" s="76"/>
      <c r="F946" s="76"/>
      <c r="G946" s="76"/>
      <c r="H946" s="76"/>
      <c r="I946" s="76"/>
      <c r="J946" s="76"/>
      <c r="K946" s="76"/>
      <c r="L946" s="76"/>
      <c r="M946" s="76"/>
      <c r="N946" s="76"/>
      <c r="O946" s="76"/>
      <c r="P946" s="76"/>
      <c r="Q946" s="76"/>
      <c r="R946" s="76"/>
      <c r="S946" s="76"/>
      <c r="T946" s="76"/>
      <c r="U946" s="76"/>
      <c r="V946" s="76"/>
      <c r="W946" s="76"/>
      <c r="X946" s="76"/>
      <c r="Y946" s="76"/>
      <c r="Z946" s="76"/>
      <c r="AA946" s="76"/>
      <c r="AB946" s="76"/>
      <c r="AC946" s="76"/>
      <c r="AD946" s="76"/>
      <c r="AE946" s="76"/>
      <c r="AF946" s="76"/>
      <c r="AG946" s="76"/>
      <c r="AH946" s="76"/>
      <c r="AI946" s="76"/>
      <c r="AJ946" s="76"/>
      <c r="AK946" s="76"/>
      <c r="AL946" s="76"/>
    </row>
    <row r="947" spans="1:38" ht="11.25" customHeight="1" x14ac:dyDescent="0.55000000000000004">
      <c r="A947" s="76"/>
      <c r="B947" s="76"/>
      <c r="C947" s="76"/>
      <c r="D947" s="76"/>
      <c r="E947" s="76"/>
      <c r="F947" s="76"/>
      <c r="G947" s="76"/>
      <c r="H947" s="76"/>
      <c r="I947" s="76"/>
      <c r="J947" s="76"/>
      <c r="K947" s="76"/>
      <c r="L947" s="76"/>
      <c r="M947" s="76"/>
      <c r="N947" s="76"/>
      <c r="O947" s="76"/>
      <c r="P947" s="76"/>
      <c r="Q947" s="76"/>
      <c r="R947" s="76"/>
      <c r="S947" s="76"/>
      <c r="T947" s="76"/>
      <c r="U947" s="76"/>
      <c r="V947" s="76"/>
      <c r="W947" s="76"/>
      <c r="X947" s="76"/>
      <c r="Y947" s="76"/>
      <c r="Z947" s="76"/>
      <c r="AA947" s="76"/>
      <c r="AB947" s="76"/>
      <c r="AC947" s="76"/>
      <c r="AD947" s="76"/>
      <c r="AE947" s="76"/>
      <c r="AF947" s="76"/>
      <c r="AG947" s="76"/>
      <c r="AH947" s="76"/>
      <c r="AI947" s="76"/>
      <c r="AJ947" s="76"/>
      <c r="AK947" s="76"/>
      <c r="AL947" s="76"/>
    </row>
    <row r="948" spans="1:38" ht="11.25" customHeight="1" x14ac:dyDescent="0.55000000000000004">
      <c r="A948" s="76"/>
      <c r="B948" s="76"/>
      <c r="C948" s="76"/>
      <c r="D948" s="76"/>
      <c r="E948" s="76"/>
      <c r="F948" s="76"/>
      <c r="G948" s="76"/>
      <c r="H948" s="76"/>
      <c r="I948" s="76"/>
      <c r="J948" s="76"/>
      <c r="K948" s="76"/>
      <c r="L948" s="76"/>
      <c r="M948" s="76"/>
      <c r="N948" s="76"/>
      <c r="O948" s="76"/>
      <c r="P948" s="76"/>
      <c r="Q948" s="76"/>
      <c r="R948" s="76"/>
      <c r="S948" s="76"/>
      <c r="T948" s="76"/>
      <c r="U948" s="76"/>
      <c r="V948" s="76"/>
      <c r="W948" s="76"/>
      <c r="X948" s="76"/>
      <c r="Y948" s="76"/>
      <c r="Z948" s="76"/>
      <c r="AA948" s="76"/>
      <c r="AB948" s="76"/>
      <c r="AC948" s="76"/>
      <c r="AD948" s="76"/>
      <c r="AE948" s="76"/>
      <c r="AF948" s="76"/>
      <c r="AG948" s="76"/>
      <c r="AH948" s="76"/>
      <c r="AI948" s="76"/>
      <c r="AJ948" s="76"/>
      <c r="AK948" s="76"/>
      <c r="AL948" s="76"/>
    </row>
    <row r="949" spans="1:38" ht="11.25" customHeight="1" x14ac:dyDescent="0.55000000000000004">
      <c r="A949" s="76"/>
      <c r="B949" s="76"/>
      <c r="C949" s="76"/>
      <c r="D949" s="76"/>
      <c r="E949" s="76"/>
      <c r="F949" s="76"/>
      <c r="G949" s="76"/>
      <c r="H949" s="76"/>
      <c r="I949" s="76"/>
      <c r="J949" s="76"/>
      <c r="K949" s="76"/>
      <c r="L949" s="76"/>
      <c r="M949" s="76"/>
      <c r="N949" s="76"/>
      <c r="O949" s="76"/>
      <c r="P949" s="76"/>
      <c r="Q949" s="76"/>
      <c r="R949" s="76"/>
      <c r="S949" s="76"/>
      <c r="T949" s="76"/>
      <c r="U949" s="76"/>
      <c r="V949" s="76"/>
      <c r="W949" s="76"/>
      <c r="X949" s="76"/>
      <c r="Y949" s="76"/>
      <c r="Z949" s="76"/>
      <c r="AA949" s="76"/>
      <c r="AB949" s="76"/>
      <c r="AC949" s="76"/>
      <c r="AD949" s="76"/>
      <c r="AE949" s="76"/>
      <c r="AF949" s="76"/>
      <c r="AG949" s="76"/>
      <c r="AH949" s="76"/>
      <c r="AI949" s="76"/>
      <c r="AJ949" s="76"/>
      <c r="AK949" s="76"/>
      <c r="AL949" s="76"/>
    </row>
    <row r="950" spans="1:38" ht="11.25" customHeight="1" x14ac:dyDescent="0.55000000000000004">
      <c r="A950" s="76"/>
      <c r="B950" s="76"/>
      <c r="C950" s="76"/>
      <c r="D950" s="76"/>
      <c r="E950" s="76"/>
      <c r="F950" s="76"/>
      <c r="G950" s="76"/>
      <c r="H950" s="76"/>
      <c r="I950" s="76"/>
      <c r="J950" s="76"/>
      <c r="K950" s="76"/>
      <c r="L950" s="76"/>
      <c r="M950" s="76"/>
      <c r="N950" s="76"/>
      <c r="O950" s="76"/>
      <c r="P950" s="76"/>
      <c r="Q950" s="76"/>
      <c r="R950" s="76"/>
      <c r="S950" s="76"/>
      <c r="T950" s="76"/>
      <c r="U950" s="76"/>
      <c r="V950" s="76"/>
      <c r="W950" s="76"/>
      <c r="X950" s="76"/>
      <c r="Y950" s="76"/>
      <c r="Z950" s="76"/>
      <c r="AA950" s="76"/>
      <c r="AB950" s="76"/>
      <c r="AC950" s="76"/>
      <c r="AD950" s="76"/>
      <c r="AE950" s="76"/>
      <c r="AF950" s="76"/>
      <c r="AG950" s="76"/>
      <c r="AH950" s="76"/>
      <c r="AI950" s="76"/>
      <c r="AJ950" s="76"/>
      <c r="AK950" s="76"/>
      <c r="AL950" s="76"/>
    </row>
    <row r="951" spans="1:38" ht="11.25" customHeight="1" x14ac:dyDescent="0.55000000000000004">
      <c r="A951" s="76"/>
      <c r="B951" s="76"/>
      <c r="C951" s="76"/>
      <c r="D951" s="76"/>
      <c r="E951" s="76"/>
      <c r="F951" s="76"/>
      <c r="G951" s="76"/>
      <c r="H951" s="76"/>
      <c r="I951" s="76"/>
      <c r="J951" s="76"/>
      <c r="K951" s="76"/>
      <c r="L951" s="76"/>
      <c r="M951" s="76"/>
      <c r="N951" s="76"/>
      <c r="O951" s="76"/>
      <c r="P951" s="76"/>
      <c r="Q951" s="76"/>
      <c r="R951" s="76"/>
      <c r="S951" s="76"/>
      <c r="T951" s="76"/>
      <c r="U951" s="76"/>
      <c r="V951" s="76"/>
      <c r="W951" s="76"/>
      <c r="X951" s="76"/>
      <c r="Y951" s="76"/>
      <c r="Z951" s="76"/>
      <c r="AA951" s="76"/>
      <c r="AB951" s="76"/>
      <c r="AC951" s="76"/>
      <c r="AD951" s="76"/>
      <c r="AE951" s="76"/>
      <c r="AF951" s="76"/>
      <c r="AG951" s="76"/>
      <c r="AH951" s="76"/>
      <c r="AI951" s="76"/>
      <c r="AJ951" s="76"/>
      <c r="AK951" s="76"/>
      <c r="AL951" s="76"/>
    </row>
    <row r="952" spans="1:38" ht="11.25" customHeight="1" x14ac:dyDescent="0.55000000000000004">
      <c r="A952" s="76"/>
      <c r="B952" s="76"/>
      <c r="C952" s="76"/>
      <c r="D952" s="76"/>
      <c r="E952" s="76"/>
      <c r="F952" s="76"/>
      <c r="G952" s="76"/>
      <c r="H952" s="76"/>
      <c r="I952" s="76"/>
      <c r="J952" s="76"/>
      <c r="K952" s="76"/>
      <c r="L952" s="76"/>
      <c r="M952" s="76"/>
      <c r="N952" s="76"/>
      <c r="O952" s="76"/>
      <c r="P952" s="76"/>
      <c r="Q952" s="76"/>
      <c r="R952" s="76"/>
      <c r="S952" s="76"/>
      <c r="T952" s="76"/>
      <c r="U952" s="76"/>
      <c r="V952" s="76"/>
      <c r="W952" s="76"/>
      <c r="X952" s="76"/>
      <c r="Y952" s="76"/>
      <c r="Z952" s="76"/>
      <c r="AA952" s="76"/>
      <c r="AB952" s="76"/>
      <c r="AC952" s="76"/>
      <c r="AD952" s="76"/>
      <c r="AE952" s="76"/>
      <c r="AF952" s="76"/>
      <c r="AG952" s="76"/>
      <c r="AH952" s="76"/>
      <c r="AI952" s="76"/>
      <c r="AJ952" s="76"/>
      <c r="AK952" s="76"/>
      <c r="AL952" s="76"/>
    </row>
    <row r="953" spans="1:38" ht="11.25" customHeight="1" x14ac:dyDescent="0.55000000000000004">
      <c r="A953" s="76"/>
      <c r="B953" s="76"/>
      <c r="C953" s="76"/>
      <c r="D953" s="76"/>
      <c r="E953" s="76"/>
      <c r="F953" s="76"/>
      <c r="G953" s="76"/>
      <c r="H953" s="76"/>
      <c r="I953" s="76"/>
      <c r="J953" s="76"/>
      <c r="K953" s="76"/>
      <c r="L953" s="76"/>
      <c r="M953" s="76"/>
      <c r="N953" s="76"/>
      <c r="O953" s="76"/>
      <c r="P953" s="76"/>
      <c r="Q953" s="76"/>
      <c r="R953" s="76"/>
      <c r="S953" s="76"/>
      <c r="T953" s="76"/>
      <c r="U953" s="76"/>
      <c r="V953" s="76"/>
      <c r="W953" s="76"/>
      <c r="X953" s="76"/>
      <c r="Y953" s="76"/>
      <c r="Z953" s="76"/>
      <c r="AA953" s="76"/>
      <c r="AB953" s="76"/>
      <c r="AC953" s="76"/>
      <c r="AD953" s="76"/>
      <c r="AE953" s="76"/>
      <c r="AF953" s="76"/>
      <c r="AG953" s="76"/>
      <c r="AH953" s="76"/>
      <c r="AI953" s="76"/>
      <c r="AJ953" s="76"/>
      <c r="AK953" s="76"/>
      <c r="AL953" s="76"/>
    </row>
    <row r="954" spans="1:38" ht="11.25" customHeight="1" x14ac:dyDescent="0.55000000000000004">
      <c r="A954" s="76"/>
      <c r="B954" s="76"/>
      <c r="C954" s="76"/>
      <c r="D954" s="76"/>
      <c r="E954" s="76"/>
      <c r="F954" s="76"/>
      <c r="G954" s="76"/>
      <c r="H954" s="76"/>
      <c r="I954" s="76"/>
      <c r="J954" s="76"/>
      <c r="K954" s="76"/>
      <c r="L954" s="76"/>
      <c r="M954" s="76"/>
      <c r="N954" s="76"/>
      <c r="O954" s="76"/>
      <c r="P954" s="76"/>
      <c r="Q954" s="76"/>
      <c r="R954" s="76"/>
      <c r="S954" s="76"/>
      <c r="T954" s="76"/>
      <c r="U954" s="76"/>
      <c r="V954" s="76"/>
      <c r="W954" s="76"/>
      <c r="X954" s="76"/>
      <c r="Y954" s="76"/>
      <c r="Z954" s="76"/>
      <c r="AA954" s="76"/>
      <c r="AB954" s="76"/>
      <c r="AC954" s="76"/>
      <c r="AD954" s="76"/>
      <c r="AE954" s="76"/>
      <c r="AF954" s="76"/>
      <c r="AG954" s="76"/>
      <c r="AH954" s="76"/>
      <c r="AI954" s="76"/>
      <c r="AJ954" s="76"/>
      <c r="AK954" s="76"/>
      <c r="AL954" s="76"/>
    </row>
    <row r="955" spans="1:38" ht="11.25" customHeight="1" x14ac:dyDescent="0.55000000000000004">
      <c r="A955" s="76"/>
      <c r="B955" s="76"/>
      <c r="C955" s="76"/>
      <c r="D955" s="76"/>
      <c r="E955" s="76"/>
      <c r="F955" s="76"/>
      <c r="G955" s="76"/>
      <c r="H955" s="76"/>
      <c r="I955" s="76"/>
      <c r="J955" s="76"/>
      <c r="K955" s="76"/>
      <c r="L955" s="76"/>
      <c r="M955" s="76"/>
      <c r="N955" s="76"/>
      <c r="O955" s="76"/>
      <c r="P955" s="76"/>
      <c r="Q955" s="76"/>
      <c r="R955" s="76"/>
      <c r="S955" s="76"/>
      <c r="T955" s="76"/>
      <c r="U955" s="76"/>
      <c r="V955" s="76"/>
      <c r="W955" s="76"/>
      <c r="X955" s="76"/>
      <c r="Y955" s="76"/>
      <c r="Z955" s="76"/>
      <c r="AA955" s="76"/>
      <c r="AB955" s="76"/>
      <c r="AC955" s="76"/>
      <c r="AD955" s="76"/>
      <c r="AE955" s="76"/>
      <c r="AF955" s="76"/>
      <c r="AG955" s="76"/>
      <c r="AH955" s="76"/>
      <c r="AI955" s="76"/>
      <c r="AJ955" s="76"/>
      <c r="AK955" s="76"/>
      <c r="AL955" s="76"/>
    </row>
    <row r="956" spans="1:38" ht="11.25" customHeight="1" x14ac:dyDescent="0.55000000000000004">
      <c r="A956" s="76"/>
      <c r="B956" s="76"/>
      <c r="C956" s="76"/>
      <c r="D956" s="76"/>
      <c r="E956" s="76"/>
      <c r="F956" s="76"/>
      <c r="G956" s="76"/>
      <c r="H956" s="76"/>
      <c r="I956" s="76"/>
      <c r="J956" s="76"/>
      <c r="K956" s="76"/>
      <c r="L956" s="76"/>
      <c r="M956" s="76"/>
      <c r="N956" s="76"/>
      <c r="O956" s="76"/>
      <c r="P956" s="76"/>
      <c r="Q956" s="76"/>
      <c r="R956" s="76"/>
      <c r="S956" s="76"/>
      <c r="T956" s="76"/>
      <c r="U956" s="76"/>
      <c r="V956" s="76"/>
      <c r="W956" s="76"/>
      <c r="X956" s="76"/>
      <c r="Y956" s="76"/>
      <c r="Z956" s="76"/>
      <c r="AA956" s="76"/>
      <c r="AB956" s="76"/>
      <c r="AC956" s="76"/>
      <c r="AD956" s="76"/>
      <c r="AE956" s="76"/>
      <c r="AF956" s="76"/>
      <c r="AG956" s="76"/>
      <c r="AH956" s="76"/>
      <c r="AI956" s="76"/>
      <c r="AJ956" s="76"/>
      <c r="AK956" s="76"/>
      <c r="AL956" s="76"/>
    </row>
    <row r="957" spans="1:38" ht="11.25" customHeight="1" x14ac:dyDescent="0.55000000000000004">
      <c r="A957" s="76"/>
      <c r="B957" s="76"/>
      <c r="C957" s="76"/>
      <c r="D957" s="76"/>
      <c r="E957" s="76"/>
      <c r="F957" s="76"/>
      <c r="G957" s="76"/>
      <c r="H957" s="76"/>
      <c r="I957" s="76"/>
      <c r="J957" s="76"/>
      <c r="K957" s="76"/>
      <c r="L957" s="76"/>
      <c r="M957" s="76"/>
      <c r="N957" s="76"/>
      <c r="O957" s="76"/>
      <c r="P957" s="76"/>
      <c r="Q957" s="76"/>
      <c r="R957" s="76"/>
      <c r="S957" s="76"/>
      <c r="T957" s="76"/>
      <c r="U957" s="76"/>
      <c r="V957" s="76"/>
      <c r="W957" s="76"/>
      <c r="X957" s="76"/>
      <c r="Y957" s="76"/>
      <c r="Z957" s="76"/>
      <c r="AA957" s="76"/>
      <c r="AB957" s="76"/>
      <c r="AC957" s="76"/>
      <c r="AD957" s="76"/>
      <c r="AE957" s="76"/>
      <c r="AF957" s="76"/>
      <c r="AG957" s="76"/>
      <c r="AH957" s="76"/>
      <c r="AI957" s="76"/>
      <c r="AJ957" s="76"/>
      <c r="AK957" s="76"/>
      <c r="AL957" s="76"/>
    </row>
    <row r="958" spans="1:38" ht="11.25" customHeight="1" x14ac:dyDescent="0.55000000000000004">
      <c r="A958" s="76"/>
      <c r="B958" s="76"/>
      <c r="C958" s="76"/>
      <c r="D958" s="76"/>
      <c r="E958" s="76"/>
      <c r="F958" s="76"/>
      <c r="G958" s="76"/>
      <c r="H958" s="76"/>
      <c r="I958" s="76"/>
      <c r="J958" s="76"/>
      <c r="K958" s="76"/>
      <c r="L958" s="76"/>
      <c r="M958" s="76"/>
      <c r="N958" s="76"/>
      <c r="O958" s="76"/>
      <c r="P958" s="76"/>
      <c r="Q958" s="76"/>
      <c r="R958" s="76"/>
      <c r="S958" s="76"/>
      <c r="T958" s="76"/>
      <c r="U958" s="76"/>
      <c r="V958" s="76"/>
      <c r="W958" s="76"/>
      <c r="X958" s="76"/>
      <c r="Y958" s="76"/>
      <c r="Z958" s="76"/>
      <c r="AA958" s="76"/>
      <c r="AB958" s="76"/>
      <c r="AC958" s="76"/>
      <c r="AD958" s="76"/>
      <c r="AE958" s="76"/>
      <c r="AF958" s="76"/>
      <c r="AG958" s="76"/>
      <c r="AH958" s="76"/>
      <c r="AI958" s="76"/>
      <c r="AJ958" s="76"/>
      <c r="AK958" s="76"/>
      <c r="AL958" s="76"/>
    </row>
    <row r="959" spans="1:38" ht="11.25" customHeight="1" x14ac:dyDescent="0.55000000000000004">
      <c r="A959" s="76"/>
      <c r="B959" s="76"/>
      <c r="C959" s="76"/>
      <c r="D959" s="76"/>
      <c r="E959" s="76"/>
      <c r="F959" s="76"/>
      <c r="G959" s="76"/>
      <c r="H959" s="76"/>
      <c r="I959" s="76"/>
      <c r="J959" s="76"/>
      <c r="K959" s="76"/>
      <c r="L959" s="76"/>
      <c r="M959" s="76"/>
      <c r="N959" s="76"/>
      <c r="O959" s="76"/>
      <c r="P959" s="76"/>
      <c r="Q959" s="76"/>
      <c r="R959" s="76"/>
      <c r="S959" s="76"/>
      <c r="T959" s="76"/>
      <c r="U959" s="76"/>
      <c r="V959" s="76"/>
      <c r="W959" s="76"/>
      <c r="X959" s="76"/>
      <c r="Y959" s="76"/>
      <c r="Z959" s="76"/>
      <c r="AA959" s="76"/>
      <c r="AB959" s="76"/>
      <c r="AC959" s="76"/>
      <c r="AD959" s="76"/>
      <c r="AE959" s="76"/>
      <c r="AF959" s="76"/>
      <c r="AG959" s="76"/>
      <c r="AH959" s="76"/>
      <c r="AI959" s="76"/>
      <c r="AJ959" s="76"/>
      <c r="AK959" s="76"/>
      <c r="AL959" s="76"/>
    </row>
    <row r="960" spans="1:38" ht="11.25" customHeight="1" x14ac:dyDescent="0.55000000000000004">
      <c r="A960" s="76"/>
      <c r="B960" s="76"/>
      <c r="C960" s="76"/>
      <c r="D960" s="76"/>
      <c r="E960" s="76"/>
      <c r="F960" s="76"/>
      <c r="G960" s="76"/>
      <c r="H960" s="76"/>
      <c r="I960" s="76"/>
      <c r="J960" s="76"/>
      <c r="K960" s="76"/>
      <c r="L960" s="76"/>
      <c r="M960" s="76"/>
      <c r="N960" s="76"/>
      <c r="O960" s="76"/>
      <c r="P960" s="76"/>
      <c r="Q960" s="76"/>
      <c r="R960" s="76"/>
      <c r="S960" s="76"/>
      <c r="T960" s="76"/>
      <c r="U960" s="76"/>
      <c r="V960" s="76"/>
      <c r="W960" s="76"/>
      <c r="X960" s="76"/>
      <c r="Y960" s="76"/>
      <c r="Z960" s="76"/>
      <c r="AA960" s="76"/>
      <c r="AB960" s="76"/>
      <c r="AC960" s="76"/>
      <c r="AD960" s="76"/>
      <c r="AE960" s="76"/>
      <c r="AF960" s="76"/>
      <c r="AG960" s="76"/>
      <c r="AH960" s="76"/>
      <c r="AI960" s="76"/>
      <c r="AJ960" s="76"/>
      <c r="AK960" s="76"/>
      <c r="AL960" s="76"/>
    </row>
    <row r="961" spans="1:38" ht="11.25" customHeight="1" x14ac:dyDescent="0.55000000000000004">
      <c r="A961" s="76"/>
      <c r="B961" s="76"/>
      <c r="C961" s="76"/>
      <c r="D961" s="76"/>
      <c r="E961" s="76"/>
      <c r="F961" s="76"/>
      <c r="G961" s="76"/>
      <c r="H961" s="76"/>
      <c r="I961" s="76"/>
      <c r="J961" s="76"/>
      <c r="K961" s="76"/>
      <c r="L961" s="76"/>
      <c r="M961" s="76"/>
      <c r="N961" s="76"/>
      <c r="O961" s="76"/>
      <c r="P961" s="76"/>
      <c r="Q961" s="76"/>
      <c r="R961" s="76"/>
      <c r="S961" s="76"/>
      <c r="T961" s="76"/>
      <c r="U961" s="76"/>
      <c r="V961" s="76"/>
      <c r="W961" s="76"/>
      <c r="X961" s="76"/>
      <c r="Y961" s="76"/>
      <c r="Z961" s="76"/>
      <c r="AA961" s="76"/>
      <c r="AB961" s="76"/>
      <c r="AC961" s="76"/>
      <c r="AD961" s="76"/>
      <c r="AE961" s="76"/>
      <c r="AF961" s="76"/>
      <c r="AG961" s="76"/>
      <c r="AH961" s="76"/>
      <c r="AI961" s="76"/>
      <c r="AJ961" s="76"/>
      <c r="AK961" s="76"/>
      <c r="AL961" s="76"/>
    </row>
    <row r="962" spans="1:38" ht="11.25" customHeight="1" x14ac:dyDescent="0.55000000000000004">
      <c r="A962" s="76"/>
      <c r="B962" s="76"/>
      <c r="C962" s="76"/>
      <c r="D962" s="76"/>
      <c r="E962" s="76"/>
      <c r="F962" s="76"/>
      <c r="G962" s="76"/>
      <c r="H962" s="76"/>
      <c r="I962" s="76"/>
      <c r="J962" s="76"/>
      <c r="K962" s="76"/>
      <c r="L962" s="76"/>
      <c r="M962" s="76"/>
      <c r="N962" s="76"/>
      <c r="O962" s="76"/>
      <c r="P962" s="76"/>
      <c r="Q962" s="76"/>
      <c r="R962" s="76"/>
      <c r="S962" s="76"/>
      <c r="T962" s="76"/>
      <c r="U962" s="76"/>
      <c r="V962" s="76"/>
      <c r="W962" s="76"/>
      <c r="X962" s="76"/>
      <c r="Y962" s="76"/>
      <c r="Z962" s="76"/>
      <c r="AA962" s="76"/>
      <c r="AB962" s="76"/>
      <c r="AC962" s="76"/>
      <c r="AD962" s="76"/>
      <c r="AE962" s="76"/>
      <c r="AF962" s="76"/>
      <c r="AG962" s="76"/>
      <c r="AH962" s="76"/>
      <c r="AI962" s="76"/>
      <c r="AJ962" s="76"/>
      <c r="AK962" s="76"/>
      <c r="AL962" s="76"/>
    </row>
    <row r="963" spans="1:38" ht="11.25" customHeight="1" x14ac:dyDescent="0.55000000000000004">
      <c r="A963" s="76"/>
      <c r="B963" s="76"/>
      <c r="C963" s="76"/>
      <c r="D963" s="76"/>
      <c r="E963" s="76"/>
      <c r="F963" s="76"/>
      <c r="G963" s="76"/>
      <c r="H963" s="76"/>
      <c r="I963" s="76"/>
      <c r="J963" s="76"/>
      <c r="K963" s="76"/>
      <c r="L963" s="76"/>
      <c r="M963" s="76"/>
      <c r="N963" s="76"/>
      <c r="O963" s="76"/>
      <c r="P963" s="76"/>
      <c r="Q963" s="76"/>
      <c r="R963" s="76"/>
      <c r="S963" s="76"/>
      <c r="T963" s="76"/>
      <c r="U963" s="76"/>
      <c r="V963" s="76"/>
      <c r="W963" s="76"/>
      <c r="X963" s="76"/>
      <c r="Y963" s="76"/>
      <c r="Z963" s="76"/>
      <c r="AA963" s="76"/>
      <c r="AB963" s="76"/>
      <c r="AC963" s="76"/>
      <c r="AD963" s="76"/>
      <c r="AE963" s="76"/>
      <c r="AF963" s="76"/>
      <c r="AG963" s="76"/>
      <c r="AH963" s="76"/>
      <c r="AI963" s="76"/>
      <c r="AJ963" s="76"/>
      <c r="AK963" s="76"/>
      <c r="AL963" s="76"/>
    </row>
    <row r="964" spans="1:38" ht="11.25" customHeight="1" x14ac:dyDescent="0.55000000000000004">
      <c r="A964" s="76"/>
      <c r="B964" s="76"/>
      <c r="C964" s="76"/>
      <c r="D964" s="76"/>
      <c r="E964" s="76"/>
      <c r="F964" s="76"/>
      <c r="G964" s="76"/>
      <c r="H964" s="76"/>
      <c r="I964" s="76"/>
      <c r="J964" s="76"/>
      <c r="K964" s="76"/>
      <c r="L964" s="76"/>
      <c r="M964" s="76"/>
      <c r="N964" s="76"/>
      <c r="O964" s="76"/>
      <c r="P964" s="76"/>
      <c r="Q964" s="76"/>
      <c r="R964" s="76"/>
      <c r="S964" s="76"/>
      <c r="T964" s="76"/>
      <c r="U964" s="76"/>
      <c r="V964" s="76"/>
      <c r="W964" s="76"/>
      <c r="X964" s="76"/>
      <c r="Y964" s="76"/>
      <c r="Z964" s="76"/>
      <c r="AA964" s="76"/>
      <c r="AB964" s="76"/>
      <c r="AC964" s="76"/>
      <c r="AD964" s="76"/>
      <c r="AE964" s="76"/>
      <c r="AF964" s="76"/>
      <c r="AG964" s="76"/>
      <c r="AH964" s="76"/>
      <c r="AI964" s="76"/>
      <c r="AJ964" s="76"/>
      <c r="AK964" s="76"/>
      <c r="AL964" s="76"/>
    </row>
    <row r="965" spans="1:38" ht="11.25" customHeight="1" x14ac:dyDescent="0.55000000000000004">
      <c r="A965" s="76"/>
      <c r="B965" s="76"/>
      <c r="C965" s="76"/>
      <c r="D965" s="76"/>
      <c r="E965" s="76"/>
      <c r="F965" s="76"/>
      <c r="G965" s="76"/>
      <c r="H965" s="76"/>
      <c r="I965" s="76"/>
      <c r="J965" s="76"/>
      <c r="K965" s="76"/>
      <c r="L965" s="76"/>
      <c r="M965" s="76"/>
      <c r="N965" s="76"/>
      <c r="O965" s="76"/>
      <c r="P965" s="76"/>
      <c r="Q965" s="76"/>
      <c r="R965" s="76"/>
      <c r="S965" s="76"/>
      <c r="T965" s="76"/>
      <c r="U965" s="76"/>
      <c r="V965" s="76"/>
      <c r="W965" s="76"/>
      <c r="X965" s="76"/>
      <c r="Y965" s="76"/>
      <c r="Z965" s="76"/>
      <c r="AA965" s="76"/>
      <c r="AB965" s="76"/>
      <c r="AC965" s="76"/>
      <c r="AD965" s="76"/>
      <c r="AE965" s="76"/>
      <c r="AF965" s="76"/>
      <c r="AG965" s="76"/>
      <c r="AH965" s="76"/>
      <c r="AI965" s="76"/>
      <c r="AJ965" s="76"/>
      <c r="AK965" s="76"/>
      <c r="AL965" s="76"/>
    </row>
    <row r="966" spans="1:38" ht="11.25" customHeight="1" x14ac:dyDescent="0.55000000000000004">
      <c r="A966" s="76"/>
      <c r="B966" s="76"/>
      <c r="C966" s="76"/>
      <c r="D966" s="76"/>
      <c r="E966" s="76"/>
      <c r="F966" s="76"/>
      <c r="G966" s="76"/>
      <c r="H966" s="76"/>
      <c r="I966" s="76"/>
      <c r="J966" s="76"/>
      <c r="K966" s="76"/>
      <c r="L966" s="76"/>
      <c r="M966" s="76"/>
      <c r="N966" s="76"/>
      <c r="O966" s="76"/>
      <c r="P966" s="76"/>
      <c r="Q966" s="76"/>
      <c r="R966" s="76"/>
      <c r="S966" s="76"/>
      <c r="T966" s="76"/>
      <c r="U966" s="76"/>
      <c r="V966" s="76"/>
      <c r="W966" s="76"/>
      <c r="X966" s="76"/>
      <c r="Y966" s="76"/>
      <c r="Z966" s="76"/>
      <c r="AA966" s="76"/>
      <c r="AB966" s="76"/>
      <c r="AC966" s="76"/>
      <c r="AD966" s="76"/>
      <c r="AE966" s="76"/>
      <c r="AF966" s="76"/>
      <c r="AG966" s="76"/>
      <c r="AH966" s="76"/>
      <c r="AI966" s="76"/>
      <c r="AJ966" s="76"/>
      <c r="AK966" s="76"/>
      <c r="AL966" s="76"/>
    </row>
    <row r="967" spans="1:38" ht="11.25" customHeight="1" x14ac:dyDescent="0.55000000000000004">
      <c r="A967" s="76"/>
      <c r="B967" s="76"/>
      <c r="C967" s="76"/>
      <c r="D967" s="76"/>
      <c r="E967" s="76"/>
      <c r="F967" s="76"/>
      <c r="G967" s="76"/>
      <c r="H967" s="76"/>
      <c r="I967" s="76"/>
      <c r="J967" s="76"/>
      <c r="K967" s="76"/>
      <c r="L967" s="76"/>
      <c r="M967" s="76"/>
      <c r="N967" s="76"/>
      <c r="O967" s="76"/>
      <c r="P967" s="76"/>
      <c r="Q967" s="76"/>
      <c r="R967" s="76"/>
      <c r="S967" s="76"/>
      <c r="T967" s="76"/>
      <c r="U967" s="76"/>
      <c r="V967" s="76"/>
      <c r="W967" s="76"/>
      <c r="X967" s="76"/>
      <c r="Y967" s="76"/>
      <c r="Z967" s="76"/>
      <c r="AA967" s="76"/>
      <c r="AB967" s="76"/>
      <c r="AC967" s="76"/>
      <c r="AD967" s="76"/>
      <c r="AE967" s="76"/>
      <c r="AF967" s="76"/>
      <c r="AG967" s="76"/>
      <c r="AH967" s="76"/>
      <c r="AI967" s="76"/>
      <c r="AJ967" s="76"/>
      <c r="AK967" s="76"/>
      <c r="AL967" s="76"/>
    </row>
    <row r="968" spans="1:38" ht="11.25" customHeight="1" x14ac:dyDescent="0.55000000000000004">
      <c r="A968" s="76"/>
      <c r="B968" s="76"/>
      <c r="C968" s="76"/>
      <c r="D968" s="76"/>
      <c r="E968" s="76"/>
      <c r="F968" s="76"/>
      <c r="G968" s="76"/>
      <c r="H968" s="76"/>
      <c r="I968" s="76"/>
      <c r="J968" s="76"/>
      <c r="K968" s="76"/>
      <c r="L968" s="76"/>
      <c r="M968" s="76"/>
      <c r="N968" s="76"/>
      <c r="O968" s="76"/>
      <c r="P968" s="76"/>
      <c r="Q968" s="76"/>
      <c r="R968" s="76"/>
      <c r="S968" s="76"/>
      <c r="T968" s="76"/>
      <c r="U968" s="76"/>
      <c r="V968" s="76"/>
      <c r="W968" s="76"/>
      <c r="X968" s="76"/>
      <c r="Y968" s="76"/>
      <c r="Z968" s="76"/>
      <c r="AA968" s="76"/>
      <c r="AB968" s="76"/>
      <c r="AC968" s="76"/>
      <c r="AD968" s="76"/>
      <c r="AE968" s="76"/>
      <c r="AF968" s="76"/>
      <c r="AG968" s="76"/>
      <c r="AH968" s="76"/>
      <c r="AI968" s="76"/>
      <c r="AJ968" s="76"/>
      <c r="AK968" s="76"/>
      <c r="AL968" s="76"/>
    </row>
    <row r="969" spans="1:38" ht="11.25" customHeight="1" x14ac:dyDescent="0.55000000000000004">
      <c r="A969" s="76"/>
      <c r="B969" s="76"/>
      <c r="C969" s="76"/>
      <c r="D969" s="76"/>
      <c r="E969" s="76"/>
      <c r="F969" s="76"/>
      <c r="G969" s="76"/>
      <c r="H969" s="76"/>
      <c r="I969" s="76"/>
      <c r="J969" s="76"/>
      <c r="K969" s="76"/>
      <c r="L969" s="76"/>
      <c r="M969" s="76"/>
      <c r="N969" s="76"/>
      <c r="O969" s="76"/>
      <c r="P969" s="76"/>
      <c r="Q969" s="76"/>
      <c r="R969" s="76"/>
      <c r="S969" s="76"/>
      <c r="T969" s="76"/>
      <c r="U969" s="76"/>
      <c r="V969" s="76"/>
      <c r="W969" s="76"/>
      <c r="X969" s="76"/>
      <c r="Y969" s="76"/>
      <c r="Z969" s="76"/>
      <c r="AA969" s="76"/>
      <c r="AB969" s="76"/>
      <c r="AC969" s="76"/>
      <c r="AD969" s="76"/>
      <c r="AE969" s="76"/>
      <c r="AF969" s="76"/>
      <c r="AG969" s="76"/>
      <c r="AH969" s="76"/>
      <c r="AI969" s="76"/>
      <c r="AJ969" s="76"/>
      <c r="AK969" s="76"/>
      <c r="AL969" s="76"/>
    </row>
    <row r="970" spans="1:38" ht="11.25" customHeight="1" x14ac:dyDescent="0.55000000000000004">
      <c r="A970" s="76"/>
      <c r="B970" s="76"/>
      <c r="C970" s="76"/>
      <c r="D970" s="76"/>
      <c r="E970" s="76"/>
      <c r="F970" s="76"/>
      <c r="G970" s="76"/>
      <c r="H970" s="76"/>
      <c r="I970" s="76"/>
      <c r="J970" s="76"/>
      <c r="K970" s="76"/>
      <c r="L970" s="76"/>
      <c r="M970" s="76"/>
      <c r="N970" s="76"/>
      <c r="O970" s="76"/>
      <c r="P970" s="76"/>
      <c r="Q970" s="76"/>
      <c r="R970" s="76"/>
      <c r="S970" s="76"/>
      <c r="T970" s="76"/>
      <c r="U970" s="76"/>
      <c r="V970" s="76"/>
      <c r="W970" s="76"/>
      <c r="X970" s="76"/>
      <c r="Y970" s="76"/>
      <c r="Z970" s="76"/>
      <c r="AA970" s="76"/>
      <c r="AB970" s="76"/>
      <c r="AC970" s="76"/>
      <c r="AD970" s="76"/>
      <c r="AE970" s="76"/>
      <c r="AF970" s="76"/>
      <c r="AG970" s="76"/>
      <c r="AH970" s="76"/>
      <c r="AI970" s="76"/>
      <c r="AJ970" s="76"/>
      <c r="AK970" s="76"/>
      <c r="AL970" s="76"/>
    </row>
    <row r="971" spans="1:38" ht="11.25" customHeight="1" x14ac:dyDescent="0.55000000000000004">
      <c r="A971" s="76"/>
      <c r="B971" s="76"/>
      <c r="C971" s="76"/>
      <c r="D971" s="76"/>
      <c r="E971" s="76"/>
      <c r="F971" s="76"/>
      <c r="G971" s="76"/>
      <c r="H971" s="76"/>
      <c r="I971" s="76"/>
      <c r="J971" s="76"/>
      <c r="K971" s="76"/>
      <c r="L971" s="76"/>
      <c r="M971" s="76"/>
      <c r="N971" s="76"/>
      <c r="O971" s="76"/>
      <c r="P971" s="76"/>
      <c r="Q971" s="76"/>
      <c r="R971" s="76"/>
      <c r="S971" s="76"/>
      <c r="T971" s="76"/>
      <c r="U971" s="76"/>
      <c r="V971" s="76"/>
      <c r="W971" s="76"/>
      <c r="X971" s="76"/>
      <c r="Y971" s="76"/>
      <c r="Z971" s="76"/>
      <c r="AA971" s="76"/>
      <c r="AB971" s="76"/>
      <c r="AC971" s="76"/>
      <c r="AD971" s="76"/>
      <c r="AE971" s="76"/>
      <c r="AF971" s="76"/>
      <c r="AG971" s="76"/>
      <c r="AH971" s="76"/>
      <c r="AI971" s="76"/>
      <c r="AJ971" s="76"/>
      <c r="AK971" s="76"/>
      <c r="AL971" s="76"/>
    </row>
    <row r="972" spans="1:38" ht="11.25" customHeight="1" x14ac:dyDescent="0.55000000000000004">
      <c r="A972" s="76"/>
      <c r="B972" s="76"/>
      <c r="C972" s="76"/>
      <c r="D972" s="76"/>
      <c r="E972" s="76"/>
      <c r="F972" s="76"/>
      <c r="G972" s="76"/>
      <c r="H972" s="76"/>
      <c r="I972" s="76"/>
      <c r="J972" s="76"/>
      <c r="K972" s="76"/>
      <c r="L972" s="76"/>
      <c r="M972" s="76"/>
      <c r="N972" s="76"/>
      <c r="O972" s="76"/>
      <c r="P972" s="76"/>
      <c r="Q972" s="76"/>
      <c r="R972" s="76"/>
      <c r="S972" s="76"/>
      <c r="T972" s="76"/>
      <c r="U972" s="76"/>
      <c r="V972" s="76"/>
      <c r="W972" s="76"/>
      <c r="X972" s="76"/>
      <c r="Y972" s="76"/>
      <c r="Z972" s="76"/>
      <c r="AA972" s="76"/>
      <c r="AB972" s="76"/>
      <c r="AC972" s="76"/>
      <c r="AD972" s="76"/>
      <c r="AE972" s="76"/>
      <c r="AF972" s="76"/>
      <c r="AG972" s="76"/>
      <c r="AH972" s="76"/>
      <c r="AI972" s="76"/>
      <c r="AJ972" s="76"/>
      <c r="AK972" s="76"/>
      <c r="AL972" s="76"/>
    </row>
    <row r="973" spans="1:38" ht="11.25" customHeight="1" x14ac:dyDescent="0.55000000000000004">
      <c r="A973" s="76"/>
      <c r="B973" s="76"/>
      <c r="C973" s="76"/>
      <c r="D973" s="76"/>
      <c r="E973" s="76"/>
      <c r="F973" s="76"/>
      <c r="G973" s="76"/>
      <c r="H973" s="76"/>
      <c r="I973" s="76"/>
      <c r="J973" s="76"/>
      <c r="K973" s="76"/>
      <c r="L973" s="76"/>
      <c r="M973" s="76"/>
      <c r="N973" s="76"/>
      <c r="O973" s="76"/>
      <c r="P973" s="76"/>
      <c r="Q973" s="76"/>
      <c r="R973" s="76"/>
      <c r="S973" s="76"/>
      <c r="T973" s="76"/>
      <c r="U973" s="76"/>
      <c r="V973" s="76"/>
      <c r="W973" s="76"/>
      <c r="X973" s="76"/>
      <c r="Y973" s="76"/>
      <c r="Z973" s="76"/>
      <c r="AA973" s="76"/>
      <c r="AB973" s="76"/>
      <c r="AC973" s="76"/>
      <c r="AD973" s="76"/>
      <c r="AE973" s="76"/>
      <c r="AF973" s="76"/>
      <c r="AG973" s="76"/>
      <c r="AH973" s="76"/>
      <c r="AI973" s="76"/>
      <c r="AJ973" s="76"/>
      <c r="AK973" s="76"/>
      <c r="AL973" s="76"/>
    </row>
    <row r="974" spans="1:38" ht="11.25" customHeight="1" x14ac:dyDescent="0.55000000000000004">
      <c r="A974" s="76"/>
      <c r="B974" s="76"/>
      <c r="C974" s="76"/>
      <c r="D974" s="76"/>
      <c r="E974" s="76"/>
      <c r="F974" s="76"/>
      <c r="G974" s="76"/>
      <c r="H974" s="76"/>
      <c r="I974" s="76"/>
      <c r="J974" s="76"/>
      <c r="K974" s="76"/>
      <c r="L974" s="76"/>
      <c r="M974" s="76"/>
      <c r="N974" s="76"/>
      <c r="O974" s="76"/>
      <c r="P974" s="76"/>
      <c r="Q974" s="76"/>
      <c r="R974" s="76"/>
      <c r="S974" s="76"/>
      <c r="T974" s="76"/>
      <c r="U974" s="76"/>
      <c r="V974" s="76"/>
      <c r="W974" s="76"/>
      <c r="X974" s="76"/>
      <c r="Y974" s="76"/>
      <c r="Z974" s="76"/>
      <c r="AA974" s="76"/>
      <c r="AB974" s="76"/>
      <c r="AC974" s="76"/>
      <c r="AD974" s="76"/>
      <c r="AE974" s="76"/>
      <c r="AF974" s="76"/>
      <c r="AG974" s="76"/>
      <c r="AH974" s="76"/>
      <c r="AI974" s="76"/>
      <c r="AJ974" s="76"/>
      <c r="AK974" s="76"/>
      <c r="AL974" s="76"/>
    </row>
    <row r="975" spans="1:38" ht="11.25" customHeight="1" x14ac:dyDescent="0.55000000000000004">
      <c r="A975" s="76"/>
      <c r="B975" s="76"/>
      <c r="C975" s="76"/>
      <c r="D975" s="76"/>
      <c r="E975" s="76"/>
      <c r="F975" s="76"/>
      <c r="G975" s="76"/>
      <c r="H975" s="76"/>
      <c r="I975" s="76"/>
      <c r="J975" s="76"/>
      <c r="K975" s="76"/>
      <c r="L975" s="76"/>
      <c r="M975" s="76"/>
      <c r="N975" s="76"/>
      <c r="O975" s="76"/>
      <c r="P975" s="76"/>
      <c r="Q975" s="76"/>
      <c r="R975" s="76"/>
      <c r="S975" s="76"/>
      <c r="T975" s="76"/>
      <c r="U975" s="76"/>
      <c r="V975" s="76"/>
      <c r="W975" s="76"/>
      <c r="X975" s="76"/>
      <c r="Y975" s="76"/>
      <c r="Z975" s="76"/>
      <c r="AA975" s="76"/>
      <c r="AB975" s="76"/>
      <c r="AC975" s="76"/>
      <c r="AD975" s="76"/>
      <c r="AE975" s="76"/>
      <c r="AF975" s="76"/>
      <c r="AG975" s="76"/>
      <c r="AH975" s="76"/>
      <c r="AI975" s="76"/>
      <c r="AJ975" s="76"/>
      <c r="AK975" s="76"/>
      <c r="AL975" s="76"/>
    </row>
    <row r="976" spans="1:38" ht="11.25" customHeight="1" x14ac:dyDescent="0.55000000000000004">
      <c r="A976" s="76"/>
      <c r="B976" s="76"/>
      <c r="C976" s="76"/>
      <c r="D976" s="76"/>
      <c r="E976" s="76"/>
      <c r="F976" s="76"/>
      <c r="G976" s="76"/>
      <c r="H976" s="76"/>
      <c r="I976" s="76"/>
      <c r="J976" s="76"/>
      <c r="K976" s="76"/>
      <c r="L976" s="76"/>
      <c r="M976" s="76"/>
      <c r="N976" s="76"/>
      <c r="O976" s="76"/>
      <c r="P976" s="76"/>
      <c r="Q976" s="76"/>
      <c r="R976" s="76"/>
      <c r="S976" s="76"/>
      <c r="T976" s="76"/>
      <c r="U976" s="76"/>
      <c r="V976" s="76"/>
      <c r="W976" s="76"/>
      <c r="X976" s="76"/>
      <c r="Y976" s="76"/>
      <c r="Z976" s="76"/>
      <c r="AA976" s="76"/>
      <c r="AB976" s="76"/>
      <c r="AC976" s="76"/>
      <c r="AD976" s="76"/>
      <c r="AE976" s="76"/>
      <c r="AF976" s="76"/>
      <c r="AG976" s="76"/>
      <c r="AH976" s="76"/>
      <c r="AI976" s="76"/>
      <c r="AJ976" s="76"/>
      <c r="AK976" s="76"/>
      <c r="AL976" s="76"/>
    </row>
    <row r="977" spans="1:38" ht="11.25" customHeight="1" x14ac:dyDescent="0.55000000000000004">
      <c r="A977" s="76"/>
      <c r="B977" s="76"/>
      <c r="C977" s="76"/>
      <c r="D977" s="76"/>
      <c r="E977" s="76"/>
      <c r="F977" s="76"/>
      <c r="G977" s="76"/>
      <c r="H977" s="76"/>
      <c r="I977" s="76"/>
      <c r="J977" s="76"/>
      <c r="K977" s="76"/>
      <c r="L977" s="76"/>
      <c r="M977" s="76"/>
      <c r="N977" s="76"/>
      <c r="O977" s="76"/>
      <c r="P977" s="76"/>
      <c r="Q977" s="76"/>
      <c r="R977" s="76"/>
      <c r="S977" s="76"/>
      <c r="T977" s="76"/>
      <c r="U977" s="76"/>
      <c r="V977" s="76"/>
      <c r="W977" s="76"/>
      <c r="X977" s="76"/>
      <c r="Y977" s="76"/>
      <c r="Z977" s="76"/>
      <c r="AA977" s="76"/>
      <c r="AB977" s="76"/>
      <c r="AC977" s="76"/>
      <c r="AD977" s="76"/>
      <c r="AE977" s="76"/>
      <c r="AF977" s="76"/>
      <c r="AG977" s="76"/>
      <c r="AH977" s="76"/>
      <c r="AI977" s="76"/>
      <c r="AJ977" s="76"/>
      <c r="AK977" s="76"/>
      <c r="AL977" s="76"/>
    </row>
    <row r="978" spans="1:38" ht="11.25" customHeight="1" x14ac:dyDescent="0.55000000000000004">
      <c r="A978" s="76"/>
      <c r="B978" s="76"/>
      <c r="C978" s="76"/>
      <c r="D978" s="76"/>
      <c r="E978" s="76"/>
      <c r="F978" s="76"/>
      <c r="G978" s="76"/>
      <c r="H978" s="76"/>
      <c r="I978" s="76"/>
      <c r="J978" s="76"/>
      <c r="K978" s="76"/>
      <c r="L978" s="76"/>
      <c r="M978" s="76"/>
      <c r="N978" s="76"/>
      <c r="O978" s="76"/>
      <c r="P978" s="76"/>
      <c r="Q978" s="76"/>
      <c r="R978" s="76"/>
      <c r="S978" s="76"/>
      <c r="T978" s="76"/>
      <c r="U978" s="76"/>
      <c r="V978" s="76"/>
      <c r="W978" s="76"/>
      <c r="X978" s="76"/>
      <c r="Y978" s="76"/>
      <c r="Z978" s="76"/>
      <c r="AA978" s="76"/>
      <c r="AB978" s="76"/>
      <c r="AC978" s="76"/>
      <c r="AD978" s="76"/>
      <c r="AE978" s="76"/>
      <c r="AF978" s="76"/>
      <c r="AG978" s="76"/>
      <c r="AH978" s="76"/>
      <c r="AI978" s="76"/>
      <c r="AJ978" s="76"/>
      <c r="AK978" s="76"/>
      <c r="AL978" s="76"/>
    </row>
    <row r="979" spans="1:38" ht="11.25" customHeight="1" x14ac:dyDescent="0.55000000000000004">
      <c r="A979" s="76"/>
      <c r="B979" s="76"/>
      <c r="C979" s="76"/>
      <c r="D979" s="76"/>
      <c r="E979" s="76"/>
      <c r="F979" s="76"/>
      <c r="G979" s="76"/>
      <c r="H979" s="76"/>
      <c r="I979" s="76"/>
      <c r="J979" s="76"/>
      <c r="K979" s="76"/>
      <c r="L979" s="76"/>
      <c r="M979" s="76"/>
      <c r="N979" s="76"/>
      <c r="O979" s="76"/>
      <c r="P979" s="76"/>
      <c r="Q979" s="76"/>
      <c r="R979" s="76"/>
      <c r="S979" s="76"/>
      <c r="T979" s="76"/>
      <c r="U979" s="76"/>
      <c r="V979" s="76"/>
      <c r="W979" s="76"/>
      <c r="X979" s="76"/>
      <c r="Y979" s="76"/>
      <c r="Z979" s="76"/>
      <c r="AA979" s="76"/>
      <c r="AB979" s="76"/>
      <c r="AC979" s="76"/>
      <c r="AD979" s="76"/>
      <c r="AE979" s="76"/>
      <c r="AF979" s="76"/>
      <c r="AG979" s="76"/>
      <c r="AH979" s="76"/>
      <c r="AI979" s="76"/>
      <c r="AJ979" s="76"/>
      <c r="AK979" s="76"/>
      <c r="AL979" s="76"/>
    </row>
    <row r="980" spans="1:38" ht="11.25" customHeight="1" x14ac:dyDescent="0.55000000000000004">
      <c r="A980" s="76"/>
      <c r="B980" s="76"/>
      <c r="C980" s="76"/>
      <c r="D980" s="76"/>
      <c r="E980" s="76"/>
      <c r="F980" s="76"/>
      <c r="G980" s="76"/>
      <c r="H980" s="76"/>
      <c r="I980" s="76"/>
      <c r="J980" s="76"/>
      <c r="K980" s="76"/>
      <c r="L980" s="76"/>
      <c r="M980" s="76"/>
      <c r="N980" s="76"/>
      <c r="O980" s="76"/>
      <c r="P980" s="76"/>
      <c r="Q980" s="76"/>
      <c r="R980" s="76"/>
      <c r="S980" s="76"/>
      <c r="T980" s="76"/>
      <c r="U980" s="76"/>
      <c r="V980" s="76"/>
      <c r="W980" s="76"/>
      <c r="X980" s="76"/>
      <c r="Y980" s="76"/>
      <c r="Z980" s="76"/>
      <c r="AA980" s="76"/>
      <c r="AB980" s="76"/>
      <c r="AC980" s="76"/>
      <c r="AD980" s="76"/>
      <c r="AE980" s="76"/>
      <c r="AF980" s="76"/>
      <c r="AG980" s="76"/>
      <c r="AH980" s="76"/>
      <c r="AI980" s="76"/>
      <c r="AJ980" s="76"/>
      <c r="AK980" s="76"/>
      <c r="AL980" s="76"/>
    </row>
    <row r="981" spans="1:38" ht="11.25" customHeight="1" x14ac:dyDescent="0.55000000000000004">
      <c r="A981" s="76"/>
      <c r="B981" s="76"/>
      <c r="C981" s="76"/>
      <c r="D981" s="76"/>
      <c r="E981" s="76"/>
      <c r="F981" s="76"/>
      <c r="G981" s="76"/>
      <c r="H981" s="76"/>
      <c r="I981" s="76"/>
      <c r="J981" s="76"/>
      <c r="K981" s="76"/>
      <c r="L981" s="76"/>
      <c r="M981" s="76"/>
      <c r="N981" s="76"/>
      <c r="O981" s="76"/>
      <c r="P981" s="76"/>
      <c r="Q981" s="76"/>
      <c r="R981" s="76"/>
      <c r="S981" s="76"/>
      <c r="T981" s="76"/>
      <c r="U981" s="76"/>
      <c r="V981" s="76"/>
      <c r="W981" s="76"/>
      <c r="X981" s="76"/>
      <c r="Y981" s="76"/>
      <c r="Z981" s="76"/>
      <c r="AA981" s="76"/>
      <c r="AB981" s="76"/>
      <c r="AC981" s="76"/>
      <c r="AD981" s="76"/>
      <c r="AE981" s="76"/>
      <c r="AF981" s="76"/>
      <c r="AG981" s="76"/>
      <c r="AH981" s="76"/>
      <c r="AI981" s="76"/>
      <c r="AJ981" s="76"/>
      <c r="AK981" s="76"/>
      <c r="AL981" s="76"/>
    </row>
    <row r="982" spans="1:38" ht="11.25" customHeight="1" x14ac:dyDescent="0.55000000000000004">
      <c r="A982" s="76"/>
      <c r="B982" s="76"/>
      <c r="C982" s="76"/>
      <c r="D982" s="76"/>
      <c r="E982" s="76"/>
      <c r="F982" s="76"/>
      <c r="G982" s="76"/>
      <c r="H982" s="76"/>
      <c r="I982" s="76"/>
      <c r="J982" s="76"/>
      <c r="K982" s="76"/>
      <c r="L982" s="76"/>
      <c r="M982" s="76"/>
      <c r="N982" s="76"/>
      <c r="O982" s="76"/>
      <c r="P982" s="76"/>
      <c r="Q982" s="76"/>
      <c r="R982" s="76"/>
      <c r="S982" s="76"/>
      <c r="T982" s="76"/>
      <c r="U982" s="76"/>
      <c r="V982" s="76"/>
      <c r="W982" s="76"/>
      <c r="X982" s="76"/>
      <c r="Y982" s="76"/>
      <c r="Z982" s="76"/>
      <c r="AA982" s="76"/>
      <c r="AB982" s="76"/>
      <c r="AC982" s="76"/>
      <c r="AD982" s="76"/>
      <c r="AE982" s="76"/>
      <c r="AF982" s="76"/>
      <c r="AG982" s="76"/>
      <c r="AH982" s="76"/>
      <c r="AI982" s="76"/>
      <c r="AJ982" s="76"/>
      <c r="AK982" s="76"/>
      <c r="AL982" s="76"/>
    </row>
    <row r="983" spans="1:38" ht="11.25" customHeight="1" x14ac:dyDescent="0.55000000000000004">
      <c r="A983" s="76"/>
      <c r="B983" s="76"/>
      <c r="C983" s="76"/>
      <c r="D983" s="76"/>
      <c r="E983" s="76"/>
      <c r="F983" s="76"/>
      <c r="G983" s="76"/>
      <c r="H983" s="76"/>
      <c r="I983" s="76"/>
      <c r="J983" s="76"/>
      <c r="K983" s="76"/>
      <c r="L983" s="76"/>
      <c r="M983" s="76"/>
      <c r="N983" s="76"/>
      <c r="O983" s="76"/>
      <c r="P983" s="76"/>
      <c r="Q983" s="76"/>
      <c r="R983" s="76"/>
      <c r="S983" s="76"/>
      <c r="T983" s="76"/>
      <c r="U983" s="76"/>
      <c r="V983" s="76"/>
      <c r="W983" s="76"/>
      <c r="X983" s="76"/>
      <c r="Y983" s="76"/>
      <c r="Z983" s="76"/>
      <c r="AA983" s="76"/>
      <c r="AB983" s="76"/>
      <c r="AC983" s="76"/>
      <c r="AD983" s="76"/>
      <c r="AE983" s="76"/>
      <c r="AF983" s="76"/>
      <c r="AG983" s="76"/>
      <c r="AH983" s="76"/>
      <c r="AI983" s="76"/>
      <c r="AJ983" s="76"/>
      <c r="AK983" s="76"/>
      <c r="AL983" s="76"/>
    </row>
    <row r="984" spans="1:38" ht="11.25" customHeight="1" x14ac:dyDescent="0.55000000000000004">
      <c r="A984" s="76"/>
      <c r="B984" s="76"/>
      <c r="C984" s="76"/>
      <c r="D984" s="76"/>
      <c r="E984" s="76"/>
      <c r="F984" s="76"/>
      <c r="G984" s="76"/>
      <c r="H984" s="76"/>
      <c r="I984" s="76"/>
      <c r="J984" s="76"/>
      <c r="K984" s="76"/>
      <c r="L984" s="76"/>
      <c r="M984" s="76"/>
      <c r="N984" s="76"/>
      <c r="O984" s="76"/>
      <c r="P984" s="76"/>
      <c r="Q984" s="76"/>
      <c r="R984" s="76"/>
      <c r="S984" s="76"/>
      <c r="T984" s="76"/>
      <c r="U984" s="76"/>
      <c r="V984" s="76"/>
      <c r="W984" s="76"/>
      <c r="X984" s="76"/>
      <c r="Y984" s="76"/>
      <c r="Z984" s="76"/>
      <c r="AA984" s="76"/>
      <c r="AB984" s="76"/>
      <c r="AC984" s="76"/>
      <c r="AD984" s="76"/>
      <c r="AE984" s="76"/>
      <c r="AF984" s="76"/>
      <c r="AG984" s="76"/>
      <c r="AH984" s="76"/>
      <c r="AI984" s="76"/>
      <c r="AJ984" s="76"/>
      <c r="AK984" s="76"/>
      <c r="AL984" s="76"/>
    </row>
    <row r="985" spans="1:38" ht="11.25" customHeight="1" x14ac:dyDescent="0.55000000000000004">
      <c r="A985" s="76"/>
      <c r="B985" s="76"/>
      <c r="C985" s="76"/>
      <c r="D985" s="76"/>
      <c r="E985" s="76"/>
      <c r="F985" s="76"/>
      <c r="G985" s="76"/>
      <c r="H985" s="76"/>
      <c r="I985" s="76"/>
      <c r="J985" s="76"/>
      <c r="K985" s="76"/>
      <c r="L985" s="76"/>
      <c r="M985" s="76"/>
      <c r="N985" s="76"/>
      <c r="O985" s="76"/>
      <c r="P985" s="76"/>
      <c r="Q985" s="76"/>
      <c r="R985" s="76"/>
      <c r="S985" s="76"/>
      <c r="T985" s="76"/>
      <c r="U985" s="76"/>
      <c r="V985" s="76"/>
      <c r="W985" s="76"/>
      <c r="X985" s="76"/>
      <c r="Y985" s="76"/>
      <c r="Z985" s="76"/>
      <c r="AA985" s="76"/>
      <c r="AB985" s="76"/>
      <c r="AC985" s="76"/>
      <c r="AD985" s="76"/>
      <c r="AE985" s="76"/>
      <c r="AF985" s="76"/>
      <c r="AG985" s="76"/>
      <c r="AH985" s="76"/>
      <c r="AI985" s="76"/>
      <c r="AJ985" s="76"/>
      <c r="AK985" s="76"/>
      <c r="AL985" s="76"/>
    </row>
    <row r="986" spans="1:38" ht="11.25" customHeight="1" x14ac:dyDescent="0.55000000000000004">
      <c r="A986" s="76"/>
      <c r="B986" s="76"/>
      <c r="C986" s="76"/>
      <c r="D986" s="76"/>
      <c r="E986" s="76"/>
      <c r="F986" s="76"/>
      <c r="G986" s="76"/>
      <c r="H986" s="76"/>
      <c r="I986" s="76"/>
      <c r="J986" s="76"/>
      <c r="K986" s="76"/>
      <c r="L986" s="76"/>
      <c r="M986" s="76"/>
      <c r="N986" s="76"/>
      <c r="O986" s="76"/>
      <c r="P986" s="76"/>
      <c r="Q986" s="76"/>
      <c r="R986" s="76"/>
      <c r="S986" s="76"/>
      <c r="T986" s="76"/>
      <c r="U986" s="76"/>
      <c r="V986" s="76"/>
      <c r="W986" s="76"/>
      <c r="X986" s="76"/>
      <c r="Y986" s="76"/>
      <c r="Z986" s="76"/>
      <c r="AA986" s="76"/>
      <c r="AB986" s="76"/>
      <c r="AC986" s="76"/>
      <c r="AD986" s="76"/>
      <c r="AE986" s="76"/>
      <c r="AF986" s="76"/>
      <c r="AG986" s="76"/>
      <c r="AH986" s="76"/>
      <c r="AI986" s="76"/>
      <c r="AJ986" s="76"/>
      <c r="AK986" s="76"/>
      <c r="AL986" s="76"/>
    </row>
    <row r="987" spans="1:38" ht="11.25" customHeight="1" x14ac:dyDescent="0.55000000000000004">
      <c r="A987" s="76"/>
      <c r="B987" s="76"/>
      <c r="C987" s="76"/>
      <c r="D987" s="76"/>
      <c r="E987" s="76"/>
      <c r="F987" s="76"/>
      <c r="G987" s="76"/>
      <c r="H987" s="76"/>
      <c r="I987" s="76"/>
      <c r="J987" s="76"/>
      <c r="K987" s="76"/>
      <c r="L987" s="76"/>
      <c r="M987" s="76"/>
      <c r="N987" s="76"/>
      <c r="O987" s="76"/>
      <c r="P987" s="76"/>
      <c r="Q987" s="76"/>
      <c r="R987" s="76"/>
      <c r="S987" s="76"/>
      <c r="T987" s="76"/>
      <c r="U987" s="76"/>
      <c r="V987" s="76"/>
      <c r="W987" s="76"/>
      <c r="X987" s="76"/>
      <c r="Y987" s="76"/>
      <c r="Z987" s="76"/>
      <c r="AA987" s="76"/>
      <c r="AB987" s="76"/>
      <c r="AC987" s="76"/>
      <c r="AD987" s="76"/>
      <c r="AE987" s="76"/>
      <c r="AF987" s="76"/>
      <c r="AG987" s="76"/>
      <c r="AH987" s="76"/>
      <c r="AI987" s="76"/>
      <c r="AJ987" s="76"/>
      <c r="AK987" s="76"/>
      <c r="AL987" s="76"/>
    </row>
    <row r="988" spans="1:38" ht="11.25" customHeight="1" x14ac:dyDescent="0.55000000000000004">
      <c r="A988" s="76"/>
      <c r="B988" s="76"/>
      <c r="C988" s="76"/>
      <c r="D988" s="76"/>
      <c r="E988" s="76"/>
      <c r="F988" s="76"/>
      <c r="G988" s="76"/>
      <c r="H988" s="76"/>
      <c r="I988" s="76"/>
      <c r="J988" s="76"/>
      <c r="K988" s="76"/>
      <c r="L988" s="76"/>
      <c r="M988" s="76"/>
      <c r="N988" s="76"/>
      <c r="O988" s="76"/>
      <c r="P988" s="76"/>
      <c r="Q988" s="76"/>
      <c r="R988" s="76"/>
      <c r="S988" s="76"/>
      <c r="T988" s="76"/>
      <c r="U988" s="76"/>
      <c r="V988" s="76"/>
      <c r="W988" s="76"/>
      <c r="X988" s="76"/>
      <c r="Y988" s="76"/>
      <c r="Z988" s="76"/>
      <c r="AA988" s="76"/>
      <c r="AB988" s="76"/>
      <c r="AC988" s="76"/>
      <c r="AD988" s="76"/>
      <c r="AE988" s="76"/>
      <c r="AF988" s="76"/>
      <c r="AG988" s="76"/>
      <c r="AH988" s="76"/>
      <c r="AI988" s="76"/>
      <c r="AJ988" s="76"/>
      <c r="AK988" s="76"/>
      <c r="AL988" s="76"/>
    </row>
    <row r="989" spans="1:38" ht="11.25" customHeight="1" x14ac:dyDescent="0.55000000000000004">
      <c r="A989" s="76"/>
      <c r="B989" s="76"/>
      <c r="C989" s="76"/>
      <c r="D989" s="76"/>
      <c r="E989" s="76"/>
      <c r="F989" s="76"/>
      <c r="G989" s="76"/>
      <c r="H989" s="76"/>
      <c r="I989" s="76"/>
      <c r="J989" s="76"/>
      <c r="K989" s="76"/>
      <c r="L989" s="76"/>
      <c r="M989" s="76"/>
      <c r="N989" s="76"/>
      <c r="O989" s="76"/>
      <c r="P989" s="76"/>
      <c r="Q989" s="76"/>
      <c r="R989" s="76"/>
      <c r="S989" s="76"/>
      <c r="T989" s="76"/>
      <c r="U989" s="76"/>
      <c r="V989" s="76"/>
      <c r="W989" s="76"/>
      <c r="X989" s="76"/>
      <c r="Y989" s="76"/>
      <c r="Z989" s="76"/>
      <c r="AA989" s="76"/>
      <c r="AB989" s="76"/>
      <c r="AC989" s="76"/>
      <c r="AD989" s="76"/>
      <c r="AE989" s="76"/>
      <c r="AF989" s="76"/>
      <c r="AG989" s="76"/>
      <c r="AH989" s="76"/>
      <c r="AI989" s="76"/>
      <c r="AJ989" s="76"/>
      <c r="AK989" s="76"/>
      <c r="AL989" s="76"/>
    </row>
    <row r="990" spans="1:38" ht="11.25" customHeight="1" x14ac:dyDescent="0.55000000000000004">
      <c r="A990" s="76"/>
      <c r="B990" s="76"/>
      <c r="C990" s="76"/>
      <c r="D990" s="76"/>
      <c r="E990" s="76"/>
      <c r="F990" s="76"/>
      <c r="G990" s="76"/>
      <c r="H990" s="76"/>
      <c r="I990" s="76"/>
      <c r="J990" s="76"/>
      <c r="K990" s="76"/>
      <c r="L990" s="76"/>
      <c r="M990" s="76"/>
      <c r="N990" s="76"/>
      <c r="O990" s="76"/>
      <c r="P990" s="76"/>
      <c r="Q990" s="76"/>
      <c r="R990" s="76"/>
      <c r="S990" s="76"/>
      <c r="T990" s="76"/>
      <c r="U990" s="76"/>
      <c r="V990" s="76"/>
      <c r="W990" s="76"/>
      <c r="X990" s="76"/>
      <c r="Y990" s="76"/>
      <c r="Z990" s="76"/>
      <c r="AA990" s="76"/>
      <c r="AB990" s="76"/>
      <c r="AC990" s="76"/>
      <c r="AD990" s="76"/>
      <c r="AE990" s="76"/>
      <c r="AF990" s="76"/>
      <c r="AG990" s="76"/>
      <c r="AH990" s="76"/>
      <c r="AI990" s="76"/>
      <c r="AJ990" s="76"/>
      <c r="AK990" s="76"/>
      <c r="AL990" s="76"/>
    </row>
    <row r="991" spans="1:38" ht="11.25" customHeight="1" x14ac:dyDescent="0.55000000000000004">
      <c r="A991" s="76"/>
      <c r="B991" s="76"/>
      <c r="C991" s="76"/>
      <c r="D991" s="76"/>
      <c r="E991" s="76"/>
      <c r="F991" s="76"/>
      <c r="G991" s="76"/>
      <c r="H991" s="76"/>
      <c r="I991" s="76"/>
      <c r="J991" s="76"/>
      <c r="K991" s="76"/>
      <c r="L991" s="76"/>
      <c r="M991" s="76"/>
      <c r="N991" s="76"/>
      <c r="O991" s="76"/>
      <c r="P991" s="76"/>
      <c r="Q991" s="76"/>
      <c r="R991" s="76"/>
      <c r="S991" s="76"/>
      <c r="T991" s="76"/>
      <c r="U991" s="76"/>
      <c r="V991" s="76"/>
      <c r="W991" s="76"/>
      <c r="X991" s="76"/>
      <c r="Y991" s="76"/>
      <c r="Z991" s="76"/>
      <c r="AA991" s="76"/>
      <c r="AB991" s="76"/>
      <c r="AC991" s="76"/>
      <c r="AD991" s="76"/>
      <c r="AE991" s="76"/>
      <c r="AF991" s="76"/>
      <c r="AG991" s="76"/>
      <c r="AH991" s="76"/>
      <c r="AI991" s="76"/>
      <c r="AJ991" s="76"/>
      <c r="AK991" s="76"/>
      <c r="AL991" s="76"/>
    </row>
    <row r="992" spans="1:38" ht="11.25" customHeight="1" x14ac:dyDescent="0.55000000000000004">
      <c r="A992" s="76"/>
      <c r="B992" s="76"/>
      <c r="C992" s="76"/>
      <c r="D992" s="76"/>
      <c r="E992" s="76"/>
      <c r="F992" s="76"/>
      <c r="G992" s="76"/>
      <c r="H992" s="76"/>
      <c r="I992" s="76"/>
      <c r="J992" s="76"/>
      <c r="K992" s="76"/>
      <c r="L992" s="76"/>
      <c r="M992" s="76"/>
      <c r="N992" s="76"/>
      <c r="O992" s="76"/>
      <c r="P992" s="76"/>
      <c r="Q992" s="76"/>
      <c r="R992" s="76"/>
      <c r="S992" s="76"/>
      <c r="T992" s="76"/>
      <c r="U992" s="76"/>
      <c r="V992" s="76"/>
      <c r="W992" s="76"/>
      <c r="X992" s="76"/>
      <c r="Y992" s="76"/>
      <c r="Z992" s="76"/>
      <c r="AA992" s="76"/>
      <c r="AB992" s="76"/>
      <c r="AC992" s="76"/>
      <c r="AD992" s="76"/>
      <c r="AE992" s="76"/>
      <c r="AF992" s="76"/>
      <c r="AG992" s="76"/>
      <c r="AH992" s="76"/>
      <c r="AI992" s="76"/>
      <c r="AJ992" s="76"/>
      <c r="AK992" s="76"/>
      <c r="AL992" s="76"/>
    </row>
    <row r="993" spans="1:38" ht="11.25" customHeight="1" x14ac:dyDescent="0.55000000000000004">
      <c r="A993" s="76"/>
      <c r="B993" s="76"/>
      <c r="C993" s="76"/>
      <c r="D993" s="76"/>
      <c r="E993" s="76"/>
      <c r="F993" s="76"/>
      <c r="G993" s="76"/>
      <c r="H993" s="76"/>
      <c r="I993" s="76"/>
      <c r="J993" s="76"/>
      <c r="K993" s="76"/>
      <c r="L993" s="76"/>
      <c r="M993" s="76"/>
      <c r="N993" s="76"/>
      <c r="O993" s="76"/>
      <c r="P993" s="76"/>
      <c r="Q993" s="76"/>
      <c r="R993" s="76"/>
      <c r="S993" s="76"/>
      <c r="T993" s="76"/>
      <c r="U993" s="76"/>
      <c r="V993" s="76"/>
      <c r="W993" s="76"/>
      <c r="X993" s="76"/>
      <c r="Y993" s="76"/>
      <c r="Z993" s="76"/>
      <c r="AA993" s="76"/>
      <c r="AB993" s="76"/>
      <c r="AC993" s="76"/>
      <c r="AD993" s="76"/>
      <c r="AE993" s="76"/>
      <c r="AF993" s="76"/>
      <c r="AG993" s="76"/>
      <c r="AH993" s="76"/>
      <c r="AI993" s="76"/>
      <c r="AJ993" s="76"/>
      <c r="AK993" s="76"/>
      <c r="AL993" s="76"/>
    </row>
    <row r="994" spans="1:38" ht="11.25" customHeight="1" x14ac:dyDescent="0.55000000000000004">
      <c r="A994" s="76"/>
      <c r="B994" s="76"/>
      <c r="C994" s="76"/>
      <c r="D994" s="76"/>
      <c r="E994" s="76"/>
      <c r="F994" s="76"/>
      <c r="G994" s="76"/>
      <c r="H994" s="76"/>
      <c r="I994" s="76"/>
      <c r="J994" s="76"/>
      <c r="K994" s="76"/>
      <c r="L994" s="76"/>
      <c r="M994" s="76"/>
      <c r="N994" s="76"/>
      <c r="O994" s="76"/>
      <c r="P994" s="76"/>
      <c r="Q994" s="76"/>
      <c r="R994" s="76"/>
      <c r="S994" s="76"/>
      <c r="T994" s="76"/>
      <c r="U994" s="76"/>
      <c r="V994" s="76"/>
      <c r="W994" s="76"/>
      <c r="X994" s="76"/>
      <c r="Y994" s="76"/>
      <c r="Z994" s="76"/>
      <c r="AA994" s="76"/>
      <c r="AB994" s="76"/>
      <c r="AC994" s="76"/>
      <c r="AD994" s="76"/>
      <c r="AE994" s="76"/>
      <c r="AF994" s="76"/>
      <c r="AG994" s="76"/>
      <c r="AH994" s="76"/>
      <c r="AI994" s="76"/>
      <c r="AJ994" s="76"/>
      <c r="AK994" s="76"/>
      <c r="AL994" s="76"/>
    </row>
    <row r="995" spans="1:38" ht="11.25" customHeight="1" x14ac:dyDescent="0.55000000000000004">
      <c r="A995" s="76"/>
      <c r="B995" s="76"/>
      <c r="C995" s="76"/>
      <c r="D995" s="76"/>
      <c r="E995" s="76"/>
      <c r="F995" s="76"/>
      <c r="G995" s="76"/>
      <c r="H995" s="76"/>
      <c r="I995" s="76"/>
      <c r="J995" s="76"/>
      <c r="K995" s="76"/>
      <c r="L995" s="76"/>
      <c r="M995" s="76"/>
      <c r="N995" s="76"/>
      <c r="O995" s="76"/>
      <c r="P995" s="76"/>
      <c r="Q995" s="76"/>
      <c r="R995" s="76"/>
      <c r="S995" s="76"/>
      <c r="T995" s="76"/>
      <c r="U995" s="76"/>
      <c r="V995" s="76"/>
      <c r="W995" s="76"/>
      <c r="X995" s="76"/>
      <c r="Y995" s="76"/>
      <c r="Z995" s="76"/>
      <c r="AA995" s="76"/>
      <c r="AB995" s="76"/>
      <c r="AC995" s="76"/>
      <c r="AD995" s="76"/>
      <c r="AE995" s="76"/>
      <c r="AF995" s="76"/>
      <c r="AG995" s="76"/>
      <c r="AH995" s="76"/>
      <c r="AI995" s="76"/>
      <c r="AJ995" s="76"/>
      <c r="AK995" s="76"/>
      <c r="AL995" s="76"/>
    </row>
    <row r="996" spans="1:38" ht="11.25" customHeight="1" x14ac:dyDescent="0.55000000000000004">
      <c r="A996" s="76"/>
      <c r="B996" s="76"/>
      <c r="C996" s="76"/>
      <c r="D996" s="76"/>
      <c r="E996" s="76"/>
      <c r="F996" s="76"/>
      <c r="G996" s="76"/>
      <c r="H996" s="76"/>
      <c r="I996" s="76"/>
      <c r="J996" s="76"/>
      <c r="K996" s="76"/>
      <c r="L996" s="76"/>
      <c r="M996" s="76"/>
      <c r="N996" s="76"/>
      <c r="O996" s="76"/>
      <c r="P996" s="76"/>
      <c r="Q996" s="76"/>
      <c r="R996" s="76"/>
      <c r="S996" s="76"/>
      <c r="T996" s="76"/>
      <c r="U996" s="76"/>
      <c r="V996" s="76"/>
      <c r="W996" s="76"/>
      <c r="X996" s="76"/>
      <c r="Y996" s="76"/>
      <c r="Z996" s="76"/>
      <c r="AA996" s="76"/>
      <c r="AB996" s="76"/>
      <c r="AC996" s="76"/>
      <c r="AD996" s="76"/>
      <c r="AE996" s="76"/>
      <c r="AF996" s="76"/>
      <c r="AG996" s="76"/>
      <c r="AH996" s="76"/>
      <c r="AI996" s="76"/>
      <c r="AJ996" s="76"/>
      <c r="AK996" s="76"/>
      <c r="AL996" s="76"/>
    </row>
    <row r="997" spans="1:38" ht="11.25" customHeight="1" x14ac:dyDescent="0.55000000000000004">
      <c r="A997" s="76"/>
      <c r="B997" s="76"/>
      <c r="C997" s="76"/>
      <c r="D997" s="76"/>
      <c r="E997" s="76"/>
      <c r="F997" s="76"/>
      <c r="G997" s="76"/>
      <c r="H997" s="76"/>
      <c r="I997" s="76"/>
      <c r="J997" s="76"/>
      <c r="K997" s="76"/>
      <c r="L997" s="76"/>
      <c r="M997" s="76"/>
      <c r="N997" s="76"/>
      <c r="O997" s="76"/>
      <c r="P997" s="76"/>
      <c r="Q997" s="76"/>
      <c r="R997" s="76"/>
      <c r="S997" s="76"/>
      <c r="T997" s="76"/>
      <c r="U997" s="76"/>
      <c r="V997" s="76"/>
      <c r="W997" s="76"/>
      <c r="X997" s="76"/>
      <c r="Y997" s="76"/>
      <c r="Z997" s="76"/>
      <c r="AA997" s="76"/>
      <c r="AB997" s="76"/>
      <c r="AC997" s="76"/>
      <c r="AD997" s="76"/>
      <c r="AE997" s="76"/>
      <c r="AF997" s="76"/>
      <c r="AG997" s="76"/>
      <c r="AH997" s="76"/>
      <c r="AI997" s="76"/>
      <c r="AJ997" s="76"/>
      <c r="AK997" s="76"/>
      <c r="AL997" s="76"/>
    </row>
    <row r="998" spans="1:38" ht="11.25" customHeight="1" x14ac:dyDescent="0.55000000000000004">
      <c r="A998" s="76"/>
      <c r="B998" s="76"/>
      <c r="C998" s="76"/>
      <c r="D998" s="76"/>
      <c r="E998" s="76"/>
      <c r="F998" s="76"/>
      <c r="G998" s="76"/>
      <c r="H998" s="76"/>
      <c r="I998" s="76"/>
      <c r="J998" s="76"/>
      <c r="K998" s="76"/>
      <c r="L998" s="76"/>
      <c r="M998" s="76"/>
      <c r="N998" s="76"/>
      <c r="O998" s="76"/>
      <c r="P998" s="76"/>
      <c r="Q998" s="76"/>
      <c r="R998" s="76"/>
      <c r="S998" s="76"/>
      <c r="T998" s="76"/>
      <c r="U998" s="76"/>
      <c r="V998" s="76"/>
      <c r="W998" s="76"/>
      <c r="X998" s="76"/>
      <c r="Y998" s="76"/>
      <c r="Z998" s="76"/>
      <c r="AA998" s="76"/>
      <c r="AB998" s="76"/>
      <c r="AC998" s="76"/>
      <c r="AD998" s="76"/>
      <c r="AE998" s="76"/>
      <c r="AF998" s="76"/>
      <c r="AG998" s="76"/>
      <c r="AH998" s="76"/>
      <c r="AI998" s="76"/>
      <c r="AJ998" s="76"/>
      <c r="AK998" s="76"/>
      <c r="AL998" s="76"/>
    </row>
    <row r="999" spans="1:38" ht="11.25" customHeight="1" x14ac:dyDescent="0.55000000000000004">
      <c r="A999" s="76"/>
      <c r="B999" s="76"/>
      <c r="C999" s="76"/>
      <c r="D999" s="76"/>
      <c r="E999" s="76"/>
      <c r="F999" s="76"/>
      <c r="G999" s="76"/>
      <c r="H999" s="76"/>
      <c r="I999" s="76"/>
      <c r="J999" s="76"/>
      <c r="K999" s="76"/>
      <c r="L999" s="76"/>
      <c r="M999" s="76"/>
      <c r="N999" s="76"/>
      <c r="O999" s="76"/>
      <c r="P999" s="76"/>
      <c r="Q999" s="76"/>
      <c r="R999" s="76"/>
      <c r="S999" s="76"/>
      <c r="T999" s="76"/>
      <c r="U999" s="76"/>
      <c r="V999" s="76"/>
      <c r="W999" s="76"/>
      <c r="X999" s="76"/>
      <c r="Y999" s="76"/>
      <c r="Z999" s="76"/>
      <c r="AA999" s="76"/>
      <c r="AB999" s="76"/>
      <c r="AC999" s="76"/>
      <c r="AD999" s="76"/>
      <c r="AE999" s="76"/>
      <c r="AF999" s="76"/>
      <c r="AG999" s="76"/>
      <c r="AH999" s="76"/>
      <c r="AI999" s="76"/>
      <c r="AJ999" s="76"/>
      <c r="AK999" s="76"/>
      <c r="AL999" s="76"/>
    </row>
    <row r="1000" spans="1:38" ht="11.25" customHeight="1" x14ac:dyDescent="0.55000000000000004">
      <c r="A1000" s="76"/>
      <c r="B1000" s="76"/>
      <c r="C1000" s="76"/>
      <c r="D1000" s="76"/>
      <c r="E1000" s="76"/>
      <c r="F1000" s="76"/>
      <c r="G1000" s="76"/>
      <c r="H1000" s="76"/>
      <c r="I1000" s="76"/>
      <c r="J1000" s="76"/>
      <c r="K1000" s="76"/>
      <c r="L1000" s="76"/>
      <c r="M1000" s="76"/>
      <c r="N1000" s="76"/>
      <c r="O1000" s="76"/>
      <c r="P1000" s="76"/>
      <c r="Q1000" s="76"/>
      <c r="R1000" s="76"/>
      <c r="S1000" s="76"/>
      <c r="T1000" s="76"/>
      <c r="U1000" s="76"/>
      <c r="V1000" s="76"/>
      <c r="W1000" s="76"/>
      <c r="X1000" s="76"/>
      <c r="Y1000" s="76"/>
      <c r="Z1000" s="76"/>
      <c r="AA1000" s="76"/>
      <c r="AB1000" s="76"/>
      <c r="AC1000" s="76"/>
      <c r="AD1000" s="76"/>
      <c r="AE1000" s="76"/>
      <c r="AF1000" s="76"/>
      <c r="AG1000" s="76"/>
      <c r="AH1000" s="76"/>
      <c r="AI1000" s="76"/>
      <c r="AJ1000" s="76"/>
      <c r="AK1000" s="76"/>
      <c r="AL1000" s="76"/>
    </row>
  </sheetData>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Z1000"/>
  <sheetViews>
    <sheetView workbookViewId="0"/>
  </sheetViews>
  <sheetFormatPr defaultColWidth="14.41796875" defaultRowHeight="15" customHeight="1" outlineLevelRow="1" outlineLevelCol="1" x14ac:dyDescent="0.55000000000000004"/>
  <cols>
    <col min="1" max="1" width="3.68359375" customWidth="1"/>
    <col min="2" max="2" width="2.68359375" customWidth="1"/>
    <col min="3" max="3" width="35.68359375" customWidth="1"/>
    <col min="4" max="4" width="18.41796875" customWidth="1"/>
    <col min="5" max="11" width="13.68359375" customWidth="1"/>
    <col min="12" max="12" width="13.68359375" hidden="1" customWidth="1" outlineLevel="1"/>
    <col min="13" max="13" width="2.68359375" customWidth="1"/>
    <col min="14" max="14" width="13.68359375" customWidth="1"/>
    <col min="15" max="15" width="2.68359375" customWidth="1"/>
    <col min="16" max="16" width="16.41796875" customWidth="1"/>
    <col min="17" max="17" width="2.68359375" customWidth="1"/>
    <col min="18" max="18" width="5.68359375" customWidth="1"/>
    <col min="19" max="20" width="13.68359375" customWidth="1"/>
    <col min="21" max="21" width="10.68359375" customWidth="1"/>
    <col min="22" max="22" width="9.15625" customWidth="1"/>
    <col min="23" max="23" width="28.68359375" customWidth="1"/>
    <col min="24" max="26" width="9.15625" customWidth="1"/>
  </cols>
  <sheetData>
    <row r="1" spans="1:26" ht="14.25" customHeight="1" x14ac:dyDescent="0.55000000000000004">
      <c r="A1" s="118"/>
      <c r="B1" s="118"/>
      <c r="C1" s="118"/>
      <c r="D1" s="119"/>
      <c r="E1" s="119"/>
      <c r="F1" s="119"/>
      <c r="G1" s="119"/>
      <c r="H1" s="119"/>
      <c r="I1" s="119"/>
      <c r="J1" s="119"/>
      <c r="K1" s="119"/>
      <c r="L1" s="119"/>
      <c r="M1" s="118"/>
      <c r="N1" s="118"/>
      <c r="O1" s="118"/>
      <c r="P1" s="120"/>
      <c r="R1" s="118"/>
      <c r="S1" s="118"/>
      <c r="T1" s="118"/>
      <c r="U1" s="118"/>
      <c r="V1" s="118"/>
      <c r="W1" s="118"/>
      <c r="X1" s="118"/>
      <c r="Y1" s="118"/>
      <c r="Z1" s="118"/>
    </row>
    <row r="2" spans="1:26" ht="14.25" customHeight="1" x14ac:dyDescent="0.55000000000000004">
      <c r="A2" s="118"/>
      <c r="B2" s="118"/>
      <c r="C2" s="118"/>
      <c r="D2" s="119"/>
      <c r="E2" s="119"/>
      <c r="F2" s="119"/>
      <c r="G2" s="119"/>
      <c r="H2" s="119"/>
      <c r="I2" s="119"/>
      <c r="J2" s="119"/>
      <c r="K2" s="119"/>
      <c r="L2" s="119"/>
      <c r="M2" s="118"/>
      <c r="N2" s="118"/>
      <c r="O2" s="118"/>
      <c r="P2" s="120"/>
      <c r="R2" s="118"/>
      <c r="S2" s="118"/>
      <c r="T2" s="118"/>
      <c r="U2" s="118"/>
      <c r="V2" s="118"/>
      <c r="W2" s="118"/>
      <c r="X2" s="118"/>
      <c r="Y2" s="118"/>
      <c r="Z2" s="118"/>
    </row>
    <row r="3" spans="1:26" ht="14.25" customHeight="1" x14ac:dyDescent="0.55000000000000004">
      <c r="A3" s="118"/>
      <c r="B3" s="118"/>
      <c r="C3" s="118"/>
      <c r="D3" s="119"/>
      <c r="E3" s="119"/>
      <c r="F3" s="119"/>
      <c r="G3" s="119"/>
      <c r="H3" s="119"/>
      <c r="I3" s="119"/>
      <c r="J3" s="119"/>
      <c r="K3" s="119"/>
      <c r="L3" s="119"/>
      <c r="M3" s="118"/>
      <c r="N3" s="118"/>
      <c r="O3" s="118"/>
      <c r="P3" s="120"/>
      <c r="R3" s="118"/>
      <c r="S3" s="118"/>
      <c r="T3" s="118"/>
      <c r="U3" s="118"/>
      <c r="V3" s="118"/>
      <c r="W3" s="118"/>
      <c r="X3" s="118"/>
      <c r="Y3" s="118"/>
      <c r="Z3" s="118"/>
    </row>
    <row r="4" spans="1:26" ht="14.25" customHeight="1" x14ac:dyDescent="0.55000000000000004">
      <c r="A4" s="118"/>
      <c r="B4" s="118"/>
      <c r="C4" s="118"/>
      <c r="D4" s="119"/>
      <c r="E4" s="119"/>
      <c r="F4" s="119"/>
      <c r="G4" s="119"/>
      <c r="H4" s="119"/>
      <c r="I4" s="119"/>
      <c r="J4" s="119"/>
      <c r="K4" s="119"/>
      <c r="L4" s="119"/>
      <c r="M4" s="118"/>
      <c r="N4" s="118"/>
      <c r="O4" s="118"/>
      <c r="P4" s="120"/>
      <c r="R4" s="118"/>
      <c r="S4" s="118"/>
      <c r="T4" s="118"/>
      <c r="U4" s="118"/>
      <c r="V4" s="118"/>
      <c r="W4" s="118"/>
      <c r="X4" s="118"/>
      <c r="Y4" s="118"/>
      <c r="Z4" s="118"/>
    </row>
    <row r="5" spans="1:26" ht="14.25" customHeight="1" x14ac:dyDescent="0.55000000000000004">
      <c r="A5" s="118"/>
      <c r="B5" s="118"/>
      <c r="C5" s="121" t="s">
        <v>97</v>
      </c>
      <c r="D5" s="122" t="s">
        <v>98</v>
      </c>
      <c r="E5" s="122" t="s">
        <v>99</v>
      </c>
      <c r="F5" s="122" t="s">
        <v>100</v>
      </c>
      <c r="G5" s="122" t="s">
        <v>101</v>
      </c>
      <c r="H5" s="122" t="s">
        <v>102</v>
      </c>
      <c r="I5" s="122" t="s">
        <v>103</v>
      </c>
      <c r="J5" s="122" t="s">
        <v>104</v>
      </c>
      <c r="K5" s="122" t="s">
        <v>105</v>
      </c>
      <c r="L5" s="122" t="s">
        <v>106</v>
      </c>
      <c r="M5" s="123"/>
      <c r="N5" s="124" t="s">
        <v>107</v>
      </c>
      <c r="O5" s="123"/>
      <c r="P5" s="122" t="s">
        <v>108</v>
      </c>
      <c r="R5" s="118"/>
      <c r="S5" s="118"/>
      <c r="T5" s="118"/>
      <c r="U5" s="118"/>
      <c r="V5" s="118"/>
      <c r="W5" s="125"/>
      <c r="X5" s="126"/>
      <c r="Y5" s="118"/>
      <c r="Z5" s="118"/>
    </row>
    <row r="6" spans="1:26" ht="14.25" customHeight="1" x14ac:dyDescent="0.55000000000000004">
      <c r="A6" s="118"/>
      <c r="B6" s="118"/>
      <c r="C6" s="127"/>
      <c r="D6" s="128"/>
      <c r="E6" s="128"/>
      <c r="F6" s="128"/>
      <c r="G6" s="128"/>
      <c r="H6" s="128"/>
      <c r="I6" s="128"/>
      <c r="J6" s="128"/>
      <c r="K6" s="128"/>
      <c r="L6" s="129"/>
      <c r="M6" s="118"/>
      <c r="N6" s="127"/>
      <c r="O6" s="118"/>
      <c r="P6" s="130"/>
      <c r="R6" s="118"/>
      <c r="S6" s="118"/>
      <c r="T6" s="118"/>
      <c r="U6" s="118"/>
      <c r="V6" s="118"/>
      <c r="W6" s="131"/>
      <c r="X6" s="132"/>
      <c r="Y6" s="133"/>
      <c r="Z6" s="118"/>
    </row>
    <row r="7" spans="1:26" ht="14.25" customHeight="1" x14ac:dyDescent="0.55000000000000004">
      <c r="A7" s="118"/>
      <c r="B7" s="118"/>
      <c r="C7" s="134" t="s">
        <v>109</v>
      </c>
      <c r="D7" s="135">
        <v>44453</v>
      </c>
      <c r="E7" s="135">
        <v>44497</v>
      </c>
      <c r="F7" s="136" t="s">
        <v>110</v>
      </c>
      <c r="G7" s="135">
        <v>44579</v>
      </c>
      <c r="H7" s="135">
        <v>44610</v>
      </c>
      <c r="I7" s="135">
        <v>44662</v>
      </c>
      <c r="J7" s="135">
        <v>44679</v>
      </c>
      <c r="K7" s="135">
        <v>44708</v>
      </c>
      <c r="L7" s="135"/>
      <c r="M7" s="118"/>
      <c r="N7" s="135">
        <v>45141</v>
      </c>
      <c r="O7" s="118"/>
      <c r="P7" s="137"/>
      <c r="R7" s="118"/>
      <c r="S7" s="118"/>
      <c r="T7" s="118"/>
      <c r="U7" s="118"/>
      <c r="V7" s="138"/>
      <c r="W7" s="139"/>
      <c r="X7" s="140"/>
      <c r="Y7" s="133"/>
      <c r="Z7" s="118"/>
    </row>
    <row r="8" spans="1:26" ht="14.25" hidden="1" customHeight="1" outlineLevel="1" x14ac:dyDescent="0.55000000000000004">
      <c r="A8" s="118"/>
      <c r="B8" s="118"/>
      <c r="C8" s="134" t="s">
        <v>111</v>
      </c>
      <c r="D8" s="135">
        <v>44818</v>
      </c>
      <c r="E8" s="135">
        <v>44546</v>
      </c>
      <c r="F8" s="136" t="s">
        <v>110</v>
      </c>
      <c r="G8" s="135">
        <v>44580</v>
      </c>
      <c r="H8" s="135">
        <v>44614</v>
      </c>
      <c r="I8" s="135" t="s">
        <v>112</v>
      </c>
      <c r="J8" s="135"/>
      <c r="K8" s="135">
        <v>44785</v>
      </c>
      <c r="L8" s="135"/>
      <c r="M8" s="118"/>
      <c r="N8" s="141"/>
      <c r="O8" s="118"/>
      <c r="P8" s="137"/>
      <c r="R8" s="118"/>
      <c r="S8" s="118"/>
      <c r="T8" s="118"/>
      <c r="U8" s="118"/>
      <c r="V8" s="118"/>
      <c r="W8" s="131"/>
      <c r="X8" s="132"/>
      <c r="Y8" s="133"/>
      <c r="Z8" s="118"/>
    </row>
    <row r="9" spans="1:26" ht="14.25" customHeight="1" collapsed="1" x14ac:dyDescent="0.55000000000000004">
      <c r="A9" s="118"/>
      <c r="B9" s="118"/>
      <c r="C9" s="134" t="s">
        <v>113</v>
      </c>
      <c r="D9" s="142">
        <v>72.921821589999993</v>
      </c>
      <c r="E9" s="142">
        <v>269.358476</v>
      </c>
      <c r="F9" s="143">
        <f t="shared" ref="F9:F13" si="0">D9+E9</f>
        <v>342.28029758999998</v>
      </c>
      <c r="G9" s="142">
        <v>12.890347</v>
      </c>
      <c r="H9" s="142">
        <f>11.504832-0.015477</f>
        <v>11.489355</v>
      </c>
      <c r="I9" s="142">
        <v>120</v>
      </c>
      <c r="J9" s="142">
        <v>25.5</v>
      </c>
      <c r="K9" s="144">
        <v>1800</v>
      </c>
      <c r="L9" s="144"/>
      <c r="M9" s="118"/>
      <c r="N9" s="145" t="e">
        <f>#REF!</f>
        <v>#REF!</v>
      </c>
      <c r="O9" s="118"/>
      <c r="P9" s="146" t="e">
        <f t="shared" ref="P9:P13" si="1">SUM(F9:N9)</f>
        <v>#REF!</v>
      </c>
      <c r="R9" s="118"/>
      <c r="S9" s="118"/>
      <c r="T9" s="118"/>
      <c r="U9" s="118"/>
      <c r="V9" s="118"/>
      <c r="W9" s="131"/>
      <c r="X9" s="147"/>
      <c r="Y9" s="148"/>
      <c r="Z9" s="118"/>
    </row>
    <row r="10" spans="1:26" ht="14.25" customHeight="1" x14ac:dyDescent="0.55000000000000004">
      <c r="A10" s="118"/>
      <c r="B10" s="118"/>
      <c r="C10" s="134" t="s">
        <v>37</v>
      </c>
      <c r="D10" s="142">
        <v>70.141919541164285</v>
      </c>
      <c r="E10" s="142">
        <v>243.64664327275491</v>
      </c>
      <c r="F10" s="143">
        <f t="shared" si="0"/>
        <v>313.78856281391921</v>
      </c>
      <c r="G10" s="142">
        <v>12.982799113987941</v>
      </c>
      <c r="H10" s="142">
        <v>11.754173261431873</v>
      </c>
      <c r="I10" s="142">
        <v>94.811269658973671</v>
      </c>
      <c r="J10" s="142">
        <v>27.167355054414863</v>
      </c>
      <c r="K10" s="144">
        <v>1474.7711790764067</v>
      </c>
      <c r="L10" s="144"/>
      <c r="M10" s="118"/>
      <c r="N10" s="145" t="e">
        <f t="shared" ref="N10:N13" si="2">#REF!/1000</f>
        <v>#REF!</v>
      </c>
      <c r="O10" s="118"/>
      <c r="P10" s="146" t="e">
        <f t="shared" si="1"/>
        <v>#REF!</v>
      </c>
      <c r="R10" s="118"/>
      <c r="S10" s="118"/>
      <c r="T10" s="118"/>
      <c r="U10" s="118"/>
      <c r="V10" s="118"/>
      <c r="W10" s="131"/>
      <c r="X10" s="132"/>
      <c r="Y10" s="133"/>
      <c r="Z10" s="118"/>
    </row>
    <row r="11" spans="1:26" ht="14.25" customHeight="1" x14ac:dyDescent="0.55000000000000004">
      <c r="A11" s="118"/>
      <c r="B11" s="118"/>
      <c r="C11" s="134" t="s">
        <v>114</v>
      </c>
      <c r="D11" s="142">
        <v>1.6817182398145214</v>
      </c>
      <c r="E11" s="142">
        <v>65.943890896268314</v>
      </c>
      <c r="F11" s="143">
        <f t="shared" si="0"/>
        <v>67.625609136082829</v>
      </c>
      <c r="G11" s="149" t="s">
        <v>115</v>
      </c>
      <c r="H11" s="149">
        <v>0</v>
      </c>
      <c r="I11" s="150">
        <v>0</v>
      </c>
      <c r="J11" s="150">
        <v>0</v>
      </c>
      <c r="K11" s="144">
        <v>131.06820271743143</v>
      </c>
      <c r="L11" s="144"/>
      <c r="M11" s="118"/>
      <c r="N11" s="145" t="e">
        <f t="shared" si="2"/>
        <v>#REF!</v>
      </c>
      <c r="O11" s="118"/>
      <c r="P11" s="146" t="e">
        <f t="shared" si="1"/>
        <v>#REF!</v>
      </c>
      <c r="R11" s="118"/>
      <c r="S11" s="118"/>
      <c r="T11" s="118"/>
      <c r="U11" s="118"/>
      <c r="V11" s="118"/>
      <c r="W11" s="131"/>
      <c r="X11" s="132"/>
      <c r="Y11" s="133"/>
      <c r="Z11" s="118"/>
    </row>
    <row r="12" spans="1:26" ht="14.25" customHeight="1" x14ac:dyDescent="0.55000000000000004">
      <c r="A12" s="118"/>
      <c r="B12" s="118"/>
      <c r="C12" s="134" t="s">
        <v>116</v>
      </c>
      <c r="D12" s="142">
        <v>4.5038418717931581</v>
      </c>
      <c r="E12" s="142">
        <v>45.131214776587768</v>
      </c>
      <c r="F12" s="143">
        <f t="shared" si="0"/>
        <v>49.635056648380925</v>
      </c>
      <c r="G12" s="149" t="s">
        <v>115</v>
      </c>
      <c r="H12" s="149">
        <v>0</v>
      </c>
      <c r="I12" s="142">
        <v>19.737547381894615</v>
      </c>
      <c r="J12" s="150">
        <v>0</v>
      </c>
      <c r="K12" s="144">
        <v>350.83901064708459</v>
      </c>
      <c r="L12" s="144"/>
      <c r="M12" s="118"/>
      <c r="N12" s="145" t="e">
        <f t="shared" si="2"/>
        <v>#REF!</v>
      </c>
      <c r="O12" s="118"/>
      <c r="P12" s="146" t="e">
        <f t="shared" si="1"/>
        <v>#REF!</v>
      </c>
      <c r="R12" s="118"/>
      <c r="S12" s="118"/>
      <c r="T12" s="118"/>
      <c r="U12" s="118"/>
      <c r="V12" s="118"/>
      <c r="W12" s="131"/>
      <c r="X12" s="147"/>
      <c r="Y12" s="151"/>
      <c r="Z12" s="118"/>
    </row>
    <row r="13" spans="1:26" ht="14.25" customHeight="1" x14ac:dyDescent="0.55000000000000004">
      <c r="A13" s="118"/>
      <c r="B13" s="118"/>
      <c r="C13" s="134" t="s">
        <v>117</v>
      </c>
      <c r="D13" s="152"/>
      <c r="E13" s="152">
        <v>-40.174417056221813</v>
      </c>
      <c r="F13" s="153">
        <f t="shared" si="0"/>
        <v>-40.174417056221813</v>
      </c>
      <c r="G13" s="152"/>
      <c r="H13" s="152"/>
      <c r="I13" s="152"/>
      <c r="J13" s="150">
        <v>0</v>
      </c>
      <c r="K13" s="154">
        <v>-577.76608128987368</v>
      </c>
      <c r="L13" s="154"/>
      <c r="M13" s="118"/>
      <c r="N13" s="145" t="e">
        <f t="shared" si="2"/>
        <v>#REF!</v>
      </c>
      <c r="O13" s="118"/>
      <c r="P13" s="146" t="e">
        <f t="shared" si="1"/>
        <v>#REF!</v>
      </c>
      <c r="R13" s="118"/>
      <c r="S13" s="118"/>
      <c r="T13" s="118"/>
      <c r="U13" s="118"/>
      <c r="V13" s="118"/>
      <c r="W13" s="131"/>
      <c r="X13" s="147"/>
      <c r="Y13" s="151"/>
      <c r="Z13" s="118"/>
    </row>
    <row r="14" spans="1:26" ht="14.25" customHeight="1" x14ac:dyDescent="0.55000000000000004">
      <c r="A14" s="118"/>
      <c r="B14" s="118"/>
      <c r="C14" s="134" t="s">
        <v>118</v>
      </c>
      <c r="D14" s="155">
        <f t="shared" ref="D14:I14" si="3">MIN(D10/D9,100%)</f>
        <v>0.96187832409802387</v>
      </c>
      <c r="E14" s="155">
        <f t="shared" si="3"/>
        <v>0.90454418546960791</v>
      </c>
      <c r="F14" s="155">
        <f t="shared" si="3"/>
        <v>0.91675905689958948</v>
      </c>
      <c r="G14" s="155">
        <f t="shared" si="3"/>
        <v>1</v>
      </c>
      <c r="H14" s="155">
        <f t="shared" si="3"/>
        <v>1</v>
      </c>
      <c r="I14" s="155">
        <f t="shared" si="3"/>
        <v>0.79009391382478056</v>
      </c>
      <c r="J14" s="155">
        <v>1</v>
      </c>
      <c r="K14" s="155">
        <f t="shared" ref="K14:L14" si="4">MIN(K10/K9,100%)</f>
        <v>0.81931732170911487</v>
      </c>
      <c r="L14" s="155" t="e">
        <f t="shared" si="4"/>
        <v>#DIV/0!</v>
      </c>
      <c r="M14" s="118"/>
      <c r="N14" s="155" t="e">
        <f>MIN(N10/N9,100%)</f>
        <v>#REF!</v>
      </c>
      <c r="O14" s="118"/>
      <c r="P14" s="156" t="e">
        <f>MIN(P10/P9,100%)</f>
        <v>#REF!</v>
      </c>
      <c r="R14" s="118"/>
      <c r="S14" s="118"/>
      <c r="T14" s="118"/>
      <c r="U14" s="118"/>
      <c r="V14" s="118"/>
      <c r="W14" s="131"/>
      <c r="X14" s="147"/>
      <c r="Y14" s="151"/>
      <c r="Z14" s="118"/>
    </row>
    <row r="15" spans="1:26" ht="14.25" customHeight="1" x14ac:dyDescent="0.55000000000000004">
      <c r="A15" s="118"/>
      <c r="B15" s="118"/>
      <c r="C15" s="118"/>
      <c r="D15" s="119"/>
      <c r="E15" s="119"/>
      <c r="F15" s="119"/>
      <c r="G15" s="119"/>
      <c r="H15" s="119"/>
      <c r="I15" s="119"/>
      <c r="J15" s="119"/>
      <c r="K15" s="118"/>
      <c r="L15" s="118"/>
      <c r="M15" s="118"/>
      <c r="N15" s="118"/>
      <c r="O15" s="118"/>
      <c r="P15" s="120"/>
      <c r="R15" s="118"/>
      <c r="S15" s="118"/>
      <c r="T15" s="118"/>
      <c r="U15" s="118"/>
      <c r="V15" s="118"/>
      <c r="W15" s="131"/>
      <c r="X15" s="147"/>
      <c r="Y15" s="148"/>
      <c r="Z15" s="118"/>
    </row>
    <row r="16" spans="1:26" ht="14.25" hidden="1" customHeight="1" outlineLevel="1" x14ac:dyDescent="0.55000000000000004">
      <c r="A16" s="118"/>
      <c r="B16" s="118"/>
      <c r="C16" s="134" t="s">
        <v>119</v>
      </c>
      <c r="D16" s="157">
        <v>543</v>
      </c>
      <c r="E16" s="157">
        <f t="shared" ref="E16:F16" si="5">LEFT(E25,FIND("/",E25)-2)+0</f>
        <v>2938</v>
      </c>
      <c r="F16" s="157">
        <f t="shared" si="5"/>
        <v>3397</v>
      </c>
      <c r="G16" s="157">
        <v>172</v>
      </c>
      <c r="H16" s="157">
        <f>LEFT(H25,FIND("/",H25)-2)+0</f>
        <v>405</v>
      </c>
      <c r="I16" s="157">
        <v>141</v>
      </c>
      <c r="J16" s="157">
        <f>LEFT(J25,FIND("/",J25)-2)+0</f>
        <v>16</v>
      </c>
      <c r="K16" s="158">
        <v>10685</v>
      </c>
      <c r="L16" s="158"/>
      <c r="M16" s="118"/>
      <c r="N16" s="157">
        <v>1158</v>
      </c>
      <c r="O16" s="118"/>
      <c r="P16" s="159">
        <f t="shared" ref="P16:P24" si="6">SUM(F16:N16)</f>
        <v>15974</v>
      </c>
      <c r="R16" s="118"/>
      <c r="S16" s="118"/>
      <c r="T16" s="118"/>
      <c r="U16" s="118"/>
      <c r="V16" s="118"/>
      <c r="W16" s="131"/>
      <c r="X16" s="147"/>
      <c r="Y16" s="148"/>
      <c r="Z16" s="118"/>
    </row>
    <row r="17" spans="1:26" ht="14.25" hidden="1" customHeight="1" outlineLevel="1" x14ac:dyDescent="0.55000000000000004">
      <c r="A17" s="118"/>
      <c r="B17" s="118"/>
      <c r="C17" s="134" t="s">
        <v>120</v>
      </c>
      <c r="D17" s="157" t="str">
        <f>MID(D25,FIND("/",D25)+1,FIND("/",D25,FIND("/",D25)-1)-2)</f>
        <v xml:space="preserve"> 26</v>
      </c>
      <c r="E17" s="157" t="str">
        <f t="shared" ref="E17:F17" si="7">MID(E25,FIND("/",E25)+1,FIND("/",E25,FIND("/",E25)-1)-3)</f>
        <v xml:space="preserve"> 53 </v>
      </c>
      <c r="F17" s="157" t="str">
        <f t="shared" si="7"/>
        <v xml:space="preserve"> 78 </v>
      </c>
      <c r="G17" s="157"/>
      <c r="H17" s="157">
        <f>MID(H25,FIND("/",H25)+1,FIND("/",H25,FIND("/",H25)-1))+0</f>
        <v>14.5</v>
      </c>
      <c r="I17" s="157"/>
      <c r="J17" s="157" t="str">
        <f>MID(J25,FIND("/",J25)+1,FIND("/",J25,FIND("/",J25)-1)-3)</f>
        <v>4</v>
      </c>
      <c r="K17" s="157"/>
      <c r="L17" s="157"/>
      <c r="M17" s="118"/>
      <c r="N17" s="157">
        <v>14.6</v>
      </c>
      <c r="O17" s="118"/>
      <c r="P17" s="159">
        <f t="shared" si="6"/>
        <v>29.1</v>
      </c>
      <c r="R17" s="118"/>
      <c r="S17" s="118"/>
      <c r="T17" s="118"/>
      <c r="U17" s="118"/>
      <c r="V17" s="118"/>
      <c r="W17" s="131"/>
      <c r="X17" s="147"/>
      <c r="Y17" s="148"/>
      <c r="Z17" s="118"/>
    </row>
    <row r="18" spans="1:26" ht="14.25" hidden="1" customHeight="1" outlineLevel="1" x14ac:dyDescent="0.55000000000000004">
      <c r="A18" s="118"/>
      <c r="B18" s="118"/>
      <c r="C18" s="134" t="s">
        <v>121</v>
      </c>
      <c r="D18" s="157">
        <v>20</v>
      </c>
      <c r="E18" s="157">
        <v>49</v>
      </c>
      <c r="F18" s="157">
        <v>69</v>
      </c>
      <c r="G18" s="157"/>
      <c r="H18" s="157">
        <v>13</v>
      </c>
      <c r="I18" s="157"/>
      <c r="J18" s="157">
        <v>3</v>
      </c>
      <c r="K18" s="157"/>
      <c r="L18" s="157"/>
      <c r="M18" s="118"/>
      <c r="N18" s="157">
        <v>14</v>
      </c>
      <c r="O18" s="118"/>
      <c r="P18" s="159">
        <f t="shared" si="6"/>
        <v>99</v>
      </c>
      <c r="R18" s="118"/>
      <c r="S18" s="118"/>
      <c r="T18" s="118"/>
      <c r="U18" s="118"/>
      <c r="V18" s="118"/>
      <c r="W18" s="131"/>
      <c r="X18" s="147"/>
      <c r="Y18" s="148"/>
      <c r="Z18" s="118"/>
    </row>
    <row r="19" spans="1:26" ht="14.25" hidden="1" customHeight="1" outlineLevel="1" x14ac:dyDescent="0.55000000000000004">
      <c r="A19" s="118"/>
      <c r="B19" s="118"/>
      <c r="C19" s="134" t="s">
        <v>122</v>
      </c>
      <c r="D19" s="157">
        <f t="shared" ref="D19:F19" si="8">LEFT(D26,FIND("/",D26)-2)+0</f>
        <v>32</v>
      </c>
      <c r="E19" s="157">
        <f t="shared" si="8"/>
        <v>485</v>
      </c>
      <c r="F19" s="157">
        <f t="shared" si="8"/>
        <v>517</v>
      </c>
      <c r="G19" s="157">
        <v>0</v>
      </c>
      <c r="H19" s="157">
        <v>0</v>
      </c>
      <c r="I19" s="157">
        <v>0</v>
      </c>
      <c r="J19" s="157">
        <v>0</v>
      </c>
      <c r="K19" s="157">
        <v>385</v>
      </c>
      <c r="L19" s="157"/>
      <c r="M19" s="118"/>
      <c r="N19" s="157">
        <v>0</v>
      </c>
      <c r="O19" s="118"/>
      <c r="P19" s="159">
        <f t="shared" si="6"/>
        <v>902</v>
      </c>
      <c r="R19" s="118"/>
      <c r="S19" s="118"/>
      <c r="T19" s="118"/>
      <c r="U19" s="118"/>
      <c r="V19" s="118"/>
      <c r="W19" s="131"/>
      <c r="X19" s="147"/>
      <c r="Y19" s="148"/>
      <c r="Z19" s="118"/>
    </row>
    <row r="20" spans="1:26" ht="14.25" hidden="1" customHeight="1" outlineLevel="1" x14ac:dyDescent="0.55000000000000004">
      <c r="A20" s="118"/>
      <c r="B20" s="118"/>
      <c r="C20" s="134" t="s">
        <v>123</v>
      </c>
      <c r="D20" s="157">
        <v>0.25</v>
      </c>
      <c r="E20" s="157">
        <v>11</v>
      </c>
      <c r="F20" s="157">
        <v>11</v>
      </c>
      <c r="G20" s="157"/>
      <c r="H20" s="157"/>
      <c r="I20" s="157"/>
      <c r="J20" s="157"/>
      <c r="K20" s="157"/>
      <c r="L20" s="157"/>
      <c r="M20" s="118"/>
      <c r="N20" s="157">
        <v>0</v>
      </c>
      <c r="O20" s="118"/>
      <c r="P20" s="159">
        <f t="shared" si="6"/>
        <v>11</v>
      </c>
      <c r="R20" s="118"/>
      <c r="S20" s="118"/>
      <c r="T20" s="118"/>
      <c r="U20" s="118"/>
      <c r="V20" s="118"/>
      <c r="W20" s="131"/>
      <c r="X20" s="147"/>
      <c r="Y20" s="148"/>
      <c r="Z20" s="118"/>
    </row>
    <row r="21" spans="1:26" ht="14.25" hidden="1" customHeight="1" outlineLevel="1" x14ac:dyDescent="0.55000000000000004">
      <c r="A21" s="118"/>
      <c r="B21" s="118"/>
      <c r="C21" s="134" t="s">
        <v>124</v>
      </c>
      <c r="D21" s="157">
        <v>0.2</v>
      </c>
      <c r="E21" s="157">
        <v>10</v>
      </c>
      <c r="F21" s="157">
        <v>10</v>
      </c>
      <c r="G21" s="157"/>
      <c r="H21" s="157"/>
      <c r="I21" s="157"/>
      <c r="J21" s="157"/>
      <c r="K21" s="157"/>
      <c r="L21" s="157"/>
      <c r="M21" s="118"/>
      <c r="N21" s="157">
        <v>0</v>
      </c>
      <c r="O21" s="118"/>
      <c r="P21" s="159">
        <f t="shared" si="6"/>
        <v>10</v>
      </c>
      <c r="R21" s="118"/>
      <c r="S21" s="118"/>
      <c r="T21" s="118"/>
      <c r="U21" s="118"/>
      <c r="V21" s="118"/>
      <c r="W21" s="131"/>
      <c r="X21" s="147"/>
      <c r="Y21" s="148"/>
      <c r="Z21" s="118"/>
    </row>
    <row r="22" spans="1:26" ht="14.25" hidden="1" customHeight="1" outlineLevel="1" x14ac:dyDescent="0.55000000000000004">
      <c r="A22" s="118"/>
      <c r="B22" s="118"/>
      <c r="C22" s="134" t="s">
        <v>125</v>
      </c>
      <c r="D22" s="157">
        <f t="shared" ref="D22:F22" si="9">LEFT(D27,FIND("/",D27)-2)+0</f>
        <v>88</v>
      </c>
      <c r="E22" s="157">
        <f t="shared" si="9"/>
        <v>4549</v>
      </c>
      <c r="F22" s="157">
        <f t="shared" si="9"/>
        <v>4634</v>
      </c>
      <c r="G22" s="157">
        <v>0</v>
      </c>
      <c r="H22" s="157">
        <v>0</v>
      </c>
      <c r="I22" s="157">
        <v>72</v>
      </c>
      <c r="J22" s="157">
        <v>0</v>
      </c>
      <c r="K22" s="157">
        <v>1929</v>
      </c>
      <c r="L22" s="157"/>
      <c r="M22" s="118"/>
      <c r="N22" s="157">
        <v>10</v>
      </c>
      <c r="O22" s="118"/>
      <c r="P22" s="159">
        <f t="shared" si="6"/>
        <v>6645</v>
      </c>
      <c r="R22" s="118"/>
      <c r="S22" s="118"/>
      <c r="T22" s="118"/>
      <c r="U22" s="118"/>
      <c r="V22" s="118"/>
      <c r="W22" s="131"/>
      <c r="X22" s="147"/>
      <c r="Y22" s="148"/>
      <c r="Z22" s="118"/>
    </row>
    <row r="23" spans="1:26" ht="14.25" hidden="1" customHeight="1" outlineLevel="1" x14ac:dyDescent="0.55000000000000004">
      <c r="A23" s="118"/>
      <c r="B23" s="118"/>
      <c r="C23" s="134" t="s">
        <v>126</v>
      </c>
      <c r="D23" s="119"/>
      <c r="E23" s="119"/>
      <c r="F23" s="119"/>
      <c r="G23" s="119"/>
      <c r="H23" s="119"/>
      <c r="I23" s="119"/>
      <c r="J23" s="119"/>
      <c r="K23" s="118"/>
      <c r="L23" s="118"/>
      <c r="M23" s="118"/>
      <c r="N23" s="157">
        <v>0.02</v>
      </c>
      <c r="O23" s="118"/>
      <c r="P23" s="159">
        <f t="shared" si="6"/>
        <v>0.02</v>
      </c>
      <c r="R23" s="118"/>
      <c r="S23" s="118"/>
      <c r="T23" s="118"/>
      <c r="U23" s="118"/>
      <c r="V23" s="118"/>
      <c r="W23" s="131"/>
      <c r="X23" s="147"/>
      <c r="Y23" s="148"/>
      <c r="Z23" s="118"/>
    </row>
    <row r="24" spans="1:26" ht="14.25" hidden="1" customHeight="1" outlineLevel="1" x14ac:dyDescent="0.55000000000000004">
      <c r="A24" s="118"/>
      <c r="B24" s="118"/>
      <c r="C24" s="134" t="s">
        <v>127</v>
      </c>
      <c r="D24" s="119"/>
      <c r="E24" s="119"/>
      <c r="F24" s="119"/>
      <c r="G24" s="119"/>
      <c r="H24" s="119"/>
      <c r="I24" s="119"/>
      <c r="J24" s="119"/>
      <c r="K24" s="118"/>
      <c r="L24" s="118"/>
      <c r="M24" s="118"/>
      <c r="N24" s="157">
        <v>0.02</v>
      </c>
      <c r="O24" s="118"/>
      <c r="P24" s="159">
        <f t="shared" si="6"/>
        <v>0.02</v>
      </c>
      <c r="R24" s="118"/>
      <c r="S24" s="118"/>
      <c r="T24" s="118"/>
      <c r="U24" s="118"/>
      <c r="V24" s="118"/>
      <c r="W24" s="131"/>
      <c r="X24" s="147"/>
      <c r="Y24" s="148"/>
      <c r="Z24" s="118"/>
    </row>
    <row r="25" spans="1:26" ht="14.25" customHeight="1" collapsed="1" x14ac:dyDescent="0.55000000000000004">
      <c r="A25" s="118"/>
      <c r="B25" s="118"/>
      <c r="C25" s="134" t="s">
        <v>128</v>
      </c>
      <c r="D25" s="157" t="s">
        <v>129</v>
      </c>
      <c r="E25" s="157" t="s">
        <v>130</v>
      </c>
      <c r="F25" s="157" t="s">
        <v>131</v>
      </c>
      <c r="G25" s="160" t="s">
        <v>132</v>
      </c>
      <c r="H25" s="157" t="s">
        <v>133</v>
      </c>
      <c r="I25" s="157" t="s">
        <v>134</v>
      </c>
      <c r="J25" s="157" t="s">
        <v>135</v>
      </c>
      <c r="K25" s="157" t="s">
        <v>136</v>
      </c>
      <c r="L25" s="157"/>
      <c r="M25" s="161"/>
      <c r="N25" s="160" t="str">
        <f>TEXT(N16,"0")&amp;" / "&amp;TEXT(N17,"0")&amp;" / "&amp;TEXT(N18,"0")</f>
        <v>1158 / 15 / 14</v>
      </c>
      <c r="O25" s="161"/>
      <c r="P25" s="162" t="str">
        <f>TEXT(P16,"0,0")&amp;" wells"</f>
        <v>15,974 wells</v>
      </c>
      <c r="R25" s="161"/>
      <c r="S25" s="118"/>
      <c r="T25" s="118"/>
      <c r="U25" s="118"/>
      <c r="V25" s="118"/>
      <c r="W25" s="131"/>
      <c r="X25" s="147"/>
      <c r="Y25" s="151"/>
      <c r="Z25" s="118"/>
    </row>
    <row r="26" spans="1:26" ht="14.25" customHeight="1" x14ac:dyDescent="0.55000000000000004">
      <c r="A26" s="118"/>
      <c r="B26" s="118"/>
      <c r="C26" s="134" t="s">
        <v>137</v>
      </c>
      <c r="D26" s="157" t="s">
        <v>138</v>
      </c>
      <c r="E26" s="157" t="s">
        <v>139</v>
      </c>
      <c r="F26" s="157" t="s">
        <v>140</v>
      </c>
      <c r="G26" s="160" t="s">
        <v>141</v>
      </c>
      <c r="H26" s="157" t="s">
        <v>141</v>
      </c>
      <c r="I26" s="157" t="s">
        <v>141</v>
      </c>
      <c r="J26" s="157" t="s">
        <v>141</v>
      </c>
      <c r="K26" s="157" t="s">
        <v>142</v>
      </c>
      <c r="L26" s="157"/>
      <c r="M26" s="161"/>
      <c r="N26" s="160" t="str">
        <f>TEXT(N19,"0")&amp;" / "&amp;TEXT(N20,"0")&amp;" / "&amp;TEXT(N21,"0")</f>
        <v>0 / 0 / 0</v>
      </c>
      <c r="O26" s="161"/>
      <c r="P26" s="162" t="str">
        <f>TEXT(P19,"0,0")&amp;" wells"</f>
        <v>902 wells</v>
      </c>
      <c r="R26" s="161"/>
      <c r="S26" s="118"/>
      <c r="T26" s="118"/>
      <c r="U26" s="118"/>
      <c r="V26" s="118"/>
      <c r="W26" s="118"/>
      <c r="X26" s="118"/>
      <c r="Y26" s="118"/>
      <c r="Z26" s="118"/>
    </row>
    <row r="27" spans="1:26" ht="14.25" customHeight="1" x14ac:dyDescent="0.55000000000000004">
      <c r="A27" s="118"/>
      <c r="B27" s="118"/>
      <c r="C27" s="134" t="s">
        <v>143</v>
      </c>
      <c r="D27" s="157" t="s">
        <v>144</v>
      </c>
      <c r="E27" s="157" t="s">
        <v>145</v>
      </c>
      <c r="F27" s="157" t="s">
        <v>146</v>
      </c>
      <c r="G27" s="160" t="s">
        <v>141</v>
      </c>
      <c r="H27" s="157" t="s">
        <v>141</v>
      </c>
      <c r="I27" s="157" t="s">
        <v>147</v>
      </c>
      <c r="J27" s="157" t="s">
        <v>141</v>
      </c>
      <c r="K27" s="157" t="s">
        <v>148</v>
      </c>
      <c r="L27" s="157"/>
      <c r="M27" s="161"/>
      <c r="N27" s="160" t="str">
        <f>TEXT(N22,"0")&amp;" / "&amp;TEXT(N23,"0")&amp;" / "&amp;TEXT(N24,"0")</f>
        <v>10 / 0 / 0</v>
      </c>
      <c r="O27" s="161"/>
      <c r="P27" s="162" t="str">
        <f>TEXT(P22,"0,0")&amp;" loc"</f>
        <v>6,645 loc</v>
      </c>
      <c r="R27" s="161"/>
      <c r="S27" s="118"/>
      <c r="T27" s="118"/>
      <c r="U27" s="118"/>
      <c r="V27" s="118"/>
      <c r="W27" s="118"/>
      <c r="X27" s="118"/>
      <c r="Y27" s="118"/>
      <c r="Z27" s="118"/>
    </row>
    <row r="28" spans="1:26" ht="14.25" customHeight="1" x14ac:dyDescent="0.55000000000000004">
      <c r="A28" s="118"/>
      <c r="B28" s="118"/>
      <c r="C28" s="134" t="s">
        <v>149</v>
      </c>
      <c r="D28" s="163">
        <v>0.8</v>
      </c>
      <c r="E28" s="163">
        <v>0.8</v>
      </c>
      <c r="F28" s="163">
        <v>0.8</v>
      </c>
      <c r="G28" s="163">
        <v>0.8</v>
      </c>
      <c r="H28" s="163">
        <v>0.8</v>
      </c>
      <c r="I28" s="163">
        <v>0.8</v>
      </c>
      <c r="J28" s="163">
        <v>0.8</v>
      </c>
      <c r="K28" s="163">
        <v>0.8</v>
      </c>
      <c r="L28" s="163"/>
      <c r="M28" s="118"/>
      <c r="N28" s="163">
        <v>0.8</v>
      </c>
      <c r="O28" s="118"/>
      <c r="P28" s="164">
        <v>0.8</v>
      </c>
      <c r="R28" s="118"/>
      <c r="S28" s="118"/>
      <c r="T28" s="118"/>
      <c r="U28" s="118"/>
      <c r="V28" s="118"/>
      <c r="W28" s="118"/>
      <c r="X28" s="118"/>
      <c r="Y28" s="118"/>
      <c r="Z28" s="118"/>
    </row>
    <row r="29" spans="1:26" ht="14.25" customHeight="1" x14ac:dyDescent="0.55000000000000004">
      <c r="A29" s="118"/>
      <c r="B29" s="118"/>
      <c r="C29" s="118"/>
      <c r="D29" s="119"/>
      <c r="E29" s="119"/>
      <c r="F29" s="119"/>
      <c r="G29" s="119"/>
      <c r="H29" s="119"/>
      <c r="I29" s="119"/>
      <c r="J29" s="119"/>
      <c r="K29" s="119"/>
      <c r="L29" s="119"/>
      <c r="M29" s="118"/>
      <c r="N29" s="118"/>
      <c r="O29" s="118"/>
      <c r="P29" s="120"/>
      <c r="R29" s="118"/>
      <c r="S29" s="118"/>
      <c r="T29" s="118"/>
      <c r="U29" s="118"/>
      <c r="V29" s="118"/>
      <c r="W29" s="118"/>
      <c r="X29" s="118"/>
      <c r="Y29" s="118"/>
      <c r="Z29" s="118"/>
    </row>
    <row r="30" spans="1:26" ht="14.25" customHeight="1" x14ac:dyDescent="0.55000000000000004">
      <c r="A30" s="118"/>
      <c r="B30" s="118"/>
      <c r="C30" s="134" t="s">
        <v>150</v>
      </c>
      <c r="D30" s="142">
        <v>29.174194251206419</v>
      </c>
      <c r="E30" s="142">
        <v>83.132492477925027</v>
      </c>
      <c r="F30" s="143">
        <f t="shared" ref="F30:F31" si="10">D30+E30</f>
        <v>112.30668672913144</v>
      </c>
      <c r="G30" s="142">
        <v>4.4190194870659161</v>
      </c>
      <c r="H30" s="142">
        <v>3.484259302597295</v>
      </c>
      <c r="I30" s="142">
        <v>24.593471040064681</v>
      </c>
      <c r="J30" s="142">
        <v>11.66445742004557</v>
      </c>
      <c r="K30" s="142">
        <v>248.96005534553586</v>
      </c>
      <c r="L30" s="142"/>
      <c r="M30" s="118"/>
      <c r="N30" s="145" t="e">
        <f t="shared" ref="N30:N31" si="11">SUM(#REF!)/1000</f>
        <v>#REF!</v>
      </c>
      <c r="O30" s="118"/>
      <c r="P30" s="165" t="e">
        <f t="shared" ref="P30:P31" si="12">SUM(F30:N30)</f>
        <v>#REF!</v>
      </c>
      <c r="R30" s="118"/>
      <c r="S30" s="118"/>
      <c r="T30" s="118"/>
      <c r="U30" s="118"/>
      <c r="V30" s="118"/>
      <c r="W30" s="118"/>
      <c r="X30" s="118"/>
      <c r="Y30" s="118"/>
      <c r="Z30" s="118"/>
    </row>
    <row r="31" spans="1:26" ht="14.25" customHeight="1" x14ac:dyDescent="0.55000000000000004">
      <c r="A31" s="118"/>
      <c r="B31" s="118"/>
      <c r="C31" s="134" t="s">
        <v>151</v>
      </c>
      <c r="D31" s="142">
        <v>28.713672605101674</v>
      </c>
      <c r="E31" s="142">
        <v>105.09050338732425</v>
      </c>
      <c r="F31" s="143">
        <f t="shared" si="10"/>
        <v>133.80417599242591</v>
      </c>
      <c r="G31" s="142">
        <v>4.4190194870659161</v>
      </c>
      <c r="H31" s="142">
        <v>3.484259302597295</v>
      </c>
      <c r="I31" s="142">
        <v>38.797485549432366</v>
      </c>
      <c r="J31" s="142">
        <v>11.66445742004557</v>
      </c>
      <c r="K31" s="142">
        <v>598.8227926707508</v>
      </c>
      <c r="L31" s="142"/>
      <c r="M31" s="118"/>
      <c r="N31" s="145" t="e">
        <f t="shared" si="11"/>
        <v>#REF!</v>
      </c>
      <c r="O31" s="118"/>
      <c r="P31" s="165" t="e">
        <f t="shared" si="12"/>
        <v>#REF!</v>
      </c>
      <c r="R31" s="118"/>
      <c r="S31" s="118"/>
      <c r="T31" s="118"/>
      <c r="U31" s="118"/>
      <c r="V31" s="118"/>
      <c r="W31" s="118"/>
      <c r="X31" s="118"/>
      <c r="Y31" s="118"/>
      <c r="Z31" s="118"/>
    </row>
    <row r="32" spans="1:26" ht="14.25" customHeight="1" x14ac:dyDescent="0.55000000000000004">
      <c r="A32" s="118"/>
      <c r="B32" s="118"/>
      <c r="C32" s="134" t="s">
        <v>152</v>
      </c>
      <c r="D32" s="166">
        <f t="shared" ref="D32:L32" si="13">D10/D31</f>
        <v>2.4428055757904645</v>
      </c>
      <c r="E32" s="166">
        <f t="shared" si="13"/>
        <v>2.3184458673184256</v>
      </c>
      <c r="F32" s="166">
        <f t="shared" si="13"/>
        <v>2.3451328068541111</v>
      </c>
      <c r="G32" s="166">
        <f t="shared" si="13"/>
        <v>2.9379366060700702</v>
      </c>
      <c r="H32" s="166">
        <f t="shared" si="13"/>
        <v>3.3735070328060486</v>
      </c>
      <c r="I32" s="166">
        <f t="shared" si="13"/>
        <v>2.4437477923195159</v>
      </c>
      <c r="J32" s="166">
        <f t="shared" si="13"/>
        <v>2.3290714755173521</v>
      </c>
      <c r="K32" s="166">
        <f t="shared" si="13"/>
        <v>2.4627839773748832</v>
      </c>
      <c r="L32" s="166" t="e">
        <f t="shared" si="13"/>
        <v>#DIV/0!</v>
      </c>
      <c r="M32" s="118"/>
      <c r="N32" s="166" t="e">
        <f>N9/N31</f>
        <v>#REF!</v>
      </c>
      <c r="O32" s="118"/>
      <c r="P32" s="167" t="e">
        <f>P9/P31</f>
        <v>#REF!</v>
      </c>
      <c r="R32" s="118"/>
      <c r="S32" s="118"/>
      <c r="T32" s="118"/>
      <c r="U32" s="118"/>
      <c r="V32" s="118"/>
      <c r="W32" s="118"/>
      <c r="X32" s="118"/>
      <c r="Y32" s="118"/>
      <c r="Z32" s="118"/>
    </row>
    <row r="33" spans="1:26" ht="14.25" customHeight="1" x14ac:dyDescent="0.55000000000000004">
      <c r="A33" s="118"/>
      <c r="B33" s="118"/>
      <c r="C33" s="134" t="s">
        <v>153</v>
      </c>
      <c r="D33" s="168">
        <v>4.7534246575342465</v>
      </c>
      <c r="E33" s="168">
        <v>3.7534246575342465</v>
      </c>
      <c r="F33" s="169"/>
      <c r="G33" s="168">
        <v>4.9178082191780819</v>
      </c>
      <c r="H33" s="168">
        <v>5.0027397260273974</v>
      </c>
      <c r="I33" s="168">
        <v>4.2547945205479456</v>
      </c>
      <c r="J33" s="168">
        <v>4.3369863013698629</v>
      </c>
      <c r="K33" s="168">
        <v>5.1698630136986301</v>
      </c>
      <c r="L33" s="168"/>
      <c r="M33" s="170"/>
      <c r="N33" s="171" t="e">
        <f t="shared" ref="N33:N34" si="14">#REF!</f>
        <v>#REF!</v>
      </c>
      <c r="O33" s="170"/>
      <c r="P33" s="172"/>
      <c r="R33" s="170"/>
      <c r="S33" s="118"/>
      <c r="T33" s="118"/>
      <c r="U33" s="118"/>
      <c r="V33" s="118"/>
      <c r="W33" s="118"/>
      <c r="X33" s="118"/>
      <c r="Y33" s="118"/>
      <c r="Z33" s="118"/>
    </row>
    <row r="34" spans="1:26" ht="14.25" customHeight="1" x14ac:dyDescent="0.55000000000000004">
      <c r="A34" s="118"/>
      <c r="B34" s="118"/>
      <c r="C34" s="134" t="s">
        <v>154</v>
      </c>
      <c r="D34" s="163">
        <v>0.20549651980400085</v>
      </c>
      <c r="E34" s="163">
        <v>0.25974410176277163</v>
      </c>
      <c r="F34" s="163"/>
      <c r="G34" s="163">
        <v>0.14719935059547429</v>
      </c>
      <c r="H34" s="163">
        <v>0.15319293141365053</v>
      </c>
      <c r="I34" s="163">
        <v>0.17672082781791684</v>
      </c>
      <c r="J34" s="163">
        <v>0.1706255376338959</v>
      </c>
      <c r="K34" s="163">
        <v>0.21038383841514588</v>
      </c>
      <c r="L34" s="163"/>
      <c r="M34" s="118"/>
      <c r="N34" s="173" t="e">
        <f t="shared" si="14"/>
        <v>#REF!</v>
      </c>
      <c r="O34" s="118"/>
      <c r="P34" s="174"/>
      <c r="R34" s="118"/>
      <c r="S34" s="118"/>
      <c r="T34" s="118"/>
      <c r="U34" s="118"/>
      <c r="V34" s="118"/>
      <c r="W34" s="118"/>
      <c r="X34" s="118"/>
      <c r="Y34" s="118"/>
      <c r="Z34" s="118"/>
    </row>
    <row r="35" spans="1:26" ht="14.25" hidden="1" customHeight="1" outlineLevel="1" x14ac:dyDescent="0.55000000000000004">
      <c r="A35" s="118"/>
      <c r="B35" s="118"/>
      <c r="C35" s="134" t="s">
        <v>155</v>
      </c>
      <c r="D35" s="175">
        <v>0.21</v>
      </c>
      <c r="E35" s="175">
        <v>0.24</v>
      </c>
      <c r="F35" s="175">
        <v>0.25700000000000001</v>
      </c>
      <c r="G35" s="175">
        <v>0.157</v>
      </c>
      <c r="H35" s="175">
        <v>0.16700000000000001</v>
      </c>
      <c r="I35" s="175"/>
      <c r="J35" s="175"/>
      <c r="K35" s="175"/>
      <c r="L35" s="175"/>
      <c r="M35" s="118"/>
      <c r="N35" s="176"/>
      <c r="O35" s="118"/>
      <c r="P35" s="174"/>
      <c r="R35" s="118"/>
      <c r="S35" s="118"/>
      <c r="T35" s="118"/>
      <c r="U35" s="118"/>
      <c r="V35" s="118"/>
      <c r="W35" s="118"/>
      <c r="X35" s="118"/>
      <c r="Y35" s="118"/>
      <c r="Z35" s="118"/>
    </row>
    <row r="36" spans="1:26" ht="14.25" customHeight="1" collapsed="1" x14ac:dyDescent="0.55000000000000004">
      <c r="A36" s="118"/>
      <c r="B36" s="118"/>
      <c r="C36" s="118"/>
      <c r="D36" s="119"/>
      <c r="E36" s="119"/>
      <c r="F36" s="119"/>
      <c r="G36" s="119"/>
      <c r="H36" s="119"/>
      <c r="I36" s="119"/>
      <c r="J36" s="119"/>
      <c r="K36" s="119"/>
      <c r="L36" s="119"/>
      <c r="M36" s="118"/>
      <c r="N36" s="118"/>
      <c r="O36" s="118"/>
      <c r="P36" s="120"/>
      <c r="R36" s="118"/>
      <c r="S36" s="118"/>
      <c r="T36" s="118"/>
      <c r="U36" s="118"/>
      <c r="V36" s="118"/>
      <c r="W36" s="118"/>
      <c r="X36" s="118"/>
      <c r="Y36" s="118"/>
      <c r="Z36" s="118"/>
    </row>
    <row r="37" spans="1:26" ht="14.25" customHeight="1" x14ac:dyDescent="0.55000000000000004">
      <c r="A37" s="118"/>
      <c r="B37" s="118"/>
      <c r="C37" s="134" t="s">
        <v>156</v>
      </c>
      <c r="D37" s="142">
        <v>42.804567708384432</v>
      </c>
      <c r="E37" s="142">
        <v>183.66339142785338</v>
      </c>
      <c r="F37" s="143">
        <f>D37+E37</f>
        <v>226.46795913623782</v>
      </c>
      <c r="G37" s="142">
        <v>7.3874768174510361</v>
      </c>
      <c r="H37" s="142">
        <v>6.4530905903614455</v>
      </c>
      <c r="I37" s="142">
        <v>60</v>
      </c>
      <c r="J37" s="142">
        <v>13.830704215363784</v>
      </c>
      <c r="K37" s="142">
        <v>761.25</v>
      </c>
      <c r="L37" s="142"/>
      <c r="M37" s="118"/>
      <c r="N37" s="145" t="e">
        <f t="array" ref="N37">-SUM(#REF!/1000)</f>
        <v>#REF!</v>
      </c>
      <c r="O37" s="118"/>
      <c r="P37" s="165" t="e">
        <f>SUM(F37:N37)</f>
        <v>#REF!</v>
      </c>
      <c r="R37" s="118"/>
      <c r="S37" s="118"/>
      <c r="T37" s="118"/>
      <c r="U37" s="118"/>
      <c r="V37" s="118"/>
      <c r="W37" s="118"/>
      <c r="X37" s="118"/>
      <c r="Y37" s="118"/>
      <c r="Z37" s="118"/>
    </row>
    <row r="38" spans="1:26" ht="14.25" hidden="1" customHeight="1" outlineLevel="1" x14ac:dyDescent="0.55000000000000004">
      <c r="A38" s="118"/>
      <c r="B38" s="118"/>
      <c r="C38" s="134" t="s">
        <v>157</v>
      </c>
      <c r="D38" s="175">
        <v>0.94791129827499399</v>
      </c>
      <c r="E38" s="175">
        <v>0.82305246591567993</v>
      </c>
      <c r="F38" s="175"/>
      <c r="G38" s="175">
        <v>0.96909655332565303</v>
      </c>
      <c r="H38" s="175">
        <v>1.1416396975517273</v>
      </c>
      <c r="I38" s="175">
        <v>0.30147953629493718</v>
      </c>
      <c r="J38" s="175">
        <v>0.40605670809745797</v>
      </c>
      <c r="K38" s="175">
        <v>0.30724123120307922</v>
      </c>
      <c r="L38" s="175"/>
      <c r="M38" s="118"/>
      <c r="N38" s="176" t="e">
        <f t="shared" ref="N38:N39" si="15">#REF!</f>
        <v>#REF!</v>
      </c>
      <c r="O38" s="118"/>
      <c r="P38" s="174"/>
      <c r="R38" s="118"/>
      <c r="S38" s="118"/>
      <c r="T38" s="118"/>
      <c r="U38" s="118"/>
      <c r="V38" s="118"/>
      <c r="W38" s="118"/>
      <c r="X38" s="118"/>
      <c r="Y38" s="118"/>
      <c r="Z38" s="118"/>
    </row>
    <row r="39" spans="1:26" ht="19.5" customHeight="1" collapsed="1" x14ac:dyDescent="0.55000000000000004">
      <c r="A39" s="118"/>
      <c r="B39" s="118"/>
      <c r="C39" s="134" t="s">
        <v>158</v>
      </c>
      <c r="D39" s="163">
        <v>0.27768394351005554</v>
      </c>
      <c r="E39" s="163">
        <v>0.35499334931373594</v>
      </c>
      <c r="F39" s="163"/>
      <c r="G39" s="163">
        <v>0.19813461899757387</v>
      </c>
      <c r="H39" s="163">
        <v>0.20807457566261295</v>
      </c>
      <c r="I39" s="163">
        <v>0.23528298735618591</v>
      </c>
      <c r="J39" s="163">
        <v>0.2472226202487946</v>
      </c>
      <c r="K39" s="163">
        <v>0.30724123120307922</v>
      </c>
      <c r="L39" s="163"/>
      <c r="M39" s="118"/>
      <c r="N39" s="173" t="e">
        <f t="shared" si="15"/>
        <v>#REF!</v>
      </c>
      <c r="O39" s="118"/>
      <c r="P39" s="174"/>
      <c r="R39" s="118"/>
      <c r="S39" s="118"/>
      <c r="T39" s="118"/>
      <c r="U39" s="118"/>
      <c r="V39" s="118"/>
      <c r="W39" s="118"/>
      <c r="X39" s="118"/>
      <c r="Y39" s="118"/>
      <c r="Z39" s="118"/>
    </row>
    <row r="40" spans="1:26" ht="19.5" hidden="1" customHeight="1" outlineLevel="1" x14ac:dyDescent="0.55000000000000004">
      <c r="A40" s="118"/>
      <c r="B40" s="118"/>
      <c r="C40" s="134" t="s">
        <v>159</v>
      </c>
      <c r="D40" s="175">
        <v>0.37</v>
      </c>
      <c r="E40" s="175">
        <v>0.41699999999999998</v>
      </c>
      <c r="F40" s="175">
        <v>0.39500000000000002</v>
      </c>
      <c r="G40" s="175"/>
      <c r="H40" s="175">
        <v>0.218</v>
      </c>
      <c r="I40" s="175"/>
      <c r="J40" s="175"/>
      <c r="K40" s="175"/>
      <c r="L40" s="175"/>
      <c r="M40" s="118"/>
      <c r="N40" s="176"/>
      <c r="O40" s="118"/>
      <c r="P40" s="174"/>
      <c r="R40" s="118"/>
      <c r="S40" s="118"/>
      <c r="T40" s="118"/>
      <c r="U40" s="118"/>
      <c r="V40" s="118"/>
      <c r="W40" s="118"/>
      <c r="X40" s="118"/>
      <c r="Y40" s="118"/>
      <c r="Z40" s="118"/>
    </row>
    <row r="41" spans="1:26" ht="14.25" hidden="1" customHeight="1" outlineLevel="1" x14ac:dyDescent="0.55000000000000004">
      <c r="A41" s="118"/>
      <c r="B41" s="118"/>
      <c r="C41" s="134" t="s">
        <v>160</v>
      </c>
      <c r="D41" s="175">
        <v>7.7170887589454659E-2</v>
      </c>
      <c r="E41" s="175">
        <v>0.16639307141304022</v>
      </c>
      <c r="F41" s="175"/>
      <c r="G41" s="175">
        <v>7.3370668292045596E-2</v>
      </c>
      <c r="H41" s="175">
        <v>7.6276394724845875E-2</v>
      </c>
      <c r="I41" s="175">
        <v>9.0336540341377239E-2</v>
      </c>
      <c r="J41" s="175">
        <v>8.2840606570243849E-2</v>
      </c>
      <c r="K41" s="175">
        <v>0.13269967436790464</v>
      </c>
      <c r="L41" s="175"/>
      <c r="M41" s="118"/>
      <c r="N41" s="176" t="e">
        <f>#REF!</f>
        <v>#REF!</v>
      </c>
      <c r="O41" s="118"/>
      <c r="P41" s="174"/>
      <c r="R41" s="118"/>
      <c r="S41" s="118"/>
      <c r="T41" s="118"/>
      <c r="U41" s="118"/>
      <c r="V41" s="118"/>
      <c r="W41" s="118"/>
      <c r="X41" s="118"/>
      <c r="Y41" s="118"/>
      <c r="Z41" s="118"/>
    </row>
    <row r="42" spans="1:26" ht="16.5" customHeight="1" collapsed="1" x14ac:dyDescent="0.55000000000000004">
      <c r="A42" s="118"/>
      <c r="B42" s="118"/>
      <c r="C42" s="118"/>
      <c r="D42" s="177"/>
      <c r="E42" s="177"/>
      <c r="F42" s="177"/>
      <c r="G42" s="177"/>
      <c r="H42" s="177"/>
      <c r="I42" s="177"/>
      <c r="J42" s="177"/>
      <c r="K42" s="177"/>
      <c r="L42" s="177"/>
      <c r="M42" s="118"/>
      <c r="N42" s="118"/>
      <c r="O42" s="118"/>
      <c r="P42" s="120"/>
      <c r="R42" s="118"/>
      <c r="S42" s="118"/>
      <c r="T42" s="118"/>
      <c r="U42" s="118"/>
      <c r="V42" s="118"/>
      <c r="W42" s="118"/>
      <c r="X42" s="118"/>
      <c r="Y42" s="118"/>
      <c r="Z42" s="118"/>
    </row>
    <row r="43" spans="1:26" ht="16.5" customHeight="1" x14ac:dyDescent="0.55000000000000004">
      <c r="A43" s="118"/>
      <c r="B43" s="118"/>
      <c r="C43" s="134" t="s">
        <v>161</v>
      </c>
      <c r="D43" s="163">
        <v>0.80712682008743286</v>
      </c>
      <c r="E43" s="163">
        <v>0.70962585210800189</v>
      </c>
      <c r="F43" s="163"/>
      <c r="G43" s="163">
        <v>0.77816752195358263</v>
      </c>
      <c r="H43" s="163">
        <v>0.91410473585128793</v>
      </c>
      <c r="I43" s="163">
        <v>0.25383712649345402</v>
      </c>
      <c r="J43" s="163">
        <v>0.3336783587932588</v>
      </c>
      <c r="K43" s="163">
        <v>1.3017810463905333</v>
      </c>
      <c r="L43" s="163"/>
      <c r="M43" s="118"/>
      <c r="N43" s="173" t="e">
        <f t="shared" ref="N43:N45" si="16">#REF!</f>
        <v>#REF!</v>
      </c>
      <c r="O43" s="118"/>
      <c r="P43" s="174"/>
      <c r="R43" s="118"/>
      <c r="S43" s="118"/>
      <c r="T43" s="118"/>
      <c r="U43" s="118"/>
      <c r="V43" s="118"/>
      <c r="W43" s="118"/>
      <c r="X43" s="118"/>
      <c r="Y43" s="118"/>
      <c r="Z43" s="118"/>
    </row>
    <row r="44" spans="1:26" ht="16.5" customHeight="1" x14ac:dyDescent="0.55000000000000004">
      <c r="A44" s="118"/>
      <c r="B44" s="118"/>
      <c r="C44" s="134" t="s">
        <v>162</v>
      </c>
      <c r="D44" s="163">
        <v>0.24458125233650208</v>
      </c>
      <c r="E44" s="163">
        <v>0.31197282671928406</v>
      </c>
      <c r="F44" s="163"/>
      <c r="G44" s="163">
        <v>0.16938835978507999</v>
      </c>
      <c r="H44" s="163">
        <v>0.17852709889411933</v>
      </c>
      <c r="I44" s="163">
        <v>0.20386452078819275</v>
      </c>
      <c r="J44" s="163">
        <v>0.2145551383495331</v>
      </c>
      <c r="K44" s="163">
        <v>0.27193606495857237</v>
      </c>
      <c r="L44" s="163"/>
      <c r="M44" s="118"/>
      <c r="N44" s="173" t="e">
        <f t="shared" si="16"/>
        <v>#REF!</v>
      </c>
      <c r="O44" s="118"/>
      <c r="P44" s="174"/>
      <c r="R44" s="118"/>
      <c r="S44" s="118"/>
      <c r="T44" s="118"/>
      <c r="U44" s="118"/>
      <c r="V44" s="118"/>
      <c r="W44" s="118"/>
      <c r="X44" s="118"/>
      <c r="Y44" s="118"/>
      <c r="Z44" s="118"/>
    </row>
    <row r="45" spans="1:26" ht="16.5" customHeight="1" x14ac:dyDescent="0.55000000000000004">
      <c r="A45" s="118"/>
      <c r="B45" s="118"/>
      <c r="C45" s="134" t="s">
        <v>163</v>
      </c>
      <c r="D45" s="163">
        <v>6.9059124588966389E-2</v>
      </c>
      <c r="E45" s="163">
        <v>0.14331616759300231</v>
      </c>
      <c r="F45" s="163"/>
      <c r="G45" s="163">
        <v>6.4149066805839525E-2</v>
      </c>
      <c r="H45" s="163">
        <v>6.7184546589851388E-2</v>
      </c>
      <c r="I45" s="163">
        <v>8.1402811408042924E-2</v>
      </c>
      <c r="J45" s="163">
        <v>7.371980845928193E-2</v>
      </c>
      <c r="K45" s="163">
        <v>0.11206209063529968</v>
      </c>
      <c r="L45" s="163"/>
      <c r="M45" s="118"/>
      <c r="N45" s="173" t="e">
        <f t="shared" si="16"/>
        <v>#REF!</v>
      </c>
      <c r="O45" s="118"/>
      <c r="P45" s="174"/>
      <c r="R45" s="118"/>
      <c r="S45" s="118"/>
      <c r="T45" s="118"/>
      <c r="U45" s="118"/>
      <c r="V45" s="118"/>
      <c r="W45" s="118"/>
      <c r="X45" s="118"/>
      <c r="Y45" s="118"/>
      <c r="Z45" s="118"/>
    </row>
    <row r="46" spans="1:26" ht="16.5" customHeight="1" x14ac:dyDescent="0.55000000000000004">
      <c r="A46" s="118"/>
      <c r="B46" s="118"/>
      <c r="C46" s="178"/>
      <c r="D46" s="179"/>
      <c r="E46" s="179"/>
      <c r="F46" s="179"/>
      <c r="G46" s="179"/>
      <c r="H46" s="179"/>
      <c r="I46" s="179"/>
      <c r="J46" s="179"/>
      <c r="K46" s="179"/>
      <c r="L46" s="179"/>
      <c r="M46" s="118"/>
      <c r="N46" s="180"/>
      <c r="O46" s="118"/>
      <c r="P46" s="181"/>
      <c r="R46" s="118"/>
      <c r="S46" s="118"/>
      <c r="T46" s="118"/>
      <c r="U46" s="118"/>
      <c r="V46" s="118"/>
      <c r="W46" s="118"/>
      <c r="X46" s="118"/>
      <c r="Y46" s="118"/>
      <c r="Z46" s="118"/>
    </row>
    <row r="47" spans="1:26" ht="16.5" customHeight="1" x14ac:dyDescent="0.55000000000000004">
      <c r="A47" s="118"/>
      <c r="B47" s="118"/>
      <c r="C47" s="134" t="s">
        <v>164</v>
      </c>
      <c r="D47" s="142">
        <v>73.130333333333311</v>
      </c>
      <c r="E47" s="142">
        <v>71.653666666666652</v>
      </c>
      <c r="F47" s="142">
        <v>71.653666666666652</v>
      </c>
      <c r="G47" s="142">
        <v>71.446947086920218</v>
      </c>
      <c r="H47" s="142">
        <v>75.617131297446534</v>
      </c>
      <c r="I47" s="142">
        <v>80.349753398895771</v>
      </c>
      <c r="J47" s="142">
        <v>78.409586732229144</v>
      </c>
      <c r="K47" s="142">
        <v>82.260261335403726</v>
      </c>
      <c r="L47" s="142"/>
      <c r="M47" s="118"/>
      <c r="N47" s="141" t="e">
        <f t="shared" ref="N47:N48" si="17">#REF!</f>
        <v>#REF!</v>
      </c>
      <c r="O47" s="118"/>
      <c r="P47" s="165"/>
      <c r="R47" s="118"/>
      <c r="S47" s="118"/>
      <c r="T47" s="118"/>
      <c r="U47" s="118"/>
      <c r="V47" s="118"/>
      <c r="W47" s="118"/>
      <c r="X47" s="118"/>
      <c r="Y47" s="118"/>
      <c r="Z47" s="118"/>
    </row>
    <row r="48" spans="1:26" ht="16.5" customHeight="1" x14ac:dyDescent="0.55000000000000004">
      <c r="A48" s="118"/>
      <c r="B48" s="118"/>
      <c r="C48" s="134" t="s">
        <v>165</v>
      </c>
      <c r="D48" s="142">
        <v>5.5795166666666685</v>
      </c>
      <c r="E48" s="142">
        <v>4.5793499999999998</v>
      </c>
      <c r="F48" s="142">
        <v>4.5793499999999998</v>
      </c>
      <c r="G48" s="142">
        <v>3.7890833333333345</v>
      </c>
      <c r="H48" s="142">
        <v>3.9273000000000002</v>
      </c>
      <c r="I48" s="142">
        <v>4.8173833333333356</v>
      </c>
      <c r="J48" s="142">
        <v>4.6726166666666682</v>
      </c>
      <c r="K48" s="142">
        <v>5.179216666666667</v>
      </c>
      <c r="L48" s="142"/>
      <c r="M48" s="118"/>
      <c r="N48" s="141" t="e">
        <f t="shared" si="17"/>
        <v>#REF!</v>
      </c>
      <c r="O48" s="118"/>
      <c r="P48" s="165"/>
      <c r="R48" s="118"/>
      <c r="S48" s="118"/>
      <c r="T48" s="118"/>
      <c r="U48" s="118"/>
      <c r="V48" s="118"/>
      <c r="W48" s="118"/>
      <c r="X48" s="118"/>
      <c r="Y48" s="118"/>
      <c r="Z48" s="118"/>
    </row>
    <row r="49" spans="1:26" ht="4.5" customHeight="1" x14ac:dyDescent="0.55000000000000004">
      <c r="A49" s="118"/>
      <c r="B49" s="118"/>
      <c r="C49" s="182"/>
      <c r="D49" s="183"/>
      <c r="E49" s="183"/>
      <c r="F49" s="183"/>
      <c r="G49" s="183"/>
      <c r="H49" s="183"/>
      <c r="I49" s="183"/>
      <c r="J49" s="183"/>
      <c r="K49" s="183"/>
      <c r="L49" s="183"/>
      <c r="M49" s="182"/>
      <c r="N49" s="182"/>
      <c r="O49" s="182"/>
      <c r="P49" s="184"/>
      <c r="R49" s="118"/>
      <c r="S49" s="118"/>
      <c r="T49" s="118"/>
      <c r="U49" s="118"/>
      <c r="V49" s="118"/>
      <c r="W49" s="118"/>
      <c r="X49" s="118"/>
      <c r="Y49" s="118"/>
      <c r="Z49" s="118"/>
    </row>
    <row r="50" spans="1:26" ht="16.5" customHeight="1" x14ac:dyDescent="0.55000000000000004">
      <c r="A50" s="118"/>
      <c r="B50" s="118"/>
      <c r="C50" s="118"/>
      <c r="D50" s="119"/>
      <c r="E50" s="119"/>
      <c r="F50" s="119"/>
      <c r="G50" s="119"/>
      <c r="H50" s="119"/>
      <c r="I50" s="119"/>
      <c r="J50" s="119"/>
      <c r="K50" s="119"/>
      <c r="L50" s="119"/>
      <c r="M50" s="118"/>
      <c r="N50" s="118"/>
      <c r="O50" s="118"/>
      <c r="P50" s="120"/>
      <c r="R50" s="118"/>
      <c r="S50" s="118"/>
      <c r="T50" s="118"/>
      <c r="U50" s="118"/>
      <c r="V50" s="118"/>
      <c r="W50" s="118"/>
      <c r="X50" s="118"/>
      <c r="Y50" s="118"/>
      <c r="Z50" s="118"/>
    </row>
    <row r="51" spans="1:26" ht="16.5" customHeight="1" x14ac:dyDescent="0.55000000000000004">
      <c r="A51" s="118"/>
      <c r="B51" s="118"/>
      <c r="C51" s="118"/>
      <c r="D51" s="119"/>
      <c r="E51" s="119"/>
      <c r="F51" s="119"/>
      <c r="G51" s="119"/>
      <c r="H51" s="119"/>
      <c r="I51" s="119"/>
      <c r="J51" s="119"/>
      <c r="K51" s="119"/>
      <c r="L51" s="119"/>
      <c r="M51" s="118"/>
      <c r="N51" s="118"/>
      <c r="O51" s="118"/>
      <c r="P51" s="120"/>
      <c r="R51" s="118"/>
      <c r="S51" s="118"/>
      <c r="T51" s="118"/>
      <c r="U51" s="118"/>
      <c r="V51" s="118"/>
      <c r="W51" s="118"/>
      <c r="X51" s="118"/>
      <c r="Y51" s="118"/>
      <c r="Z51" s="118"/>
    </row>
    <row r="52" spans="1:26" ht="16.5" customHeight="1" x14ac:dyDescent="0.55000000000000004">
      <c r="A52" s="118"/>
      <c r="B52" s="118"/>
      <c r="C52" s="118"/>
      <c r="D52" s="119"/>
      <c r="E52" s="119"/>
      <c r="F52" s="119"/>
      <c r="G52" s="119"/>
      <c r="H52" s="119"/>
      <c r="I52" s="119"/>
      <c r="J52" s="119"/>
      <c r="K52" s="119"/>
      <c r="L52" s="119"/>
      <c r="M52" s="118"/>
      <c r="N52" s="118"/>
      <c r="O52" s="118"/>
      <c r="P52" s="120"/>
      <c r="R52" s="118"/>
      <c r="S52" s="118"/>
      <c r="T52" s="118"/>
      <c r="U52" s="118"/>
      <c r="V52" s="118"/>
      <c r="W52" s="118"/>
      <c r="X52" s="118"/>
      <c r="Y52" s="118"/>
      <c r="Z52" s="118"/>
    </row>
    <row r="53" spans="1:26" ht="16.5" customHeight="1" x14ac:dyDescent="0.55000000000000004">
      <c r="A53" s="118"/>
      <c r="B53" s="118"/>
      <c r="C53" s="185" t="s">
        <v>166</v>
      </c>
      <c r="D53" s="119"/>
      <c r="E53" s="119"/>
      <c r="F53" s="119"/>
      <c r="G53" s="119"/>
      <c r="H53" s="119"/>
      <c r="I53" s="119"/>
      <c r="J53" s="119"/>
      <c r="K53" s="119"/>
      <c r="L53" s="119"/>
      <c r="M53" s="118"/>
      <c r="N53" s="118"/>
      <c r="O53" s="118"/>
      <c r="P53" s="120"/>
      <c r="R53" s="118"/>
      <c r="S53" s="118"/>
      <c r="T53" s="118"/>
      <c r="U53" s="118"/>
      <c r="V53" s="118"/>
      <c r="W53" s="118"/>
      <c r="X53" s="118"/>
      <c r="Y53" s="118"/>
      <c r="Z53" s="118"/>
    </row>
    <row r="54" spans="1:26" ht="16.5" customHeight="1" x14ac:dyDescent="0.55000000000000004">
      <c r="A54" s="118">
        <f t="shared" ref="A54:A64" si="18">MATCH(C54,$C$71:$C$81,0)</f>
        <v>2</v>
      </c>
      <c r="B54" s="118"/>
      <c r="C54" s="134" t="s">
        <v>167</v>
      </c>
      <c r="D54" s="141">
        <f>D$9</f>
        <v>72.921821589999993</v>
      </c>
      <c r="E54" s="141">
        <f t="shared" ref="E54:E55" si="19">F54-D54</f>
        <v>22.916661735200009</v>
      </c>
      <c r="F54" s="141">
        <f>F$9*28%</f>
        <v>95.838483325200002</v>
      </c>
      <c r="G54" s="141">
        <f>G$9*25%</f>
        <v>3.2225867500000001</v>
      </c>
      <c r="H54" s="141">
        <f>H$9</f>
        <v>11.489355</v>
      </c>
      <c r="I54" s="141"/>
      <c r="J54" s="141">
        <f>J9</f>
        <v>25.5</v>
      </c>
      <c r="K54" s="141"/>
      <c r="L54" s="186"/>
      <c r="M54" s="118"/>
      <c r="N54" s="141"/>
      <c r="O54" s="118"/>
      <c r="P54" s="165">
        <f t="shared" ref="P54:P64" si="20">SUM(F54:N54)</f>
        <v>136.0504250752</v>
      </c>
      <c r="R54" s="187">
        <f t="shared" ref="R54:R61" si="21">P54/SUM($P$54:$P$64)</f>
        <v>5.884126751579688E-2</v>
      </c>
      <c r="S54" s="118"/>
      <c r="T54" s="118"/>
      <c r="U54" s="118"/>
      <c r="V54" s="118"/>
      <c r="W54" s="118"/>
      <c r="X54" s="118"/>
      <c r="Y54" s="118"/>
      <c r="Z54" s="118"/>
    </row>
    <row r="55" spans="1:26" ht="16.5" customHeight="1" x14ac:dyDescent="0.55000000000000004">
      <c r="A55" s="118">
        <f t="shared" si="18"/>
        <v>3</v>
      </c>
      <c r="B55" s="118"/>
      <c r="C55" s="134" t="s">
        <v>168</v>
      </c>
      <c r="D55" s="141"/>
      <c r="E55" s="141">
        <f t="shared" si="19"/>
        <v>54.764847614399997</v>
      </c>
      <c r="F55" s="141">
        <f>F$9*16%</f>
        <v>54.764847614399997</v>
      </c>
      <c r="G55" s="141">
        <f>G$9*6%</f>
        <v>0.77342082000000001</v>
      </c>
      <c r="H55" s="141"/>
      <c r="I55" s="141">
        <f>(31.5/120)*I$9</f>
        <v>31.5</v>
      </c>
      <c r="J55" s="141"/>
      <c r="K55" s="141"/>
      <c r="L55" s="186"/>
      <c r="M55" s="118"/>
      <c r="N55" s="188"/>
      <c r="O55" s="118"/>
      <c r="P55" s="165">
        <f t="shared" si="20"/>
        <v>87.038268434399995</v>
      </c>
      <c r="R55" s="187">
        <f t="shared" si="21"/>
        <v>3.7643704782469166E-2</v>
      </c>
      <c r="S55" s="118"/>
      <c r="T55" s="118"/>
      <c r="U55" s="118"/>
      <c r="V55" s="118"/>
      <c r="W55" s="118"/>
      <c r="X55" s="118"/>
      <c r="Y55" s="118"/>
      <c r="Z55" s="118"/>
    </row>
    <row r="56" spans="1:26" ht="16.5" customHeight="1" x14ac:dyDescent="0.55000000000000004">
      <c r="A56" s="118">
        <f t="shared" si="18"/>
        <v>9</v>
      </c>
      <c r="B56" s="118"/>
      <c r="C56" s="134" t="s">
        <v>169</v>
      </c>
      <c r="D56" s="141"/>
      <c r="E56" s="141"/>
      <c r="F56" s="141"/>
      <c r="G56" s="141"/>
      <c r="H56" s="141"/>
      <c r="I56" s="141"/>
      <c r="J56" s="141"/>
      <c r="K56" s="141"/>
      <c r="L56" s="186"/>
      <c r="M56" s="118"/>
      <c r="N56" s="141"/>
      <c r="O56" s="118"/>
      <c r="P56" s="165">
        <f t="shared" si="20"/>
        <v>0</v>
      </c>
      <c r="R56" s="187">
        <f t="shared" si="21"/>
        <v>0</v>
      </c>
      <c r="S56" s="118"/>
      <c r="T56" s="118"/>
      <c r="U56" s="118"/>
      <c r="V56" s="118"/>
      <c r="W56" s="118"/>
      <c r="X56" s="118"/>
      <c r="Y56" s="118"/>
      <c r="Z56" s="118"/>
    </row>
    <row r="57" spans="1:26" ht="16.5" customHeight="1" x14ac:dyDescent="0.55000000000000004">
      <c r="A57" s="118">
        <f t="shared" si="18"/>
        <v>1</v>
      </c>
      <c r="B57" s="118"/>
      <c r="C57" s="134" t="s">
        <v>170</v>
      </c>
      <c r="D57" s="141"/>
      <c r="E57" s="141">
        <f t="shared" ref="E57:E58" si="22">F57-D57</f>
        <v>171.14014879499999</v>
      </c>
      <c r="F57" s="141">
        <f>F$9*50%</f>
        <v>171.14014879499999</v>
      </c>
      <c r="G57" s="141">
        <f>G$9*35%</f>
        <v>4.5116214499999998</v>
      </c>
      <c r="H57" s="141"/>
      <c r="I57" s="141"/>
      <c r="J57" s="141"/>
      <c r="K57" s="141"/>
      <c r="L57" s="186"/>
      <c r="M57" s="118"/>
      <c r="N57" s="189"/>
      <c r="O57" s="118"/>
      <c r="P57" s="165">
        <f t="shared" si="20"/>
        <v>175.65177024499999</v>
      </c>
      <c r="R57" s="187">
        <f t="shared" si="21"/>
        <v>7.5968691732469701E-2</v>
      </c>
      <c r="S57" s="118"/>
      <c r="T57" s="118"/>
      <c r="U57" s="118"/>
      <c r="V57" s="118"/>
      <c r="W57" s="118"/>
      <c r="X57" s="118"/>
      <c r="Y57" s="118"/>
      <c r="Z57" s="118"/>
    </row>
    <row r="58" spans="1:26" ht="16.5" customHeight="1" x14ac:dyDescent="0.55000000000000004">
      <c r="A58" s="118">
        <f t="shared" si="18"/>
        <v>4</v>
      </c>
      <c r="B58" s="118"/>
      <c r="C58" s="134" t="s">
        <v>171</v>
      </c>
      <c r="D58" s="141"/>
      <c r="E58" s="141">
        <f t="shared" si="22"/>
        <v>20.536817855399999</v>
      </c>
      <c r="F58" s="141">
        <f>F$9*6%</f>
        <v>20.536817855399999</v>
      </c>
      <c r="G58" s="141">
        <f>G$9*2%</f>
        <v>0.25780693999999998</v>
      </c>
      <c r="H58" s="141"/>
      <c r="I58" s="141">
        <f>(88.5/120)*I$9</f>
        <v>88.5</v>
      </c>
      <c r="J58" s="141"/>
      <c r="K58" s="141">
        <f>48%*K$9</f>
        <v>864</v>
      </c>
      <c r="L58" s="186"/>
      <c r="M58" s="118"/>
      <c r="N58" s="141"/>
      <c r="O58" s="118"/>
      <c r="P58" s="165">
        <f t="shared" si="20"/>
        <v>973.29462479539995</v>
      </c>
      <c r="R58" s="187">
        <f t="shared" si="21"/>
        <v>0.42094605259497087</v>
      </c>
      <c r="S58" s="118"/>
      <c r="T58" s="118"/>
      <c r="U58" s="118"/>
      <c r="V58" s="118"/>
      <c r="W58" s="118"/>
      <c r="X58" s="118"/>
      <c r="Y58" s="118"/>
      <c r="Z58" s="118"/>
    </row>
    <row r="59" spans="1:26" ht="16.5" customHeight="1" x14ac:dyDescent="0.55000000000000004">
      <c r="A59" s="118">
        <f t="shared" si="18"/>
        <v>8</v>
      </c>
      <c r="B59" s="118"/>
      <c r="C59" s="134" t="s">
        <v>172</v>
      </c>
      <c r="D59" s="141"/>
      <c r="E59" s="141"/>
      <c r="F59" s="141"/>
      <c r="G59" s="141">
        <f>G$9*8%</f>
        <v>1.0312277599999999</v>
      </c>
      <c r="H59" s="141"/>
      <c r="I59" s="141"/>
      <c r="J59" s="141"/>
      <c r="K59" s="141"/>
      <c r="L59" s="186"/>
      <c r="M59" s="118"/>
      <c r="N59" s="141"/>
      <c r="O59" s="118"/>
      <c r="P59" s="165">
        <f t="shared" si="20"/>
        <v>1.0312277599999999</v>
      </c>
      <c r="R59" s="187">
        <f t="shared" si="21"/>
        <v>4.4600190306157909E-4</v>
      </c>
      <c r="S59" s="118"/>
      <c r="T59" s="118"/>
      <c r="U59" s="118"/>
      <c r="V59" s="118"/>
      <c r="W59" s="118"/>
      <c r="X59" s="118"/>
      <c r="Y59" s="118"/>
      <c r="Z59" s="118"/>
    </row>
    <row r="60" spans="1:26" ht="16.5" customHeight="1" x14ac:dyDescent="0.55000000000000004">
      <c r="A60" s="118">
        <f t="shared" si="18"/>
        <v>11</v>
      </c>
      <c r="B60" s="118"/>
      <c r="C60" s="134" t="s">
        <v>173</v>
      </c>
      <c r="D60" s="141"/>
      <c r="E60" s="141"/>
      <c r="F60" s="141"/>
      <c r="G60" s="141"/>
      <c r="H60" s="141"/>
      <c r="I60" s="141"/>
      <c r="J60" s="141"/>
      <c r="K60" s="141"/>
      <c r="L60" s="186"/>
      <c r="M60" s="118"/>
      <c r="N60" s="141"/>
      <c r="O60" s="118"/>
      <c r="P60" s="165">
        <f t="shared" si="20"/>
        <v>0</v>
      </c>
      <c r="R60" s="187">
        <f t="shared" si="21"/>
        <v>0</v>
      </c>
      <c r="S60" s="118"/>
      <c r="T60" s="118"/>
      <c r="U60" s="118"/>
      <c r="V60" s="118"/>
      <c r="W60" s="118"/>
      <c r="X60" s="118"/>
      <c r="Y60" s="118"/>
      <c r="Z60" s="118"/>
    </row>
    <row r="61" spans="1:26" ht="16.5" customHeight="1" x14ac:dyDescent="0.55000000000000004">
      <c r="A61" s="118">
        <f t="shared" si="18"/>
        <v>5</v>
      </c>
      <c r="B61" s="118"/>
      <c r="C61" s="134" t="s">
        <v>174</v>
      </c>
      <c r="D61" s="141"/>
      <c r="E61" s="141"/>
      <c r="F61" s="141"/>
      <c r="G61" s="141">
        <f>G$9*22%</f>
        <v>2.83587634</v>
      </c>
      <c r="H61" s="141"/>
      <c r="I61" s="141"/>
      <c r="J61" s="141"/>
      <c r="K61" s="141">
        <f>22%*K$9</f>
        <v>396</v>
      </c>
      <c r="L61" s="186"/>
      <c r="M61" s="118"/>
      <c r="N61" s="141"/>
      <c r="O61" s="118"/>
      <c r="P61" s="165">
        <f t="shared" si="20"/>
        <v>398.83587634000003</v>
      </c>
      <c r="R61" s="187">
        <f t="shared" si="21"/>
        <v>0.17249492959428539</v>
      </c>
      <c r="S61" s="118"/>
      <c r="T61" s="118"/>
      <c r="U61" s="118"/>
      <c r="V61" s="118"/>
      <c r="W61" s="118"/>
      <c r="X61" s="118"/>
      <c r="Y61" s="118"/>
      <c r="Z61" s="118"/>
    </row>
    <row r="62" spans="1:26" ht="16.5" customHeight="1" x14ac:dyDescent="0.55000000000000004">
      <c r="A62" s="118">
        <f t="shared" si="18"/>
        <v>10</v>
      </c>
      <c r="B62" s="118"/>
      <c r="C62" s="134" t="s">
        <v>175</v>
      </c>
      <c r="D62" s="141"/>
      <c r="E62" s="141"/>
      <c r="F62" s="141"/>
      <c r="G62" s="141"/>
      <c r="H62" s="141"/>
      <c r="I62" s="141"/>
      <c r="J62" s="141"/>
      <c r="K62" s="141"/>
      <c r="L62" s="186"/>
      <c r="M62" s="118"/>
      <c r="N62" s="141"/>
      <c r="O62" s="118"/>
      <c r="P62" s="165">
        <f t="shared" si="20"/>
        <v>0</v>
      </c>
      <c r="R62" s="187"/>
      <c r="S62" s="118"/>
      <c r="T62" s="118"/>
      <c r="U62" s="118"/>
      <c r="V62" s="118"/>
      <c r="W62" s="118"/>
      <c r="X62" s="118"/>
      <c r="Y62" s="118"/>
      <c r="Z62" s="118"/>
    </row>
    <row r="63" spans="1:26" ht="16.5" customHeight="1" x14ac:dyDescent="0.55000000000000004">
      <c r="A63" s="118">
        <f t="shared" si="18"/>
        <v>6</v>
      </c>
      <c r="B63" s="118"/>
      <c r="C63" s="134" t="s">
        <v>176</v>
      </c>
      <c r="D63" s="141"/>
      <c r="E63" s="141"/>
      <c r="F63" s="141"/>
      <c r="G63" s="141"/>
      <c r="H63" s="141"/>
      <c r="I63" s="141"/>
      <c r="J63" s="141"/>
      <c r="K63" s="141">
        <f>29%*K$9</f>
        <v>522</v>
      </c>
      <c r="L63" s="186"/>
      <c r="M63" s="118"/>
      <c r="N63" s="141"/>
      <c r="O63" s="118"/>
      <c r="P63" s="165">
        <f t="shared" si="20"/>
        <v>522</v>
      </c>
      <c r="R63" s="187">
        <f t="shared" ref="R63:R64" si="23">P63/SUM($P$54:$P$64)</f>
        <v>0.22576292302114159</v>
      </c>
      <c r="S63" s="118"/>
      <c r="T63" s="118"/>
      <c r="U63" s="118"/>
      <c r="V63" s="118"/>
      <c r="W63" s="118"/>
      <c r="X63" s="118"/>
      <c r="Y63" s="118"/>
      <c r="Z63" s="118"/>
    </row>
    <row r="64" spans="1:26" ht="16.5" customHeight="1" x14ac:dyDescent="0.55000000000000004">
      <c r="A64" s="118">
        <f t="shared" si="18"/>
        <v>7</v>
      </c>
      <c r="B64" s="118"/>
      <c r="C64" s="134" t="s">
        <v>177</v>
      </c>
      <c r="D64" s="190"/>
      <c r="E64" s="190"/>
      <c r="F64" s="190"/>
      <c r="G64" s="190">
        <f>G$9*2%</f>
        <v>0.25780693999999998</v>
      </c>
      <c r="H64" s="190"/>
      <c r="I64" s="190"/>
      <c r="J64" s="190"/>
      <c r="K64" s="190">
        <f>1%*K$9</f>
        <v>18</v>
      </c>
      <c r="L64" s="186"/>
      <c r="M64" s="118"/>
      <c r="N64" s="190"/>
      <c r="O64" s="118"/>
      <c r="P64" s="165">
        <f t="shared" si="20"/>
        <v>18.257806939999998</v>
      </c>
      <c r="R64" s="187">
        <f t="shared" si="23"/>
        <v>7.8964288558047591E-3</v>
      </c>
      <c r="S64" s="118"/>
      <c r="T64" s="118"/>
      <c r="U64" s="118"/>
      <c r="V64" s="118"/>
      <c r="W64" s="118"/>
      <c r="X64" s="118"/>
      <c r="Y64" s="118"/>
      <c r="Z64" s="118"/>
    </row>
    <row r="65" spans="1:26" ht="16.5" customHeight="1" x14ac:dyDescent="0.55000000000000004">
      <c r="A65" s="118"/>
      <c r="B65" s="118"/>
      <c r="C65" s="191"/>
      <c r="D65" s="192">
        <f t="shared" ref="D65:K65" si="24">SUM(D54:D64)</f>
        <v>72.921821589999993</v>
      </c>
      <c r="E65" s="193">
        <f t="shared" si="24"/>
        <v>269.358476</v>
      </c>
      <c r="F65" s="193">
        <f t="shared" si="24"/>
        <v>342.28029758999998</v>
      </c>
      <c r="G65" s="193">
        <f t="shared" si="24"/>
        <v>12.890347</v>
      </c>
      <c r="H65" s="193">
        <f t="shared" si="24"/>
        <v>11.489355</v>
      </c>
      <c r="I65" s="193">
        <f t="shared" si="24"/>
        <v>120</v>
      </c>
      <c r="J65" s="193">
        <f t="shared" si="24"/>
        <v>25.5</v>
      </c>
      <c r="K65" s="193">
        <f t="shared" si="24"/>
        <v>1800</v>
      </c>
      <c r="L65" s="193"/>
      <c r="M65" s="193"/>
      <c r="N65" s="193">
        <f>SUM(N54:N64)</f>
        <v>0</v>
      </c>
      <c r="O65" s="193"/>
      <c r="P65" s="193">
        <f>SUM(P54:P64)</f>
        <v>2312.1599995900001</v>
      </c>
      <c r="Q65" s="118"/>
      <c r="R65" s="118"/>
      <c r="S65" s="118"/>
      <c r="T65" s="118"/>
      <c r="U65" s="118"/>
      <c r="V65" s="118"/>
      <c r="W65" s="118"/>
      <c r="X65" s="118"/>
      <c r="Y65" s="118"/>
      <c r="Z65" s="118"/>
    </row>
    <row r="66" spans="1:26" ht="14.25" customHeight="1" x14ac:dyDescent="0.55000000000000004">
      <c r="A66" s="118"/>
      <c r="B66" s="118"/>
      <c r="C66" s="118"/>
      <c r="D66" s="119"/>
      <c r="E66" s="119"/>
      <c r="F66" s="119"/>
      <c r="G66" s="119"/>
      <c r="H66" s="119"/>
      <c r="I66" s="119"/>
      <c r="J66" s="119"/>
      <c r="K66" s="119"/>
      <c r="L66" s="119"/>
      <c r="M66" s="118"/>
      <c r="N66" s="118"/>
      <c r="O66" s="118"/>
      <c r="P66" s="120"/>
      <c r="R66" s="118"/>
      <c r="S66" s="118"/>
      <c r="T66" s="118"/>
      <c r="U66" s="118"/>
      <c r="V66" s="118"/>
      <c r="W66" s="118"/>
      <c r="X66" s="118"/>
      <c r="Y66" s="118"/>
      <c r="Z66" s="118"/>
    </row>
    <row r="67" spans="1:26" ht="14.25" customHeight="1" x14ac:dyDescent="0.55000000000000004">
      <c r="A67" s="118"/>
      <c r="B67" s="118"/>
      <c r="C67" s="118"/>
      <c r="D67" s="119"/>
      <c r="E67" s="119"/>
      <c r="F67" s="119"/>
      <c r="G67" s="119"/>
      <c r="H67" s="119"/>
      <c r="I67" s="119"/>
      <c r="J67" s="119"/>
      <c r="K67" s="119"/>
      <c r="L67" s="119"/>
      <c r="M67" s="118"/>
      <c r="N67" s="118"/>
      <c r="O67" s="118"/>
      <c r="P67" s="120"/>
      <c r="R67" s="118"/>
      <c r="S67" s="118"/>
      <c r="T67" s="118"/>
      <c r="U67" s="118"/>
      <c r="V67" s="118"/>
      <c r="W67" s="118"/>
      <c r="X67" s="118"/>
      <c r="Y67" s="118"/>
      <c r="Z67" s="118"/>
    </row>
    <row r="68" spans="1:26" ht="14.25" customHeight="1" x14ac:dyDescent="0.55000000000000004">
      <c r="A68" s="118"/>
      <c r="B68" s="118"/>
      <c r="C68" s="194" t="s">
        <v>178</v>
      </c>
      <c r="D68" s="195"/>
      <c r="E68" s="195"/>
      <c r="F68" s="195"/>
      <c r="G68" s="195"/>
      <c r="H68" s="195"/>
      <c r="I68" s="195"/>
      <c r="J68" s="195"/>
      <c r="K68" s="195"/>
      <c r="L68" s="195"/>
      <c r="M68" s="194"/>
      <c r="N68" s="194"/>
      <c r="O68" s="194"/>
      <c r="P68" s="196"/>
      <c r="Q68" s="196"/>
      <c r="R68" s="196"/>
      <c r="S68" s="194"/>
      <c r="T68" s="194"/>
      <c r="U68" s="194"/>
      <c r="V68" s="194"/>
      <c r="W68" s="194"/>
      <c r="X68" s="118"/>
      <c r="Y68" s="118"/>
      <c r="Z68" s="118"/>
    </row>
    <row r="69" spans="1:26" ht="14.25" customHeight="1" x14ac:dyDescent="0.55000000000000004">
      <c r="A69" s="118"/>
      <c r="B69" s="118"/>
      <c r="C69" s="118"/>
      <c r="D69" s="119"/>
      <c r="E69" s="119"/>
      <c r="F69" s="119"/>
      <c r="G69" s="119"/>
      <c r="H69" s="119"/>
      <c r="I69" s="119"/>
      <c r="J69" s="119"/>
      <c r="K69" s="119"/>
      <c r="L69" s="119"/>
      <c r="M69" s="118"/>
      <c r="N69" s="118"/>
      <c r="O69" s="118"/>
      <c r="P69" s="120"/>
      <c r="R69" s="118"/>
      <c r="S69" s="118"/>
      <c r="T69" s="118"/>
      <c r="U69" s="118"/>
      <c r="V69" s="118"/>
      <c r="W69" s="118"/>
      <c r="X69" s="118"/>
      <c r="Y69" s="118"/>
      <c r="Z69" s="118"/>
    </row>
    <row r="70" spans="1:26" ht="14.25" customHeight="1" x14ac:dyDescent="0.55000000000000004">
      <c r="A70" s="118"/>
      <c r="B70" s="118"/>
      <c r="C70" s="185" t="s">
        <v>179</v>
      </c>
      <c r="D70" s="119"/>
      <c r="E70" s="119"/>
      <c r="F70" s="119"/>
      <c r="G70" s="119"/>
      <c r="H70" s="119"/>
      <c r="I70" s="119"/>
      <c r="J70" s="119"/>
      <c r="K70" s="119"/>
      <c r="L70" s="119"/>
      <c r="M70" s="118"/>
      <c r="N70" s="118"/>
      <c r="O70" s="118"/>
      <c r="P70" s="120"/>
      <c r="R70" s="118"/>
      <c r="S70" s="118"/>
      <c r="T70" s="118"/>
      <c r="U70" s="118"/>
      <c r="V70" s="118"/>
      <c r="W70" s="118"/>
      <c r="X70" s="118"/>
      <c r="Y70" s="118"/>
      <c r="Z70" s="118"/>
    </row>
    <row r="71" spans="1:26" ht="14.25" customHeight="1" x14ac:dyDescent="0.55000000000000004">
      <c r="A71" s="118"/>
      <c r="B71" s="118"/>
      <c r="C71" s="197" t="s">
        <v>170</v>
      </c>
      <c r="D71" s="141">
        <f t="shared" ref="D71:K71" si="25">INDEX(D$54:D$64,MATCH($C71,$C$54:$C$64,0))</f>
        <v>0</v>
      </c>
      <c r="E71" s="141">
        <f t="shared" si="25"/>
        <v>171.14014879499999</v>
      </c>
      <c r="F71" s="141">
        <f t="shared" si="25"/>
        <v>171.14014879499999</v>
      </c>
      <c r="G71" s="141">
        <f t="shared" si="25"/>
        <v>4.5116214499999998</v>
      </c>
      <c r="H71" s="141">
        <f t="shared" si="25"/>
        <v>0</v>
      </c>
      <c r="I71" s="141">
        <f t="shared" si="25"/>
        <v>0</v>
      </c>
      <c r="J71" s="141">
        <f t="shared" si="25"/>
        <v>0</v>
      </c>
      <c r="K71" s="141">
        <f t="shared" si="25"/>
        <v>0</v>
      </c>
      <c r="L71" s="186"/>
      <c r="M71" s="118"/>
      <c r="N71" s="141">
        <f t="shared" ref="N71:N81" si="26">INDEX(N$54:N$64,MATCH($C71,$C$54:$C$64,0))</f>
        <v>0</v>
      </c>
      <c r="O71" s="118"/>
      <c r="P71" s="165">
        <f t="shared" ref="P71:P81" si="27">SUM(F71:N71)</f>
        <v>175.65177024499999</v>
      </c>
      <c r="R71" s="187">
        <f t="shared" ref="R71:R78" si="28">P71/SUM($P$54:$P$64)</f>
        <v>7.5968691732469701E-2</v>
      </c>
      <c r="S71" s="118"/>
      <c r="T71" s="118"/>
      <c r="U71" s="118"/>
      <c r="V71" s="118"/>
      <c r="W71" s="118"/>
      <c r="X71" s="118"/>
      <c r="Y71" s="118"/>
      <c r="Z71" s="118"/>
    </row>
    <row r="72" spans="1:26" ht="14.25" customHeight="1" x14ac:dyDescent="0.55000000000000004">
      <c r="A72" s="118"/>
      <c r="B72" s="118"/>
      <c r="C72" s="197" t="s">
        <v>167</v>
      </c>
      <c r="D72" s="141">
        <f t="shared" ref="D72:K72" si="29">INDEX(D$54:D$64,MATCH($C72,$C$54:$C$64,0))</f>
        <v>72.921821589999993</v>
      </c>
      <c r="E72" s="141">
        <f t="shared" si="29"/>
        <v>22.916661735200009</v>
      </c>
      <c r="F72" s="141">
        <f t="shared" si="29"/>
        <v>95.838483325200002</v>
      </c>
      <c r="G72" s="141">
        <f t="shared" si="29"/>
        <v>3.2225867500000001</v>
      </c>
      <c r="H72" s="141">
        <f t="shared" si="29"/>
        <v>11.489355</v>
      </c>
      <c r="I72" s="141">
        <f t="shared" si="29"/>
        <v>0</v>
      </c>
      <c r="J72" s="141">
        <f t="shared" si="29"/>
        <v>25.5</v>
      </c>
      <c r="K72" s="141">
        <f t="shared" si="29"/>
        <v>0</v>
      </c>
      <c r="L72" s="186"/>
      <c r="M72" s="118"/>
      <c r="N72" s="141">
        <f t="shared" si="26"/>
        <v>0</v>
      </c>
      <c r="O72" s="118"/>
      <c r="P72" s="165">
        <f t="shared" si="27"/>
        <v>136.0504250752</v>
      </c>
      <c r="R72" s="187">
        <f t="shared" si="28"/>
        <v>5.884126751579688E-2</v>
      </c>
      <c r="S72" s="118"/>
      <c r="T72" s="118"/>
      <c r="U72" s="118"/>
      <c r="V72" s="118"/>
      <c r="W72" s="118"/>
      <c r="X72" s="118"/>
      <c r="Y72" s="118"/>
      <c r="Z72" s="118"/>
    </row>
    <row r="73" spans="1:26" ht="14.25" customHeight="1" x14ac:dyDescent="0.55000000000000004">
      <c r="A73" s="118"/>
      <c r="B73" s="118"/>
      <c r="C73" s="197" t="s">
        <v>168</v>
      </c>
      <c r="D73" s="141">
        <f t="shared" ref="D73:K73" si="30">INDEX(D$54:D$64,MATCH($C73,$C$54:$C$64,0))</f>
        <v>0</v>
      </c>
      <c r="E73" s="141">
        <f t="shared" si="30"/>
        <v>54.764847614399997</v>
      </c>
      <c r="F73" s="141">
        <f t="shared" si="30"/>
        <v>54.764847614399997</v>
      </c>
      <c r="G73" s="141">
        <f t="shared" si="30"/>
        <v>0.77342082000000001</v>
      </c>
      <c r="H73" s="141">
        <f t="shared" si="30"/>
        <v>0</v>
      </c>
      <c r="I73" s="141">
        <f t="shared" si="30"/>
        <v>31.5</v>
      </c>
      <c r="J73" s="141">
        <f t="shared" si="30"/>
        <v>0</v>
      </c>
      <c r="K73" s="141">
        <f t="shared" si="30"/>
        <v>0</v>
      </c>
      <c r="L73" s="186"/>
      <c r="M73" s="118"/>
      <c r="N73" s="141">
        <f t="shared" si="26"/>
        <v>0</v>
      </c>
      <c r="O73" s="118"/>
      <c r="P73" s="165">
        <f t="shared" si="27"/>
        <v>87.038268434399995</v>
      </c>
      <c r="R73" s="187">
        <f t="shared" si="28"/>
        <v>3.7643704782469166E-2</v>
      </c>
      <c r="S73" s="118"/>
      <c r="T73" s="118"/>
      <c r="U73" s="118"/>
      <c r="V73" s="118"/>
      <c r="W73" s="118"/>
      <c r="X73" s="118"/>
      <c r="Y73" s="118"/>
      <c r="Z73" s="118"/>
    </row>
    <row r="74" spans="1:26" ht="14.25" customHeight="1" x14ac:dyDescent="0.55000000000000004">
      <c r="A74" s="118"/>
      <c r="B74" s="118"/>
      <c r="C74" s="197" t="s">
        <v>171</v>
      </c>
      <c r="D74" s="141">
        <f t="shared" ref="D74:K74" si="31">INDEX(D$54:D$64,MATCH($C74,$C$54:$C$64,0))</f>
        <v>0</v>
      </c>
      <c r="E74" s="141">
        <f t="shared" si="31"/>
        <v>20.536817855399999</v>
      </c>
      <c r="F74" s="141">
        <f t="shared" si="31"/>
        <v>20.536817855399999</v>
      </c>
      <c r="G74" s="141">
        <f t="shared" si="31"/>
        <v>0.25780693999999998</v>
      </c>
      <c r="H74" s="141">
        <f t="shared" si="31"/>
        <v>0</v>
      </c>
      <c r="I74" s="141">
        <f t="shared" si="31"/>
        <v>88.5</v>
      </c>
      <c r="J74" s="141">
        <f t="shared" si="31"/>
        <v>0</v>
      </c>
      <c r="K74" s="141">
        <f t="shared" si="31"/>
        <v>864</v>
      </c>
      <c r="L74" s="186"/>
      <c r="M74" s="118"/>
      <c r="N74" s="141">
        <f t="shared" si="26"/>
        <v>0</v>
      </c>
      <c r="O74" s="118"/>
      <c r="P74" s="165">
        <f t="shared" si="27"/>
        <v>973.29462479539995</v>
      </c>
      <c r="R74" s="187">
        <f t="shared" si="28"/>
        <v>0.42094605259497087</v>
      </c>
      <c r="S74" s="118"/>
      <c r="T74" s="118"/>
      <c r="U74" s="118"/>
      <c r="V74" s="118"/>
      <c r="W74" s="118"/>
      <c r="X74" s="118"/>
      <c r="Y74" s="118"/>
      <c r="Z74" s="118"/>
    </row>
    <row r="75" spans="1:26" ht="14.25" customHeight="1" x14ac:dyDescent="0.55000000000000004">
      <c r="A75" s="118"/>
      <c r="B75" s="118"/>
      <c r="C75" s="197" t="s">
        <v>174</v>
      </c>
      <c r="D75" s="141">
        <f t="shared" ref="D75:K75" si="32">INDEX(D$54:D$64,MATCH($C75,$C$54:$C$64,0))</f>
        <v>0</v>
      </c>
      <c r="E75" s="141">
        <f t="shared" si="32"/>
        <v>0</v>
      </c>
      <c r="F75" s="141">
        <f t="shared" si="32"/>
        <v>0</v>
      </c>
      <c r="G75" s="141">
        <f t="shared" si="32"/>
        <v>2.83587634</v>
      </c>
      <c r="H75" s="141">
        <f t="shared" si="32"/>
        <v>0</v>
      </c>
      <c r="I75" s="141">
        <f t="shared" si="32"/>
        <v>0</v>
      </c>
      <c r="J75" s="141">
        <f t="shared" si="32"/>
        <v>0</v>
      </c>
      <c r="K75" s="141">
        <f t="shared" si="32"/>
        <v>396</v>
      </c>
      <c r="L75" s="186"/>
      <c r="M75" s="118"/>
      <c r="N75" s="141">
        <f t="shared" si="26"/>
        <v>0</v>
      </c>
      <c r="O75" s="118"/>
      <c r="P75" s="165">
        <f t="shared" si="27"/>
        <v>398.83587634000003</v>
      </c>
      <c r="R75" s="187">
        <f t="shared" si="28"/>
        <v>0.17249492959428539</v>
      </c>
      <c r="S75" s="118"/>
      <c r="T75" s="118"/>
      <c r="U75" s="118"/>
      <c r="V75" s="118"/>
      <c r="W75" s="118"/>
      <c r="X75" s="118"/>
      <c r="Y75" s="118"/>
      <c r="Z75" s="118"/>
    </row>
    <row r="76" spans="1:26" ht="14.25" customHeight="1" x14ac:dyDescent="0.55000000000000004">
      <c r="A76" s="118"/>
      <c r="B76" s="118"/>
      <c r="C76" s="197" t="s">
        <v>176</v>
      </c>
      <c r="D76" s="141">
        <f t="shared" ref="D76:K76" si="33">INDEX(D$54:D$64,MATCH($C76,$C$54:$C$64,0))</f>
        <v>0</v>
      </c>
      <c r="E76" s="141">
        <f t="shared" si="33"/>
        <v>0</v>
      </c>
      <c r="F76" s="141">
        <f t="shared" si="33"/>
        <v>0</v>
      </c>
      <c r="G76" s="141">
        <f t="shared" si="33"/>
        <v>0</v>
      </c>
      <c r="H76" s="141">
        <f t="shared" si="33"/>
        <v>0</v>
      </c>
      <c r="I76" s="141">
        <f t="shared" si="33"/>
        <v>0</v>
      </c>
      <c r="J76" s="141">
        <f t="shared" si="33"/>
        <v>0</v>
      </c>
      <c r="K76" s="141">
        <f t="shared" si="33"/>
        <v>522</v>
      </c>
      <c r="L76" s="186"/>
      <c r="M76" s="118"/>
      <c r="N76" s="141">
        <f t="shared" si="26"/>
        <v>0</v>
      </c>
      <c r="O76" s="118"/>
      <c r="P76" s="165">
        <f t="shared" si="27"/>
        <v>522</v>
      </c>
      <c r="R76" s="187">
        <f t="shared" si="28"/>
        <v>0.22576292302114159</v>
      </c>
      <c r="S76" s="118"/>
      <c r="T76" s="118"/>
      <c r="U76" s="118"/>
      <c r="V76" s="118"/>
      <c r="W76" s="118"/>
      <c r="X76" s="118"/>
      <c r="Y76" s="118"/>
      <c r="Z76" s="118"/>
    </row>
    <row r="77" spans="1:26" ht="14.25" customHeight="1" x14ac:dyDescent="0.55000000000000004">
      <c r="A77" s="118"/>
      <c r="B77" s="118"/>
      <c r="C77" s="197" t="s">
        <v>177</v>
      </c>
      <c r="D77" s="141">
        <f t="shared" ref="D77:K77" si="34">INDEX(D$54:D$64,MATCH($C77,$C$54:$C$64,0))</f>
        <v>0</v>
      </c>
      <c r="E77" s="141">
        <f t="shared" si="34"/>
        <v>0</v>
      </c>
      <c r="F77" s="141">
        <f t="shared" si="34"/>
        <v>0</v>
      </c>
      <c r="G77" s="141">
        <f t="shared" si="34"/>
        <v>0.25780693999999998</v>
      </c>
      <c r="H77" s="141">
        <f t="shared" si="34"/>
        <v>0</v>
      </c>
      <c r="I77" s="141">
        <f t="shared" si="34"/>
        <v>0</v>
      </c>
      <c r="J77" s="141">
        <f t="shared" si="34"/>
        <v>0</v>
      </c>
      <c r="K77" s="141">
        <f t="shared" si="34"/>
        <v>18</v>
      </c>
      <c r="L77" s="186"/>
      <c r="M77" s="118"/>
      <c r="N77" s="141">
        <f t="shared" si="26"/>
        <v>0</v>
      </c>
      <c r="O77" s="118"/>
      <c r="P77" s="165">
        <f t="shared" si="27"/>
        <v>18.257806939999998</v>
      </c>
      <c r="R77" s="187">
        <f t="shared" si="28"/>
        <v>7.8964288558047591E-3</v>
      </c>
      <c r="S77" s="118"/>
      <c r="T77" s="118"/>
      <c r="U77" s="118"/>
      <c r="V77" s="118"/>
      <c r="W77" s="118"/>
      <c r="X77" s="118"/>
      <c r="Y77" s="118"/>
      <c r="Z77" s="118"/>
    </row>
    <row r="78" spans="1:26" ht="14.25" customHeight="1" x14ac:dyDescent="0.55000000000000004">
      <c r="A78" s="118"/>
      <c r="B78" s="118"/>
      <c r="C78" s="197" t="s">
        <v>172</v>
      </c>
      <c r="D78" s="141">
        <f t="shared" ref="D78:K78" si="35">INDEX(D$54:D$64,MATCH($C78,$C$54:$C$64,0))</f>
        <v>0</v>
      </c>
      <c r="E78" s="141">
        <f t="shared" si="35"/>
        <v>0</v>
      </c>
      <c r="F78" s="141">
        <f t="shared" si="35"/>
        <v>0</v>
      </c>
      <c r="G78" s="141">
        <f t="shared" si="35"/>
        <v>1.0312277599999999</v>
      </c>
      <c r="H78" s="141">
        <f t="shared" si="35"/>
        <v>0</v>
      </c>
      <c r="I78" s="141">
        <f t="shared" si="35"/>
        <v>0</v>
      </c>
      <c r="J78" s="141">
        <f t="shared" si="35"/>
        <v>0</v>
      </c>
      <c r="K78" s="141">
        <f t="shared" si="35"/>
        <v>0</v>
      </c>
      <c r="L78" s="186"/>
      <c r="M78" s="118"/>
      <c r="N78" s="141">
        <f t="shared" si="26"/>
        <v>0</v>
      </c>
      <c r="O78" s="118"/>
      <c r="P78" s="165">
        <f t="shared" si="27"/>
        <v>1.0312277599999999</v>
      </c>
      <c r="R78" s="187">
        <f t="shared" si="28"/>
        <v>4.4600190306157909E-4</v>
      </c>
      <c r="S78" s="118"/>
      <c r="T78" s="118"/>
      <c r="U78" s="118"/>
      <c r="V78" s="118"/>
      <c r="W78" s="118"/>
      <c r="X78" s="118"/>
      <c r="Y78" s="118"/>
      <c r="Z78" s="118"/>
    </row>
    <row r="79" spans="1:26" ht="14.25" customHeight="1" x14ac:dyDescent="0.55000000000000004">
      <c r="A79" s="118"/>
      <c r="B79" s="118"/>
      <c r="C79" s="197" t="s">
        <v>169</v>
      </c>
      <c r="D79" s="141">
        <f t="shared" ref="D79:K79" si="36">INDEX(D$54:D$64,MATCH($C79,$C$54:$C$64,0))</f>
        <v>0</v>
      </c>
      <c r="E79" s="141">
        <f t="shared" si="36"/>
        <v>0</v>
      </c>
      <c r="F79" s="141">
        <f t="shared" si="36"/>
        <v>0</v>
      </c>
      <c r="G79" s="141">
        <f t="shared" si="36"/>
        <v>0</v>
      </c>
      <c r="H79" s="141">
        <f t="shared" si="36"/>
        <v>0</v>
      </c>
      <c r="I79" s="141">
        <f t="shared" si="36"/>
        <v>0</v>
      </c>
      <c r="J79" s="141">
        <f t="shared" si="36"/>
        <v>0</v>
      </c>
      <c r="K79" s="141">
        <f t="shared" si="36"/>
        <v>0</v>
      </c>
      <c r="L79" s="186"/>
      <c r="M79" s="118"/>
      <c r="N79" s="141">
        <f t="shared" si="26"/>
        <v>0</v>
      </c>
      <c r="O79" s="118"/>
      <c r="P79" s="165">
        <f t="shared" si="27"/>
        <v>0</v>
      </c>
      <c r="R79" s="187"/>
      <c r="S79" s="118"/>
      <c r="T79" s="118"/>
      <c r="U79" s="118"/>
      <c r="V79" s="118"/>
      <c r="W79" s="118"/>
      <c r="X79" s="118"/>
      <c r="Y79" s="118"/>
      <c r="Z79" s="118"/>
    </row>
    <row r="80" spans="1:26" ht="14.25" customHeight="1" x14ac:dyDescent="0.55000000000000004">
      <c r="A80" s="118"/>
      <c r="B80" s="118"/>
      <c r="C80" s="197" t="s">
        <v>175</v>
      </c>
      <c r="D80" s="141">
        <f t="shared" ref="D80:K80" si="37">INDEX(D$54:D$64,MATCH($C80,$C$54:$C$64,0))</f>
        <v>0</v>
      </c>
      <c r="E80" s="141">
        <f t="shared" si="37"/>
        <v>0</v>
      </c>
      <c r="F80" s="141">
        <f t="shared" si="37"/>
        <v>0</v>
      </c>
      <c r="G80" s="141">
        <f t="shared" si="37"/>
        <v>0</v>
      </c>
      <c r="H80" s="141">
        <f t="shared" si="37"/>
        <v>0</v>
      </c>
      <c r="I80" s="141">
        <f t="shared" si="37"/>
        <v>0</v>
      </c>
      <c r="J80" s="141">
        <f t="shared" si="37"/>
        <v>0</v>
      </c>
      <c r="K80" s="141">
        <f t="shared" si="37"/>
        <v>0</v>
      </c>
      <c r="L80" s="186"/>
      <c r="M80" s="118"/>
      <c r="N80" s="141">
        <f t="shared" si="26"/>
        <v>0</v>
      </c>
      <c r="O80" s="118"/>
      <c r="P80" s="165">
        <f t="shared" si="27"/>
        <v>0</v>
      </c>
      <c r="R80" s="187">
        <f t="shared" ref="R80:R81" si="38">P80/SUM($P$54:$P$64)</f>
        <v>0</v>
      </c>
      <c r="S80" s="118"/>
      <c r="T80" s="118"/>
      <c r="U80" s="118"/>
      <c r="V80" s="118"/>
      <c r="W80" s="118"/>
      <c r="X80" s="118"/>
      <c r="Y80" s="118"/>
      <c r="Z80" s="118"/>
    </row>
    <row r="81" spans="1:26" ht="14.25" customHeight="1" x14ac:dyDescent="0.55000000000000004">
      <c r="A81" s="118"/>
      <c r="B81" s="118"/>
      <c r="C81" s="197" t="s">
        <v>173</v>
      </c>
      <c r="D81" s="190">
        <f t="shared" ref="D81:K81" si="39">INDEX(D$54:D$64,MATCH($C81,$C$54:$C$64,0))</f>
        <v>0</v>
      </c>
      <c r="E81" s="190">
        <f t="shared" si="39"/>
        <v>0</v>
      </c>
      <c r="F81" s="190">
        <f t="shared" si="39"/>
        <v>0</v>
      </c>
      <c r="G81" s="190">
        <f t="shared" si="39"/>
        <v>0</v>
      </c>
      <c r="H81" s="190">
        <f t="shared" si="39"/>
        <v>0</v>
      </c>
      <c r="I81" s="190">
        <f t="shared" si="39"/>
        <v>0</v>
      </c>
      <c r="J81" s="190">
        <f t="shared" si="39"/>
        <v>0</v>
      </c>
      <c r="K81" s="190">
        <f t="shared" si="39"/>
        <v>0</v>
      </c>
      <c r="L81" s="186"/>
      <c r="M81" s="118"/>
      <c r="N81" s="190">
        <f t="shared" si="26"/>
        <v>0</v>
      </c>
      <c r="O81" s="118"/>
      <c r="P81" s="165">
        <f t="shared" si="27"/>
        <v>0</v>
      </c>
      <c r="R81" s="187">
        <f t="shared" si="38"/>
        <v>0</v>
      </c>
      <c r="S81" s="118"/>
      <c r="T81" s="118"/>
      <c r="U81" s="118"/>
      <c r="V81" s="118"/>
      <c r="W81" s="118"/>
      <c r="X81" s="118"/>
      <c r="Y81" s="118"/>
      <c r="Z81" s="118"/>
    </row>
    <row r="82" spans="1:26" ht="14.25" customHeight="1" x14ac:dyDescent="0.55000000000000004">
      <c r="A82" s="118"/>
      <c r="B82" s="118"/>
      <c r="C82" s="191"/>
      <c r="D82" s="192">
        <f t="shared" ref="D82:K82" si="40">SUM(D71:D81)</f>
        <v>72.921821589999993</v>
      </c>
      <c r="E82" s="193">
        <f t="shared" si="40"/>
        <v>269.358476</v>
      </c>
      <c r="F82" s="193">
        <f t="shared" si="40"/>
        <v>342.28029758999998</v>
      </c>
      <c r="G82" s="193">
        <f t="shared" si="40"/>
        <v>12.890347</v>
      </c>
      <c r="H82" s="193">
        <f t="shared" si="40"/>
        <v>11.489355</v>
      </c>
      <c r="I82" s="193">
        <f t="shared" si="40"/>
        <v>120</v>
      </c>
      <c r="J82" s="193">
        <f t="shared" si="40"/>
        <v>25.5</v>
      </c>
      <c r="K82" s="193">
        <f t="shared" si="40"/>
        <v>1800</v>
      </c>
      <c r="L82" s="193"/>
      <c r="M82" s="193"/>
      <c r="N82" s="193">
        <f>SUM(N71:N81)</f>
        <v>0</v>
      </c>
      <c r="O82" s="193"/>
      <c r="P82" s="193">
        <f>SUM(P71:P81)</f>
        <v>2312.1599995900001</v>
      </c>
      <c r="R82" s="118"/>
      <c r="S82" s="118"/>
      <c r="T82" s="118"/>
      <c r="U82" s="118"/>
      <c r="V82" s="118"/>
      <c r="W82" s="118"/>
      <c r="X82" s="118"/>
      <c r="Y82" s="118"/>
      <c r="Z82" s="118"/>
    </row>
    <row r="83" spans="1:26" ht="14.25" customHeight="1" x14ac:dyDescent="0.55000000000000004">
      <c r="A83" s="118"/>
      <c r="B83" s="118"/>
      <c r="C83" s="118"/>
      <c r="D83" s="119"/>
      <c r="E83" s="119"/>
      <c r="F83" s="119"/>
      <c r="G83" s="119"/>
      <c r="H83" s="119"/>
      <c r="I83" s="119"/>
      <c r="J83" s="119"/>
      <c r="K83" s="119"/>
      <c r="L83" s="119"/>
      <c r="M83" s="118"/>
      <c r="N83" s="118"/>
      <c r="O83" s="118"/>
      <c r="P83" s="120"/>
      <c r="R83" s="118"/>
      <c r="S83" s="118"/>
      <c r="T83" s="118"/>
      <c r="U83" s="118"/>
      <c r="V83" s="118"/>
      <c r="W83" s="118"/>
      <c r="X83" s="118"/>
      <c r="Y83" s="118"/>
      <c r="Z83" s="118"/>
    </row>
    <row r="84" spans="1:26" ht="14.25" customHeight="1" x14ac:dyDescent="0.55000000000000004">
      <c r="A84" s="118"/>
      <c r="B84" s="118"/>
      <c r="C84" s="118"/>
      <c r="D84" s="119"/>
      <c r="E84" s="119"/>
      <c r="F84" s="119"/>
      <c r="G84" s="119"/>
      <c r="H84" s="119"/>
      <c r="I84" s="119"/>
      <c r="J84" s="119"/>
      <c r="K84" s="119"/>
      <c r="L84" s="119"/>
      <c r="M84" s="118"/>
      <c r="N84" s="118"/>
      <c r="O84" s="118"/>
      <c r="P84" s="120"/>
      <c r="R84" s="118"/>
      <c r="S84" s="118"/>
      <c r="T84" s="118"/>
      <c r="U84" s="118"/>
      <c r="V84" s="118"/>
      <c r="W84" s="118"/>
      <c r="X84" s="118"/>
      <c r="Y84" s="118"/>
      <c r="Z84" s="118"/>
    </row>
    <row r="85" spans="1:26" ht="14.25" customHeight="1" x14ac:dyDescent="0.55000000000000004">
      <c r="A85" s="118"/>
      <c r="B85" s="118"/>
      <c r="C85" s="185" t="s">
        <v>180</v>
      </c>
      <c r="D85" s="119"/>
      <c r="E85" s="119"/>
      <c r="F85" s="198" t="str">
        <f t="shared" ref="F85:K85" si="41">F$5</f>
        <v>EnCap + Titanium</v>
      </c>
      <c r="G85" s="198" t="str">
        <f t="shared" si="41"/>
        <v>Lincoln</v>
      </c>
      <c r="H85" s="198" t="str">
        <f t="shared" si="41"/>
        <v>Merit</v>
      </c>
      <c r="I85" s="198" t="str">
        <f t="shared" si="41"/>
        <v>Arkoma</v>
      </c>
      <c r="J85" s="198" t="str">
        <f t="shared" si="41"/>
        <v>Eagle Land</v>
      </c>
      <c r="K85" s="198" t="str">
        <f t="shared" si="41"/>
        <v>Riverbend</v>
      </c>
      <c r="L85" s="198"/>
      <c r="M85" s="198"/>
      <c r="N85" s="198" t="str">
        <f>N$5</f>
        <v>Current</v>
      </c>
      <c r="O85" s="118"/>
      <c r="P85" s="198" t="str">
        <f>P$5</f>
        <v>Cumulative</v>
      </c>
      <c r="R85" s="118"/>
      <c r="S85" s="118"/>
      <c r="T85" s="118"/>
      <c r="U85" s="118"/>
      <c r="V85" s="118"/>
      <c r="W85" s="118"/>
      <c r="X85" s="118"/>
      <c r="Y85" s="118"/>
      <c r="Z85" s="118"/>
    </row>
    <row r="86" spans="1:26" ht="14.25" customHeight="1" x14ac:dyDescent="0.55000000000000004">
      <c r="A86" s="118"/>
      <c r="B86" s="118"/>
      <c r="C86" s="199" t="str">
        <f t="shared" ref="C86:C96" si="42">C71</f>
        <v>DJ</v>
      </c>
      <c r="D86" s="119"/>
      <c r="E86" s="119"/>
      <c r="F86" s="200">
        <f t="shared" ref="F86:K86" si="43">SUM($F71:F71)</f>
        <v>171.14014879499999</v>
      </c>
      <c r="G86" s="200">
        <f t="shared" si="43"/>
        <v>175.65177024499999</v>
      </c>
      <c r="H86" s="200">
        <f t="shared" si="43"/>
        <v>175.65177024499999</v>
      </c>
      <c r="I86" s="200">
        <f t="shared" si="43"/>
        <v>175.65177024499999</v>
      </c>
      <c r="J86" s="200">
        <f t="shared" si="43"/>
        <v>175.65177024499999</v>
      </c>
      <c r="K86" s="200">
        <f t="shared" si="43"/>
        <v>175.65177024499999</v>
      </c>
      <c r="L86" s="200"/>
      <c r="M86" s="118"/>
      <c r="N86" s="200">
        <f t="shared" ref="N86:N96" si="44">SUM($F71:N71)</f>
        <v>175.65177024499999</v>
      </c>
      <c r="O86" s="118"/>
      <c r="P86" s="200">
        <f t="shared" ref="P86:P96" si="45">P71</f>
        <v>175.65177024499999</v>
      </c>
      <c r="R86" s="118"/>
      <c r="S86" s="118"/>
      <c r="T86" s="118"/>
      <c r="U86" s="118"/>
      <c r="V86" s="118"/>
      <c r="W86" s="118"/>
      <c r="X86" s="118"/>
      <c r="Y86" s="118"/>
      <c r="Z86" s="118"/>
    </row>
    <row r="87" spans="1:26" ht="14.25" customHeight="1" x14ac:dyDescent="0.55000000000000004">
      <c r="A87" s="118"/>
      <c r="B87" s="118"/>
      <c r="C87" s="199" t="str">
        <f t="shared" si="42"/>
        <v>Anadarko</v>
      </c>
      <c r="D87" s="119"/>
      <c r="E87" s="119"/>
      <c r="F87" s="200">
        <f t="shared" ref="F87:K87" si="46">SUM($F72:F72)</f>
        <v>95.838483325200002</v>
      </c>
      <c r="G87" s="200">
        <f t="shared" si="46"/>
        <v>99.061070075200007</v>
      </c>
      <c r="H87" s="200">
        <f t="shared" si="46"/>
        <v>110.55042507520001</v>
      </c>
      <c r="I87" s="200">
        <f t="shared" si="46"/>
        <v>110.55042507520001</v>
      </c>
      <c r="J87" s="200">
        <f t="shared" si="46"/>
        <v>136.0504250752</v>
      </c>
      <c r="K87" s="200">
        <f t="shared" si="46"/>
        <v>136.0504250752</v>
      </c>
      <c r="L87" s="200"/>
      <c r="M87" s="118"/>
      <c r="N87" s="200">
        <f t="shared" si="44"/>
        <v>136.0504250752</v>
      </c>
      <c r="O87" s="118"/>
      <c r="P87" s="200">
        <f t="shared" si="45"/>
        <v>136.0504250752</v>
      </c>
      <c r="R87" s="118"/>
      <c r="S87" s="118"/>
      <c r="T87" s="118"/>
      <c r="U87" s="118"/>
      <c r="V87" s="118"/>
      <c r="W87" s="118"/>
      <c r="X87" s="118"/>
      <c r="Y87" s="118"/>
      <c r="Z87" s="118"/>
    </row>
    <row r="88" spans="1:26" ht="14.25" customHeight="1" x14ac:dyDescent="0.55000000000000004">
      <c r="A88" s="118"/>
      <c r="B88" s="118"/>
      <c r="C88" s="199" t="str">
        <f t="shared" si="42"/>
        <v>Delaware</v>
      </c>
      <c r="D88" s="119"/>
      <c r="E88" s="119"/>
      <c r="F88" s="200">
        <f t="shared" ref="F88:K88" si="47">SUM($F73:F73)</f>
        <v>54.764847614399997</v>
      </c>
      <c r="G88" s="200">
        <f t="shared" si="47"/>
        <v>55.538268434399995</v>
      </c>
      <c r="H88" s="200">
        <f t="shared" si="47"/>
        <v>55.538268434399995</v>
      </c>
      <c r="I88" s="200">
        <f t="shared" si="47"/>
        <v>87.038268434399995</v>
      </c>
      <c r="J88" s="200">
        <f t="shared" si="47"/>
        <v>87.038268434399995</v>
      </c>
      <c r="K88" s="200">
        <f t="shared" si="47"/>
        <v>87.038268434399995</v>
      </c>
      <c r="L88" s="200"/>
      <c r="M88" s="118"/>
      <c r="N88" s="200">
        <f t="shared" si="44"/>
        <v>87.038268434399995</v>
      </c>
      <c r="O88" s="118"/>
      <c r="P88" s="200">
        <f t="shared" si="45"/>
        <v>87.038268434399995</v>
      </c>
      <c r="R88" s="118"/>
      <c r="S88" s="118"/>
      <c r="T88" s="118"/>
      <c r="U88" s="118"/>
      <c r="V88" s="118"/>
      <c r="W88" s="118"/>
      <c r="X88" s="118"/>
      <c r="Y88" s="118"/>
      <c r="Z88" s="118"/>
    </row>
    <row r="89" spans="1:26" ht="14.25" customHeight="1" x14ac:dyDescent="0.55000000000000004">
      <c r="A89" s="118"/>
      <c r="B89" s="118"/>
      <c r="C89" s="199" t="str">
        <f t="shared" si="42"/>
        <v>Williston</v>
      </c>
      <c r="D89" s="119"/>
      <c r="E89" s="119"/>
      <c r="F89" s="200">
        <f t="shared" ref="F89:K89" si="48">SUM($F74:F74)</f>
        <v>20.536817855399999</v>
      </c>
      <c r="G89" s="200">
        <f t="shared" si="48"/>
        <v>20.794624795399997</v>
      </c>
      <c r="H89" s="200">
        <f t="shared" si="48"/>
        <v>20.794624795399997</v>
      </c>
      <c r="I89" s="200">
        <f t="shared" si="48"/>
        <v>109.2946247954</v>
      </c>
      <c r="J89" s="200">
        <f t="shared" si="48"/>
        <v>109.2946247954</v>
      </c>
      <c r="K89" s="200">
        <f t="shared" si="48"/>
        <v>973.29462479539995</v>
      </c>
      <c r="L89" s="200"/>
      <c r="M89" s="118"/>
      <c r="N89" s="200">
        <f t="shared" si="44"/>
        <v>973.29462479539995</v>
      </c>
      <c r="O89" s="118"/>
      <c r="P89" s="200">
        <f t="shared" si="45"/>
        <v>973.29462479539995</v>
      </c>
      <c r="R89" s="118"/>
      <c r="S89" s="118"/>
      <c r="T89" s="118"/>
      <c r="U89" s="118"/>
      <c r="V89" s="118"/>
      <c r="W89" s="118"/>
      <c r="X89" s="118"/>
      <c r="Y89" s="118"/>
      <c r="Z89" s="118"/>
    </row>
    <row r="90" spans="1:26" ht="14.25" customHeight="1" x14ac:dyDescent="0.55000000000000004">
      <c r="A90" s="118"/>
      <c r="B90" s="118"/>
      <c r="C90" s="199" t="str">
        <f t="shared" si="42"/>
        <v>Appalachia: SW Liquids</v>
      </c>
      <c r="D90" s="119"/>
      <c r="E90" s="119"/>
      <c r="F90" s="200">
        <f t="shared" ref="F90:K90" si="49">SUM($F75:F75)</f>
        <v>0</v>
      </c>
      <c r="G90" s="200">
        <f t="shared" si="49"/>
        <v>2.83587634</v>
      </c>
      <c r="H90" s="200">
        <f t="shared" si="49"/>
        <v>2.83587634</v>
      </c>
      <c r="I90" s="200">
        <f t="shared" si="49"/>
        <v>2.83587634</v>
      </c>
      <c r="J90" s="200">
        <f t="shared" si="49"/>
        <v>2.83587634</v>
      </c>
      <c r="K90" s="200">
        <f t="shared" si="49"/>
        <v>398.83587634000003</v>
      </c>
      <c r="L90" s="200"/>
      <c r="M90" s="118"/>
      <c r="N90" s="200">
        <f t="shared" si="44"/>
        <v>398.83587634000003</v>
      </c>
      <c r="O90" s="118"/>
      <c r="P90" s="200">
        <f t="shared" si="45"/>
        <v>398.83587634000003</v>
      </c>
      <c r="R90" s="118"/>
      <c r="S90" s="118"/>
      <c r="T90" s="118"/>
      <c r="U90" s="118"/>
      <c r="V90" s="118"/>
      <c r="W90" s="118"/>
      <c r="X90" s="118"/>
      <c r="Y90" s="118"/>
      <c r="Z90" s="118"/>
    </row>
    <row r="91" spans="1:26" ht="14.25" customHeight="1" x14ac:dyDescent="0.55000000000000004">
      <c r="A91" s="118"/>
      <c r="B91" s="118"/>
      <c r="C91" s="199" t="str">
        <f t="shared" si="42"/>
        <v>Fayetteville</v>
      </c>
      <c r="D91" s="119"/>
      <c r="E91" s="119"/>
      <c r="F91" s="200">
        <f t="shared" ref="F91:K91" si="50">SUM($F76:F76)</f>
        <v>0</v>
      </c>
      <c r="G91" s="200">
        <f t="shared" si="50"/>
        <v>0</v>
      </c>
      <c r="H91" s="200">
        <f t="shared" si="50"/>
        <v>0</v>
      </c>
      <c r="I91" s="200">
        <f t="shared" si="50"/>
        <v>0</v>
      </c>
      <c r="J91" s="200">
        <f t="shared" si="50"/>
        <v>0</v>
      </c>
      <c r="K91" s="200">
        <f t="shared" si="50"/>
        <v>522</v>
      </c>
      <c r="L91" s="200"/>
      <c r="M91" s="118"/>
      <c r="N91" s="200">
        <f t="shared" si="44"/>
        <v>522</v>
      </c>
      <c r="O91" s="118"/>
      <c r="P91" s="200">
        <f t="shared" si="45"/>
        <v>522</v>
      </c>
      <c r="R91" s="118"/>
      <c r="S91" s="118"/>
      <c r="T91" s="118"/>
      <c r="U91" s="118"/>
      <c r="V91" s="118"/>
      <c r="W91" s="118"/>
      <c r="X91" s="118"/>
      <c r="Y91" s="118"/>
      <c r="Z91" s="118"/>
    </row>
    <row r="92" spans="1:26" ht="14.25" customHeight="1" x14ac:dyDescent="0.55000000000000004">
      <c r="A92" s="118"/>
      <c r="B92" s="118"/>
      <c r="C92" s="199" t="str">
        <f t="shared" si="42"/>
        <v>Haynesville</v>
      </c>
      <c r="D92" s="119"/>
      <c r="E92" s="119"/>
      <c r="F92" s="200">
        <f t="shared" ref="F92:K92" si="51">SUM($F77:F77)</f>
        <v>0</v>
      </c>
      <c r="G92" s="200">
        <f t="shared" si="51"/>
        <v>0.25780693999999998</v>
      </c>
      <c r="H92" s="200">
        <f t="shared" si="51"/>
        <v>0.25780693999999998</v>
      </c>
      <c r="I92" s="200">
        <f t="shared" si="51"/>
        <v>0.25780693999999998</v>
      </c>
      <c r="J92" s="200">
        <f t="shared" si="51"/>
        <v>0.25780693999999998</v>
      </c>
      <c r="K92" s="200">
        <f t="shared" si="51"/>
        <v>18.257806939999998</v>
      </c>
      <c r="L92" s="200"/>
      <c r="M92" s="118"/>
      <c r="N92" s="200">
        <f t="shared" si="44"/>
        <v>18.257806939999998</v>
      </c>
      <c r="O92" s="118"/>
      <c r="P92" s="200">
        <f t="shared" si="45"/>
        <v>18.257806939999998</v>
      </c>
      <c r="R92" s="118"/>
      <c r="S92" s="118"/>
      <c r="T92" s="118"/>
      <c r="U92" s="118"/>
      <c r="V92" s="118"/>
      <c r="W92" s="118"/>
      <c r="X92" s="118"/>
      <c r="Y92" s="118"/>
      <c r="Z92" s="118"/>
    </row>
    <row r="93" spans="1:26" ht="14.25" customHeight="1" x14ac:dyDescent="0.55000000000000004">
      <c r="A93" s="118"/>
      <c r="B93" s="118"/>
      <c r="C93" s="199" t="str">
        <f t="shared" si="42"/>
        <v>Powder River Basin</v>
      </c>
      <c r="D93" s="119"/>
      <c r="E93" s="119"/>
      <c r="F93" s="200">
        <f t="shared" ref="F93:K93" si="52">SUM($F78:F78)</f>
        <v>0</v>
      </c>
      <c r="G93" s="200">
        <f t="shared" si="52"/>
        <v>1.0312277599999999</v>
      </c>
      <c r="H93" s="200">
        <f t="shared" si="52"/>
        <v>1.0312277599999999</v>
      </c>
      <c r="I93" s="200">
        <f t="shared" si="52"/>
        <v>1.0312277599999999</v>
      </c>
      <c r="J93" s="200">
        <f t="shared" si="52"/>
        <v>1.0312277599999999</v>
      </c>
      <c r="K93" s="200">
        <f t="shared" si="52"/>
        <v>1.0312277599999999</v>
      </c>
      <c r="L93" s="200"/>
      <c r="M93" s="118"/>
      <c r="N93" s="200">
        <f t="shared" si="44"/>
        <v>1.0312277599999999</v>
      </c>
      <c r="O93" s="118"/>
      <c r="P93" s="200">
        <f t="shared" si="45"/>
        <v>1.0312277599999999</v>
      </c>
      <c r="R93" s="118"/>
      <c r="S93" s="118"/>
      <c r="T93" s="118"/>
      <c r="U93" s="118"/>
      <c r="V93" s="118"/>
      <c r="W93" s="118"/>
      <c r="X93" s="118"/>
      <c r="Y93" s="118"/>
      <c r="Z93" s="118"/>
    </row>
    <row r="94" spans="1:26" ht="14.25" customHeight="1" x14ac:dyDescent="0.55000000000000004">
      <c r="A94" s="118"/>
      <c r="B94" s="118"/>
      <c r="C94" s="199" t="str">
        <f t="shared" si="42"/>
        <v>Midland</v>
      </c>
      <c r="D94" s="119"/>
      <c r="E94" s="119"/>
      <c r="F94" s="200">
        <f t="shared" ref="F94:K94" si="53">SUM($F79:F79)</f>
        <v>0</v>
      </c>
      <c r="G94" s="200">
        <f t="shared" si="53"/>
        <v>0</v>
      </c>
      <c r="H94" s="200">
        <f t="shared" si="53"/>
        <v>0</v>
      </c>
      <c r="I94" s="200">
        <f t="shared" si="53"/>
        <v>0</v>
      </c>
      <c r="J94" s="200">
        <f t="shared" si="53"/>
        <v>0</v>
      </c>
      <c r="K94" s="200">
        <f t="shared" si="53"/>
        <v>0</v>
      </c>
      <c r="L94" s="200"/>
      <c r="M94" s="118"/>
      <c r="N94" s="200">
        <f t="shared" si="44"/>
        <v>0</v>
      </c>
      <c r="O94" s="118"/>
      <c r="P94" s="200">
        <f t="shared" si="45"/>
        <v>0</v>
      </c>
      <c r="R94" s="118"/>
      <c r="S94" s="118"/>
      <c r="T94" s="118"/>
      <c r="U94" s="118"/>
      <c r="V94" s="118"/>
      <c r="W94" s="118"/>
      <c r="X94" s="118"/>
      <c r="Y94" s="118"/>
      <c r="Z94" s="118"/>
    </row>
    <row r="95" spans="1:26" ht="14.25" customHeight="1" x14ac:dyDescent="0.55000000000000004">
      <c r="A95" s="118"/>
      <c r="B95" s="118"/>
      <c r="C95" s="199" t="str">
        <f t="shared" si="42"/>
        <v>Appalachia: NW Dry Gas</v>
      </c>
      <c r="D95" s="119"/>
      <c r="E95" s="119"/>
      <c r="F95" s="200">
        <f t="shared" ref="F95:K95" si="54">SUM($F80:F80)</f>
        <v>0</v>
      </c>
      <c r="G95" s="200">
        <f t="shared" si="54"/>
        <v>0</v>
      </c>
      <c r="H95" s="200">
        <f t="shared" si="54"/>
        <v>0</v>
      </c>
      <c r="I95" s="200">
        <f t="shared" si="54"/>
        <v>0</v>
      </c>
      <c r="J95" s="200">
        <f t="shared" si="54"/>
        <v>0</v>
      </c>
      <c r="K95" s="200">
        <f t="shared" si="54"/>
        <v>0</v>
      </c>
      <c r="L95" s="200"/>
      <c r="M95" s="118"/>
      <c r="N95" s="200">
        <f t="shared" si="44"/>
        <v>0</v>
      </c>
      <c r="O95" s="118"/>
      <c r="P95" s="200">
        <f t="shared" si="45"/>
        <v>0</v>
      </c>
      <c r="R95" s="118"/>
      <c r="S95" s="118"/>
      <c r="T95" s="118"/>
      <c r="U95" s="118"/>
      <c r="V95" s="118"/>
      <c r="W95" s="118"/>
      <c r="X95" s="118"/>
      <c r="Y95" s="118"/>
      <c r="Z95" s="118"/>
    </row>
    <row r="96" spans="1:26" ht="14.25" customHeight="1" x14ac:dyDescent="0.55000000000000004">
      <c r="A96" s="118"/>
      <c r="B96" s="118"/>
      <c r="C96" s="199" t="str">
        <f t="shared" si="42"/>
        <v>Eagle Ford</v>
      </c>
      <c r="D96" s="119"/>
      <c r="E96" s="119"/>
      <c r="F96" s="200">
        <f t="shared" ref="F96:K96" si="55">SUM($F81:F81)</f>
        <v>0</v>
      </c>
      <c r="G96" s="200">
        <f t="shared" si="55"/>
        <v>0</v>
      </c>
      <c r="H96" s="200">
        <f t="shared" si="55"/>
        <v>0</v>
      </c>
      <c r="I96" s="200">
        <f t="shared" si="55"/>
        <v>0</v>
      </c>
      <c r="J96" s="200">
        <f t="shared" si="55"/>
        <v>0</v>
      </c>
      <c r="K96" s="200">
        <f t="shared" si="55"/>
        <v>0</v>
      </c>
      <c r="L96" s="200"/>
      <c r="M96" s="118"/>
      <c r="N96" s="200">
        <f t="shared" si="44"/>
        <v>0</v>
      </c>
      <c r="O96" s="118"/>
      <c r="P96" s="200">
        <f t="shared" si="45"/>
        <v>0</v>
      </c>
      <c r="R96" s="118"/>
      <c r="S96" s="118"/>
      <c r="T96" s="118"/>
      <c r="U96" s="118"/>
      <c r="V96" s="118"/>
      <c r="W96" s="118"/>
      <c r="X96" s="118"/>
      <c r="Y96" s="118"/>
      <c r="Z96" s="118"/>
    </row>
    <row r="97" spans="1:26" ht="14.25" customHeight="1" x14ac:dyDescent="0.55000000000000004">
      <c r="A97" s="118"/>
      <c r="B97" s="118"/>
      <c r="C97" s="118"/>
      <c r="D97" s="119"/>
      <c r="E97" s="119"/>
      <c r="F97" s="201">
        <f t="shared" ref="F97:K97" si="56">SUM(F86:F96)</f>
        <v>342.28029758999998</v>
      </c>
      <c r="G97" s="201">
        <f t="shared" si="56"/>
        <v>355.17064459000005</v>
      </c>
      <c r="H97" s="201">
        <f t="shared" si="56"/>
        <v>366.65999959000004</v>
      </c>
      <c r="I97" s="201">
        <f t="shared" si="56"/>
        <v>486.65999959000004</v>
      </c>
      <c r="J97" s="201">
        <f t="shared" si="56"/>
        <v>512.15999958999998</v>
      </c>
      <c r="K97" s="201">
        <f t="shared" si="56"/>
        <v>2312.1599995900001</v>
      </c>
      <c r="L97" s="200"/>
      <c r="M97" s="118"/>
      <c r="N97" s="201">
        <f>SUM(N86:N96)</f>
        <v>2312.1599995900001</v>
      </c>
      <c r="O97" s="118"/>
      <c r="P97" s="201">
        <f>SUM(P86:P96)</f>
        <v>2312.1599995900001</v>
      </c>
      <c r="R97" s="118"/>
      <c r="S97" s="118"/>
      <c r="T97" s="118"/>
      <c r="U97" s="118"/>
      <c r="V97" s="118"/>
      <c r="W97" s="118"/>
      <c r="X97" s="118"/>
      <c r="Y97" s="118"/>
      <c r="Z97" s="118"/>
    </row>
    <row r="98" spans="1:26" ht="14.25" customHeight="1" x14ac:dyDescent="0.55000000000000004">
      <c r="A98" s="118"/>
      <c r="B98" s="118"/>
      <c r="C98" s="118"/>
      <c r="D98" s="119"/>
      <c r="E98" s="119"/>
      <c r="F98" s="200"/>
      <c r="G98" s="200"/>
      <c r="H98" s="200"/>
      <c r="I98" s="200"/>
      <c r="J98" s="200"/>
      <c r="K98" s="200"/>
      <c r="L98" s="200"/>
      <c r="M98" s="118"/>
      <c r="N98" s="200"/>
      <c r="O98" s="118"/>
      <c r="P98" s="120"/>
      <c r="R98" s="118"/>
      <c r="S98" s="118"/>
      <c r="T98" s="118"/>
      <c r="U98" s="118"/>
      <c r="V98" s="118"/>
      <c r="W98" s="118"/>
      <c r="X98" s="118"/>
      <c r="Y98" s="118"/>
      <c r="Z98" s="118"/>
    </row>
    <row r="99" spans="1:26" ht="14.25" customHeight="1" x14ac:dyDescent="0.55000000000000004">
      <c r="A99" s="118"/>
      <c r="B99" s="118"/>
      <c r="C99" s="185" t="s">
        <v>180</v>
      </c>
      <c r="D99" s="119"/>
      <c r="E99" s="119"/>
      <c r="F99" s="198" t="str">
        <f t="shared" ref="F99:K99" si="57">F$5</f>
        <v>EnCap + Titanium</v>
      </c>
      <c r="G99" s="198" t="str">
        <f t="shared" si="57"/>
        <v>Lincoln</v>
      </c>
      <c r="H99" s="198" t="str">
        <f t="shared" si="57"/>
        <v>Merit</v>
      </c>
      <c r="I99" s="198" t="str">
        <f t="shared" si="57"/>
        <v>Arkoma</v>
      </c>
      <c r="J99" s="198" t="str">
        <f t="shared" si="57"/>
        <v>Eagle Land</v>
      </c>
      <c r="K99" s="198" t="str">
        <f t="shared" si="57"/>
        <v>Riverbend</v>
      </c>
      <c r="L99" s="198"/>
      <c r="M99" s="198"/>
      <c r="N99" s="198" t="str">
        <f>N$5</f>
        <v>Current</v>
      </c>
      <c r="O99" s="118"/>
      <c r="P99" s="198" t="str">
        <f>P$5</f>
        <v>Cumulative</v>
      </c>
      <c r="R99" s="118"/>
      <c r="S99" s="118"/>
      <c r="T99" s="118"/>
      <c r="U99" s="118"/>
      <c r="V99" s="118"/>
      <c r="W99" s="118"/>
      <c r="X99" s="118"/>
      <c r="Y99" s="118"/>
      <c r="Z99" s="118"/>
    </row>
    <row r="100" spans="1:26" ht="14.25" customHeight="1" x14ac:dyDescent="0.55000000000000004">
      <c r="A100" s="118"/>
      <c r="B100" s="118"/>
      <c r="C100" s="199" t="str">
        <f t="shared" ref="C100:C110" si="58">C71</f>
        <v>DJ</v>
      </c>
      <c r="D100" s="119"/>
      <c r="E100" s="119"/>
      <c r="F100" s="202">
        <f t="shared" ref="F100:K100" si="59">F86/F$97</f>
        <v>0.5</v>
      </c>
      <c r="G100" s="202">
        <f t="shared" si="59"/>
        <v>0.49455599138202405</v>
      </c>
      <c r="H100" s="202">
        <f t="shared" si="59"/>
        <v>0.47905899318555106</v>
      </c>
      <c r="I100" s="202">
        <f t="shared" si="59"/>
        <v>0.36093323961900015</v>
      </c>
      <c r="J100" s="202">
        <f t="shared" si="59"/>
        <v>0.342962688194343</v>
      </c>
      <c r="K100" s="202">
        <f t="shared" si="59"/>
        <v>7.5968691732469701E-2</v>
      </c>
      <c r="L100" s="202"/>
      <c r="M100" s="118"/>
      <c r="N100" s="202">
        <f t="shared" ref="N100:N110" si="60">N86/N$97</f>
        <v>7.5968691732469701E-2</v>
      </c>
      <c r="O100" s="118"/>
      <c r="P100" s="202">
        <f t="shared" ref="P100:P110" si="61">P86/P$97</f>
        <v>7.5968691732469701E-2</v>
      </c>
      <c r="R100" s="118"/>
      <c r="S100" s="118"/>
      <c r="T100" s="118"/>
      <c r="U100" s="118"/>
      <c r="V100" s="118"/>
      <c r="W100" s="118"/>
      <c r="X100" s="118"/>
      <c r="Y100" s="118"/>
      <c r="Z100" s="118"/>
    </row>
    <row r="101" spans="1:26" ht="14.25" customHeight="1" x14ac:dyDescent="0.55000000000000004">
      <c r="A101" s="118"/>
      <c r="B101" s="118"/>
      <c r="C101" s="199" t="str">
        <f t="shared" si="58"/>
        <v>Anadarko</v>
      </c>
      <c r="D101" s="119"/>
      <c r="E101" s="119"/>
      <c r="F101" s="202">
        <f t="shared" ref="F101:K101" si="62">F87/F$97</f>
        <v>0.28000000000000003</v>
      </c>
      <c r="G101" s="202">
        <f t="shared" si="62"/>
        <v>0.27891119827640481</v>
      </c>
      <c r="H101" s="202">
        <f t="shared" si="62"/>
        <v>0.30150664157207691</v>
      </c>
      <c r="I101" s="202">
        <f t="shared" si="62"/>
        <v>0.22716151968178241</v>
      </c>
      <c r="J101" s="202">
        <f t="shared" si="62"/>
        <v>0.26564047403958252</v>
      </c>
      <c r="K101" s="202">
        <f t="shared" si="62"/>
        <v>5.884126751579688E-2</v>
      </c>
      <c r="L101" s="202"/>
      <c r="M101" s="118"/>
      <c r="N101" s="202">
        <f t="shared" si="60"/>
        <v>5.884126751579688E-2</v>
      </c>
      <c r="O101" s="118"/>
      <c r="P101" s="202">
        <f t="shared" si="61"/>
        <v>5.884126751579688E-2</v>
      </c>
      <c r="R101" s="118"/>
      <c r="S101" s="118"/>
      <c r="T101" s="118"/>
      <c r="U101" s="118"/>
      <c r="V101" s="118"/>
      <c r="W101" s="118"/>
      <c r="X101" s="118"/>
      <c r="Y101" s="118"/>
      <c r="Z101" s="118"/>
    </row>
    <row r="102" spans="1:26" ht="14.25" customHeight="1" x14ac:dyDescent="0.55000000000000004">
      <c r="A102" s="118"/>
      <c r="B102" s="118"/>
      <c r="C102" s="199" t="str">
        <f t="shared" si="58"/>
        <v>Delaware</v>
      </c>
      <c r="D102" s="119"/>
      <c r="E102" s="119"/>
      <c r="F102" s="202">
        <f t="shared" ref="F102:K102" si="63">F88/F$97</f>
        <v>0.16</v>
      </c>
      <c r="G102" s="202">
        <f t="shared" si="63"/>
        <v>0.15637066092134938</v>
      </c>
      <c r="H102" s="202">
        <f t="shared" si="63"/>
        <v>0.15147075900426279</v>
      </c>
      <c r="I102" s="202">
        <f t="shared" si="63"/>
        <v>0.17884820718310063</v>
      </c>
      <c r="J102" s="202">
        <f t="shared" si="63"/>
        <v>0.16994351082489229</v>
      </c>
      <c r="K102" s="202">
        <f t="shared" si="63"/>
        <v>3.7643704782469166E-2</v>
      </c>
      <c r="L102" s="202"/>
      <c r="M102" s="118"/>
      <c r="N102" s="202">
        <f t="shared" si="60"/>
        <v>3.7643704782469166E-2</v>
      </c>
      <c r="O102" s="118"/>
      <c r="P102" s="202">
        <f t="shared" si="61"/>
        <v>3.7643704782469166E-2</v>
      </c>
      <c r="R102" s="118"/>
      <c r="S102" s="118"/>
      <c r="T102" s="118"/>
      <c r="U102" s="118"/>
      <c r="V102" s="118"/>
      <c r="W102" s="118"/>
      <c r="X102" s="118"/>
      <c r="Y102" s="118"/>
      <c r="Z102" s="118"/>
    </row>
    <row r="103" spans="1:26" ht="14.25" customHeight="1" x14ac:dyDescent="0.55000000000000004">
      <c r="A103" s="118"/>
      <c r="B103" s="118"/>
      <c r="C103" s="199" t="str">
        <f t="shared" si="58"/>
        <v>Williston</v>
      </c>
      <c r="D103" s="119"/>
      <c r="E103" s="119"/>
      <c r="F103" s="202">
        <f t="shared" ref="F103:K103" si="64">F89/F$97</f>
        <v>0.06</v>
      </c>
      <c r="G103" s="202">
        <f t="shared" si="64"/>
        <v>5.8548264368539757E-2</v>
      </c>
      <c r="H103" s="202">
        <f t="shared" si="64"/>
        <v>5.6713644298948859E-2</v>
      </c>
      <c r="I103" s="202">
        <f t="shared" si="64"/>
        <v>0.22458107279718537</v>
      </c>
      <c r="J103" s="202">
        <f t="shared" si="64"/>
        <v>0.21339937691911462</v>
      </c>
      <c r="K103" s="202">
        <f t="shared" si="64"/>
        <v>0.42094605259497087</v>
      </c>
      <c r="L103" s="202"/>
      <c r="M103" s="118"/>
      <c r="N103" s="202">
        <f t="shared" si="60"/>
        <v>0.42094605259497087</v>
      </c>
      <c r="O103" s="118"/>
      <c r="P103" s="202">
        <f t="shared" si="61"/>
        <v>0.42094605259497087</v>
      </c>
      <c r="R103" s="118"/>
      <c r="S103" s="118"/>
      <c r="T103" s="118"/>
      <c r="U103" s="118"/>
      <c r="V103" s="118"/>
      <c r="W103" s="118"/>
      <c r="X103" s="118"/>
      <c r="Y103" s="118"/>
      <c r="Z103" s="118"/>
    </row>
    <row r="104" spans="1:26" ht="14.25" customHeight="1" x14ac:dyDescent="0.55000000000000004">
      <c r="A104" s="118"/>
      <c r="B104" s="118"/>
      <c r="C104" s="199" t="str">
        <f t="shared" si="58"/>
        <v>Appalachia: SW Liquids</v>
      </c>
      <c r="D104" s="119"/>
      <c r="E104" s="119"/>
      <c r="F104" s="202">
        <f t="shared" ref="F104:K104" si="65">F90/F$97</f>
        <v>0</v>
      </c>
      <c r="G104" s="202">
        <f t="shared" si="65"/>
        <v>7.9845459730312554E-3</v>
      </c>
      <c r="H104" s="202">
        <f t="shared" si="65"/>
        <v>7.7343488331726466E-3</v>
      </c>
      <c r="I104" s="202">
        <f t="shared" si="65"/>
        <v>5.8272229942653211E-3</v>
      </c>
      <c r="J104" s="202">
        <f t="shared" si="65"/>
        <v>5.5370906401714451E-3</v>
      </c>
      <c r="K104" s="202">
        <f t="shared" si="65"/>
        <v>0.17249492959428539</v>
      </c>
      <c r="L104" s="202"/>
      <c r="M104" s="118"/>
      <c r="N104" s="202">
        <f t="shared" si="60"/>
        <v>0.17249492959428539</v>
      </c>
      <c r="O104" s="118"/>
      <c r="P104" s="202">
        <f t="shared" si="61"/>
        <v>0.17249492959428539</v>
      </c>
      <c r="R104" s="118"/>
      <c r="S104" s="118"/>
      <c r="T104" s="118"/>
      <c r="U104" s="118"/>
      <c r="V104" s="118"/>
      <c r="W104" s="118"/>
      <c r="X104" s="118"/>
      <c r="Y104" s="118"/>
      <c r="Z104" s="118"/>
    </row>
    <row r="105" spans="1:26" ht="14.25" customHeight="1" x14ac:dyDescent="0.55000000000000004">
      <c r="A105" s="118"/>
      <c r="B105" s="118"/>
      <c r="C105" s="199" t="str">
        <f t="shared" si="58"/>
        <v>Fayetteville</v>
      </c>
      <c r="D105" s="119"/>
      <c r="E105" s="119"/>
      <c r="F105" s="202">
        <f t="shared" ref="F105:K105" si="66">F91/F$97</f>
        <v>0</v>
      </c>
      <c r="G105" s="202">
        <f t="shared" si="66"/>
        <v>0</v>
      </c>
      <c r="H105" s="202">
        <f t="shared" si="66"/>
        <v>0</v>
      </c>
      <c r="I105" s="202">
        <f t="shared" si="66"/>
        <v>0</v>
      </c>
      <c r="J105" s="202">
        <f t="shared" si="66"/>
        <v>0</v>
      </c>
      <c r="K105" s="202">
        <f t="shared" si="66"/>
        <v>0.22576292302114159</v>
      </c>
      <c r="L105" s="202"/>
      <c r="M105" s="118"/>
      <c r="N105" s="202">
        <f t="shared" si="60"/>
        <v>0.22576292302114159</v>
      </c>
      <c r="O105" s="118"/>
      <c r="P105" s="202">
        <f t="shared" si="61"/>
        <v>0.22576292302114159</v>
      </c>
      <c r="R105" s="118"/>
      <c r="S105" s="118"/>
      <c r="T105" s="118"/>
      <c r="U105" s="118"/>
      <c r="V105" s="118"/>
      <c r="W105" s="118"/>
      <c r="X105" s="118"/>
      <c r="Y105" s="118"/>
      <c r="Z105" s="118"/>
    </row>
    <row r="106" spans="1:26" ht="14.25" customHeight="1" x14ac:dyDescent="0.55000000000000004">
      <c r="A106" s="118"/>
      <c r="B106" s="118"/>
      <c r="C106" s="199" t="str">
        <f t="shared" si="58"/>
        <v>Haynesville</v>
      </c>
      <c r="D106" s="119"/>
      <c r="E106" s="119"/>
      <c r="F106" s="202">
        <f t="shared" ref="F106:K106" si="67">F92/F$97</f>
        <v>0</v>
      </c>
      <c r="G106" s="202">
        <f t="shared" si="67"/>
        <v>7.2586781573011404E-4</v>
      </c>
      <c r="H106" s="202">
        <f t="shared" si="67"/>
        <v>7.0312262119751328E-4</v>
      </c>
      <c r="I106" s="202">
        <f t="shared" si="67"/>
        <v>5.2974754493321098E-4</v>
      </c>
      <c r="J106" s="202">
        <f t="shared" si="67"/>
        <v>5.0337187637922219E-4</v>
      </c>
      <c r="K106" s="202">
        <f t="shared" si="67"/>
        <v>7.8964288558047591E-3</v>
      </c>
      <c r="L106" s="202"/>
      <c r="M106" s="118"/>
      <c r="N106" s="202">
        <f t="shared" si="60"/>
        <v>7.8964288558047591E-3</v>
      </c>
      <c r="O106" s="118"/>
      <c r="P106" s="202">
        <f t="shared" si="61"/>
        <v>7.8964288558047591E-3</v>
      </c>
      <c r="R106" s="118"/>
      <c r="S106" s="118"/>
      <c r="T106" s="118"/>
      <c r="U106" s="118"/>
      <c r="V106" s="118"/>
      <c r="W106" s="118"/>
      <c r="X106" s="118"/>
      <c r="Y106" s="118"/>
      <c r="Z106" s="118"/>
    </row>
    <row r="107" spans="1:26" ht="14.25" customHeight="1" x14ac:dyDescent="0.55000000000000004">
      <c r="A107" s="118"/>
      <c r="B107" s="118"/>
      <c r="C107" s="199" t="str">
        <f t="shared" si="58"/>
        <v>Powder River Basin</v>
      </c>
      <c r="D107" s="119"/>
      <c r="E107" s="119"/>
      <c r="F107" s="202">
        <f t="shared" ref="F107:K107" si="68">F93/F$97</f>
        <v>0</v>
      </c>
      <c r="G107" s="202">
        <f t="shared" si="68"/>
        <v>2.9034712629204562E-3</v>
      </c>
      <c r="H107" s="202">
        <f t="shared" si="68"/>
        <v>2.8124904847900531E-3</v>
      </c>
      <c r="I107" s="202">
        <f t="shared" si="68"/>
        <v>2.1189901797328439E-3</v>
      </c>
      <c r="J107" s="202">
        <f t="shared" si="68"/>
        <v>2.0134875055168888E-3</v>
      </c>
      <c r="K107" s="202">
        <f t="shared" si="68"/>
        <v>4.4600190306157909E-4</v>
      </c>
      <c r="L107" s="202"/>
      <c r="M107" s="118"/>
      <c r="N107" s="202">
        <f t="shared" si="60"/>
        <v>4.4600190306157909E-4</v>
      </c>
      <c r="O107" s="118"/>
      <c r="P107" s="202">
        <f t="shared" si="61"/>
        <v>4.4600190306157909E-4</v>
      </c>
      <c r="R107" s="118"/>
      <c r="S107" s="118"/>
      <c r="T107" s="118"/>
      <c r="U107" s="118"/>
      <c r="V107" s="118"/>
      <c r="W107" s="118"/>
      <c r="X107" s="118"/>
      <c r="Y107" s="118"/>
      <c r="Z107" s="118"/>
    </row>
    <row r="108" spans="1:26" ht="14.25" customHeight="1" x14ac:dyDescent="0.55000000000000004">
      <c r="A108" s="118"/>
      <c r="B108" s="118"/>
      <c r="C108" s="199" t="str">
        <f t="shared" si="58"/>
        <v>Midland</v>
      </c>
      <c r="D108" s="119"/>
      <c r="E108" s="119"/>
      <c r="F108" s="202">
        <f t="shared" ref="F108:K108" si="69">F94/F$97</f>
        <v>0</v>
      </c>
      <c r="G108" s="202">
        <f t="shared" si="69"/>
        <v>0</v>
      </c>
      <c r="H108" s="202">
        <f t="shared" si="69"/>
        <v>0</v>
      </c>
      <c r="I108" s="202">
        <f t="shared" si="69"/>
        <v>0</v>
      </c>
      <c r="J108" s="202">
        <f t="shared" si="69"/>
        <v>0</v>
      </c>
      <c r="K108" s="202">
        <f t="shared" si="69"/>
        <v>0</v>
      </c>
      <c r="L108" s="202"/>
      <c r="M108" s="118"/>
      <c r="N108" s="202">
        <f t="shared" si="60"/>
        <v>0</v>
      </c>
      <c r="O108" s="118"/>
      <c r="P108" s="202">
        <f t="shared" si="61"/>
        <v>0</v>
      </c>
      <c r="R108" s="118"/>
      <c r="S108" s="118"/>
      <c r="T108" s="118"/>
      <c r="U108" s="118"/>
      <c r="V108" s="118"/>
      <c r="W108" s="118"/>
      <c r="X108" s="118"/>
      <c r="Y108" s="118"/>
      <c r="Z108" s="118"/>
    </row>
    <row r="109" spans="1:26" ht="14.25" customHeight="1" x14ac:dyDescent="0.55000000000000004">
      <c r="A109" s="118"/>
      <c r="B109" s="118"/>
      <c r="C109" s="199" t="str">
        <f t="shared" si="58"/>
        <v>Appalachia: NW Dry Gas</v>
      </c>
      <c r="D109" s="119"/>
      <c r="E109" s="119"/>
      <c r="F109" s="202">
        <f t="shared" ref="F109:K109" si="70">F95/F$97</f>
        <v>0</v>
      </c>
      <c r="G109" s="202">
        <f t="shared" si="70"/>
        <v>0</v>
      </c>
      <c r="H109" s="202">
        <f t="shared" si="70"/>
        <v>0</v>
      </c>
      <c r="I109" s="202">
        <f t="shared" si="70"/>
        <v>0</v>
      </c>
      <c r="J109" s="202">
        <f t="shared" si="70"/>
        <v>0</v>
      </c>
      <c r="K109" s="202">
        <f t="shared" si="70"/>
        <v>0</v>
      </c>
      <c r="L109" s="202"/>
      <c r="M109" s="118"/>
      <c r="N109" s="202">
        <f t="shared" si="60"/>
        <v>0</v>
      </c>
      <c r="O109" s="118"/>
      <c r="P109" s="202">
        <f t="shared" si="61"/>
        <v>0</v>
      </c>
      <c r="R109" s="118"/>
      <c r="S109" s="118"/>
      <c r="T109" s="118"/>
      <c r="U109" s="118"/>
      <c r="V109" s="118"/>
      <c r="W109" s="118"/>
      <c r="X109" s="118"/>
      <c r="Y109" s="118"/>
      <c r="Z109" s="118"/>
    </row>
    <row r="110" spans="1:26" ht="14.25" customHeight="1" x14ac:dyDescent="0.55000000000000004">
      <c r="A110" s="118"/>
      <c r="B110" s="118"/>
      <c r="C110" s="199" t="str">
        <f t="shared" si="58"/>
        <v>Eagle Ford</v>
      </c>
      <c r="D110" s="119"/>
      <c r="E110" s="119"/>
      <c r="F110" s="202">
        <f t="shared" ref="F110:K110" si="71">F96/F$97</f>
        <v>0</v>
      </c>
      <c r="G110" s="202">
        <f t="shared" si="71"/>
        <v>0</v>
      </c>
      <c r="H110" s="202">
        <f t="shared" si="71"/>
        <v>0</v>
      </c>
      <c r="I110" s="202">
        <f t="shared" si="71"/>
        <v>0</v>
      </c>
      <c r="J110" s="202">
        <f t="shared" si="71"/>
        <v>0</v>
      </c>
      <c r="K110" s="202">
        <f t="shared" si="71"/>
        <v>0</v>
      </c>
      <c r="L110" s="202"/>
      <c r="M110" s="118"/>
      <c r="N110" s="202">
        <f t="shared" si="60"/>
        <v>0</v>
      </c>
      <c r="O110" s="118"/>
      <c r="P110" s="202">
        <f t="shared" si="61"/>
        <v>0</v>
      </c>
      <c r="R110" s="118"/>
      <c r="S110" s="118"/>
      <c r="T110" s="118"/>
      <c r="U110" s="118"/>
      <c r="V110" s="118"/>
      <c r="W110" s="118"/>
      <c r="X110" s="118"/>
      <c r="Y110" s="118"/>
      <c r="Z110" s="118"/>
    </row>
    <row r="111" spans="1:26" ht="14.25" customHeight="1" x14ac:dyDescent="0.55000000000000004">
      <c r="A111" s="118"/>
      <c r="B111" s="118"/>
      <c r="C111" s="118"/>
      <c r="D111" s="119"/>
      <c r="E111" s="119"/>
      <c r="F111" s="203">
        <f t="shared" ref="F111:K111" si="72">SUM(F100:F110)</f>
        <v>1</v>
      </c>
      <c r="G111" s="203">
        <f t="shared" si="72"/>
        <v>0.99999999999999978</v>
      </c>
      <c r="H111" s="203">
        <f t="shared" si="72"/>
        <v>0.99999999999999989</v>
      </c>
      <c r="I111" s="203">
        <f t="shared" si="72"/>
        <v>0.99999999999999978</v>
      </c>
      <c r="J111" s="203">
        <f t="shared" si="72"/>
        <v>1</v>
      </c>
      <c r="K111" s="203">
        <f t="shared" si="72"/>
        <v>0.99999999999999989</v>
      </c>
      <c r="L111" s="202"/>
      <c r="M111" s="118"/>
      <c r="N111" s="203">
        <f>SUM(N100:N110)</f>
        <v>0.99999999999999989</v>
      </c>
      <c r="O111" s="118"/>
      <c r="P111" s="203">
        <f>SUM(P100:P110)</f>
        <v>0.99999999999999989</v>
      </c>
      <c r="R111" s="118"/>
      <c r="S111" s="118"/>
      <c r="T111" s="118"/>
      <c r="U111" s="118"/>
      <c r="V111" s="118"/>
      <c r="W111" s="118"/>
      <c r="X111" s="118"/>
      <c r="Y111" s="118"/>
      <c r="Z111" s="118"/>
    </row>
    <row r="112" spans="1:26" ht="14.25" customHeight="1" x14ac:dyDescent="0.55000000000000004">
      <c r="A112" s="118"/>
      <c r="B112" s="118"/>
      <c r="C112" s="118"/>
      <c r="D112" s="119"/>
      <c r="E112" s="119"/>
      <c r="F112" s="119"/>
      <c r="G112" s="119"/>
      <c r="H112" s="119"/>
      <c r="I112" s="119"/>
      <c r="J112" s="119"/>
      <c r="K112" s="119"/>
      <c r="L112" s="119"/>
      <c r="M112" s="118"/>
      <c r="N112" s="118"/>
      <c r="O112" s="118"/>
      <c r="P112" s="118"/>
      <c r="R112" s="118"/>
      <c r="S112" s="118"/>
      <c r="T112" s="118"/>
      <c r="U112" s="118"/>
      <c r="V112" s="118"/>
      <c r="W112" s="118"/>
      <c r="X112" s="118"/>
      <c r="Y112" s="118"/>
      <c r="Z112" s="118"/>
    </row>
    <row r="113" spans="1:26" ht="14.25" customHeight="1" x14ac:dyDescent="0.55000000000000004">
      <c r="A113" s="118"/>
      <c r="B113" s="118"/>
      <c r="C113" s="118"/>
      <c r="D113" s="119"/>
      <c r="E113" s="119"/>
      <c r="F113" s="119"/>
      <c r="G113" s="119"/>
      <c r="H113" s="119"/>
      <c r="I113" s="119"/>
      <c r="J113" s="119"/>
      <c r="K113" s="119"/>
      <c r="L113" s="119"/>
      <c r="M113" s="118"/>
      <c r="N113" s="118"/>
      <c r="O113" s="118"/>
      <c r="P113" s="118"/>
      <c r="R113" s="118"/>
      <c r="S113" s="118"/>
      <c r="T113" s="118"/>
      <c r="U113" s="118"/>
      <c r="V113" s="118"/>
      <c r="W113" s="118"/>
      <c r="X113" s="118"/>
      <c r="Y113" s="118"/>
      <c r="Z113" s="118"/>
    </row>
    <row r="114" spans="1:26" ht="14.25" customHeight="1" x14ac:dyDescent="0.55000000000000004">
      <c r="A114" s="118"/>
      <c r="B114" s="118"/>
      <c r="C114" s="118"/>
      <c r="D114" s="119"/>
      <c r="E114" s="119"/>
      <c r="F114" s="119"/>
      <c r="G114" s="119"/>
      <c r="H114" s="119"/>
      <c r="I114" s="119"/>
      <c r="J114" s="119"/>
      <c r="K114" s="119"/>
      <c r="L114" s="119"/>
      <c r="M114" s="118"/>
      <c r="N114" s="118"/>
      <c r="O114" s="118"/>
      <c r="P114" s="120"/>
      <c r="R114" s="118"/>
      <c r="S114" s="118"/>
      <c r="T114" s="118"/>
      <c r="U114" s="118"/>
      <c r="V114" s="118"/>
      <c r="W114" s="118"/>
      <c r="X114" s="118"/>
      <c r="Y114" s="118"/>
      <c r="Z114" s="118"/>
    </row>
    <row r="115" spans="1:26" ht="14.25" customHeight="1" x14ac:dyDescent="0.55000000000000004">
      <c r="A115" s="118"/>
      <c r="B115" s="118"/>
      <c r="C115" s="118"/>
      <c r="D115" s="119"/>
      <c r="E115" s="119"/>
      <c r="F115" s="119"/>
      <c r="G115" s="119"/>
      <c r="H115" s="119"/>
      <c r="I115" s="119"/>
      <c r="J115" s="119"/>
      <c r="K115" s="119"/>
      <c r="L115" s="119"/>
      <c r="M115" s="118"/>
      <c r="N115" s="118"/>
      <c r="O115" s="118"/>
      <c r="P115" s="120"/>
      <c r="R115" s="118"/>
      <c r="S115" s="118"/>
      <c r="T115" s="118"/>
      <c r="U115" s="118"/>
      <c r="V115" s="118"/>
      <c r="W115" s="118"/>
      <c r="X115" s="118"/>
      <c r="Y115" s="118"/>
      <c r="Z115" s="118"/>
    </row>
    <row r="116" spans="1:26" ht="14.25" customHeight="1" x14ac:dyDescent="0.55000000000000004">
      <c r="A116" s="118"/>
      <c r="B116" s="118"/>
      <c r="C116" s="118"/>
      <c r="D116" s="119"/>
      <c r="E116" s="119"/>
      <c r="F116" s="119"/>
      <c r="G116" s="119"/>
      <c r="H116" s="119"/>
      <c r="I116" s="119"/>
      <c r="J116" s="119"/>
      <c r="K116" s="119"/>
      <c r="L116" s="119"/>
      <c r="M116" s="118"/>
      <c r="N116" s="118"/>
      <c r="O116" s="118"/>
      <c r="P116" s="120"/>
      <c r="R116" s="118"/>
      <c r="S116" s="118"/>
      <c r="T116" s="118"/>
      <c r="U116" s="118"/>
      <c r="V116" s="118"/>
      <c r="W116" s="118"/>
      <c r="X116" s="118"/>
      <c r="Y116" s="118"/>
      <c r="Z116" s="118"/>
    </row>
    <row r="117" spans="1:26" ht="14.25" customHeight="1" x14ac:dyDescent="0.55000000000000004">
      <c r="A117" s="118"/>
      <c r="B117" s="118"/>
      <c r="C117" s="118"/>
      <c r="D117" s="119"/>
      <c r="E117" s="119"/>
      <c r="F117" s="119"/>
      <c r="G117" s="119"/>
      <c r="H117" s="119"/>
      <c r="I117" s="119"/>
      <c r="J117" s="119"/>
      <c r="K117" s="119"/>
      <c r="L117" s="119"/>
      <c r="M117" s="118"/>
      <c r="N117" s="118"/>
      <c r="O117" s="118"/>
      <c r="P117" s="120"/>
      <c r="R117" s="118"/>
      <c r="S117" s="118"/>
      <c r="T117" s="118"/>
      <c r="U117" s="118"/>
      <c r="V117" s="118"/>
      <c r="W117" s="118"/>
      <c r="X117" s="118"/>
      <c r="Y117" s="118"/>
      <c r="Z117" s="118"/>
    </row>
    <row r="118" spans="1:26" ht="14.25" customHeight="1" x14ac:dyDescent="0.55000000000000004">
      <c r="A118" s="118"/>
      <c r="B118" s="118"/>
      <c r="C118" s="118"/>
      <c r="D118" s="119"/>
      <c r="E118" s="119"/>
      <c r="F118" s="119"/>
      <c r="G118" s="119"/>
      <c r="H118" s="119"/>
      <c r="I118" s="119"/>
      <c r="J118" s="119"/>
      <c r="K118" s="119"/>
      <c r="L118" s="119"/>
      <c r="M118" s="118"/>
      <c r="N118" s="118"/>
      <c r="O118" s="118"/>
      <c r="P118" s="120"/>
      <c r="R118" s="118"/>
      <c r="S118" s="118"/>
      <c r="T118" s="118"/>
      <c r="U118" s="118"/>
      <c r="V118" s="118"/>
      <c r="W118" s="118"/>
      <c r="X118" s="118"/>
      <c r="Y118" s="118"/>
      <c r="Z118" s="118"/>
    </row>
    <row r="119" spans="1:26" ht="14.25" customHeight="1" x14ac:dyDescent="0.55000000000000004">
      <c r="A119" s="118"/>
      <c r="B119" s="118"/>
      <c r="C119" s="118"/>
      <c r="D119" s="119"/>
      <c r="E119" s="119"/>
      <c r="F119" s="119"/>
      <c r="G119" s="119"/>
      <c r="H119" s="119"/>
      <c r="I119" s="119"/>
      <c r="J119" s="119"/>
      <c r="K119" s="119"/>
      <c r="L119" s="119"/>
      <c r="M119" s="118"/>
      <c r="N119" s="118"/>
      <c r="O119" s="118"/>
      <c r="P119" s="120"/>
      <c r="R119" s="118"/>
      <c r="S119" s="118"/>
      <c r="T119" s="118"/>
      <c r="U119" s="118"/>
      <c r="V119" s="118"/>
      <c r="W119" s="118"/>
      <c r="X119" s="118"/>
      <c r="Y119" s="118"/>
      <c r="Z119" s="118"/>
    </row>
    <row r="120" spans="1:26" ht="14.25" customHeight="1" x14ac:dyDescent="0.55000000000000004">
      <c r="A120" s="118"/>
      <c r="B120" s="118"/>
      <c r="C120" s="58"/>
      <c r="D120" s="58"/>
      <c r="E120" s="58"/>
      <c r="F120" s="58"/>
      <c r="G120" s="58"/>
      <c r="H120" s="58"/>
      <c r="I120" s="58"/>
      <c r="J120" s="58"/>
      <c r="K120" s="58"/>
      <c r="L120" s="58"/>
      <c r="M120" s="118"/>
      <c r="N120" s="118"/>
      <c r="O120" s="118"/>
      <c r="P120" s="120"/>
      <c r="R120" s="118"/>
      <c r="S120" s="118"/>
      <c r="T120" s="118"/>
      <c r="U120" s="118"/>
      <c r="V120" s="118"/>
      <c r="W120" s="118"/>
      <c r="X120" s="118"/>
      <c r="Y120" s="118"/>
      <c r="Z120" s="118"/>
    </row>
    <row r="121" spans="1:26" ht="14.25" customHeight="1" x14ac:dyDescent="0.55000000000000004">
      <c r="A121" s="118"/>
      <c r="B121" s="118"/>
      <c r="C121" s="58"/>
      <c r="D121" s="58"/>
      <c r="E121" s="58"/>
      <c r="F121" s="58"/>
      <c r="G121" s="58"/>
      <c r="M121" s="118"/>
      <c r="N121" s="118"/>
      <c r="O121" s="118"/>
      <c r="P121" s="120"/>
      <c r="R121" s="118"/>
      <c r="S121" s="118"/>
      <c r="T121" s="118"/>
      <c r="U121" s="118"/>
      <c r="V121" s="118"/>
      <c r="W121" s="118"/>
      <c r="X121" s="118"/>
      <c r="Y121" s="118"/>
      <c r="Z121" s="118"/>
    </row>
    <row r="122" spans="1:26" ht="14.25" customHeight="1" x14ac:dyDescent="0.55000000000000004">
      <c r="A122" s="118"/>
      <c r="B122" s="118"/>
      <c r="C122" s="58"/>
      <c r="D122" s="58"/>
      <c r="E122" s="58"/>
      <c r="F122" s="58"/>
      <c r="G122" s="58"/>
      <c r="M122" s="118"/>
      <c r="N122" s="118"/>
      <c r="O122" s="118"/>
      <c r="P122" s="120"/>
      <c r="R122" s="118"/>
      <c r="S122" s="118"/>
      <c r="T122" s="118"/>
      <c r="U122" s="118"/>
      <c r="V122" s="118"/>
      <c r="W122" s="118"/>
      <c r="X122" s="118"/>
      <c r="Y122" s="118"/>
      <c r="Z122" s="118"/>
    </row>
    <row r="123" spans="1:26" ht="14.25" customHeight="1" x14ac:dyDescent="0.55000000000000004">
      <c r="A123" s="118"/>
      <c r="B123" s="118"/>
      <c r="C123" s="58"/>
      <c r="D123" s="58"/>
      <c r="E123" s="58"/>
      <c r="F123" s="58"/>
      <c r="G123" s="58"/>
      <c r="H123" s="58"/>
      <c r="I123" s="58"/>
      <c r="J123" s="58"/>
      <c r="K123" s="58"/>
      <c r="L123" s="58"/>
      <c r="M123" s="118"/>
      <c r="N123" s="118"/>
      <c r="O123" s="118"/>
      <c r="P123" s="120"/>
      <c r="R123" s="118"/>
      <c r="S123" s="118"/>
      <c r="T123" s="118"/>
      <c r="U123" s="118"/>
      <c r="V123" s="118"/>
      <c r="W123" s="118"/>
      <c r="X123" s="118"/>
      <c r="Y123" s="118"/>
      <c r="Z123" s="118"/>
    </row>
    <row r="124" spans="1:26" ht="14.25" customHeight="1" x14ac:dyDescent="0.55000000000000004">
      <c r="A124" s="118"/>
      <c r="B124" s="118"/>
      <c r="C124" s="58"/>
      <c r="D124" s="58"/>
      <c r="E124" s="58"/>
      <c r="F124" s="58"/>
      <c r="G124" s="58"/>
      <c r="H124" s="58"/>
      <c r="I124" s="58"/>
      <c r="J124" s="58"/>
      <c r="K124" s="58"/>
      <c r="L124" s="58"/>
      <c r="M124" s="118"/>
      <c r="N124" s="118"/>
      <c r="O124" s="118"/>
      <c r="P124" s="120"/>
      <c r="R124" s="118"/>
      <c r="S124" s="118"/>
      <c r="T124" s="118"/>
      <c r="U124" s="118"/>
      <c r="V124" s="118"/>
      <c r="W124" s="118"/>
      <c r="X124" s="118"/>
      <c r="Y124" s="118"/>
      <c r="Z124" s="118"/>
    </row>
    <row r="125" spans="1:26" ht="14.25" customHeight="1" x14ac:dyDescent="0.55000000000000004">
      <c r="A125" s="118"/>
      <c r="B125" s="118"/>
      <c r="C125" s="58"/>
      <c r="D125" s="58"/>
      <c r="E125" s="58"/>
      <c r="F125" s="58"/>
      <c r="G125" s="58"/>
      <c r="H125" s="58"/>
      <c r="I125" s="58"/>
      <c r="J125" s="58"/>
      <c r="K125" s="58"/>
      <c r="L125" s="58"/>
      <c r="M125" s="118"/>
      <c r="N125" s="118"/>
      <c r="O125" s="118"/>
      <c r="P125" s="120"/>
      <c r="R125" s="118"/>
      <c r="S125" s="118"/>
      <c r="T125" s="118"/>
      <c r="U125" s="118"/>
      <c r="V125" s="118"/>
      <c r="W125" s="118"/>
      <c r="X125" s="118"/>
      <c r="Y125" s="118"/>
      <c r="Z125" s="118"/>
    </row>
    <row r="126" spans="1:26" ht="14.25" customHeight="1" x14ac:dyDescent="0.55000000000000004">
      <c r="A126" s="118"/>
      <c r="B126" s="118"/>
      <c r="C126" s="58"/>
      <c r="D126" s="58"/>
      <c r="E126" s="58"/>
      <c r="F126" s="58"/>
      <c r="G126" s="58"/>
      <c r="H126" s="58"/>
      <c r="I126" s="58"/>
      <c r="J126" s="58"/>
      <c r="K126" s="58"/>
      <c r="L126" s="58"/>
      <c r="M126" s="118"/>
      <c r="N126" s="118"/>
      <c r="O126" s="118"/>
      <c r="P126" s="120"/>
      <c r="R126" s="118"/>
      <c r="S126" s="118"/>
      <c r="T126" s="118"/>
      <c r="U126" s="118"/>
      <c r="V126" s="118"/>
      <c r="W126" s="118"/>
      <c r="X126" s="118"/>
      <c r="Y126" s="118"/>
      <c r="Z126" s="118"/>
    </row>
    <row r="127" spans="1:26" ht="14.25" customHeight="1" x14ac:dyDescent="0.55000000000000004">
      <c r="A127" s="118"/>
      <c r="B127" s="118"/>
      <c r="F127" s="58"/>
      <c r="G127" s="58"/>
      <c r="H127" s="58"/>
      <c r="I127" s="119"/>
      <c r="J127" s="119"/>
      <c r="K127" s="119"/>
      <c r="L127" s="119"/>
      <c r="M127" s="118"/>
      <c r="N127" s="118"/>
      <c r="O127" s="118"/>
      <c r="P127" s="120"/>
      <c r="R127" s="118"/>
      <c r="S127" s="118"/>
      <c r="T127" s="118"/>
      <c r="U127" s="118"/>
      <c r="V127" s="118"/>
      <c r="W127" s="118"/>
      <c r="X127" s="118"/>
      <c r="Y127" s="118"/>
      <c r="Z127" s="118"/>
    </row>
    <row r="128" spans="1:26" ht="14.25" customHeight="1" x14ac:dyDescent="0.55000000000000004">
      <c r="A128" s="118"/>
      <c r="B128" s="118"/>
      <c r="C128" s="118"/>
      <c r="D128" s="119"/>
      <c r="E128" s="119"/>
      <c r="F128" s="119"/>
      <c r="G128" s="119"/>
      <c r="H128" s="119"/>
      <c r="I128" s="119"/>
      <c r="J128" s="119"/>
      <c r="K128" s="119"/>
      <c r="L128" s="119"/>
      <c r="M128" s="118"/>
      <c r="N128" s="118"/>
      <c r="O128" s="118"/>
      <c r="P128" s="120"/>
      <c r="R128" s="118"/>
      <c r="S128" s="118"/>
      <c r="T128" s="118"/>
      <c r="U128" s="118"/>
      <c r="V128" s="118"/>
      <c r="W128" s="118"/>
      <c r="X128" s="118"/>
      <c r="Y128" s="118"/>
      <c r="Z128" s="118"/>
    </row>
    <row r="129" spans="1:26" ht="14.25" customHeight="1" x14ac:dyDescent="0.55000000000000004">
      <c r="A129" s="118"/>
      <c r="B129" s="118"/>
      <c r="D129" s="58"/>
      <c r="E129" s="58"/>
      <c r="F129" s="58"/>
      <c r="G129" s="58"/>
      <c r="H129" s="58"/>
      <c r="I129" s="58"/>
      <c r="J129" s="58"/>
      <c r="K129" s="58"/>
      <c r="L129" s="58"/>
      <c r="M129" s="118"/>
      <c r="N129" s="118"/>
      <c r="O129" s="118"/>
      <c r="P129" s="120"/>
      <c r="R129" s="118"/>
      <c r="S129" s="118"/>
      <c r="T129" s="118"/>
      <c r="U129" s="118"/>
      <c r="V129" s="118"/>
      <c r="W129" s="118"/>
      <c r="X129" s="118"/>
      <c r="Y129" s="118"/>
      <c r="Z129" s="118"/>
    </row>
    <row r="130" spans="1:26" ht="14.25" customHeight="1" x14ac:dyDescent="0.55000000000000004">
      <c r="A130" s="118"/>
      <c r="B130" s="118"/>
      <c r="D130" s="42"/>
      <c r="E130" s="42"/>
      <c r="F130" s="42"/>
      <c r="G130" s="42"/>
      <c r="H130" s="42"/>
      <c r="I130" s="42"/>
      <c r="J130" s="42"/>
      <c r="K130" s="42"/>
      <c r="L130" s="42"/>
      <c r="M130" s="118"/>
      <c r="N130" s="118"/>
      <c r="O130" s="118"/>
      <c r="P130" s="120"/>
      <c r="R130" s="118"/>
      <c r="S130" s="118"/>
      <c r="T130" s="118"/>
      <c r="U130" s="118"/>
      <c r="V130" s="118"/>
      <c r="W130" s="118"/>
      <c r="X130" s="118"/>
      <c r="Y130" s="118"/>
      <c r="Z130" s="118"/>
    </row>
    <row r="131" spans="1:26" ht="14.25" customHeight="1" x14ac:dyDescent="0.55000000000000004">
      <c r="A131" s="118"/>
      <c r="B131" s="118"/>
      <c r="D131" s="42"/>
      <c r="E131" s="42"/>
      <c r="F131" s="42"/>
      <c r="G131" s="42"/>
      <c r="H131" s="42"/>
      <c r="I131" s="42"/>
      <c r="J131" s="42"/>
      <c r="K131" s="42"/>
      <c r="L131" s="42"/>
      <c r="M131" s="118"/>
      <c r="N131" s="118"/>
      <c r="O131" s="118"/>
      <c r="P131" s="120"/>
      <c r="R131" s="118"/>
      <c r="S131" s="118"/>
      <c r="T131" s="118"/>
      <c r="U131" s="118"/>
      <c r="V131" s="118"/>
      <c r="W131" s="118"/>
      <c r="X131" s="118"/>
      <c r="Y131" s="118"/>
      <c r="Z131" s="118"/>
    </row>
    <row r="132" spans="1:26" ht="14.25" customHeight="1" x14ac:dyDescent="0.55000000000000004">
      <c r="A132" s="118"/>
      <c r="B132" s="118"/>
      <c r="D132" s="42"/>
      <c r="E132" s="42"/>
      <c r="F132" s="42"/>
      <c r="G132" s="42"/>
      <c r="H132" s="42"/>
      <c r="I132" s="42"/>
      <c r="J132" s="42"/>
      <c r="K132" s="42"/>
      <c r="L132" s="42"/>
      <c r="M132" s="118"/>
      <c r="N132" s="118"/>
      <c r="O132" s="118"/>
      <c r="P132" s="120"/>
      <c r="R132" s="118"/>
      <c r="S132" s="118"/>
      <c r="T132" s="118"/>
      <c r="U132" s="118"/>
      <c r="V132" s="118"/>
      <c r="W132" s="118"/>
      <c r="X132" s="118"/>
      <c r="Y132" s="118"/>
      <c r="Z132" s="118"/>
    </row>
    <row r="133" spans="1:26" ht="14.25" customHeight="1" x14ac:dyDescent="0.55000000000000004">
      <c r="A133" s="118"/>
      <c r="B133" s="118"/>
      <c r="D133" s="42"/>
      <c r="E133" s="42"/>
      <c r="F133" s="42"/>
      <c r="G133" s="42"/>
      <c r="H133" s="42"/>
      <c r="I133" s="42"/>
      <c r="J133" s="42"/>
      <c r="K133" s="42"/>
      <c r="L133" s="42"/>
      <c r="M133" s="118"/>
      <c r="N133" s="118"/>
      <c r="O133" s="118"/>
      <c r="P133" s="120"/>
      <c r="R133" s="118"/>
      <c r="S133" s="118"/>
      <c r="T133" s="118"/>
      <c r="U133" s="118"/>
      <c r="V133" s="118"/>
      <c r="W133" s="118"/>
      <c r="X133" s="118"/>
      <c r="Y133" s="118"/>
      <c r="Z133" s="118"/>
    </row>
    <row r="134" spans="1:26" ht="14.25" customHeight="1" x14ac:dyDescent="0.55000000000000004">
      <c r="A134" s="118"/>
      <c r="B134" s="118"/>
      <c r="D134" s="42"/>
      <c r="E134" s="42"/>
      <c r="F134" s="42"/>
      <c r="G134" s="42"/>
      <c r="H134" s="42"/>
      <c r="I134" s="42"/>
      <c r="J134" s="42"/>
      <c r="K134" s="42"/>
      <c r="L134" s="42"/>
      <c r="M134" s="118"/>
      <c r="N134" s="118"/>
      <c r="O134" s="118"/>
      <c r="P134" s="120"/>
      <c r="R134" s="118"/>
      <c r="S134" s="118"/>
      <c r="T134" s="118"/>
      <c r="U134" s="118"/>
      <c r="V134" s="118"/>
      <c r="W134" s="118"/>
      <c r="X134" s="118"/>
      <c r="Y134" s="118"/>
      <c r="Z134" s="118"/>
    </row>
    <row r="135" spans="1:26" ht="14.25" customHeight="1" x14ac:dyDescent="0.55000000000000004">
      <c r="A135" s="118"/>
      <c r="B135" s="118"/>
      <c r="C135" s="58"/>
      <c r="D135" s="42"/>
      <c r="E135" s="42"/>
      <c r="F135" s="42"/>
      <c r="G135" s="42"/>
      <c r="H135" s="42"/>
      <c r="I135" s="42"/>
      <c r="J135" s="42"/>
      <c r="K135" s="42"/>
      <c r="L135" s="42"/>
      <c r="M135" s="118"/>
      <c r="N135" s="118"/>
      <c r="O135" s="118"/>
      <c r="P135" s="120"/>
      <c r="R135" s="118"/>
      <c r="S135" s="118"/>
      <c r="T135" s="118"/>
      <c r="U135" s="118"/>
      <c r="V135" s="118"/>
      <c r="W135" s="118"/>
      <c r="X135" s="118"/>
      <c r="Y135" s="118"/>
      <c r="Z135" s="118"/>
    </row>
    <row r="136" spans="1:26" ht="14.25" customHeight="1" x14ac:dyDescent="0.55000000000000004">
      <c r="A136" s="118"/>
      <c r="B136" s="118"/>
      <c r="C136" s="118"/>
      <c r="D136" s="119"/>
      <c r="E136" s="119"/>
      <c r="F136" s="119"/>
      <c r="G136" s="119"/>
      <c r="H136" s="119"/>
      <c r="I136" s="119"/>
      <c r="J136" s="119"/>
      <c r="K136" s="119"/>
      <c r="L136" s="119"/>
      <c r="M136" s="118"/>
      <c r="N136" s="118"/>
      <c r="O136" s="118"/>
      <c r="P136" s="120"/>
      <c r="R136" s="118"/>
      <c r="S136" s="118"/>
      <c r="T136" s="118"/>
      <c r="U136" s="118"/>
      <c r="V136" s="118"/>
      <c r="W136" s="118"/>
      <c r="X136" s="118"/>
      <c r="Y136" s="118"/>
      <c r="Z136" s="118"/>
    </row>
    <row r="137" spans="1:26" ht="14.25" customHeight="1" x14ac:dyDescent="0.55000000000000004">
      <c r="A137" s="118"/>
      <c r="B137" s="118"/>
      <c r="C137" s="118"/>
      <c r="D137" s="119"/>
      <c r="E137" s="119"/>
      <c r="F137" s="119"/>
      <c r="G137" s="119"/>
      <c r="H137" s="119"/>
      <c r="I137" s="119"/>
      <c r="J137" s="119"/>
      <c r="K137" s="119"/>
      <c r="L137" s="119"/>
      <c r="M137" s="118"/>
      <c r="N137" s="118"/>
      <c r="O137" s="118"/>
      <c r="P137" s="120"/>
      <c r="R137" s="118"/>
      <c r="S137" s="118"/>
      <c r="T137" s="118"/>
      <c r="U137" s="118"/>
      <c r="V137" s="118"/>
      <c r="W137" s="118"/>
      <c r="X137" s="118"/>
      <c r="Y137" s="118"/>
      <c r="Z137" s="118"/>
    </row>
    <row r="138" spans="1:26" ht="14.25" customHeight="1" x14ac:dyDescent="0.55000000000000004">
      <c r="A138" s="118"/>
      <c r="B138" s="118"/>
      <c r="C138" s="118"/>
      <c r="D138" s="119"/>
      <c r="E138" s="119"/>
      <c r="F138" s="119"/>
      <c r="G138" s="119"/>
      <c r="H138" s="119"/>
      <c r="I138" s="119"/>
      <c r="J138" s="119"/>
      <c r="K138" s="119"/>
      <c r="L138" s="119"/>
      <c r="M138" s="118"/>
      <c r="N138" s="118"/>
      <c r="O138" s="118"/>
      <c r="P138" s="120"/>
      <c r="R138" s="118"/>
      <c r="S138" s="118"/>
      <c r="T138" s="118"/>
      <c r="U138" s="118"/>
      <c r="V138" s="118"/>
      <c r="W138" s="118"/>
      <c r="X138" s="118"/>
      <c r="Y138" s="118"/>
      <c r="Z138" s="118"/>
    </row>
    <row r="139" spans="1:26" ht="14.25" customHeight="1" x14ac:dyDescent="0.55000000000000004">
      <c r="A139" s="118"/>
      <c r="B139" s="118"/>
      <c r="C139" s="118"/>
      <c r="D139" s="119"/>
      <c r="E139" s="119"/>
      <c r="F139" s="119"/>
      <c r="G139" s="119"/>
      <c r="H139" s="119"/>
      <c r="I139" s="119"/>
      <c r="J139" s="119"/>
      <c r="K139" s="119"/>
      <c r="L139" s="119"/>
      <c r="M139" s="118"/>
      <c r="N139" s="118"/>
      <c r="O139" s="118"/>
      <c r="P139" s="120"/>
      <c r="R139" s="118"/>
      <c r="S139" s="118"/>
      <c r="T139" s="118"/>
      <c r="U139" s="118"/>
      <c r="V139" s="118"/>
      <c r="W139" s="118"/>
      <c r="X139" s="118"/>
      <c r="Y139" s="118"/>
      <c r="Z139" s="118"/>
    </row>
    <row r="140" spans="1:26" ht="14.25" customHeight="1" x14ac:dyDescent="0.55000000000000004">
      <c r="A140" s="118"/>
      <c r="B140" s="118"/>
      <c r="C140" s="118"/>
      <c r="D140" s="119"/>
      <c r="E140" s="119"/>
      <c r="F140" s="119"/>
      <c r="G140" s="119"/>
      <c r="H140" s="119"/>
      <c r="I140" s="119"/>
      <c r="J140" s="119"/>
      <c r="K140" s="119"/>
      <c r="L140" s="119"/>
      <c r="M140" s="118"/>
      <c r="N140" s="118"/>
      <c r="O140" s="118"/>
      <c r="P140" s="120"/>
      <c r="R140" s="118"/>
      <c r="S140" s="118"/>
      <c r="T140" s="118"/>
      <c r="U140" s="118"/>
      <c r="V140" s="118"/>
      <c r="W140" s="118"/>
      <c r="X140" s="118"/>
      <c r="Y140" s="118"/>
      <c r="Z140" s="118"/>
    </row>
    <row r="141" spans="1:26" ht="14.25" customHeight="1" x14ac:dyDescent="0.55000000000000004">
      <c r="A141" s="118"/>
      <c r="B141" s="118"/>
      <c r="C141" s="118"/>
      <c r="D141" s="119"/>
      <c r="E141" s="119"/>
      <c r="F141" s="119"/>
      <c r="G141" s="119"/>
      <c r="H141" s="119"/>
      <c r="I141" s="119"/>
      <c r="J141" s="119"/>
      <c r="K141" s="119"/>
      <c r="L141" s="119"/>
      <c r="M141" s="118"/>
      <c r="N141" s="118"/>
      <c r="O141" s="118"/>
      <c r="P141" s="120"/>
      <c r="R141" s="118"/>
      <c r="S141" s="118"/>
      <c r="T141" s="118"/>
      <c r="U141" s="118"/>
      <c r="V141" s="118"/>
      <c r="W141" s="118"/>
      <c r="X141" s="118"/>
      <c r="Y141" s="118"/>
      <c r="Z141" s="118"/>
    </row>
    <row r="142" spans="1:26" ht="14.25" customHeight="1" x14ac:dyDescent="0.55000000000000004">
      <c r="A142" s="118"/>
      <c r="B142" s="118"/>
      <c r="C142" s="118"/>
      <c r="D142" s="119"/>
      <c r="E142" s="119"/>
      <c r="F142" s="119"/>
      <c r="G142" s="119"/>
      <c r="H142" s="119"/>
      <c r="I142" s="119"/>
      <c r="J142" s="119"/>
      <c r="K142" s="119"/>
      <c r="L142" s="119"/>
      <c r="M142" s="118"/>
      <c r="N142" s="118"/>
      <c r="O142" s="118"/>
      <c r="P142" s="120"/>
      <c r="R142" s="118"/>
      <c r="S142" s="118"/>
      <c r="T142" s="118"/>
      <c r="U142" s="118"/>
      <c r="V142" s="118"/>
      <c r="W142" s="118"/>
      <c r="X142" s="118"/>
      <c r="Y142" s="118"/>
      <c r="Z142" s="118"/>
    </row>
    <row r="143" spans="1:26" ht="14.25" customHeight="1" x14ac:dyDescent="0.55000000000000004">
      <c r="A143" s="118"/>
      <c r="B143" s="118"/>
      <c r="C143" s="118"/>
      <c r="D143" s="119"/>
      <c r="E143" s="119"/>
      <c r="F143" s="119"/>
      <c r="G143" s="119"/>
      <c r="H143" s="119"/>
      <c r="I143" s="119"/>
      <c r="J143" s="119"/>
      <c r="K143" s="119"/>
      <c r="L143" s="119"/>
      <c r="M143" s="118"/>
      <c r="N143" s="118"/>
      <c r="O143" s="118"/>
      <c r="P143" s="120"/>
      <c r="R143" s="118"/>
      <c r="S143" s="118"/>
      <c r="T143" s="118"/>
      <c r="U143" s="118"/>
      <c r="V143" s="118"/>
      <c r="W143" s="118"/>
      <c r="X143" s="118"/>
      <c r="Y143" s="118"/>
      <c r="Z143" s="118"/>
    </row>
    <row r="144" spans="1:26" ht="14.25" customHeight="1" x14ac:dyDescent="0.55000000000000004">
      <c r="A144" s="118"/>
      <c r="B144" s="118"/>
      <c r="C144" s="118"/>
      <c r="D144" s="119"/>
      <c r="E144" s="119"/>
      <c r="F144" s="119"/>
      <c r="G144" s="119"/>
      <c r="H144" s="119"/>
      <c r="I144" s="119"/>
      <c r="J144" s="119"/>
      <c r="K144" s="119"/>
      <c r="L144" s="119"/>
      <c r="M144" s="118"/>
      <c r="N144" s="118"/>
      <c r="O144" s="118"/>
      <c r="P144" s="120"/>
      <c r="R144" s="118"/>
      <c r="S144" s="118"/>
      <c r="T144" s="118"/>
      <c r="U144" s="118"/>
      <c r="V144" s="118"/>
      <c r="W144" s="118"/>
      <c r="X144" s="118"/>
      <c r="Y144" s="118"/>
      <c r="Z144" s="118"/>
    </row>
    <row r="145" spans="1:26" ht="14.25" customHeight="1" x14ac:dyDescent="0.55000000000000004">
      <c r="A145" s="118"/>
      <c r="B145" s="118"/>
      <c r="C145" s="118"/>
      <c r="D145" s="119"/>
      <c r="E145" s="119"/>
      <c r="F145" s="119"/>
      <c r="G145" s="119"/>
      <c r="H145" s="119"/>
      <c r="I145" s="119"/>
      <c r="J145" s="119"/>
      <c r="K145" s="119"/>
      <c r="L145" s="119"/>
      <c r="M145" s="118"/>
      <c r="N145" s="118"/>
      <c r="O145" s="118"/>
      <c r="P145" s="120"/>
      <c r="R145" s="118"/>
      <c r="S145" s="118"/>
      <c r="T145" s="118"/>
      <c r="U145" s="118"/>
      <c r="V145" s="118"/>
      <c r="W145" s="118"/>
      <c r="X145" s="118"/>
      <c r="Y145" s="118"/>
      <c r="Z145" s="118"/>
    </row>
    <row r="146" spans="1:26" ht="14.25" customHeight="1" x14ac:dyDescent="0.55000000000000004">
      <c r="A146" s="118"/>
      <c r="B146" s="118"/>
      <c r="C146" s="118"/>
      <c r="D146" s="119"/>
      <c r="E146" s="119"/>
      <c r="F146" s="119"/>
      <c r="G146" s="119"/>
      <c r="H146" s="119"/>
      <c r="I146" s="119"/>
      <c r="J146" s="119"/>
      <c r="K146" s="119"/>
      <c r="L146" s="119"/>
      <c r="M146" s="118"/>
      <c r="N146" s="118"/>
      <c r="O146" s="118"/>
      <c r="P146" s="120"/>
      <c r="R146" s="118"/>
      <c r="S146" s="118"/>
      <c r="T146" s="118"/>
      <c r="U146" s="118"/>
      <c r="V146" s="118"/>
      <c r="W146" s="118"/>
      <c r="X146" s="118"/>
      <c r="Y146" s="118"/>
      <c r="Z146" s="118"/>
    </row>
    <row r="147" spans="1:26" ht="14.25" customHeight="1" x14ac:dyDescent="0.55000000000000004">
      <c r="A147" s="118"/>
      <c r="B147" s="118"/>
      <c r="C147" s="118"/>
      <c r="D147" s="119"/>
      <c r="E147" s="119"/>
      <c r="F147" s="119"/>
      <c r="G147" s="119"/>
      <c r="H147" s="119"/>
      <c r="I147" s="119"/>
      <c r="J147" s="119"/>
      <c r="K147" s="119"/>
      <c r="L147" s="119"/>
      <c r="M147" s="118"/>
      <c r="N147" s="118"/>
      <c r="O147" s="118"/>
      <c r="P147" s="120"/>
      <c r="R147" s="118"/>
      <c r="S147" s="118"/>
      <c r="T147" s="118"/>
      <c r="U147" s="118"/>
      <c r="V147" s="118"/>
      <c r="W147" s="118"/>
      <c r="X147" s="118"/>
      <c r="Y147" s="118"/>
      <c r="Z147" s="118"/>
    </row>
    <row r="148" spans="1:26" ht="14.25" customHeight="1" x14ac:dyDescent="0.55000000000000004">
      <c r="A148" s="118"/>
      <c r="B148" s="118"/>
      <c r="C148" s="118"/>
      <c r="D148" s="119"/>
      <c r="E148" s="119"/>
      <c r="F148" s="119"/>
      <c r="G148" s="119"/>
      <c r="H148" s="119"/>
      <c r="I148" s="119"/>
      <c r="J148" s="119"/>
      <c r="K148" s="119"/>
      <c r="L148" s="119"/>
      <c r="M148" s="118"/>
      <c r="N148" s="118"/>
      <c r="O148" s="118"/>
      <c r="P148" s="120"/>
      <c r="R148" s="118"/>
      <c r="S148" s="118"/>
      <c r="T148" s="118"/>
      <c r="U148" s="118"/>
      <c r="V148" s="118"/>
      <c r="W148" s="118"/>
      <c r="X148" s="118"/>
      <c r="Y148" s="118"/>
      <c r="Z148" s="118"/>
    </row>
    <row r="149" spans="1:26" ht="14.25" customHeight="1" x14ac:dyDescent="0.55000000000000004">
      <c r="A149" s="118"/>
      <c r="B149" s="118"/>
      <c r="C149" s="118"/>
      <c r="D149" s="119"/>
      <c r="E149" s="119"/>
      <c r="F149" s="119"/>
      <c r="G149" s="119"/>
      <c r="H149" s="119"/>
      <c r="I149" s="119"/>
      <c r="J149" s="119"/>
      <c r="K149" s="119"/>
      <c r="L149" s="119"/>
      <c r="M149" s="118"/>
      <c r="N149" s="118"/>
      <c r="O149" s="118"/>
      <c r="P149" s="120"/>
      <c r="R149" s="118"/>
      <c r="S149" s="118"/>
      <c r="T149" s="118"/>
      <c r="U149" s="118"/>
      <c r="V149" s="118"/>
      <c r="W149" s="118"/>
      <c r="X149" s="118"/>
      <c r="Y149" s="118"/>
      <c r="Z149" s="118"/>
    </row>
    <row r="150" spans="1:26" ht="14.25" customHeight="1" x14ac:dyDescent="0.55000000000000004">
      <c r="A150" s="118"/>
      <c r="B150" s="118"/>
      <c r="C150" s="118"/>
      <c r="D150" s="119"/>
      <c r="E150" s="119"/>
      <c r="F150" s="119"/>
      <c r="G150" s="119"/>
      <c r="H150" s="119"/>
      <c r="I150" s="119"/>
      <c r="J150" s="119"/>
      <c r="K150" s="119"/>
      <c r="L150" s="119"/>
      <c r="M150" s="118"/>
      <c r="N150" s="118"/>
      <c r="O150" s="118"/>
      <c r="P150" s="120"/>
      <c r="R150" s="118"/>
      <c r="S150" s="118"/>
      <c r="T150" s="118"/>
      <c r="U150" s="118"/>
      <c r="V150" s="118"/>
      <c r="W150" s="118"/>
      <c r="X150" s="118"/>
      <c r="Y150" s="118"/>
      <c r="Z150" s="118"/>
    </row>
    <row r="151" spans="1:26" ht="14.25" customHeight="1" x14ac:dyDescent="0.55000000000000004">
      <c r="A151" s="118"/>
      <c r="B151" s="118"/>
      <c r="C151" s="118"/>
      <c r="D151" s="119"/>
      <c r="E151" s="119"/>
      <c r="F151" s="119"/>
      <c r="G151" s="119"/>
      <c r="H151" s="119"/>
      <c r="I151" s="119"/>
      <c r="J151" s="119"/>
      <c r="K151" s="119"/>
      <c r="L151" s="119"/>
      <c r="M151" s="118"/>
      <c r="N151" s="118"/>
      <c r="O151" s="118"/>
      <c r="P151" s="120"/>
      <c r="R151" s="118"/>
      <c r="S151" s="118"/>
      <c r="T151" s="118"/>
      <c r="U151" s="118"/>
      <c r="V151" s="118"/>
      <c r="W151" s="118"/>
      <c r="X151" s="118"/>
      <c r="Y151" s="118"/>
      <c r="Z151" s="118"/>
    </row>
    <row r="152" spans="1:26" ht="14.25" customHeight="1" x14ac:dyDescent="0.55000000000000004">
      <c r="A152" s="118"/>
      <c r="B152" s="118"/>
      <c r="C152" s="118"/>
      <c r="D152" s="119"/>
      <c r="E152" s="119"/>
      <c r="F152" s="119"/>
      <c r="G152" s="119"/>
      <c r="H152" s="119"/>
      <c r="I152" s="119"/>
      <c r="J152" s="119"/>
      <c r="K152" s="119"/>
      <c r="L152" s="119"/>
      <c r="M152" s="118"/>
      <c r="N152" s="118"/>
      <c r="O152" s="118"/>
      <c r="P152" s="120"/>
      <c r="R152" s="118"/>
      <c r="S152" s="118"/>
      <c r="T152" s="118"/>
      <c r="U152" s="118"/>
      <c r="V152" s="118"/>
      <c r="W152" s="118"/>
      <c r="X152" s="118"/>
      <c r="Y152" s="118"/>
      <c r="Z152" s="118"/>
    </row>
    <row r="153" spans="1:26" ht="14.25" customHeight="1" x14ac:dyDescent="0.55000000000000004">
      <c r="A153" s="118"/>
      <c r="B153" s="118"/>
      <c r="C153" s="118"/>
      <c r="D153" s="119"/>
      <c r="E153" s="119"/>
      <c r="F153" s="119"/>
      <c r="G153" s="119"/>
      <c r="H153" s="119"/>
      <c r="I153" s="119"/>
      <c r="J153" s="119"/>
      <c r="K153" s="119"/>
      <c r="L153" s="119"/>
      <c r="M153" s="118"/>
      <c r="N153" s="118"/>
      <c r="O153" s="118"/>
      <c r="P153" s="120"/>
      <c r="R153" s="118"/>
      <c r="S153" s="118"/>
      <c r="T153" s="118"/>
      <c r="U153" s="118"/>
      <c r="V153" s="118"/>
      <c r="W153" s="118"/>
      <c r="X153" s="118"/>
      <c r="Y153" s="118"/>
      <c r="Z153" s="118"/>
    </row>
    <row r="154" spans="1:26" ht="14.25" customHeight="1" x14ac:dyDescent="0.55000000000000004">
      <c r="A154" s="118"/>
      <c r="B154" s="118"/>
      <c r="C154" s="118"/>
      <c r="D154" s="119"/>
      <c r="E154" s="119"/>
      <c r="F154" s="119"/>
      <c r="G154" s="119"/>
      <c r="H154" s="119"/>
      <c r="I154" s="119"/>
      <c r="J154" s="119"/>
      <c r="K154" s="119"/>
      <c r="L154" s="119"/>
      <c r="M154" s="118"/>
      <c r="N154" s="118"/>
      <c r="O154" s="118"/>
      <c r="P154" s="120"/>
      <c r="R154" s="118"/>
      <c r="S154" s="118"/>
      <c r="T154" s="118"/>
      <c r="U154" s="118"/>
      <c r="V154" s="118"/>
      <c r="W154" s="118"/>
      <c r="X154" s="118"/>
      <c r="Y154" s="118"/>
      <c r="Z154" s="118"/>
    </row>
    <row r="155" spans="1:26" ht="14.25" customHeight="1" x14ac:dyDescent="0.55000000000000004">
      <c r="A155" s="118"/>
      <c r="B155" s="118"/>
      <c r="C155" s="118"/>
      <c r="D155" s="119"/>
      <c r="E155" s="119"/>
      <c r="F155" s="119"/>
      <c r="G155" s="119"/>
      <c r="H155" s="119"/>
      <c r="I155" s="119"/>
      <c r="J155" s="119"/>
      <c r="K155" s="119"/>
      <c r="L155" s="119"/>
      <c r="M155" s="118"/>
      <c r="N155" s="118"/>
      <c r="O155" s="118"/>
      <c r="P155" s="120"/>
      <c r="R155" s="118"/>
      <c r="S155" s="118"/>
      <c r="T155" s="118"/>
      <c r="U155" s="118"/>
      <c r="V155" s="118"/>
      <c r="W155" s="118"/>
      <c r="X155" s="118"/>
      <c r="Y155" s="118"/>
      <c r="Z155" s="118"/>
    </row>
    <row r="156" spans="1:26" ht="14.25" customHeight="1" x14ac:dyDescent="0.55000000000000004">
      <c r="A156" s="118"/>
      <c r="B156" s="118"/>
      <c r="C156" s="118"/>
      <c r="D156" s="119"/>
      <c r="E156" s="119"/>
      <c r="F156" s="119"/>
      <c r="G156" s="119"/>
      <c r="H156" s="119"/>
      <c r="I156" s="119"/>
      <c r="J156" s="119"/>
      <c r="K156" s="119"/>
      <c r="L156" s="119"/>
      <c r="M156" s="118"/>
      <c r="N156" s="118"/>
      <c r="O156" s="118"/>
      <c r="P156" s="120"/>
      <c r="R156" s="118"/>
      <c r="S156" s="118"/>
      <c r="T156" s="118"/>
      <c r="U156" s="118"/>
      <c r="V156" s="118"/>
      <c r="W156" s="118"/>
      <c r="X156" s="118"/>
      <c r="Y156" s="118"/>
      <c r="Z156" s="118"/>
    </row>
    <row r="157" spans="1:26" ht="14.25" customHeight="1" x14ac:dyDescent="0.55000000000000004">
      <c r="A157" s="118"/>
      <c r="B157" s="118"/>
      <c r="C157" s="118"/>
      <c r="D157" s="119"/>
      <c r="E157" s="119"/>
      <c r="F157" s="119"/>
      <c r="G157" s="119"/>
      <c r="H157" s="119"/>
      <c r="I157" s="119"/>
      <c r="J157" s="119"/>
      <c r="K157" s="119"/>
      <c r="L157" s="119"/>
      <c r="M157" s="118"/>
      <c r="N157" s="118"/>
      <c r="O157" s="118"/>
      <c r="P157" s="120"/>
      <c r="R157" s="118"/>
      <c r="S157" s="118"/>
      <c r="T157" s="118"/>
      <c r="U157" s="118"/>
      <c r="V157" s="118"/>
      <c r="W157" s="118"/>
      <c r="X157" s="118"/>
      <c r="Y157" s="118"/>
      <c r="Z157" s="118"/>
    </row>
    <row r="158" spans="1:26" ht="14.25" customHeight="1" x14ac:dyDescent="0.55000000000000004">
      <c r="A158" s="118"/>
      <c r="B158" s="118"/>
      <c r="C158" s="118"/>
      <c r="D158" s="119"/>
      <c r="E158" s="119"/>
      <c r="F158" s="119"/>
      <c r="G158" s="119"/>
      <c r="H158" s="119"/>
      <c r="I158" s="119"/>
      <c r="J158" s="119"/>
      <c r="K158" s="119"/>
      <c r="L158" s="119"/>
      <c r="M158" s="118"/>
      <c r="N158" s="118"/>
      <c r="O158" s="118"/>
      <c r="P158" s="120"/>
      <c r="R158" s="118"/>
      <c r="S158" s="118"/>
      <c r="T158" s="118"/>
      <c r="U158" s="118"/>
      <c r="V158" s="118"/>
      <c r="W158" s="118"/>
      <c r="X158" s="118"/>
      <c r="Y158" s="118"/>
      <c r="Z158" s="118"/>
    </row>
    <row r="159" spans="1:26" ht="14.25" customHeight="1" x14ac:dyDescent="0.55000000000000004">
      <c r="A159" s="118"/>
      <c r="B159" s="118"/>
      <c r="C159" s="118"/>
      <c r="D159" s="119"/>
      <c r="E159" s="119"/>
      <c r="F159" s="119"/>
      <c r="G159" s="119"/>
      <c r="H159" s="119"/>
      <c r="I159" s="119"/>
      <c r="J159" s="119"/>
      <c r="K159" s="119"/>
      <c r="L159" s="119"/>
      <c r="M159" s="118"/>
      <c r="N159" s="118"/>
      <c r="O159" s="118"/>
      <c r="P159" s="120"/>
      <c r="R159" s="118"/>
      <c r="S159" s="118"/>
      <c r="T159" s="118"/>
      <c r="U159" s="118"/>
      <c r="V159" s="118"/>
      <c r="W159" s="118"/>
      <c r="X159" s="118"/>
      <c r="Y159" s="118"/>
      <c r="Z159" s="118"/>
    </row>
    <row r="160" spans="1:26" ht="14.25" customHeight="1" x14ac:dyDescent="0.55000000000000004">
      <c r="A160" s="118"/>
      <c r="B160" s="118"/>
      <c r="C160" s="118"/>
      <c r="D160" s="119"/>
      <c r="E160" s="119"/>
      <c r="F160" s="119"/>
      <c r="G160" s="119"/>
      <c r="H160" s="119"/>
      <c r="I160" s="119"/>
      <c r="J160" s="119"/>
      <c r="K160" s="119"/>
      <c r="L160" s="119"/>
      <c r="M160" s="118"/>
      <c r="N160" s="118"/>
      <c r="O160" s="118"/>
      <c r="P160" s="120"/>
      <c r="R160" s="118"/>
      <c r="S160" s="118"/>
      <c r="T160" s="118"/>
      <c r="U160" s="118"/>
      <c r="V160" s="118"/>
      <c r="W160" s="118"/>
      <c r="X160" s="118"/>
      <c r="Y160" s="118"/>
      <c r="Z160" s="118"/>
    </row>
    <row r="161" spans="1:26" ht="14.25" customHeight="1" x14ac:dyDescent="0.55000000000000004">
      <c r="A161" s="118"/>
      <c r="B161" s="118"/>
      <c r="C161" s="118"/>
      <c r="D161" s="119"/>
      <c r="E161" s="119"/>
      <c r="F161" s="119"/>
      <c r="G161" s="119"/>
      <c r="H161" s="119"/>
      <c r="I161" s="119"/>
      <c r="J161" s="119"/>
      <c r="K161" s="119"/>
      <c r="L161" s="119"/>
      <c r="M161" s="118"/>
      <c r="N161" s="118"/>
      <c r="O161" s="118"/>
      <c r="P161" s="120"/>
      <c r="R161" s="118"/>
      <c r="S161" s="118"/>
      <c r="T161" s="118"/>
      <c r="U161" s="118"/>
      <c r="V161" s="118"/>
      <c r="W161" s="118"/>
      <c r="X161" s="118"/>
      <c r="Y161" s="118"/>
      <c r="Z161" s="118"/>
    </row>
    <row r="162" spans="1:26" ht="14.25" customHeight="1" x14ac:dyDescent="0.55000000000000004">
      <c r="A162" s="118"/>
      <c r="B162" s="118"/>
      <c r="C162" s="118"/>
      <c r="D162" s="119"/>
      <c r="E162" s="119"/>
      <c r="F162" s="119"/>
      <c r="G162" s="119"/>
      <c r="H162" s="119"/>
      <c r="I162" s="119"/>
      <c r="J162" s="119"/>
      <c r="K162" s="119"/>
      <c r="L162" s="119"/>
      <c r="M162" s="118"/>
      <c r="N162" s="118"/>
      <c r="O162" s="118"/>
      <c r="P162" s="120"/>
      <c r="R162" s="118"/>
      <c r="S162" s="118"/>
      <c r="T162" s="118"/>
      <c r="U162" s="118"/>
      <c r="V162" s="118"/>
      <c r="W162" s="118"/>
      <c r="X162" s="118"/>
      <c r="Y162" s="118"/>
      <c r="Z162" s="118"/>
    </row>
    <row r="163" spans="1:26" ht="14.25" customHeight="1" x14ac:dyDescent="0.55000000000000004">
      <c r="A163" s="118"/>
      <c r="B163" s="118"/>
      <c r="C163" s="118"/>
      <c r="D163" s="119"/>
      <c r="E163" s="119"/>
      <c r="F163" s="119"/>
      <c r="G163" s="119"/>
      <c r="H163" s="119"/>
      <c r="I163" s="119"/>
      <c r="J163" s="119"/>
      <c r="K163" s="119"/>
      <c r="L163" s="119"/>
      <c r="M163" s="118"/>
      <c r="N163" s="118"/>
      <c r="O163" s="118"/>
      <c r="P163" s="120"/>
      <c r="R163" s="118"/>
      <c r="S163" s="118"/>
      <c r="T163" s="118"/>
      <c r="U163" s="118"/>
      <c r="V163" s="118"/>
      <c r="W163" s="118"/>
      <c r="X163" s="118"/>
      <c r="Y163" s="118"/>
      <c r="Z163" s="118"/>
    </row>
    <row r="164" spans="1:26" ht="14.25" customHeight="1" x14ac:dyDescent="0.55000000000000004">
      <c r="A164" s="118"/>
      <c r="B164" s="118"/>
      <c r="C164" s="118"/>
      <c r="D164" s="119"/>
      <c r="E164" s="119"/>
      <c r="F164" s="119"/>
      <c r="G164" s="119"/>
      <c r="H164" s="119"/>
      <c r="I164" s="119"/>
      <c r="J164" s="119"/>
      <c r="K164" s="119"/>
      <c r="L164" s="119"/>
      <c r="M164" s="118"/>
      <c r="N164" s="118"/>
      <c r="O164" s="118"/>
      <c r="P164" s="120"/>
      <c r="R164" s="118"/>
      <c r="S164" s="118"/>
      <c r="T164" s="118"/>
      <c r="U164" s="118"/>
      <c r="V164" s="118"/>
      <c r="W164" s="118"/>
      <c r="X164" s="118"/>
      <c r="Y164" s="118"/>
      <c r="Z164" s="118"/>
    </row>
    <row r="165" spans="1:26" ht="14.25" customHeight="1" x14ac:dyDescent="0.55000000000000004">
      <c r="A165" s="118"/>
      <c r="B165" s="118"/>
      <c r="C165" s="118"/>
      <c r="D165" s="119"/>
      <c r="E165" s="119"/>
      <c r="F165" s="119"/>
      <c r="G165" s="119"/>
      <c r="H165" s="119"/>
      <c r="I165" s="119"/>
      <c r="J165" s="119"/>
      <c r="K165" s="119"/>
      <c r="L165" s="119"/>
      <c r="M165" s="118"/>
      <c r="N165" s="118"/>
      <c r="O165" s="118"/>
      <c r="P165" s="120"/>
      <c r="R165" s="118"/>
      <c r="S165" s="118"/>
      <c r="T165" s="118"/>
      <c r="U165" s="118"/>
      <c r="V165" s="118"/>
      <c r="W165" s="118"/>
      <c r="X165" s="118"/>
      <c r="Y165" s="118"/>
      <c r="Z165" s="118"/>
    </row>
    <row r="166" spans="1:26" ht="14.25" customHeight="1" x14ac:dyDescent="0.55000000000000004">
      <c r="A166" s="118"/>
      <c r="B166" s="118"/>
      <c r="C166" s="118"/>
      <c r="D166" s="119"/>
      <c r="E166" s="119"/>
      <c r="F166" s="119"/>
      <c r="G166" s="119"/>
      <c r="H166" s="119"/>
      <c r="I166" s="119"/>
      <c r="J166" s="119"/>
      <c r="K166" s="119"/>
      <c r="L166" s="119"/>
      <c r="M166" s="118"/>
      <c r="N166" s="118"/>
      <c r="O166" s="118"/>
      <c r="P166" s="120"/>
      <c r="R166" s="118"/>
      <c r="S166" s="118"/>
      <c r="T166" s="118"/>
      <c r="U166" s="118"/>
      <c r="V166" s="118"/>
      <c r="W166" s="118"/>
      <c r="X166" s="118"/>
      <c r="Y166" s="118"/>
      <c r="Z166" s="118"/>
    </row>
    <row r="167" spans="1:26" ht="14.25" customHeight="1" x14ac:dyDescent="0.55000000000000004">
      <c r="A167" s="118"/>
      <c r="B167" s="118"/>
      <c r="C167" s="118"/>
      <c r="D167" s="119"/>
      <c r="E167" s="119"/>
      <c r="F167" s="119"/>
      <c r="G167" s="119"/>
      <c r="H167" s="119"/>
      <c r="I167" s="119"/>
      <c r="J167" s="119"/>
      <c r="K167" s="119"/>
      <c r="L167" s="119"/>
      <c r="M167" s="118"/>
      <c r="N167" s="118"/>
      <c r="O167" s="118"/>
      <c r="P167" s="120"/>
      <c r="R167" s="118"/>
      <c r="S167" s="118"/>
      <c r="T167" s="118"/>
      <c r="U167" s="118"/>
      <c r="V167" s="118"/>
      <c r="W167" s="118"/>
      <c r="X167" s="118"/>
      <c r="Y167" s="118"/>
      <c r="Z167" s="118"/>
    </row>
    <row r="168" spans="1:26" ht="14.25" customHeight="1" x14ac:dyDescent="0.55000000000000004">
      <c r="A168" s="118"/>
      <c r="B168" s="118"/>
      <c r="C168" s="118"/>
      <c r="D168" s="119"/>
      <c r="E168" s="119"/>
      <c r="F168" s="119"/>
      <c r="G168" s="119"/>
      <c r="H168" s="119"/>
      <c r="I168" s="119"/>
      <c r="J168" s="119"/>
      <c r="K168" s="119"/>
      <c r="L168" s="119"/>
      <c r="M168" s="118"/>
      <c r="N168" s="118"/>
      <c r="O168" s="118"/>
      <c r="P168" s="120"/>
      <c r="R168" s="118"/>
      <c r="S168" s="118"/>
      <c r="T168" s="118"/>
      <c r="U168" s="118"/>
      <c r="V168" s="118"/>
      <c r="W168" s="118"/>
      <c r="X168" s="118"/>
      <c r="Y168" s="118"/>
      <c r="Z168" s="118"/>
    </row>
    <row r="169" spans="1:26" ht="14.25" customHeight="1" x14ac:dyDescent="0.55000000000000004">
      <c r="A169" s="118"/>
      <c r="B169" s="118"/>
      <c r="C169" s="118"/>
      <c r="D169" s="119"/>
      <c r="E169" s="119"/>
      <c r="F169" s="119"/>
      <c r="G169" s="119"/>
      <c r="H169" s="119"/>
      <c r="I169" s="119"/>
      <c r="J169" s="119"/>
      <c r="K169" s="119"/>
      <c r="L169" s="119"/>
      <c r="M169" s="118"/>
      <c r="N169" s="118"/>
      <c r="O169" s="118"/>
      <c r="P169" s="120"/>
      <c r="R169" s="118"/>
      <c r="S169" s="118"/>
      <c r="T169" s="118"/>
      <c r="U169" s="118"/>
      <c r="V169" s="118"/>
      <c r="W169" s="118"/>
      <c r="X169" s="118"/>
      <c r="Y169" s="118"/>
      <c r="Z169" s="118"/>
    </row>
    <row r="170" spans="1:26" ht="14.25" customHeight="1" x14ac:dyDescent="0.55000000000000004">
      <c r="A170" s="118"/>
      <c r="B170" s="118"/>
      <c r="C170" s="118"/>
      <c r="D170" s="119"/>
      <c r="E170" s="119"/>
      <c r="F170" s="119"/>
      <c r="G170" s="119"/>
      <c r="H170" s="119"/>
      <c r="I170" s="119"/>
      <c r="J170" s="119"/>
      <c r="K170" s="119"/>
      <c r="L170" s="119"/>
      <c r="M170" s="118"/>
      <c r="N170" s="118"/>
      <c r="O170" s="118"/>
      <c r="P170" s="120"/>
      <c r="R170" s="118"/>
      <c r="S170" s="118"/>
      <c r="T170" s="118"/>
      <c r="U170" s="118"/>
      <c r="V170" s="118"/>
      <c r="W170" s="118"/>
      <c r="X170" s="118"/>
      <c r="Y170" s="118"/>
      <c r="Z170" s="118"/>
    </row>
    <row r="171" spans="1:26" ht="14.25" customHeight="1" x14ac:dyDescent="0.55000000000000004">
      <c r="A171" s="118"/>
      <c r="B171" s="118"/>
      <c r="C171" s="118"/>
      <c r="D171" s="119"/>
      <c r="E171" s="119"/>
      <c r="F171" s="119"/>
      <c r="G171" s="119"/>
      <c r="H171" s="119"/>
      <c r="I171" s="119"/>
      <c r="J171" s="119"/>
      <c r="K171" s="119"/>
      <c r="L171" s="119"/>
      <c r="M171" s="118"/>
      <c r="N171" s="118"/>
      <c r="O171" s="118"/>
      <c r="P171" s="120"/>
      <c r="R171" s="118"/>
      <c r="S171" s="118"/>
      <c r="T171" s="118"/>
      <c r="U171" s="118"/>
      <c r="V171" s="118"/>
      <c r="W171" s="118"/>
      <c r="X171" s="118"/>
      <c r="Y171" s="118"/>
      <c r="Z171" s="118"/>
    </row>
    <row r="172" spans="1:26" ht="14.25" customHeight="1" x14ac:dyDescent="0.55000000000000004">
      <c r="A172" s="118"/>
      <c r="B172" s="118"/>
      <c r="C172" s="118"/>
      <c r="D172" s="119"/>
      <c r="E172" s="119"/>
      <c r="F172" s="119"/>
      <c r="G172" s="119"/>
      <c r="H172" s="119"/>
      <c r="I172" s="119"/>
      <c r="J172" s="119"/>
      <c r="K172" s="119"/>
      <c r="L172" s="119"/>
      <c r="M172" s="118"/>
      <c r="N172" s="118"/>
      <c r="O172" s="118"/>
      <c r="P172" s="120"/>
      <c r="R172" s="118"/>
      <c r="S172" s="118"/>
      <c r="T172" s="118"/>
      <c r="U172" s="118"/>
      <c r="V172" s="118"/>
      <c r="W172" s="118"/>
      <c r="X172" s="118"/>
      <c r="Y172" s="118"/>
      <c r="Z172" s="118"/>
    </row>
    <row r="173" spans="1:26" ht="14.25" customHeight="1" x14ac:dyDescent="0.55000000000000004">
      <c r="A173" s="118"/>
      <c r="B173" s="118"/>
      <c r="C173" s="118"/>
      <c r="D173" s="119"/>
      <c r="E173" s="119"/>
      <c r="F173" s="119"/>
      <c r="G173" s="119"/>
      <c r="H173" s="119"/>
      <c r="I173" s="119"/>
      <c r="J173" s="119"/>
      <c r="K173" s="119"/>
      <c r="L173" s="119"/>
      <c r="M173" s="118"/>
      <c r="N173" s="118"/>
      <c r="O173" s="118"/>
      <c r="P173" s="120"/>
      <c r="R173" s="118"/>
      <c r="S173" s="118"/>
      <c r="T173" s="118"/>
      <c r="U173" s="118"/>
      <c r="V173" s="118"/>
      <c r="W173" s="118"/>
      <c r="X173" s="118"/>
      <c r="Y173" s="118"/>
      <c r="Z173" s="118"/>
    </row>
    <row r="174" spans="1:26" ht="14.25" customHeight="1" x14ac:dyDescent="0.55000000000000004">
      <c r="A174" s="118"/>
      <c r="B174" s="118"/>
      <c r="C174" s="118"/>
      <c r="D174" s="119"/>
      <c r="E174" s="119"/>
      <c r="F174" s="119"/>
      <c r="G174" s="119"/>
      <c r="H174" s="119"/>
      <c r="I174" s="119"/>
      <c r="J174" s="119"/>
      <c r="K174" s="119"/>
      <c r="L174" s="119"/>
      <c r="M174" s="118"/>
      <c r="N174" s="118"/>
      <c r="O174" s="118"/>
      <c r="P174" s="120"/>
      <c r="R174" s="118"/>
      <c r="S174" s="118"/>
      <c r="T174" s="118"/>
      <c r="U174" s="118"/>
      <c r="V174" s="118"/>
      <c r="W174" s="118"/>
      <c r="X174" s="118"/>
      <c r="Y174" s="118"/>
      <c r="Z174" s="118"/>
    </row>
    <row r="175" spans="1:26" ht="14.25" customHeight="1" x14ac:dyDescent="0.55000000000000004">
      <c r="A175" s="118"/>
      <c r="B175" s="118"/>
      <c r="C175" s="118"/>
      <c r="D175" s="119"/>
      <c r="E175" s="119"/>
      <c r="F175" s="119"/>
      <c r="G175" s="119"/>
      <c r="H175" s="119"/>
      <c r="I175" s="119"/>
      <c r="J175" s="119"/>
      <c r="K175" s="119"/>
      <c r="L175" s="119"/>
      <c r="M175" s="118"/>
      <c r="N175" s="118"/>
      <c r="O175" s="118"/>
      <c r="P175" s="120"/>
      <c r="R175" s="118"/>
      <c r="S175" s="118"/>
      <c r="T175" s="118"/>
      <c r="U175" s="118"/>
      <c r="V175" s="118"/>
      <c r="W175" s="118"/>
      <c r="X175" s="118"/>
      <c r="Y175" s="118"/>
      <c r="Z175" s="118"/>
    </row>
    <row r="176" spans="1:26" ht="14.25" customHeight="1" x14ac:dyDescent="0.55000000000000004">
      <c r="A176" s="118"/>
      <c r="B176" s="118"/>
      <c r="C176" s="118"/>
      <c r="D176" s="119"/>
      <c r="E176" s="119"/>
      <c r="F176" s="119"/>
      <c r="G176" s="119"/>
      <c r="H176" s="119"/>
      <c r="I176" s="119"/>
      <c r="J176" s="119"/>
      <c r="K176" s="119"/>
      <c r="L176" s="119"/>
      <c r="M176" s="118"/>
      <c r="N176" s="118"/>
      <c r="O176" s="118"/>
      <c r="P176" s="120"/>
      <c r="R176" s="118"/>
      <c r="S176" s="118"/>
      <c r="T176" s="118"/>
      <c r="U176" s="118"/>
      <c r="V176" s="118"/>
      <c r="W176" s="118"/>
      <c r="X176" s="118"/>
      <c r="Y176" s="118"/>
      <c r="Z176" s="118"/>
    </row>
    <row r="177" spans="1:26" ht="14.25" customHeight="1" x14ac:dyDescent="0.55000000000000004">
      <c r="A177" s="118"/>
      <c r="B177" s="118"/>
      <c r="C177" s="118"/>
      <c r="D177" s="119"/>
      <c r="E177" s="119"/>
      <c r="F177" s="119"/>
      <c r="G177" s="119"/>
      <c r="H177" s="119"/>
      <c r="I177" s="119"/>
      <c r="J177" s="119"/>
      <c r="K177" s="119"/>
      <c r="L177" s="119"/>
      <c r="M177" s="118"/>
      <c r="N177" s="118"/>
      <c r="O177" s="118"/>
      <c r="P177" s="120"/>
      <c r="R177" s="118"/>
      <c r="S177" s="118"/>
      <c r="T177" s="118"/>
      <c r="U177" s="118"/>
      <c r="V177" s="118"/>
      <c r="W177" s="118"/>
      <c r="X177" s="118"/>
      <c r="Y177" s="118"/>
      <c r="Z177" s="118"/>
    </row>
    <row r="178" spans="1:26" ht="14.25" customHeight="1" x14ac:dyDescent="0.55000000000000004">
      <c r="A178" s="118"/>
      <c r="B178" s="118"/>
      <c r="C178" s="118"/>
      <c r="D178" s="119"/>
      <c r="E178" s="119"/>
      <c r="F178" s="119"/>
      <c r="G178" s="119"/>
      <c r="H178" s="119"/>
      <c r="I178" s="119"/>
      <c r="J178" s="119"/>
      <c r="K178" s="119"/>
      <c r="L178" s="119"/>
      <c r="M178" s="118"/>
      <c r="N178" s="118"/>
      <c r="O178" s="118"/>
      <c r="P178" s="120"/>
      <c r="R178" s="118"/>
      <c r="S178" s="118"/>
      <c r="T178" s="118"/>
      <c r="U178" s="118"/>
      <c r="V178" s="118"/>
      <c r="W178" s="118"/>
      <c r="X178" s="118"/>
      <c r="Y178" s="118"/>
      <c r="Z178" s="118"/>
    </row>
    <row r="179" spans="1:26" ht="14.25" customHeight="1" x14ac:dyDescent="0.55000000000000004">
      <c r="A179" s="118"/>
      <c r="B179" s="118"/>
      <c r="C179" s="118"/>
      <c r="D179" s="119"/>
      <c r="E179" s="119"/>
      <c r="F179" s="119"/>
      <c r="G179" s="119"/>
      <c r="H179" s="119"/>
      <c r="I179" s="119"/>
      <c r="J179" s="119"/>
      <c r="K179" s="119"/>
      <c r="L179" s="119"/>
      <c r="M179" s="118"/>
      <c r="N179" s="118"/>
      <c r="O179" s="118"/>
      <c r="P179" s="120"/>
      <c r="R179" s="118"/>
      <c r="S179" s="118"/>
      <c r="T179" s="118"/>
      <c r="U179" s="118"/>
      <c r="V179" s="118"/>
      <c r="W179" s="118"/>
      <c r="X179" s="118"/>
      <c r="Y179" s="118"/>
      <c r="Z179" s="118"/>
    </row>
    <row r="180" spans="1:26" ht="14.25" customHeight="1" x14ac:dyDescent="0.55000000000000004">
      <c r="A180" s="118"/>
      <c r="B180" s="118"/>
      <c r="C180" s="118"/>
      <c r="D180" s="119"/>
      <c r="E180" s="119"/>
      <c r="F180" s="119"/>
      <c r="G180" s="119"/>
      <c r="H180" s="119"/>
      <c r="I180" s="119"/>
      <c r="J180" s="119"/>
      <c r="K180" s="119"/>
      <c r="L180" s="119"/>
      <c r="M180" s="118"/>
      <c r="N180" s="118"/>
      <c r="O180" s="118"/>
      <c r="P180" s="120"/>
      <c r="R180" s="118"/>
      <c r="S180" s="118"/>
      <c r="T180" s="118"/>
      <c r="U180" s="118"/>
      <c r="V180" s="118"/>
      <c r="W180" s="118"/>
      <c r="X180" s="118"/>
      <c r="Y180" s="118"/>
      <c r="Z180" s="118"/>
    </row>
    <row r="181" spans="1:26" ht="14.25" customHeight="1" x14ac:dyDescent="0.55000000000000004">
      <c r="A181" s="118"/>
      <c r="B181" s="118"/>
      <c r="C181" s="118"/>
      <c r="D181" s="119"/>
      <c r="E181" s="119"/>
      <c r="F181" s="119"/>
      <c r="G181" s="119"/>
      <c r="H181" s="119"/>
      <c r="I181" s="119"/>
      <c r="J181" s="119"/>
      <c r="K181" s="119"/>
      <c r="L181" s="119"/>
      <c r="M181" s="118"/>
      <c r="N181" s="118"/>
      <c r="O181" s="118"/>
      <c r="P181" s="120"/>
      <c r="R181" s="118"/>
      <c r="S181" s="118"/>
      <c r="T181" s="118"/>
      <c r="U181" s="118"/>
      <c r="V181" s="118"/>
      <c r="W181" s="118"/>
      <c r="X181" s="118"/>
      <c r="Y181" s="118"/>
      <c r="Z181" s="118"/>
    </row>
    <row r="182" spans="1:26" ht="14.25" customHeight="1" x14ac:dyDescent="0.55000000000000004">
      <c r="A182" s="118"/>
      <c r="B182" s="118"/>
      <c r="C182" s="118"/>
      <c r="D182" s="119"/>
      <c r="E182" s="119"/>
      <c r="F182" s="119"/>
      <c r="G182" s="119"/>
      <c r="H182" s="119"/>
      <c r="I182" s="119"/>
      <c r="J182" s="119"/>
      <c r="K182" s="119"/>
      <c r="L182" s="119"/>
      <c r="M182" s="118"/>
      <c r="N182" s="118"/>
      <c r="O182" s="118"/>
      <c r="P182" s="120"/>
      <c r="R182" s="118"/>
      <c r="S182" s="118"/>
      <c r="T182" s="118"/>
      <c r="U182" s="118"/>
      <c r="V182" s="118"/>
      <c r="W182" s="118"/>
      <c r="X182" s="118"/>
      <c r="Y182" s="118"/>
      <c r="Z182" s="118"/>
    </row>
    <row r="183" spans="1:26" ht="14.25" customHeight="1" x14ac:dyDescent="0.55000000000000004">
      <c r="A183" s="118"/>
      <c r="B183" s="118"/>
      <c r="C183" s="118"/>
      <c r="D183" s="119"/>
      <c r="E183" s="119"/>
      <c r="F183" s="119"/>
      <c r="G183" s="119"/>
      <c r="H183" s="119"/>
      <c r="I183" s="119"/>
      <c r="J183" s="119"/>
      <c r="K183" s="119"/>
      <c r="L183" s="119"/>
      <c r="M183" s="118"/>
      <c r="N183" s="118"/>
      <c r="O183" s="118"/>
      <c r="P183" s="120"/>
      <c r="R183" s="118"/>
      <c r="S183" s="118"/>
      <c r="T183" s="118"/>
      <c r="U183" s="118"/>
      <c r="V183" s="118"/>
      <c r="W183" s="118"/>
      <c r="X183" s="118"/>
      <c r="Y183" s="118"/>
      <c r="Z183" s="118"/>
    </row>
    <row r="184" spans="1:26" ht="14.25" customHeight="1" x14ac:dyDescent="0.55000000000000004">
      <c r="A184" s="118"/>
      <c r="B184" s="118"/>
      <c r="C184" s="118"/>
      <c r="D184" s="119"/>
      <c r="E184" s="119"/>
      <c r="F184" s="119"/>
      <c r="G184" s="119"/>
      <c r="H184" s="119"/>
      <c r="I184" s="119"/>
      <c r="J184" s="119"/>
      <c r="K184" s="119"/>
      <c r="L184" s="119"/>
      <c r="M184" s="118"/>
      <c r="N184" s="118"/>
      <c r="O184" s="118"/>
      <c r="P184" s="120"/>
      <c r="R184" s="118"/>
      <c r="S184" s="118"/>
      <c r="T184" s="118"/>
      <c r="U184" s="118"/>
      <c r="V184" s="118"/>
      <c r="W184" s="118"/>
      <c r="X184" s="118"/>
      <c r="Y184" s="118"/>
      <c r="Z184" s="118"/>
    </row>
    <row r="185" spans="1:26" ht="14.25" customHeight="1" x14ac:dyDescent="0.55000000000000004">
      <c r="A185" s="118"/>
      <c r="B185" s="118"/>
      <c r="C185" s="118"/>
      <c r="D185" s="119"/>
      <c r="E185" s="119"/>
      <c r="F185" s="119"/>
      <c r="G185" s="119"/>
      <c r="H185" s="119"/>
      <c r="I185" s="119"/>
      <c r="J185" s="119"/>
      <c r="K185" s="119"/>
      <c r="L185" s="119"/>
      <c r="M185" s="118"/>
      <c r="N185" s="118"/>
      <c r="O185" s="118"/>
      <c r="P185" s="120"/>
      <c r="R185" s="118"/>
      <c r="S185" s="118"/>
      <c r="T185" s="118"/>
      <c r="U185" s="118"/>
      <c r="V185" s="118"/>
      <c r="W185" s="118"/>
      <c r="X185" s="118"/>
      <c r="Y185" s="118"/>
      <c r="Z185" s="118"/>
    </row>
    <row r="186" spans="1:26" ht="14.25" customHeight="1" x14ac:dyDescent="0.55000000000000004">
      <c r="A186" s="118"/>
      <c r="B186" s="118"/>
      <c r="C186" s="118"/>
      <c r="D186" s="119"/>
      <c r="E186" s="119"/>
      <c r="F186" s="119"/>
      <c r="G186" s="119"/>
      <c r="H186" s="119"/>
      <c r="I186" s="119"/>
      <c r="J186" s="119"/>
      <c r="K186" s="119"/>
      <c r="L186" s="119"/>
      <c r="M186" s="118"/>
      <c r="N186" s="118"/>
      <c r="O186" s="118"/>
      <c r="P186" s="120"/>
      <c r="R186" s="118"/>
      <c r="S186" s="118"/>
      <c r="T186" s="118"/>
      <c r="U186" s="118"/>
      <c r="V186" s="118"/>
      <c r="W186" s="118"/>
      <c r="X186" s="118"/>
      <c r="Y186" s="118"/>
      <c r="Z186" s="118"/>
    </row>
    <row r="187" spans="1:26" ht="14.25" customHeight="1" x14ac:dyDescent="0.55000000000000004">
      <c r="A187" s="118"/>
      <c r="B187" s="118"/>
      <c r="C187" s="118"/>
      <c r="D187" s="119"/>
      <c r="E187" s="119"/>
      <c r="F187" s="119"/>
      <c r="G187" s="119"/>
      <c r="H187" s="119"/>
      <c r="I187" s="119"/>
      <c r="J187" s="119"/>
      <c r="K187" s="119"/>
      <c r="L187" s="119"/>
      <c r="M187" s="118"/>
      <c r="N187" s="118"/>
      <c r="O187" s="118"/>
      <c r="P187" s="120"/>
      <c r="R187" s="118"/>
      <c r="S187" s="118"/>
      <c r="T187" s="118"/>
      <c r="U187" s="118"/>
      <c r="V187" s="118"/>
      <c r="W187" s="118"/>
      <c r="X187" s="118"/>
      <c r="Y187" s="118"/>
      <c r="Z187" s="118"/>
    </row>
    <row r="188" spans="1:26" ht="14.25" customHeight="1" x14ac:dyDescent="0.55000000000000004">
      <c r="A188" s="118"/>
      <c r="B188" s="118"/>
      <c r="C188" s="118"/>
      <c r="D188" s="119"/>
      <c r="E188" s="119"/>
      <c r="F188" s="119"/>
      <c r="G188" s="119"/>
      <c r="H188" s="119"/>
      <c r="I188" s="119"/>
      <c r="J188" s="119"/>
      <c r="K188" s="119"/>
      <c r="L188" s="119"/>
      <c r="M188" s="118"/>
      <c r="N188" s="118"/>
      <c r="O188" s="118"/>
      <c r="P188" s="120"/>
      <c r="R188" s="118"/>
      <c r="S188" s="118"/>
      <c r="T188" s="118"/>
      <c r="U188" s="118"/>
      <c r="V188" s="118"/>
      <c r="W188" s="118"/>
      <c r="X188" s="118"/>
      <c r="Y188" s="118"/>
      <c r="Z188" s="118"/>
    </row>
    <row r="189" spans="1:26" ht="14.25" customHeight="1" x14ac:dyDescent="0.55000000000000004">
      <c r="A189" s="118"/>
      <c r="B189" s="118"/>
      <c r="C189" s="118"/>
      <c r="D189" s="119"/>
      <c r="E189" s="119"/>
      <c r="F189" s="119"/>
      <c r="G189" s="119"/>
      <c r="H189" s="119"/>
      <c r="I189" s="119"/>
      <c r="J189" s="119"/>
      <c r="K189" s="119"/>
      <c r="L189" s="119"/>
      <c r="M189" s="118"/>
      <c r="N189" s="118"/>
      <c r="O189" s="118"/>
      <c r="P189" s="120"/>
      <c r="R189" s="118"/>
      <c r="S189" s="118"/>
      <c r="T189" s="118"/>
      <c r="U189" s="118"/>
      <c r="V189" s="118"/>
      <c r="W189" s="118"/>
      <c r="X189" s="118"/>
      <c r="Y189" s="118"/>
      <c r="Z189" s="118"/>
    </row>
    <row r="190" spans="1:26" ht="14.25" customHeight="1" x14ac:dyDescent="0.55000000000000004">
      <c r="A190" s="118"/>
      <c r="B190" s="118"/>
      <c r="C190" s="118"/>
      <c r="D190" s="119"/>
      <c r="E190" s="119"/>
      <c r="F190" s="119"/>
      <c r="G190" s="119"/>
      <c r="H190" s="119"/>
      <c r="I190" s="119"/>
      <c r="J190" s="119"/>
      <c r="K190" s="119"/>
      <c r="L190" s="119"/>
      <c r="M190" s="118"/>
      <c r="N190" s="118"/>
      <c r="O190" s="118"/>
      <c r="P190" s="120"/>
      <c r="R190" s="118"/>
      <c r="S190" s="118"/>
      <c r="T190" s="118"/>
      <c r="U190" s="118"/>
      <c r="V190" s="118"/>
      <c r="W190" s="118"/>
      <c r="X190" s="118"/>
      <c r="Y190" s="118"/>
      <c r="Z190" s="118"/>
    </row>
    <row r="191" spans="1:26" ht="14.25" customHeight="1" x14ac:dyDescent="0.55000000000000004">
      <c r="A191" s="118"/>
      <c r="B191" s="118"/>
      <c r="C191" s="118"/>
      <c r="D191" s="119"/>
      <c r="E191" s="119"/>
      <c r="F191" s="119"/>
      <c r="G191" s="119"/>
      <c r="H191" s="119"/>
      <c r="I191" s="119"/>
      <c r="J191" s="119"/>
      <c r="K191" s="119"/>
      <c r="L191" s="119"/>
      <c r="M191" s="118"/>
      <c r="N191" s="118"/>
      <c r="O191" s="118"/>
      <c r="P191" s="120"/>
      <c r="R191" s="118"/>
      <c r="S191" s="118"/>
      <c r="T191" s="118"/>
      <c r="U191" s="118"/>
      <c r="V191" s="118"/>
      <c r="W191" s="118"/>
      <c r="X191" s="118"/>
      <c r="Y191" s="118"/>
      <c r="Z191" s="118"/>
    </row>
    <row r="192" spans="1:26" ht="14.25" customHeight="1" x14ac:dyDescent="0.55000000000000004">
      <c r="A192" s="118"/>
      <c r="B192" s="118"/>
      <c r="C192" s="118"/>
      <c r="D192" s="119"/>
      <c r="E192" s="119"/>
      <c r="F192" s="119"/>
      <c r="G192" s="119"/>
      <c r="H192" s="119"/>
      <c r="I192" s="119"/>
      <c r="J192" s="119"/>
      <c r="K192" s="119"/>
      <c r="L192" s="119"/>
      <c r="M192" s="118"/>
      <c r="N192" s="118"/>
      <c r="O192" s="118"/>
      <c r="P192" s="120"/>
      <c r="R192" s="118"/>
      <c r="S192" s="118"/>
      <c r="T192" s="118"/>
      <c r="U192" s="118"/>
      <c r="V192" s="118"/>
      <c r="W192" s="118"/>
      <c r="X192" s="118"/>
      <c r="Y192" s="118"/>
      <c r="Z192" s="118"/>
    </row>
    <row r="193" spans="1:26" ht="14.25" customHeight="1" x14ac:dyDescent="0.55000000000000004">
      <c r="A193" s="118"/>
      <c r="B193" s="118"/>
      <c r="C193" s="118"/>
      <c r="D193" s="119"/>
      <c r="E193" s="119"/>
      <c r="F193" s="119"/>
      <c r="G193" s="119"/>
      <c r="H193" s="119"/>
      <c r="I193" s="119"/>
      <c r="J193" s="119"/>
      <c r="K193" s="119"/>
      <c r="L193" s="119"/>
      <c r="M193" s="118"/>
      <c r="N193" s="118"/>
      <c r="O193" s="118"/>
      <c r="P193" s="120"/>
      <c r="R193" s="118"/>
      <c r="S193" s="118"/>
      <c r="T193" s="118"/>
      <c r="U193" s="118"/>
      <c r="V193" s="118"/>
      <c r="W193" s="118"/>
      <c r="X193" s="118"/>
      <c r="Y193" s="118"/>
      <c r="Z193" s="118"/>
    </row>
    <row r="194" spans="1:26" ht="14.25" customHeight="1" x14ac:dyDescent="0.55000000000000004">
      <c r="A194" s="118"/>
      <c r="B194" s="118"/>
      <c r="C194" s="118"/>
      <c r="D194" s="119"/>
      <c r="E194" s="119"/>
      <c r="F194" s="119"/>
      <c r="G194" s="119"/>
      <c r="H194" s="119"/>
      <c r="I194" s="119"/>
      <c r="J194" s="119"/>
      <c r="K194" s="119"/>
      <c r="L194" s="119"/>
      <c r="M194" s="118"/>
      <c r="N194" s="118"/>
      <c r="O194" s="118"/>
      <c r="P194" s="120"/>
      <c r="R194" s="118"/>
      <c r="S194" s="118"/>
      <c r="T194" s="118"/>
      <c r="U194" s="118"/>
      <c r="V194" s="118"/>
      <c r="W194" s="118"/>
      <c r="X194" s="118"/>
      <c r="Y194" s="118"/>
      <c r="Z194" s="118"/>
    </row>
    <row r="195" spans="1:26" ht="14.25" customHeight="1" x14ac:dyDescent="0.55000000000000004">
      <c r="A195" s="118"/>
      <c r="B195" s="118"/>
      <c r="C195" s="118"/>
      <c r="D195" s="119"/>
      <c r="E195" s="119"/>
      <c r="F195" s="119"/>
      <c r="G195" s="119"/>
      <c r="H195" s="119"/>
      <c r="I195" s="119"/>
      <c r="J195" s="119"/>
      <c r="K195" s="119"/>
      <c r="L195" s="119"/>
      <c r="M195" s="118"/>
      <c r="N195" s="118"/>
      <c r="O195" s="118"/>
      <c r="P195" s="120"/>
      <c r="R195" s="118"/>
      <c r="S195" s="118"/>
      <c r="T195" s="118"/>
      <c r="U195" s="118"/>
      <c r="V195" s="118"/>
      <c r="W195" s="118"/>
      <c r="X195" s="118"/>
      <c r="Y195" s="118"/>
      <c r="Z195" s="118"/>
    </row>
    <row r="196" spans="1:26" ht="14.25" customHeight="1" x14ac:dyDescent="0.55000000000000004">
      <c r="A196" s="118"/>
      <c r="B196" s="118"/>
      <c r="C196" s="118"/>
      <c r="D196" s="119"/>
      <c r="E196" s="119"/>
      <c r="F196" s="119"/>
      <c r="G196" s="119"/>
      <c r="H196" s="119"/>
      <c r="I196" s="119"/>
      <c r="J196" s="119"/>
      <c r="K196" s="119"/>
      <c r="L196" s="119"/>
      <c r="M196" s="118"/>
      <c r="N196" s="118"/>
      <c r="O196" s="118"/>
      <c r="P196" s="120"/>
      <c r="R196" s="118"/>
      <c r="S196" s="118"/>
      <c r="T196" s="118"/>
      <c r="U196" s="118"/>
      <c r="V196" s="118"/>
      <c r="W196" s="118"/>
      <c r="X196" s="118"/>
      <c r="Y196" s="118"/>
      <c r="Z196" s="118"/>
    </row>
    <row r="197" spans="1:26" ht="14.25" customHeight="1" x14ac:dyDescent="0.55000000000000004">
      <c r="A197" s="118"/>
      <c r="B197" s="118"/>
      <c r="C197" s="118"/>
      <c r="D197" s="119"/>
      <c r="E197" s="119"/>
      <c r="F197" s="119"/>
      <c r="G197" s="119"/>
      <c r="H197" s="119"/>
      <c r="I197" s="119"/>
      <c r="J197" s="119"/>
      <c r="K197" s="119"/>
      <c r="L197" s="119"/>
      <c r="M197" s="118"/>
      <c r="N197" s="118"/>
      <c r="O197" s="118"/>
      <c r="P197" s="120"/>
      <c r="R197" s="118"/>
      <c r="S197" s="118"/>
      <c r="T197" s="118"/>
      <c r="U197" s="118"/>
      <c r="V197" s="118"/>
      <c r="W197" s="118"/>
      <c r="X197" s="118"/>
      <c r="Y197" s="118"/>
      <c r="Z197" s="118"/>
    </row>
    <row r="198" spans="1:26" ht="14.25" customHeight="1" x14ac:dyDescent="0.55000000000000004">
      <c r="A198" s="118"/>
      <c r="B198" s="118"/>
      <c r="C198" s="118"/>
      <c r="D198" s="119"/>
      <c r="E198" s="119"/>
      <c r="F198" s="119"/>
      <c r="G198" s="119"/>
      <c r="H198" s="119"/>
      <c r="I198" s="119"/>
      <c r="J198" s="119"/>
      <c r="K198" s="119"/>
      <c r="L198" s="119"/>
      <c r="M198" s="118"/>
      <c r="N198" s="118"/>
      <c r="O198" s="118"/>
      <c r="P198" s="120"/>
      <c r="R198" s="118"/>
      <c r="S198" s="118"/>
      <c r="T198" s="118"/>
      <c r="U198" s="118"/>
      <c r="V198" s="118"/>
      <c r="W198" s="118"/>
      <c r="X198" s="118"/>
      <c r="Y198" s="118"/>
      <c r="Z198" s="118"/>
    </row>
    <row r="199" spans="1:26" ht="14.25" customHeight="1" x14ac:dyDescent="0.55000000000000004">
      <c r="A199" s="118"/>
      <c r="B199" s="118"/>
      <c r="C199" s="118"/>
      <c r="D199" s="119"/>
      <c r="E199" s="119"/>
      <c r="F199" s="119"/>
      <c r="G199" s="119"/>
      <c r="H199" s="119"/>
      <c r="I199" s="119"/>
      <c r="J199" s="119"/>
      <c r="K199" s="119"/>
      <c r="L199" s="119"/>
      <c r="M199" s="118"/>
      <c r="N199" s="118"/>
      <c r="O199" s="118"/>
      <c r="P199" s="120"/>
      <c r="R199" s="118"/>
      <c r="S199" s="118"/>
      <c r="T199" s="118"/>
      <c r="U199" s="118"/>
      <c r="V199" s="118"/>
      <c r="W199" s="118"/>
      <c r="X199" s="118"/>
      <c r="Y199" s="118"/>
      <c r="Z199" s="118"/>
    </row>
    <row r="200" spans="1:26" ht="14.25" customHeight="1" x14ac:dyDescent="0.55000000000000004">
      <c r="A200" s="118"/>
      <c r="B200" s="118"/>
      <c r="C200" s="118"/>
      <c r="D200" s="119"/>
      <c r="E200" s="119"/>
      <c r="F200" s="119"/>
      <c r="G200" s="119"/>
      <c r="H200" s="119"/>
      <c r="I200" s="119"/>
      <c r="J200" s="119"/>
      <c r="K200" s="119"/>
      <c r="L200" s="119"/>
      <c r="M200" s="118"/>
      <c r="N200" s="118"/>
      <c r="O200" s="118"/>
      <c r="P200" s="120"/>
      <c r="R200" s="118"/>
      <c r="S200" s="118"/>
      <c r="T200" s="118"/>
      <c r="U200" s="118"/>
      <c r="V200" s="118"/>
      <c r="W200" s="118"/>
      <c r="X200" s="118"/>
      <c r="Y200" s="118"/>
      <c r="Z200" s="118"/>
    </row>
    <row r="201" spans="1:26" ht="14.25" customHeight="1" x14ac:dyDescent="0.55000000000000004">
      <c r="A201" s="118"/>
      <c r="B201" s="118"/>
      <c r="C201" s="118"/>
      <c r="D201" s="119"/>
      <c r="E201" s="119"/>
      <c r="F201" s="119"/>
      <c r="G201" s="119"/>
      <c r="H201" s="119"/>
      <c r="I201" s="119"/>
      <c r="J201" s="119"/>
      <c r="K201" s="119"/>
      <c r="L201" s="119"/>
      <c r="M201" s="118"/>
      <c r="N201" s="118"/>
      <c r="O201" s="118"/>
      <c r="P201" s="120"/>
      <c r="R201" s="118"/>
      <c r="S201" s="118"/>
      <c r="T201" s="118"/>
      <c r="U201" s="118"/>
      <c r="V201" s="118"/>
      <c r="W201" s="118"/>
      <c r="X201" s="118"/>
      <c r="Y201" s="118"/>
      <c r="Z201" s="118"/>
    </row>
    <row r="202" spans="1:26" ht="14.25" customHeight="1" x14ac:dyDescent="0.55000000000000004">
      <c r="A202" s="118"/>
      <c r="B202" s="118"/>
      <c r="C202" s="118"/>
      <c r="D202" s="119"/>
      <c r="E202" s="119"/>
      <c r="F202" s="119"/>
      <c r="G202" s="119"/>
      <c r="H202" s="119"/>
      <c r="I202" s="119"/>
      <c r="J202" s="119"/>
      <c r="K202" s="119"/>
      <c r="L202" s="119"/>
      <c r="M202" s="118"/>
      <c r="N202" s="118"/>
      <c r="O202" s="118"/>
      <c r="P202" s="120"/>
      <c r="R202" s="118"/>
      <c r="S202" s="118"/>
      <c r="T202" s="118"/>
      <c r="U202" s="118"/>
      <c r="V202" s="118"/>
      <c r="W202" s="118"/>
      <c r="X202" s="118"/>
      <c r="Y202" s="118"/>
      <c r="Z202" s="118"/>
    </row>
    <row r="203" spans="1:26" ht="14.25" customHeight="1" x14ac:dyDescent="0.55000000000000004">
      <c r="A203" s="118"/>
      <c r="B203" s="118"/>
      <c r="C203" s="118"/>
      <c r="D203" s="119"/>
      <c r="E203" s="119"/>
      <c r="F203" s="119"/>
      <c r="G203" s="119"/>
      <c r="H203" s="119"/>
      <c r="I203" s="119"/>
      <c r="J203" s="119"/>
      <c r="K203" s="119"/>
      <c r="L203" s="119"/>
      <c r="M203" s="118"/>
      <c r="N203" s="118"/>
      <c r="O203" s="118"/>
      <c r="P203" s="120"/>
      <c r="R203" s="118"/>
      <c r="S203" s="118"/>
      <c r="T203" s="118"/>
      <c r="U203" s="118"/>
      <c r="V203" s="118"/>
      <c r="W203" s="118"/>
      <c r="X203" s="118"/>
      <c r="Y203" s="118"/>
      <c r="Z203" s="118"/>
    </row>
    <row r="204" spans="1:26" ht="14.25" customHeight="1" x14ac:dyDescent="0.55000000000000004">
      <c r="A204" s="118"/>
      <c r="B204" s="118"/>
      <c r="C204" s="118"/>
      <c r="D204" s="119"/>
      <c r="E204" s="119"/>
      <c r="F204" s="119"/>
      <c r="G204" s="119"/>
      <c r="H204" s="119"/>
      <c r="I204" s="119"/>
      <c r="J204" s="119"/>
      <c r="K204" s="119"/>
      <c r="L204" s="119"/>
      <c r="M204" s="118"/>
      <c r="N204" s="118"/>
      <c r="O204" s="118"/>
      <c r="P204" s="120"/>
      <c r="R204" s="118"/>
      <c r="S204" s="118"/>
      <c r="T204" s="118"/>
      <c r="U204" s="118"/>
      <c r="V204" s="118"/>
      <c r="W204" s="118"/>
      <c r="X204" s="118"/>
      <c r="Y204" s="118"/>
      <c r="Z204" s="118"/>
    </row>
    <row r="205" spans="1:26" ht="14.25" customHeight="1" x14ac:dyDescent="0.55000000000000004">
      <c r="A205" s="118"/>
      <c r="B205" s="118"/>
      <c r="C205" s="118"/>
      <c r="D205" s="119"/>
      <c r="E205" s="119"/>
      <c r="F205" s="119"/>
      <c r="G205" s="119"/>
      <c r="H205" s="119"/>
      <c r="I205" s="119"/>
      <c r="J205" s="119"/>
      <c r="K205" s="119"/>
      <c r="L205" s="119"/>
      <c r="M205" s="118"/>
      <c r="N205" s="118"/>
      <c r="O205" s="118"/>
      <c r="P205" s="120"/>
      <c r="R205" s="118"/>
      <c r="S205" s="118"/>
      <c r="T205" s="118"/>
      <c r="U205" s="118"/>
      <c r="V205" s="118"/>
      <c r="W205" s="118"/>
      <c r="X205" s="118"/>
      <c r="Y205" s="118"/>
      <c r="Z205" s="118"/>
    </row>
    <row r="206" spans="1:26" ht="14.25" customHeight="1" x14ac:dyDescent="0.55000000000000004">
      <c r="A206" s="118"/>
      <c r="B206" s="118"/>
      <c r="C206" s="118"/>
      <c r="D206" s="119"/>
      <c r="E206" s="119"/>
      <c r="F206" s="119"/>
      <c r="G206" s="119"/>
      <c r="H206" s="119"/>
      <c r="I206" s="119"/>
      <c r="J206" s="119"/>
      <c r="K206" s="119"/>
      <c r="L206" s="119"/>
      <c r="M206" s="118"/>
      <c r="N206" s="118"/>
      <c r="O206" s="118"/>
      <c r="P206" s="120"/>
      <c r="R206" s="118"/>
      <c r="S206" s="118"/>
      <c r="T206" s="118"/>
      <c r="U206" s="118"/>
      <c r="V206" s="118"/>
      <c r="W206" s="118"/>
      <c r="X206" s="118"/>
      <c r="Y206" s="118"/>
      <c r="Z206" s="118"/>
    </row>
    <row r="207" spans="1:26" ht="14.25" customHeight="1" x14ac:dyDescent="0.55000000000000004">
      <c r="A207" s="118"/>
      <c r="B207" s="118"/>
      <c r="C207" s="118"/>
      <c r="D207" s="119"/>
      <c r="E207" s="119"/>
      <c r="F207" s="119"/>
      <c r="G207" s="119"/>
      <c r="H207" s="119"/>
      <c r="I207" s="119"/>
      <c r="J207" s="119"/>
      <c r="K207" s="119"/>
      <c r="L207" s="119"/>
      <c r="M207" s="118"/>
      <c r="N207" s="118"/>
      <c r="O207" s="118"/>
      <c r="P207" s="120"/>
      <c r="R207" s="118"/>
      <c r="S207" s="118"/>
      <c r="T207" s="118"/>
      <c r="U207" s="118"/>
      <c r="V207" s="118"/>
      <c r="W207" s="118"/>
      <c r="X207" s="118"/>
      <c r="Y207" s="118"/>
      <c r="Z207" s="118"/>
    </row>
    <row r="208" spans="1:26" ht="14.25" customHeight="1" x14ac:dyDescent="0.55000000000000004">
      <c r="A208" s="118"/>
      <c r="B208" s="118"/>
      <c r="C208" s="118"/>
      <c r="D208" s="119"/>
      <c r="E208" s="119"/>
      <c r="F208" s="119"/>
      <c r="G208" s="119"/>
      <c r="H208" s="119"/>
      <c r="I208" s="119"/>
      <c r="J208" s="119"/>
      <c r="K208" s="119"/>
      <c r="L208" s="119"/>
      <c r="M208" s="118"/>
      <c r="N208" s="118"/>
      <c r="O208" s="118"/>
      <c r="P208" s="120"/>
      <c r="R208" s="118"/>
      <c r="S208" s="118"/>
      <c r="T208" s="118"/>
      <c r="U208" s="118"/>
      <c r="V208" s="118"/>
      <c r="W208" s="118"/>
      <c r="X208" s="118"/>
      <c r="Y208" s="118"/>
      <c r="Z208" s="118"/>
    </row>
    <row r="209" spans="1:26" ht="14.25" customHeight="1" x14ac:dyDescent="0.55000000000000004">
      <c r="A209" s="118"/>
      <c r="B209" s="118"/>
      <c r="C209" s="118"/>
      <c r="D209" s="119"/>
      <c r="E209" s="119"/>
      <c r="F209" s="119"/>
      <c r="G209" s="119"/>
      <c r="H209" s="119"/>
      <c r="I209" s="119"/>
      <c r="J209" s="119"/>
      <c r="K209" s="119"/>
      <c r="L209" s="119"/>
      <c r="M209" s="118"/>
      <c r="N209" s="118"/>
      <c r="O209" s="118"/>
      <c r="P209" s="120"/>
      <c r="R209" s="118"/>
      <c r="S209" s="118"/>
      <c r="T209" s="118"/>
      <c r="U209" s="118"/>
      <c r="V209" s="118"/>
      <c r="W209" s="118"/>
      <c r="X209" s="118"/>
      <c r="Y209" s="118"/>
      <c r="Z209" s="118"/>
    </row>
    <row r="210" spans="1:26" ht="14.25" customHeight="1" x14ac:dyDescent="0.55000000000000004">
      <c r="A210" s="118"/>
      <c r="B210" s="118"/>
      <c r="C210" s="118"/>
      <c r="D210" s="119"/>
      <c r="E210" s="119"/>
      <c r="F210" s="119"/>
      <c r="G210" s="119"/>
      <c r="H210" s="119"/>
      <c r="I210" s="119"/>
      <c r="J210" s="119"/>
      <c r="K210" s="119"/>
      <c r="L210" s="119"/>
      <c r="M210" s="118"/>
      <c r="N210" s="118"/>
      <c r="O210" s="118"/>
      <c r="P210" s="120"/>
      <c r="R210" s="118"/>
      <c r="S210" s="118"/>
      <c r="T210" s="118"/>
      <c r="U210" s="118"/>
      <c r="V210" s="118"/>
      <c r="W210" s="118"/>
      <c r="X210" s="118"/>
      <c r="Y210" s="118"/>
      <c r="Z210" s="118"/>
    </row>
    <row r="211" spans="1:26" ht="14.25" customHeight="1" x14ac:dyDescent="0.55000000000000004">
      <c r="A211" s="118"/>
      <c r="B211" s="118"/>
      <c r="C211" s="118"/>
      <c r="D211" s="119"/>
      <c r="E211" s="119"/>
      <c r="F211" s="119"/>
      <c r="G211" s="119"/>
      <c r="H211" s="119"/>
      <c r="I211" s="119"/>
      <c r="J211" s="119"/>
      <c r="K211" s="119"/>
      <c r="L211" s="119"/>
      <c r="M211" s="118"/>
      <c r="N211" s="118"/>
      <c r="O211" s="118"/>
      <c r="P211" s="120"/>
      <c r="R211" s="118"/>
      <c r="S211" s="118"/>
      <c r="T211" s="118"/>
      <c r="U211" s="118"/>
      <c r="V211" s="118"/>
      <c r="W211" s="118"/>
      <c r="X211" s="118"/>
      <c r="Y211" s="118"/>
      <c r="Z211" s="118"/>
    </row>
    <row r="212" spans="1:26" ht="14.25" customHeight="1" x14ac:dyDescent="0.55000000000000004">
      <c r="A212" s="118"/>
      <c r="B212" s="118"/>
      <c r="C212" s="118"/>
      <c r="D212" s="119"/>
      <c r="E212" s="119"/>
      <c r="F212" s="119"/>
      <c r="G212" s="119"/>
      <c r="H212" s="119"/>
      <c r="I212" s="119"/>
      <c r="J212" s="119"/>
      <c r="K212" s="119"/>
      <c r="L212" s="119"/>
      <c r="M212" s="118"/>
      <c r="N212" s="118"/>
      <c r="O212" s="118"/>
      <c r="P212" s="120"/>
      <c r="R212" s="118"/>
      <c r="S212" s="118"/>
      <c r="T212" s="118"/>
      <c r="U212" s="118"/>
      <c r="V212" s="118"/>
      <c r="W212" s="118"/>
      <c r="X212" s="118"/>
      <c r="Y212" s="118"/>
      <c r="Z212" s="118"/>
    </row>
    <row r="213" spans="1:26" ht="14.25" customHeight="1" x14ac:dyDescent="0.55000000000000004">
      <c r="A213" s="118"/>
      <c r="B213" s="118"/>
      <c r="C213" s="118"/>
      <c r="D213" s="119"/>
      <c r="E213" s="119"/>
      <c r="F213" s="119"/>
      <c r="G213" s="119"/>
      <c r="H213" s="119"/>
      <c r="I213" s="119"/>
      <c r="J213" s="119"/>
      <c r="K213" s="119"/>
      <c r="L213" s="119"/>
      <c r="M213" s="118"/>
      <c r="N213" s="118"/>
      <c r="O213" s="118"/>
      <c r="P213" s="120"/>
      <c r="R213" s="118"/>
      <c r="S213" s="118"/>
      <c r="T213" s="118"/>
      <c r="U213" s="118"/>
      <c r="V213" s="118"/>
      <c r="W213" s="118"/>
      <c r="X213" s="118"/>
      <c r="Y213" s="118"/>
      <c r="Z213" s="118"/>
    </row>
    <row r="214" spans="1:26" ht="14.25" customHeight="1" x14ac:dyDescent="0.55000000000000004">
      <c r="A214" s="118"/>
      <c r="B214" s="118"/>
      <c r="C214" s="118"/>
      <c r="D214" s="119"/>
      <c r="E214" s="119"/>
      <c r="F214" s="119"/>
      <c r="G214" s="119"/>
      <c r="H214" s="119"/>
      <c r="I214" s="119"/>
      <c r="J214" s="119"/>
      <c r="K214" s="119"/>
      <c r="L214" s="119"/>
      <c r="M214" s="118"/>
      <c r="N214" s="118"/>
      <c r="O214" s="118"/>
      <c r="P214" s="120"/>
      <c r="R214" s="118"/>
      <c r="S214" s="118"/>
      <c r="T214" s="118"/>
      <c r="U214" s="118"/>
      <c r="V214" s="118"/>
      <c r="W214" s="118"/>
      <c r="X214" s="118"/>
      <c r="Y214" s="118"/>
      <c r="Z214" s="118"/>
    </row>
    <row r="215" spans="1:26" ht="14.25" customHeight="1" x14ac:dyDescent="0.55000000000000004">
      <c r="A215" s="118"/>
      <c r="B215" s="118"/>
      <c r="C215" s="118"/>
      <c r="D215" s="119"/>
      <c r="E215" s="119"/>
      <c r="F215" s="119"/>
      <c r="G215" s="119"/>
      <c r="H215" s="119"/>
      <c r="I215" s="119"/>
      <c r="J215" s="119"/>
      <c r="K215" s="119"/>
      <c r="L215" s="119"/>
      <c r="M215" s="118"/>
      <c r="N215" s="118"/>
      <c r="O215" s="118"/>
      <c r="P215" s="120"/>
      <c r="R215" s="118"/>
      <c r="S215" s="118"/>
      <c r="T215" s="118"/>
      <c r="U215" s="118"/>
      <c r="V215" s="118"/>
      <c r="W215" s="118"/>
      <c r="X215" s="118"/>
      <c r="Y215" s="118"/>
      <c r="Z215" s="118"/>
    </row>
    <row r="216" spans="1:26" ht="14.25" customHeight="1" x14ac:dyDescent="0.55000000000000004">
      <c r="A216" s="118"/>
      <c r="B216" s="118"/>
      <c r="C216" s="118"/>
      <c r="D216" s="119"/>
      <c r="E216" s="119"/>
      <c r="F216" s="119"/>
      <c r="G216" s="119"/>
      <c r="H216" s="119"/>
      <c r="I216" s="119"/>
      <c r="J216" s="119"/>
      <c r="K216" s="119"/>
      <c r="L216" s="119"/>
      <c r="M216" s="118"/>
      <c r="N216" s="118"/>
      <c r="O216" s="118"/>
      <c r="P216" s="120"/>
      <c r="R216" s="118"/>
      <c r="S216" s="118"/>
      <c r="T216" s="118"/>
      <c r="U216" s="118"/>
      <c r="V216" s="118"/>
      <c r="W216" s="118"/>
      <c r="X216" s="118"/>
      <c r="Y216" s="118"/>
      <c r="Z216" s="118"/>
    </row>
    <row r="217" spans="1:26" ht="14.25" customHeight="1" x14ac:dyDescent="0.55000000000000004">
      <c r="A217" s="118"/>
      <c r="B217" s="118"/>
      <c r="C217" s="118"/>
      <c r="D217" s="119"/>
      <c r="E217" s="119"/>
      <c r="F217" s="119"/>
      <c r="G217" s="119"/>
      <c r="H217" s="119"/>
      <c r="I217" s="119"/>
      <c r="J217" s="119"/>
      <c r="K217" s="119"/>
      <c r="L217" s="119"/>
      <c r="M217" s="118"/>
      <c r="N217" s="118"/>
      <c r="O217" s="118"/>
      <c r="P217" s="120"/>
      <c r="R217" s="118"/>
      <c r="S217" s="118"/>
      <c r="T217" s="118"/>
      <c r="U217" s="118"/>
      <c r="V217" s="118"/>
      <c r="W217" s="118"/>
      <c r="X217" s="118"/>
      <c r="Y217" s="118"/>
      <c r="Z217" s="118"/>
    </row>
    <row r="218" spans="1:26" ht="14.25" customHeight="1" x14ac:dyDescent="0.55000000000000004">
      <c r="A218" s="118"/>
      <c r="B218" s="118"/>
      <c r="C218" s="118"/>
      <c r="D218" s="119"/>
      <c r="E218" s="119"/>
      <c r="F218" s="119"/>
      <c r="G218" s="119"/>
      <c r="H218" s="119"/>
      <c r="I218" s="119"/>
      <c r="J218" s="119"/>
      <c r="K218" s="119"/>
      <c r="L218" s="119"/>
      <c r="M218" s="118"/>
      <c r="N218" s="118"/>
      <c r="O218" s="118"/>
      <c r="P218" s="120"/>
      <c r="R218" s="118"/>
      <c r="S218" s="118"/>
      <c r="T218" s="118"/>
      <c r="U218" s="118"/>
      <c r="V218" s="118"/>
      <c r="W218" s="118"/>
      <c r="X218" s="118"/>
      <c r="Y218" s="118"/>
      <c r="Z218" s="118"/>
    </row>
    <row r="219" spans="1:26" ht="14.25" customHeight="1" x14ac:dyDescent="0.55000000000000004">
      <c r="A219" s="118"/>
      <c r="B219" s="118"/>
      <c r="C219" s="118"/>
      <c r="D219" s="119"/>
      <c r="E219" s="119"/>
      <c r="F219" s="119"/>
      <c r="G219" s="119"/>
      <c r="H219" s="119"/>
      <c r="I219" s="119"/>
      <c r="J219" s="119"/>
      <c r="K219" s="119"/>
      <c r="L219" s="119"/>
      <c r="M219" s="118"/>
      <c r="N219" s="118"/>
      <c r="O219" s="118"/>
      <c r="P219" s="120"/>
      <c r="R219" s="118"/>
      <c r="S219" s="118"/>
      <c r="T219" s="118"/>
      <c r="U219" s="118"/>
      <c r="V219" s="118"/>
      <c r="W219" s="118"/>
      <c r="X219" s="118"/>
      <c r="Y219" s="118"/>
      <c r="Z219" s="118"/>
    </row>
    <row r="220" spans="1:26" ht="14.25" customHeight="1" x14ac:dyDescent="0.55000000000000004">
      <c r="A220" s="118"/>
      <c r="B220" s="118"/>
      <c r="C220" s="118"/>
      <c r="D220" s="119"/>
      <c r="E220" s="119"/>
      <c r="F220" s="119"/>
      <c r="G220" s="119"/>
      <c r="H220" s="119"/>
      <c r="I220" s="119"/>
      <c r="J220" s="119"/>
      <c r="K220" s="119"/>
      <c r="L220" s="119"/>
      <c r="M220" s="118"/>
      <c r="N220" s="118"/>
      <c r="O220" s="118"/>
      <c r="P220" s="120"/>
      <c r="R220" s="118"/>
      <c r="S220" s="118"/>
      <c r="T220" s="118"/>
      <c r="U220" s="118"/>
      <c r="V220" s="118"/>
      <c r="W220" s="118"/>
      <c r="X220" s="118"/>
      <c r="Y220" s="118"/>
      <c r="Z220" s="118"/>
    </row>
    <row r="221" spans="1:26" ht="14.25" customHeight="1" x14ac:dyDescent="0.55000000000000004">
      <c r="A221" s="118"/>
      <c r="B221" s="118"/>
      <c r="C221" s="118"/>
      <c r="D221" s="119"/>
      <c r="E221" s="119"/>
      <c r="F221" s="119"/>
      <c r="G221" s="119"/>
      <c r="H221" s="119"/>
      <c r="I221" s="119"/>
      <c r="J221" s="119"/>
      <c r="K221" s="119"/>
      <c r="L221" s="119"/>
      <c r="M221" s="118"/>
      <c r="N221" s="118"/>
      <c r="O221" s="118"/>
      <c r="P221" s="120"/>
      <c r="R221" s="118"/>
      <c r="S221" s="118"/>
      <c r="T221" s="118"/>
      <c r="U221" s="118"/>
      <c r="V221" s="118"/>
      <c r="W221" s="118"/>
      <c r="X221" s="118"/>
      <c r="Y221" s="118"/>
      <c r="Z221" s="118"/>
    </row>
    <row r="222" spans="1:26" ht="14.25" customHeight="1" x14ac:dyDescent="0.55000000000000004">
      <c r="A222" s="118"/>
      <c r="B222" s="118"/>
      <c r="C222" s="118"/>
      <c r="D222" s="119"/>
      <c r="E222" s="119"/>
      <c r="F222" s="119"/>
      <c r="G222" s="119"/>
      <c r="H222" s="119"/>
      <c r="I222" s="119"/>
      <c r="J222" s="119"/>
      <c r="K222" s="119"/>
      <c r="L222" s="119"/>
      <c r="M222" s="118"/>
      <c r="N222" s="118"/>
      <c r="O222" s="118"/>
      <c r="P222" s="120"/>
      <c r="R222" s="118"/>
      <c r="S222" s="118"/>
      <c r="T222" s="118"/>
      <c r="U222" s="118"/>
      <c r="V222" s="118"/>
      <c r="W222" s="118"/>
      <c r="X222" s="118"/>
      <c r="Y222" s="118"/>
      <c r="Z222" s="118"/>
    </row>
    <row r="223" spans="1:26" ht="14.25" customHeight="1" x14ac:dyDescent="0.55000000000000004">
      <c r="A223" s="118"/>
      <c r="B223" s="118"/>
      <c r="C223" s="118"/>
      <c r="D223" s="119"/>
      <c r="E223" s="119"/>
      <c r="F223" s="119"/>
      <c r="G223" s="119"/>
      <c r="H223" s="119"/>
      <c r="I223" s="119"/>
      <c r="J223" s="119"/>
      <c r="K223" s="119"/>
      <c r="L223" s="119"/>
      <c r="M223" s="118"/>
      <c r="N223" s="118"/>
      <c r="O223" s="118"/>
      <c r="P223" s="120"/>
      <c r="R223" s="118"/>
      <c r="S223" s="118"/>
      <c r="T223" s="118"/>
      <c r="U223" s="118"/>
      <c r="V223" s="118"/>
      <c r="W223" s="118"/>
      <c r="X223" s="118"/>
      <c r="Y223" s="118"/>
      <c r="Z223" s="118"/>
    </row>
    <row r="224" spans="1:26" ht="14.25" customHeight="1" x14ac:dyDescent="0.55000000000000004">
      <c r="A224" s="118"/>
      <c r="B224" s="118"/>
      <c r="C224" s="118"/>
      <c r="D224" s="119"/>
      <c r="E224" s="119"/>
      <c r="F224" s="119"/>
      <c r="G224" s="119"/>
      <c r="H224" s="119"/>
      <c r="I224" s="119"/>
      <c r="J224" s="119"/>
      <c r="K224" s="119"/>
      <c r="L224" s="119"/>
      <c r="M224" s="118"/>
      <c r="N224" s="118"/>
      <c r="O224" s="118"/>
      <c r="P224" s="120"/>
      <c r="R224" s="118"/>
      <c r="S224" s="118"/>
      <c r="T224" s="118"/>
      <c r="U224" s="118"/>
      <c r="V224" s="118"/>
      <c r="W224" s="118"/>
      <c r="X224" s="118"/>
      <c r="Y224" s="118"/>
      <c r="Z224" s="118"/>
    </row>
    <row r="225" spans="1:26" ht="14.25" customHeight="1" x14ac:dyDescent="0.55000000000000004">
      <c r="A225" s="118"/>
      <c r="B225" s="118"/>
      <c r="C225" s="118"/>
      <c r="D225" s="119"/>
      <c r="E225" s="119"/>
      <c r="F225" s="119"/>
      <c r="G225" s="119"/>
      <c r="H225" s="119"/>
      <c r="I225" s="119"/>
      <c r="J225" s="119"/>
      <c r="K225" s="119"/>
      <c r="L225" s="119"/>
      <c r="M225" s="118"/>
      <c r="N225" s="118"/>
      <c r="O225" s="118"/>
      <c r="P225" s="120"/>
      <c r="R225" s="118"/>
      <c r="S225" s="118"/>
      <c r="T225" s="118"/>
      <c r="U225" s="118"/>
      <c r="V225" s="118"/>
      <c r="W225" s="118"/>
      <c r="X225" s="118"/>
      <c r="Y225" s="118"/>
      <c r="Z225" s="118"/>
    </row>
    <row r="226" spans="1:26" ht="14.25" customHeight="1" x14ac:dyDescent="0.55000000000000004">
      <c r="A226" s="118"/>
      <c r="B226" s="118"/>
      <c r="C226" s="118"/>
      <c r="D226" s="119"/>
      <c r="E226" s="119"/>
      <c r="F226" s="119"/>
      <c r="G226" s="119"/>
      <c r="H226" s="119"/>
      <c r="I226" s="119"/>
      <c r="J226" s="119"/>
      <c r="K226" s="119"/>
      <c r="L226" s="119"/>
      <c r="M226" s="118"/>
      <c r="N226" s="118"/>
      <c r="O226" s="118"/>
      <c r="P226" s="120"/>
      <c r="R226" s="118"/>
      <c r="S226" s="118"/>
      <c r="T226" s="118"/>
      <c r="U226" s="118"/>
      <c r="V226" s="118"/>
      <c r="W226" s="118"/>
      <c r="X226" s="118"/>
      <c r="Y226" s="118"/>
      <c r="Z226" s="118"/>
    </row>
    <row r="227" spans="1:26" ht="14.25" customHeight="1" x14ac:dyDescent="0.55000000000000004">
      <c r="A227" s="118"/>
      <c r="B227" s="118"/>
      <c r="C227" s="118"/>
      <c r="D227" s="119"/>
      <c r="E227" s="119"/>
      <c r="F227" s="119"/>
      <c r="G227" s="119"/>
      <c r="H227" s="119"/>
      <c r="I227" s="119"/>
      <c r="J227" s="119"/>
      <c r="K227" s="119"/>
      <c r="L227" s="119"/>
      <c r="M227" s="118"/>
      <c r="N227" s="118"/>
      <c r="O227" s="118"/>
      <c r="P227" s="120"/>
      <c r="R227" s="118"/>
      <c r="S227" s="118"/>
      <c r="T227" s="118"/>
      <c r="U227" s="118"/>
      <c r="V227" s="118"/>
      <c r="W227" s="118"/>
      <c r="X227" s="118"/>
      <c r="Y227" s="118"/>
      <c r="Z227" s="118"/>
    </row>
    <row r="228" spans="1:26" ht="14.25" customHeight="1" x14ac:dyDescent="0.55000000000000004">
      <c r="A228" s="118"/>
      <c r="B228" s="118"/>
      <c r="C228" s="118"/>
      <c r="D228" s="119"/>
      <c r="E228" s="119"/>
      <c r="F228" s="119"/>
      <c r="G228" s="119"/>
      <c r="H228" s="119"/>
      <c r="I228" s="119"/>
      <c r="J228" s="119"/>
      <c r="K228" s="119"/>
      <c r="L228" s="119"/>
      <c r="M228" s="118"/>
      <c r="N228" s="118"/>
      <c r="O228" s="118"/>
      <c r="P228" s="120"/>
      <c r="R228" s="118"/>
      <c r="S228" s="118"/>
      <c r="T228" s="118"/>
      <c r="U228" s="118"/>
      <c r="V228" s="118"/>
      <c r="W228" s="118"/>
      <c r="X228" s="118"/>
      <c r="Y228" s="118"/>
      <c r="Z228" s="118"/>
    </row>
    <row r="229" spans="1:26" ht="14.25" customHeight="1" x14ac:dyDescent="0.55000000000000004">
      <c r="A229" s="118"/>
      <c r="B229" s="118"/>
      <c r="C229" s="118"/>
      <c r="D229" s="119"/>
      <c r="E229" s="119"/>
      <c r="F229" s="119"/>
      <c r="G229" s="119"/>
      <c r="H229" s="119"/>
      <c r="I229" s="119"/>
      <c r="J229" s="119"/>
      <c r="K229" s="119"/>
      <c r="L229" s="119"/>
      <c r="M229" s="118"/>
      <c r="N229" s="118"/>
      <c r="O229" s="118"/>
      <c r="P229" s="120"/>
      <c r="R229" s="118"/>
      <c r="S229" s="118"/>
      <c r="T229" s="118"/>
      <c r="U229" s="118"/>
      <c r="V229" s="118"/>
      <c r="W229" s="118"/>
      <c r="X229" s="118"/>
      <c r="Y229" s="118"/>
      <c r="Z229" s="118"/>
    </row>
    <row r="230" spans="1:26" ht="14.25" customHeight="1" x14ac:dyDescent="0.55000000000000004">
      <c r="A230" s="118"/>
      <c r="B230" s="118"/>
      <c r="C230" s="118"/>
      <c r="D230" s="119"/>
      <c r="E230" s="119"/>
      <c r="F230" s="119"/>
      <c r="G230" s="119"/>
      <c r="H230" s="119"/>
      <c r="I230" s="119"/>
      <c r="J230" s="119"/>
      <c r="K230" s="119"/>
      <c r="L230" s="119"/>
      <c r="M230" s="118"/>
      <c r="N230" s="118"/>
      <c r="O230" s="118"/>
      <c r="P230" s="120"/>
      <c r="R230" s="118"/>
      <c r="S230" s="118"/>
      <c r="T230" s="118"/>
      <c r="U230" s="118"/>
      <c r="V230" s="118"/>
      <c r="W230" s="118"/>
      <c r="X230" s="118"/>
      <c r="Y230" s="118"/>
      <c r="Z230" s="118"/>
    </row>
    <row r="231" spans="1:26" ht="14.25" customHeight="1" x14ac:dyDescent="0.55000000000000004">
      <c r="A231" s="118"/>
      <c r="B231" s="118"/>
      <c r="C231" s="118"/>
      <c r="D231" s="119"/>
      <c r="E231" s="119"/>
      <c r="F231" s="119"/>
      <c r="G231" s="119"/>
      <c r="H231" s="119"/>
      <c r="I231" s="119"/>
      <c r="J231" s="119"/>
      <c r="K231" s="119"/>
      <c r="L231" s="119"/>
      <c r="M231" s="118"/>
      <c r="N231" s="118"/>
      <c r="O231" s="118"/>
      <c r="P231" s="120"/>
      <c r="R231" s="118"/>
      <c r="S231" s="118"/>
      <c r="T231" s="118"/>
      <c r="U231" s="118"/>
      <c r="V231" s="118"/>
      <c r="W231" s="118"/>
      <c r="X231" s="118"/>
      <c r="Y231" s="118"/>
      <c r="Z231" s="118"/>
    </row>
    <row r="232" spans="1:26" ht="14.25" customHeight="1" x14ac:dyDescent="0.55000000000000004">
      <c r="A232" s="118"/>
      <c r="B232" s="118"/>
      <c r="C232" s="118"/>
      <c r="D232" s="119"/>
      <c r="E232" s="119"/>
      <c r="F232" s="119"/>
      <c r="G232" s="119"/>
      <c r="H232" s="119"/>
      <c r="I232" s="119"/>
      <c r="J232" s="119"/>
      <c r="K232" s="119"/>
      <c r="L232" s="119"/>
      <c r="M232" s="118"/>
      <c r="N232" s="118"/>
      <c r="O232" s="118"/>
      <c r="P232" s="120"/>
      <c r="R232" s="118"/>
      <c r="S232" s="118"/>
      <c r="T232" s="118"/>
      <c r="U232" s="118"/>
      <c r="V232" s="118"/>
      <c r="W232" s="118"/>
      <c r="X232" s="118"/>
      <c r="Y232" s="118"/>
      <c r="Z232" s="118"/>
    </row>
    <row r="233" spans="1:26" ht="14.25" customHeight="1" x14ac:dyDescent="0.55000000000000004">
      <c r="A233" s="118"/>
      <c r="B233" s="118"/>
      <c r="C233" s="118"/>
      <c r="D233" s="119"/>
      <c r="E233" s="119"/>
      <c r="F233" s="119"/>
      <c r="G233" s="119"/>
      <c r="H233" s="119"/>
      <c r="I233" s="119"/>
      <c r="J233" s="119"/>
      <c r="K233" s="119"/>
      <c r="L233" s="119"/>
      <c r="M233" s="118"/>
      <c r="N233" s="118"/>
      <c r="O233" s="118"/>
      <c r="P233" s="120"/>
      <c r="R233" s="118"/>
      <c r="S233" s="118"/>
      <c r="T233" s="118"/>
      <c r="U233" s="118"/>
      <c r="V233" s="118"/>
      <c r="W233" s="118"/>
      <c r="X233" s="118"/>
      <c r="Y233" s="118"/>
      <c r="Z233" s="118"/>
    </row>
    <row r="234" spans="1:26" ht="14.25" customHeight="1" x14ac:dyDescent="0.55000000000000004">
      <c r="A234" s="118"/>
      <c r="B234" s="118"/>
      <c r="C234" s="118"/>
      <c r="D234" s="119"/>
      <c r="E234" s="119"/>
      <c r="F234" s="119"/>
      <c r="G234" s="119"/>
      <c r="H234" s="119"/>
      <c r="I234" s="119"/>
      <c r="J234" s="119"/>
      <c r="K234" s="119"/>
      <c r="L234" s="119"/>
      <c r="M234" s="118"/>
      <c r="N234" s="118"/>
      <c r="O234" s="118"/>
      <c r="P234" s="120"/>
      <c r="R234" s="118"/>
      <c r="S234" s="118"/>
      <c r="T234" s="118"/>
      <c r="U234" s="118"/>
      <c r="V234" s="118"/>
      <c r="W234" s="118"/>
      <c r="X234" s="118"/>
      <c r="Y234" s="118"/>
      <c r="Z234" s="118"/>
    </row>
    <row r="235" spans="1:26" ht="14.25" customHeight="1" x14ac:dyDescent="0.55000000000000004">
      <c r="A235" s="118"/>
      <c r="B235" s="118"/>
      <c r="C235" s="118"/>
      <c r="D235" s="119"/>
      <c r="E235" s="119"/>
      <c r="F235" s="119"/>
      <c r="G235" s="119"/>
      <c r="H235" s="119"/>
      <c r="I235" s="119"/>
      <c r="J235" s="119"/>
      <c r="K235" s="119"/>
      <c r="L235" s="119"/>
      <c r="M235" s="118"/>
      <c r="N235" s="118"/>
      <c r="O235" s="118"/>
      <c r="P235" s="120"/>
      <c r="R235" s="118"/>
      <c r="S235" s="118"/>
      <c r="T235" s="118"/>
      <c r="U235" s="118"/>
      <c r="V235" s="118"/>
      <c r="W235" s="118"/>
      <c r="X235" s="118"/>
      <c r="Y235" s="118"/>
      <c r="Z235" s="118"/>
    </row>
    <row r="236" spans="1:26" ht="14.25" customHeight="1" x14ac:dyDescent="0.55000000000000004">
      <c r="A236" s="118"/>
      <c r="B236" s="118"/>
      <c r="C236" s="118"/>
      <c r="D236" s="119"/>
      <c r="E236" s="119"/>
      <c r="F236" s="119"/>
      <c r="G236" s="119"/>
      <c r="H236" s="119"/>
      <c r="I236" s="119"/>
      <c r="J236" s="119"/>
      <c r="K236" s="119"/>
      <c r="L236" s="119"/>
      <c r="M236" s="118"/>
      <c r="N236" s="118"/>
      <c r="O236" s="118"/>
      <c r="P236" s="120"/>
      <c r="R236" s="118"/>
      <c r="S236" s="118"/>
      <c r="T236" s="118"/>
      <c r="U236" s="118"/>
      <c r="V236" s="118"/>
      <c r="W236" s="118"/>
      <c r="X236" s="118"/>
      <c r="Y236" s="118"/>
      <c r="Z236" s="118"/>
    </row>
    <row r="237" spans="1:26" ht="14.25" customHeight="1" x14ac:dyDescent="0.55000000000000004">
      <c r="A237" s="118"/>
      <c r="B237" s="118"/>
      <c r="C237" s="118"/>
      <c r="D237" s="119"/>
      <c r="E237" s="119"/>
      <c r="F237" s="119"/>
      <c r="G237" s="119"/>
      <c r="H237" s="119"/>
      <c r="I237" s="119"/>
      <c r="J237" s="119"/>
      <c r="K237" s="119"/>
      <c r="L237" s="119"/>
      <c r="M237" s="118"/>
      <c r="N237" s="118"/>
      <c r="O237" s="118"/>
      <c r="P237" s="120"/>
      <c r="R237" s="118"/>
      <c r="S237" s="118"/>
      <c r="T237" s="118"/>
      <c r="U237" s="118"/>
      <c r="V237" s="118"/>
      <c r="W237" s="118"/>
      <c r="X237" s="118"/>
      <c r="Y237" s="118"/>
      <c r="Z237" s="118"/>
    </row>
    <row r="238" spans="1:26" ht="14.25" customHeight="1" x14ac:dyDescent="0.55000000000000004">
      <c r="A238" s="118"/>
      <c r="B238" s="118"/>
      <c r="C238" s="118"/>
      <c r="D238" s="119"/>
      <c r="E238" s="119"/>
      <c r="F238" s="119"/>
      <c r="G238" s="119"/>
      <c r="H238" s="119"/>
      <c r="I238" s="119"/>
      <c r="J238" s="119"/>
      <c r="K238" s="119"/>
      <c r="L238" s="119"/>
      <c r="M238" s="118"/>
      <c r="N238" s="118"/>
      <c r="O238" s="118"/>
      <c r="P238" s="120"/>
      <c r="R238" s="118"/>
      <c r="S238" s="118"/>
      <c r="T238" s="118"/>
      <c r="U238" s="118"/>
      <c r="V238" s="118"/>
      <c r="W238" s="118"/>
      <c r="X238" s="118"/>
      <c r="Y238" s="118"/>
      <c r="Z238" s="118"/>
    </row>
    <row r="239" spans="1:26" ht="14.25" customHeight="1" x14ac:dyDescent="0.55000000000000004">
      <c r="A239" s="118"/>
      <c r="B239" s="118"/>
      <c r="C239" s="118"/>
      <c r="D239" s="119"/>
      <c r="E239" s="119"/>
      <c r="F239" s="119"/>
      <c r="G239" s="119"/>
      <c r="H239" s="119"/>
      <c r="I239" s="119"/>
      <c r="J239" s="119"/>
      <c r="K239" s="119"/>
      <c r="L239" s="119"/>
      <c r="M239" s="118"/>
      <c r="N239" s="118"/>
      <c r="O239" s="118"/>
      <c r="P239" s="120"/>
      <c r="R239" s="118"/>
      <c r="S239" s="118"/>
      <c r="T239" s="118"/>
      <c r="U239" s="118"/>
      <c r="V239" s="118"/>
      <c r="W239" s="118"/>
      <c r="X239" s="118"/>
      <c r="Y239" s="118"/>
      <c r="Z239" s="118"/>
    </row>
    <row r="240" spans="1:26" ht="14.25" customHeight="1" x14ac:dyDescent="0.55000000000000004">
      <c r="A240" s="118"/>
      <c r="B240" s="118"/>
      <c r="C240" s="118"/>
      <c r="D240" s="119"/>
      <c r="E240" s="119"/>
      <c r="F240" s="119"/>
      <c r="G240" s="119"/>
      <c r="H240" s="119"/>
      <c r="I240" s="119"/>
      <c r="J240" s="119"/>
      <c r="K240" s="119"/>
      <c r="L240" s="119"/>
      <c r="M240" s="118"/>
      <c r="N240" s="118"/>
      <c r="O240" s="118"/>
      <c r="P240" s="120"/>
      <c r="R240" s="118"/>
      <c r="S240" s="118"/>
      <c r="T240" s="118"/>
      <c r="U240" s="118"/>
      <c r="V240" s="118"/>
      <c r="W240" s="118"/>
      <c r="X240" s="118"/>
      <c r="Y240" s="118"/>
      <c r="Z240" s="118"/>
    </row>
    <row r="241" spans="1:26" ht="14.25" customHeight="1" x14ac:dyDescent="0.55000000000000004">
      <c r="A241" s="118"/>
      <c r="B241" s="118"/>
      <c r="C241" s="118"/>
      <c r="D241" s="119"/>
      <c r="E241" s="119"/>
      <c r="F241" s="119"/>
      <c r="G241" s="119"/>
      <c r="H241" s="119"/>
      <c r="I241" s="119"/>
      <c r="J241" s="119"/>
      <c r="K241" s="119"/>
      <c r="L241" s="119"/>
      <c r="M241" s="118"/>
      <c r="N241" s="118"/>
      <c r="O241" s="118"/>
      <c r="P241" s="120"/>
      <c r="R241" s="118"/>
      <c r="S241" s="118"/>
      <c r="T241" s="118"/>
      <c r="U241" s="118"/>
      <c r="V241" s="118"/>
      <c r="W241" s="118"/>
      <c r="X241" s="118"/>
      <c r="Y241" s="118"/>
      <c r="Z241" s="118"/>
    </row>
    <row r="242" spans="1:26" ht="14.25" customHeight="1" x14ac:dyDescent="0.55000000000000004">
      <c r="A242" s="118"/>
      <c r="B242" s="118"/>
      <c r="C242" s="118"/>
      <c r="D242" s="119"/>
      <c r="E242" s="119"/>
      <c r="F242" s="119"/>
      <c r="G242" s="119"/>
      <c r="H242" s="119"/>
      <c r="I242" s="119"/>
      <c r="J242" s="119"/>
      <c r="K242" s="119"/>
      <c r="L242" s="119"/>
      <c r="M242" s="118"/>
      <c r="N242" s="118"/>
      <c r="O242" s="118"/>
      <c r="P242" s="120"/>
      <c r="R242" s="118"/>
      <c r="S242" s="118"/>
      <c r="T242" s="118"/>
      <c r="U242" s="118"/>
      <c r="V242" s="118"/>
      <c r="W242" s="118"/>
      <c r="X242" s="118"/>
      <c r="Y242" s="118"/>
      <c r="Z242" s="118"/>
    </row>
    <row r="243" spans="1:26" ht="14.25" customHeight="1" x14ac:dyDescent="0.55000000000000004">
      <c r="A243" s="118"/>
      <c r="B243" s="118"/>
      <c r="C243" s="118"/>
      <c r="D243" s="119"/>
      <c r="E243" s="119"/>
      <c r="F243" s="119"/>
      <c r="G243" s="119"/>
      <c r="H243" s="119"/>
      <c r="I243" s="119"/>
      <c r="J243" s="119"/>
      <c r="K243" s="119"/>
      <c r="L243" s="119"/>
      <c r="M243" s="118"/>
      <c r="N243" s="118"/>
      <c r="O243" s="118"/>
      <c r="P243" s="120"/>
      <c r="R243" s="118"/>
      <c r="S243" s="118"/>
      <c r="T243" s="118"/>
      <c r="U243" s="118"/>
      <c r="V243" s="118"/>
      <c r="W243" s="118"/>
      <c r="X243" s="118"/>
      <c r="Y243" s="118"/>
      <c r="Z243" s="118"/>
    </row>
    <row r="244" spans="1:26" ht="14.25" customHeight="1" x14ac:dyDescent="0.55000000000000004">
      <c r="A244" s="118"/>
      <c r="B244" s="118"/>
      <c r="C244" s="118"/>
      <c r="D244" s="119"/>
      <c r="E244" s="119"/>
      <c r="F244" s="119"/>
      <c r="G244" s="119"/>
      <c r="H244" s="119"/>
      <c r="I244" s="119"/>
      <c r="J244" s="119"/>
      <c r="K244" s="119"/>
      <c r="L244" s="119"/>
      <c r="M244" s="118"/>
      <c r="N244" s="118"/>
      <c r="O244" s="118"/>
      <c r="P244" s="120"/>
      <c r="R244" s="118"/>
      <c r="S244" s="118"/>
      <c r="T244" s="118"/>
      <c r="U244" s="118"/>
      <c r="V244" s="118"/>
      <c r="W244" s="118"/>
      <c r="X244" s="118"/>
      <c r="Y244" s="118"/>
      <c r="Z244" s="118"/>
    </row>
    <row r="245" spans="1:26" ht="14.25" customHeight="1" x14ac:dyDescent="0.55000000000000004">
      <c r="A245" s="118"/>
      <c r="B245" s="118"/>
      <c r="C245" s="118"/>
      <c r="D245" s="119"/>
      <c r="E245" s="119"/>
      <c r="F245" s="119"/>
      <c r="G245" s="119"/>
      <c r="H245" s="119"/>
      <c r="I245" s="119"/>
      <c r="J245" s="119"/>
      <c r="K245" s="119"/>
      <c r="L245" s="119"/>
      <c r="M245" s="118"/>
      <c r="N245" s="118"/>
      <c r="O245" s="118"/>
      <c r="P245" s="120"/>
      <c r="R245" s="118"/>
      <c r="S245" s="118"/>
      <c r="T245" s="118"/>
      <c r="U245" s="118"/>
      <c r="V245" s="118"/>
      <c r="W245" s="118"/>
      <c r="X245" s="118"/>
      <c r="Y245" s="118"/>
      <c r="Z245" s="118"/>
    </row>
    <row r="246" spans="1:26" ht="14.25" customHeight="1" x14ac:dyDescent="0.55000000000000004">
      <c r="A246" s="118"/>
      <c r="B246" s="118"/>
      <c r="C246" s="118"/>
      <c r="D246" s="119"/>
      <c r="E246" s="119"/>
      <c r="F246" s="119"/>
      <c r="G246" s="119"/>
      <c r="H246" s="119"/>
      <c r="I246" s="119"/>
      <c r="J246" s="119"/>
      <c r="K246" s="119"/>
      <c r="L246" s="119"/>
      <c r="M246" s="118"/>
      <c r="N246" s="118"/>
      <c r="O246" s="118"/>
      <c r="P246" s="120"/>
      <c r="R246" s="118"/>
      <c r="S246" s="118"/>
      <c r="T246" s="118"/>
      <c r="U246" s="118"/>
      <c r="V246" s="118"/>
      <c r="W246" s="118"/>
      <c r="X246" s="118"/>
      <c r="Y246" s="118"/>
      <c r="Z246" s="118"/>
    </row>
    <row r="247" spans="1:26" ht="14.25" customHeight="1" x14ac:dyDescent="0.55000000000000004">
      <c r="A247" s="118"/>
      <c r="B247" s="118"/>
      <c r="C247" s="118"/>
      <c r="D247" s="119"/>
      <c r="E247" s="119"/>
      <c r="F247" s="119"/>
      <c r="G247" s="119"/>
      <c r="H247" s="119"/>
      <c r="I247" s="119"/>
      <c r="J247" s="119"/>
      <c r="K247" s="119"/>
      <c r="L247" s="119"/>
      <c r="M247" s="118"/>
      <c r="N247" s="118"/>
      <c r="O247" s="118"/>
      <c r="P247" s="120"/>
      <c r="R247" s="118"/>
      <c r="S247" s="118"/>
      <c r="T247" s="118"/>
      <c r="U247" s="118"/>
      <c r="V247" s="118"/>
      <c r="W247" s="118"/>
      <c r="X247" s="118"/>
      <c r="Y247" s="118"/>
      <c r="Z247" s="118"/>
    </row>
    <row r="248" spans="1:26" ht="14.25" customHeight="1" x14ac:dyDescent="0.55000000000000004">
      <c r="A248" s="118"/>
      <c r="B248" s="118"/>
      <c r="C248" s="118"/>
      <c r="D248" s="119"/>
      <c r="E248" s="119"/>
      <c r="F248" s="119"/>
      <c r="G248" s="119"/>
      <c r="H248" s="119"/>
      <c r="I248" s="119"/>
      <c r="J248" s="119"/>
      <c r="K248" s="119"/>
      <c r="L248" s="119"/>
      <c r="M248" s="118"/>
      <c r="N248" s="118"/>
      <c r="O248" s="118"/>
      <c r="P248" s="120"/>
      <c r="R248" s="118"/>
      <c r="S248" s="118"/>
      <c r="T248" s="118"/>
      <c r="U248" s="118"/>
      <c r="V248" s="118"/>
      <c r="W248" s="118"/>
      <c r="X248" s="118"/>
      <c r="Y248" s="118"/>
      <c r="Z248" s="118"/>
    </row>
    <row r="249" spans="1:26" ht="14.25" customHeight="1" x14ac:dyDescent="0.55000000000000004">
      <c r="A249" s="118"/>
      <c r="B249" s="118"/>
      <c r="C249" s="118"/>
      <c r="D249" s="119"/>
      <c r="E249" s="119"/>
      <c r="F249" s="119"/>
      <c r="G249" s="119"/>
      <c r="H249" s="119"/>
      <c r="I249" s="119"/>
      <c r="J249" s="119"/>
      <c r="K249" s="119"/>
      <c r="L249" s="119"/>
      <c r="M249" s="118"/>
      <c r="N249" s="118"/>
      <c r="O249" s="118"/>
      <c r="P249" s="120"/>
      <c r="R249" s="118"/>
      <c r="S249" s="118"/>
      <c r="T249" s="118"/>
      <c r="U249" s="118"/>
      <c r="V249" s="118"/>
      <c r="W249" s="118"/>
      <c r="X249" s="118"/>
      <c r="Y249" s="118"/>
      <c r="Z249" s="118"/>
    </row>
    <row r="250" spans="1:26" ht="14.25" customHeight="1" x14ac:dyDescent="0.55000000000000004">
      <c r="A250" s="118"/>
      <c r="B250" s="118"/>
      <c r="C250" s="118"/>
      <c r="D250" s="119"/>
      <c r="E250" s="119"/>
      <c r="F250" s="119"/>
      <c r="G250" s="119"/>
      <c r="H250" s="119"/>
      <c r="I250" s="119"/>
      <c r="J250" s="119"/>
      <c r="K250" s="119"/>
      <c r="L250" s="119"/>
      <c r="M250" s="118"/>
      <c r="N250" s="118"/>
      <c r="O250" s="118"/>
      <c r="P250" s="120"/>
      <c r="R250" s="118"/>
      <c r="S250" s="118"/>
      <c r="T250" s="118"/>
      <c r="U250" s="118"/>
      <c r="V250" s="118"/>
      <c r="W250" s="118"/>
      <c r="X250" s="118"/>
      <c r="Y250" s="118"/>
      <c r="Z250" s="118"/>
    </row>
    <row r="251" spans="1:26" ht="14.25" customHeight="1" x14ac:dyDescent="0.55000000000000004">
      <c r="A251" s="118"/>
      <c r="B251" s="118"/>
      <c r="C251" s="118"/>
      <c r="D251" s="119"/>
      <c r="E251" s="119"/>
      <c r="F251" s="119"/>
      <c r="G251" s="119"/>
      <c r="H251" s="119"/>
      <c r="I251" s="119"/>
      <c r="J251" s="119"/>
      <c r="K251" s="119"/>
      <c r="L251" s="119"/>
      <c r="M251" s="118"/>
      <c r="N251" s="118"/>
      <c r="O251" s="118"/>
      <c r="P251" s="120"/>
      <c r="R251" s="118"/>
      <c r="S251" s="118"/>
      <c r="T251" s="118"/>
      <c r="U251" s="118"/>
      <c r="V251" s="118"/>
      <c r="W251" s="118"/>
      <c r="X251" s="118"/>
      <c r="Y251" s="118"/>
      <c r="Z251" s="118"/>
    </row>
    <row r="252" spans="1:26" ht="14.25" customHeight="1" x14ac:dyDescent="0.55000000000000004">
      <c r="A252" s="118"/>
      <c r="B252" s="118"/>
      <c r="C252" s="118"/>
      <c r="D252" s="119"/>
      <c r="E252" s="119"/>
      <c r="F252" s="119"/>
      <c r="G252" s="119"/>
      <c r="H252" s="119"/>
      <c r="I252" s="119"/>
      <c r="J252" s="119"/>
      <c r="K252" s="119"/>
      <c r="L252" s="119"/>
      <c r="M252" s="118"/>
      <c r="N252" s="118"/>
      <c r="O252" s="118"/>
      <c r="P252" s="120"/>
      <c r="R252" s="118"/>
      <c r="S252" s="118"/>
      <c r="T252" s="118"/>
      <c r="U252" s="118"/>
      <c r="V252" s="118"/>
      <c r="W252" s="118"/>
      <c r="X252" s="118"/>
      <c r="Y252" s="118"/>
      <c r="Z252" s="118"/>
    </row>
    <row r="253" spans="1:26" ht="14.25" customHeight="1" x14ac:dyDescent="0.55000000000000004">
      <c r="A253" s="118"/>
      <c r="B253" s="118"/>
      <c r="C253" s="118"/>
      <c r="D253" s="119"/>
      <c r="E253" s="119"/>
      <c r="F253" s="119"/>
      <c r="G253" s="119"/>
      <c r="H253" s="119"/>
      <c r="I253" s="119"/>
      <c r="J253" s="119"/>
      <c r="K253" s="119"/>
      <c r="L253" s="119"/>
      <c r="M253" s="118"/>
      <c r="N253" s="118"/>
      <c r="O253" s="118"/>
      <c r="P253" s="120"/>
      <c r="R253" s="118"/>
      <c r="S253" s="118"/>
      <c r="T253" s="118"/>
      <c r="U253" s="118"/>
      <c r="V253" s="118"/>
      <c r="W253" s="118"/>
      <c r="X253" s="118"/>
      <c r="Y253" s="118"/>
      <c r="Z253" s="118"/>
    </row>
    <row r="254" spans="1:26" ht="14.25" customHeight="1" x14ac:dyDescent="0.55000000000000004">
      <c r="A254" s="118"/>
      <c r="B254" s="118"/>
      <c r="C254" s="118"/>
      <c r="D254" s="119"/>
      <c r="E254" s="119"/>
      <c r="F254" s="119"/>
      <c r="G254" s="119"/>
      <c r="H254" s="119"/>
      <c r="I254" s="119"/>
      <c r="J254" s="119"/>
      <c r="K254" s="119"/>
      <c r="L254" s="119"/>
      <c r="M254" s="118"/>
      <c r="N254" s="118"/>
      <c r="O254" s="118"/>
      <c r="P254" s="120"/>
      <c r="R254" s="118"/>
      <c r="S254" s="118"/>
      <c r="T254" s="118"/>
      <c r="U254" s="118"/>
      <c r="V254" s="118"/>
      <c r="W254" s="118"/>
      <c r="X254" s="118"/>
      <c r="Y254" s="118"/>
      <c r="Z254" s="118"/>
    </row>
    <row r="255" spans="1:26" ht="14.25" customHeight="1" x14ac:dyDescent="0.55000000000000004">
      <c r="A255" s="118"/>
      <c r="B255" s="118"/>
      <c r="C255" s="118"/>
      <c r="D255" s="119"/>
      <c r="E255" s="119"/>
      <c r="F255" s="119"/>
      <c r="G255" s="119"/>
      <c r="H255" s="119"/>
      <c r="I255" s="119"/>
      <c r="J255" s="119"/>
      <c r="K255" s="119"/>
      <c r="L255" s="119"/>
      <c r="M255" s="118"/>
      <c r="N255" s="118"/>
      <c r="O255" s="118"/>
      <c r="P255" s="120"/>
      <c r="R255" s="118"/>
      <c r="S255" s="118"/>
      <c r="T255" s="118"/>
      <c r="U255" s="118"/>
      <c r="V255" s="118"/>
      <c r="W255" s="118"/>
      <c r="X255" s="118"/>
      <c r="Y255" s="118"/>
      <c r="Z255" s="118"/>
    </row>
    <row r="256" spans="1:26" ht="14.25" customHeight="1" x14ac:dyDescent="0.55000000000000004">
      <c r="A256" s="118"/>
      <c r="B256" s="118"/>
      <c r="C256" s="118"/>
      <c r="D256" s="119"/>
      <c r="E256" s="119"/>
      <c r="F256" s="119"/>
      <c r="G256" s="119"/>
      <c r="H256" s="119"/>
      <c r="I256" s="119"/>
      <c r="J256" s="119"/>
      <c r="K256" s="119"/>
      <c r="L256" s="119"/>
      <c r="M256" s="118"/>
      <c r="N256" s="118"/>
      <c r="O256" s="118"/>
      <c r="P256" s="120"/>
      <c r="R256" s="118"/>
      <c r="S256" s="118"/>
      <c r="T256" s="118"/>
      <c r="U256" s="118"/>
      <c r="V256" s="118"/>
      <c r="W256" s="118"/>
      <c r="X256" s="118"/>
      <c r="Y256" s="118"/>
      <c r="Z256" s="118"/>
    </row>
    <row r="257" spans="1:26" ht="14.25" customHeight="1" x14ac:dyDescent="0.55000000000000004">
      <c r="A257" s="118"/>
      <c r="B257" s="118"/>
      <c r="C257" s="118"/>
      <c r="D257" s="119"/>
      <c r="E257" s="119"/>
      <c r="F257" s="119"/>
      <c r="G257" s="119"/>
      <c r="H257" s="119"/>
      <c r="I257" s="119"/>
      <c r="J257" s="119"/>
      <c r="K257" s="119"/>
      <c r="L257" s="119"/>
      <c r="M257" s="118"/>
      <c r="N257" s="118"/>
      <c r="O257" s="118"/>
      <c r="P257" s="120"/>
      <c r="R257" s="118"/>
      <c r="S257" s="118"/>
      <c r="T257" s="118"/>
      <c r="U257" s="118"/>
      <c r="V257" s="118"/>
      <c r="W257" s="118"/>
      <c r="X257" s="118"/>
      <c r="Y257" s="118"/>
      <c r="Z257" s="118"/>
    </row>
    <row r="258" spans="1:26" ht="14.25" customHeight="1" x14ac:dyDescent="0.55000000000000004">
      <c r="A258" s="118"/>
      <c r="B258" s="118"/>
      <c r="C258" s="118"/>
      <c r="D258" s="119"/>
      <c r="E258" s="119"/>
      <c r="F258" s="119"/>
      <c r="G258" s="119"/>
      <c r="H258" s="119"/>
      <c r="I258" s="119"/>
      <c r="J258" s="119"/>
      <c r="K258" s="119"/>
      <c r="L258" s="119"/>
      <c r="M258" s="118"/>
      <c r="N258" s="118"/>
      <c r="O258" s="118"/>
      <c r="P258" s="120"/>
      <c r="R258" s="118"/>
      <c r="S258" s="118"/>
      <c r="T258" s="118"/>
      <c r="U258" s="118"/>
      <c r="V258" s="118"/>
      <c r="W258" s="118"/>
      <c r="X258" s="118"/>
      <c r="Y258" s="118"/>
      <c r="Z258" s="118"/>
    </row>
    <row r="259" spans="1:26" ht="14.25" customHeight="1" x14ac:dyDescent="0.55000000000000004">
      <c r="A259" s="118"/>
      <c r="B259" s="118"/>
      <c r="C259" s="118"/>
      <c r="D259" s="119"/>
      <c r="E259" s="119"/>
      <c r="F259" s="119"/>
      <c r="G259" s="119"/>
      <c r="H259" s="119"/>
      <c r="I259" s="119"/>
      <c r="J259" s="119"/>
      <c r="K259" s="119"/>
      <c r="L259" s="119"/>
      <c r="M259" s="118"/>
      <c r="N259" s="118"/>
      <c r="O259" s="118"/>
      <c r="P259" s="120"/>
      <c r="R259" s="118"/>
      <c r="S259" s="118"/>
      <c r="T259" s="118"/>
      <c r="U259" s="118"/>
      <c r="V259" s="118"/>
      <c r="W259" s="118"/>
      <c r="X259" s="118"/>
      <c r="Y259" s="118"/>
      <c r="Z259" s="118"/>
    </row>
    <row r="260" spans="1:26" ht="14.25" customHeight="1" x14ac:dyDescent="0.55000000000000004">
      <c r="A260" s="118"/>
      <c r="B260" s="118"/>
      <c r="C260" s="118"/>
      <c r="D260" s="119"/>
      <c r="E260" s="119"/>
      <c r="F260" s="119"/>
      <c r="G260" s="119"/>
      <c r="H260" s="119"/>
      <c r="I260" s="119"/>
      <c r="J260" s="119"/>
      <c r="K260" s="119"/>
      <c r="L260" s="119"/>
      <c r="M260" s="118"/>
      <c r="N260" s="118"/>
      <c r="O260" s="118"/>
      <c r="P260" s="120"/>
      <c r="R260" s="118"/>
      <c r="S260" s="118"/>
      <c r="T260" s="118"/>
      <c r="U260" s="118"/>
      <c r="V260" s="118"/>
      <c r="W260" s="118"/>
      <c r="X260" s="118"/>
      <c r="Y260" s="118"/>
      <c r="Z260" s="118"/>
    </row>
    <row r="261" spans="1:26" ht="14.25" customHeight="1" x14ac:dyDescent="0.55000000000000004">
      <c r="A261" s="118"/>
      <c r="B261" s="118"/>
      <c r="C261" s="118"/>
      <c r="D261" s="119"/>
      <c r="E261" s="119"/>
      <c r="F261" s="119"/>
      <c r="G261" s="119"/>
      <c r="H261" s="119"/>
      <c r="I261" s="119"/>
      <c r="J261" s="119"/>
      <c r="K261" s="119"/>
      <c r="L261" s="119"/>
      <c r="M261" s="118"/>
      <c r="N261" s="118"/>
      <c r="O261" s="118"/>
      <c r="P261" s="120"/>
      <c r="R261" s="118"/>
      <c r="S261" s="118"/>
      <c r="T261" s="118"/>
      <c r="U261" s="118"/>
      <c r="V261" s="118"/>
      <c r="W261" s="118"/>
      <c r="X261" s="118"/>
      <c r="Y261" s="118"/>
      <c r="Z261" s="118"/>
    </row>
    <row r="262" spans="1:26" ht="14.25" customHeight="1" x14ac:dyDescent="0.55000000000000004">
      <c r="A262" s="118"/>
      <c r="B262" s="118"/>
      <c r="C262" s="118"/>
      <c r="D262" s="119"/>
      <c r="E262" s="119"/>
      <c r="F262" s="119"/>
      <c r="G262" s="119"/>
      <c r="H262" s="119"/>
      <c r="I262" s="119"/>
      <c r="J262" s="119"/>
      <c r="K262" s="119"/>
      <c r="L262" s="119"/>
      <c r="M262" s="118"/>
      <c r="N262" s="118"/>
      <c r="O262" s="118"/>
      <c r="P262" s="120"/>
      <c r="R262" s="118"/>
      <c r="S262" s="118"/>
      <c r="T262" s="118"/>
      <c r="U262" s="118"/>
      <c r="V262" s="118"/>
      <c r="W262" s="118"/>
      <c r="X262" s="118"/>
      <c r="Y262" s="118"/>
      <c r="Z262" s="118"/>
    </row>
    <row r="263" spans="1:26" ht="14.25" customHeight="1" x14ac:dyDescent="0.55000000000000004">
      <c r="A263" s="118"/>
      <c r="B263" s="118"/>
      <c r="C263" s="118"/>
      <c r="D263" s="119"/>
      <c r="E263" s="119"/>
      <c r="F263" s="119"/>
      <c r="G263" s="119"/>
      <c r="H263" s="119"/>
      <c r="I263" s="119"/>
      <c r="J263" s="119"/>
      <c r="K263" s="119"/>
      <c r="L263" s="119"/>
      <c r="M263" s="118"/>
      <c r="N263" s="118"/>
      <c r="O263" s="118"/>
      <c r="P263" s="120"/>
      <c r="R263" s="118"/>
      <c r="S263" s="118"/>
      <c r="T263" s="118"/>
      <c r="U263" s="118"/>
      <c r="V263" s="118"/>
      <c r="W263" s="118"/>
      <c r="X263" s="118"/>
      <c r="Y263" s="118"/>
      <c r="Z263" s="118"/>
    </row>
    <row r="264" spans="1:26" ht="14.25" customHeight="1" x14ac:dyDescent="0.55000000000000004">
      <c r="A264" s="118"/>
      <c r="B264" s="118"/>
      <c r="C264" s="118"/>
      <c r="D264" s="119"/>
      <c r="E264" s="119"/>
      <c r="F264" s="119"/>
      <c r="G264" s="119"/>
      <c r="H264" s="119"/>
      <c r="I264" s="119"/>
      <c r="J264" s="119"/>
      <c r="K264" s="119"/>
      <c r="L264" s="119"/>
      <c r="M264" s="118"/>
      <c r="N264" s="118"/>
      <c r="O264" s="118"/>
      <c r="P264" s="120"/>
      <c r="R264" s="118"/>
      <c r="S264" s="118"/>
      <c r="T264" s="118"/>
      <c r="U264" s="118"/>
      <c r="V264" s="118"/>
      <c r="W264" s="118"/>
      <c r="X264" s="118"/>
      <c r="Y264" s="118"/>
      <c r="Z264" s="118"/>
    </row>
    <row r="265" spans="1:26" ht="14.25" customHeight="1" x14ac:dyDescent="0.55000000000000004">
      <c r="A265" s="118"/>
      <c r="B265" s="118"/>
      <c r="C265" s="118"/>
      <c r="D265" s="119"/>
      <c r="E265" s="119"/>
      <c r="F265" s="119"/>
      <c r="G265" s="119"/>
      <c r="H265" s="119"/>
      <c r="I265" s="119"/>
      <c r="J265" s="119"/>
      <c r="K265" s="119"/>
      <c r="L265" s="119"/>
      <c r="M265" s="118"/>
      <c r="N265" s="118"/>
      <c r="O265" s="118"/>
      <c r="P265" s="120"/>
      <c r="R265" s="118"/>
      <c r="S265" s="118"/>
      <c r="T265" s="118"/>
      <c r="U265" s="118"/>
      <c r="V265" s="118"/>
      <c r="W265" s="118"/>
      <c r="X265" s="118"/>
      <c r="Y265" s="118"/>
      <c r="Z265" s="118"/>
    </row>
    <row r="266" spans="1:26" ht="14.25" customHeight="1" x14ac:dyDescent="0.55000000000000004">
      <c r="A266" s="118"/>
      <c r="B266" s="118"/>
      <c r="C266" s="118"/>
      <c r="D266" s="119"/>
      <c r="E266" s="119"/>
      <c r="F266" s="119"/>
      <c r="G266" s="119"/>
      <c r="H266" s="119"/>
      <c r="I266" s="119"/>
      <c r="J266" s="119"/>
      <c r="K266" s="119"/>
      <c r="L266" s="119"/>
      <c r="M266" s="118"/>
      <c r="N266" s="118"/>
      <c r="O266" s="118"/>
      <c r="P266" s="120"/>
      <c r="R266" s="118"/>
      <c r="S266" s="118"/>
      <c r="T266" s="118"/>
      <c r="U266" s="118"/>
      <c r="V266" s="118"/>
      <c r="W266" s="118"/>
      <c r="X266" s="118"/>
      <c r="Y266" s="118"/>
      <c r="Z266" s="118"/>
    </row>
    <row r="267" spans="1:26" ht="14.25" customHeight="1" x14ac:dyDescent="0.55000000000000004">
      <c r="A267" s="118"/>
      <c r="B267" s="118"/>
      <c r="C267" s="118"/>
      <c r="D267" s="119"/>
      <c r="E267" s="119"/>
      <c r="F267" s="119"/>
      <c r="G267" s="119"/>
      <c r="H267" s="119"/>
      <c r="I267" s="119"/>
      <c r="J267" s="119"/>
      <c r="K267" s="119"/>
      <c r="L267" s="119"/>
      <c r="M267" s="118"/>
      <c r="N267" s="118"/>
      <c r="O267" s="118"/>
      <c r="P267" s="120"/>
      <c r="R267" s="118"/>
      <c r="S267" s="118"/>
      <c r="T267" s="118"/>
      <c r="U267" s="118"/>
      <c r="V267" s="118"/>
      <c r="W267" s="118"/>
      <c r="X267" s="118"/>
      <c r="Y267" s="118"/>
      <c r="Z267" s="118"/>
    </row>
    <row r="268" spans="1:26" ht="14.25" customHeight="1" x14ac:dyDescent="0.55000000000000004">
      <c r="A268" s="118"/>
      <c r="B268" s="118"/>
      <c r="C268" s="118"/>
      <c r="D268" s="119"/>
      <c r="E268" s="119"/>
      <c r="F268" s="119"/>
      <c r="G268" s="119"/>
      <c r="H268" s="119"/>
      <c r="I268" s="119"/>
      <c r="J268" s="119"/>
      <c r="K268" s="119"/>
      <c r="L268" s="119"/>
      <c r="M268" s="118"/>
      <c r="N268" s="118"/>
      <c r="O268" s="118"/>
      <c r="P268" s="120"/>
      <c r="R268" s="118"/>
      <c r="S268" s="118"/>
      <c r="T268" s="118"/>
      <c r="U268" s="118"/>
      <c r="V268" s="118"/>
      <c r="W268" s="118"/>
      <c r="X268" s="118"/>
      <c r="Y268" s="118"/>
      <c r="Z268" s="118"/>
    </row>
    <row r="269" spans="1:26" ht="14.25" customHeight="1" x14ac:dyDescent="0.55000000000000004">
      <c r="A269" s="118"/>
      <c r="B269" s="118"/>
      <c r="C269" s="118"/>
      <c r="D269" s="119"/>
      <c r="E269" s="119"/>
      <c r="F269" s="119"/>
      <c r="G269" s="119"/>
      <c r="H269" s="119"/>
      <c r="I269" s="119"/>
      <c r="J269" s="119"/>
      <c r="K269" s="119"/>
      <c r="L269" s="119"/>
      <c r="M269" s="118"/>
      <c r="N269" s="118"/>
      <c r="O269" s="118"/>
      <c r="P269" s="120"/>
      <c r="R269" s="118"/>
      <c r="S269" s="118"/>
      <c r="T269" s="118"/>
      <c r="U269" s="118"/>
      <c r="V269" s="118"/>
      <c r="W269" s="118"/>
      <c r="X269" s="118"/>
      <c r="Y269" s="118"/>
      <c r="Z269" s="118"/>
    </row>
    <row r="270" spans="1:26" ht="14.25" customHeight="1" x14ac:dyDescent="0.55000000000000004">
      <c r="A270" s="118"/>
      <c r="B270" s="118"/>
      <c r="C270" s="118"/>
      <c r="D270" s="119"/>
      <c r="E270" s="119"/>
      <c r="F270" s="119"/>
      <c r="G270" s="119"/>
      <c r="H270" s="119"/>
      <c r="I270" s="119"/>
      <c r="J270" s="119"/>
      <c r="K270" s="119"/>
      <c r="L270" s="119"/>
      <c r="M270" s="118"/>
      <c r="N270" s="118"/>
      <c r="O270" s="118"/>
      <c r="P270" s="120"/>
      <c r="R270" s="118"/>
      <c r="S270" s="118"/>
      <c r="T270" s="118"/>
      <c r="U270" s="118"/>
      <c r="V270" s="118"/>
      <c r="W270" s="118"/>
      <c r="X270" s="118"/>
      <c r="Y270" s="118"/>
      <c r="Z270" s="118"/>
    </row>
    <row r="271" spans="1:26" ht="14.25" customHeight="1" x14ac:dyDescent="0.55000000000000004">
      <c r="A271" s="118"/>
      <c r="B271" s="118"/>
      <c r="C271" s="118"/>
      <c r="D271" s="119"/>
      <c r="E271" s="119"/>
      <c r="F271" s="119"/>
      <c r="G271" s="119"/>
      <c r="H271" s="119"/>
      <c r="I271" s="119"/>
      <c r="J271" s="119"/>
      <c r="K271" s="119"/>
      <c r="L271" s="119"/>
      <c r="M271" s="118"/>
      <c r="N271" s="118"/>
      <c r="O271" s="118"/>
      <c r="P271" s="120"/>
      <c r="R271" s="118"/>
      <c r="S271" s="118"/>
      <c r="T271" s="118"/>
      <c r="U271" s="118"/>
      <c r="V271" s="118"/>
      <c r="W271" s="118"/>
      <c r="X271" s="118"/>
      <c r="Y271" s="118"/>
      <c r="Z271" s="118"/>
    </row>
    <row r="272" spans="1:26" ht="14.25" customHeight="1" x14ac:dyDescent="0.55000000000000004">
      <c r="A272" s="118"/>
      <c r="B272" s="118"/>
      <c r="C272" s="118"/>
      <c r="D272" s="119"/>
      <c r="E272" s="119"/>
      <c r="F272" s="119"/>
      <c r="G272" s="119"/>
      <c r="H272" s="119"/>
      <c r="I272" s="119"/>
      <c r="J272" s="119"/>
      <c r="K272" s="119"/>
      <c r="L272" s="119"/>
      <c r="M272" s="118"/>
      <c r="N272" s="118"/>
      <c r="O272" s="118"/>
      <c r="P272" s="120"/>
      <c r="R272" s="118"/>
      <c r="S272" s="118"/>
      <c r="T272" s="118"/>
      <c r="U272" s="118"/>
      <c r="V272" s="118"/>
      <c r="W272" s="118"/>
      <c r="X272" s="118"/>
      <c r="Y272" s="118"/>
      <c r="Z272" s="118"/>
    </row>
    <row r="273" spans="1:26" ht="14.25" customHeight="1" x14ac:dyDescent="0.55000000000000004">
      <c r="A273" s="118"/>
      <c r="B273" s="118"/>
      <c r="C273" s="118"/>
      <c r="D273" s="119"/>
      <c r="E273" s="119"/>
      <c r="F273" s="119"/>
      <c r="G273" s="119"/>
      <c r="H273" s="119"/>
      <c r="I273" s="119"/>
      <c r="J273" s="119"/>
      <c r="K273" s="119"/>
      <c r="L273" s="119"/>
      <c r="M273" s="118"/>
      <c r="N273" s="118"/>
      <c r="O273" s="118"/>
      <c r="P273" s="120"/>
      <c r="R273" s="118"/>
      <c r="S273" s="118"/>
      <c r="T273" s="118"/>
      <c r="U273" s="118"/>
      <c r="V273" s="118"/>
      <c r="W273" s="118"/>
      <c r="X273" s="118"/>
      <c r="Y273" s="118"/>
      <c r="Z273" s="118"/>
    </row>
    <row r="274" spans="1:26" ht="14.25" customHeight="1" x14ac:dyDescent="0.55000000000000004">
      <c r="A274" s="118"/>
      <c r="B274" s="118"/>
      <c r="C274" s="118"/>
      <c r="D274" s="119"/>
      <c r="E274" s="119"/>
      <c r="F274" s="119"/>
      <c r="G274" s="119"/>
      <c r="H274" s="119"/>
      <c r="I274" s="119"/>
      <c r="J274" s="119"/>
      <c r="K274" s="119"/>
      <c r="L274" s="119"/>
      <c r="M274" s="118"/>
      <c r="N274" s="118"/>
      <c r="O274" s="118"/>
      <c r="P274" s="120"/>
      <c r="R274" s="118"/>
      <c r="S274" s="118"/>
      <c r="T274" s="118"/>
      <c r="U274" s="118"/>
      <c r="V274" s="118"/>
      <c r="W274" s="118"/>
      <c r="X274" s="118"/>
      <c r="Y274" s="118"/>
      <c r="Z274" s="118"/>
    </row>
    <row r="275" spans="1:26" ht="14.25" customHeight="1" x14ac:dyDescent="0.55000000000000004">
      <c r="A275" s="118"/>
      <c r="B275" s="118"/>
      <c r="C275" s="118"/>
      <c r="D275" s="119"/>
      <c r="E275" s="119"/>
      <c r="F275" s="119"/>
      <c r="G275" s="119"/>
      <c r="H275" s="119"/>
      <c r="I275" s="119"/>
      <c r="J275" s="119"/>
      <c r="K275" s="119"/>
      <c r="L275" s="119"/>
      <c r="M275" s="118"/>
      <c r="N275" s="118"/>
      <c r="O275" s="118"/>
      <c r="P275" s="120"/>
      <c r="R275" s="118"/>
      <c r="S275" s="118"/>
      <c r="T275" s="118"/>
      <c r="U275" s="118"/>
      <c r="V275" s="118"/>
      <c r="W275" s="118"/>
      <c r="X275" s="118"/>
      <c r="Y275" s="118"/>
      <c r="Z275" s="118"/>
    </row>
    <row r="276" spans="1:26" ht="14.25" customHeight="1" x14ac:dyDescent="0.55000000000000004">
      <c r="A276" s="118"/>
      <c r="B276" s="118"/>
      <c r="C276" s="118"/>
      <c r="D276" s="119"/>
      <c r="E276" s="119"/>
      <c r="F276" s="119"/>
      <c r="G276" s="119"/>
      <c r="H276" s="119"/>
      <c r="I276" s="119"/>
      <c r="J276" s="119"/>
      <c r="K276" s="119"/>
      <c r="L276" s="119"/>
      <c r="M276" s="118"/>
      <c r="N276" s="118"/>
      <c r="O276" s="118"/>
      <c r="P276" s="120"/>
      <c r="R276" s="118"/>
      <c r="S276" s="118"/>
      <c r="T276" s="118"/>
      <c r="U276" s="118"/>
      <c r="V276" s="118"/>
      <c r="W276" s="118"/>
      <c r="X276" s="118"/>
      <c r="Y276" s="118"/>
      <c r="Z276" s="118"/>
    </row>
    <row r="277" spans="1:26" ht="14.25" customHeight="1" x14ac:dyDescent="0.55000000000000004">
      <c r="A277" s="118"/>
      <c r="B277" s="118"/>
      <c r="C277" s="118"/>
      <c r="D277" s="119"/>
      <c r="E277" s="119"/>
      <c r="F277" s="119"/>
      <c r="G277" s="119"/>
      <c r="H277" s="119"/>
      <c r="I277" s="119"/>
      <c r="J277" s="119"/>
      <c r="K277" s="119"/>
      <c r="L277" s="119"/>
      <c r="M277" s="118"/>
      <c r="N277" s="118"/>
      <c r="O277" s="118"/>
      <c r="P277" s="120"/>
      <c r="R277" s="118"/>
      <c r="S277" s="118"/>
      <c r="T277" s="118"/>
      <c r="U277" s="118"/>
      <c r="V277" s="118"/>
      <c r="W277" s="118"/>
      <c r="X277" s="118"/>
      <c r="Y277" s="118"/>
      <c r="Z277" s="118"/>
    </row>
    <row r="278" spans="1:26" ht="14.25" customHeight="1" x14ac:dyDescent="0.55000000000000004">
      <c r="A278" s="118"/>
      <c r="B278" s="118"/>
      <c r="C278" s="118"/>
      <c r="D278" s="119"/>
      <c r="E278" s="119"/>
      <c r="F278" s="119"/>
      <c r="G278" s="119"/>
      <c r="H278" s="119"/>
      <c r="I278" s="119"/>
      <c r="J278" s="119"/>
      <c r="K278" s="119"/>
      <c r="L278" s="119"/>
      <c r="M278" s="118"/>
      <c r="N278" s="118"/>
      <c r="O278" s="118"/>
      <c r="P278" s="120"/>
      <c r="R278" s="118"/>
      <c r="S278" s="118"/>
      <c r="T278" s="118"/>
      <c r="U278" s="118"/>
      <c r="V278" s="118"/>
      <c r="W278" s="118"/>
      <c r="X278" s="118"/>
      <c r="Y278" s="118"/>
      <c r="Z278" s="118"/>
    </row>
    <row r="279" spans="1:26" ht="14.25" customHeight="1" x14ac:dyDescent="0.55000000000000004">
      <c r="A279" s="118"/>
      <c r="B279" s="118"/>
      <c r="C279" s="118"/>
      <c r="D279" s="119"/>
      <c r="E279" s="119"/>
      <c r="F279" s="119"/>
      <c r="G279" s="119"/>
      <c r="H279" s="119"/>
      <c r="I279" s="119"/>
      <c r="J279" s="119"/>
      <c r="K279" s="119"/>
      <c r="L279" s="119"/>
      <c r="M279" s="118"/>
      <c r="N279" s="118"/>
      <c r="O279" s="118"/>
      <c r="P279" s="120"/>
      <c r="R279" s="118"/>
      <c r="S279" s="118"/>
      <c r="T279" s="118"/>
      <c r="U279" s="118"/>
      <c r="V279" s="118"/>
      <c r="W279" s="118"/>
      <c r="X279" s="118"/>
      <c r="Y279" s="118"/>
      <c r="Z279" s="118"/>
    </row>
    <row r="280" spans="1:26" ht="14.25" customHeight="1" x14ac:dyDescent="0.55000000000000004">
      <c r="A280" s="118"/>
      <c r="B280" s="118"/>
      <c r="C280" s="118"/>
      <c r="D280" s="119"/>
      <c r="E280" s="119"/>
      <c r="F280" s="119"/>
      <c r="G280" s="119"/>
      <c r="H280" s="119"/>
      <c r="I280" s="119"/>
      <c r="J280" s="119"/>
      <c r="K280" s="119"/>
      <c r="L280" s="119"/>
      <c r="M280" s="118"/>
      <c r="N280" s="118"/>
      <c r="O280" s="118"/>
      <c r="P280" s="120"/>
      <c r="R280" s="118"/>
      <c r="S280" s="118"/>
      <c r="T280" s="118"/>
      <c r="U280" s="118"/>
      <c r="V280" s="118"/>
      <c r="W280" s="118"/>
      <c r="X280" s="118"/>
      <c r="Y280" s="118"/>
      <c r="Z280" s="118"/>
    </row>
    <row r="281" spans="1:26" ht="14.25" customHeight="1" x14ac:dyDescent="0.55000000000000004">
      <c r="A281" s="118"/>
      <c r="B281" s="118"/>
      <c r="C281" s="118"/>
      <c r="D281" s="119"/>
      <c r="E281" s="119"/>
      <c r="F281" s="119"/>
      <c r="G281" s="119"/>
      <c r="H281" s="119"/>
      <c r="I281" s="119"/>
      <c r="J281" s="119"/>
      <c r="K281" s="119"/>
      <c r="L281" s="119"/>
      <c r="M281" s="118"/>
      <c r="N281" s="118"/>
      <c r="O281" s="118"/>
      <c r="P281" s="120"/>
      <c r="R281" s="118"/>
      <c r="S281" s="118"/>
      <c r="T281" s="118"/>
      <c r="U281" s="118"/>
      <c r="V281" s="118"/>
      <c r="W281" s="118"/>
      <c r="X281" s="118"/>
      <c r="Y281" s="118"/>
      <c r="Z281" s="118"/>
    </row>
    <row r="282" spans="1:26" ht="14.25" customHeight="1" x14ac:dyDescent="0.55000000000000004">
      <c r="A282" s="118"/>
      <c r="B282" s="118"/>
      <c r="C282" s="118"/>
      <c r="D282" s="119"/>
      <c r="E282" s="119"/>
      <c r="F282" s="119"/>
      <c r="G282" s="119"/>
      <c r="H282" s="119"/>
      <c r="I282" s="119"/>
      <c r="J282" s="119"/>
      <c r="K282" s="119"/>
      <c r="L282" s="119"/>
      <c r="M282" s="118"/>
      <c r="N282" s="118"/>
      <c r="O282" s="118"/>
      <c r="P282" s="120"/>
      <c r="R282" s="118"/>
      <c r="S282" s="118"/>
      <c r="T282" s="118"/>
      <c r="U282" s="118"/>
      <c r="V282" s="118"/>
      <c r="W282" s="118"/>
      <c r="X282" s="118"/>
      <c r="Y282" s="118"/>
      <c r="Z282" s="118"/>
    </row>
    <row r="283" spans="1:26" ht="14.25" customHeight="1" x14ac:dyDescent="0.55000000000000004">
      <c r="A283" s="118"/>
      <c r="B283" s="118"/>
      <c r="C283" s="118"/>
      <c r="D283" s="119"/>
      <c r="E283" s="119"/>
      <c r="F283" s="119"/>
      <c r="G283" s="119"/>
      <c r="H283" s="119"/>
      <c r="I283" s="119"/>
      <c r="J283" s="119"/>
      <c r="K283" s="119"/>
      <c r="L283" s="119"/>
      <c r="M283" s="118"/>
      <c r="N283" s="118"/>
      <c r="O283" s="118"/>
      <c r="P283" s="120"/>
      <c r="R283" s="118"/>
      <c r="S283" s="118"/>
      <c r="T283" s="118"/>
      <c r="U283" s="118"/>
      <c r="V283" s="118"/>
      <c r="W283" s="118"/>
      <c r="X283" s="118"/>
      <c r="Y283" s="118"/>
      <c r="Z283" s="118"/>
    </row>
    <row r="284" spans="1:26" ht="14.25" customHeight="1" x14ac:dyDescent="0.55000000000000004">
      <c r="A284" s="118"/>
      <c r="B284" s="118"/>
      <c r="C284" s="118"/>
      <c r="D284" s="119"/>
      <c r="E284" s="119"/>
      <c r="F284" s="119"/>
      <c r="G284" s="119"/>
      <c r="H284" s="119"/>
      <c r="I284" s="119"/>
      <c r="J284" s="119"/>
      <c r="K284" s="119"/>
      <c r="L284" s="119"/>
      <c r="M284" s="118"/>
      <c r="N284" s="118"/>
      <c r="O284" s="118"/>
      <c r="P284" s="120"/>
      <c r="R284" s="118"/>
      <c r="S284" s="118"/>
      <c r="T284" s="118"/>
      <c r="U284" s="118"/>
      <c r="V284" s="118"/>
      <c r="W284" s="118"/>
      <c r="X284" s="118"/>
      <c r="Y284" s="118"/>
      <c r="Z284" s="118"/>
    </row>
    <row r="285" spans="1:26" ht="14.25" customHeight="1" x14ac:dyDescent="0.55000000000000004">
      <c r="A285" s="118"/>
      <c r="B285" s="118"/>
      <c r="C285" s="118"/>
      <c r="D285" s="119"/>
      <c r="E285" s="119"/>
      <c r="F285" s="119"/>
      <c r="G285" s="119"/>
      <c r="H285" s="119"/>
      <c r="I285" s="119"/>
      <c r="J285" s="119"/>
      <c r="K285" s="119"/>
      <c r="L285" s="119"/>
      <c r="M285" s="118"/>
      <c r="N285" s="118"/>
      <c r="O285" s="118"/>
      <c r="P285" s="120"/>
      <c r="R285" s="118"/>
      <c r="S285" s="118"/>
      <c r="T285" s="118"/>
      <c r="U285" s="118"/>
      <c r="V285" s="118"/>
      <c r="W285" s="118"/>
      <c r="X285" s="118"/>
      <c r="Y285" s="118"/>
      <c r="Z285" s="118"/>
    </row>
    <row r="286" spans="1:26" ht="14.25" customHeight="1" x14ac:dyDescent="0.55000000000000004">
      <c r="A286" s="118"/>
      <c r="B286" s="118"/>
      <c r="C286" s="118"/>
      <c r="D286" s="119"/>
      <c r="E286" s="119"/>
      <c r="F286" s="119"/>
      <c r="G286" s="119"/>
      <c r="H286" s="119"/>
      <c r="I286" s="119"/>
      <c r="J286" s="119"/>
      <c r="K286" s="119"/>
      <c r="L286" s="119"/>
      <c r="M286" s="118"/>
      <c r="N286" s="118"/>
      <c r="O286" s="118"/>
      <c r="P286" s="120"/>
      <c r="R286" s="118"/>
      <c r="S286" s="118"/>
      <c r="T286" s="118"/>
      <c r="U286" s="118"/>
      <c r="V286" s="118"/>
      <c r="W286" s="118"/>
      <c r="X286" s="118"/>
      <c r="Y286" s="118"/>
      <c r="Z286" s="118"/>
    </row>
    <row r="287" spans="1:26" ht="14.25" customHeight="1" x14ac:dyDescent="0.55000000000000004">
      <c r="A287" s="118"/>
      <c r="B287" s="118"/>
      <c r="C287" s="118"/>
      <c r="D287" s="119"/>
      <c r="E287" s="119"/>
      <c r="F287" s="119"/>
      <c r="G287" s="119"/>
      <c r="H287" s="119"/>
      <c r="I287" s="119"/>
      <c r="J287" s="119"/>
      <c r="K287" s="119"/>
      <c r="L287" s="119"/>
      <c r="M287" s="118"/>
      <c r="N287" s="118"/>
      <c r="O287" s="118"/>
      <c r="P287" s="120"/>
      <c r="R287" s="118"/>
      <c r="S287" s="118"/>
      <c r="T287" s="118"/>
      <c r="U287" s="118"/>
      <c r="V287" s="118"/>
      <c r="W287" s="118"/>
      <c r="X287" s="118"/>
      <c r="Y287" s="118"/>
      <c r="Z287" s="118"/>
    </row>
    <row r="288" spans="1:26" ht="14.25" customHeight="1" x14ac:dyDescent="0.55000000000000004">
      <c r="A288" s="118"/>
      <c r="B288" s="118"/>
      <c r="C288" s="118"/>
      <c r="D288" s="119"/>
      <c r="E288" s="119"/>
      <c r="F288" s="119"/>
      <c r="G288" s="119"/>
      <c r="H288" s="119"/>
      <c r="I288" s="119"/>
      <c r="J288" s="119"/>
      <c r="K288" s="119"/>
      <c r="L288" s="119"/>
      <c r="M288" s="118"/>
      <c r="N288" s="118"/>
      <c r="O288" s="118"/>
      <c r="P288" s="120"/>
      <c r="R288" s="118"/>
      <c r="S288" s="118"/>
      <c r="T288" s="118"/>
      <c r="U288" s="118"/>
      <c r="V288" s="118"/>
      <c r="W288" s="118"/>
      <c r="X288" s="118"/>
      <c r="Y288" s="118"/>
      <c r="Z288" s="118"/>
    </row>
    <row r="289" spans="1:26" ht="14.25" customHeight="1" x14ac:dyDescent="0.55000000000000004">
      <c r="A289" s="118"/>
      <c r="B289" s="118"/>
      <c r="C289" s="118"/>
      <c r="D289" s="119"/>
      <c r="E289" s="119"/>
      <c r="F289" s="119"/>
      <c r="G289" s="119"/>
      <c r="H289" s="119"/>
      <c r="I289" s="119"/>
      <c r="J289" s="119"/>
      <c r="K289" s="119"/>
      <c r="L289" s="119"/>
      <c r="M289" s="118"/>
      <c r="N289" s="118"/>
      <c r="O289" s="118"/>
      <c r="P289" s="120"/>
      <c r="R289" s="118"/>
      <c r="S289" s="118"/>
      <c r="T289" s="118"/>
      <c r="U289" s="118"/>
      <c r="V289" s="118"/>
      <c r="W289" s="118"/>
      <c r="X289" s="118"/>
      <c r="Y289" s="118"/>
      <c r="Z289" s="118"/>
    </row>
    <row r="290" spans="1:26" ht="14.25" customHeight="1" x14ac:dyDescent="0.55000000000000004">
      <c r="A290" s="118"/>
      <c r="B290" s="118"/>
      <c r="C290" s="118"/>
      <c r="D290" s="119"/>
      <c r="E290" s="119"/>
      <c r="F290" s="119"/>
      <c r="G290" s="119"/>
      <c r="H290" s="119"/>
      <c r="I290" s="119"/>
      <c r="J290" s="119"/>
      <c r="K290" s="119"/>
      <c r="L290" s="119"/>
      <c r="M290" s="118"/>
      <c r="N290" s="118"/>
      <c r="O290" s="118"/>
      <c r="P290" s="120"/>
      <c r="R290" s="118"/>
      <c r="S290" s="118"/>
      <c r="T290" s="118"/>
      <c r="U290" s="118"/>
      <c r="V290" s="118"/>
      <c r="W290" s="118"/>
      <c r="X290" s="118"/>
      <c r="Y290" s="118"/>
      <c r="Z290" s="118"/>
    </row>
    <row r="291" spans="1:26" ht="14.25" customHeight="1" x14ac:dyDescent="0.55000000000000004">
      <c r="A291" s="118"/>
      <c r="B291" s="118"/>
      <c r="C291" s="118"/>
      <c r="D291" s="119"/>
      <c r="E291" s="119"/>
      <c r="F291" s="119"/>
      <c r="G291" s="119"/>
      <c r="H291" s="119"/>
      <c r="I291" s="119"/>
      <c r="J291" s="119"/>
      <c r="K291" s="119"/>
      <c r="L291" s="119"/>
      <c r="M291" s="118"/>
      <c r="N291" s="118"/>
      <c r="O291" s="118"/>
      <c r="P291" s="120"/>
      <c r="R291" s="118"/>
      <c r="S291" s="118"/>
      <c r="T291" s="118"/>
      <c r="U291" s="118"/>
      <c r="V291" s="118"/>
      <c r="W291" s="118"/>
      <c r="X291" s="118"/>
      <c r="Y291" s="118"/>
      <c r="Z291" s="118"/>
    </row>
    <row r="292" spans="1:26" ht="14.25" customHeight="1" x14ac:dyDescent="0.55000000000000004">
      <c r="A292" s="118"/>
      <c r="B292" s="118"/>
      <c r="C292" s="118"/>
      <c r="D292" s="119"/>
      <c r="E292" s="119"/>
      <c r="F292" s="119"/>
      <c r="G292" s="119"/>
      <c r="H292" s="119"/>
      <c r="I292" s="119"/>
      <c r="J292" s="119"/>
      <c r="K292" s="119"/>
      <c r="L292" s="119"/>
      <c r="M292" s="118"/>
      <c r="N292" s="118"/>
      <c r="O292" s="118"/>
      <c r="P292" s="120"/>
      <c r="R292" s="118"/>
      <c r="S292" s="118"/>
      <c r="T292" s="118"/>
      <c r="U292" s="118"/>
      <c r="V292" s="118"/>
      <c r="W292" s="118"/>
      <c r="X292" s="118"/>
      <c r="Y292" s="118"/>
      <c r="Z292" s="118"/>
    </row>
    <row r="293" spans="1:26" ht="14.25" customHeight="1" x14ac:dyDescent="0.55000000000000004">
      <c r="A293" s="118"/>
      <c r="B293" s="118"/>
      <c r="C293" s="118"/>
      <c r="D293" s="119"/>
      <c r="E293" s="119"/>
      <c r="F293" s="119"/>
      <c r="G293" s="119"/>
      <c r="H293" s="119"/>
      <c r="I293" s="119"/>
      <c r="J293" s="119"/>
      <c r="K293" s="119"/>
      <c r="L293" s="119"/>
      <c r="M293" s="118"/>
      <c r="N293" s="118"/>
      <c r="O293" s="118"/>
      <c r="P293" s="120"/>
      <c r="R293" s="118"/>
      <c r="S293" s="118"/>
      <c r="T293" s="118"/>
      <c r="U293" s="118"/>
      <c r="V293" s="118"/>
      <c r="W293" s="118"/>
      <c r="X293" s="118"/>
      <c r="Y293" s="118"/>
      <c r="Z293" s="118"/>
    </row>
    <row r="294" spans="1:26" ht="14.25" customHeight="1" x14ac:dyDescent="0.55000000000000004">
      <c r="A294" s="118"/>
      <c r="B294" s="118"/>
      <c r="C294" s="118"/>
      <c r="D294" s="119"/>
      <c r="E294" s="119"/>
      <c r="F294" s="119"/>
      <c r="G294" s="119"/>
      <c r="H294" s="119"/>
      <c r="I294" s="119"/>
      <c r="J294" s="119"/>
      <c r="K294" s="119"/>
      <c r="L294" s="119"/>
      <c r="M294" s="118"/>
      <c r="N294" s="118"/>
      <c r="O294" s="118"/>
      <c r="P294" s="120"/>
      <c r="R294" s="118"/>
      <c r="S294" s="118"/>
      <c r="T294" s="118"/>
      <c r="U294" s="118"/>
      <c r="V294" s="118"/>
      <c r="W294" s="118"/>
      <c r="X294" s="118"/>
      <c r="Y294" s="118"/>
      <c r="Z294" s="118"/>
    </row>
    <row r="295" spans="1:26" ht="14.25" customHeight="1" x14ac:dyDescent="0.55000000000000004">
      <c r="A295" s="118"/>
      <c r="B295" s="118"/>
      <c r="C295" s="118"/>
      <c r="D295" s="119"/>
      <c r="E295" s="119"/>
      <c r="F295" s="119"/>
      <c r="G295" s="119"/>
      <c r="H295" s="119"/>
      <c r="I295" s="119"/>
      <c r="J295" s="119"/>
      <c r="K295" s="119"/>
      <c r="L295" s="119"/>
      <c r="M295" s="118"/>
      <c r="N295" s="118"/>
      <c r="O295" s="118"/>
      <c r="P295" s="120"/>
      <c r="R295" s="118"/>
      <c r="S295" s="118"/>
      <c r="T295" s="118"/>
      <c r="U295" s="118"/>
      <c r="V295" s="118"/>
      <c r="W295" s="118"/>
      <c r="X295" s="118"/>
      <c r="Y295" s="118"/>
      <c r="Z295" s="118"/>
    </row>
    <row r="296" spans="1:26" ht="14.25" customHeight="1" x14ac:dyDescent="0.55000000000000004">
      <c r="A296" s="118"/>
      <c r="B296" s="118"/>
      <c r="C296" s="118"/>
      <c r="D296" s="119"/>
      <c r="E296" s="119"/>
      <c r="F296" s="119"/>
      <c r="G296" s="119"/>
      <c r="H296" s="119"/>
      <c r="I296" s="119"/>
      <c r="J296" s="119"/>
      <c r="K296" s="119"/>
      <c r="L296" s="119"/>
      <c r="M296" s="118"/>
      <c r="N296" s="118"/>
      <c r="O296" s="118"/>
      <c r="P296" s="120"/>
      <c r="R296" s="118"/>
      <c r="S296" s="118"/>
      <c r="T296" s="118"/>
      <c r="U296" s="118"/>
      <c r="V296" s="118"/>
      <c r="W296" s="118"/>
      <c r="X296" s="118"/>
      <c r="Y296" s="118"/>
      <c r="Z296" s="118"/>
    </row>
    <row r="297" spans="1:26" ht="14.25" customHeight="1" x14ac:dyDescent="0.55000000000000004">
      <c r="A297" s="118"/>
      <c r="B297" s="118"/>
      <c r="C297" s="118"/>
      <c r="D297" s="119"/>
      <c r="E297" s="119"/>
      <c r="F297" s="119"/>
      <c r="G297" s="119"/>
      <c r="H297" s="119"/>
      <c r="I297" s="119"/>
      <c r="J297" s="119"/>
      <c r="K297" s="119"/>
      <c r="L297" s="119"/>
      <c r="M297" s="118"/>
      <c r="N297" s="118"/>
      <c r="O297" s="118"/>
      <c r="P297" s="120"/>
      <c r="R297" s="118"/>
      <c r="S297" s="118"/>
      <c r="T297" s="118"/>
      <c r="U297" s="118"/>
      <c r="V297" s="118"/>
      <c r="W297" s="118"/>
      <c r="X297" s="118"/>
      <c r="Y297" s="118"/>
      <c r="Z297" s="118"/>
    </row>
    <row r="298" spans="1:26" ht="14.25" customHeight="1" x14ac:dyDescent="0.55000000000000004">
      <c r="A298" s="118"/>
      <c r="B298" s="118"/>
      <c r="C298" s="118"/>
      <c r="D298" s="119"/>
      <c r="E298" s="119"/>
      <c r="F298" s="119"/>
      <c r="G298" s="119"/>
      <c r="H298" s="119"/>
      <c r="I298" s="119"/>
      <c r="J298" s="119"/>
      <c r="K298" s="119"/>
      <c r="L298" s="119"/>
      <c r="M298" s="118"/>
      <c r="N298" s="118"/>
      <c r="O298" s="118"/>
      <c r="P298" s="120"/>
      <c r="R298" s="118"/>
      <c r="S298" s="118"/>
      <c r="T298" s="118"/>
      <c r="U298" s="118"/>
      <c r="V298" s="118"/>
      <c r="W298" s="118"/>
      <c r="X298" s="118"/>
      <c r="Y298" s="118"/>
      <c r="Z298" s="118"/>
    </row>
    <row r="299" spans="1:26" ht="14.25" customHeight="1" x14ac:dyDescent="0.55000000000000004">
      <c r="A299" s="118"/>
      <c r="B299" s="118"/>
      <c r="C299" s="118"/>
      <c r="D299" s="119"/>
      <c r="E299" s="119"/>
      <c r="F299" s="119"/>
      <c r="G299" s="119"/>
      <c r="H299" s="119"/>
      <c r="I299" s="119"/>
      <c r="J299" s="119"/>
      <c r="K299" s="119"/>
      <c r="L299" s="119"/>
      <c r="M299" s="118"/>
      <c r="N299" s="118"/>
      <c r="O299" s="118"/>
      <c r="P299" s="120"/>
      <c r="R299" s="118"/>
      <c r="S299" s="118"/>
      <c r="T299" s="118"/>
      <c r="U299" s="118"/>
      <c r="V299" s="118"/>
      <c r="W299" s="118"/>
      <c r="X299" s="118"/>
      <c r="Y299" s="118"/>
      <c r="Z299" s="118"/>
    </row>
    <row r="300" spans="1:26" ht="14.25" customHeight="1" x14ac:dyDescent="0.55000000000000004">
      <c r="A300" s="118"/>
      <c r="B300" s="118"/>
      <c r="C300" s="118"/>
      <c r="D300" s="119"/>
      <c r="E300" s="119"/>
      <c r="F300" s="119"/>
      <c r="G300" s="119"/>
      <c r="H300" s="119"/>
      <c r="I300" s="119"/>
      <c r="J300" s="119"/>
      <c r="K300" s="119"/>
      <c r="L300" s="119"/>
      <c r="M300" s="118"/>
      <c r="N300" s="118"/>
      <c r="O300" s="118"/>
      <c r="P300" s="120"/>
      <c r="R300" s="118"/>
      <c r="S300" s="118"/>
      <c r="T300" s="118"/>
      <c r="U300" s="118"/>
      <c r="V300" s="118"/>
      <c r="W300" s="118"/>
      <c r="X300" s="118"/>
      <c r="Y300" s="118"/>
      <c r="Z300" s="118"/>
    </row>
    <row r="301" spans="1:26" ht="14.25" customHeight="1" x14ac:dyDescent="0.55000000000000004">
      <c r="A301" s="118"/>
      <c r="B301" s="118"/>
      <c r="C301" s="118"/>
      <c r="D301" s="119"/>
      <c r="E301" s="119"/>
      <c r="F301" s="119"/>
      <c r="G301" s="119"/>
      <c r="H301" s="119"/>
      <c r="I301" s="119"/>
      <c r="J301" s="119"/>
      <c r="K301" s="119"/>
      <c r="L301" s="119"/>
      <c r="M301" s="118"/>
      <c r="N301" s="118"/>
      <c r="O301" s="118"/>
      <c r="P301" s="120"/>
      <c r="R301" s="118"/>
      <c r="S301" s="118"/>
      <c r="T301" s="118"/>
      <c r="U301" s="118"/>
      <c r="V301" s="118"/>
      <c r="W301" s="118"/>
      <c r="X301" s="118"/>
      <c r="Y301" s="118"/>
      <c r="Z301" s="118"/>
    </row>
    <row r="302" spans="1:26" ht="14.25" customHeight="1" x14ac:dyDescent="0.55000000000000004">
      <c r="A302" s="118"/>
      <c r="B302" s="118"/>
      <c r="C302" s="118"/>
      <c r="D302" s="119"/>
      <c r="E302" s="119"/>
      <c r="F302" s="119"/>
      <c r="G302" s="119"/>
      <c r="H302" s="119"/>
      <c r="I302" s="119"/>
      <c r="J302" s="119"/>
      <c r="K302" s="119"/>
      <c r="L302" s="119"/>
      <c r="M302" s="118"/>
      <c r="N302" s="118"/>
      <c r="O302" s="118"/>
      <c r="P302" s="120"/>
      <c r="R302" s="118"/>
      <c r="S302" s="118"/>
      <c r="T302" s="118"/>
      <c r="U302" s="118"/>
      <c r="V302" s="118"/>
      <c r="W302" s="118"/>
      <c r="X302" s="118"/>
      <c r="Y302" s="118"/>
      <c r="Z302" s="118"/>
    </row>
    <row r="303" spans="1:26" ht="14.25" customHeight="1" x14ac:dyDescent="0.55000000000000004">
      <c r="A303" s="118"/>
      <c r="B303" s="118"/>
      <c r="C303" s="118"/>
      <c r="D303" s="119"/>
      <c r="E303" s="119"/>
      <c r="F303" s="119"/>
      <c r="G303" s="119"/>
      <c r="H303" s="119"/>
      <c r="I303" s="119"/>
      <c r="J303" s="119"/>
      <c r="K303" s="119"/>
      <c r="L303" s="119"/>
      <c r="M303" s="118"/>
      <c r="N303" s="118"/>
      <c r="O303" s="118"/>
      <c r="P303" s="120"/>
      <c r="R303" s="118"/>
      <c r="S303" s="118"/>
      <c r="T303" s="118"/>
      <c r="U303" s="118"/>
      <c r="V303" s="118"/>
      <c r="W303" s="118"/>
      <c r="X303" s="118"/>
      <c r="Y303" s="118"/>
      <c r="Z303" s="118"/>
    </row>
    <row r="304" spans="1:26" ht="14.25" customHeight="1" x14ac:dyDescent="0.55000000000000004">
      <c r="A304" s="118"/>
      <c r="B304" s="118"/>
      <c r="C304" s="118"/>
      <c r="D304" s="119"/>
      <c r="E304" s="119"/>
      <c r="F304" s="119"/>
      <c r="G304" s="119"/>
      <c r="H304" s="119"/>
      <c r="I304" s="119"/>
      <c r="J304" s="119"/>
      <c r="K304" s="119"/>
      <c r="L304" s="119"/>
      <c r="M304" s="118"/>
      <c r="N304" s="118"/>
      <c r="O304" s="118"/>
      <c r="P304" s="120"/>
      <c r="R304" s="118"/>
      <c r="S304" s="118"/>
      <c r="T304" s="118"/>
      <c r="U304" s="118"/>
      <c r="V304" s="118"/>
      <c r="W304" s="118"/>
      <c r="X304" s="118"/>
      <c r="Y304" s="118"/>
      <c r="Z304" s="118"/>
    </row>
    <row r="305" spans="1:26" ht="14.25" customHeight="1" x14ac:dyDescent="0.55000000000000004">
      <c r="A305" s="118"/>
      <c r="B305" s="118"/>
      <c r="C305" s="118"/>
      <c r="D305" s="119"/>
      <c r="E305" s="119"/>
      <c r="F305" s="119"/>
      <c r="G305" s="119"/>
      <c r="H305" s="119"/>
      <c r="I305" s="119"/>
      <c r="J305" s="119"/>
      <c r="K305" s="119"/>
      <c r="L305" s="119"/>
      <c r="M305" s="118"/>
      <c r="N305" s="118"/>
      <c r="O305" s="118"/>
      <c r="P305" s="120"/>
      <c r="R305" s="118"/>
      <c r="S305" s="118"/>
      <c r="T305" s="118"/>
      <c r="U305" s="118"/>
      <c r="V305" s="118"/>
      <c r="W305" s="118"/>
      <c r="X305" s="118"/>
      <c r="Y305" s="118"/>
      <c r="Z305" s="118"/>
    </row>
    <row r="306" spans="1:26" ht="14.25" customHeight="1" x14ac:dyDescent="0.55000000000000004">
      <c r="A306" s="118"/>
      <c r="B306" s="118"/>
      <c r="C306" s="118"/>
      <c r="D306" s="119"/>
      <c r="E306" s="119"/>
      <c r="F306" s="119"/>
      <c r="G306" s="119"/>
      <c r="H306" s="119"/>
      <c r="I306" s="119"/>
      <c r="J306" s="119"/>
      <c r="K306" s="119"/>
      <c r="L306" s="119"/>
      <c r="M306" s="118"/>
      <c r="N306" s="118"/>
      <c r="O306" s="118"/>
      <c r="P306" s="120"/>
      <c r="R306" s="118"/>
      <c r="S306" s="118"/>
      <c r="T306" s="118"/>
      <c r="U306" s="118"/>
      <c r="V306" s="118"/>
      <c r="W306" s="118"/>
      <c r="X306" s="118"/>
      <c r="Y306" s="118"/>
      <c r="Z306" s="118"/>
    </row>
    <row r="307" spans="1:26" ht="14.25" customHeight="1" x14ac:dyDescent="0.55000000000000004">
      <c r="A307" s="118"/>
      <c r="B307" s="118"/>
      <c r="C307" s="118"/>
      <c r="D307" s="119"/>
      <c r="E307" s="119"/>
      <c r="F307" s="119"/>
      <c r="G307" s="119"/>
      <c r="H307" s="119"/>
      <c r="I307" s="119"/>
      <c r="J307" s="119"/>
      <c r="K307" s="119"/>
      <c r="L307" s="119"/>
      <c r="M307" s="118"/>
      <c r="N307" s="118"/>
      <c r="O307" s="118"/>
      <c r="P307" s="120"/>
      <c r="R307" s="118"/>
      <c r="S307" s="118"/>
      <c r="T307" s="118"/>
      <c r="U307" s="118"/>
      <c r="V307" s="118"/>
      <c r="W307" s="118"/>
      <c r="X307" s="118"/>
      <c r="Y307" s="118"/>
      <c r="Z307" s="118"/>
    </row>
    <row r="308" spans="1:26" ht="14.25" customHeight="1" x14ac:dyDescent="0.55000000000000004">
      <c r="A308" s="118"/>
      <c r="B308" s="118"/>
      <c r="C308" s="118"/>
      <c r="D308" s="119"/>
      <c r="E308" s="119"/>
      <c r="F308" s="119"/>
      <c r="G308" s="119"/>
      <c r="H308" s="119"/>
      <c r="I308" s="119"/>
      <c r="J308" s="119"/>
      <c r="K308" s="119"/>
      <c r="L308" s="119"/>
      <c r="M308" s="118"/>
      <c r="N308" s="118"/>
      <c r="O308" s="118"/>
      <c r="P308" s="120"/>
      <c r="R308" s="118"/>
      <c r="S308" s="118"/>
      <c r="T308" s="118"/>
      <c r="U308" s="118"/>
      <c r="V308" s="118"/>
      <c r="W308" s="118"/>
      <c r="X308" s="118"/>
      <c r="Y308" s="118"/>
      <c r="Z308" s="118"/>
    </row>
    <row r="309" spans="1:26" ht="14.25" customHeight="1" x14ac:dyDescent="0.55000000000000004">
      <c r="A309" s="118"/>
      <c r="B309" s="118"/>
      <c r="C309" s="118"/>
      <c r="D309" s="119"/>
      <c r="E309" s="119"/>
      <c r="F309" s="119"/>
      <c r="G309" s="119"/>
      <c r="H309" s="119"/>
      <c r="I309" s="119"/>
      <c r="J309" s="119"/>
      <c r="K309" s="119"/>
      <c r="L309" s="119"/>
      <c r="M309" s="118"/>
      <c r="N309" s="118"/>
      <c r="O309" s="118"/>
      <c r="P309" s="120"/>
      <c r="R309" s="118"/>
      <c r="S309" s="118"/>
      <c r="T309" s="118"/>
      <c r="U309" s="118"/>
      <c r="V309" s="118"/>
      <c r="W309" s="118"/>
      <c r="X309" s="118"/>
      <c r="Y309" s="118"/>
      <c r="Z309" s="118"/>
    </row>
    <row r="310" spans="1:26" ht="14.25" customHeight="1" x14ac:dyDescent="0.55000000000000004">
      <c r="A310" s="118"/>
      <c r="B310" s="118"/>
      <c r="C310" s="118"/>
      <c r="D310" s="119"/>
      <c r="E310" s="119"/>
      <c r="F310" s="119"/>
      <c r="G310" s="119"/>
      <c r="H310" s="119"/>
      <c r="I310" s="119"/>
      <c r="J310" s="119"/>
      <c r="K310" s="119"/>
      <c r="L310" s="119"/>
      <c r="M310" s="118"/>
      <c r="N310" s="118"/>
      <c r="O310" s="118"/>
      <c r="P310" s="120"/>
      <c r="R310" s="118"/>
      <c r="S310" s="118"/>
      <c r="T310" s="118"/>
      <c r="U310" s="118"/>
      <c r="V310" s="118"/>
      <c r="W310" s="118"/>
      <c r="X310" s="118"/>
      <c r="Y310" s="118"/>
      <c r="Z310" s="118"/>
    </row>
    <row r="311" spans="1:26" ht="14.25" customHeight="1" x14ac:dyDescent="0.55000000000000004">
      <c r="A311" s="118"/>
      <c r="B311" s="118"/>
      <c r="C311" s="118"/>
      <c r="D311" s="119"/>
      <c r="E311" s="119"/>
      <c r="F311" s="119"/>
      <c r="G311" s="119"/>
      <c r="H311" s="119"/>
      <c r="I311" s="119"/>
      <c r="J311" s="119"/>
      <c r="K311" s="119"/>
      <c r="L311" s="119"/>
      <c r="M311" s="118"/>
      <c r="N311" s="118"/>
      <c r="O311" s="118"/>
      <c r="P311" s="120"/>
      <c r="R311" s="118"/>
      <c r="S311" s="118"/>
      <c r="T311" s="118"/>
      <c r="U311" s="118"/>
      <c r="V311" s="118"/>
      <c r="W311" s="118"/>
      <c r="X311" s="118"/>
      <c r="Y311" s="118"/>
      <c r="Z311" s="118"/>
    </row>
    <row r="312" spans="1:26" ht="14.25" customHeight="1" x14ac:dyDescent="0.55000000000000004">
      <c r="A312" s="118"/>
      <c r="B312" s="118"/>
      <c r="C312" s="118"/>
      <c r="D312" s="119"/>
      <c r="E312" s="119"/>
      <c r="F312" s="119"/>
      <c r="G312" s="119"/>
      <c r="H312" s="119"/>
      <c r="I312" s="119"/>
      <c r="J312" s="119"/>
      <c r="K312" s="119"/>
      <c r="L312" s="119"/>
      <c r="M312" s="118"/>
      <c r="N312" s="118"/>
      <c r="O312" s="118"/>
      <c r="P312" s="120"/>
      <c r="R312" s="118"/>
      <c r="S312" s="118"/>
      <c r="T312" s="118"/>
      <c r="U312" s="118"/>
      <c r="V312" s="118"/>
      <c r="W312" s="118"/>
      <c r="X312" s="118"/>
      <c r="Y312" s="118"/>
      <c r="Z312" s="118"/>
    </row>
    <row r="313" spans="1:26" ht="14.25" customHeight="1" x14ac:dyDescent="0.55000000000000004">
      <c r="A313" s="118"/>
      <c r="B313" s="118"/>
      <c r="C313" s="118"/>
      <c r="D313" s="119"/>
      <c r="E313" s="119"/>
      <c r="F313" s="119"/>
      <c r="G313" s="119"/>
      <c r="H313" s="119"/>
      <c r="I313" s="119"/>
      <c r="J313" s="119"/>
      <c r="K313" s="119"/>
      <c r="L313" s="119"/>
      <c r="M313" s="118"/>
      <c r="N313" s="118"/>
      <c r="O313" s="118"/>
      <c r="P313" s="120"/>
      <c r="R313" s="118"/>
      <c r="S313" s="118"/>
      <c r="T313" s="118"/>
      <c r="U313" s="118"/>
      <c r="V313" s="118"/>
      <c r="W313" s="118"/>
      <c r="X313" s="118"/>
      <c r="Y313" s="118"/>
      <c r="Z313" s="118"/>
    </row>
    <row r="314" spans="1:26" ht="14.25" customHeight="1" x14ac:dyDescent="0.55000000000000004">
      <c r="A314" s="118"/>
      <c r="B314" s="118"/>
      <c r="C314" s="118"/>
      <c r="D314" s="119"/>
      <c r="E314" s="119"/>
      <c r="F314" s="119"/>
      <c r="G314" s="119"/>
      <c r="H314" s="119"/>
      <c r="I314" s="119"/>
      <c r="J314" s="119"/>
      <c r="K314" s="119"/>
      <c r="L314" s="119"/>
      <c r="M314" s="118"/>
      <c r="N314" s="118"/>
      <c r="O314" s="118"/>
      <c r="P314" s="120"/>
      <c r="R314" s="118"/>
      <c r="S314" s="118"/>
      <c r="T314" s="118"/>
      <c r="U314" s="118"/>
      <c r="V314" s="118"/>
      <c r="W314" s="118"/>
      <c r="X314" s="118"/>
      <c r="Y314" s="118"/>
      <c r="Z314" s="118"/>
    </row>
    <row r="315" spans="1:26" ht="14.25" customHeight="1" x14ac:dyDescent="0.55000000000000004">
      <c r="A315" s="118"/>
      <c r="B315" s="118"/>
      <c r="C315" s="118"/>
      <c r="D315" s="119"/>
      <c r="E315" s="119"/>
      <c r="F315" s="119"/>
      <c r="G315" s="119"/>
      <c r="H315" s="119"/>
      <c r="I315" s="119"/>
      <c r="J315" s="119"/>
      <c r="K315" s="119"/>
      <c r="L315" s="119"/>
      <c r="M315" s="118"/>
      <c r="N315" s="118"/>
      <c r="O315" s="118"/>
      <c r="P315" s="120"/>
      <c r="R315" s="118"/>
      <c r="S315" s="118"/>
      <c r="T315" s="118"/>
      <c r="U315" s="118"/>
      <c r="V315" s="118"/>
      <c r="W315" s="118"/>
      <c r="X315" s="118"/>
      <c r="Y315" s="118"/>
      <c r="Z315" s="118"/>
    </row>
    <row r="316" spans="1:26" ht="14.25" customHeight="1" x14ac:dyDescent="0.55000000000000004">
      <c r="A316" s="118"/>
      <c r="B316" s="118"/>
      <c r="C316" s="118"/>
      <c r="D316" s="119"/>
      <c r="E316" s="119"/>
      <c r="F316" s="119"/>
      <c r="G316" s="119"/>
      <c r="H316" s="119"/>
      <c r="I316" s="119"/>
      <c r="J316" s="119"/>
      <c r="K316" s="119"/>
      <c r="L316" s="119"/>
      <c r="M316" s="118"/>
      <c r="N316" s="118"/>
      <c r="O316" s="118"/>
      <c r="P316" s="120"/>
      <c r="R316" s="118"/>
      <c r="S316" s="118"/>
      <c r="T316" s="118"/>
      <c r="U316" s="118"/>
      <c r="V316" s="118"/>
      <c r="W316" s="118"/>
      <c r="X316" s="118"/>
      <c r="Y316" s="118"/>
      <c r="Z316" s="118"/>
    </row>
    <row r="317" spans="1:26" ht="14.25" customHeight="1" x14ac:dyDescent="0.55000000000000004">
      <c r="A317" s="118"/>
      <c r="B317" s="118"/>
      <c r="C317" s="118"/>
      <c r="D317" s="119"/>
      <c r="E317" s="119"/>
      <c r="F317" s="119"/>
      <c r="G317" s="119"/>
      <c r="H317" s="119"/>
      <c r="I317" s="119"/>
      <c r="J317" s="119"/>
      <c r="K317" s="119"/>
      <c r="L317" s="119"/>
      <c r="M317" s="118"/>
      <c r="N317" s="118"/>
      <c r="O317" s="118"/>
      <c r="P317" s="120"/>
      <c r="R317" s="118"/>
      <c r="S317" s="118"/>
      <c r="T317" s="118"/>
      <c r="U317" s="118"/>
      <c r="V317" s="118"/>
      <c r="W317" s="118"/>
      <c r="X317" s="118"/>
      <c r="Y317" s="118"/>
      <c r="Z317" s="118"/>
    </row>
    <row r="318" spans="1:26" ht="14.25" customHeight="1" x14ac:dyDescent="0.55000000000000004">
      <c r="A318" s="118"/>
      <c r="B318" s="118"/>
      <c r="C318" s="118"/>
      <c r="D318" s="119"/>
      <c r="E318" s="119"/>
      <c r="F318" s="119"/>
      <c r="G318" s="119"/>
      <c r="H318" s="119"/>
      <c r="I318" s="119"/>
      <c r="J318" s="119"/>
      <c r="K318" s="119"/>
      <c r="L318" s="119"/>
      <c r="M318" s="118"/>
      <c r="N318" s="118"/>
      <c r="O318" s="118"/>
      <c r="P318" s="120"/>
      <c r="R318" s="118"/>
      <c r="S318" s="118"/>
      <c r="T318" s="118"/>
      <c r="U318" s="118"/>
      <c r="V318" s="118"/>
      <c r="W318" s="118"/>
      <c r="X318" s="118"/>
      <c r="Y318" s="118"/>
      <c r="Z318" s="118"/>
    </row>
    <row r="319" spans="1:26" ht="14.25" customHeight="1" x14ac:dyDescent="0.55000000000000004">
      <c r="A319" s="118"/>
      <c r="B319" s="118"/>
      <c r="C319" s="118"/>
      <c r="D319" s="119"/>
      <c r="E319" s="119"/>
      <c r="F319" s="119"/>
      <c r="G319" s="119"/>
      <c r="H319" s="119"/>
      <c r="I319" s="119"/>
      <c r="J319" s="119"/>
      <c r="K319" s="119"/>
      <c r="L319" s="119"/>
      <c r="M319" s="118"/>
      <c r="N319" s="118"/>
      <c r="O319" s="118"/>
      <c r="P319" s="120"/>
      <c r="R319" s="118"/>
      <c r="S319" s="118"/>
      <c r="T319" s="118"/>
      <c r="U319" s="118"/>
      <c r="V319" s="118"/>
      <c r="W319" s="118"/>
      <c r="X319" s="118"/>
      <c r="Y319" s="118"/>
      <c r="Z319" s="118"/>
    </row>
    <row r="320" spans="1:26" ht="14.25" customHeight="1" x14ac:dyDescent="0.55000000000000004">
      <c r="A320" s="118"/>
      <c r="B320" s="118"/>
      <c r="C320" s="118"/>
      <c r="D320" s="119"/>
      <c r="E320" s="119"/>
      <c r="F320" s="119"/>
      <c r="G320" s="119"/>
      <c r="H320" s="119"/>
      <c r="I320" s="119"/>
      <c r="J320" s="119"/>
      <c r="K320" s="119"/>
      <c r="L320" s="119"/>
      <c r="M320" s="118"/>
      <c r="N320" s="118"/>
      <c r="O320" s="118"/>
      <c r="P320" s="120"/>
      <c r="R320" s="118"/>
      <c r="S320" s="118"/>
      <c r="T320" s="118"/>
      <c r="U320" s="118"/>
      <c r="V320" s="118"/>
      <c r="W320" s="118"/>
      <c r="X320" s="118"/>
      <c r="Y320" s="118"/>
      <c r="Z320" s="118"/>
    </row>
    <row r="321" spans="1:26" ht="14.25" customHeight="1" x14ac:dyDescent="0.55000000000000004">
      <c r="A321" s="118"/>
      <c r="B321" s="118"/>
      <c r="C321" s="118"/>
      <c r="D321" s="119"/>
      <c r="E321" s="119"/>
      <c r="F321" s="119"/>
      <c r="G321" s="119"/>
      <c r="H321" s="119"/>
      <c r="I321" s="119"/>
      <c r="J321" s="119"/>
      <c r="K321" s="119"/>
      <c r="L321" s="119"/>
      <c r="M321" s="118"/>
      <c r="N321" s="118"/>
      <c r="O321" s="118"/>
      <c r="P321" s="120"/>
      <c r="R321" s="118"/>
      <c r="S321" s="118"/>
      <c r="T321" s="118"/>
      <c r="U321" s="118"/>
      <c r="V321" s="118"/>
      <c r="W321" s="118"/>
      <c r="X321" s="118"/>
      <c r="Y321" s="118"/>
      <c r="Z321" s="118"/>
    </row>
    <row r="322" spans="1:26" ht="14.25" customHeight="1" x14ac:dyDescent="0.55000000000000004">
      <c r="A322" s="118"/>
      <c r="B322" s="118"/>
      <c r="C322" s="118"/>
      <c r="D322" s="119"/>
      <c r="E322" s="119"/>
      <c r="F322" s="119"/>
      <c r="G322" s="119"/>
      <c r="H322" s="119"/>
      <c r="I322" s="119"/>
      <c r="J322" s="119"/>
      <c r="K322" s="119"/>
      <c r="L322" s="119"/>
      <c r="M322" s="118"/>
      <c r="N322" s="118"/>
      <c r="O322" s="118"/>
      <c r="P322" s="120"/>
      <c r="R322" s="118"/>
      <c r="S322" s="118"/>
      <c r="T322" s="118"/>
      <c r="U322" s="118"/>
      <c r="V322" s="118"/>
      <c r="W322" s="118"/>
      <c r="X322" s="118"/>
      <c r="Y322" s="118"/>
      <c r="Z322" s="118"/>
    </row>
    <row r="323" spans="1:26" ht="14.25" customHeight="1" x14ac:dyDescent="0.55000000000000004">
      <c r="A323" s="118"/>
      <c r="B323" s="118"/>
      <c r="C323" s="118"/>
      <c r="D323" s="119"/>
      <c r="E323" s="119"/>
      <c r="F323" s="119"/>
      <c r="G323" s="119"/>
      <c r="H323" s="119"/>
      <c r="I323" s="119"/>
      <c r="J323" s="119"/>
      <c r="K323" s="119"/>
      <c r="L323" s="119"/>
      <c r="M323" s="118"/>
      <c r="N323" s="118"/>
      <c r="O323" s="118"/>
      <c r="P323" s="120"/>
      <c r="R323" s="118"/>
      <c r="S323" s="118"/>
      <c r="T323" s="118"/>
      <c r="U323" s="118"/>
      <c r="V323" s="118"/>
      <c r="W323" s="118"/>
      <c r="X323" s="118"/>
      <c r="Y323" s="118"/>
      <c r="Z323" s="118"/>
    </row>
    <row r="324" spans="1:26" ht="14.25" customHeight="1" x14ac:dyDescent="0.55000000000000004">
      <c r="A324" s="118"/>
      <c r="B324" s="118"/>
      <c r="C324" s="118"/>
      <c r="D324" s="119"/>
      <c r="E324" s="119"/>
      <c r="F324" s="119"/>
      <c r="G324" s="119"/>
      <c r="H324" s="119"/>
      <c r="I324" s="119"/>
      <c r="J324" s="119"/>
      <c r="K324" s="119"/>
      <c r="L324" s="119"/>
      <c r="M324" s="118"/>
      <c r="N324" s="118"/>
      <c r="O324" s="118"/>
      <c r="P324" s="120"/>
      <c r="R324" s="118"/>
      <c r="S324" s="118"/>
      <c r="T324" s="118"/>
      <c r="U324" s="118"/>
      <c r="V324" s="118"/>
      <c r="W324" s="118"/>
      <c r="X324" s="118"/>
      <c r="Y324" s="118"/>
      <c r="Z324" s="118"/>
    </row>
    <row r="325" spans="1:26" ht="14.25" customHeight="1" x14ac:dyDescent="0.55000000000000004">
      <c r="A325" s="118"/>
      <c r="B325" s="118"/>
      <c r="C325" s="118"/>
      <c r="D325" s="119"/>
      <c r="E325" s="119"/>
      <c r="F325" s="119"/>
      <c r="G325" s="119"/>
      <c r="H325" s="119"/>
      <c r="I325" s="119"/>
      <c r="J325" s="119"/>
      <c r="K325" s="119"/>
      <c r="L325" s="119"/>
      <c r="M325" s="118"/>
      <c r="N325" s="118"/>
      <c r="O325" s="118"/>
      <c r="P325" s="120"/>
      <c r="R325" s="118"/>
      <c r="S325" s="118"/>
      <c r="T325" s="118"/>
      <c r="U325" s="118"/>
      <c r="V325" s="118"/>
      <c r="W325" s="118"/>
      <c r="X325" s="118"/>
      <c r="Y325" s="118"/>
      <c r="Z325" s="118"/>
    </row>
    <row r="326" spans="1:26" ht="14.25" customHeight="1" x14ac:dyDescent="0.55000000000000004">
      <c r="A326" s="118"/>
      <c r="B326" s="118"/>
      <c r="C326" s="118"/>
      <c r="D326" s="119"/>
      <c r="E326" s="119"/>
      <c r="F326" s="119"/>
      <c r="G326" s="119"/>
      <c r="H326" s="119"/>
      <c r="I326" s="119"/>
      <c r="J326" s="119"/>
      <c r="K326" s="119"/>
      <c r="L326" s="119"/>
      <c r="M326" s="118"/>
      <c r="N326" s="118"/>
      <c r="O326" s="118"/>
      <c r="P326" s="120"/>
      <c r="R326" s="118"/>
      <c r="S326" s="118"/>
      <c r="T326" s="118"/>
      <c r="U326" s="118"/>
      <c r="V326" s="118"/>
      <c r="W326" s="118"/>
      <c r="X326" s="118"/>
      <c r="Y326" s="118"/>
      <c r="Z326" s="118"/>
    </row>
    <row r="327" spans="1:26" ht="14.25" customHeight="1" x14ac:dyDescent="0.55000000000000004">
      <c r="A327" s="118"/>
      <c r="B327" s="118"/>
      <c r="C327" s="118"/>
      <c r="D327" s="119"/>
      <c r="E327" s="119"/>
      <c r="F327" s="119"/>
      <c r="G327" s="119"/>
      <c r="H327" s="119"/>
      <c r="I327" s="119"/>
      <c r="J327" s="119"/>
      <c r="K327" s="119"/>
      <c r="L327" s="119"/>
      <c r="M327" s="118"/>
      <c r="N327" s="118"/>
      <c r="O327" s="118"/>
      <c r="P327" s="120"/>
      <c r="R327" s="118"/>
      <c r="S327" s="118"/>
      <c r="T327" s="118"/>
      <c r="U327" s="118"/>
      <c r="V327" s="118"/>
      <c r="W327" s="118"/>
      <c r="X327" s="118"/>
      <c r="Y327" s="118"/>
      <c r="Z327" s="118"/>
    </row>
    <row r="328" spans="1:26" ht="14.25" customHeight="1" x14ac:dyDescent="0.55000000000000004">
      <c r="A328" s="118"/>
      <c r="B328" s="118"/>
      <c r="C328" s="118"/>
      <c r="D328" s="119"/>
      <c r="E328" s="119"/>
      <c r="F328" s="119"/>
      <c r="G328" s="119"/>
      <c r="H328" s="119"/>
      <c r="I328" s="119"/>
      <c r="J328" s="119"/>
      <c r="K328" s="119"/>
      <c r="L328" s="119"/>
      <c r="M328" s="118"/>
      <c r="N328" s="118"/>
      <c r="O328" s="118"/>
      <c r="P328" s="120"/>
      <c r="R328" s="118"/>
      <c r="S328" s="118"/>
      <c r="T328" s="118"/>
      <c r="U328" s="118"/>
      <c r="V328" s="118"/>
      <c r="W328" s="118"/>
      <c r="X328" s="118"/>
      <c r="Y328" s="118"/>
      <c r="Z328" s="118"/>
    </row>
    <row r="329" spans="1:26" ht="14.25" customHeight="1" x14ac:dyDescent="0.55000000000000004">
      <c r="A329" s="118"/>
      <c r="B329" s="118"/>
      <c r="C329" s="118"/>
      <c r="D329" s="119"/>
      <c r="E329" s="119"/>
      <c r="F329" s="119"/>
      <c r="G329" s="119"/>
      <c r="H329" s="119"/>
      <c r="I329" s="119"/>
      <c r="J329" s="119"/>
      <c r="K329" s="119"/>
      <c r="L329" s="119"/>
      <c r="M329" s="118"/>
      <c r="N329" s="118"/>
      <c r="O329" s="118"/>
      <c r="P329" s="120"/>
      <c r="R329" s="118"/>
      <c r="S329" s="118"/>
      <c r="T329" s="118"/>
      <c r="U329" s="118"/>
      <c r="V329" s="118"/>
      <c r="W329" s="118"/>
      <c r="X329" s="118"/>
      <c r="Y329" s="118"/>
      <c r="Z329" s="118"/>
    </row>
    <row r="330" spans="1:26" ht="14.25" customHeight="1" x14ac:dyDescent="0.55000000000000004">
      <c r="A330" s="118"/>
      <c r="B330" s="118"/>
      <c r="C330" s="118"/>
      <c r="D330" s="119"/>
      <c r="E330" s="119"/>
      <c r="F330" s="119"/>
      <c r="G330" s="119"/>
      <c r="H330" s="119"/>
      <c r="I330" s="119"/>
      <c r="J330" s="119"/>
      <c r="K330" s="119"/>
      <c r="L330" s="119"/>
      <c r="M330" s="118"/>
      <c r="N330" s="118"/>
      <c r="O330" s="118"/>
      <c r="P330" s="120"/>
      <c r="R330" s="118"/>
      <c r="S330" s="118"/>
      <c r="T330" s="118"/>
      <c r="U330" s="118"/>
      <c r="V330" s="118"/>
      <c r="W330" s="118"/>
      <c r="X330" s="118"/>
      <c r="Y330" s="118"/>
      <c r="Z330" s="118"/>
    </row>
    <row r="331" spans="1:26" ht="14.25" customHeight="1" x14ac:dyDescent="0.55000000000000004">
      <c r="A331" s="118"/>
      <c r="B331" s="118"/>
      <c r="C331" s="118"/>
      <c r="D331" s="119"/>
      <c r="E331" s="119"/>
      <c r="F331" s="119"/>
      <c r="G331" s="119"/>
      <c r="H331" s="119"/>
      <c r="I331" s="119"/>
      <c r="J331" s="119"/>
      <c r="K331" s="119"/>
      <c r="L331" s="119"/>
      <c r="M331" s="118"/>
      <c r="N331" s="118"/>
      <c r="O331" s="118"/>
      <c r="P331" s="120"/>
      <c r="R331" s="118"/>
      <c r="S331" s="118"/>
      <c r="T331" s="118"/>
      <c r="U331" s="118"/>
      <c r="V331" s="118"/>
      <c r="W331" s="118"/>
      <c r="X331" s="118"/>
      <c r="Y331" s="118"/>
      <c r="Z331" s="118"/>
    </row>
    <row r="332" spans="1:26" ht="14.25" customHeight="1" x14ac:dyDescent="0.55000000000000004">
      <c r="A332" s="118"/>
      <c r="B332" s="118"/>
      <c r="C332" s="118"/>
      <c r="D332" s="119"/>
      <c r="E332" s="119"/>
      <c r="F332" s="119"/>
      <c r="G332" s="119"/>
      <c r="H332" s="119"/>
      <c r="I332" s="119"/>
      <c r="J332" s="119"/>
      <c r="K332" s="119"/>
      <c r="L332" s="119"/>
      <c r="M332" s="118"/>
      <c r="N332" s="118"/>
      <c r="O332" s="118"/>
      <c r="P332" s="120"/>
      <c r="R332" s="118"/>
      <c r="S332" s="118"/>
      <c r="T332" s="118"/>
      <c r="U332" s="118"/>
      <c r="V332" s="118"/>
      <c r="W332" s="118"/>
      <c r="X332" s="118"/>
      <c r="Y332" s="118"/>
      <c r="Z332" s="118"/>
    </row>
    <row r="333" spans="1:26" ht="14.25" customHeight="1" x14ac:dyDescent="0.55000000000000004">
      <c r="A333" s="118"/>
      <c r="B333" s="118"/>
      <c r="C333" s="118"/>
      <c r="D333" s="119"/>
      <c r="E333" s="119"/>
      <c r="F333" s="119"/>
      <c r="G333" s="119"/>
      <c r="H333" s="119"/>
      <c r="I333" s="119"/>
      <c r="J333" s="119"/>
      <c r="K333" s="119"/>
      <c r="L333" s="119"/>
      <c r="M333" s="118"/>
      <c r="N333" s="118"/>
      <c r="O333" s="118"/>
      <c r="P333" s="120"/>
      <c r="R333" s="118"/>
      <c r="S333" s="118"/>
      <c r="T333" s="118"/>
      <c r="U333" s="118"/>
      <c r="V333" s="118"/>
      <c r="W333" s="118"/>
      <c r="X333" s="118"/>
      <c r="Y333" s="118"/>
      <c r="Z333" s="118"/>
    </row>
    <row r="334" spans="1:26" ht="14.25" customHeight="1" x14ac:dyDescent="0.55000000000000004">
      <c r="A334" s="118"/>
      <c r="B334" s="118"/>
      <c r="C334" s="118"/>
      <c r="D334" s="119"/>
      <c r="E334" s="119"/>
      <c r="F334" s="119"/>
      <c r="G334" s="119"/>
      <c r="H334" s="119"/>
      <c r="I334" s="119"/>
      <c r="J334" s="119"/>
      <c r="K334" s="119"/>
      <c r="L334" s="119"/>
      <c r="M334" s="118"/>
      <c r="N334" s="118"/>
      <c r="O334" s="118"/>
      <c r="P334" s="120"/>
      <c r="R334" s="118"/>
      <c r="S334" s="118"/>
      <c r="T334" s="118"/>
      <c r="U334" s="118"/>
      <c r="V334" s="118"/>
      <c r="W334" s="118"/>
      <c r="X334" s="118"/>
      <c r="Y334" s="118"/>
      <c r="Z334" s="118"/>
    </row>
    <row r="335" spans="1:26" ht="14.25" customHeight="1" x14ac:dyDescent="0.55000000000000004">
      <c r="A335" s="118"/>
      <c r="B335" s="118"/>
      <c r="C335" s="118"/>
      <c r="D335" s="119"/>
      <c r="E335" s="119"/>
      <c r="F335" s="119"/>
      <c r="G335" s="119"/>
      <c r="H335" s="119"/>
      <c r="I335" s="119"/>
      <c r="J335" s="119"/>
      <c r="K335" s="119"/>
      <c r="L335" s="119"/>
      <c r="M335" s="118"/>
      <c r="N335" s="118"/>
      <c r="O335" s="118"/>
      <c r="P335" s="120"/>
      <c r="R335" s="118"/>
      <c r="S335" s="118"/>
      <c r="T335" s="118"/>
      <c r="U335" s="118"/>
      <c r="V335" s="118"/>
      <c r="W335" s="118"/>
      <c r="X335" s="118"/>
      <c r="Y335" s="118"/>
      <c r="Z335" s="118"/>
    </row>
    <row r="336" spans="1:26" ht="14.25" customHeight="1" x14ac:dyDescent="0.55000000000000004">
      <c r="A336" s="118"/>
      <c r="B336" s="118"/>
      <c r="C336" s="118"/>
      <c r="D336" s="119"/>
      <c r="E336" s="119"/>
      <c r="F336" s="119"/>
      <c r="G336" s="119"/>
      <c r="H336" s="119"/>
      <c r="I336" s="119"/>
      <c r="J336" s="119"/>
      <c r="K336" s="119"/>
      <c r="L336" s="119"/>
      <c r="M336" s="118"/>
      <c r="N336" s="118"/>
      <c r="O336" s="118"/>
      <c r="P336" s="120"/>
      <c r="R336" s="118"/>
      <c r="S336" s="118"/>
      <c r="T336" s="118"/>
      <c r="U336" s="118"/>
      <c r="V336" s="118"/>
      <c r="W336" s="118"/>
      <c r="X336" s="118"/>
      <c r="Y336" s="118"/>
      <c r="Z336" s="118"/>
    </row>
    <row r="337" spans="1:26" ht="14.25" customHeight="1" x14ac:dyDescent="0.55000000000000004">
      <c r="A337" s="118"/>
      <c r="B337" s="118"/>
      <c r="C337" s="118"/>
      <c r="D337" s="119"/>
      <c r="E337" s="119"/>
      <c r="F337" s="119"/>
      <c r="G337" s="119"/>
      <c r="H337" s="119"/>
      <c r="I337" s="119"/>
      <c r="J337" s="119"/>
      <c r="K337" s="119"/>
      <c r="L337" s="119"/>
      <c r="M337" s="118"/>
      <c r="N337" s="118"/>
      <c r="O337" s="118"/>
      <c r="P337" s="120"/>
      <c r="R337" s="118"/>
      <c r="S337" s="118"/>
      <c r="T337" s="118"/>
      <c r="U337" s="118"/>
      <c r="V337" s="118"/>
      <c r="W337" s="118"/>
      <c r="X337" s="118"/>
      <c r="Y337" s="118"/>
      <c r="Z337" s="118"/>
    </row>
    <row r="338" spans="1:26" ht="14.25" customHeight="1" x14ac:dyDescent="0.55000000000000004">
      <c r="A338" s="118"/>
      <c r="B338" s="118"/>
      <c r="C338" s="118"/>
      <c r="D338" s="119"/>
      <c r="E338" s="119"/>
      <c r="F338" s="119"/>
      <c r="G338" s="119"/>
      <c r="H338" s="119"/>
      <c r="I338" s="119"/>
      <c r="J338" s="119"/>
      <c r="K338" s="119"/>
      <c r="L338" s="119"/>
      <c r="M338" s="118"/>
      <c r="N338" s="118"/>
      <c r="O338" s="118"/>
      <c r="P338" s="120"/>
      <c r="R338" s="118"/>
      <c r="S338" s="118"/>
      <c r="T338" s="118"/>
      <c r="U338" s="118"/>
      <c r="V338" s="118"/>
      <c r="W338" s="118"/>
      <c r="X338" s="118"/>
      <c r="Y338" s="118"/>
      <c r="Z338" s="118"/>
    </row>
    <row r="339" spans="1:26" ht="14.25" customHeight="1" x14ac:dyDescent="0.55000000000000004">
      <c r="A339" s="118"/>
      <c r="B339" s="118"/>
      <c r="C339" s="118"/>
      <c r="D339" s="119"/>
      <c r="E339" s="119"/>
      <c r="F339" s="119"/>
      <c r="G339" s="119"/>
      <c r="H339" s="119"/>
      <c r="I339" s="119"/>
      <c r="J339" s="119"/>
      <c r="K339" s="119"/>
      <c r="L339" s="119"/>
      <c r="M339" s="118"/>
      <c r="N339" s="118"/>
      <c r="O339" s="118"/>
      <c r="P339" s="120"/>
      <c r="R339" s="118"/>
      <c r="S339" s="118"/>
      <c r="T339" s="118"/>
      <c r="U339" s="118"/>
      <c r="V339" s="118"/>
      <c r="W339" s="118"/>
      <c r="X339" s="118"/>
      <c r="Y339" s="118"/>
      <c r="Z339" s="118"/>
    </row>
    <row r="340" spans="1:26" ht="14.25" customHeight="1" x14ac:dyDescent="0.55000000000000004">
      <c r="A340" s="118"/>
      <c r="B340" s="118"/>
      <c r="C340" s="118"/>
      <c r="D340" s="119"/>
      <c r="E340" s="119"/>
      <c r="F340" s="119"/>
      <c r="G340" s="119"/>
      <c r="H340" s="119"/>
      <c r="I340" s="119"/>
      <c r="J340" s="119"/>
      <c r="K340" s="119"/>
      <c r="L340" s="119"/>
      <c r="M340" s="118"/>
      <c r="N340" s="118"/>
      <c r="O340" s="118"/>
      <c r="P340" s="120"/>
      <c r="R340" s="118"/>
      <c r="S340" s="118"/>
      <c r="T340" s="118"/>
      <c r="U340" s="118"/>
      <c r="V340" s="118"/>
      <c r="W340" s="118"/>
      <c r="X340" s="118"/>
      <c r="Y340" s="118"/>
      <c r="Z340" s="118"/>
    </row>
    <row r="341" spans="1:26" ht="14.25" customHeight="1" x14ac:dyDescent="0.55000000000000004">
      <c r="A341" s="118"/>
      <c r="B341" s="118"/>
      <c r="C341" s="118"/>
      <c r="D341" s="119"/>
      <c r="E341" s="119"/>
      <c r="F341" s="119"/>
      <c r="G341" s="119"/>
      <c r="H341" s="119"/>
      <c r="I341" s="119"/>
      <c r="J341" s="119"/>
      <c r="K341" s="119"/>
      <c r="L341" s="119"/>
      <c r="M341" s="118"/>
      <c r="N341" s="118"/>
      <c r="O341" s="118"/>
      <c r="P341" s="120"/>
      <c r="R341" s="118"/>
      <c r="S341" s="118"/>
      <c r="T341" s="118"/>
      <c r="U341" s="118"/>
      <c r="V341" s="118"/>
      <c r="W341" s="118"/>
      <c r="X341" s="118"/>
      <c r="Y341" s="118"/>
      <c r="Z341" s="118"/>
    </row>
    <row r="342" spans="1:26" ht="14.25" customHeight="1" x14ac:dyDescent="0.55000000000000004">
      <c r="A342" s="118"/>
      <c r="B342" s="118"/>
      <c r="C342" s="118"/>
      <c r="D342" s="119"/>
      <c r="E342" s="119"/>
      <c r="F342" s="119"/>
      <c r="G342" s="119"/>
      <c r="H342" s="119"/>
      <c r="I342" s="119"/>
      <c r="J342" s="119"/>
      <c r="K342" s="119"/>
      <c r="L342" s="119"/>
      <c r="M342" s="118"/>
      <c r="N342" s="118"/>
      <c r="O342" s="118"/>
      <c r="P342" s="120"/>
      <c r="R342" s="118"/>
      <c r="S342" s="118"/>
      <c r="T342" s="118"/>
      <c r="U342" s="118"/>
      <c r="V342" s="118"/>
      <c r="W342" s="118"/>
      <c r="X342" s="118"/>
      <c r="Y342" s="118"/>
      <c r="Z342" s="118"/>
    </row>
    <row r="343" spans="1:26" ht="14.25" customHeight="1" x14ac:dyDescent="0.55000000000000004">
      <c r="A343" s="118"/>
      <c r="B343" s="118"/>
      <c r="C343" s="118"/>
      <c r="D343" s="119"/>
      <c r="E343" s="119"/>
      <c r="F343" s="119"/>
      <c r="G343" s="119"/>
      <c r="H343" s="119"/>
      <c r="I343" s="119"/>
      <c r="J343" s="119"/>
      <c r="K343" s="119"/>
      <c r="L343" s="119"/>
      <c r="M343" s="118"/>
      <c r="N343" s="118"/>
      <c r="O343" s="118"/>
      <c r="P343" s="120"/>
      <c r="R343" s="118"/>
      <c r="S343" s="118"/>
      <c r="T343" s="118"/>
      <c r="U343" s="118"/>
      <c r="V343" s="118"/>
      <c r="W343" s="118"/>
      <c r="X343" s="118"/>
      <c r="Y343" s="118"/>
      <c r="Z343" s="118"/>
    </row>
    <row r="344" spans="1:26" ht="14.25" customHeight="1" x14ac:dyDescent="0.55000000000000004">
      <c r="A344" s="118"/>
      <c r="B344" s="118"/>
      <c r="C344" s="118"/>
      <c r="D344" s="119"/>
      <c r="E344" s="119"/>
      <c r="F344" s="119"/>
      <c r="G344" s="119"/>
      <c r="H344" s="119"/>
      <c r="I344" s="119"/>
      <c r="J344" s="119"/>
      <c r="K344" s="119"/>
      <c r="L344" s="119"/>
      <c r="M344" s="118"/>
      <c r="N344" s="118"/>
      <c r="O344" s="118"/>
      <c r="P344" s="120"/>
      <c r="R344" s="118"/>
      <c r="S344" s="118"/>
      <c r="T344" s="118"/>
      <c r="U344" s="118"/>
      <c r="V344" s="118"/>
      <c r="W344" s="118"/>
      <c r="X344" s="118"/>
      <c r="Y344" s="118"/>
      <c r="Z344" s="118"/>
    </row>
    <row r="345" spans="1:26" ht="14.25" customHeight="1" x14ac:dyDescent="0.55000000000000004">
      <c r="A345" s="118"/>
      <c r="B345" s="118"/>
      <c r="C345" s="118"/>
      <c r="D345" s="119"/>
      <c r="E345" s="119"/>
      <c r="F345" s="119"/>
      <c r="G345" s="119"/>
      <c r="H345" s="119"/>
      <c r="I345" s="119"/>
      <c r="J345" s="119"/>
      <c r="K345" s="119"/>
      <c r="L345" s="119"/>
      <c r="M345" s="118"/>
      <c r="N345" s="118"/>
      <c r="O345" s="118"/>
      <c r="P345" s="120"/>
      <c r="R345" s="118"/>
      <c r="S345" s="118"/>
      <c r="T345" s="118"/>
      <c r="U345" s="118"/>
      <c r="V345" s="118"/>
      <c r="W345" s="118"/>
      <c r="X345" s="118"/>
      <c r="Y345" s="118"/>
      <c r="Z345" s="118"/>
    </row>
    <row r="346" spans="1:26" ht="14.25" customHeight="1" x14ac:dyDescent="0.55000000000000004">
      <c r="A346" s="118"/>
      <c r="B346" s="118"/>
      <c r="C346" s="118"/>
      <c r="D346" s="119"/>
      <c r="E346" s="119"/>
      <c r="F346" s="119"/>
      <c r="G346" s="119"/>
      <c r="H346" s="119"/>
      <c r="I346" s="119"/>
      <c r="J346" s="119"/>
      <c r="K346" s="119"/>
      <c r="L346" s="119"/>
      <c r="M346" s="118"/>
      <c r="N346" s="118"/>
      <c r="O346" s="118"/>
      <c r="P346" s="120"/>
      <c r="R346" s="118"/>
      <c r="S346" s="118"/>
      <c r="T346" s="118"/>
      <c r="U346" s="118"/>
      <c r="V346" s="118"/>
      <c r="W346" s="118"/>
      <c r="X346" s="118"/>
      <c r="Y346" s="118"/>
      <c r="Z346" s="118"/>
    </row>
    <row r="347" spans="1:26" ht="14.25" customHeight="1" x14ac:dyDescent="0.55000000000000004">
      <c r="A347" s="118"/>
      <c r="B347" s="118"/>
      <c r="C347" s="118"/>
      <c r="D347" s="119"/>
      <c r="E347" s="119"/>
      <c r="F347" s="119"/>
      <c r="G347" s="119"/>
      <c r="H347" s="119"/>
      <c r="I347" s="119"/>
      <c r="J347" s="119"/>
      <c r="K347" s="119"/>
      <c r="L347" s="119"/>
      <c r="M347" s="118"/>
      <c r="N347" s="118"/>
      <c r="O347" s="118"/>
      <c r="P347" s="120"/>
      <c r="R347" s="118"/>
      <c r="S347" s="118"/>
      <c r="T347" s="118"/>
      <c r="U347" s="118"/>
      <c r="V347" s="118"/>
      <c r="W347" s="118"/>
      <c r="X347" s="118"/>
      <c r="Y347" s="118"/>
      <c r="Z347" s="118"/>
    </row>
    <row r="348" spans="1:26" ht="14.25" customHeight="1" x14ac:dyDescent="0.55000000000000004">
      <c r="A348" s="118"/>
      <c r="B348" s="118"/>
      <c r="C348" s="118"/>
      <c r="D348" s="119"/>
      <c r="E348" s="119"/>
      <c r="F348" s="119"/>
      <c r="G348" s="119"/>
      <c r="H348" s="119"/>
      <c r="I348" s="119"/>
      <c r="J348" s="119"/>
      <c r="K348" s="119"/>
      <c r="L348" s="119"/>
      <c r="M348" s="118"/>
      <c r="N348" s="118"/>
      <c r="O348" s="118"/>
      <c r="P348" s="120"/>
      <c r="R348" s="118"/>
      <c r="S348" s="118"/>
      <c r="T348" s="118"/>
      <c r="U348" s="118"/>
      <c r="V348" s="118"/>
      <c r="W348" s="118"/>
      <c r="X348" s="118"/>
      <c r="Y348" s="118"/>
      <c r="Z348" s="118"/>
    </row>
    <row r="349" spans="1:26" ht="14.25" customHeight="1" x14ac:dyDescent="0.55000000000000004">
      <c r="A349" s="118"/>
      <c r="B349" s="118"/>
      <c r="C349" s="118"/>
      <c r="D349" s="119"/>
      <c r="E349" s="119"/>
      <c r="F349" s="119"/>
      <c r="G349" s="119"/>
      <c r="H349" s="119"/>
      <c r="I349" s="119"/>
      <c r="J349" s="119"/>
      <c r="K349" s="119"/>
      <c r="L349" s="119"/>
      <c r="M349" s="118"/>
      <c r="N349" s="118"/>
      <c r="O349" s="118"/>
      <c r="P349" s="120"/>
      <c r="R349" s="118"/>
      <c r="S349" s="118"/>
      <c r="T349" s="118"/>
      <c r="U349" s="118"/>
      <c r="V349" s="118"/>
      <c r="W349" s="118"/>
      <c r="X349" s="118"/>
      <c r="Y349" s="118"/>
      <c r="Z349" s="118"/>
    </row>
    <row r="350" spans="1:26" ht="14.25" customHeight="1" x14ac:dyDescent="0.55000000000000004">
      <c r="A350" s="118"/>
      <c r="B350" s="118"/>
      <c r="C350" s="118"/>
      <c r="D350" s="119"/>
      <c r="E350" s="119"/>
      <c r="F350" s="119"/>
      <c r="G350" s="119"/>
      <c r="H350" s="119"/>
      <c r="I350" s="119"/>
      <c r="J350" s="119"/>
      <c r="K350" s="119"/>
      <c r="L350" s="119"/>
      <c r="M350" s="118"/>
      <c r="N350" s="118"/>
      <c r="O350" s="118"/>
      <c r="P350" s="120"/>
      <c r="R350" s="118"/>
      <c r="S350" s="118"/>
      <c r="T350" s="118"/>
      <c r="U350" s="118"/>
      <c r="V350" s="118"/>
      <c r="W350" s="118"/>
      <c r="X350" s="118"/>
      <c r="Y350" s="118"/>
      <c r="Z350" s="118"/>
    </row>
    <row r="351" spans="1:26" ht="14.25" customHeight="1" x14ac:dyDescent="0.55000000000000004">
      <c r="A351" s="118"/>
      <c r="B351" s="118"/>
      <c r="C351" s="118"/>
      <c r="D351" s="119"/>
      <c r="E351" s="119"/>
      <c r="F351" s="119"/>
      <c r="G351" s="119"/>
      <c r="H351" s="119"/>
      <c r="I351" s="119"/>
      <c r="J351" s="119"/>
      <c r="K351" s="119"/>
      <c r="L351" s="119"/>
      <c r="M351" s="118"/>
      <c r="N351" s="118"/>
      <c r="O351" s="118"/>
      <c r="P351" s="120"/>
      <c r="R351" s="118"/>
      <c r="S351" s="118"/>
      <c r="T351" s="118"/>
      <c r="U351" s="118"/>
      <c r="V351" s="118"/>
      <c r="W351" s="118"/>
      <c r="X351" s="118"/>
      <c r="Y351" s="118"/>
      <c r="Z351" s="118"/>
    </row>
    <row r="352" spans="1:26" ht="14.25" customHeight="1" x14ac:dyDescent="0.55000000000000004">
      <c r="A352" s="118"/>
      <c r="B352" s="118"/>
      <c r="C352" s="118"/>
      <c r="D352" s="119"/>
      <c r="E352" s="119"/>
      <c r="F352" s="119"/>
      <c r="G352" s="119"/>
      <c r="H352" s="119"/>
      <c r="I352" s="119"/>
      <c r="J352" s="119"/>
      <c r="K352" s="119"/>
      <c r="L352" s="119"/>
      <c r="M352" s="118"/>
      <c r="N352" s="118"/>
      <c r="O352" s="118"/>
      <c r="P352" s="120"/>
      <c r="R352" s="118"/>
      <c r="S352" s="118"/>
      <c r="T352" s="118"/>
      <c r="U352" s="118"/>
      <c r="V352" s="118"/>
      <c r="W352" s="118"/>
      <c r="X352" s="118"/>
      <c r="Y352" s="118"/>
      <c r="Z352" s="118"/>
    </row>
    <row r="353" spans="1:26" ht="14.25" customHeight="1" x14ac:dyDescent="0.55000000000000004">
      <c r="A353" s="118"/>
      <c r="B353" s="118"/>
      <c r="C353" s="118"/>
      <c r="D353" s="119"/>
      <c r="E353" s="119"/>
      <c r="F353" s="119"/>
      <c r="G353" s="119"/>
      <c r="H353" s="119"/>
      <c r="I353" s="119"/>
      <c r="J353" s="119"/>
      <c r="K353" s="119"/>
      <c r="L353" s="119"/>
      <c r="M353" s="118"/>
      <c r="N353" s="118"/>
      <c r="O353" s="118"/>
      <c r="P353" s="120"/>
      <c r="R353" s="118"/>
      <c r="S353" s="118"/>
      <c r="T353" s="118"/>
      <c r="U353" s="118"/>
      <c r="V353" s="118"/>
      <c r="W353" s="118"/>
      <c r="X353" s="118"/>
      <c r="Y353" s="118"/>
      <c r="Z353" s="118"/>
    </row>
    <row r="354" spans="1:26" ht="14.25" customHeight="1" x14ac:dyDescent="0.55000000000000004">
      <c r="A354" s="118"/>
      <c r="B354" s="118"/>
      <c r="C354" s="118"/>
      <c r="D354" s="119"/>
      <c r="E354" s="119"/>
      <c r="F354" s="119"/>
      <c r="G354" s="119"/>
      <c r="H354" s="119"/>
      <c r="I354" s="119"/>
      <c r="J354" s="119"/>
      <c r="K354" s="119"/>
      <c r="L354" s="119"/>
      <c r="M354" s="118"/>
      <c r="N354" s="118"/>
      <c r="O354" s="118"/>
      <c r="P354" s="120"/>
      <c r="R354" s="118"/>
      <c r="S354" s="118"/>
      <c r="T354" s="118"/>
      <c r="U354" s="118"/>
      <c r="V354" s="118"/>
      <c r="W354" s="118"/>
      <c r="X354" s="118"/>
      <c r="Y354" s="118"/>
      <c r="Z354" s="118"/>
    </row>
    <row r="355" spans="1:26" ht="14.25" customHeight="1" x14ac:dyDescent="0.55000000000000004">
      <c r="A355" s="118"/>
      <c r="B355" s="118"/>
      <c r="C355" s="118"/>
      <c r="D355" s="119"/>
      <c r="E355" s="119"/>
      <c r="F355" s="119"/>
      <c r="G355" s="119"/>
      <c r="H355" s="119"/>
      <c r="I355" s="119"/>
      <c r="J355" s="119"/>
      <c r="K355" s="119"/>
      <c r="L355" s="119"/>
      <c r="M355" s="118"/>
      <c r="N355" s="118"/>
      <c r="O355" s="118"/>
      <c r="P355" s="120"/>
      <c r="R355" s="118"/>
      <c r="S355" s="118"/>
      <c r="T355" s="118"/>
      <c r="U355" s="118"/>
      <c r="V355" s="118"/>
      <c r="W355" s="118"/>
      <c r="X355" s="118"/>
      <c r="Y355" s="118"/>
      <c r="Z355" s="118"/>
    </row>
    <row r="356" spans="1:26" ht="14.25" customHeight="1" x14ac:dyDescent="0.55000000000000004">
      <c r="A356" s="118"/>
      <c r="B356" s="118"/>
      <c r="C356" s="118"/>
      <c r="D356" s="119"/>
      <c r="E356" s="119"/>
      <c r="F356" s="119"/>
      <c r="G356" s="119"/>
      <c r="H356" s="119"/>
      <c r="I356" s="119"/>
      <c r="J356" s="119"/>
      <c r="K356" s="119"/>
      <c r="L356" s="119"/>
      <c r="M356" s="118"/>
      <c r="N356" s="118"/>
      <c r="O356" s="118"/>
      <c r="P356" s="120"/>
      <c r="R356" s="118"/>
      <c r="S356" s="118"/>
      <c r="T356" s="118"/>
      <c r="U356" s="118"/>
      <c r="V356" s="118"/>
      <c r="W356" s="118"/>
      <c r="X356" s="118"/>
      <c r="Y356" s="118"/>
      <c r="Z356" s="118"/>
    </row>
    <row r="357" spans="1:26" ht="14.25" customHeight="1" x14ac:dyDescent="0.55000000000000004">
      <c r="A357" s="118"/>
      <c r="B357" s="118"/>
      <c r="C357" s="118"/>
      <c r="D357" s="119"/>
      <c r="E357" s="119"/>
      <c r="F357" s="119"/>
      <c r="G357" s="119"/>
      <c r="H357" s="119"/>
      <c r="I357" s="119"/>
      <c r="J357" s="119"/>
      <c r="K357" s="119"/>
      <c r="L357" s="119"/>
      <c r="M357" s="118"/>
      <c r="N357" s="118"/>
      <c r="O357" s="118"/>
      <c r="P357" s="120"/>
      <c r="R357" s="118"/>
      <c r="S357" s="118"/>
      <c r="T357" s="118"/>
      <c r="U357" s="118"/>
      <c r="V357" s="118"/>
      <c r="W357" s="118"/>
      <c r="X357" s="118"/>
      <c r="Y357" s="118"/>
      <c r="Z357" s="118"/>
    </row>
    <row r="358" spans="1:26" ht="14.25" customHeight="1" x14ac:dyDescent="0.55000000000000004">
      <c r="A358" s="118"/>
      <c r="B358" s="118"/>
      <c r="C358" s="118"/>
      <c r="D358" s="119"/>
      <c r="E358" s="119"/>
      <c r="F358" s="119"/>
      <c r="G358" s="119"/>
      <c r="H358" s="119"/>
      <c r="I358" s="119"/>
      <c r="J358" s="119"/>
      <c r="K358" s="119"/>
      <c r="L358" s="119"/>
      <c r="M358" s="118"/>
      <c r="N358" s="118"/>
      <c r="O358" s="118"/>
      <c r="P358" s="120"/>
      <c r="R358" s="118"/>
      <c r="S358" s="118"/>
      <c r="T358" s="118"/>
      <c r="U358" s="118"/>
      <c r="V358" s="118"/>
      <c r="W358" s="118"/>
      <c r="X358" s="118"/>
      <c r="Y358" s="118"/>
      <c r="Z358" s="118"/>
    </row>
    <row r="359" spans="1:26" ht="14.25" customHeight="1" x14ac:dyDescent="0.55000000000000004">
      <c r="A359" s="118"/>
      <c r="B359" s="118"/>
      <c r="C359" s="118"/>
      <c r="D359" s="119"/>
      <c r="E359" s="119"/>
      <c r="F359" s="119"/>
      <c r="G359" s="119"/>
      <c r="H359" s="119"/>
      <c r="I359" s="119"/>
      <c r="J359" s="119"/>
      <c r="K359" s="119"/>
      <c r="L359" s="119"/>
      <c r="M359" s="118"/>
      <c r="N359" s="118"/>
      <c r="O359" s="118"/>
      <c r="P359" s="120"/>
      <c r="R359" s="118"/>
      <c r="S359" s="118"/>
      <c r="T359" s="118"/>
      <c r="U359" s="118"/>
      <c r="V359" s="118"/>
      <c r="W359" s="118"/>
      <c r="X359" s="118"/>
      <c r="Y359" s="118"/>
      <c r="Z359" s="118"/>
    </row>
    <row r="360" spans="1:26" ht="14.25" customHeight="1" x14ac:dyDescent="0.55000000000000004">
      <c r="A360" s="118"/>
      <c r="B360" s="118"/>
      <c r="C360" s="118"/>
      <c r="D360" s="119"/>
      <c r="E360" s="119"/>
      <c r="F360" s="119"/>
      <c r="G360" s="119"/>
      <c r="H360" s="119"/>
      <c r="I360" s="119"/>
      <c r="J360" s="119"/>
      <c r="K360" s="119"/>
      <c r="L360" s="119"/>
      <c r="M360" s="118"/>
      <c r="N360" s="118"/>
      <c r="O360" s="118"/>
      <c r="P360" s="120"/>
      <c r="R360" s="118"/>
      <c r="S360" s="118"/>
      <c r="T360" s="118"/>
      <c r="U360" s="118"/>
      <c r="V360" s="118"/>
      <c r="W360" s="118"/>
      <c r="X360" s="118"/>
      <c r="Y360" s="118"/>
      <c r="Z360" s="118"/>
    </row>
    <row r="361" spans="1:26" ht="14.25" customHeight="1" x14ac:dyDescent="0.55000000000000004">
      <c r="A361" s="118"/>
      <c r="B361" s="118"/>
      <c r="C361" s="118"/>
      <c r="D361" s="119"/>
      <c r="E361" s="119"/>
      <c r="F361" s="119"/>
      <c r="G361" s="119"/>
      <c r="H361" s="119"/>
      <c r="I361" s="119"/>
      <c r="J361" s="119"/>
      <c r="K361" s="119"/>
      <c r="L361" s="119"/>
      <c r="M361" s="118"/>
      <c r="N361" s="118"/>
      <c r="O361" s="118"/>
      <c r="P361" s="120"/>
      <c r="R361" s="118"/>
      <c r="S361" s="118"/>
      <c r="T361" s="118"/>
      <c r="U361" s="118"/>
      <c r="V361" s="118"/>
      <c r="W361" s="118"/>
      <c r="X361" s="118"/>
      <c r="Y361" s="118"/>
      <c r="Z361" s="118"/>
    </row>
    <row r="362" spans="1:26" ht="14.25" customHeight="1" x14ac:dyDescent="0.55000000000000004">
      <c r="A362" s="118"/>
      <c r="B362" s="118"/>
      <c r="C362" s="118"/>
      <c r="D362" s="119"/>
      <c r="E362" s="119"/>
      <c r="F362" s="119"/>
      <c r="G362" s="119"/>
      <c r="H362" s="119"/>
      <c r="I362" s="119"/>
      <c r="J362" s="119"/>
      <c r="K362" s="119"/>
      <c r="L362" s="119"/>
      <c r="M362" s="118"/>
      <c r="N362" s="118"/>
      <c r="O362" s="118"/>
      <c r="P362" s="120"/>
      <c r="R362" s="118"/>
      <c r="S362" s="118"/>
      <c r="T362" s="118"/>
      <c r="U362" s="118"/>
      <c r="V362" s="118"/>
      <c r="W362" s="118"/>
      <c r="X362" s="118"/>
      <c r="Y362" s="118"/>
      <c r="Z362" s="118"/>
    </row>
    <row r="363" spans="1:26" ht="14.25" customHeight="1" x14ac:dyDescent="0.55000000000000004">
      <c r="A363" s="118"/>
      <c r="B363" s="118"/>
      <c r="C363" s="118"/>
      <c r="D363" s="119"/>
      <c r="E363" s="119"/>
      <c r="F363" s="119"/>
      <c r="G363" s="119"/>
      <c r="H363" s="119"/>
      <c r="I363" s="119"/>
      <c r="J363" s="119"/>
      <c r="K363" s="119"/>
      <c r="L363" s="119"/>
      <c r="M363" s="118"/>
      <c r="N363" s="118"/>
      <c r="O363" s="118"/>
      <c r="P363" s="120"/>
      <c r="R363" s="118"/>
      <c r="S363" s="118"/>
      <c r="T363" s="118"/>
      <c r="U363" s="118"/>
      <c r="V363" s="118"/>
      <c r="W363" s="118"/>
      <c r="X363" s="118"/>
      <c r="Y363" s="118"/>
      <c r="Z363" s="118"/>
    </row>
    <row r="364" spans="1:26" ht="14.25" customHeight="1" x14ac:dyDescent="0.55000000000000004">
      <c r="A364" s="118"/>
      <c r="B364" s="118"/>
      <c r="C364" s="118"/>
      <c r="D364" s="119"/>
      <c r="E364" s="119"/>
      <c r="F364" s="119"/>
      <c r="G364" s="119"/>
      <c r="H364" s="119"/>
      <c r="I364" s="119"/>
      <c r="J364" s="119"/>
      <c r="K364" s="119"/>
      <c r="L364" s="119"/>
      <c r="M364" s="118"/>
      <c r="N364" s="118"/>
      <c r="O364" s="118"/>
      <c r="P364" s="120"/>
      <c r="R364" s="118"/>
      <c r="S364" s="118"/>
      <c r="T364" s="118"/>
      <c r="U364" s="118"/>
      <c r="V364" s="118"/>
      <c r="W364" s="118"/>
      <c r="X364" s="118"/>
      <c r="Y364" s="118"/>
      <c r="Z364" s="118"/>
    </row>
    <row r="365" spans="1:26" ht="14.25" customHeight="1" x14ac:dyDescent="0.55000000000000004">
      <c r="A365" s="118"/>
      <c r="B365" s="118"/>
      <c r="C365" s="118"/>
      <c r="D365" s="119"/>
      <c r="E365" s="119"/>
      <c r="F365" s="119"/>
      <c r="G365" s="119"/>
      <c r="H365" s="119"/>
      <c r="I365" s="119"/>
      <c r="J365" s="119"/>
      <c r="K365" s="119"/>
      <c r="L365" s="119"/>
      <c r="M365" s="118"/>
      <c r="N365" s="118"/>
      <c r="O365" s="118"/>
      <c r="P365" s="120"/>
      <c r="R365" s="118"/>
      <c r="S365" s="118"/>
      <c r="T365" s="118"/>
      <c r="U365" s="118"/>
      <c r="V365" s="118"/>
      <c r="W365" s="118"/>
      <c r="X365" s="118"/>
      <c r="Y365" s="118"/>
      <c r="Z365" s="118"/>
    </row>
    <row r="366" spans="1:26" ht="14.25" customHeight="1" x14ac:dyDescent="0.55000000000000004">
      <c r="A366" s="118"/>
      <c r="B366" s="118"/>
      <c r="C366" s="118"/>
      <c r="D366" s="119"/>
      <c r="E366" s="119"/>
      <c r="F366" s="119"/>
      <c r="G366" s="119"/>
      <c r="H366" s="119"/>
      <c r="I366" s="119"/>
      <c r="J366" s="119"/>
      <c r="K366" s="119"/>
      <c r="L366" s="119"/>
      <c r="M366" s="118"/>
      <c r="N366" s="118"/>
      <c r="O366" s="118"/>
      <c r="P366" s="120"/>
      <c r="R366" s="118"/>
      <c r="S366" s="118"/>
      <c r="T366" s="118"/>
      <c r="U366" s="118"/>
      <c r="V366" s="118"/>
      <c r="W366" s="118"/>
      <c r="X366" s="118"/>
      <c r="Y366" s="118"/>
      <c r="Z366" s="118"/>
    </row>
    <row r="367" spans="1:26" ht="14.25" customHeight="1" x14ac:dyDescent="0.55000000000000004">
      <c r="A367" s="118"/>
      <c r="B367" s="118"/>
      <c r="C367" s="118"/>
      <c r="D367" s="119"/>
      <c r="E367" s="119"/>
      <c r="F367" s="119"/>
      <c r="G367" s="119"/>
      <c r="H367" s="119"/>
      <c r="I367" s="119"/>
      <c r="J367" s="119"/>
      <c r="K367" s="119"/>
      <c r="L367" s="119"/>
      <c r="M367" s="118"/>
      <c r="N367" s="118"/>
      <c r="O367" s="118"/>
      <c r="P367" s="120"/>
      <c r="R367" s="118"/>
      <c r="S367" s="118"/>
      <c r="T367" s="118"/>
      <c r="U367" s="118"/>
      <c r="V367" s="118"/>
      <c r="W367" s="118"/>
      <c r="X367" s="118"/>
      <c r="Y367" s="118"/>
      <c r="Z367" s="118"/>
    </row>
    <row r="368" spans="1:26" ht="14.25" customHeight="1" x14ac:dyDescent="0.55000000000000004">
      <c r="A368" s="118"/>
      <c r="B368" s="118"/>
      <c r="C368" s="118"/>
      <c r="D368" s="119"/>
      <c r="E368" s="119"/>
      <c r="F368" s="119"/>
      <c r="G368" s="119"/>
      <c r="H368" s="119"/>
      <c r="I368" s="119"/>
      <c r="J368" s="119"/>
      <c r="K368" s="119"/>
      <c r="L368" s="119"/>
      <c r="M368" s="118"/>
      <c r="N368" s="118"/>
      <c r="O368" s="118"/>
      <c r="P368" s="120"/>
      <c r="R368" s="118"/>
      <c r="S368" s="118"/>
      <c r="T368" s="118"/>
      <c r="U368" s="118"/>
      <c r="V368" s="118"/>
      <c r="W368" s="118"/>
      <c r="X368" s="118"/>
      <c r="Y368" s="118"/>
      <c r="Z368" s="118"/>
    </row>
    <row r="369" spans="1:26" ht="14.25" customHeight="1" x14ac:dyDescent="0.55000000000000004">
      <c r="A369" s="118"/>
      <c r="B369" s="118"/>
      <c r="C369" s="118"/>
      <c r="D369" s="119"/>
      <c r="E369" s="119"/>
      <c r="F369" s="119"/>
      <c r="G369" s="119"/>
      <c r="H369" s="119"/>
      <c r="I369" s="119"/>
      <c r="J369" s="119"/>
      <c r="K369" s="119"/>
      <c r="L369" s="119"/>
      <c r="M369" s="118"/>
      <c r="N369" s="118"/>
      <c r="O369" s="118"/>
      <c r="P369" s="120"/>
      <c r="R369" s="118"/>
      <c r="S369" s="118"/>
      <c r="T369" s="118"/>
      <c r="U369" s="118"/>
      <c r="V369" s="118"/>
      <c r="W369" s="118"/>
      <c r="X369" s="118"/>
      <c r="Y369" s="118"/>
      <c r="Z369" s="118"/>
    </row>
    <row r="370" spans="1:26" ht="14.25" customHeight="1" x14ac:dyDescent="0.55000000000000004">
      <c r="A370" s="118"/>
      <c r="B370" s="118"/>
      <c r="C370" s="118"/>
      <c r="D370" s="119"/>
      <c r="E370" s="119"/>
      <c r="F370" s="119"/>
      <c r="G370" s="119"/>
      <c r="H370" s="119"/>
      <c r="I370" s="119"/>
      <c r="J370" s="119"/>
      <c r="K370" s="119"/>
      <c r="L370" s="119"/>
      <c r="M370" s="118"/>
      <c r="N370" s="118"/>
      <c r="O370" s="118"/>
      <c r="P370" s="120"/>
      <c r="R370" s="118"/>
      <c r="S370" s="118"/>
      <c r="T370" s="118"/>
      <c r="U370" s="118"/>
      <c r="V370" s="118"/>
      <c r="W370" s="118"/>
      <c r="X370" s="118"/>
      <c r="Y370" s="118"/>
      <c r="Z370" s="118"/>
    </row>
    <row r="371" spans="1:26" ht="14.25" customHeight="1" x14ac:dyDescent="0.55000000000000004">
      <c r="A371" s="118"/>
      <c r="B371" s="118"/>
      <c r="C371" s="118"/>
      <c r="D371" s="119"/>
      <c r="E371" s="119"/>
      <c r="F371" s="119"/>
      <c r="G371" s="119"/>
      <c r="H371" s="119"/>
      <c r="I371" s="119"/>
      <c r="J371" s="119"/>
      <c r="K371" s="119"/>
      <c r="L371" s="119"/>
      <c r="M371" s="118"/>
      <c r="N371" s="118"/>
      <c r="O371" s="118"/>
      <c r="P371" s="120"/>
      <c r="R371" s="118"/>
      <c r="S371" s="118"/>
      <c r="T371" s="118"/>
      <c r="U371" s="118"/>
      <c r="V371" s="118"/>
      <c r="W371" s="118"/>
      <c r="X371" s="118"/>
      <c r="Y371" s="118"/>
      <c r="Z371" s="118"/>
    </row>
    <row r="372" spans="1:26" ht="14.25" customHeight="1" x14ac:dyDescent="0.55000000000000004">
      <c r="A372" s="118"/>
      <c r="B372" s="118"/>
      <c r="C372" s="118"/>
      <c r="D372" s="119"/>
      <c r="E372" s="119"/>
      <c r="F372" s="119"/>
      <c r="G372" s="119"/>
      <c r="H372" s="119"/>
      <c r="I372" s="119"/>
      <c r="J372" s="119"/>
      <c r="K372" s="119"/>
      <c r="L372" s="119"/>
      <c r="M372" s="118"/>
      <c r="N372" s="118"/>
      <c r="O372" s="118"/>
      <c r="P372" s="120"/>
      <c r="R372" s="118"/>
      <c r="S372" s="118"/>
      <c r="T372" s="118"/>
      <c r="U372" s="118"/>
      <c r="V372" s="118"/>
      <c r="W372" s="118"/>
      <c r="X372" s="118"/>
      <c r="Y372" s="118"/>
      <c r="Z372" s="118"/>
    </row>
    <row r="373" spans="1:26" ht="14.25" customHeight="1" x14ac:dyDescent="0.55000000000000004">
      <c r="A373" s="118"/>
      <c r="B373" s="118"/>
      <c r="C373" s="118"/>
      <c r="D373" s="119"/>
      <c r="E373" s="119"/>
      <c r="F373" s="119"/>
      <c r="G373" s="119"/>
      <c r="H373" s="119"/>
      <c r="I373" s="119"/>
      <c r="J373" s="119"/>
      <c r="K373" s="119"/>
      <c r="L373" s="119"/>
      <c r="M373" s="118"/>
      <c r="N373" s="118"/>
      <c r="O373" s="118"/>
      <c r="P373" s="120"/>
      <c r="R373" s="118"/>
      <c r="S373" s="118"/>
      <c r="T373" s="118"/>
      <c r="U373" s="118"/>
      <c r="V373" s="118"/>
      <c r="W373" s="118"/>
      <c r="X373" s="118"/>
      <c r="Y373" s="118"/>
      <c r="Z373" s="118"/>
    </row>
    <row r="374" spans="1:26" ht="14.25" customHeight="1" x14ac:dyDescent="0.55000000000000004">
      <c r="A374" s="118"/>
      <c r="B374" s="118"/>
      <c r="C374" s="118"/>
      <c r="D374" s="119"/>
      <c r="E374" s="119"/>
      <c r="F374" s="119"/>
      <c r="G374" s="119"/>
      <c r="H374" s="119"/>
      <c r="I374" s="119"/>
      <c r="J374" s="119"/>
      <c r="K374" s="119"/>
      <c r="L374" s="119"/>
      <c r="M374" s="118"/>
      <c r="N374" s="118"/>
      <c r="O374" s="118"/>
      <c r="P374" s="120"/>
      <c r="R374" s="118"/>
      <c r="S374" s="118"/>
      <c r="T374" s="118"/>
      <c r="U374" s="118"/>
      <c r="V374" s="118"/>
      <c r="W374" s="118"/>
      <c r="X374" s="118"/>
      <c r="Y374" s="118"/>
      <c r="Z374" s="118"/>
    </row>
    <row r="375" spans="1:26" ht="14.25" customHeight="1" x14ac:dyDescent="0.55000000000000004">
      <c r="A375" s="118"/>
      <c r="B375" s="118"/>
      <c r="C375" s="118"/>
      <c r="D375" s="119"/>
      <c r="E375" s="119"/>
      <c r="F375" s="119"/>
      <c r="G375" s="119"/>
      <c r="H375" s="119"/>
      <c r="I375" s="119"/>
      <c r="J375" s="119"/>
      <c r="K375" s="119"/>
      <c r="L375" s="119"/>
      <c r="M375" s="118"/>
      <c r="N375" s="118"/>
      <c r="O375" s="118"/>
      <c r="P375" s="120"/>
      <c r="R375" s="118"/>
      <c r="S375" s="118"/>
      <c r="T375" s="118"/>
      <c r="U375" s="118"/>
      <c r="V375" s="118"/>
      <c r="W375" s="118"/>
      <c r="X375" s="118"/>
      <c r="Y375" s="118"/>
      <c r="Z375" s="118"/>
    </row>
    <row r="376" spans="1:26" ht="14.25" customHeight="1" x14ac:dyDescent="0.55000000000000004">
      <c r="A376" s="118"/>
      <c r="B376" s="118"/>
      <c r="C376" s="118"/>
      <c r="D376" s="119"/>
      <c r="E376" s="119"/>
      <c r="F376" s="119"/>
      <c r="G376" s="119"/>
      <c r="H376" s="119"/>
      <c r="I376" s="119"/>
      <c r="J376" s="119"/>
      <c r="K376" s="119"/>
      <c r="L376" s="119"/>
      <c r="M376" s="118"/>
      <c r="N376" s="118"/>
      <c r="O376" s="118"/>
      <c r="P376" s="120"/>
      <c r="R376" s="118"/>
      <c r="S376" s="118"/>
      <c r="T376" s="118"/>
      <c r="U376" s="118"/>
      <c r="V376" s="118"/>
      <c r="W376" s="118"/>
      <c r="X376" s="118"/>
      <c r="Y376" s="118"/>
      <c r="Z376" s="118"/>
    </row>
    <row r="377" spans="1:26" ht="14.25" customHeight="1" x14ac:dyDescent="0.55000000000000004">
      <c r="A377" s="118"/>
      <c r="B377" s="118"/>
      <c r="C377" s="118"/>
      <c r="D377" s="119"/>
      <c r="E377" s="119"/>
      <c r="F377" s="119"/>
      <c r="G377" s="119"/>
      <c r="H377" s="119"/>
      <c r="I377" s="119"/>
      <c r="J377" s="119"/>
      <c r="K377" s="119"/>
      <c r="L377" s="119"/>
      <c r="M377" s="118"/>
      <c r="N377" s="118"/>
      <c r="O377" s="118"/>
      <c r="P377" s="120"/>
      <c r="R377" s="118"/>
      <c r="S377" s="118"/>
      <c r="T377" s="118"/>
      <c r="U377" s="118"/>
      <c r="V377" s="118"/>
      <c r="W377" s="118"/>
      <c r="X377" s="118"/>
      <c r="Y377" s="118"/>
      <c r="Z377" s="118"/>
    </row>
    <row r="378" spans="1:26" ht="14.25" customHeight="1" x14ac:dyDescent="0.55000000000000004">
      <c r="A378" s="118"/>
      <c r="B378" s="118"/>
      <c r="C378" s="118"/>
      <c r="D378" s="119"/>
      <c r="E378" s="119"/>
      <c r="F378" s="119"/>
      <c r="G378" s="119"/>
      <c r="H378" s="119"/>
      <c r="I378" s="119"/>
      <c r="J378" s="119"/>
      <c r="K378" s="119"/>
      <c r="L378" s="119"/>
      <c r="M378" s="118"/>
      <c r="N378" s="118"/>
      <c r="O378" s="118"/>
      <c r="P378" s="120"/>
      <c r="R378" s="118"/>
      <c r="S378" s="118"/>
      <c r="T378" s="118"/>
      <c r="U378" s="118"/>
      <c r="V378" s="118"/>
      <c r="W378" s="118"/>
      <c r="X378" s="118"/>
      <c r="Y378" s="118"/>
      <c r="Z378" s="118"/>
    </row>
    <row r="379" spans="1:26" ht="14.25" customHeight="1" x14ac:dyDescent="0.55000000000000004">
      <c r="A379" s="118"/>
      <c r="B379" s="118"/>
      <c r="C379" s="118"/>
      <c r="D379" s="119"/>
      <c r="E379" s="119"/>
      <c r="F379" s="119"/>
      <c r="G379" s="119"/>
      <c r="H379" s="119"/>
      <c r="I379" s="119"/>
      <c r="J379" s="119"/>
      <c r="K379" s="119"/>
      <c r="L379" s="119"/>
      <c r="M379" s="118"/>
      <c r="N379" s="118"/>
      <c r="O379" s="118"/>
      <c r="P379" s="120"/>
      <c r="R379" s="118"/>
      <c r="S379" s="118"/>
      <c r="T379" s="118"/>
      <c r="U379" s="118"/>
      <c r="V379" s="118"/>
      <c r="W379" s="118"/>
      <c r="X379" s="118"/>
      <c r="Y379" s="118"/>
      <c r="Z379" s="118"/>
    </row>
    <row r="380" spans="1:26" ht="14.25" customHeight="1" x14ac:dyDescent="0.55000000000000004">
      <c r="A380" s="118"/>
      <c r="B380" s="118"/>
      <c r="C380" s="118"/>
      <c r="D380" s="119"/>
      <c r="E380" s="119"/>
      <c r="F380" s="119"/>
      <c r="G380" s="119"/>
      <c r="H380" s="119"/>
      <c r="I380" s="119"/>
      <c r="J380" s="119"/>
      <c r="K380" s="119"/>
      <c r="L380" s="119"/>
      <c r="M380" s="118"/>
      <c r="N380" s="118"/>
      <c r="O380" s="118"/>
      <c r="P380" s="120"/>
      <c r="R380" s="118"/>
      <c r="S380" s="118"/>
      <c r="T380" s="118"/>
      <c r="U380" s="118"/>
      <c r="V380" s="118"/>
      <c r="W380" s="118"/>
      <c r="X380" s="118"/>
      <c r="Y380" s="118"/>
      <c r="Z380" s="118"/>
    </row>
    <row r="381" spans="1:26" ht="14.25" customHeight="1" x14ac:dyDescent="0.55000000000000004">
      <c r="A381" s="118"/>
      <c r="B381" s="118"/>
      <c r="C381" s="118"/>
      <c r="D381" s="119"/>
      <c r="E381" s="119"/>
      <c r="F381" s="119"/>
      <c r="G381" s="119"/>
      <c r="H381" s="119"/>
      <c r="I381" s="119"/>
      <c r="J381" s="119"/>
      <c r="K381" s="119"/>
      <c r="L381" s="119"/>
      <c r="M381" s="118"/>
      <c r="N381" s="118"/>
      <c r="O381" s="118"/>
      <c r="P381" s="120"/>
      <c r="R381" s="118"/>
      <c r="S381" s="118"/>
      <c r="T381" s="118"/>
      <c r="U381" s="118"/>
      <c r="V381" s="118"/>
      <c r="W381" s="118"/>
      <c r="X381" s="118"/>
      <c r="Y381" s="118"/>
      <c r="Z381" s="118"/>
    </row>
    <row r="382" spans="1:26" ht="14.25" customHeight="1" x14ac:dyDescent="0.55000000000000004">
      <c r="A382" s="118"/>
      <c r="B382" s="118"/>
      <c r="C382" s="118"/>
      <c r="D382" s="119"/>
      <c r="E382" s="119"/>
      <c r="F382" s="119"/>
      <c r="G382" s="119"/>
      <c r="H382" s="119"/>
      <c r="I382" s="119"/>
      <c r="J382" s="119"/>
      <c r="K382" s="119"/>
      <c r="L382" s="119"/>
      <c r="M382" s="118"/>
      <c r="N382" s="118"/>
      <c r="O382" s="118"/>
      <c r="P382" s="120"/>
      <c r="R382" s="118"/>
      <c r="S382" s="118"/>
      <c r="T382" s="118"/>
      <c r="U382" s="118"/>
      <c r="V382" s="118"/>
      <c r="W382" s="118"/>
      <c r="X382" s="118"/>
      <c r="Y382" s="118"/>
      <c r="Z382" s="118"/>
    </row>
    <row r="383" spans="1:26" ht="14.25" customHeight="1" x14ac:dyDescent="0.55000000000000004">
      <c r="A383" s="118"/>
      <c r="B383" s="118"/>
      <c r="C383" s="118"/>
      <c r="D383" s="119"/>
      <c r="E383" s="119"/>
      <c r="F383" s="119"/>
      <c r="G383" s="119"/>
      <c r="H383" s="119"/>
      <c r="I383" s="119"/>
      <c r="J383" s="119"/>
      <c r="K383" s="119"/>
      <c r="L383" s="119"/>
      <c r="M383" s="118"/>
      <c r="N383" s="118"/>
      <c r="O383" s="118"/>
      <c r="P383" s="120"/>
      <c r="R383" s="118"/>
      <c r="S383" s="118"/>
      <c r="T383" s="118"/>
      <c r="U383" s="118"/>
      <c r="V383" s="118"/>
      <c r="W383" s="118"/>
      <c r="X383" s="118"/>
      <c r="Y383" s="118"/>
      <c r="Z383" s="118"/>
    </row>
    <row r="384" spans="1:26" ht="14.25" customHeight="1" x14ac:dyDescent="0.55000000000000004">
      <c r="A384" s="118"/>
      <c r="B384" s="118"/>
      <c r="C384" s="118"/>
      <c r="D384" s="119"/>
      <c r="E384" s="119"/>
      <c r="F384" s="119"/>
      <c r="G384" s="119"/>
      <c r="H384" s="119"/>
      <c r="I384" s="119"/>
      <c r="J384" s="119"/>
      <c r="K384" s="119"/>
      <c r="L384" s="119"/>
      <c r="M384" s="118"/>
      <c r="N384" s="118"/>
      <c r="O384" s="118"/>
      <c r="P384" s="120"/>
      <c r="R384" s="118"/>
      <c r="S384" s="118"/>
      <c r="T384" s="118"/>
      <c r="U384" s="118"/>
      <c r="V384" s="118"/>
      <c r="W384" s="118"/>
      <c r="X384" s="118"/>
      <c r="Y384" s="118"/>
      <c r="Z384" s="118"/>
    </row>
    <row r="385" spans="1:26" ht="14.25" customHeight="1" x14ac:dyDescent="0.55000000000000004">
      <c r="A385" s="118"/>
      <c r="B385" s="118"/>
      <c r="C385" s="118"/>
      <c r="D385" s="119"/>
      <c r="E385" s="119"/>
      <c r="F385" s="119"/>
      <c r="G385" s="119"/>
      <c r="H385" s="119"/>
      <c r="I385" s="119"/>
      <c r="J385" s="119"/>
      <c r="K385" s="119"/>
      <c r="L385" s="119"/>
      <c r="M385" s="118"/>
      <c r="N385" s="118"/>
      <c r="O385" s="118"/>
      <c r="P385" s="120"/>
      <c r="R385" s="118"/>
      <c r="S385" s="118"/>
      <c r="T385" s="118"/>
      <c r="U385" s="118"/>
      <c r="V385" s="118"/>
      <c r="W385" s="118"/>
      <c r="X385" s="118"/>
      <c r="Y385" s="118"/>
      <c r="Z385" s="118"/>
    </row>
    <row r="386" spans="1:26" ht="14.25" customHeight="1" x14ac:dyDescent="0.55000000000000004">
      <c r="A386" s="118"/>
      <c r="B386" s="118"/>
      <c r="C386" s="118"/>
      <c r="D386" s="119"/>
      <c r="E386" s="119"/>
      <c r="F386" s="119"/>
      <c r="G386" s="119"/>
      <c r="H386" s="119"/>
      <c r="I386" s="119"/>
      <c r="J386" s="119"/>
      <c r="K386" s="119"/>
      <c r="L386" s="119"/>
      <c r="M386" s="118"/>
      <c r="N386" s="118"/>
      <c r="O386" s="118"/>
      <c r="P386" s="120"/>
      <c r="R386" s="118"/>
      <c r="S386" s="118"/>
      <c r="T386" s="118"/>
      <c r="U386" s="118"/>
      <c r="V386" s="118"/>
      <c r="W386" s="118"/>
      <c r="X386" s="118"/>
      <c r="Y386" s="118"/>
      <c r="Z386" s="118"/>
    </row>
    <row r="387" spans="1:26" ht="14.25" customHeight="1" x14ac:dyDescent="0.55000000000000004">
      <c r="A387" s="118"/>
      <c r="B387" s="118"/>
      <c r="C387" s="118"/>
      <c r="D387" s="119"/>
      <c r="E387" s="119"/>
      <c r="F387" s="119"/>
      <c r="G387" s="119"/>
      <c r="H387" s="119"/>
      <c r="I387" s="119"/>
      <c r="J387" s="119"/>
      <c r="K387" s="119"/>
      <c r="L387" s="119"/>
      <c r="M387" s="118"/>
      <c r="N387" s="118"/>
      <c r="O387" s="118"/>
      <c r="P387" s="120"/>
      <c r="R387" s="118"/>
      <c r="S387" s="118"/>
      <c r="T387" s="118"/>
      <c r="U387" s="118"/>
      <c r="V387" s="118"/>
      <c r="W387" s="118"/>
      <c r="X387" s="118"/>
      <c r="Y387" s="118"/>
      <c r="Z387" s="118"/>
    </row>
    <row r="388" spans="1:26" ht="14.25" customHeight="1" x14ac:dyDescent="0.55000000000000004">
      <c r="A388" s="118"/>
      <c r="B388" s="118"/>
      <c r="C388" s="118"/>
      <c r="D388" s="119"/>
      <c r="E388" s="119"/>
      <c r="F388" s="119"/>
      <c r="G388" s="119"/>
      <c r="H388" s="119"/>
      <c r="I388" s="119"/>
      <c r="J388" s="119"/>
      <c r="K388" s="119"/>
      <c r="L388" s="119"/>
      <c r="M388" s="118"/>
      <c r="N388" s="118"/>
      <c r="O388" s="118"/>
      <c r="P388" s="120"/>
      <c r="R388" s="118"/>
      <c r="S388" s="118"/>
      <c r="T388" s="118"/>
      <c r="U388" s="118"/>
      <c r="V388" s="118"/>
      <c r="W388" s="118"/>
      <c r="X388" s="118"/>
      <c r="Y388" s="118"/>
      <c r="Z388" s="118"/>
    </row>
    <row r="389" spans="1:26" ht="14.25" customHeight="1" x14ac:dyDescent="0.55000000000000004">
      <c r="A389" s="118"/>
      <c r="B389" s="118"/>
      <c r="C389" s="118"/>
      <c r="D389" s="119"/>
      <c r="E389" s="119"/>
      <c r="F389" s="119"/>
      <c r="G389" s="119"/>
      <c r="H389" s="119"/>
      <c r="I389" s="119"/>
      <c r="J389" s="119"/>
      <c r="K389" s="119"/>
      <c r="L389" s="119"/>
      <c r="M389" s="118"/>
      <c r="N389" s="118"/>
      <c r="O389" s="118"/>
      <c r="P389" s="120"/>
      <c r="R389" s="118"/>
      <c r="S389" s="118"/>
      <c r="T389" s="118"/>
      <c r="U389" s="118"/>
      <c r="V389" s="118"/>
      <c r="W389" s="118"/>
      <c r="X389" s="118"/>
      <c r="Y389" s="118"/>
      <c r="Z389" s="118"/>
    </row>
    <row r="390" spans="1:26" ht="14.25" customHeight="1" x14ac:dyDescent="0.55000000000000004">
      <c r="A390" s="118"/>
      <c r="B390" s="118"/>
      <c r="C390" s="118"/>
      <c r="D390" s="119"/>
      <c r="E390" s="119"/>
      <c r="F390" s="119"/>
      <c r="G390" s="119"/>
      <c r="H390" s="119"/>
      <c r="I390" s="119"/>
      <c r="J390" s="119"/>
      <c r="K390" s="119"/>
      <c r="L390" s="119"/>
      <c r="M390" s="118"/>
      <c r="N390" s="118"/>
      <c r="O390" s="118"/>
      <c r="P390" s="120"/>
      <c r="R390" s="118"/>
      <c r="S390" s="118"/>
      <c r="T390" s="118"/>
      <c r="U390" s="118"/>
      <c r="V390" s="118"/>
      <c r="W390" s="118"/>
      <c r="X390" s="118"/>
      <c r="Y390" s="118"/>
      <c r="Z390" s="118"/>
    </row>
    <row r="391" spans="1:26" ht="14.25" customHeight="1" x14ac:dyDescent="0.55000000000000004">
      <c r="A391" s="118"/>
      <c r="B391" s="118"/>
      <c r="C391" s="118"/>
      <c r="D391" s="119"/>
      <c r="E391" s="119"/>
      <c r="F391" s="119"/>
      <c r="G391" s="119"/>
      <c r="H391" s="119"/>
      <c r="I391" s="119"/>
      <c r="J391" s="119"/>
      <c r="K391" s="119"/>
      <c r="L391" s="119"/>
      <c r="M391" s="118"/>
      <c r="N391" s="118"/>
      <c r="O391" s="118"/>
      <c r="P391" s="120"/>
      <c r="R391" s="118"/>
      <c r="S391" s="118"/>
      <c r="T391" s="118"/>
      <c r="U391" s="118"/>
      <c r="V391" s="118"/>
      <c r="W391" s="118"/>
      <c r="X391" s="118"/>
      <c r="Y391" s="118"/>
      <c r="Z391" s="118"/>
    </row>
    <row r="392" spans="1:26" ht="14.25" customHeight="1" x14ac:dyDescent="0.55000000000000004">
      <c r="A392" s="118"/>
      <c r="B392" s="118"/>
      <c r="C392" s="118"/>
      <c r="D392" s="119"/>
      <c r="E392" s="119"/>
      <c r="F392" s="119"/>
      <c r="G392" s="119"/>
      <c r="H392" s="119"/>
      <c r="I392" s="119"/>
      <c r="J392" s="119"/>
      <c r="K392" s="119"/>
      <c r="L392" s="119"/>
      <c r="M392" s="118"/>
      <c r="N392" s="118"/>
      <c r="O392" s="118"/>
      <c r="P392" s="120"/>
      <c r="R392" s="118"/>
      <c r="S392" s="118"/>
      <c r="T392" s="118"/>
      <c r="U392" s="118"/>
      <c r="V392" s="118"/>
      <c r="W392" s="118"/>
      <c r="X392" s="118"/>
      <c r="Y392" s="118"/>
      <c r="Z392" s="118"/>
    </row>
    <row r="393" spans="1:26" ht="14.25" customHeight="1" x14ac:dyDescent="0.55000000000000004">
      <c r="A393" s="118"/>
      <c r="B393" s="118"/>
      <c r="C393" s="118"/>
      <c r="D393" s="119"/>
      <c r="E393" s="119"/>
      <c r="F393" s="119"/>
      <c r="G393" s="119"/>
      <c r="H393" s="119"/>
      <c r="I393" s="119"/>
      <c r="J393" s="119"/>
      <c r="K393" s="119"/>
      <c r="L393" s="119"/>
      <c r="M393" s="118"/>
      <c r="N393" s="118"/>
      <c r="O393" s="118"/>
      <c r="P393" s="120"/>
      <c r="R393" s="118"/>
      <c r="S393" s="118"/>
      <c r="T393" s="118"/>
      <c r="U393" s="118"/>
      <c r="V393" s="118"/>
      <c r="W393" s="118"/>
      <c r="X393" s="118"/>
      <c r="Y393" s="118"/>
      <c r="Z393" s="118"/>
    </row>
    <row r="394" spans="1:26" ht="14.25" customHeight="1" x14ac:dyDescent="0.55000000000000004">
      <c r="A394" s="118"/>
      <c r="B394" s="118"/>
      <c r="C394" s="118"/>
      <c r="D394" s="119"/>
      <c r="E394" s="119"/>
      <c r="F394" s="119"/>
      <c r="G394" s="119"/>
      <c r="H394" s="119"/>
      <c r="I394" s="119"/>
      <c r="J394" s="119"/>
      <c r="K394" s="119"/>
      <c r="L394" s="119"/>
      <c r="M394" s="118"/>
      <c r="N394" s="118"/>
      <c r="O394" s="118"/>
      <c r="P394" s="120"/>
      <c r="R394" s="118"/>
      <c r="S394" s="118"/>
      <c r="T394" s="118"/>
      <c r="U394" s="118"/>
      <c r="V394" s="118"/>
      <c r="W394" s="118"/>
      <c r="X394" s="118"/>
      <c r="Y394" s="118"/>
      <c r="Z394" s="118"/>
    </row>
    <row r="395" spans="1:26" ht="14.25" customHeight="1" x14ac:dyDescent="0.55000000000000004">
      <c r="A395" s="118"/>
      <c r="B395" s="118"/>
      <c r="C395" s="118"/>
      <c r="D395" s="119"/>
      <c r="E395" s="119"/>
      <c r="F395" s="119"/>
      <c r="G395" s="119"/>
      <c r="H395" s="119"/>
      <c r="I395" s="119"/>
      <c r="J395" s="119"/>
      <c r="K395" s="119"/>
      <c r="L395" s="119"/>
      <c r="M395" s="118"/>
      <c r="N395" s="118"/>
      <c r="O395" s="118"/>
      <c r="P395" s="120"/>
      <c r="R395" s="118"/>
      <c r="S395" s="118"/>
      <c r="T395" s="118"/>
      <c r="U395" s="118"/>
      <c r="V395" s="118"/>
      <c r="W395" s="118"/>
      <c r="X395" s="118"/>
      <c r="Y395" s="118"/>
      <c r="Z395" s="118"/>
    </row>
    <row r="396" spans="1:26" ht="14.25" customHeight="1" x14ac:dyDescent="0.55000000000000004">
      <c r="A396" s="118"/>
      <c r="B396" s="118"/>
      <c r="C396" s="118"/>
      <c r="D396" s="119"/>
      <c r="E396" s="119"/>
      <c r="F396" s="119"/>
      <c r="G396" s="119"/>
      <c r="H396" s="119"/>
      <c r="I396" s="119"/>
      <c r="J396" s="119"/>
      <c r="K396" s="119"/>
      <c r="L396" s="119"/>
      <c r="M396" s="118"/>
      <c r="N396" s="118"/>
      <c r="O396" s="118"/>
      <c r="P396" s="120"/>
      <c r="R396" s="118"/>
      <c r="S396" s="118"/>
      <c r="T396" s="118"/>
      <c r="U396" s="118"/>
      <c r="V396" s="118"/>
      <c r="W396" s="118"/>
      <c r="X396" s="118"/>
      <c r="Y396" s="118"/>
      <c r="Z396" s="118"/>
    </row>
    <row r="397" spans="1:26" ht="14.25" customHeight="1" x14ac:dyDescent="0.55000000000000004">
      <c r="A397" s="118"/>
      <c r="B397" s="118"/>
      <c r="C397" s="118"/>
      <c r="D397" s="119"/>
      <c r="E397" s="119"/>
      <c r="F397" s="119"/>
      <c r="G397" s="119"/>
      <c r="H397" s="119"/>
      <c r="I397" s="119"/>
      <c r="J397" s="119"/>
      <c r="K397" s="119"/>
      <c r="L397" s="119"/>
      <c r="M397" s="118"/>
      <c r="N397" s="118"/>
      <c r="O397" s="118"/>
      <c r="P397" s="120"/>
      <c r="R397" s="118"/>
      <c r="S397" s="118"/>
      <c r="T397" s="118"/>
      <c r="U397" s="118"/>
      <c r="V397" s="118"/>
      <c r="W397" s="118"/>
      <c r="X397" s="118"/>
      <c r="Y397" s="118"/>
      <c r="Z397" s="118"/>
    </row>
    <row r="398" spans="1:26" ht="14.25" customHeight="1" x14ac:dyDescent="0.55000000000000004">
      <c r="A398" s="118"/>
      <c r="B398" s="118"/>
      <c r="C398" s="118"/>
      <c r="D398" s="119"/>
      <c r="E398" s="119"/>
      <c r="F398" s="119"/>
      <c r="G398" s="119"/>
      <c r="H398" s="119"/>
      <c r="I398" s="119"/>
      <c r="J398" s="119"/>
      <c r="K398" s="119"/>
      <c r="L398" s="119"/>
      <c r="M398" s="118"/>
      <c r="N398" s="118"/>
      <c r="O398" s="118"/>
      <c r="P398" s="120"/>
      <c r="R398" s="118"/>
      <c r="S398" s="118"/>
      <c r="T398" s="118"/>
      <c r="U398" s="118"/>
      <c r="V398" s="118"/>
      <c r="W398" s="118"/>
      <c r="X398" s="118"/>
      <c r="Y398" s="118"/>
      <c r="Z398" s="118"/>
    </row>
    <row r="399" spans="1:26" ht="14.25" customHeight="1" x14ac:dyDescent="0.55000000000000004">
      <c r="A399" s="118"/>
      <c r="B399" s="118"/>
      <c r="C399" s="118"/>
      <c r="D399" s="119"/>
      <c r="E399" s="119"/>
      <c r="F399" s="119"/>
      <c r="G399" s="119"/>
      <c r="H399" s="119"/>
      <c r="I399" s="119"/>
      <c r="J399" s="119"/>
      <c r="K399" s="119"/>
      <c r="L399" s="119"/>
      <c r="M399" s="118"/>
      <c r="N399" s="118"/>
      <c r="O399" s="118"/>
      <c r="P399" s="120"/>
      <c r="R399" s="118"/>
      <c r="S399" s="118"/>
      <c r="T399" s="118"/>
      <c r="U399" s="118"/>
      <c r="V399" s="118"/>
      <c r="W399" s="118"/>
      <c r="X399" s="118"/>
      <c r="Y399" s="118"/>
      <c r="Z399" s="118"/>
    </row>
    <row r="400" spans="1:26" ht="14.25" customHeight="1" x14ac:dyDescent="0.55000000000000004">
      <c r="A400" s="118"/>
      <c r="B400" s="118"/>
      <c r="C400" s="118"/>
      <c r="D400" s="119"/>
      <c r="E400" s="119"/>
      <c r="F400" s="119"/>
      <c r="G400" s="119"/>
      <c r="H400" s="119"/>
      <c r="I400" s="119"/>
      <c r="J400" s="119"/>
      <c r="K400" s="119"/>
      <c r="L400" s="119"/>
      <c r="M400" s="118"/>
      <c r="N400" s="118"/>
      <c r="O400" s="118"/>
      <c r="P400" s="120"/>
      <c r="R400" s="118"/>
      <c r="S400" s="118"/>
      <c r="T400" s="118"/>
      <c r="U400" s="118"/>
      <c r="V400" s="118"/>
      <c r="W400" s="118"/>
      <c r="X400" s="118"/>
      <c r="Y400" s="118"/>
      <c r="Z400" s="118"/>
    </row>
    <row r="401" spans="1:26" ht="14.25" customHeight="1" x14ac:dyDescent="0.55000000000000004">
      <c r="A401" s="118"/>
      <c r="B401" s="118"/>
      <c r="C401" s="118"/>
      <c r="D401" s="119"/>
      <c r="E401" s="119"/>
      <c r="F401" s="119"/>
      <c r="G401" s="119"/>
      <c r="H401" s="119"/>
      <c r="I401" s="119"/>
      <c r="J401" s="119"/>
      <c r="K401" s="119"/>
      <c r="L401" s="119"/>
      <c r="M401" s="118"/>
      <c r="N401" s="118"/>
      <c r="O401" s="118"/>
      <c r="P401" s="120"/>
      <c r="R401" s="118"/>
      <c r="S401" s="118"/>
      <c r="T401" s="118"/>
      <c r="U401" s="118"/>
      <c r="V401" s="118"/>
      <c r="W401" s="118"/>
      <c r="X401" s="118"/>
      <c r="Y401" s="118"/>
      <c r="Z401" s="118"/>
    </row>
    <row r="402" spans="1:26" ht="14.25" customHeight="1" x14ac:dyDescent="0.55000000000000004">
      <c r="A402" s="118"/>
      <c r="B402" s="118"/>
      <c r="C402" s="118"/>
      <c r="D402" s="119"/>
      <c r="E402" s="119"/>
      <c r="F402" s="119"/>
      <c r="G402" s="119"/>
      <c r="H402" s="119"/>
      <c r="I402" s="119"/>
      <c r="J402" s="119"/>
      <c r="K402" s="119"/>
      <c r="L402" s="119"/>
      <c r="M402" s="118"/>
      <c r="N402" s="118"/>
      <c r="O402" s="118"/>
      <c r="P402" s="120"/>
      <c r="R402" s="118"/>
      <c r="S402" s="118"/>
      <c r="T402" s="118"/>
      <c r="U402" s="118"/>
      <c r="V402" s="118"/>
      <c r="W402" s="118"/>
      <c r="X402" s="118"/>
      <c r="Y402" s="118"/>
      <c r="Z402" s="118"/>
    </row>
    <row r="403" spans="1:26" ht="14.25" customHeight="1" x14ac:dyDescent="0.55000000000000004">
      <c r="A403" s="118"/>
      <c r="B403" s="118"/>
      <c r="C403" s="118"/>
      <c r="D403" s="119"/>
      <c r="E403" s="119"/>
      <c r="F403" s="119"/>
      <c r="G403" s="119"/>
      <c r="H403" s="119"/>
      <c r="I403" s="119"/>
      <c r="J403" s="119"/>
      <c r="K403" s="119"/>
      <c r="L403" s="119"/>
      <c r="M403" s="118"/>
      <c r="N403" s="118"/>
      <c r="O403" s="118"/>
      <c r="P403" s="120"/>
      <c r="R403" s="118"/>
      <c r="S403" s="118"/>
      <c r="T403" s="118"/>
      <c r="U403" s="118"/>
      <c r="V403" s="118"/>
      <c r="W403" s="118"/>
      <c r="X403" s="118"/>
      <c r="Y403" s="118"/>
      <c r="Z403" s="118"/>
    </row>
    <row r="404" spans="1:26" ht="14.25" customHeight="1" x14ac:dyDescent="0.55000000000000004">
      <c r="A404" s="118"/>
      <c r="B404" s="118"/>
      <c r="C404" s="118"/>
      <c r="D404" s="119"/>
      <c r="E404" s="119"/>
      <c r="F404" s="119"/>
      <c r="G404" s="119"/>
      <c r="H404" s="119"/>
      <c r="I404" s="119"/>
      <c r="J404" s="119"/>
      <c r="K404" s="119"/>
      <c r="L404" s="119"/>
      <c r="M404" s="118"/>
      <c r="N404" s="118"/>
      <c r="O404" s="118"/>
      <c r="P404" s="120"/>
      <c r="R404" s="118"/>
      <c r="S404" s="118"/>
      <c r="T404" s="118"/>
      <c r="U404" s="118"/>
      <c r="V404" s="118"/>
      <c r="W404" s="118"/>
      <c r="X404" s="118"/>
      <c r="Y404" s="118"/>
      <c r="Z404" s="118"/>
    </row>
    <row r="405" spans="1:26" ht="14.25" customHeight="1" x14ac:dyDescent="0.55000000000000004">
      <c r="A405" s="118"/>
      <c r="B405" s="118"/>
      <c r="C405" s="118"/>
      <c r="D405" s="119"/>
      <c r="E405" s="119"/>
      <c r="F405" s="119"/>
      <c r="G405" s="119"/>
      <c r="H405" s="119"/>
      <c r="I405" s="119"/>
      <c r="J405" s="119"/>
      <c r="K405" s="119"/>
      <c r="L405" s="119"/>
      <c r="M405" s="118"/>
      <c r="N405" s="118"/>
      <c r="O405" s="118"/>
      <c r="P405" s="120"/>
      <c r="R405" s="118"/>
      <c r="S405" s="118"/>
      <c r="T405" s="118"/>
      <c r="U405" s="118"/>
      <c r="V405" s="118"/>
      <c r="W405" s="118"/>
      <c r="X405" s="118"/>
      <c r="Y405" s="118"/>
      <c r="Z405" s="118"/>
    </row>
    <row r="406" spans="1:26" ht="14.25" customHeight="1" x14ac:dyDescent="0.55000000000000004">
      <c r="A406" s="118"/>
      <c r="B406" s="118"/>
      <c r="C406" s="118"/>
      <c r="D406" s="119"/>
      <c r="E406" s="119"/>
      <c r="F406" s="119"/>
      <c r="G406" s="119"/>
      <c r="H406" s="119"/>
      <c r="I406" s="119"/>
      <c r="J406" s="119"/>
      <c r="K406" s="119"/>
      <c r="L406" s="119"/>
      <c r="M406" s="118"/>
      <c r="N406" s="118"/>
      <c r="O406" s="118"/>
      <c r="P406" s="120"/>
      <c r="R406" s="118"/>
      <c r="S406" s="118"/>
      <c r="T406" s="118"/>
      <c r="U406" s="118"/>
      <c r="V406" s="118"/>
      <c r="W406" s="118"/>
      <c r="X406" s="118"/>
      <c r="Y406" s="118"/>
      <c r="Z406" s="118"/>
    </row>
    <row r="407" spans="1:26" ht="14.25" customHeight="1" x14ac:dyDescent="0.55000000000000004">
      <c r="A407" s="118"/>
      <c r="B407" s="118"/>
      <c r="C407" s="118"/>
      <c r="D407" s="119"/>
      <c r="E407" s="119"/>
      <c r="F407" s="119"/>
      <c r="G407" s="119"/>
      <c r="H407" s="119"/>
      <c r="I407" s="119"/>
      <c r="J407" s="119"/>
      <c r="K407" s="119"/>
      <c r="L407" s="119"/>
      <c r="M407" s="118"/>
      <c r="N407" s="118"/>
      <c r="O407" s="118"/>
      <c r="P407" s="120"/>
      <c r="R407" s="118"/>
      <c r="S407" s="118"/>
      <c r="T407" s="118"/>
      <c r="U407" s="118"/>
      <c r="V407" s="118"/>
      <c r="W407" s="118"/>
      <c r="X407" s="118"/>
      <c r="Y407" s="118"/>
      <c r="Z407" s="118"/>
    </row>
    <row r="408" spans="1:26" ht="14.25" customHeight="1" x14ac:dyDescent="0.55000000000000004">
      <c r="A408" s="118"/>
      <c r="B408" s="118"/>
      <c r="C408" s="118"/>
      <c r="D408" s="119"/>
      <c r="E408" s="119"/>
      <c r="F408" s="119"/>
      <c r="G408" s="119"/>
      <c r="H408" s="119"/>
      <c r="I408" s="119"/>
      <c r="J408" s="119"/>
      <c r="K408" s="119"/>
      <c r="L408" s="119"/>
      <c r="M408" s="118"/>
      <c r="N408" s="118"/>
      <c r="O408" s="118"/>
      <c r="P408" s="120"/>
      <c r="R408" s="118"/>
      <c r="S408" s="118"/>
      <c r="T408" s="118"/>
      <c r="U408" s="118"/>
      <c r="V408" s="118"/>
      <c r="W408" s="118"/>
      <c r="X408" s="118"/>
      <c r="Y408" s="118"/>
      <c r="Z408" s="118"/>
    </row>
    <row r="409" spans="1:26" ht="14.25" customHeight="1" x14ac:dyDescent="0.55000000000000004">
      <c r="A409" s="118"/>
      <c r="B409" s="118"/>
      <c r="C409" s="118"/>
      <c r="D409" s="119"/>
      <c r="E409" s="119"/>
      <c r="F409" s="119"/>
      <c r="G409" s="119"/>
      <c r="H409" s="119"/>
      <c r="I409" s="119"/>
      <c r="J409" s="119"/>
      <c r="K409" s="119"/>
      <c r="L409" s="119"/>
      <c r="M409" s="118"/>
      <c r="N409" s="118"/>
      <c r="O409" s="118"/>
      <c r="P409" s="120"/>
      <c r="R409" s="118"/>
      <c r="S409" s="118"/>
      <c r="T409" s="118"/>
      <c r="U409" s="118"/>
      <c r="V409" s="118"/>
      <c r="W409" s="118"/>
      <c r="X409" s="118"/>
      <c r="Y409" s="118"/>
      <c r="Z409" s="118"/>
    </row>
    <row r="410" spans="1:26" ht="14.25" customHeight="1" x14ac:dyDescent="0.55000000000000004">
      <c r="A410" s="118"/>
      <c r="B410" s="118"/>
      <c r="C410" s="118"/>
      <c r="D410" s="119"/>
      <c r="E410" s="119"/>
      <c r="F410" s="119"/>
      <c r="G410" s="119"/>
      <c r="H410" s="119"/>
      <c r="I410" s="119"/>
      <c r="J410" s="119"/>
      <c r="K410" s="119"/>
      <c r="L410" s="119"/>
      <c r="M410" s="118"/>
      <c r="N410" s="118"/>
      <c r="O410" s="118"/>
      <c r="P410" s="120"/>
      <c r="R410" s="118"/>
      <c r="S410" s="118"/>
      <c r="T410" s="118"/>
      <c r="U410" s="118"/>
      <c r="V410" s="118"/>
      <c r="W410" s="118"/>
      <c r="X410" s="118"/>
      <c r="Y410" s="118"/>
      <c r="Z410" s="118"/>
    </row>
    <row r="411" spans="1:26" ht="14.25" customHeight="1" x14ac:dyDescent="0.55000000000000004">
      <c r="A411" s="118"/>
      <c r="B411" s="118"/>
      <c r="C411" s="118"/>
      <c r="D411" s="119"/>
      <c r="E411" s="119"/>
      <c r="F411" s="119"/>
      <c r="G411" s="119"/>
      <c r="H411" s="119"/>
      <c r="I411" s="119"/>
      <c r="J411" s="119"/>
      <c r="K411" s="119"/>
      <c r="L411" s="119"/>
      <c r="M411" s="118"/>
      <c r="N411" s="118"/>
      <c r="O411" s="118"/>
      <c r="P411" s="120"/>
      <c r="R411" s="118"/>
      <c r="S411" s="118"/>
      <c r="T411" s="118"/>
      <c r="U411" s="118"/>
      <c r="V411" s="118"/>
      <c r="W411" s="118"/>
      <c r="X411" s="118"/>
      <c r="Y411" s="118"/>
      <c r="Z411" s="118"/>
    </row>
    <row r="412" spans="1:26" ht="14.25" customHeight="1" x14ac:dyDescent="0.55000000000000004">
      <c r="A412" s="118"/>
      <c r="B412" s="118"/>
      <c r="C412" s="118"/>
      <c r="D412" s="119"/>
      <c r="E412" s="119"/>
      <c r="F412" s="119"/>
      <c r="G412" s="119"/>
      <c r="H412" s="119"/>
      <c r="I412" s="119"/>
      <c r="J412" s="119"/>
      <c r="K412" s="119"/>
      <c r="L412" s="119"/>
      <c r="M412" s="118"/>
      <c r="N412" s="118"/>
      <c r="O412" s="118"/>
      <c r="P412" s="120"/>
      <c r="R412" s="118"/>
      <c r="S412" s="118"/>
      <c r="T412" s="118"/>
      <c r="U412" s="118"/>
      <c r="V412" s="118"/>
      <c r="W412" s="118"/>
      <c r="X412" s="118"/>
      <c r="Y412" s="118"/>
      <c r="Z412" s="118"/>
    </row>
    <row r="413" spans="1:26" ht="14.25" customHeight="1" x14ac:dyDescent="0.55000000000000004">
      <c r="A413" s="118"/>
      <c r="B413" s="118"/>
      <c r="C413" s="118"/>
      <c r="D413" s="119"/>
      <c r="E413" s="119"/>
      <c r="F413" s="119"/>
      <c r="G413" s="119"/>
      <c r="H413" s="119"/>
      <c r="I413" s="119"/>
      <c r="J413" s="119"/>
      <c r="K413" s="119"/>
      <c r="L413" s="119"/>
      <c r="M413" s="118"/>
      <c r="N413" s="118"/>
      <c r="O413" s="118"/>
      <c r="P413" s="120"/>
      <c r="R413" s="118"/>
      <c r="S413" s="118"/>
      <c r="T413" s="118"/>
      <c r="U413" s="118"/>
      <c r="V413" s="118"/>
      <c r="W413" s="118"/>
      <c r="X413" s="118"/>
      <c r="Y413" s="118"/>
      <c r="Z413" s="118"/>
    </row>
    <row r="414" spans="1:26" ht="14.25" customHeight="1" x14ac:dyDescent="0.55000000000000004">
      <c r="A414" s="118"/>
      <c r="B414" s="118"/>
      <c r="C414" s="118"/>
      <c r="D414" s="119"/>
      <c r="E414" s="119"/>
      <c r="F414" s="119"/>
      <c r="G414" s="119"/>
      <c r="H414" s="119"/>
      <c r="I414" s="119"/>
      <c r="J414" s="119"/>
      <c r="K414" s="119"/>
      <c r="L414" s="119"/>
      <c r="M414" s="118"/>
      <c r="N414" s="118"/>
      <c r="O414" s="118"/>
      <c r="P414" s="120"/>
      <c r="R414" s="118"/>
      <c r="S414" s="118"/>
      <c r="T414" s="118"/>
      <c r="U414" s="118"/>
      <c r="V414" s="118"/>
      <c r="W414" s="118"/>
      <c r="X414" s="118"/>
      <c r="Y414" s="118"/>
      <c r="Z414" s="118"/>
    </row>
    <row r="415" spans="1:26" ht="14.25" customHeight="1" x14ac:dyDescent="0.55000000000000004">
      <c r="A415" s="118"/>
      <c r="B415" s="118"/>
      <c r="C415" s="118"/>
      <c r="D415" s="119"/>
      <c r="E415" s="119"/>
      <c r="F415" s="119"/>
      <c r="G415" s="119"/>
      <c r="H415" s="119"/>
      <c r="I415" s="119"/>
      <c r="J415" s="119"/>
      <c r="K415" s="119"/>
      <c r="L415" s="119"/>
      <c r="M415" s="118"/>
      <c r="N415" s="118"/>
      <c r="O415" s="118"/>
      <c r="P415" s="120"/>
      <c r="R415" s="118"/>
      <c r="S415" s="118"/>
      <c r="T415" s="118"/>
      <c r="U415" s="118"/>
      <c r="V415" s="118"/>
      <c r="W415" s="118"/>
      <c r="X415" s="118"/>
      <c r="Y415" s="118"/>
      <c r="Z415" s="118"/>
    </row>
    <row r="416" spans="1:26" ht="14.25" customHeight="1" x14ac:dyDescent="0.55000000000000004">
      <c r="A416" s="118"/>
      <c r="B416" s="118"/>
      <c r="C416" s="118"/>
      <c r="D416" s="119"/>
      <c r="E416" s="119"/>
      <c r="F416" s="119"/>
      <c r="G416" s="119"/>
      <c r="H416" s="119"/>
      <c r="I416" s="119"/>
      <c r="J416" s="119"/>
      <c r="K416" s="119"/>
      <c r="L416" s="119"/>
      <c r="M416" s="118"/>
      <c r="N416" s="118"/>
      <c r="O416" s="118"/>
      <c r="P416" s="120"/>
      <c r="R416" s="118"/>
      <c r="S416" s="118"/>
      <c r="T416" s="118"/>
      <c r="U416" s="118"/>
      <c r="V416" s="118"/>
      <c r="W416" s="118"/>
      <c r="X416" s="118"/>
      <c r="Y416" s="118"/>
      <c r="Z416" s="118"/>
    </row>
    <row r="417" spans="1:26" ht="14.25" customHeight="1" x14ac:dyDescent="0.55000000000000004">
      <c r="A417" s="118"/>
      <c r="B417" s="118"/>
      <c r="C417" s="118"/>
      <c r="D417" s="119"/>
      <c r="E417" s="119"/>
      <c r="F417" s="119"/>
      <c r="G417" s="119"/>
      <c r="H417" s="119"/>
      <c r="I417" s="119"/>
      <c r="J417" s="119"/>
      <c r="K417" s="119"/>
      <c r="L417" s="119"/>
      <c r="M417" s="118"/>
      <c r="N417" s="118"/>
      <c r="O417" s="118"/>
      <c r="P417" s="120"/>
      <c r="R417" s="118"/>
      <c r="S417" s="118"/>
      <c r="T417" s="118"/>
      <c r="U417" s="118"/>
      <c r="V417" s="118"/>
      <c r="W417" s="118"/>
      <c r="X417" s="118"/>
      <c r="Y417" s="118"/>
      <c r="Z417" s="118"/>
    </row>
    <row r="418" spans="1:26" ht="14.25" customHeight="1" x14ac:dyDescent="0.55000000000000004">
      <c r="A418" s="118"/>
      <c r="B418" s="118"/>
      <c r="C418" s="118"/>
      <c r="D418" s="119"/>
      <c r="E418" s="119"/>
      <c r="F418" s="119"/>
      <c r="G418" s="119"/>
      <c r="H418" s="119"/>
      <c r="I418" s="119"/>
      <c r="J418" s="119"/>
      <c r="K418" s="119"/>
      <c r="L418" s="119"/>
      <c r="M418" s="118"/>
      <c r="N418" s="118"/>
      <c r="O418" s="118"/>
      <c r="P418" s="120"/>
      <c r="R418" s="118"/>
      <c r="S418" s="118"/>
      <c r="T418" s="118"/>
      <c r="U418" s="118"/>
      <c r="V418" s="118"/>
      <c r="W418" s="118"/>
      <c r="X418" s="118"/>
      <c r="Y418" s="118"/>
      <c r="Z418" s="118"/>
    </row>
    <row r="419" spans="1:26" ht="14.25" customHeight="1" x14ac:dyDescent="0.55000000000000004">
      <c r="A419" s="118"/>
      <c r="B419" s="118"/>
      <c r="C419" s="118"/>
      <c r="D419" s="119"/>
      <c r="E419" s="119"/>
      <c r="F419" s="119"/>
      <c r="G419" s="119"/>
      <c r="H419" s="119"/>
      <c r="I419" s="119"/>
      <c r="J419" s="119"/>
      <c r="K419" s="119"/>
      <c r="L419" s="119"/>
      <c r="M419" s="118"/>
      <c r="N419" s="118"/>
      <c r="O419" s="118"/>
      <c r="P419" s="120"/>
      <c r="R419" s="118"/>
      <c r="S419" s="118"/>
      <c r="T419" s="118"/>
      <c r="U419" s="118"/>
      <c r="V419" s="118"/>
      <c r="W419" s="118"/>
      <c r="X419" s="118"/>
      <c r="Y419" s="118"/>
      <c r="Z419" s="118"/>
    </row>
    <row r="420" spans="1:26" ht="14.25" customHeight="1" x14ac:dyDescent="0.55000000000000004">
      <c r="A420" s="118"/>
      <c r="B420" s="118"/>
      <c r="C420" s="118"/>
      <c r="D420" s="119"/>
      <c r="E420" s="119"/>
      <c r="F420" s="119"/>
      <c r="G420" s="119"/>
      <c r="H420" s="119"/>
      <c r="I420" s="119"/>
      <c r="J420" s="119"/>
      <c r="K420" s="119"/>
      <c r="L420" s="119"/>
      <c r="M420" s="118"/>
      <c r="N420" s="118"/>
      <c r="O420" s="118"/>
      <c r="P420" s="120"/>
      <c r="R420" s="118"/>
      <c r="S420" s="118"/>
      <c r="T420" s="118"/>
      <c r="U420" s="118"/>
      <c r="V420" s="118"/>
      <c r="W420" s="118"/>
      <c r="X420" s="118"/>
      <c r="Y420" s="118"/>
      <c r="Z420" s="118"/>
    </row>
    <row r="421" spans="1:26" ht="14.25" customHeight="1" x14ac:dyDescent="0.55000000000000004">
      <c r="A421" s="118"/>
      <c r="B421" s="118"/>
      <c r="C421" s="118"/>
      <c r="D421" s="119"/>
      <c r="E421" s="119"/>
      <c r="F421" s="119"/>
      <c r="G421" s="119"/>
      <c r="H421" s="119"/>
      <c r="I421" s="119"/>
      <c r="J421" s="119"/>
      <c r="K421" s="119"/>
      <c r="L421" s="119"/>
      <c r="M421" s="118"/>
      <c r="N421" s="118"/>
      <c r="O421" s="118"/>
      <c r="P421" s="120"/>
      <c r="R421" s="118"/>
      <c r="S421" s="118"/>
      <c r="T421" s="118"/>
      <c r="U421" s="118"/>
      <c r="V421" s="118"/>
      <c r="W421" s="118"/>
      <c r="X421" s="118"/>
      <c r="Y421" s="118"/>
      <c r="Z421" s="118"/>
    </row>
    <row r="422" spans="1:26" ht="14.25" customHeight="1" x14ac:dyDescent="0.55000000000000004">
      <c r="A422" s="118"/>
      <c r="B422" s="118"/>
      <c r="C422" s="118"/>
      <c r="D422" s="119"/>
      <c r="E422" s="119"/>
      <c r="F422" s="119"/>
      <c r="G422" s="119"/>
      <c r="H422" s="119"/>
      <c r="I422" s="119"/>
      <c r="J422" s="119"/>
      <c r="K422" s="119"/>
      <c r="L422" s="119"/>
      <c r="M422" s="118"/>
      <c r="N422" s="118"/>
      <c r="O422" s="118"/>
      <c r="P422" s="120"/>
      <c r="R422" s="118"/>
      <c r="S422" s="118"/>
      <c r="T422" s="118"/>
      <c r="U422" s="118"/>
      <c r="V422" s="118"/>
      <c r="W422" s="118"/>
      <c r="X422" s="118"/>
      <c r="Y422" s="118"/>
      <c r="Z422" s="118"/>
    </row>
    <row r="423" spans="1:26" ht="14.25" customHeight="1" x14ac:dyDescent="0.55000000000000004">
      <c r="A423" s="118"/>
      <c r="B423" s="118"/>
      <c r="C423" s="118"/>
      <c r="D423" s="119"/>
      <c r="E423" s="119"/>
      <c r="F423" s="119"/>
      <c r="G423" s="119"/>
      <c r="H423" s="119"/>
      <c r="I423" s="119"/>
      <c r="J423" s="119"/>
      <c r="K423" s="119"/>
      <c r="L423" s="119"/>
      <c r="M423" s="118"/>
      <c r="N423" s="118"/>
      <c r="O423" s="118"/>
      <c r="P423" s="120"/>
      <c r="R423" s="118"/>
      <c r="S423" s="118"/>
      <c r="T423" s="118"/>
      <c r="U423" s="118"/>
      <c r="V423" s="118"/>
      <c r="W423" s="118"/>
      <c r="X423" s="118"/>
      <c r="Y423" s="118"/>
      <c r="Z423" s="118"/>
    </row>
    <row r="424" spans="1:26" ht="14.25" customHeight="1" x14ac:dyDescent="0.55000000000000004">
      <c r="A424" s="118"/>
      <c r="B424" s="118"/>
      <c r="C424" s="118"/>
      <c r="D424" s="119"/>
      <c r="E424" s="119"/>
      <c r="F424" s="119"/>
      <c r="G424" s="119"/>
      <c r="H424" s="119"/>
      <c r="I424" s="119"/>
      <c r="J424" s="119"/>
      <c r="K424" s="119"/>
      <c r="L424" s="119"/>
      <c r="M424" s="118"/>
      <c r="N424" s="118"/>
      <c r="O424" s="118"/>
      <c r="P424" s="120"/>
      <c r="R424" s="118"/>
      <c r="S424" s="118"/>
      <c r="T424" s="118"/>
      <c r="U424" s="118"/>
      <c r="V424" s="118"/>
      <c r="W424" s="118"/>
      <c r="X424" s="118"/>
      <c r="Y424" s="118"/>
      <c r="Z424" s="118"/>
    </row>
    <row r="425" spans="1:26" ht="14.25" customHeight="1" x14ac:dyDescent="0.55000000000000004">
      <c r="A425" s="118"/>
      <c r="B425" s="118"/>
      <c r="C425" s="118"/>
      <c r="D425" s="119"/>
      <c r="E425" s="119"/>
      <c r="F425" s="119"/>
      <c r="G425" s="119"/>
      <c r="H425" s="119"/>
      <c r="I425" s="119"/>
      <c r="J425" s="119"/>
      <c r="K425" s="119"/>
      <c r="L425" s="119"/>
      <c r="M425" s="118"/>
      <c r="N425" s="118"/>
      <c r="O425" s="118"/>
      <c r="P425" s="120"/>
      <c r="R425" s="118"/>
      <c r="S425" s="118"/>
      <c r="T425" s="118"/>
      <c r="U425" s="118"/>
      <c r="V425" s="118"/>
      <c r="W425" s="118"/>
      <c r="X425" s="118"/>
      <c r="Y425" s="118"/>
      <c r="Z425" s="118"/>
    </row>
    <row r="426" spans="1:26" ht="14.25" customHeight="1" x14ac:dyDescent="0.55000000000000004">
      <c r="A426" s="118"/>
      <c r="B426" s="118"/>
      <c r="C426" s="118"/>
      <c r="D426" s="119"/>
      <c r="E426" s="119"/>
      <c r="F426" s="119"/>
      <c r="G426" s="119"/>
      <c r="H426" s="119"/>
      <c r="I426" s="119"/>
      <c r="J426" s="119"/>
      <c r="K426" s="119"/>
      <c r="L426" s="119"/>
      <c r="M426" s="118"/>
      <c r="N426" s="118"/>
      <c r="O426" s="118"/>
      <c r="P426" s="120"/>
      <c r="R426" s="118"/>
      <c r="S426" s="118"/>
      <c r="T426" s="118"/>
      <c r="U426" s="118"/>
      <c r="V426" s="118"/>
      <c r="W426" s="118"/>
      <c r="X426" s="118"/>
      <c r="Y426" s="118"/>
      <c r="Z426" s="118"/>
    </row>
    <row r="427" spans="1:26" ht="14.25" customHeight="1" x14ac:dyDescent="0.55000000000000004">
      <c r="A427" s="118"/>
      <c r="B427" s="118"/>
      <c r="C427" s="118"/>
      <c r="D427" s="119"/>
      <c r="E427" s="119"/>
      <c r="F427" s="119"/>
      <c r="G427" s="119"/>
      <c r="H427" s="119"/>
      <c r="I427" s="119"/>
      <c r="J427" s="119"/>
      <c r="K427" s="119"/>
      <c r="L427" s="119"/>
      <c r="M427" s="118"/>
      <c r="N427" s="118"/>
      <c r="O427" s="118"/>
      <c r="P427" s="120"/>
      <c r="R427" s="118"/>
      <c r="S427" s="118"/>
      <c r="T427" s="118"/>
      <c r="U427" s="118"/>
      <c r="V427" s="118"/>
      <c r="W427" s="118"/>
      <c r="X427" s="118"/>
      <c r="Y427" s="118"/>
      <c r="Z427" s="118"/>
    </row>
    <row r="428" spans="1:26" ht="14.25" customHeight="1" x14ac:dyDescent="0.55000000000000004">
      <c r="A428" s="118"/>
      <c r="B428" s="118"/>
      <c r="C428" s="118"/>
      <c r="D428" s="119"/>
      <c r="E428" s="119"/>
      <c r="F428" s="119"/>
      <c r="G428" s="119"/>
      <c r="H428" s="119"/>
      <c r="I428" s="119"/>
      <c r="J428" s="119"/>
      <c r="K428" s="119"/>
      <c r="L428" s="119"/>
      <c r="M428" s="118"/>
      <c r="N428" s="118"/>
      <c r="O428" s="118"/>
      <c r="P428" s="120"/>
      <c r="R428" s="118"/>
      <c r="S428" s="118"/>
      <c r="T428" s="118"/>
      <c r="U428" s="118"/>
      <c r="V428" s="118"/>
      <c r="W428" s="118"/>
      <c r="X428" s="118"/>
      <c r="Y428" s="118"/>
      <c r="Z428" s="118"/>
    </row>
    <row r="429" spans="1:26" ht="14.25" customHeight="1" x14ac:dyDescent="0.55000000000000004">
      <c r="A429" s="118"/>
      <c r="B429" s="118"/>
      <c r="C429" s="118"/>
      <c r="D429" s="119"/>
      <c r="E429" s="119"/>
      <c r="F429" s="119"/>
      <c r="G429" s="119"/>
      <c r="H429" s="119"/>
      <c r="I429" s="119"/>
      <c r="J429" s="119"/>
      <c r="K429" s="119"/>
      <c r="L429" s="119"/>
      <c r="M429" s="118"/>
      <c r="N429" s="118"/>
      <c r="O429" s="118"/>
      <c r="P429" s="120"/>
      <c r="R429" s="118"/>
      <c r="S429" s="118"/>
      <c r="T429" s="118"/>
      <c r="U429" s="118"/>
      <c r="V429" s="118"/>
      <c r="W429" s="118"/>
      <c r="X429" s="118"/>
      <c r="Y429" s="118"/>
      <c r="Z429" s="118"/>
    </row>
    <row r="430" spans="1:26" ht="14.25" customHeight="1" x14ac:dyDescent="0.55000000000000004">
      <c r="A430" s="118"/>
      <c r="B430" s="118"/>
      <c r="C430" s="118"/>
      <c r="D430" s="119"/>
      <c r="E430" s="119"/>
      <c r="F430" s="119"/>
      <c r="G430" s="119"/>
      <c r="H430" s="119"/>
      <c r="I430" s="119"/>
      <c r="J430" s="119"/>
      <c r="K430" s="119"/>
      <c r="L430" s="119"/>
      <c r="M430" s="118"/>
      <c r="N430" s="118"/>
      <c r="O430" s="118"/>
      <c r="P430" s="120"/>
      <c r="R430" s="118"/>
      <c r="S430" s="118"/>
      <c r="T430" s="118"/>
      <c r="U430" s="118"/>
      <c r="V430" s="118"/>
      <c r="W430" s="118"/>
      <c r="X430" s="118"/>
      <c r="Y430" s="118"/>
      <c r="Z430" s="118"/>
    </row>
    <row r="431" spans="1:26" ht="14.25" customHeight="1" x14ac:dyDescent="0.55000000000000004">
      <c r="A431" s="118"/>
      <c r="B431" s="118"/>
      <c r="C431" s="118"/>
      <c r="D431" s="119"/>
      <c r="E431" s="119"/>
      <c r="F431" s="119"/>
      <c r="G431" s="119"/>
      <c r="H431" s="119"/>
      <c r="I431" s="119"/>
      <c r="J431" s="119"/>
      <c r="K431" s="119"/>
      <c r="L431" s="119"/>
      <c r="M431" s="118"/>
      <c r="N431" s="118"/>
      <c r="O431" s="118"/>
      <c r="P431" s="120"/>
      <c r="R431" s="118"/>
      <c r="S431" s="118"/>
      <c r="T431" s="118"/>
      <c r="U431" s="118"/>
      <c r="V431" s="118"/>
      <c r="W431" s="118"/>
      <c r="X431" s="118"/>
      <c r="Y431" s="118"/>
      <c r="Z431" s="118"/>
    </row>
    <row r="432" spans="1:26" ht="14.25" customHeight="1" x14ac:dyDescent="0.55000000000000004">
      <c r="A432" s="118"/>
      <c r="B432" s="118"/>
      <c r="C432" s="118"/>
      <c r="D432" s="119"/>
      <c r="E432" s="119"/>
      <c r="F432" s="119"/>
      <c r="G432" s="119"/>
      <c r="H432" s="119"/>
      <c r="I432" s="119"/>
      <c r="J432" s="119"/>
      <c r="K432" s="119"/>
      <c r="L432" s="119"/>
      <c r="M432" s="118"/>
      <c r="N432" s="118"/>
      <c r="O432" s="118"/>
      <c r="P432" s="120"/>
      <c r="R432" s="118"/>
      <c r="S432" s="118"/>
      <c r="T432" s="118"/>
      <c r="U432" s="118"/>
      <c r="V432" s="118"/>
      <c r="W432" s="118"/>
      <c r="X432" s="118"/>
      <c r="Y432" s="118"/>
      <c r="Z432" s="118"/>
    </row>
    <row r="433" spans="1:26" ht="14.25" customHeight="1" x14ac:dyDescent="0.55000000000000004">
      <c r="A433" s="118"/>
      <c r="B433" s="118"/>
      <c r="C433" s="118"/>
      <c r="D433" s="119"/>
      <c r="E433" s="119"/>
      <c r="F433" s="119"/>
      <c r="G433" s="119"/>
      <c r="H433" s="119"/>
      <c r="I433" s="119"/>
      <c r="J433" s="119"/>
      <c r="K433" s="119"/>
      <c r="L433" s="119"/>
      <c r="M433" s="118"/>
      <c r="N433" s="118"/>
      <c r="O433" s="118"/>
      <c r="P433" s="120"/>
      <c r="R433" s="118"/>
      <c r="S433" s="118"/>
      <c r="T433" s="118"/>
      <c r="U433" s="118"/>
      <c r="V433" s="118"/>
      <c r="W433" s="118"/>
      <c r="X433" s="118"/>
      <c r="Y433" s="118"/>
      <c r="Z433" s="118"/>
    </row>
    <row r="434" spans="1:26" ht="14.25" customHeight="1" x14ac:dyDescent="0.55000000000000004">
      <c r="A434" s="118"/>
      <c r="B434" s="118"/>
      <c r="C434" s="118"/>
      <c r="D434" s="119"/>
      <c r="E434" s="119"/>
      <c r="F434" s="119"/>
      <c r="G434" s="119"/>
      <c r="H434" s="119"/>
      <c r="I434" s="119"/>
      <c r="J434" s="119"/>
      <c r="K434" s="119"/>
      <c r="L434" s="119"/>
      <c r="M434" s="118"/>
      <c r="N434" s="118"/>
      <c r="O434" s="118"/>
      <c r="P434" s="120"/>
      <c r="R434" s="118"/>
      <c r="S434" s="118"/>
      <c r="T434" s="118"/>
      <c r="U434" s="118"/>
      <c r="V434" s="118"/>
      <c r="W434" s="118"/>
      <c r="X434" s="118"/>
      <c r="Y434" s="118"/>
      <c r="Z434" s="118"/>
    </row>
    <row r="435" spans="1:26" ht="14.25" customHeight="1" x14ac:dyDescent="0.55000000000000004">
      <c r="A435" s="118"/>
      <c r="B435" s="118"/>
      <c r="C435" s="118"/>
      <c r="D435" s="119"/>
      <c r="E435" s="119"/>
      <c r="F435" s="119"/>
      <c r="G435" s="119"/>
      <c r="H435" s="119"/>
      <c r="I435" s="119"/>
      <c r="J435" s="119"/>
      <c r="K435" s="119"/>
      <c r="L435" s="119"/>
      <c r="M435" s="118"/>
      <c r="N435" s="118"/>
      <c r="O435" s="118"/>
      <c r="P435" s="120"/>
      <c r="R435" s="118"/>
      <c r="S435" s="118"/>
      <c r="T435" s="118"/>
      <c r="U435" s="118"/>
      <c r="V435" s="118"/>
      <c r="W435" s="118"/>
      <c r="X435" s="118"/>
      <c r="Y435" s="118"/>
      <c r="Z435" s="118"/>
    </row>
    <row r="436" spans="1:26" ht="14.25" customHeight="1" x14ac:dyDescent="0.55000000000000004">
      <c r="A436" s="118"/>
      <c r="B436" s="118"/>
      <c r="C436" s="118"/>
      <c r="D436" s="119"/>
      <c r="E436" s="119"/>
      <c r="F436" s="119"/>
      <c r="G436" s="119"/>
      <c r="H436" s="119"/>
      <c r="I436" s="119"/>
      <c r="J436" s="119"/>
      <c r="K436" s="119"/>
      <c r="L436" s="119"/>
      <c r="M436" s="118"/>
      <c r="N436" s="118"/>
      <c r="O436" s="118"/>
      <c r="P436" s="120"/>
      <c r="R436" s="118"/>
      <c r="S436" s="118"/>
      <c r="T436" s="118"/>
      <c r="U436" s="118"/>
      <c r="V436" s="118"/>
      <c r="W436" s="118"/>
      <c r="X436" s="118"/>
      <c r="Y436" s="118"/>
      <c r="Z436" s="118"/>
    </row>
    <row r="437" spans="1:26" ht="14.25" customHeight="1" x14ac:dyDescent="0.55000000000000004">
      <c r="A437" s="118"/>
      <c r="B437" s="118"/>
      <c r="C437" s="118"/>
      <c r="D437" s="119"/>
      <c r="E437" s="119"/>
      <c r="F437" s="119"/>
      <c r="G437" s="119"/>
      <c r="H437" s="119"/>
      <c r="I437" s="119"/>
      <c r="J437" s="119"/>
      <c r="K437" s="119"/>
      <c r="L437" s="119"/>
      <c r="M437" s="118"/>
      <c r="N437" s="118"/>
      <c r="O437" s="118"/>
      <c r="P437" s="120"/>
      <c r="R437" s="118"/>
      <c r="S437" s="118"/>
      <c r="T437" s="118"/>
      <c r="U437" s="118"/>
      <c r="V437" s="118"/>
      <c r="W437" s="118"/>
      <c r="X437" s="118"/>
      <c r="Y437" s="118"/>
      <c r="Z437" s="118"/>
    </row>
    <row r="438" spans="1:26" ht="14.25" customHeight="1" x14ac:dyDescent="0.55000000000000004">
      <c r="A438" s="118"/>
      <c r="B438" s="118"/>
      <c r="C438" s="118"/>
      <c r="D438" s="119"/>
      <c r="E438" s="119"/>
      <c r="F438" s="119"/>
      <c r="G438" s="119"/>
      <c r="H438" s="119"/>
      <c r="I438" s="119"/>
      <c r="J438" s="119"/>
      <c r="K438" s="119"/>
      <c r="L438" s="119"/>
      <c r="M438" s="118"/>
      <c r="N438" s="118"/>
      <c r="O438" s="118"/>
      <c r="P438" s="120"/>
      <c r="R438" s="118"/>
      <c r="S438" s="118"/>
      <c r="T438" s="118"/>
      <c r="U438" s="118"/>
      <c r="V438" s="118"/>
      <c r="W438" s="118"/>
      <c r="X438" s="118"/>
      <c r="Y438" s="118"/>
      <c r="Z438" s="118"/>
    </row>
    <row r="439" spans="1:26" ht="14.25" customHeight="1" x14ac:dyDescent="0.55000000000000004">
      <c r="A439" s="118"/>
      <c r="B439" s="118"/>
      <c r="C439" s="118"/>
      <c r="D439" s="119"/>
      <c r="E439" s="119"/>
      <c r="F439" s="119"/>
      <c r="G439" s="119"/>
      <c r="H439" s="119"/>
      <c r="I439" s="119"/>
      <c r="J439" s="119"/>
      <c r="K439" s="119"/>
      <c r="L439" s="119"/>
      <c r="M439" s="118"/>
      <c r="N439" s="118"/>
      <c r="O439" s="118"/>
      <c r="P439" s="120"/>
      <c r="R439" s="118"/>
      <c r="S439" s="118"/>
      <c r="T439" s="118"/>
      <c r="U439" s="118"/>
      <c r="V439" s="118"/>
      <c r="W439" s="118"/>
      <c r="X439" s="118"/>
      <c r="Y439" s="118"/>
      <c r="Z439" s="118"/>
    </row>
    <row r="440" spans="1:26" ht="14.25" customHeight="1" x14ac:dyDescent="0.55000000000000004">
      <c r="A440" s="118"/>
      <c r="B440" s="118"/>
      <c r="C440" s="118"/>
      <c r="D440" s="119"/>
      <c r="E440" s="119"/>
      <c r="F440" s="119"/>
      <c r="G440" s="119"/>
      <c r="H440" s="119"/>
      <c r="I440" s="119"/>
      <c r="J440" s="119"/>
      <c r="K440" s="119"/>
      <c r="L440" s="119"/>
      <c r="M440" s="118"/>
      <c r="N440" s="118"/>
      <c r="O440" s="118"/>
      <c r="P440" s="120"/>
      <c r="R440" s="118"/>
      <c r="S440" s="118"/>
      <c r="T440" s="118"/>
      <c r="U440" s="118"/>
      <c r="V440" s="118"/>
      <c r="W440" s="118"/>
      <c r="X440" s="118"/>
      <c r="Y440" s="118"/>
      <c r="Z440" s="118"/>
    </row>
    <row r="441" spans="1:26" ht="14.25" customHeight="1" x14ac:dyDescent="0.55000000000000004">
      <c r="A441" s="118"/>
      <c r="B441" s="118"/>
      <c r="C441" s="118"/>
      <c r="D441" s="119"/>
      <c r="E441" s="119"/>
      <c r="F441" s="119"/>
      <c r="G441" s="119"/>
      <c r="H441" s="119"/>
      <c r="I441" s="119"/>
      <c r="J441" s="119"/>
      <c r="K441" s="119"/>
      <c r="L441" s="119"/>
      <c r="M441" s="118"/>
      <c r="N441" s="118"/>
      <c r="O441" s="118"/>
      <c r="P441" s="120"/>
      <c r="R441" s="118"/>
      <c r="S441" s="118"/>
      <c r="T441" s="118"/>
      <c r="U441" s="118"/>
      <c r="V441" s="118"/>
      <c r="W441" s="118"/>
      <c r="X441" s="118"/>
      <c r="Y441" s="118"/>
      <c r="Z441" s="118"/>
    </row>
    <row r="442" spans="1:26" ht="14.25" customHeight="1" x14ac:dyDescent="0.55000000000000004">
      <c r="A442" s="118"/>
      <c r="B442" s="118"/>
      <c r="C442" s="118"/>
      <c r="D442" s="119"/>
      <c r="E442" s="119"/>
      <c r="F442" s="119"/>
      <c r="G442" s="119"/>
      <c r="H442" s="119"/>
      <c r="I442" s="119"/>
      <c r="J442" s="119"/>
      <c r="K442" s="119"/>
      <c r="L442" s="119"/>
      <c r="M442" s="118"/>
      <c r="N442" s="118"/>
      <c r="O442" s="118"/>
      <c r="P442" s="120"/>
      <c r="R442" s="118"/>
      <c r="S442" s="118"/>
      <c r="T442" s="118"/>
      <c r="U442" s="118"/>
      <c r="V442" s="118"/>
      <c r="W442" s="118"/>
      <c r="X442" s="118"/>
      <c r="Y442" s="118"/>
      <c r="Z442" s="118"/>
    </row>
    <row r="443" spans="1:26" ht="14.25" customHeight="1" x14ac:dyDescent="0.55000000000000004">
      <c r="A443" s="118"/>
      <c r="B443" s="118"/>
      <c r="C443" s="118"/>
      <c r="D443" s="119"/>
      <c r="E443" s="119"/>
      <c r="F443" s="119"/>
      <c r="G443" s="119"/>
      <c r="H443" s="119"/>
      <c r="I443" s="119"/>
      <c r="J443" s="119"/>
      <c r="K443" s="119"/>
      <c r="L443" s="119"/>
      <c r="M443" s="118"/>
      <c r="N443" s="118"/>
      <c r="O443" s="118"/>
      <c r="P443" s="120"/>
      <c r="R443" s="118"/>
      <c r="S443" s="118"/>
      <c r="T443" s="118"/>
      <c r="U443" s="118"/>
      <c r="V443" s="118"/>
      <c r="W443" s="118"/>
      <c r="X443" s="118"/>
      <c r="Y443" s="118"/>
      <c r="Z443" s="118"/>
    </row>
    <row r="444" spans="1:26" ht="14.25" customHeight="1" x14ac:dyDescent="0.55000000000000004">
      <c r="A444" s="118"/>
      <c r="B444" s="118"/>
      <c r="C444" s="118"/>
      <c r="D444" s="119"/>
      <c r="E444" s="119"/>
      <c r="F444" s="119"/>
      <c r="G444" s="119"/>
      <c r="H444" s="119"/>
      <c r="I444" s="119"/>
      <c r="J444" s="119"/>
      <c r="K444" s="119"/>
      <c r="L444" s="119"/>
      <c r="M444" s="118"/>
      <c r="N444" s="118"/>
      <c r="O444" s="118"/>
      <c r="P444" s="120"/>
      <c r="R444" s="118"/>
      <c r="S444" s="118"/>
      <c r="T444" s="118"/>
      <c r="U444" s="118"/>
      <c r="V444" s="118"/>
      <c r="W444" s="118"/>
      <c r="X444" s="118"/>
      <c r="Y444" s="118"/>
      <c r="Z444" s="118"/>
    </row>
    <row r="445" spans="1:26" ht="14.25" customHeight="1" x14ac:dyDescent="0.55000000000000004">
      <c r="A445" s="118"/>
      <c r="B445" s="118"/>
      <c r="C445" s="118"/>
      <c r="D445" s="119"/>
      <c r="E445" s="119"/>
      <c r="F445" s="119"/>
      <c r="G445" s="119"/>
      <c r="H445" s="119"/>
      <c r="I445" s="119"/>
      <c r="J445" s="119"/>
      <c r="K445" s="119"/>
      <c r="L445" s="119"/>
      <c r="M445" s="118"/>
      <c r="N445" s="118"/>
      <c r="O445" s="118"/>
      <c r="P445" s="120"/>
      <c r="R445" s="118"/>
      <c r="S445" s="118"/>
      <c r="T445" s="118"/>
      <c r="U445" s="118"/>
      <c r="V445" s="118"/>
      <c r="W445" s="118"/>
      <c r="X445" s="118"/>
      <c r="Y445" s="118"/>
      <c r="Z445" s="118"/>
    </row>
    <row r="446" spans="1:26" ht="14.25" customHeight="1" x14ac:dyDescent="0.55000000000000004">
      <c r="A446" s="118"/>
      <c r="B446" s="118"/>
      <c r="C446" s="118"/>
      <c r="D446" s="119"/>
      <c r="E446" s="119"/>
      <c r="F446" s="119"/>
      <c r="G446" s="119"/>
      <c r="H446" s="119"/>
      <c r="I446" s="119"/>
      <c r="J446" s="119"/>
      <c r="K446" s="119"/>
      <c r="L446" s="119"/>
      <c r="M446" s="118"/>
      <c r="N446" s="118"/>
      <c r="O446" s="118"/>
      <c r="P446" s="120"/>
      <c r="R446" s="118"/>
      <c r="S446" s="118"/>
      <c r="T446" s="118"/>
      <c r="U446" s="118"/>
      <c r="V446" s="118"/>
      <c r="W446" s="118"/>
      <c r="X446" s="118"/>
      <c r="Y446" s="118"/>
      <c r="Z446" s="118"/>
    </row>
    <row r="447" spans="1:26" ht="14.25" customHeight="1" x14ac:dyDescent="0.55000000000000004">
      <c r="A447" s="118"/>
      <c r="B447" s="118"/>
      <c r="C447" s="118"/>
      <c r="D447" s="119"/>
      <c r="E447" s="119"/>
      <c r="F447" s="119"/>
      <c r="G447" s="119"/>
      <c r="H447" s="119"/>
      <c r="I447" s="119"/>
      <c r="J447" s="119"/>
      <c r="K447" s="119"/>
      <c r="L447" s="119"/>
      <c r="M447" s="118"/>
      <c r="N447" s="118"/>
      <c r="O447" s="118"/>
      <c r="P447" s="120"/>
      <c r="R447" s="118"/>
      <c r="S447" s="118"/>
      <c r="T447" s="118"/>
      <c r="U447" s="118"/>
      <c r="V447" s="118"/>
      <c r="W447" s="118"/>
      <c r="X447" s="118"/>
      <c r="Y447" s="118"/>
      <c r="Z447" s="118"/>
    </row>
    <row r="448" spans="1:26" ht="14.25" customHeight="1" x14ac:dyDescent="0.55000000000000004">
      <c r="A448" s="118"/>
      <c r="B448" s="118"/>
      <c r="C448" s="118"/>
      <c r="D448" s="119"/>
      <c r="E448" s="119"/>
      <c r="F448" s="119"/>
      <c r="G448" s="119"/>
      <c r="H448" s="119"/>
      <c r="I448" s="119"/>
      <c r="J448" s="119"/>
      <c r="K448" s="119"/>
      <c r="L448" s="119"/>
      <c r="M448" s="118"/>
      <c r="N448" s="118"/>
      <c r="O448" s="118"/>
      <c r="P448" s="120"/>
      <c r="R448" s="118"/>
      <c r="S448" s="118"/>
      <c r="T448" s="118"/>
      <c r="U448" s="118"/>
      <c r="V448" s="118"/>
      <c r="W448" s="118"/>
      <c r="X448" s="118"/>
      <c r="Y448" s="118"/>
      <c r="Z448" s="118"/>
    </row>
    <row r="449" spans="1:26" ht="14.25" customHeight="1" x14ac:dyDescent="0.55000000000000004">
      <c r="A449" s="118"/>
      <c r="B449" s="118"/>
      <c r="C449" s="118"/>
      <c r="D449" s="119"/>
      <c r="E449" s="119"/>
      <c r="F449" s="119"/>
      <c r="G449" s="119"/>
      <c r="H449" s="119"/>
      <c r="I449" s="119"/>
      <c r="J449" s="119"/>
      <c r="K449" s="119"/>
      <c r="L449" s="119"/>
      <c r="M449" s="118"/>
      <c r="N449" s="118"/>
      <c r="O449" s="118"/>
      <c r="P449" s="120"/>
      <c r="R449" s="118"/>
      <c r="S449" s="118"/>
      <c r="T449" s="118"/>
      <c r="U449" s="118"/>
      <c r="V449" s="118"/>
      <c r="W449" s="118"/>
      <c r="X449" s="118"/>
      <c r="Y449" s="118"/>
      <c r="Z449" s="118"/>
    </row>
    <row r="450" spans="1:26" ht="14.25" customHeight="1" x14ac:dyDescent="0.55000000000000004">
      <c r="A450" s="118"/>
      <c r="B450" s="118"/>
      <c r="C450" s="118"/>
      <c r="D450" s="119"/>
      <c r="E450" s="119"/>
      <c r="F450" s="119"/>
      <c r="G450" s="119"/>
      <c r="H450" s="119"/>
      <c r="I450" s="119"/>
      <c r="J450" s="119"/>
      <c r="K450" s="119"/>
      <c r="L450" s="119"/>
      <c r="M450" s="118"/>
      <c r="N450" s="118"/>
      <c r="O450" s="118"/>
      <c r="P450" s="120"/>
      <c r="R450" s="118"/>
      <c r="S450" s="118"/>
      <c r="T450" s="118"/>
      <c r="U450" s="118"/>
      <c r="V450" s="118"/>
      <c r="W450" s="118"/>
      <c r="X450" s="118"/>
      <c r="Y450" s="118"/>
      <c r="Z450" s="118"/>
    </row>
    <row r="451" spans="1:26" ht="14.25" customHeight="1" x14ac:dyDescent="0.55000000000000004">
      <c r="A451" s="118"/>
      <c r="B451" s="118"/>
      <c r="C451" s="118"/>
      <c r="D451" s="119"/>
      <c r="E451" s="119"/>
      <c r="F451" s="119"/>
      <c r="G451" s="119"/>
      <c r="H451" s="119"/>
      <c r="I451" s="119"/>
      <c r="J451" s="119"/>
      <c r="K451" s="119"/>
      <c r="L451" s="119"/>
      <c r="M451" s="118"/>
      <c r="N451" s="118"/>
      <c r="O451" s="118"/>
      <c r="P451" s="120"/>
      <c r="R451" s="118"/>
      <c r="S451" s="118"/>
      <c r="T451" s="118"/>
      <c r="U451" s="118"/>
      <c r="V451" s="118"/>
      <c r="W451" s="118"/>
      <c r="X451" s="118"/>
      <c r="Y451" s="118"/>
      <c r="Z451" s="118"/>
    </row>
    <row r="452" spans="1:26" ht="14.25" customHeight="1" x14ac:dyDescent="0.55000000000000004">
      <c r="A452" s="118"/>
      <c r="B452" s="118"/>
      <c r="C452" s="118"/>
      <c r="D452" s="119"/>
      <c r="E452" s="119"/>
      <c r="F452" s="119"/>
      <c r="G452" s="119"/>
      <c r="H452" s="119"/>
      <c r="I452" s="119"/>
      <c r="J452" s="119"/>
      <c r="K452" s="119"/>
      <c r="L452" s="119"/>
      <c r="M452" s="118"/>
      <c r="N452" s="118"/>
      <c r="O452" s="118"/>
      <c r="P452" s="120"/>
      <c r="R452" s="118"/>
      <c r="S452" s="118"/>
      <c r="T452" s="118"/>
      <c r="U452" s="118"/>
      <c r="V452" s="118"/>
      <c r="W452" s="118"/>
      <c r="X452" s="118"/>
      <c r="Y452" s="118"/>
      <c r="Z452" s="118"/>
    </row>
    <row r="453" spans="1:26" ht="14.25" customHeight="1" x14ac:dyDescent="0.55000000000000004">
      <c r="A453" s="118"/>
      <c r="B453" s="118"/>
      <c r="C453" s="118"/>
      <c r="D453" s="119"/>
      <c r="E453" s="119"/>
      <c r="F453" s="119"/>
      <c r="G453" s="119"/>
      <c r="H453" s="119"/>
      <c r="I453" s="119"/>
      <c r="J453" s="119"/>
      <c r="K453" s="119"/>
      <c r="L453" s="119"/>
      <c r="M453" s="118"/>
      <c r="N453" s="118"/>
      <c r="O453" s="118"/>
      <c r="P453" s="120"/>
      <c r="R453" s="118"/>
      <c r="S453" s="118"/>
      <c r="T453" s="118"/>
      <c r="U453" s="118"/>
      <c r="V453" s="118"/>
      <c r="W453" s="118"/>
      <c r="X453" s="118"/>
      <c r="Y453" s="118"/>
      <c r="Z453" s="118"/>
    </row>
    <row r="454" spans="1:26" ht="14.25" customHeight="1" x14ac:dyDescent="0.55000000000000004">
      <c r="A454" s="118"/>
      <c r="B454" s="118"/>
      <c r="C454" s="118"/>
      <c r="D454" s="119"/>
      <c r="E454" s="119"/>
      <c r="F454" s="119"/>
      <c r="G454" s="119"/>
      <c r="H454" s="119"/>
      <c r="I454" s="119"/>
      <c r="J454" s="119"/>
      <c r="K454" s="119"/>
      <c r="L454" s="119"/>
      <c r="M454" s="118"/>
      <c r="N454" s="118"/>
      <c r="O454" s="118"/>
      <c r="P454" s="120"/>
      <c r="R454" s="118"/>
      <c r="S454" s="118"/>
      <c r="T454" s="118"/>
      <c r="U454" s="118"/>
      <c r="V454" s="118"/>
      <c r="W454" s="118"/>
      <c r="X454" s="118"/>
      <c r="Y454" s="118"/>
      <c r="Z454" s="118"/>
    </row>
    <row r="455" spans="1:26" ht="14.25" customHeight="1" x14ac:dyDescent="0.55000000000000004">
      <c r="A455" s="118"/>
      <c r="B455" s="118"/>
      <c r="C455" s="118"/>
      <c r="D455" s="119"/>
      <c r="E455" s="119"/>
      <c r="F455" s="119"/>
      <c r="G455" s="119"/>
      <c r="H455" s="119"/>
      <c r="I455" s="119"/>
      <c r="J455" s="119"/>
      <c r="K455" s="119"/>
      <c r="L455" s="119"/>
      <c r="M455" s="118"/>
      <c r="N455" s="118"/>
      <c r="O455" s="118"/>
      <c r="P455" s="120"/>
      <c r="R455" s="118"/>
      <c r="S455" s="118"/>
      <c r="T455" s="118"/>
      <c r="U455" s="118"/>
      <c r="V455" s="118"/>
      <c r="W455" s="118"/>
      <c r="X455" s="118"/>
      <c r="Y455" s="118"/>
      <c r="Z455" s="118"/>
    </row>
    <row r="456" spans="1:26" ht="14.25" customHeight="1" x14ac:dyDescent="0.55000000000000004">
      <c r="A456" s="118"/>
      <c r="B456" s="118"/>
      <c r="C456" s="118"/>
      <c r="D456" s="119"/>
      <c r="E456" s="119"/>
      <c r="F456" s="119"/>
      <c r="G456" s="119"/>
      <c r="H456" s="119"/>
      <c r="I456" s="119"/>
      <c r="J456" s="119"/>
      <c r="K456" s="119"/>
      <c r="L456" s="119"/>
      <c r="M456" s="118"/>
      <c r="N456" s="118"/>
      <c r="O456" s="118"/>
      <c r="P456" s="120"/>
      <c r="R456" s="118"/>
      <c r="S456" s="118"/>
      <c r="T456" s="118"/>
      <c r="U456" s="118"/>
      <c r="V456" s="118"/>
      <c r="W456" s="118"/>
      <c r="X456" s="118"/>
      <c r="Y456" s="118"/>
      <c r="Z456" s="118"/>
    </row>
    <row r="457" spans="1:26" ht="14.25" customHeight="1" x14ac:dyDescent="0.55000000000000004">
      <c r="A457" s="118"/>
      <c r="B457" s="118"/>
      <c r="C457" s="118"/>
      <c r="D457" s="119"/>
      <c r="E457" s="119"/>
      <c r="F457" s="119"/>
      <c r="G457" s="119"/>
      <c r="H457" s="119"/>
      <c r="I457" s="119"/>
      <c r="J457" s="119"/>
      <c r="K457" s="119"/>
      <c r="L457" s="119"/>
      <c r="M457" s="118"/>
      <c r="N457" s="118"/>
      <c r="O457" s="118"/>
      <c r="P457" s="120"/>
      <c r="R457" s="118"/>
      <c r="S457" s="118"/>
      <c r="T457" s="118"/>
      <c r="U457" s="118"/>
      <c r="V457" s="118"/>
      <c r="W457" s="118"/>
      <c r="X457" s="118"/>
      <c r="Y457" s="118"/>
      <c r="Z457" s="118"/>
    </row>
    <row r="458" spans="1:26" ht="14.25" customHeight="1" x14ac:dyDescent="0.55000000000000004">
      <c r="A458" s="118"/>
      <c r="B458" s="118"/>
      <c r="C458" s="118"/>
      <c r="D458" s="119"/>
      <c r="E458" s="119"/>
      <c r="F458" s="119"/>
      <c r="G458" s="119"/>
      <c r="H458" s="119"/>
      <c r="I458" s="119"/>
      <c r="J458" s="119"/>
      <c r="K458" s="119"/>
      <c r="L458" s="119"/>
      <c r="M458" s="118"/>
      <c r="N458" s="118"/>
      <c r="O458" s="118"/>
      <c r="P458" s="120"/>
      <c r="R458" s="118"/>
      <c r="S458" s="118"/>
      <c r="T458" s="118"/>
      <c r="U458" s="118"/>
      <c r="V458" s="118"/>
      <c r="W458" s="118"/>
      <c r="X458" s="118"/>
      <c r="Y458" s="118"/>
      <c r="Z458" s="118"/>
    </row>
    <row r="459" spans="1:26" ht="14.25" customHeight="1" x14ac:dyDescent="0.55000000000000004">
      <c r="A459" s="118"/>
      <c r="B459" s="118"/>
      <c r="C459" s="118"/>
      <c r="D459" s="119"/>
      <c r="E459" s="119"/>
      <c r="F459" s="119"/>
      <c r="G459" s="119"/>
      <c r="H459" s="119"/>
      <c r="I459" s="119"/>
      <c r="J459" s="119"/>
      <c r="K459" s="119"/>
      <c r="L459" s="119"/>
      <c r="M459" s="118"/>
      <c r="N459" s="118"/>
      <c r="O459" s="118"/>
      <c r="P459" s="120"/>
      <c r="R459" s="118"/>
      <c r="S459" s="118"/>
      <c r="T459" s="118"/>
      <c r="U459" s="118"/>
      <c r="V459" s="118"/>
      <c r="W459" s="118"/>
      <c r="X459" s="118"/>
      <c r="Y459" s="118"/>
      <c r="Z459" s="118"/>
    </row>
    <row r="460" spans="1:26" ht="14.25" customHeight="1" x14ac:dyDescent="0.55000000000000004">
      <c r="A460" s="118"/>
      <c r="B460" s="118"/>
      <c r="C460" s="118"/>
      <c r="D460" s="119"/>
      <c r="E460" s="119"/>
      <c r="F460" s="119"/>
      <c r="G460" s="119"/>
      <c r="H460" s="119"/>
      <c r="I460" s="119"/>
      <c r="J460" s="119"/>
      <c r="K460" s="119"/>
      <c r="L460" s="119"/>
      <c r="M460" s="118"/>
      <c r="N460" s="118"/>
      <c r="O460" s="118"/>
      <c r="P460" s="120"/>
      <c r="R460" s="118"/>
      <c r="S460" s="118"/>
      <c r="T460" s="118"/>
      <c r="U460" s="118"/>
      <c r="V460" s="118"/>
      <c r="W460" s="118"/>
      <c r="X460" s="118"/>
      <c r="Y460" s="118"/>
      <c r="Z460" s="118"/>
    </row>
    <row r="461" spans="1:26" ht="14.25" customHeight="1" x14ac:dyDescent="0.55000000000000004">
      <c r="A461" s="118"/>
      <c r="B461" s="118"/>
      <c r="C461" s="118"/>
      <c r="D461" s="119"/>
      <c r="E461" s="119"/>
      <c r="F461" s="119"/>
      <c r="G461" s="119"/>
      <c r="H461" s="119"/>
      <c r="I461" s="119"/>
      <c r="J461" s="119"/>
      <c r="K461" s="119"/>
      <c r="L461" s="119"/>
      <c r="M461" s="118"/>
      <c r="N461" s="118"/>
      <c r="O461" s="118"/>
      <c r="P461" s="120"/>
      <c r="R461" s="118"/>
      <c r="S461" s="118"/>
      <c r="T461" s="118"/>
      <c r="U461" s="118"/>
      <c r="V461" s="118"/>
      <c r="W461" s="118"/>
      <c r="X461" s="118"/>
      <c r="Y461" s="118"/>
      <c r="Z461" s="118"/>
    </row>
    <row r="462" spans="1:26" ht="14.25" customHeight="1" x14ac:dyDescent="0.55000000000000004">
      <c r="A462" s="118"/>
      <c r="B462" s="118"/>
      <c r="C462" s="118"/>
      <c r="D462" s="119"/>
      <c r="E462" s="119"/>
      <c r="F462" s="119"/>
      <c r="G462" s="119"/>
      <c r="H462" s="119"/>
      <c r="I462" s="119"/>
      <c r="J462" s="119"/>
      <c r="K462" s="119"/>
      <c r="L462" s="119"/>
      <c r="M462" s="118"/>
      <c r="N462" s="118"/>
      <c r="O462" s="118"/>
      <c r="P462" s="120"/>
      <c r="R462" s="118"/>
      <c r="S462" s="118"/>
      <c r="T462" s="118"/>
      <c r="U462" s="118"/>
      <c r="V462" s="118"/>
      <c r="W462" s="118"/>
      <c r="X462" s="118"/>
      <c r="Y462" s="118"/>
      <c r="Z462" s="118"/>
    </row>
    <row r="463" spans="1:26" ht="14.25" customHeight="1" x14ac:dyDescent="0.55000000000000004">
      <c r="A463" s="118"/>
      <c r="B463" s="118"/>
      <c r="C463" s="118"/>
      <c r="D463" s="119"/>
      <c r="E463" s="119"/>
      <c r="F463" s="119"/>
      <c r="G463" s="119"/>
      <c r="H463" s="119"/>
      <c r="I463" s="119"/>
      <c r="J463" s="119"/>
      <c r="K463" s="119"/>
      <c r="L463" s="119"/>
      <c r="M463" s="118"/>
      <c r="N463" s="118"/>
      <c r="O463" s="118"/>
      <c r="P463" s="120"/>
      <c r="R463" s="118"/>
      <c r="S463" s="118"/>
      <c r="T463" s="118"/>
      <c r="U463" s="118"/>
      <c r="V463" s="118"/>
      <c r="W463" s="118"/>
      <c r="X463" s="118"/>
      <c r="Y463" s="118"/>
      <c r="Z463" s="118"/>
    </row>
    <row r="464" spans="1:26" ht="14.25" customHeight="1" x14ac:dyDescent="0.55000000000000004">
      <c r="A464" s="118"/>
      <c r="B464" s="118"/>
      <c r="C464" s="118"/>
      <c r="D464" s="119"/>
      <c r="E464" s="119"/>
      <c r="F464" s="119"/>
      <c r="G464" s="119"/>
      <c r="H464" s="119"/>
      <c r="I464" s="119"/>
      <c r="J464" s="119"/>
      <c r="K464" s="119"/>
      <c r="L464" s="119"/>
      <c r="M464" s="118"/>
      <c r="N464" s="118"/>
      <c r="O464" s="118"/>
      <c r="P464" s="120"/>
      <c r="R464" s="118"/>
      <c r="S464" s="118"/>
      <c r="T464" s="118"/>
      <c r="U464" s="118"/>
      <c r="V464" s="118"/>
      <c r="W464" s="118"/>
      <c r="X464" s="118"/>
      <c r="Y464" s="118"/>
      <c r="Z464" s="118"/>
    </row>
    <row r="465" spans="1:26" ht="14.25" customHeight="1" x14ac:dyDescent="0.55000000000000004">
      <c r="A465" s="118"/>
      <c r="B465" s="118"/>
      <c r="C465" s="118"/>
      <c r="D465" s="119"/>
      <c r="E465" s="119"/>
      <c r="F465" s="119"/>
      <c r="G465" s="119"/>
      <c r="H465" s="119"/>
      <c r="I465" s="119"/>
      <c r="J465" s="119"/>
      <c r="K465" s="119"/>
      <c r="L465" s="119"/>
      <c r="M465" s="118"/>
      <c r="N465" s="118"/>
      <c r="O465" s="118"/>
      <c r="P465" s="120"/>
      <c r="R465" s="118"/>
      <c r="S465" s="118"/>
      <c r="T465" s="118"/>
      <c r="U465" s="118"/>
      <c r="V465" s="118"/>
      <c r="W465" s="118"/>
      <c r="X465" s="118"/>
      <c r="Y465" s="118"/>
      <c r="Z465" s="118"/>
    </row>
    <row r="466" spans="1:26" ht="14.25" customHeight="1" x14ac:dyDescent="0.55000000000000004">
      <c r="A466" s="118"/>
      <c r="B466" s="118"/>
      <c r="C466" s="118"/>
      <c r="D466" s="119"/>
      <c r="E466" s="119"/>
      <c r="F466" s="119"/>
      <c r="G466" s="119"/>
      <c r="H466" s="119"/>
      <c r="I466" s="119"/>
      <c r="J466" s="119"/>
      <c r="K466" s="119"/>
      <c r="L466" s="119"/>
      <c r="M466" s="118"/>
      <c r="N466" s="118"/>
      <c r="O466" s="118"/>
      <c r="P466" s="120"/>
      <c r="R466" s="118"/>
      <c r="S466" s="118"/>
      <c r="T466" s="118"/>
      <c r="U466" s="118"/>
      <c r="V466" s="118"/>
      <c r="W466" s="118"/>
      <c r="X466" s="118"/>
      <c r="Y466" s="118"/>
      <c r="Z466" s="118"/>
    </row>
    <row r="467" spans="1:26" ht="14.25" customHeight="1" x14ac:dyDescent="0.55000000000000004">
      <c r="A467" s="118"/>
      <c r="B467" s="118"/>
      <c r="C467" s="118"/>
      <c r="D467" s="119"/>
      <c r="E467" s="119"/>
      <c r="F467" s="119"/>
      <c r="G467" s="119"/>
      <c r="H467" s="119"/>
      <c r="I467" s="119"/>
      <c r="J467" s="119"/>
      <c r="K467" s="119"/>
      <c r="L467" s="119"/>
      <c r="M467" s="118"/>
      <c r="N467" s="118"/>
      <c r="O467" s="118"/>
      <c r="P467" s="120"/>
      <c r="R467" s="118"/>
      <c r="S467" s="118"/>
      <c r="T467" s="118"/>
      <c r="U467" s="118"/>
      <c r="V467" s="118"/>
      <c r="W467" s="118"/>
      <c r="X467" s="118"/>
      <c r="Y467" s="118"/>
      <c r="Z467" s="118"/>
    </row>
    <row r="468" spans="1:26" ht="14.25" customHeight="1" x14ac:dyDescent="0.55000000000000004">
      <c r="A468" s="118"/>
      <c r="B468" s="118"/>
      <c r="C468" s="118"/>
      <c r="D468" s="119"/>
      <c r="E468" s="119"/>
      <c r="F468" s="119"/>
      <c r="G468" s="119"/>
      <c r="H468" s="119"/>
      <c r="I468" s="119"/>
      <c r="J468" s="119"/>
      <c r="K468" s="119"/>
      <c r="L468" s="119"/>
      <c r="M468" s="118"/>
      <c r="N468" s="118"/>
      <c r="O468" s="118"/>
      <c r="P468" s="120"/>
      <c r="R468" s="118"/>
      <c r="S468" s="118"/>
      <c r="T468" s="118"/>
      <c r="U468" s="118"/>
      <c r="V468" s="118"/>
      <c r="W468" s="118"/>
      <c r="X468" s="118"/>
      <c r="Y468" s="118"/>
      <c r="Z468" s="118"/>
    </row>
    <row r="469" spans="1:26" ht="14.25" customHeight="1" x14ac:dyDescent="0.55000000000000004">
      <c r="A469" s="118"/>
      <c r="B469" s="118"/>
      <c r="C469" s="118"/>
      <c r="D469" s="119"/>
      <c r="E469" s="119"/>
      <c r="F469" s="119"/>
      <c r="G469" s="119"/>
      <c r="H469" s="119"/>
      <c r="I469" s="119"/>
      <c r="J469" s="119"/>
      <c r="K469" s="119"/>
      <c r="L469" s="119"/>
      <c r="M469" s="118"/>
      <c r="N469" s="118"/>
      <c r="O469" s="118"/>
      <c r="P469" s="120"/>
      <c r="R469" s="118"/>
      <c r="S469" s="118"/>
      <c r="T469" s="118"/>
      <c r="U469" s="118"/>
      <c r="V469" s="118"/>
      <c r="W469" s="118"/>
      <c r="X469" s="118"/>
      <c r="Y469" s="118"/>
      <c r="Z469" s="118"/>
    </row>
    <row r="470" spans="1:26" ht="14.25" customHeight="1" x14ac:dyDescent="0.55000000000000004">
      <c r="A470" s="118"/>
      <c r="B470" s="118"/>
      <c r="C470" s="118"/>
      <c r="D470" s="119"/>
      <c r="E470" s="119"/>
      <c r="F470" s="119"/>
      <c r="G470" s="119"/>
      <c r="H470" s="119"/>
      <c r="I470" s="119"/>
      <c r="J470" s="119"/>
      <c r="K470" s="119"/>
      <c r="L470" s="119"/>
      <c r="M470" s="118"/>
      <c r="N470" s="118"/>
      <c r="O470" s="118"/>
      <c r="P470" s="120"/>
      <c r="R470" s="118"/>
      <c r="S470" s="118"/>
      <c r="T470" s="118"/>
      <c r="U470" s="118"/>
      <c r="V470" s="118"/>
      <c r="W470" s="118"/>
      <c r="X470" s="118"/>
      <c r="Y470" s="118"/>
      <c r="Z470" s="118"/>
    </row>
    <row r="471" spans="1:26" ht="14.25" customHeight="1" x14ac:dyDescent="0.55000000000000004">
      <c r="A471" s="118"/>
      <c r="B471" s="118"/>
      <c r="C471" s="118"/>
      <c r="D471" s="119"/>
      <c r="E471" s="119"/>
      <c r="F471" s="119"/>
      <c r="G471" s="119"/>
      <c r="H471" s="119"/>
      <c r="I471" s="119"/>
      <c r="J471" s="119"/>
      <c r="K471" s="119"/>
      <c r="L471" s="119"/>
      <c r="M471" s="118"/>
      <c r="N471" s="118"/>
      <c r="O471" s="118"/>
      <c r="P471" s="120"/>
      <c r="R471" s="118"/>
      <c r="S471" s="118"/>
      <c r="T471" s="118"/>
      <c r="U471" s="118"/>
      <c r="V471" s="118"/>
      <c r="W471" s="118"/>
      <c r="X471" s="118"/>
      <c r="Y471" s="118"/>
      <c r="Z471" s="118"/>
    </row>
    <row r="472" spans="1:26" ht="14.25" customHeight="1" x14ac:dyDescent="0.55000000000000004">
      <c r="A472" s="118"/>
      <c r="B472" s="118"/>
      <c r="C472" s="118"/>
      <c r="D472" s="119"/>
      <c r="E472" s="119"/>
      <c r="F472" s="119"/>
      <c r="G472" s="119"/>
      <c r="H472" s="119"/>
      <c r="I472" s="119"/>
      <c r="J472" s="119"/>
      <c r="K472" s="119"/>
      <c r="L472" s="119"/>
      <c r="M472" s="118"/>
      <c r="N472" s="118"/>
      <c r="O472" s="118"/>
      <c r="P472" s="120"/>
      <c r="R472" s="118"/>
      <c r="S472" s="118"/>
      <c r="T472" s="118"/>
      <c r="U472" s="118"/>
      <c r="V472" s="118"/>
      <c r="W472" s="118"/>
      <c r="X472" s="118"/>
      <c r="Y472" s="118"/>
      <c r="Z472" s="118"/>
    </row>
    <row r="473" spans="1:26" ht="14.25" customHeight="1" x14ac:dyDescent="0.55000000000000004">
      <c r="A473" s="118"/>
      <c r="B473" s="118"/>
      <c r="C473" s="118"/>
      <c r="D473" s="119"/>
      <c r="E473" s="119"/>
      <c r="F473" s="119"/>
      <c r="G473" s="119"/>
      <c r="H473" s="119"/>
      <c r="I473" s="119"/>
      <c r="J473" s="119"/>
      <c r="K473" s="119"/>
      <c r="L473" s="119"/>
      <c r="M473" s="118"/>
      <c r="N473" s="118"/>
      <c r="O473" s="118"/>
      <c r="P473" s="120"/>
      <c r="R473" s="118"/>
      <c r="S473" s="118"/>
      <c r="T473" s="118"/>
      <c r="U473" s="118"/>
      <c r="V473" s="118"/>
      <c r="W473" s="118"/>
      <c r="X473" s="118"/>
      <c r="Y473" s="118"/>
      <c r="Z473" s="118"/>
    </row>
    <row r="474" spans="1:26" ht="14.25" customHeight="1" x14ac:dyDescent="0.55000000000000004">
      <c r="A474" s="118"/>
      <c r="B474" s="118"/>
      <c r="C474" s="118"/>
      <c r="D474" s="119"/>
      <c r="E474" s="119"/>
      <c r="F474" s="119"/>
      <c r="G474" s="119"/>
      <c r="H474" s="119"/>
      <c r="I474" s="119"/>
      <c r="J474" s="119"/>
      <c r="K474" s="119"/>
      <c r="L474" s="119"/>
      <c r="M474" s="118"/>
      <c r="N474" s="118"/>
      <c r="O474" s="118"/>
      <c r="P474" s="120"/>
      <c r="R474" s="118"/>
      <c r="S474" s="118"/>
      <c r="T474" s="118"/>
      <c r="U474" s="118"/>
      <c r="V474" s="118"/>
      <c r="W474" s="118"/>
      <c r="X474" s="118"/>
      <c r="Y474" s="118"/>
      <c r="Z474" s="118"/>
    </row>
    <row r="475" spans="1:26" ht="14.25" customHeight="1" x14ac:dyDescent="0.55000000000000004">
      <c r="A475" s="118"/>
      <c r="B475" s="118"/>
      <c r="C475" s="118"/>
      <c r="D475" s="119"/>
      <c r="E475" s="119"/>
      <c r="F475" s="119"/>
      <c r="G475" s="119"/>
      <c r="H475" s="119"/>
      <c r="I475" s="119"/>
      <c r="J475" s="119"/>
      <c r="K475" s="119"/>
      <c r="L475" s="119"/>
      <c r="M475" s="118"/>
      <c r="N475" s="118"/>
      <c r="O475" s="118"/>
      <c r="P475" s="120"/>
      <c r="R475" s="118"/>
      <c r="S475" s="118"/>
      <c r="T475" s="118"/>
      <c r="U475" s="118"/>
      <c r="V475" s="118"/>
      <c r="W475" s="118"/>
      <c r="X475" s="118"/>
      <c r="Y475" s="118"/>
      <c r="Z475" s="118"/>
    </row>
    <row r="476" spans="1:26" ht="14.25" customHeight="1" x14ac:dyDescent="0.55000000000000004">
      <c r="A476" s="118"/>
      <c r="B476" s="118"/>
      <c r="C476" s="118"/>
      <c r="D476" s="119"/>
      <c r="E476" s="119"/>
      <c r="F476" s="119"/>
      <c r="G476" s="119"/>
      <c r="H476" s="119"/>
      <c r="I476" s="119"/>
      <c r="J476" s="119"/>
      <c r="K476" s="119"/>
      <c r="L476" s="119"/>
      <c r="M476" s="118"/>
      <c r="N476" s="118"/>
      <c r="O476" s="118"/>
      <c r="P476" s="120"/>
      <c r="R476" s="118"/>
      <c r="S476" s="118"/>
      <c r="T476" s="118"/>
      <c r="U476" s="118"/>
      <c r="V476" s="118"/>
      <c r="W476" s="118"/>
      <c r="X476" s="118"/>
      <c r="Y476" s="118"/>
      <c r="Z476" s="118"/>
    </row>
    <row r="477" spans="1:26" ht="14.25" customHeight="1" x14ac:dyDescent="0.55000000000000004">
      <c r="A477" s="118"/>
      <c r="B477" s="118"/>
      <c r="C477" s="118"/>
      <c r="D477" s="119"/>
      <c r="E477" s="119"/>
      <c r="F477" s="119"/>
      <c r="G477" s="119"/>
      <c r="H477" s="119"/>
      <c r="I477" s="119"/>
      <c r="J477" s="119"/>
      <c r="K477" s="119"/>
      <c r="L477" s="119"/>
      <c r="M477" s="118"/>
      <c r="N477" s="118"/>
      <c r="O477" s="118"/>
      <c r="P477" s="120"/>
      <c r="R477" s="118"/>
      <c r="S477" s="118"/>
      <c r="T477" s="118"/>
      <c r="U477" s="118"/>
      <c r="V477" s="118"/>
      <c r="W477" s="118"/>
      <c r="X477" s="118"/>
      <c r="Y477" s="118"/>
      <c r="Z477" s="118"/>
    </row>
    <row r="478" spans="1:26" ht="14.25" customHeight="1" x14ac:dyDescent="0.55000000000000004">
      <c r="A478" s="118"/>
      <c r="B478" s="118"/>
      <c r="C478" s="118"/>
      <c r="D478" s="119"/>
      <c r="E478" s="119"/>
      <c r="F478" s="119"/>
      <c r="G478" s="119"/>
      <c r="H478" s="119"/>
      <c r="I478" s="119"/>
      <c r="J478" s="119"/>
      <c r="K478" s="119"/>
      <c r="L478" s="119"/>
      <c r="M478" s="118"/>
      <c r="N478" s="118"/>
      <c r="O478" s="118"/>
      <c r="P478" s="120"/>
      <c r="R478" s="118"/>
      <c r="S478" s="118"/>
      <c r="T478" s="118"/>
      <c r="U478" s="118"/>
      <c r="V478" s="118"/>
      <c r="W478" s="118"/>
      <c r="X478" s="118"/>
      <c r="Y478" s="118"/>
      <c r="Z478" s="118"/>
    </row>
    <row r="479" spans="1:26" ht="14.25" customHeight="1" x14ac:dyDescent="0.55000000000000004">
      <c r="A479" s="118"/>
      <c r="B479" s="118"/>
      <c r="C479" s="118"/>
      <c r="D479" s="119"/>
      <c r="E479" s="119"/>
      <c r="F479" s="119"/>
      <c r="G479" s="119"/>
      <c r="H479" s="119"/>
      <c r="I479" s="119"/>
      <c r="J479" s="119"/>
      <c r="K479" s="119"/>
      <c r="L479" s="119"/>
      <c r="M479" s="118"/>
      <c r="N479" s="118"/>
      <c r="O479" s="118"/>
      <c r="P479" s="120"/>
      <c r="R479" s="118"/>
      <c r="S479" s="118"/>
      <c r="T479" s="118"/>
      <c r="U479" s="118"/>
      <c r="V479" s="118"/>
      <c r="W479" s="118"/>
      <c r="X479" s="118"/>
      <c r="Y479" s="118"/>
      <c r="Z479" s="118"/>
    </row>
    <row r="480" spans="1:26" ht="14.25" customHeight="1" x14ac:dyDescent="0.55000000000000004">
      <c r="A480" s="118"/>
      <c r="B480" s="118"/>
      <c r="C480" s="118"/>
      <c r="D480" s="119"/>
      <c r="E480" s="119"/>
      <c r="F480" s="119"/>
      <c r="G480" s="119"/>
      <c r="H480" s="119"/>
      <c r="I480" s="119"/>
      <c r="J480" s="119"/>
      <c r="K480" s="119"/>
      <c r="L480" s="119"/>
      <c r="M480" s="118"/>
      <c r="N480" s="118"/>
      <c r="O480" s="118"/>
      <c r="P480" s="120"/>
      <c r="R480" s="118"/>
      <c r="S480" s="118"/>
      <c r="T480" s="118"/>
      <c r="U480" s="118"/>
      <c r="V480" s="118"/>
      <c r="W480" s="118"/>
      <c r="X480" s="118"/>
      <c r="Y480" s="118"/>
      <c r="Z480" s="118"/>
    </row>
    <row r="481" spans="1:26" ht="14.25" customHeight="1" x14ac:dyDescent="0.55000000000000004">
      <c r="A481" s="118"/>
      <c r="B481" s="118"/>
      <c r="C481" s="118"/>
      <c r="D481" s="119"/>
      <c r="E481" s="119"/>
      <c r="F481" s="119"/>
      <c r="G481" s="119"/>
      <c r="H481" s="119"/>
      <c r="I481" s="119"/>
      <c r="J481" s="119"/>
      <c r="K481" s="119"/>
      <c r="L481" s="119"/>
      <c r="M481" s="118"/>
      <c r="N481" s="118"/>
      <c r="O481" s="118"/>
      <c r="P481" s="120"/>
      <c r="R481" s="118"/>
      <c r="S481" s="118"/>
      <c r="T481" s="118"/>
      <c r="U481" s="118"/>
      <c r="V481" s="118"/>
      <c r="W481" s="118"/>
      <c r="X481" s="118"/>
      <c r="Y481" s="118"/>
      <c r="Z481" s="118"/>
    </row>
    <row r="482" spans="1:26" ht="14.25" customHeight="1" x14ac:dyDescent="0.55000000000000004">
      <c r="A482" s="118"/>
      <c r="B482" s="118"/>
      <c r="C482" s="118"/>
      <c r="D482" s="119"/>
      <c r="E482" s="119"/>
      <c r="F482" s="119"/>
      <c r="G482" s="119"/>
      <c r="H482" s="119"/>
      <c r="I482" s="119"/>
      <c r="J482" s="119"/>
      <c r="K482" s="119"/>
      <c r="L482" s="119"/>
      <c r="M482" s="118"/>
      <c r="N482" s="118"/>
      <c r="O482" s="118"/>
      <c r="P482" s="120"/>
      <c r="R482" s="118"/>
      <c r="S482" s="118"/>
      <c r="T482" s="118"/>
      <c r="U482" s="118"/>
      <c r="V482" s="118"/>
      <c r="W482" s="118"/>
      <c r="X482" s="118"/>
      <c r="Y482" s="118"/>
      <c r="Z482" s="118"/>
    </row>
    <row r="483" spans="1:26" ht="14.25" customHeight="1" x14ac:dyDescent="0.55000000000000004">
      <c r="A483" s="118"/>
      <c r="B483" s="118"/>
      <c r="C483" s="118"/>
      <c r="D483" s="119"/>
      <c r="E483" s="119"/>
      <c r="F483" s="119"/>
      <c r="G483" s="119"/>
      <c r="H483" s="119"/>
      <c r="I483" s="119"/>
      <c r="J483" s="119"/>
      <c r="K483" s="119"/>
      <c r="L483" s="119"/>
      <c r="M483" s="118"/>
      <c r="N483" s="118"/>
      <c r="O483" s="118"/>
      <c r="P483" s="120"/>
      <c r="R483" s="118"/>
      <c r="S483" s="118"/>
      <c r="T483" s="118"/>
      <c r="U483" s="118"/>
      <c r="V483" s="118"/>
      <c r="W483" s="118"/>
      <c r="X483" s="118"/>
      <c r="Y483" s="118"/>
      <c r="Z483" s="118"/>
    </row>
    <row r="484" spans="1:26" ht="14.25" customHeight="1" x14ac:dyDescent="0.55000000000000004">
      <c r="A484" s="118"/>
      <c r="B484" s="118"/>
      <c r="C484" s="118"/>
      <c r="D484" s="119"/>
      <c r="E484" s="119"/>
      <c r="F484" s="119"/>
      <c r="G484" s="119"/>
      <c r="H484" s="119"/>
      <c r="I484" s="119"/>
      <c r="J484" s="119"/>
      <c r="K484" s="119"/>
      <c r="L484" s="119"/>
      <c r="M484" s="118"/>
      <c r="N484" s="118"/>
      <c r="O484" s="118"/>
      <c r="P484" s="120"/>
      <c r="R484" s="118"/>
      <c r="S484" s="118"/>
      <c r="T484" s="118"/>
      <c r="U484" s="118"/>
      <c r="V484" s="118"/>
      <c r="W484" s="118"/>
      <c r="X484" s="118"/>
      <c r="Y484" s="118"/>
      <c r="Z484" s="118"/>
    </row>
    <row r="485" spans="1:26" ht="14.25" customHeight="1" x14ac:dyDescent="0.55000000000000004">
      <c r="A485" s="118"/>
      <c r="B485" s="118"/>
      <c r="C485" s="118"/>
      <c r="D485" s="119"/>
      <c r="E485" s="119"/>
      <c r="F485" s="119"/>
      <c r="G485" s="119"/>
      <c r="H485" s="119"/>
      <c r="I485" s="119"/>
      <c r="J485" s="119"/>
      <c r="K485" s="119"/>
      <c r="L485" s="119"/>
      <c r="M485" s="118"/>
      <c r="N485" s="118"/>
      <c r="O485" s="118"/>
      <c r="P485" s="120"/>
      <c r="R485" s="118"/>
      <c r="S485" s="118"/>
      <c r="T485" s="118"/>
      <c r="U485" s="118"/>
      <c r="V485" s="118"/>
      <c r="W485" s="118"/>
      <c r="X485" s="118"/>
      <c r="Y485" s="118"/>
      <c r="Z485" s="118"/>
    </row>
    <row r="486" spans="1:26" ht="14.25" customHeight="1" x14ac:dyDescent="0.55000000000000004">
      <c r="A486" s="118"/>
      <c r="B486" s="118"/>
      <c r="C486" s="118"/>
      <c r="D486" s="119"/>
      <c r="E486" s="119"/>
      <c r="F486" s="119"/>
      <c r="G486" s="119"/>
      <c r="H486" s="119"/>
      <c r="I486" s="119"/>
      <c r="J486" s="119"/>
      <c r="K486" s="119"/>
      <c r="L486" s="119"/>
      <c r="M486" s="118"/>
      <c r="N486" s="118"/>
      <c r="O486" s="118"/>
      <c r="P486" s="120"/>
      <c r="R486" s="118"/>
      <c r="S486" s="118"/>
      <c r="T486" s="118"/>
      <c r="U486" s="118"/>
      <c r="V486" s="118"/>
      <c r="W486" s="118"/>
      <c r="X486" s="118"/>
      <c r="Y486" s="118"/>
      <c r="Z486" s="118"/>
    </row>
    <row r="487" spans="1:26" ht="14.25" customHeight="1" x14ac:dyDescent="0.55000000000000004">
      <c r="A487" s="118"/>
      <c r="B487" s="118"/>
      <c r="C487" s="118"/>
      <c r="D487" s="119"/>
      <c r="E487" s="119"/>
      <c r="F487" s="119"/>
      <c r="G487" s="119"/>
      <c r="H487" s="119"/>
      <c r="I487" s="119"/>
      <c r="J487" s="119"/>
      <c r="K487" s="119"/>
      <c r="L487" s="119"/>
      <c r="M487" s="118"/>
      <c r="N487" s="118"/>
      <c r="O487" s="118"/>
      <c r="P487" s="120"/>
      <c r="R487" s="118"/>
      <c r="S487" s="118"/>
      <c r="T487" s="118"/>
      <c r="U487" s="118"/>
      <c r="V487" s="118"/>
      <c r="W487" s="118"/>
      <c r="X487" s="118"/>
      <c r="Y487" s="118"/>
      <c r="Z487" s="118"/>
    </row>
    <row r="488" spans="1:26" ht="14.25" customHeight="1" x14ac:dyDescent="0.55000000000000004">
      <c r="A488" s="118"/>
      <c r="B488" s="118"/>
      <c r="C488" s="118"/>
      <c r="D488" s="119"/>
      <c r="E488" s="119"/>
      <c r="F488" s="119"/>
      <c r="G488" s="119"/>
      <c r="H488" s="119"/>
      <c r="I488" s="119"/>
      <c r="J488" s="119"/>
      <c r="K488" s="119"/>
      <c r="L488" s="119"/>
      <c r="M488" s="118"/>
      <c r="N488" s="118"/>
      <c r="O488" s="118"/>
      <c r="P488" s="120"/>
      <c r="R488" s="118"/>
      <c r="S488" s="118"/>
      <c r="T488" s="118"/>
      <c r="U488" s="118"/>
      <c r="V488" s="118"/>
      <c r="W488" s="118"/>
      <c r="X488" s="118"/>
      <c r="Y488" s="118"/>
      <c r="Z488" s="118"/>
    </row>
    <row r="489" spans="1:26" ht="14.25" customHeight="1" x14ac:dyDescent="0.55000000000000004">
      <c r="A489" s="118"/>
      <c r="B489" s="118"/>
      <c r="C489" s="118"/>
      <c r="D489" s="119"/>
      <c r="E489" s="119"/>
      <c r="F489" s="119"/>
      <c r="G489" s="119"/>
      <c r="H489" s="119"/>
      <c r="I489" s="119"/>
      <c r="J489" s="119"/>
      <c r="K489" s="119"/>
      <c r="L489" s="119"/>
      <c r="M489" s="118"/>
      <c r="N489" s="118"/>
      <c r="O489" s="118"/>
      <c r="P489" s="120"/>
      <c r="R489" s="118"/>
      <c r="S489" s="118"/>
      <c r="T489" s="118"/>
      <c r="U489" s="118"/>
      <c r="V489" s="118"/>
      <c r="W489" s="118"/>
      <c r="X489" s="118"/>
      <c r="Y489" s="118"/>
      <c r="Z489" s="118"/>
    </row>
    <row r="490" spans="1:26" ht="14.25" customHeight="1" x14ac:dyDescent="0.55000000000000004">
      <c r="A490" s="118"/>
      <c r="B490" s="118"/>
      <c r="C490" s="118"/>
      <c r="D490" s="119"/>
      <c r="E490" s="119"/>
      <c r="F490" s="119"/>
      <c r="G490" s="119"/>
      <c r="H490" s="119"/>
      <c r="I490" s="119"/>
      <c r="J490" s="119"/>
      <c r="K490" s="119"/>
      <c r="L490" s="119"/>
      <c r="M490" s="118"/>
      <c r="N490" s="118"/>
      <c r="O490" s="118"/>
      <c r="P490" s="120"/>
      <c r="R490" s="118"/>
      <c r="S490" s="118"/>
      <c r="T490" s="118"/>
      <c r="U490" s="118"/>
      <c r="V490" s="118"/>
      <c r="W490" s="118"/>
      <c r="X490" s="118"/>
      <c r="Y490" s="118"/>
      <c r="Z490" s="118"/>
    </row>
    <row r="491" spans="1:26" ht="14.25" customHeight="1" x14ac:dyDescent="0.55000000000000004">
      <c r="A491" s="118"/>
      <c r="B491" s="118"/>
      <c r="C491" s="118"/>
      <c r="D491" s="119"/>
      <c r="E491" s="119"/>
      <c r="F491" s="119"/>
      <c r="G491" s="119"/>
      <c r="H491" s="119"/>
      <c r="I491" s="119"/>
      <c r="J491" s="119"/>
      <c r="K491" s="119"/>
      <c r="L491" s="119"/>
      <c r="M491" s="118"/>
      <c r="N491" s="118"/>
      <c r="O491" s="118"/>
      <c r="P491" s="120"/>
      <c r="R491" s="118"/>
      <c r="S491" s="118"/>
      <c r="T491" s="118"/>
      <c r="U491" s="118"/>
      <c r="V491" s="118"/>
      <c r="W491" s="118"/>
      <c r="X491" s="118"/>
      <c r="Y491" s="118"/>
      <c r="Z491" s="118"/>
    </row>
    <row r="492" spans="1:26" ht="14.25" customHeight="1" x14ac:dyDescent="0.55000000000000004">
      <c r="A492" s="118"/>
      <c r="B492" s="118"/>
      <c r="C492" s="118"/>
      <c r="D492" s="119"/>
      <c r="E492" s="119"/>
      <c r="F492" s="119"/>
      <c r="G492" s="119"/>
      <c r="H492" s="119"/>
      <c r="I492" s="119"/>
      <c r="J492" s="119"/>
      <c r="K492" s="119"/>
      <c r="L492" s="119"/>
      <c r="M492" s="118"/>
      <c r="N492" s="118"/>
      <c r="O492" s="118"/>
      <c r="P492" s="120"/>
      <c r="R492" s="118"/>
      <c r="S492" s="118"/>
      <c r="T492" s="118"/>
      <c r="U492" s="118"/>
      <c r="V492" s="118"/>
      <c r="W492" s="118"/>
      <c r="X492" s="118"/>
      <c r="Y492" s="118"/>
      <c r="Z492" s="118"/>
    </row>
    <row r="493" spans="1:26" ht="14.25" customHeight="1" x14ac:dyDescent="0.55000000000000004">
      <c r="A493" s="118"/>
      <c r="B493" s="118"/>
      <c r="C493" s="118"/>
      <c r="D493" s="119"/>
      <c r="E493" s="119"/>
      <c r="F493" s="119"/>
      <c r="G493" s="119"/>
      <c r="H493" s="119"/>
      <c r="I493" s="119"/>
      <c r="J493" s="119"/>
      <c r="K493" s="119"/>
      <c r="L493" s="119"/>
      <c r="M493" s="118"/>
      <c r="N493" s="118"/>
      <c r="O493" s="118"/>
      <c r="P493" s="120"/>
      <c r="R493" s="118"/>
      <c r="S493" s="118"/>
      <c r="T493" s="118"/>
      <c r="U493" s="118"/>
      <c r="V493" s="118"/>
      <c r="W493" s="118"/>
      <c r="X493" s="118"/>
      <c r="Y493" s="118"/>
      <c r="Z493" s="118"/>
    </row>
    <row r="494" spans="1:26" ht="14.25" customHeight="1" x14ac:dyDescent="0.55000000000000004">
      <c r="A494" s="118"/>
      <c r="B494" s="118"/>
      <c r="C494" s="118"/>
      <c r="D494" s="119"/>
      <c r="E494" s="119"/>
      <c r="F494" s="119"/>
      <c r="G494" s="119"/>
      <c r="H494" s="119"/>
      <c r="I494" s="119"/>
      <c r="J494" s="119"/>
      <c r="K494" s="119"/>
      <c r="L494" s="119"/>
      <c r="M494" s="118"/>
      <c r="N494" s="118"/>
      <c r="O494" s="118"/>
      <c r="P494" s="120"/>
      <c r="R494" s="118"/>
      <c r="S494" s="118"/>
      <c r="T494" s="118"/>
      <c r="U494" s="118"/>
      <c r="V494" s="118"/>
      <c r="W494" s="118"/>
      <c r="X494" s="118"/>
      <c r="Y494" s="118"/>
      <c r="Z494" s="118"/>
    </row>
    <row r="495" spans="1:26" ht="14.25" customHeight="1" x14ac:dyDescent="0.55000000000000004">
      <c r="A495" s="118"/>
      <c r="B495" s="118"/>
      <c r="C495" s="118"/>
      <c r="D495" s="119"/>
      <c r="E495" s="119"/>
      <c r="F495" s="119"/>
      <c r="G495" s="119"/>
      <c r="H495" s="119"/>
      <c r="I495" s="119"/>
      <c r="J495" s="119"/>
      <c r="K495" s="119"/>
      <c r="L495" s="119"/>
      <c r="M495" s="118"/>
      <c r="N495" s="118"/>
      <c r="O495" s="118"/>
      <c r="P495" s="120"/>
      <c r="R495" s="118"/>
      <c r="S495" s="118"/>
      <c r="T495" s="118"/>
      <c r="U495" s="118"/>
      <c r="V495" s="118"/>
      <c r="W495" s="118"/>
      <c r="X495" s="118"/>
      <c r="Y495" s="118"/>
      <c r="Z495" s="118"/>
    </row>
    <row r="496" spans="1:26" ht="14.25" customHeight="1" x14ac:dyDescent="0.55000000000000004">
      <c r="A496" s="118"/>
      <c r="B496" s="118"/>
      <c r="C496" s="118"/>
      <c r="D496" s="119"/>
      <c r="E496" s="119"/>
      <c r="F496" s="119"/>
      <c r="G496" s="119"/>
      <c r="H496" s="119"/>
      <c r="I496" s="119"/>
      <c r="J496" s="119"/>
      <c r="K496" s="119"/>
      <c r="L496" s="119"/>
      <c r="M496" s="118"/>
      <c r="N496" s="118"/>
      <c r="O496" s="118"/>
      <c r="P496" s="120"/>
      <c r="R496" s="118"/>
      <c r="S496" s="118"/>
      <c r="T496" s="118"/>
      <c r="U496" s="118"/>
      <c r="V496" s="118"/>
      <c r="W496" s="118"/>
      <c r="X496" s="118"/>
      <c r="Y496" s="118"/>
      <c r="Z496" s="118"/>
    </row>
    <row r="497" spans="1:26" ht="14.25" customHeight="1" x14ac:dyDescent="0.55000000000000004">
      <c r="A497" s="118"/>
      <c r="B497" s="118"/>
      <c r="C497" s="118"/>
      <c r="D497" s="119"/>
      <c r="E497" s="119"/>
      <c r="F497" s="119"/>
      <c r="G497" s="119"/>
      <c r="H497" s="119"/>
      <c r="I497" s="119"/>
      <c r="J497" s="119"/>
      <c r="K497" s="119"/>
      <c r="L497" s="119"/>
      <c r="M497" s="118"/>
      <c r="N497" s="118"/>
      <c r="O497" s="118"/>
      <c r="P497" s="120"/>
      <c r="R497" s="118"/>
      <c r="S497" s="118"/>
      <c r="T497" s="118"/>
      <c r="U497" s="118"/>
      <c r="V497" s="118"/>
      <c r="W497" s="118"/>
      <c r="X497" s="118"/>
      <c r="Y497" s="118"/>
      <c r="Z497" s="118"/>
    </row>
    <row r="498" spans="1:26" ht="14.25" customHeight="1" x14ac:dyDescent="0.55000000000000004">
      <c r="A498" s="118"/>
      <c r="B498" s="118"/>
      <c r="C498" s="118"/>
      <c r="D498" s="119"/>
      <c r="E498" s="119"/>
      <c r="F498" s="119"/>
      <c r="G498" s="119"/>
      <c r="H498" s="119"/>
      <c r="I498" s="119"/>
      <c r="J498" s="119"/>
      <c r="K498" s="119"/>
      <c r="L498" s="119"/>
      <c r="M498" s="118"/>
      <c r="N498" s="118"/>
      <c r="O498" s="118"/>
      <c r="P498" s="120"/>
      <c r="R498" s="118"/>
      <c r="S498" s="118"/>
      <c r="T498" s="118"/>
      <c r="U498" s="118"/>
      <c r="V498" s="118"/>
      <c r="W498" s="118"/>
      <c r="X498" s="118"/>
      <c r="Y498" s="118"/>
      <c r="Z498" s="118"/>
    </row>
    <row r="499" spans="1:26" ht="14.25" customHeight="1" x14ac:dyDescent="0.55000000000000004">
      <c r="A499" s="118"/>
      <c r="B499" s="118"/>
      <c r="C499" s="118"/>
      <c r="D499" s="119"/>
      <c r="E499" s="119"/>
      <c r="F499" s="119"/>
      <c r="G499" s="119"/>
      <c r="H499" s="119"/>
      <c r="I499" s="119"/>
      <c r="J499" s="119"/>
      <c r="K499" s="119"/>
      <c r="L499" s="119"/>
      <c r="M499" s="118"/>
      <c r="N499" s="118"/>
      <c r="O499" s="118"/>
      <c r="P499" s="120"/>
      <c r="R499" s="118"/>
      <c r="S499" s="118"/>
      <c r="T499" s="118"/>
      <c r="U499" s="118"/>
      <c r="V499" s="118"/>
      <c r="W499" s="118"/>
      <c r="X499" s="118"/>
      <c r="Y499" s="118"/>
      <c r="Z499" s="118"/>
    </row>
    <row r="500" spans="1:26" ht="14.25" customHeight="1" x14ac:dyDescent="0.55000000000000004">
      <c r="A500" s="118"/>
      <c r="B500" s="118"/>
      <c r="C500" s="118"/>
      <c r="D500" s="119"/>
      <c r="E500" s="119"/>
      <c r="F500" s="119"/>
      <c r="G500" s="119"/>
      <c r="H500" s="119"/>
      <c r="I500" s="119"/>
      <c r="J500" s="119"/>
      <c r="K500" s="119"/>
      <c r="L500" s="119"/>
      <c r="M500" s="118"/>
      <c r="N500" s="118"/>
      <c r="O500" s="118"/>
      <c r="P500" s="120"/>
      <c r="R500" s="118"/>
      <c r="S500" s="118"/>
      <c r="T500" s="118"/>
      <c r="U500" s="118"/>
      <c r="V500" s="118"/>
      <c r="W500" s="118"/>
      <c r="X500" s="118"/>
      <c r="Y500" s="118"/>
      <c r="Z500" s="118"/>
    </row>
    <row r="501" spans="1:26" ht="14.25" customHeight="1" x14ac:dyDescent="0.55000000000000004">
      <c r="A501" s="118"/>
      <c r="B501" s="118"/>
      <c r="C501" s="118"/>
      <c r="D501" s="119"/>
      <c r="E501" s="119"/>
      <c r="F501" s="119"/>
      <c r="G501" s="119"/>
      <c r="H501" s="119"/>
      <c r="I501" s="119"/>
      <c r="J501" s="119"/>
      <c r="K501" s="119"/>
      <c r="L501" s="119"/>
      <c r="M501" s="118"/>
      <c r="N501" s="118"/>
      <c r="O501" s="118"/>
      <c r="P501" s="120"/>
      <c r="R501" s="118"/>
      <c r="S501" s="118"/>
      <c r="T501" s="118"/>
      <c r="U501" s="118"/>
      <c r="V501" s="118"/>
      <c r="W501" s="118"/>
      <c r="X501" s="118"/>
      <c r="Y501" s="118"/>
      <c r="Z501" s="118"/>
    </row>
    <row r="502" spans="1:26" ht="14.25" customHeight="1" x14ac:dyDescent="0.55000000000000004">
      <c r="A502" s="118"/>
      <c r="B502" s="118"/>
      <c r="C502" s="118"/>
      <c r="D502" s="119"/>
      <c r="E502" s="119"/>
      <c r="F502" s="119"/>
      <c r="G502" s="119"/>
      <c r="H502" s="119"/>
      <c r="I502" s="119"/>
      <c r="J502" s="119"/>
      <c r="K502" s="119"/>
      <c r="L502" s="119"/>
      <c r="M502" s="118"/>
      <c r="N502" s="118"/>
      <c r="O502" s="118"/>
      <c r="P502" s="120"/>
      <c r="R502" s="118"/>
      <c r="S502" s="118"/>
      <c r="T502" s="118"/>
      <c r="U502" s="118"/>
      <c r="V502" s="118"/>
      <c r="W502" s="118"/>
      <c r="X502" s="118"/>
      <c r="Y502" s="118"/>
      <c r="Z502" s="118"/>
    </row>
    <row r="503" spans="1:26" ht="14.25" customHeight="1" x14ac:dyDescent="0.55000000000000004">
      <c r="A503" s="118"/>
      <c r="B503" s="118"/>
      <c r="C503" s="118"/>
      <c r="D503" s="119"/>
      <c r="E503" s="119"/>
      <c r="F503" s="119"/>
      <c r="G503" s="119"/>
      <c r="H503" s="119"/>
      <c r="I503" s="119"/>
      <c r="J503" s="119"/>
      <c r="K503" s="119"/>
      <c r="L503" s="119"/>
      <c r="M503" s="118"/>
      <c r="N503" s="118"/>
      <c r="O503" s="118"/>
      <c r="P503" s="120"/>
      <c r="R503" s="118"/>
      <c r="S503" s="118"/>
      <c r="T503" s="118"/>
      <c r="U503" s="118"/>
      <c r="V503" s="118"/>
      <c r="W503" s="118"/>
      <c r="X503" s="118"/>
      <c r="Y503" s="118"/>
      <c r="Z503" s="118"/>
    </row>
    <row r="504" spans="1:26" ht="14.25" customHeight="1" x14ac:dyDescent="0.55000000000000004">
      <c r="A504" s="118"/>
      <c r="B504" s="118"/>
      <c r="C504" s="118"/>
      <c r="D504" s="119"/>
      <c r="E504" s="119"/>
      <c r="F504" s="119"/>
      <c r="G504" s="119"/>
      <c r="H504" s="119"/>
      <c r="I504" s="119"/>
      <c r="J504" s="119"/>
      <c r="K504" s="119"/>
      <c r="L504" s="119"/>
      <c r="M504" s="118"/>
      <c r="N504" s="118"/>
      <c r="O504" s="118"/>
      <c r="P504" s="120"/>
      <c r="R504" s="118"/>
      <c r="S504" s="118"/>
      <c r="T504" s="118"/>
      <c r="U504" s="118"/>
      <c r="V504" s="118"/>
      <c r="W504" s="118"/>
      <c r="X504" s="118"/>
      <c r="Y504" s="118"/>
      <c r="Z504" s="118"/>
    </row>
    <row r="505" spans="1:26" ht="14.25" customHeight="1" x14ac:dyDescent="0.55000000000000004">
      <c r="A505" s="118"/>
      <c r="B505" s="118"/>
      <c r="C505" s="118"/>
      <c r="D505" s="119"/>
      <c r="E505" s="119"/>
      <c r="F505" s="119"/>
      <c r="G505" s="119"/>
      <c r="H505" s="119"/>
      <c r="I505" s="119"/>
      <c r="J505" s="119"/>
      <c r="K505" s="119"/>
      <c r="L505" s="119"/>
      <c r="M505" s="118"/>
      <c r="N505" s="118"/>
      <c r="O505" s="118"/>
      <c r="P505" s="120"/>
      <c r="R505" s="118"/>
      <c r="S505" s="118"/>
      <c r="T505" s="118"/>
      <c r="U505" s="118"/>
      <c r="V505" s="118"/>
      <c r="W505" s="118"/>
      <c r="X505" s="118"/>
      <c r="Y505" s="118"/>
      <c r="Z505" s="118"/>
    </row>
    <row r="506" spans="1:26" ht="14.25" customHeight="1" x14ac:dyDescent="0.55000000000000004">
      <c r="A506" s="118"/>
      <c r="B506" s="118"/>
      <c r="C506" s="118"/>
      <c r="D506" s="119"/>
      <c r="E506" s="119"/>
      <c r="F506" s="119"/>
      <c r="G506" s="119"/>
      <c r="H506" s="119"/>
      <c r="I506" s="119"/>
      <c r="J506" s="119"/>
      <c r="K506" s="119"/>
      <c r="L506" s="119"/>
      <c r="M506" s="118"/>
      <c r="N506" s="118"/>
      <c r="O506" s="118"/>
      <c r="P506" s="120"/>
      <c r="R506" s="118"/>
      <c r="S506" s="118"/>
      <c r="T506" s="118"/>
      <c r="U506" s="118"/>
      <c r="V506" s="118"/>
      <c r="W506" s="118"/>
      <c r="X506" s="118"/>
      <c r="Y506" s="118"/>
      <c r="Z506" s="118"/>
    </row>
    <row r="507" spans="1:26" ht="14.25" customHeight="1" x14ac:dyDescent="0.55000000000000004">
      <c r="A507" s="118"/>
      <c r="B507" s="118"/>
      <c r="C507" s="118"/>
      <c r="D507" s="119"/>
      <c r="E507" s="119"/>
      <c r="F507" s="119"/>
      <c r="G507" s="119"/>
      <c r="H507" s="119"/>
      <c r="I507" s="119"/>
      <c r="J507" s="119"/>
      <c r="K507" s="119"/>
      <c r="L507" s="119"/>
      <c r="M507" s="118"/>
      <c r="N507" s="118"/>
      <c r="O507" s="118"/>
      <c r="P507" s="120"/>
      <c r="R507" s="118"/>
      <c r="S507" s="118"/>
      <c r="T507" s="118"/>
      <c r="U507" s="118"/>
      <c r="V507" s="118"/>
      <c r="W507" s="118"/>
      <c r="X507" s="118"/>
      <c r="Y507" s="118"/>
      <c r="Z507" s="118"/>
    </row>
    <row r="508" spans="1:26" ht="14.25" customHeight="1" x14ac:dyDescent="0.55000000000000004">
      <c r="A508" s="118"/>
      <c r="B508" s="118"/>
      <c r="C508" s="118"/>
      <c r="D508" s="119"/>
      <c r="E508" s="119"/>
      <c r="F508" s="119"/>
      <c r="G508" s="119"/>
      <c r="H508" s="119"/>
      <c r="I508" s="119"/>
      <c r="J508" s="119"/>
      <c r="K508" s="119"/>
      <c r="L508" s="119"/>
      <c r="M508" s="118"/>
      <c r="N508" s="118"/>
      <c r="O508" s="118"/>
      <c r="P508" s="120"/>
      <c r="R508" s="118"/>
      <c r="S508" s="118"/>
      <c r="T508" s="118"/>
      <c r="U508" s="118"/>
      <c r="V508" s="118"/>
      <c r="W508" s="118"/>
      <c r="X508" s="118"/>
      <c r="Y508" s="118"/>
      <c r="Z508" s="118"/>
    </row>
    <row r="509" spans="1:26" ht="14.25" customHeight="1" x14ac:dyDescent="0.55000000000000004">
      <c r="A509" s="118"/>
      <c r="B509" s="118"/>
      <c r="C509" s="118"/>
      <c r="D509" s="119"/>
      <c r="E509" s="119"/>
      <c r="F509" s="119"/>
      <c r="G509" s="119"/>
      <c r="H509" s="119"/>
      <c r="I509" s="119"/>
      <c r="J509" s="119"/>
      <c r="K509" s="119"/>
      <c r="L509" s="119"/>
      <c r="M509" s="118"/>
      <c r="N509" s="118"/>
      <c r="O509" s="118"/>
      <c r="P509" s="120"/>
      <c r="R509" s="118"/>
      <c r="S509" s="118"/>
      <c r="T509" s="118"/>
      <c r="U509" s="118"/>
      <c r="V509" s="118"/>
      <c r="W509" s="118"/>
      <c r="X509" s="118"/>
      <c r="Y509" s="118"/>
      <c r="Z509" s="118"/>
    </row>
    <row r="510" spans="1:26" ht="14.25" customHeight="1" x14ac:dyDescent="0.55000000000000004">
      <c r="A510" s="118"/>
      <c r="B510" s="118"/>
      <c r="C510" s="118"/>
      <c r="D510" s="119"/>
      <c r="E510" s="119"/>
      <c r="F510" s="119"/>
      <c r="G510" s="119"/>
      <c r="H510" s="119"/>
      <c r="I510" s="119"/>
      <c r="J510" s="119"/>
      <c r="K510" s="119"/>
      <c r="L510" s="119"/>
      <c r="M510" s="118"/>
      <c r="N510" s="118"/>
      <c r="O510" s="118"/>
      <c r="P510" s="120"/>
      <c r="R510" s="118"/>
      <c r="S510" s="118"/>
      <c r="T510" s="118"/>
      <c r="U510" s="118"/>
      <c r="V510" s="118"/>
      <c r="W510" s="118"/>
      <c r="X510" s="118"/>
      <c r="Y510" s="118"/>
      <c r="Z510" s="118"/>
    </row>
    <row r="511" spans="1:26" ht="14.25" customHeight="1" x14ac:dyDescent="0.55000000000000004">
      <c r="A511" s="118"/>
      <c r="B511" s="118"/>
      <c r="C511" s="118"/>
      <c r="D511" s="119"/>
      <c r="E511" s="119"/>
      <c r="F511" s="119"/>
      <c r="G511" s="119"/>
      <c r="H511" s="119"/>
      <c r="I511" s="119"/>
      <c r="J511" s="119"/>
      <c r="K511" s="119"/>
      <c r="L511" s="119"/>
      <c r="M511" s="118"/>
      <c r="N511" s="118"/>
      <c r="O511" s="118"/>
      <c r="P511" s="120"/>
      <c r="R511" s="118"/>
      <c r="S511" s="118"/>
      <c r="T511" s="118"/>
      <c r="U511" s="118"/>
      <c r="V511" s="118"/>
      <c r="W511" s="118"/>
      <c r="X511" s="118"/>
      <c r="Y511" s="118"/>
      <c r="Z511" s="118"/>
    </row>
    <row r="512" spans="1:26" ht="14.25" customHeight="1" x14ac:dyDescent="0.55000000000000004">
      <c r="A512" s="118"/>
      <c r="B512" s="118"/>
      <c r="C512" s="118"/>
      <c r="D512" s="119"/>
      <c r="E512" s="119"/>
      <c r="F512" s="119"/>
      <c r="G512" s="119"/>
      <c r="H512" s="119"/>
      <c r="I512" s="119"/>
      <c r="J512" s="119"/>
      <c r="K512" s="119"/>
      <c r="L512" s="119"/>
      <c r="M512" s="118"/>
      <c r="N512" s="118"/>
      <c r="O512" s="118"/>
      <c r="P512" s="120"/>
      <c r="R512" s="118"/>
      <c r="S512" s="118"/>
      <c r="T512" s="118"/>
      <c r="U512" s="118"/>
      <c r="V512" s="118"/>
      <c r="W512" s="118"/>
      <c r="X512" s="118"/>
      <c r="Y512" s="118"/>
      <c r="Z512" s="118"/>
    </row>
    <row r="513" spans="1:26" ht="14.25" customHeight="1" x14ac:dyDescent="0.55000000000000004">
      <c r="A513" s="118"/>
      <c r="B513" s="118"/>
      <c r="C513" s="118"/>
      <c r="D513" s="119"/>
      <c r="E513" s="119"/>
      <c r="F513" s="119"/>
      <c r="G513" s="119"/>
      <c r="H513" s="119"/>
      <c r="I513" s="119"/>
      <c r="J513" s="119"/>
      <c r="K513" s="119"/>
      <c r="L513" s="119"/>
      <c r="M513" s="118"/>
      <c r="N513" s="118"/>
      <c r="O513" s="118"/>
      <c r="P513" s="120"/>
      <c r="R513" s="118"/>
      <c r="S513" s="118"/>
      <c r="T513" s="118"/>
      <c r="U513" s="118"/>
      <c r="V513" s="118"/>
      <c r="W513" s="118"/>
      <c r="X513" s="118"/>
      <c r="Y513" s="118"/>
      <c r="Z513" s="118"/>
    </row>
    <row r="514" spans="1:26" ht="14.25" customHeight="1" x14ac:dyDescent="0.55000000000000004">
      <c r="A514" s="118"/>
      <c r="B514" s="118"/>
      <c r="C514" s="118"/>
      <c r="D514" s="119"/>
      <c r="E514" s="119"/>
      <c r="F514" s="119"/>
      <c r="G514" s="119"/>
      <c r="H514" s="119"/>
      <c r="I514" s="119"/>
      <c r="J514" s="119"/>
      <c r="K514" s="119"/>
      <c r="L514" s="119"/>
      <c r="M514" s="118"/>
      <c r="N514" s="118"/>
      <c r="O514" s="118"/>
      <c r="P514" s="120"/>
      <c r="R514" s="118"/>
      <c r="S514" s="118"/>
      <c r="T514" s="118"/>
      <c r="U514" s="118"/>
      <c r="V514" s="118"/>
      <c r="W514" s="118"/>
      <c r="X514" s="118"/>
      <c r="Y514" s="118"/>
      <c r="Z514" s="118"/>
    </row>
    <row r="515" spans="1:26" ht="14.25" customHeight="1" x14ac:dyDescent="0.55000000000000004">
      <c r="A515" s="118"/>
      <c r="B515" s="118"/>
      <c r="C515" s="118"/>
      <c r="D515" s="119"/>
      <c r="E515" s="119"/>
      <c r="F515" s="119"/>
      <c r="G515" s="119"/>
      <c r="H515" s="119"/>
      <c r="I515" s="119"/>
      <c r="J515" s="119"/>
      <c r="K515" s="119"/>
      <c r="L515" s="119"/>
      <c r="M515" s="118"/>
      <c r="N515" s="118"/>
      <c r="O515" s="118"/>
      <c r="P515" s="120"/>
      <c r="R515" s="118"/>
      <c r="S515" s="118"/>
      <c r="T515" s="118"/>
      <c r="U515" s="118"/>
      <c r="V515" s="118"/>
      <c r="W515" s="118"/>
      <c r="X515" s="118"/>
      <c r="Y515" s="118"/>
      <c r="Z515" s="118"/>
    </row>
    <row r="516" spans="1:26" ht="14.25" customHeight="1" x14ac:dyDescent="0.55000000000000004">
      <c r="A516" s="118"/>
      <c r="B516" s="118"/>
      <c r="C516" s="118"/>
      <c r="D516" s="119"/>
      <c r="E516" s="119"/>
      <c r="F516" s="119"/>
      <c r="G516" s="119"/>
      <c r="H516" s="119"/>
      <c r="I516" s="119"/>
      <c r="J516" s="119"/>
      <c r="K516" s="119"/>
      <c r="L516" s="119"/>
      <c r="M516" s="118"/>
      <c r="N516" s="118"/>
      <c r="O516" s="118"/>
      <c r="P516" s="120"/>
      <c r="R516" s="118"/>
      <c r="S516" s="118"/>
      <c r="T516" s="118"/>
      <c r="U516" s="118"/>
      <c r="V516" s="118"/>
      <c r="W516" s="118"/>
      <c r="X516" s="118"/>
      <c r="Y516" s="118"/>
      <c r="Z516" s="118"/>
    </row>
    <row r="517" spans="1:26" ht="14.25" customHeight="1" x14ac:dyDescent="0.55000000000000004">
      <c r="A517" s="118"/>
      <c r="B517" s="118"/>
      <c r="C517" s="118"/>
      <c r="D517" s="119"/>
      <c r="E517" s="119"/>
      <c r="F517" s="119"/>
      <c r="G517" s="119"/>
      <c r="H517" s="119"/>
      <c r="I517" s="119"/>
      <c r="J517" s="119"/>
      <c r="K517" s="119"/>
      <c r="L517" s="119"/>
      <c r="M517" s="118"/>
      <c r="N517" s="118"/>
      <c r="O517" s="118"/>
      <c r="P517" s="120"/>
      <c r="R517" s="118"/>
      <c r="S517" s="118"/>
      <c r="T517" s="118"/>
      <c r="U517" s="118"/>
      <c r="V517" s="118"/>
      <c r="W517" s="118"/>
      <c r="X517" s="118"/>
      <c r="Y517" s="118"/>
      <c r="Z517" s="118"/>
    </row>
    <row r="518" spans="1:26" ht="14.25" customHeight="1" x14ac:dyDescent="0.55000000000000004">
      <c r="A518" s="118"/>
      <c r="B518" s="118"/>
      <c r="C518" s="118"/>
      <c r="D518" s="119"/>
      <c r="E518" s="119"/>
      <c r="F518" s="119"/>
      <c r="G518" s="119"/>
      <c r="H518" s="119"/>
      <c r="I518" s="119"/>
      <c r="J518" s="119"/>
      <c r="K518" s="119"/>
      <c r="L518" s="119"/>
      <c r="M518" s="118"/>
      <c r="N518" s="118"/>
      <c r="O518" s="118"/>
      <c r="P518" s="120"/>
      <c r="R518" s="118"/>
      <c r="S518" s="118"/>
      <c r="T518" s="118"/>
      <c r="U518" s="118"/>
      <c r="V518" s="118"/>
      <c r="W518" s="118"/>
      <c r="X518" s="118"/>
      <c r="Y518" s="118"/>
      <c r="Z518" s="118"/>
    </row>
    <row r="519" spans="1:26" ht="14.25" customHeight="1" x14ac:dyDescent="0.55000000000000004">
      <c r="A519" s="118"/>
      <c r="B519" s="118"/>
      <c r="C519" s="118"/>
      <c r="D519" s="119"/>
      <c r="E519" s="119"/>
      <c r="F519" s="119"/>
      <c r="G519" s="119"/>
      <c r="H519" s="119"/>
      <c r="I519" s="119"/>
      <c r="J519" s="119"/>
      <c r="K519" s="119"/>
      <c r="L519" s="119"/>
      <c r="M519" s="118"/>
      <c r="N519" s="118"/>
      <c r="O519" s="118"/>
      <c r="P519" s="120"/>
      <c r="R519" s="118"/>
      <c r="S519" s="118"/>
      <c r="T519" s="118"/>
      <c r="U519" s="118"/>
      <c r="V519" s="118"/>
      <c r="W519" s="118"/>
      <c r="X519" s="118"/>
      <c r="Y519" s="118"/>
      <c r="Z519" s="118"/>
    </row>
    <row r="520" spans="1:26" ht="14.25" customHeight="1" x14ac:dyDescent="0.55000000000000004">
      <c r="A520" s="118"/>
      <c r="B520" s="118"/>
      <c r="C520" s="118"/>
      <c r="D520" s="119"/>
      <c r="E520" s="119"/>
      <c r="F520" s="119"/>
      <c r="G520" s="119"/>
      <c r="H520" s="119"/>
      <c r="I520" s="119"/>
      <c r="J520" s="119"/>
      <c r="K520" s="119"/>
      <c r="L520" s="119"/>
      <c r="M520" s="118"/>
      <c r="N520" s="118"/>
      <c r="O520" s="118"/>
      <c r="P520" s="120"/>
      <c r="R520" s="118"/>
      <c r="S520" s="118"/>
      <c r="T520" s="118"/>
      <c r="U520" s="118"/>
      <c r="V520" s="118"/>
      <c r="W520" s="118"/>
      <c r="X520" s="118"/>
      <c r="Y520" s="118"/>
      <c r="Z520" s="118"/>
    </row>
    <row r="521" spans="1:26" ht="14.25" customHeight="1" x14ac:dyDescent="0.55000000000000004">
      <c r="A521" s="118"/>
      <c r="B521" s="118"/>
      <c r="C521" s="118"/>
      <c r="D521" s="119"/>
      <c r="E521" s="119"/>
      <c r="F521" s="119"/>
      <c r="G521" s="119"/>
      <c r="H521" s="119"/>
      <c r="I521" s="119"/>
      <c r="J521" s="119"/>
      <c r="K521" s="119"/>
      <c r="L521" s="119"/>
      <c r="M521" s="118"/>
      <c r="N521" s="118"/>
      <c r="O521" s="118"/>
      <c r="P521" s="120"/>
      <c r="R521" s="118"/>
      <c r="S521" s="118"/>
      <c r="T521" s="118"/>
      <c r="U521" s="118"/>
      <c r="V521" s="118"/>
      <c r="W521" s="118"/>
      <c r="X521" s="118"/>
      <c r="Y521" s="118"/>
      <c r="Z521" s="118"/>
    </row>
    <row r="522" spans="1:26" ht="14.25" customHeight="1" x14ac:dyDescent="0.55000000000000004">
      <c r="A522" s="118"/>
      <c r="B522" s="118"/>
      <c r="C522" s="118"/>
      <c r="D522" s="119"/>
      <c r="E522" s="119"/>
      <c r="F522" s="119"/>
      <c r="G522" s="119"/>
      <c r="H522" s="119"/>
      <c r="I522" s="119"/>
      <c r="J522" s="119"/>
      <c r="K522" s="119"/>
      <c r="L522" s="119"/>
      <c r="M522" s="118"/>
      <c r="N522" s="118"/>
      <c r="O522" s="118"/>
      <c r="P522" s="120"/>
      <c r="R522" s="118"/>
      <c r="S522" s="118"/>
      <c r="T522" s="118"/>
      <c r="U522" s="118"/>
      <c r="V522" s="118"/>
      <c r="W522" s="118"/>
      <c r="X522" s="118"/>
      <c r="Y522" s="118"/>
      <c r="Z522" s="118"/>
    </row>
    <row r="523" spans="1:26" ht="14.25" customHeight="1" x14ac:dyDescent="0.55000000000000004">
      <c r="A523" s="118"/>
      <c r="B523" s="118"/>
      <c r="C523" s="118"/>
      <c r="D523" s="119"/>
      <c r="E523" s="119"/>
      <c r="F523" s="119"/>
      <c r="G523" s="119"/>
      <c r="H523" s="119"/>
      <c r="I523" s="119"/>
      <c r="J523" s="119"/>
      <c r="K523" s="119"/>
      <c r="L523" s="119"/>
      <c r="M523" s="118"/>
      <c r="N523" s="118"/>
      <c r="O523" s="118"/>
      <c r="P523" s="120"/>
      <c r="R523" s="118"/>
      <c r="S523" s="118"/>
      <c r="T523" s="118"/>
      <c r="U523" s="118"/>
      <c r="V523" s="118"/>
      <c r="W523" s="118"/>
      <c r="X523" s="118"/>
      <c r="Y523" s="118"/>
      <c r="Z523" s="118"/>
    </row>
    <row r="524" spans="1:26" ht="14.25" customHeight="1" x14ac:dyDescent="0.55000000000000004">
      <c r="A524" s="118"/>
      <c r="B524" s="118"/>
      <c r="C524" s="118"/>
      <c r="D524" s="119"/>
      <c r="E524" s="119"/>
      <c r="F524" s="119"/>
      <c r="G524" s="119"/>
      <c r="H524" s="119"/>
      <c r="I524" s="119"/>
      <c r="J524" s="119"/>
      <c r="K524" s="119"/>
      <c r="L524" s="119"/>
      <c r="M524" s="118"/>
      <c r="N524" s="118"/>
      <c r="O524" s="118"/>
      <c r="P524" s="120"/>
      <c r="R524" s="118"/>
      <c r="S524" s="118"/>
      <c r="T524" s="118"/>
      <c r="U524" s="118"/>
      <c r="V524" s="118"/>
      <c r="W524" s="118"/>
      <c r="X524" s="118"/>
      <c r="Y524" s="118"/>
      <c r="Z524" s="118"/>
    </row>
    <row r="525" spans="1:26" ht="14.25" customHeight="1" x14ac:dyDescent="0.55000000000000004">
      <c r="A525" s="118"/>
      <c r="B525" s="118"/>
      <c r="C525" s="118"/>
      <c r="D525" s="119"/>
      <c r="E525" s="119"/>
      <c r="F525" s="119"/>
      <c r="G525" s="119"/>
      <c r="H525" s="119"/>
      <c r="I525" s="119"/>
      <c r="J525" s="119"/>
      <c r="K525" s="119"/>
      <c r="L525" s="119"/>
      <c r="M525" s="118"/>
      <c r="N525" s="118"/>
      <c r="O525" s="118"/>
      <c r="P525" s="120"/>
      <c r="R525" s="118"/>
      <c r="S525" s="118"/>
      <c r="T525" s="118"/>
      <c r="U525" s="118"/>
      <c r="V525" s="118"/>
      <c r="W525" s="118"/>
      <c r="X525" s="118"/>
      <c r="Y525" s="118"/>
      <c r="Z525" s="118"/>
    </row>
    <row r="526" spans="1:26" ht="14.25" customHeight="1" x14ac:dyDescent="0.55000000000000004">
      <c r="A526" s="118"/>
      <c r="B526" s="118"/>
      <c r="C526" s="118"/>
      <c r="D526" s="119"/>
      <c r="E526" s="119"/>
      <c r="F526" s="119"/>
      <c r="G526" s="119"/>
      <c r="H526" s="119"/>
      <c r="I526" s="119"/>
      <c r="J526" s="119"/>
      <c r="K526" s="119"/>
      <c r="L526" s="119"/>
      <c r="M526" s="118"/>
      <c r="N526" s="118"/>
      <c r="O526" s="118"/>
      <c r="P526" s="120"/>
      <c r="R526" s="118"/>
      <c r="S526" s="118"/>
      <c r="T526" s="118"/>
      <c r="U526" s="118"/>
      <c r="V526" s="118"/>
      <c r="W526" s="118"/>
      <c r="X526" s="118"/>
      <c r="Y526" s="118"/>
      <c r="Z526" s="118"/>
    </row>
    <row r="527" spans="1:26" ht="14.25" customHeight="1" x14ac:dyDescent="0.55000000000000004">
      <c r="A527" s="118"/>
      <c r="B527" s="118"/>
      <c r="C527" s="118"/>
      <c r="D527" s="119"/>
      <c r="E527" s="119"/>
      <c r="F527" s="119"/>
      <c r="G527" s="119"/>
      <c r="H527" s="119"/>
      <c r="I527" s="119"/>
      <c r="J527" s="119"/>
      <c r="K527" s="119"/>
      <c r="L527" s="119"/>
      <c r="M527" s="118"/>
      <c r="N527" s="118"/>
      <c r="O527" s="118"/>
      <c r="P527" s="120"/>
      <c r="R527" s="118"/>
      <c r="S527" s="118"/>
      <c r="T527" s="118"/>
      <c r="U527" s="118"/>
      <c r="V527" s="118"/>
      <c r="W527" s="118"/>
      <c r="X527" s="118"/>
      <c r="Y527" s="118"/>
      <c r="Z527" s="118"/>
    </row>
    <row r="528" spans="1:26" ht="14.25" customHeight="1" x14ac:dyDescent="0.55000000000000004">
      <c r="A528" s="118"/>
      <c r="B528" s="118"/>
      <c r="C528" s="118"/>
      <c r="D528" s="119"/>
      <c r="E528" s="119"/>
      <c r="F528" s="119"/>
      <c r="G528" s="119"/>
      <c r="H528" s="119"/>
      <c r="I528" s="119"/>
      <c r="J528" s="119"/>
      <c r="K528" s="119"/>
      <c r="L528" s="119"/>
      <c r="M528" s="118"/>
      <c r="N528" s="118"/>
      <c r="O528" s="118"/>
      <c r="P528" s="120"/>
      <c r="R528" s="118"/>
      <c r="S528" s="118"/>
      <c r="T528" s="118"/>
      <c r="U528" s="118"/>
      <c r="V528" s="118"/>
      <c r="W528" s="118"/>
      <c r="X528" s="118"/>
      <c r="Y528" s="118"/>
      <c r="Z528" s="118"/>
    </row>
    <row r="529" spans="1:26" ht="14.25" customHeight="1" x14ac:dyDescent="0.55000000000000004">
      <c r="A529" s="118"/>
      <c r="B529" s="118"/>
      <c r="C529" s="118"/>
      <c r="D529" s="119"/>
      <c r="E529" s="119"/>
      <c r="F529" s="119"/>
      <c r="G529" s="119"/>
      <c r="H529" s="119"/>
      <c r="I529" s="119"/>
      <c r="J529" s="119"/>
      <c r="K529" s="119"/>
      <c r="L529" s="119"/>
      <c r="M529" s="118"/>
      <c r="N529" s="118"/>
      <c r="O529" s="118"/>
      <c r="P529" s="120"/>
      <c r="R529" s="118"/>
      <c r="S529" s="118"/>
      <c r="T529" s="118"/>
      <c r="U529" s="118"/>
      <c r="V529" s="118"/>
      <c r="W529" s="118"/>
      <c r="X529" s="118"/>
      <c r="Y529" s="118"/>
      <c r="Z529" s="118"/>
    </row>
    <row r="530" spans="1:26" ht="14.25" customHeight="1" x14ac:dyDescent="0.55000000000000004">
      <c r="A530" s="118"/>
      <c r="B530" s="118"/>
      <c r="C530" s="118"/>
      <c r="D530" s="119"/>
      <c r="E530" s="119"/>
      <c r="F530" s="119"/>
      <c r="G530" s="119"/>
      <c r="H530" s="119"/>
      <c r="I530" s="119"/>
      <c r="J530" s="119"/>
      <c r="K530" s="119"/>
      <c r="L530" s="119"/>
      <c r="M530" s="118"/>
      <c r="N530" s="118"/>
      <c r="O530" s="118"/>
      <c r="P530" s="120"/>
      <c r="R530" s="118"/>
      <c r="S530" s="118"/>
      <c r="T530" s="118"/>
      <c r="U530" s="118"/>
      <c r="V530" s="118"/>
      <c r="W530" s="118"/>
      <c r="X530" s="118"/>
      <c r="Y530" s="118"/>
      <c r="Z530" s="118"/>
    </row>
    <row r="531" spans="1:26" ht="14.25" customHeight="1" x14ac:dyDescent="0.55000000000000004">
      <c r="A531" s="118"/>
      <c r="B531" s="118"/>
      <c r="C531" s="118"/>
      <c r="D531" s="119"/>
      <c r="E531" s="119"/>
      <c r="F531" s="119"/>
      <c r="G531" s="119"/>
      <c r="H531" s="119"/>
      <c r="I531" s="119"/>
      <c r="J531" s="119"/>
      <c r="K531" s="119"/>
      <c r="L531" s="119"/>
      <c r="M531" s="118"/>
      <c r="N531" s="118"/>
      <c r="O531" s="118"/>
      <c r="P531" s="120"/>
      <c r="R531" s="118"/>
      <c r="S531" s="118"/>
      <c r="T531" s="118"/>
      <c r="U531" s="118"/>
      <c r="V531" s="118"/>
      <c r="W531" s="118"/>
      <c r="X531" s="118"/>
      <c r="Y531" s="118"/>
      <c r="Z531" s="118"/>
    </row>
    <row r="532" spans="1:26" ht="14.25" customHeight="1" x14ac:dyDescent="0.55000000000000004">
      <c r="A532" s="118"/>
      <c r="B532" s="118"/>
      <c r="C532" s="118"/>
      <c r="D532" s="119"/>
      <c r="E532" s="119"/>
      <c r="F532" s="119"/>
      <c r="G532" s="119"/>
      <c r="H532" s="119"/>
      <c r="I532" s="119"/>
      <c r="J532" s="119"/>
      <c r="K532" s="119"/>
      <c r="L532" s="119"/>
      <c r="M532" s="118"/>
      <c r="N532" s="118"/>
      <c r="O532" s="118"/>
      <c r="P532" s="120"/>
      <c r="R532" s="118"/>
      <c r="S532" s="118"/>
      <c r="T532" s="118"/>
      <c r="U532" s="118"/>
      <c r="V532" s="118"/>
      <c r="W532" s="118"/>
      <c r="X532" s="118"/>
      <c r="Y532" s="118"/>
      <c r="Z532" s="118"/>
    </row>
    <row r="533" spans="1:26" ht="14.25" customHeight="1" x14ac:dyDescent="0.55000000000000004">
      <c r="A533" s="118"/>
      <c r="B533" s="118"/>
      <c r="C533" s="118"/>
      <c r="D533" s="119"/>
      <c r="E533" s="119"/>
      <c r="F533" s="119"/>
      <c r="G533" s="119"/>
      <c r="H533" s="119"/>
      <c r="I533" s="119"/>
      <c r="J533" s="119"/>
      <c r="K533" s="119"/>
      <c r="L533" s="119"/>
      <c r="M533" s="118"/>
      <c r="N533" s="118"/>
      <c r="O533" s="118"/>
      <c r="P533" s="120"/>
      <c r="R533" s="118"/>
      <c r="S533" s="118"/>
      <c r="T533" s="118"/>
      <c r="U533" s="118"/>
      <c r="V533" s="118"/>
      <c r="W533" s="118"/>
      <c r="X533" s="118"/>
      <c r="Y533" s="118"/>
      <c r="Z533" s="118"/>
    </row>
    <row r="534" spans="1:26" ht="14.25" customHeight="1" x14ac:dyDescent="0.55000000000000004">
      <c r="A534" s="118"/>
      <c r="B534" s="118"/>
      <c r="C534" s="118"/>
      <c r="D534" s="119"/>
      <c r="E534" s="119"/>
      <c r="F534" s="119"/>
      <c r="G534" s="119"/>
      <c r="H534" s="119"/>
      <c r="I534" s="119"/>
      <c r="J534" s="119"/>
      <c r="K534" s="119"/>
      <c r="L534" s="119"/>
      <c r="M534" s="118"/>
      <c r="N534" s="118"/>
      <c r="O534" s="118"/>
      <c r="P534" s="120"/>
      <c r="R534" s="118"/>
      <c r="S534" s="118"/>
      <c r="T534" s="118"/>
      <c r="U534" s="118"/>
      <c r="V534" s="118"/>
      <c r="W534" s="118"/>
      <c r="X534" s="118"/>
      <c r="Y534" s="118"/>
      <c r="Z534" s="118"/>
    </row>
    <row r="535" spans="1:26" ht="14.25" customHeight="1" x14ac:dyDescent="0.55000000000000004">
      <c r="A535" s="118"/>
      <c r="B535" s="118"/>
      <c r="C535" s="118"/>
      <c r="D535" s="119"/>
      <c r="E535" s="119"/>
      <c r="F535" s="119"/>
      <c r="G535" s="119"/>
      <c r="H535" s="119"/>
      <c r="I535" s="119"/>
      <c r="J535" s="119"/>
      <c r="K535" s="119"/>
      <c r="L535" s="119"/>
      <c r="M535" s="118"/>
      <c r="N535" s="118"/>
      <c r="O535" s="118"/>
      <c r="P535" s="120"/>
      <c r="R535" s="118"/>
      <c r="S535" s="118"/>
      <c r="T535" s="118"/>
      <c r="U535" s="118"/>
      <c r="V535" s="118"/>
      <c r="W535" s="118"/>
      <c r="X535" s="118"/>
      <c r="Y535" s="118"/>
      <c r="Z535" s="118"/>
    </row>
    <row r="536" spans="1:26" ht="14.25" customHeight="1" x14ac:dyDescent="0.55000000000000004">
      <c r="A536" s="118"/>
      <c r="B536" s="118"/>
      <c r="C536" s="118"/>
      <c r="D536" s="119"/>
      <c r="E536" s="119"/>
      <c r="F536" s="119"/>
      <c r="G536" s="119"/>
      <c r="H536" s="119"/>
      <c r="I536" s="119"/>
      <c r="J536" s="119"/>
      <c r="K536" s="119"/>
      <c r="L536" s="119"/>
      <c r="M536" s="118"/>
      <c r="N536" s="118"/>
      <c r="O536" s="118"/>
      <c r="P536" s="120"/>
      <c r="R536" s="118"/>
      <c r="S536" s="118"/>
      <c r="T536" s="118"/>
      <c r="U536" s="118"/>
      <c r="V536" s="118"/>
      <c r="W536" s="118"/>
      <c r="X536" s="118"/>
      <c r="Y536" s="118"/>
      <c r="Z536" s="118"/>
    </row>
    <row r="537" spans="1:26" ht="14.25" customHeight="1" x14ac:dyDescent="0.55000000000000004">
      <c r="A537" s="118"/>
      <c r="B537" s="118"/>
      <c r="C537" s="118"/>
      <c r="D537" s="119"/>
      <c r="E537" s="119"/>
      <c r="F537" s="119"/>
      <c r="G537" s="119"/>
      <c r="H537" s="119"/>
      <c r="I537" s="119"/>
      <c r="J537" s="119"/>
      <c r="K537" s="119"/>
      <c r="L537" s="119"/>
      <c r="M537" s="118"/>
      <c r="N537" s="118"/>
      <c r="O537" s="118"/>
      <c r="P537" s="120"/>
      <c r="R537" s="118"/>
      <c r="S537" s="118"/>
      <c r="T537" s="118"/>
      <c r="U537" s="118"/>
      <c r="V537" s="118"/>
      <c r="W537" s="118"/>
      <c r="X537" s="118"/>
      <c r="Y537" s="118"/>
      <c r="Z537" s="118"/>
    </row>
    <row r="538" spans="1:26" ht="14.25" customHeight="1" x14ac:dyDescent="0.55000000000000004">
      <c r="A538" s="118"/>
      <c r="B538" s="118"/>
      <c r="C538" s="118"/>
      <c r="D538" s="119"/>
      <c r="E538" s="119"/>
      <c r="F538" s="119"/>
      <c r="G538" s="119"/>
      <c r="H538" s="119"/>
      <c r="I538" s="119"/>
      <c r="J538" s="119"/>
      <c r="K538" s="119"/>
      <c r="L538" s="119"/>
      <c r="M538" s="118"/>
      <c r="N538" s="118"/>
      <c r="O538" s="118"/>
      <c r="P538" s="120"/>
      <c r="R538" s="118"/>
      <c r="S538" s="118"/>
      <c r="T538" s="118"/>
      <c r="U538" s="118"/>
      <c r="V538" s="118"/>
      <c r="W538" s="118"/>
      <c r="X538" s="118"/>
      <c r="Y538" s="118"/>
      <c r="Z538" s="118"/>
    </row>
    <row r="539" spans="1:26" ht="14.25" customHeight="1" x14ac:dyDescent="0.55000000000000004">
      <c r="A539" s="118"/>
      <c r="B539" s="118"/>
      <c r="C539" s="118"/>
      <c r="D539" s="119"/>
      <c r="E539" s="119"/>
      <c r="F539" s="119"/>
      <c r="G539" s="119"/>
      <c r="H539" s="119"/>
      <c r="I539" s="119"/>
      <c r="J539" s="119"/>
      <c r="K539" s="119"/>
      <c r="L539" s="119"/>
      <c r="M539" s="118"/>
      <c r="N539" s="118"/>
      <c r="O539" s="118"/>
      <c r="P539" s="120"/>
      <c r="R539" s="118"/>
      <c r="S539" s="118"/>
      <c r="T539" s="118"/>
      <c r="U539" s="118"/>
      <c r="V539" s="118"/>
      <c r="W539" s="118"/>
      <c r="X539" s="118"/>
      <c r="Y539" s="118"/>
      <c r="Z539" s="118"/>
    </row>
    <row r="540" spans="1:26" ht="14.25" customHeight="1" x14ac:dyDescent="0.55000000000000004">
      <c r="A540" s="118"/>
      <c r="B540" s="118"/>
      <c r="C540" s="118"/>
      <c r="D540" s="119"/>
      <c r="E540" s="119"/>
      <c r="F540" s="119"/>
      <c r="G540" s="119"/>
      <c r="H540" s="119"/>
      <c r="I540" s="119"/>
      <c r="J540" s="119"/>
      <c r="K540" s="119"/>
      <c r="L540" s="119"/>
      <c r="M540" s="118"/>
      <c r="N540" s="118"/>
      <c r="O540" s="118"/>
      <c r="P540" s="120"/>
      <c r="R540" s="118"/>
      <c r="S540" s="118"/>
      <c r="T540" s="118"/>
      <c r="U540" s="118"/>
      <c r="V540" s="118"/>
      <c r="W540" s="118"/>
      <c r="X540" s="118"/>
      <c r="Y540" s="118"/>
      <c r="Z540" s="118"/>
    </row>
    <row r="541" spans="1:26" ht="14.25" customHeight="1" x14ac:dyDescent="0.55000000000000004">
      <c r="A541" s="118"/>
      <c r="B541" s="118"/>
      <c r="C541" s="118"/>
      <c r="D541" s="119"/>
      <c r="E541" s="119"/>
      <c r="F541" s="119"/>
      <c r="G541" s="119"/>
      <c r="H541" s="119"/>
      <c r="I541" s="119"/>
      <c r="J541" s="119"/>
      <c r="K541" s="119"/>
      <c r="L541" s="119"/>
      <c r="M541" s="118"/>
      <c r="N541" s="118"/>
      <c r="O541" s="118"/>
      <c r="P541" s="120"/>
      <c r="R541" s="118"/>
      <c r="S541" s="118"/>
      <c r="T541" s="118"/>
      <c r="U541" s="118"/>
      <c r="V541" s="118"/>
      <c r="W541" s="118"/>
      <c r="X541" s="118"/>
      <c r="Y541" s="118"/>
      <c r="Z541" s="118"/>
    </row>
    <row r="542" spans="1:26" ht="14.25" customHeight="1" x14ac:dyDescent="0.55000000000000004">
      <c r="A542" s="118"/>
      <c r="B542" s="118"/>
      <c r="C542" s="118"/>
      <c r="D542" s="119"/>
      <c r="E542" s="119"/>
      <c r="F542" s="119"/>
      <c r="G542" s="119"/>
      <c r="H542" s="119"/>
      <c r="I542" s="119"/>
      <c r="J542" s="119"/>
      <c r="K542" s="119"/>
      <c r="L542" s="119"/>
      <c r="M542" s="118"/>
      <c r="N542" s="118"/>
      <c r="O542" s="118"/>
      <c r="P542" s="120"/>
      <c r="R542" s="118"/>
      <c r="S542" s="118"/>
      <c r="T542" s="118"/>
      <c r="U542" s="118"/>
      <c r="V542" s="118"/>
      <c r="W542" s="118"/>
      <c r="X542" s="118"/>
      <c r="Y542" s="118"/>
      <c r="Z542" s="118"/>
    </row>
    <row r="543" spans="1:26" ht="14.25" customHeight="1" x14ac:dyDescent="0.55000000000000004">
      <c r="A543" s="118"/>
      <c r="B543" s="118"/>
      <c r="C543" s="118"/>
      <c r="D543" s="119"/>
      <c r="E543" s="119"/>
      <c r="F543" s="119"/>
      <c r="G543" s="119"/>
      <c r="H543" s="119"/>
      <c r="I543" s="119"/>
      <c r="J543" s="119"/>
      <c r="K543" s="119"/>
      <c r="L543" s="119"/>
      <c r="M543" s="118"/>
      <c r="N543" s="118"/>
      <c r="O543" s="118"/>
      <c r="P543" s="120"/>
      <c r="R543" s="118"/>
      <c r="S543" s="118"/>
      <c r="T543" s="118"/>
      <c r="U543" s="118"/>
      <c r="V543" s="118"/>
      <c r="W543" s="118"/>
      <c r="X543" s="118"/>
      <c r="Y543" s="118"/>
      <c r="Z543" s="118"/>
    </row>
    <row r="544" spans="1:26" ht="14.25" customHeight="1" x14ac:dyDescent="0.55000000000000004">
      <c r="A544" s="118"/>
      <c r="B544" s="118"/>
      <c r="C544" s="118"/>
      <c r="D544" s="119"/>
      <c r="E544" s="119"/>
      <c r="F544" s="119"/>
      <c r="G544" s="119"/>
      <c r="H544" s="119"/>
      <c r="I544" s="119"/>
      <c r="J544" s="119"/>
      <c r="K544" s="119"/>
      <c r="L544" s="119"/>
      <c r="M544" s="118"/>
      <c r="N544" s="118"/>
      <c r="O544" s="118"/>
      <c r="P544" s="120"/>
      <c r="R544" s="118"/>
      <c r="S544" s="118"/>
      <c r="T544" s="118"/>
      <c r="U544" s="118"/>
      <c r="V544" s="118"/>
      <c r="W544" s="118"/>
      <c r="X544" s="118"/>
      <c r="Y544" s="118"/>
      <c r="Z544" s="118"/>
    </row>
    <row r="545" spans="1:26" ht="14.25" customHeight="1" x14ac:dyDescent="0.55000000000000004">
      <c r="A545" s="118"/>
      <c r="B545" s="118"/>
      <c r="C545" s="118"/>
      <c r="D545" s="119"/>
      <c r="E545" s="119"/>
      <c r="F545" s="119"/>
      <c r="G545" s="119"/>
      <c r="H545" s="119"/>
      <c r="I545" s="119"/>
      <c r="J545" s="119"/>
      <c r="K545" s="119"/>
      <c r="L545" s="119"/>
      <c r="M545" s="118"/>
      <c r="N545" s="118"/>
      <c r="O545" s="118"/>
      <c r="P545" s="120"/>
      <c r="R545" s="118"/>
      <c r="S545" s="118"/>
      <c r="T545" s="118"/>
      <c r="U545" s="118"/>
      <c r="V545" s="118"/>
      <c r="W545" s="118"/>
      <c r="X545" s="118"/>
      <c r="Y545" s="118"/>
      <c r="Z545" s="118"/>
    </row>
    <row r="546" spans="1:26" ht="14.25" customHeight="1" x14ac:dyDescent="0.55000000000000004">
      <c r="A546" s="118"/>
      <c r="B546" s="118"/>
      <c r="C546" s="118"/>
      <c r="D546" s="119"/>
      <c r="E546" s="119"/>
      <c r="F546" s="119"/>
      <c r="G546" s="119"/>
      <c r="H546" s="119"/>
      <c r="I546" s="119"/>
      <c r="J546" s="119"/>
      <c r="K546" s="119"/>
      <c r="L546" s="119"/>
      <c r="M546" s="118"/>
      <c r="N546" s="118"/>
      <c r="O546" s="118"/>
      <c r="P546" s="120"/>
      <c r="R546" s="118"/>
      <c r="S546" s="118"/>
      <c r="T546" s="118"/>
      <c r="U546" s="118"/>
      <c r="V546" s="118"/>
      <c r="W546" s="118"/>
      <c r="X546" s="118"/>
      <c r="Y546" s="118"/>
      <c r="Z546" s="118"/>
    </row>
    <row r="547" spans="1:26" ht="14.25" customHeight="1" x14ac:dyDescent="0.55000000000000004">
      <c r="A547" s="118"/>
      <c r="B547" s="118"/>
      <c r="C547" s="118"/>
      <c r="D547" s="119"/>
      <c r="E547" s="119"/>
      <c r="F547" s="119"/>
      <c r="G547" s="119"/>
      <c r="H547" s="119"/>
      <c r="I547" s="119"/>
      <c r="J547" s="119"/>
      <c r="K547" s="119"/>
      <c r="L547" s="119"/>
      <c r="M547" s="118"/>
      <c r="N547" s="118"/>
      <c r="O547" s="118"/>
      <c r="P547" s="120"/>
      <c r="R547" s="118"/>
      <c r="S547" s="118"/>
      <c r="T547" s="118"/>
      <c r="U547" s="118"/>
      <c r="V547" s="118"/>
      <c r="W547" s="118"/>
      <c r="X547" s="118"/>
      <c r="Y547" s="118"/>
      <c r="Z547" s="118"/>
    </row>
    <row r="548" spans="1:26" ht="14.25" customHeight="1" x14ac:dyDescent="0.55000000000000004">
      <c r="A548" s="118"/>
      <c r="B548" s="118"/>
      <c r="C548" s="118"/>
      <c r="D548" s="119"/>
      <c r="E548" s="119"/>
      <c r="F548" s="119"/>
      <c r="G548" s="119"/>
      <c r="H548" s="119"/>
      <c r="I548" s="119"/>
      <c r="J548" s="119"/>
      <c r="K548" s="119"/>
      <c r="L548" s="119"/>
      <c r="M548" s="118"/>
      <c r="N548" s="118"/>
      <c r="O548" s="118"/>
      <c r="P548" s="120"/>
      <c r="R548" s="118"/>
      <c r="S548" s="118"/>
      <c r="T548" s="118"/>
      <c r="U548" s="118"/>
      <c r="V548" s="118"/>
      <c r="W548" s="118"/>
      <c r="X548" s="118"/>
      <c r="Y548" s="118"/>
      <c r="Z548" s="118"/>
    </row>
    <row r="549" spans="1:26" ht="14.25" customHeight="1" x14ac:dyDescent="0.55000000000000004">
      <c r="A549" s="118"/>
      <c r="B549" s="118"/>
      <c r="C549" s="118"/>
      <c r="D549" s="119"/>
      <c r="E549" s="119"/>
      <c r="F549" s="119"/>
      <c r="G549" s="119"/>
      <c r="H549" s="119"/>
      <c r="I549" s="119"/>
      <c r="J549" s="119"/>
      <c r="K549" s="119"/>
      <c r="L549" s="119"/>
      <c r="M549" s="118"/>
      <c r="N549" s="118"/>
      <c r="O549" s="118"/>
      <c r="P549" s="120"/>
      <c r="R549" s="118"/>
      <c r="S549" s="118"/>
      <c r="T549" s="118"/>
      <c r="U549" s="118"/>
      <c r="V549" s="118"/>
      <c r="W549" s="118"/>
      <c r="X549" s="118"/>
      <c r="Y549" s="118"/>
      <c r="Z549" s="118"/>
    </row>
    <row r="550" spans="1:26" ht="14.25" customHeight="1" x14ac:dyDescent="0.55000000000000004">
      <c r="A550" s="118"/>
      <c r="B550" s="118"/>
      <c r="C550" s="118"/>
      <c r="D550" s="119"/>
      <c r="E550" s="119"/>
      <c r="F550" s="119"/>
      <c r="G550" s="119"/>
      <c r="H550" s="119"/>
      <c r="I550" s="119"/>
      <c r="J550" s="119"/>
      <c r="K550" s="119"/>
      <c r="L550" s="119"/>
      <c r="M550" s="118"/>
      <c r="N550" s="118"/>
      <c r="O550" s="118"/>
      <c r="P550" s="120"/>
      <c r="R550" s="118"/>
      <c r="S550" s="118"/>
      <c r="T550" s="118"/>
      <c r="U550" s="118"/>
      <c r="V550" s="118"/>
      <c r="W550" s="118"/>
      <c r="X550" s="118"/>
      <c r="Y550" s="118"/>
      <c r="Z550" s="118"/>
    </row>
    <row r="551" spans="1:26" ht="14.25" customHeight="1" x14ac:dyDescent="0.55000000000000004">
      <c r="A551" s="118"/>
      <c r="B551" s="118"/>
      <c r="C551" s="118"/>
      <c r="D551" s="119"/>
      <c r="E551" s="119"/>
      <c r="F551" s="119"/>
      <c r="G551" s="119"/>
      <c r="H551" s="119"/>
      <c r="I551" s="119"/>
      <c r="J551" s="119"/>
      <c r="K551" s="119"/>
      <c r="L551" s="119"/>
      <c r="M551" s="118"/>
      <c r="N551" s="118"/>
      <c r="O551" s="118"/>
      <c r="P551" s="120"/>
      <c r="R551" s="118"/>
      <c r="S551" s="118"/>
      <c r="T551" s="118"/>
      <c r="U551" s="118"/>
      <c r="V551" s="118"/>
      <c r="W551" s="118"/>
      <c r="X551" s="118"/>
      <c r="Y551" s="118"/>
      <c r="Z551" s="118"/>
    </row>
    <row r="552" spans="1:26" ht="14.25" customHeight="1" x14ac:dyDescent="0.55000000000000004">
      <c r="A552" s="118"/>
      <c r="B552" s="118"/>
      <c r="C552" s="118"/>
      <c r="D552" s="119"/>
      <c r="E552" s="119"/>
      <c r="F552" s="119"/>
      <c r="G552" s="119"/>
      <c r="H552" s="119"/>
      <c r="I552" s="119"/>
      <c r="J552" s="119"/>
      <c r="K552" s="119"/>
      <c r="L552" s="119"/>
      <c r="M552" s="118"/>
      <c r="N552" s="118"/>
      <c r="O552" s="118"/>
      <c r="P552" s="120"/>
      <c r="R552" s="118"/>
      <c r="S552" s="118"/>
      <c r="T552" s="118"/>
      <c r="U552" s="118"/>
      <c r="V552" s="118"/>
      <c r="W552" s="118"/>
      <c r="X552" s="118"/>
      <c r="Y552" s="118"/>
      <c r="Z552" s="118"/>
    </row>
    <row r="553" spans="1:26" ht="14.25" customHeight="1" x14ac:dyDescent="0.55000000000000004">
      <c r="A553" s="118"/>
      <c r="B553" s="118"/>
      <c r="C553" s="118"/>
      <c r="D553" s="119"/>
      <c r="E553" s="119"/>
      <c r="F553" s="119"/>
      <c r="G553" s="119"/>
      <c r="H553" s="119"/>
      <c r="I553" s="119"/>
      <c r="J553" s="119"/>
      <c r="K553" s="119"/>
      <c r="L553" s="119"/>
      <c r="M553" s="118"/>
      <c r="N553" s="118"/>
      <c r="O553" s="118"/>
      <c r="P553" s="120"/>
      <c r="R553" s="118"/>
      <c r="S553" s="118"/>
      <c r="T553" s="118"/>
      <c r="U553" s="118"/>
      <c r="V553" s="118"/>
      <c r="W553" s="118"/>
      <c r="X553" s="118"/>
      <c r="Y553" s="118"/>
      <c r="Z553" s="118"/>
    </row>
    <row r="554" spans="1:26" ht="14.25" customHeight="1" x14ac:dyDescent="0.55000000000000004">
      <c r="A554" s="118"/>
      <c r="B554" s="118"/>
      <c r="C554" s="118"/>
      <c r="D554" s="119"/>
      <c r="E554" s="119"/>
      <c r="F554" s="119"/>
      <c r="G554" s="119"/>
      <c r="H554" s="119"/>
      <c r="I554" s="119"/>
      <c r="J554" s="119"/>
      <c r="K554" s="119"/>
      <c r="L554" s="119"/>
      <c r="M554" s="118"/>
      <c r="N554" s="118"/>
      <c r="O554" s="118"/>
      <c r="P554" s="120"/>
      <c r="R554" s="118"/>
      <c r="S554" s="118"/>
      <c r="T554" s="118"/>
      <c r="U554" s="118"/>
      <c r="V554" s="118"/>
      <c r="W554" s="118"/>
      <c r="X554" s="118"/>
      <c r="Y554" s="118"/>
      <c r="Z554" s="118"/>
    </row>
    <row r="555" spans="1:26" ht="14.25" customHeight="1" x14ac:dyDescent="0.55000000000000004">
      <c r="A555" s="118"/>
      <c r="B555" s="118"/>
      <c r="C555" s="118"/>
      <c r="D555" s="119"/>
      <c r="E555" s="119"/>
      <c r="F555" s="119"/>
      <c r="G555" s="119"/>
      <c r="H555" s="119"/>
      <c r="I555" s="119"/>
      <c r="J555" s="119"/>
      <c r="K555" s="119"/>
      <c r="L555" s="119"/>
      <c r="M555" s="118"/>
      <c r="N555" s="118"/>
      <c r="O555" s="118"/>
      <c r="P555" s="120"/>
      <c r="R555" s="118"/>
      <c r="S555" s="118"/>
      <c r="T555" s="118"/>
      <c r="U555" s="118"/>
      <c r="V555" s="118"/>
      <c r="W555" s="118"/>
      <c r="X555" s="118"/>
      <c r="Y555" s="118"/>
      <c r="Z555" s="118"/>
    </row>
    <row r="556" spans="1:26" ht="14.25" customHeight="1" x14ac:dyDescent="0.55000000000000004">
      <c r="A556" s="118"/>
      <c r="B556" s="118"/>
      <c r="C556" s="118"/>
      <c r="D556" s="119"/>
      <c r="E556" s="119"/>
      <c r="F556" s="119"/>
      <c r="G556" s="119"/>
      <c r="H556" s="119"/>
      <c r="I556" s="119"/>
      <c r="J556" s="119"/>
      <c r="K556" s="119"/>
      <c r="L556" s="119"/>
      <c r="M556" s="118"/>
      <c r="N556" s="118"/>
      <c r="O556" s="118"/>
      <c r="P556" s="120"/>
      <c r="R556" s="118"/>
      <c r="S556" s="118"/>
      <c r="T556" s="118"/>
      <c r="U556" s="118"/>
      <c r="V556" s="118"/>
      <c r="W556" s="118"/>
      <c r="X556" s="118"/>
      <c r="Y556" s="118"/>
      <c r="Z556" s="118"/>
    </row>
    <row r="557" spans="1:26" ht="14.25" customHeight="1" x14ac:dyDescent="0.55000000000000004">
      <c r="A557" s="118"/>
      <c r="B557" s="118"/>
      <c r="C557" s="118"/>
      <c r="D557" s="119"/>
      <c r="E557" s="119"/>
      <c r="F557" s="119"/>
      <c r="G557" s="119"/>
      <c r="H557" s="119"/>
      <c r="I557" s="119"/>
      <c r="J557" s="119"/>
      <c r="K557" s="119"/>
      <c r="L557" s="119"/>
      <c r="M557" s="118"/>
      <c r="N557" s="118"/>
      <c r="O557" s="118"/>
      <c r="P557" s="120"/>
      <c r="R557" s="118"/>
      <c r="S557" s="118"/>
      <c r="T557" s="118"/>
      <c r="U557" s="118"/>
      <c r="V557" s="118"/>
      <c r="W557" s="118"/>
      <c r="X557" s="118"/>
      <c r="Y557" s="118"/>
      <c r="Z557" s="118"/>
    </row>
    <row r="558" spans="1:26" ht="14.25" customHeight="1" x14ac:dyDescent="0.55000000000000004">
      <c r="A558" s="118"/>
      <c r="B558" s="118"/>
      <c r="C558" s="118"/>
      <c r="D558" s="119"/>
      <c r="E558" s="119"/>
      <c r="F558" s="119"/>
      <c r="G558" s="119"/>
      <c r="H558" s="119"/>
      <c r="I558" s="119"/>
      <c r="J558" s="119"/>
      <c r="K558" s="119"/>
      <c r="L558" s="119"/>
      <c r="M558" s="118"/>
      <c r="N558" s="118"/>
      <c r="O558" s="118"/>
      <c r="P558" s="120"/>
      <c r="R558" s="118"/>
      <c r="S558" s="118"/>
      <c r="T558" s="118"/>
      <c r="U558" s="118"/>
      <c r="V558" s="118"/>
      <c r="W558" s="118"/>
      <c r="X558" s="118"/>
      <c r="Y558" s="118"/>
      <c r="Z558" s="118"/>
    </row>
    <row r="559" spans="1:26" ht="14.25" customHeight="1" x14ac:dyDescent="0.55000000000000004">
      <c r="A559" s="118"/>
      <c r="B559" s="118"/>
      <c r="C559" s="118"/>
      <c r="D559" s="119"/>
      <c r="E559" s="119"/>
      <c r="F559" s="119"/>
      <c r="G559" s="119"/>
      <c r="H559" s="119"/>
      <c r="I559" s="119"/>
      <c r="J559" s="119"/>
      <c r="K559" s="119"/>
      <c r="L559" s="119"/>
      <c r="M559" s="118"/>
      <c r="N559" s="118"/>
      <c r="O559" s="118"/>
      <c r="P559" s="120"/>
      <c r="R559" s="118"/>
      <c r="S559" s="118"/>
      <c r="T559" s="118"/>
      <c r="U559" s="118"/>
      <c r="V559" s="118"/>
      <c r="W559" s="118"/>
      <c r="X559" s="118"/>
      <c r="Y559" s="118"/>
      <c r="Z559" s="118"/>
    </row>
    <row r="560" spans="1:26" ht="14.25" customHeight="1" x14ac:dyDescent="0.55000000000000004">
      <c r="A560" s="118"/>
      <c r="B560" s="118"/>
      <c r="C560" s="118"/>
      <c r="D560" s="119"/>
      <c r="E560" s="119"/>
      <c r="F560" s="119"/>
      <c r="G560" s="119"/>
      <c r="H560" s="119"/>
      <c r="I560" s="119"/>
      <c r="J560" s="119"/>
      <c r="K560" s="119"/>
      <c r="L560" s="119"/>
      <c r="M560" s="118"/>
      <c r="N560" s="118"/>
      <c r="O560" s="118"/>
      <c r="P560" s="120"/>
      <c r="R560" s="118"/>
      <c r="S560" s="118"/>
      <c r="T560" s="118"/>
      <c r="U560" s="118"/>
      <c r="V560" s="118"/>
      <c r="W560" s="118"/>
      <c r="X560" s="118"/>
      <c r="Y560" s="118"/>
      <c r="Z560" s="118"/>
    </row>
    <row r="561" spans="1:26" ht="14.25" customHeight="1" x14ac:dyDescent="0.55000000000000004">
      <c r="A561" s="118"/>
      <c r="B561" s="118"/>
      <c r="C561" s="118"/>
      <c r="D561" s="119"/>
      <c r="E561" s="119"/>
      <c r="F561" s="119"/>
      <c r="G561" s="119"/>
      <c r="H561" s="119"/>
      <c r="I561" s="119"/>
      <c r="J561" s="119"/>
      <c r="K561" s="119"/>
      <c r="L561" s="119"/>
      <c r="M561" s="118"/>
      <c r="N561" s="118"/>
      <c r="O561" s="118"/>
      <c r="P561" s="120"/>
      <c r="R561" s="118"/>
      <c r="S561" s="118"/>
      <c r="T561" s="118"/>
      <c r="U561" s="118"/>
      <c r="V561" s="118"/>
      <c r="W561" s="118"/>
      <c r="X561" s="118"/>
      <c r="Y561" s="118"/>
      <c r="Z561" s="118"/>
    </row>
    <row r="562" spans="1:26" ht="14.25" customHeight="1" x14ac:dyDescent="0.55000000000000004">
      <c r="A562" s="118"/>
      <c r="B562" s="118"/>
      <c r="C562" s="118"/>
      <c r="D562" s="119"/>
      <c r="E562" s="119"/>
      <c r="F562" s="119"/>
      <c r="G562" s="119"/>
      <c r="H562" s="119"/>
      <c r="I562" s="119"/>
      <c r="J562" s="119"/>
      <c r="K562" s="119"/>
      <c r="L562" s="119"/>
      <c r="M562" s="118"/>
      <c r="N562" s="118"/>
      <c r="O562" s="118"/>
      <c r="P562" s="120"/>
      <c r="R562" s="118"/>
      <c r="S562" s="118"/>
      <c r="T562" s="118"/>
      <c r="U562" s="118"/>
      <c r="V562" s="118"/>
      <c r="W562" s="118"/>
      <c r="X562" s="118"/>
      <c r="Y562" s="118"/>
      <c r="Z562" s="118"/>
    </row>
    <row r="563" spans="1:26" ht="14.25" customHeight="1" x14ac:dyDescent="0.55000000000000004">
      <c r="A563" s="118"/>
      <c r="B563" s="118"/>
      <c r="C563" s="118"/>
      <c r="D563" s="119"/>
      <c r="E563" s="119"/>
      <c r="F563" s="119"/>
      <c r="G563" s="119"/>
      <c r="H563" s="119"/>
      <c r="I563" s="119"/>
      <c r="J563" s="119"/>
      <c r="K563" s="119"/>
      <c r="L563" s="119"/>
      <c r="M563" s="118"/>
      <c r="N563" s="118"/>
      <c r="O563" s="118"/>
      <c r="P563" s="120"/>
      <c r="R563" s="118"/>
      <c r="S563" s="118"/>
      <c r="T563" s="118"/>
      <c r="U563" s="118"/>
      <c r="V563" s="118"/>
      <c r="W563" s="118"/>
      <c r="X563" s="118"/>
      <c r="Y563" s="118"/>
      <c r="Z563" s="118"/>
    </row>
    <row r="564" spans="1:26" ht="14.25" customHeight="1" x14ac:dyDescent="0.55000000000000004">
      <c r="A564" s="118"/>
      <c r="B564" s="118"/>
      <c r="C564" s="118"/>
      <c r="D564" s="119"/>
      <c r="E564" s="119"/>
      <c r="F564" s="119"/>
      <c r="G564" s="119"/>
      <c r="H564" s="119"/>
      <c r="I564" s="119"/>
      <c r="J564" s="119"/>
      <c r="K564" s="119"/>
      <c r="L564" s="119"/>
      <c r="M564" s="118"/>
      <c r="N564" s="118"/>
      <c r="O564" s="118"/>
      <c r="P564" s="120"/>
      <c r="R564" s="118"/>
      <c r="S564" s="118"/>
      <c r="T564" s="118"/>
      <c r="U564" s="118"/>
      <c r="V564" s="118"/>
      <c r="W564" s="118"/>
      <c r="X564" s="118"/>
      <c r="Y564" s="118"/>
      <c r="Z564" s="118"/>
    </row>
    <row r="565" spans="1:26" ht="14.25" customHeight="1" x14ac:dyDescent="0.55000000000000004">
      <c r="A565" s="118"/>
      <c r="B565" s="118"/>
      <c r="C565" s="118"/>
      <c r="D565" s="119"/>
      <c r="E565" s="119"/>
      <c r="F565" s="119"/>
      <c r="G565" s="119"/>
      <c r="H565" s="119"/>
      <c r="I565" s="119"/>
      <c r="J565" s="119"/>
      <c r="K565" s="119"/>
      <c r="L565" s="119"/>
      <c r="M565" s="118"/>
      <c r="N565" s="118"/>
      <c r="O565" s="118"/>
      <c r="P565" s="120"/>
      <c r="R565" s="118"/>
      <c r="S565" s="118"/>
      <c r="T565" s="118"/>
      <c r="U565" s="118"/>
      <c r="V565" s="118"/>
      <c r="W565" s="118"/>
      <c r="X565" s="118"/>
      <c r="Y565" s="118"/>
      <c r="Z565" s="118"/>
    </row>
    <row r="566" spans="1:26" ht="14.25" customHeight="1" x14ac:dyDescent="0.55000000000000004">
      <c r="A566" s="118"/>
      <c r="B566" s="118"/>
      <c r="C566" s="118"/>
      <c r="D566" s="119"/>
      <c r="E566" s="119"/>
      <c r="F566" s="119"/>
      <c r="G566" s="119"/>
      <c r="H566" s="119"/>
      <c r="I566" s="119"/>
      <c r="J566" s="119"/>
      <c r="K566" s="119"/>
      <c r="L566" s="119"/>
      <c r="M566" s="118"/>
      <c r="N566" s="118"/>
      <c r="O566" s="118"/>
      <c r="P566" s="120"/>
      <c r="R566" s="118"/>
      <c r="S566" s="118"/>
      <c r="T566" s="118"/>
      <c r="U566" s="118"/>
      <c r="V566" s="118"/>
      <c r="W566" s="118"/>
      <c r="X566" s="118"/>
      <c r="Y566" s="118"/>
      <c r="Z566" s="118"/>
    </row>
    <row r="567" spans="1:26" ht="14.25" customHeight="1" x14ac:dyDescent="0.55000000000000004">
      <c r="A567" s="118"/>
      <c r="B567" s="118"/>
      <c r="C567" s="118"/>
      <c r="D567" s="119"/>
      <c r="E567" s="119"/>
      <c r="F567" s="119"/>
      <c r="G567" s="119"/>
      <c r="H567" s="119"/>
      <c r="I567" s="119"/>
      <c r="J567" s="119"/>
      <c r="K567" s="119"/>
      <c r="L567" s="119"/>
      <c r="M567" s="118"/>
      <c r="N567" s="118"/>
      <c r="O567" s="118"/>
      <c r="P567" s="120"/>
      <c r="R567" s="118"/>
      <c r="S567" s="118"/>
      <c r="T567" s="118"/>
      <c r="U567" s="118"/>
      <c r="V567" s="118"/>
      <c r="W567" s="118"/>
      <c r="X567" s="118"/>
      <c r="Y567" s="118"/>
      <c r="Z567" s="118"/>
    </row>
    <row r="568" spans="1:26" ht="14.25" customHeight="1" x14ac:dyDescent="0.55000000000000004">
      <c r="A568" s="118"/>
      <c r="B568" s="118"/>
      <c r="C568" s="118"/>
      <c r="D568" s="119"/>
      <c r="E568" s="119"/>
      <c r="F568" s="119"/>
      <c r="G568" s="119"/>
      <c r="H568" s="119"/>
      <c r="I568" s="119"/>
      <c r="J568" s="119"/>
      <c r="K568" s="119"/>
      <c r="L568" s="119"/>
      <c r="M568" s="118"/>
      <c r="N568" s="118"/>
      <c r="O568" s="118"/>
      <c r="P568" s="120"/>
      <c r="R568" s="118"/>
      <c r="S568" s="118"/>
      <c r="T568" s="118"/>
      <c r="U568" s="118"/>
      <c r="V568" s="118"/>
      <c r="W568" s="118"/>
      <c r="X568" s="118"/>
      <c r="Y568" s="118"/>
      <c r="Z568" s="118"/>
    </row>
    <row r="569" spans="1:26" ht="14.25" customHeight="1" x14ac:dyDescent="0.55000000000000004">
      <c r="A569" s="118"/>
      <c r="B569" s="118"/>
      <c r="C569" s="118"/>
      <c r="D569" s="119"/>
      <c r="E569" s="119"/>
      <c r="F569" s="119"/>
      <c r="G569" s="119"/>
      <c r="H569" s="119"/>
      <c r="I569" s="119"/>
      <c r="J569" s="119"/>
      <c r="K569" s="119"/>
      <c r="L569" s="119"/>
      <c r="M569" s="118"/>
      <c r="N569" s="118"/>
      <c r="O569" s="118"/>
      <c r="P569" s="120"/>
      <c r="R569" s="118"/>
      <c r="S569" s="118"/>
      <c r="T569" s="118"/>
      <c r="U569" s="118"/>
      <c r="V569" s="118"/>
      <c r="W569" s="118"/>
      <c r="X569" s="118"/>
      <c r="Y569" s="118"/>
      <c r="Z569" s="118"/>
    </row>
    <row r="570" spans="1:26" ht="14.25" customHeight="1" x14ac:dyDescent="0.55000000000000004">
      <c r="A570" s="118"/>
      <c r="B570" s="118"/>
      <c r="C570" s="118"/>
      <c r="D570" s="119"/>
      <c r="E570" s="119"/>
      <c r="F570" s="119"/>
      <c r="G570" s="119"/>
      <c r="H570" s="119"/>
      <c r="I570" s="119"/>
      <c r="J570" s="119"/>
      <c r="K570" s="119"/>
      <c r="L570" s="119"/>
      <c r="M570" s="118"/>
      <c r="N570" s="118"/>
      <c r="O570" s="118"/>
      <c r="P570" s="120"/>
      <c r="R570" s="118"/>
      <c r="S570" s="118"/>
      <c r="T570" s="118"/>
      <c r="U570" s="118"/>
      <c r="V570" s="118"/>
      <c r="W570" s="118"/>
      <c r="X570" s="118"/>
      <c r="Y570" s="118"/>
      <c r="Z570" s="118"/>
    </row>
    <row r="571" spans="1:26" ht="14.25" customHeight="1" x14ac:dyDescent="0.55000000000000004">
      <c r="A571" s="118"/>
      <c r="B571" s="118"/>
      <c r="C571" s="118"/>
      <c r="D571" s="119"/>
      <c r="E571" s="119"/>
      <c r="F571" s="119"/>
      <c r="G571" s="119"/>
      <c r="H571" s="119"/>
      <c r="I571" s="119"/>
      <c r="J571" s="119"/>
      <c r="K571" s="119"/>
      <c r="L571" s="119"/>
      <c r="M571" s="118"/>
      <c r="N571" s="118"/>
      <c r="O571" s="118"/>
      <c r="P571" s="120"/>
      <c r="R571" s="118"/>
      <c r="S571" s="118"/>
      <c r="T571" s="118"/>
      <c r="U571" s="118"/>
      <c r="V571" s="118"/>
      <c r="W571" s="118"/>
      <c r="X571" s="118"/>
      <c r="Y571" s="118"/>
      <c r="Z571" s="118"/>
    </row>
    <row r="572" spans="1:26" ht="14.25" customHeight="1" x14ac:dyDescent="0.55000000000000004">
      <c r="A572" s="118"/>
      <c r="B572" s="118"/>
      <c r="C572" s="118"/>
      <c r="D572" s="119"/>
      <c r="E572" s="119"/>
      <c r="F572" s="119"/>
      <c r="G572" s="119"/>
      <c r="H572" s="119"/>
      <c r="I572" s="119"/>
      <c r="J572" s="119"/>
      <c r="K572" s="119"/>
      <c r="L572" s="119"/>
      <c r="M572" s="118"/>
      <c r="N572" s="118"/>
      <c r="O572" s="118"/>
      <c r="P572" s="120"/>
      <c r="R572" s="118"/>
      <c r="S572" s="118"/>
      <c r="T572" s="118"/>
      <c r="U572" s="118"/>
      <c r="V572" s="118"/>
      <c r="W572" s="118"/>
      <c r="X572" s="118"/>
      <c r="Y572" s="118"/>
      <c r="Z572" s="118"/>
    </row>
    <row r="573" spans="1:26" ht="14.25" customHeight="1" x14ac:dyDescent="0.55000000000000004">
      <c r="A573" s="118"/>
      <c r="B573" s="118"/>
      <c r="C573" s="118"/>
      <c r="D573" s="119"/>
      <c r="E573" s="119"/>
      <c r="F573" s="119"/>
      <c r="G573" s="119"/>
      <c r="H573" s="119"/>
      <c r="I573" s="119"/>
      <c r="J573" s="119"/>
      <c r="K573" s="119"/>
      <c r="L573" s="119"/>
      <c r="M573" s="118"/>
      <c r="N573" s="118"/>
      <c r="O573" s="118"/>
      <c r="P573" s="120"/>
      <c r="R573" s="118"/>
      <c r="S573" s="118"/>
      <c r="T573" s="118"/>
      <c r="U573" s="118"/>
      <c r="V573" s="118"/>
      <c r="W573" s="118"/>
      <c r="X573" s="118"/>
      <c r="Y573" s="118"/>
      <c r="Z573" s="118"/>
    </row>
    <row r="574" spans="1:26" ht="14.25" customHeight="1" x14ac:dyDescent="0.55000000000000004">
      <c r="A574" s="118"/>
      <c r="B574" s="118"/>
      <c r="C574" s="118"/>
      <c r="D574" s="119"/>
      <c r="E574" s="119"/>
      <c r="F574" s="119"/>
      <c r="G574" s="119"/>
      <c r="H574" s="119"/>
      <c r="I574" s="119"/>
      <c r="J574" s="119"/>
      <c r="K574" s="119"/>
      <c r="L574" s="119"/>
      <c r="M574" s="118"/>
      <c r="N574" s="118"/>
      <c r="O574" s="118"/>
      <c r="P574" s="120"/>
      <c r="R574" s="118"/>
      <c r="S574" s="118"/>
      <c r="T574" s="118"/>
      <c r="U574" s="118"/>
      <c r="V574" s="118"/>
      <c r="W574" s="118"/>
      <c r="X574" s="118"/>
      <c r="Y574" s="118"/>
      <c r="Z574" s="118"/>
    </row>
    <row r="575" spans="1:26" ht="14.25" customHeight="1" x14ac:dyDescent="0.55000000000000004">
      <c r="A575" s="118"/>
      <c r="B575" s="118"/>
      <c r="C575" s="118"/>
      <c r="D575" s="119"/>
      <c r="E575" s="119"/>
      <c r="F575" s="119"/>
      <c r="G575" s="119"/>
      <c r="H575" s="119"/>
      <c r="I575" s="119"/>
      <c r="J575" s="119"/>
      <c r="K575" s="119"/>
      <c r="L575" s="119"/>
      <c r="M575" s="118"/>
      <c r="N575" s="118"/>
      <c r="O575" s="118"/>
      <c r="P575" s="120"/>
      <c r="R575" s="118"/>
      <c r="S575" s="118"/>
      <c r="T575" s="118"/>
      <c r="U575" s="118"/>
      <c r="V575" s="118"/>
      <c r="W575" s="118"/>
      <c r="X575" s="118"/>
      <c r="Y575" s="118"/>
      <c r="Z575" s="118"/>
    </row>
    <row r="576" spans="1:26" ht="14.25" customHeight="1" x14ac:dyDescent="0.55000000000000004">
      <c r="A576" s="118"/>
      <c r="B576" s="118"/>
      <c r="C576" s="118"/>
      <c r="D576" s="119"/>
      <c r="E576" s="119"/>
      <c r="F576" s="119"/>
      <c r="G576" s="119"/>
      <c r="H576" s="119"/>
      <c r="I576" s="119"/>
      <c r="J576" s="119"/>
      <c r="K576" s="119"/>
      <c r="L576" s="119"/>
      <c r="M576" s="118"/>
      <c r="N576" s="118"/>
      <c r="O576" s="118"/>
      <c r="P576" s="120"/>
      <c r="R576" s="118"/>
      <c r="S576" s="118"/>
      <c r="T576" s="118"/>
      <c r="U576" s="118"/>
      <c r="V576" s="118"/>
      <c r="W576" s="118"/>
      <c r="X576" s="118"/>
      <c r="Y576" s="118"/>
      <c r="Z576" s="118"/>
    </row>
    <row r="577" spans="1:26" ht="14.25" customHeight="1" x14ac:dyDescent="0.55000000000000004">
      <c r="A577" s="118"/>
      <c r="B577" s="118"/>
      <c r="C577" s="118"/>
      <c r="D577" s="119"/>
      <c r="E577" s="119"/>
      <c r="F577" s="119"/>
      <c r="G577" s="119"/>
      <c r="H577" s="119"/>
      <c r="I577" s="119"/>
      <c r="J577" s="119"/>
      <c r="K577" s="119"/>
      <c r="L577" s="119"/>
      <c r="M577" s="118"/>
      <c r="N577" s="118"/>
      <c r="O577" s="118"/>
      <c r="P577" s="120"/>
      <c r="R577" s="118"/>
      <c r="S577" s="118"/>
      <c r="T577" s="118"/>
      <c r="U577" s="118"/>
      <c r="V577" s="118"/>
      <c r="W577" s="118"/>
      <c r="X577" s="118"/>
      <c r="Y577" s="118"/>
      <c r="Z577" s="118"/>
    </row>
    <row r="578" spans="1:26" ht="14.25" customHeight="1" x14ac:dyDescent="0.55000000000000004">
      <c r="A578" s="118"/>
      <c r="B578" s="118"/>
      <c r="C578" s="118"/>
      <c r="D578" s="119"/>
      <c r="E578" s="119"/>
      <c r="F578" s="119"/>
      <c r="G578" s="119"/>
      <c r="H578" s="119"/>
      <c r="I578" s="119"/>
      <c r="J578" s="119"/>
      <c r="K578" s="119"/>
      <c r="L578" s="119"/>
      <c r="M578" s="118"/>
      <c r="N578" s="118"/>
      <c r="O578" s="118"/>
      <c r="P578" s="120"/>
      <c r="R578" s="118"/>
      <c r="S578" s="118"/>
      <c r="T578" s="118"/>
      <c r="U578" s="118"/>
      <c r="V578" s="118"/>
      <c r="W578" s="118"/>
      <c r="X578" s="118"/>
      <c r="Y578" s="118"/>
      <c r="Z578" s="118"/>
    </row>
    <row r="579" spans="1:26" ht="14.25" customHeight="1" x14ac:dyDescent="0.55000000000000004">
      <c r="A579" s="118"/>
      <c r="B579" s="118"/>
      <c r="C579" s="118"/>
      <c r="D579" s="119"/>
      <c r="E579" s="119"/>
      <c r="F579" s="119"/>
      <c r="G579" s="119"/>
      <c r="H579" s="119"/>
      <c r="I579" s="119"/>
      <c r="J579" s="119"/>
      <c r="K579" s="119"/>
      <c r="L579" s="119"/>
      <c r="M579" s="118"/>
      <c r="N579" s="118"/>
      <c r="O579" s="118"/>
      <c r="P579" s="120"/>
      <c r="R579" s="118"/>
      <c r="S579" s="118"/>
      <c r="T579" s="118"/>
      <c r="U579" s="118"/>
      <c r="V579" s="118"/>
      <c r="W579" s="118"/>
      <c r="X579" s="118"/>
      <c r="Y579" s="118"/>
      <c r="Z579" s="118"/>
    </row>
    <row r="580" spans="1:26" ht="14.25" customHeight="1" x14ac:dyDescent="0.55000000000000004">
      <c r="A580" s="118"/>
      <c r="B580" s="118"/>
      <c r="C580" s="118"/>
      <c r="D580" s="119"/>
      <c r="E580" s="119"/>
      <c r="F580" s="119"/>
      <c r="G580" s="119"/>
      <c r="H580" s="119"/>
      <c r="I580" s="119"/>
      <c r="J580" s="119"/>
      <c r="K580" s="119"/>
      <c r="L580" s="119"/>
      <c r="M580" s="118"/>
      <c r="N580" s="118"/>
      <c r="O580" s="118"/>
      <c r="P580" s="120"/>
      <c r="R580" s="118"/>
      <c r="S580" s="118"/>
      <c r="T580" s="118"/>
      <c r="U580" s="118"/>
      <c r="V580" s="118"/>
      <c r="W580" s="118"/>
      <c r="X580" s="118"/>
      <c r="Y580" s="118"/>
      <c r="Z580" s="118"/>
    </row>
    <row r="581" spans="1:26" ht="14.25" customHeight="1" x14ac:dyDescent="0.55000000000000004">
      <c r="A581" s="118"/>
      <c r="B581" s="118"/>
      <c r="C581" s="118"/>
      <c r="D581" s="119"/>
      <c r="E581" s="119"/>
      <c r="F581" s="119"/>
      <c r="G581" s="119"/>
      <c r="H581" s="119"/>
      <c r="I581" s="119"/>
      <c r="J581" s="119"/>
      <c r="K581" s="119"/>
      <c r="L581" s="119"/>
      <c r="M581" s="118"/>
      <c r="N581" s="118"/>
      <c r="O581" s="118"/>
      <c r="P581" s="120"/>
      <c r="R581" s="118"/>
      <c r="S581" s="118"/>
      <c r="T581" s="118"/>
      <c r="U581" s="118"/>
      <c r="V581" s="118"/>
      <c r="W581" s="118"/>
      <c r="X581" s="118"/>
      <c r="Y581" s="118"/>
      <c r="Z581" s="118"/>
    </row>
    <row r="582" spans="1:26" ht="14.25" customHeight="1" x14ac:dyDescent="0.55000000000000004">
      <c r="A582" s="118"/>
      <c r="B582" s="118"/>
      <c r="C582" s="118"/>
      <c r="D582" s="119"/>
      <c r="E582" s="119"/>
      <c r="F582" s="119"/>
      <c r="G582" s="119"/>
      <c r="H582" s="119"/>
      <c r="I582" s="119"/>
      <c r="J582" s="119"/>
      <c r="K582" s="119"/>
      <c r="L582" s="119"/>
      <c r="M582" s="118"/>
      <c r="N582" s="118"/>
      <c r="O582" s="118"/>
      <c r="P582" s="120"/>
      <c r="R582" s="118"/>
      <c r="S582" s="118"/>
      <c r="T582" s="118"/>
      <c r="U582" s="118"/>
      <c r="V582" s="118"/>
      <c r="W582" s="118"/>
      <c r="X582" s="118"/>
      <c r="Y582" s="118"/>
      <c r="Z582" s="118"/>
    </row>
    <row r="583" spans="1:26" ht="14.25" customHeight="1" x14ac:dyDescent="0.55000000000000004">
      <c r="A583" s="118"/>
      <c r="B583" s="118"/>
      <c r="C583" s="118"/>
      <c r="D583" s="119"/>
      <c r="E583" s="119"/>
      <c r="F583" s="119"/>
      <c r="G583" s="119"/>
      <c r="H583" s="119"/>
      <c r="I583" s="119"/>
      <c r="J583" s="119"/>
      <c r="K583" s="119"/>
      <c r="L583" s="119"/>
      <c r="M583" s="118"/>
      <c r="N583" s="118"/>
      <c r="O583" s="118"/>
      <c r="P583" s="120"/>
      <c r="R583" s="118"/>
      <c r="S583" s="118"/>
      <c r="T583" s="118"/>
      <c r="U583" s="118"/>
      <c r="V583" s="118"/>
      <c r="W583" s="118"/>
      <c r="X583" s="118"/>
      <c r="Y583" s="118"/>
      <c r="Z583" s="118"/>
    </row>
    <row r="584" spans="1:26" ht="14.25" customHeight="1" x14ac:dyDescent="0.55000000000000004">
      <c r="A584" s="118"/>
      <c r="B584" s="118"/>
      <c r="C584" s="118"/>
      <c r="D584" s="119"/>
      <c r="E584" s="119"/>
      <c r="F584" s="119"/>
      <c r="G584" s="119"/>
      <c r="H584" s="119"/>
      <c r="I584" s="119"/>
      <c r="J584" s="119"/>
      <c r="K584" s="119"/>
      <c r="L584" s="119"/>
      <c r="M584" s="118"/>
      <c r="N584" s="118"/>
      <c r="O584" s="118"/>
      <c r="P584" s="120"/>
      <c r="R584" s="118"/>
      <c r="S584" s="118"/>
      <c r="T584" s="118"/>
      <c r="U584" s="118"/>
      <c r="V584" s="118"/>
      <c r="W584" s="118"/>
      <c r="X584" s="118"/>
      <c r="Y584" s="118"/>
      <c r="Z584" s="118"/>
    </row>
    <row r="585" spans="1:26" ht="14.25" customHeight="1" x14ac:dyDescent="0.55000000000000004">
      <c r="A585" s="118"/>
      <c r="B585" s="118"/>
      <c r="C585" s="118"/>
      <c r="D585" s="119"/>
      <c r="E585" s="119"/>
      <c r="F585" s="119"/>
      <c r="G585" s="119"/>
      <c r="H585" s="119"/>
      <c r="I585" s="119"/>
      <c r="J585" s="119"/>
      <c r="K585" s="119"/>
      <c r="L585" s="119"/>
      <c r="M585" s="118"/>
      <c r="N585" s="118"/>
      <c r="O585" s="118"/>
      <c r="P585" s="120"/>
      <c r="R585" s="118"/>
      <c r="S585" s="118"/>
      <c r="T585" s="118"/>
      <c r="U585" s="118"/>
      <c r="V585" s="118"/>
      <c r="W585" s="118"/>
      <c r="X585" s="118"/>
      <c r="Y585" s="118"/>
      <c r="Z585" s="118"/>
    </row>
    <row r="586" spans="1:26" ht="14.25" customHeight="1" x14ac:dyDescent="0.55000000000000004">
      <c r="A586" s="118"/>
      <c r="B586" s="118"/>
      <c r="C586" s="118"/>
      <c r="D586" s="119"/>
      <c r="E586" s="119"/>
      <c r="F586" s="119"/>
      <c r="G586" s="119"/>
      <c r="H586" s="119"/>
      <c r="I586" s="119"/>
      <c r="J586" s="119"/>
      <c r="K586" s="119"/>
      <c r="L586" s="119"/>
      <c r="M586" s="118"/>
      <c r="N586" s="118"/>
      <c r="O586" s="118"/>
      <c r="P586" s="120"/>
      <c r="R586" s="118"/>
      <c r="S586" s="118"/>
      <c r="T586" s="118"/>
      <c r="U586" s="118"/>
      <c r="V586" s="118"/>
      <c r="W586" s="118"/>
      <c r="X586" s="118"/>
      <c r="Y586" s="118"/>
      <c r="Z586" s="118"/>
    </row>
    <row r="587" spans="1:26" ht="14.25" customHeight="1" x14ac:dyDescent="0.55000000000000004">
      <c r="A587" s="118"/>
      <c r="B587" s="118"/>
      <c r="C587" s="118"/>
      <c r="D587" s="119"/>
      <c r="E587" s="119"/>
      <c r="F587" s="119"/>
      <c r="G587" s="119"/>
      <c r="H587" s="119"/>
      <c r="I587" s="119"/>
      <c r="J587" s="119"/>
      <c r="K587" s="119"/>
      <c r="L587" s="119"/>
      <c r="M587" s="118"/>
      <c r="N587" s="118"/>
      <c r="O587" s="118"/>
      <c r="P587" s="120"/>
      <c r="R587" s="118"/>
      <c r="S587" s="118"/>
      <c r="T587" s="118"/>
      <c r="U587" s="118"/>
      <c r="V587" s="118"/>
      <c r="W587" s="118"/>
      <c r="X587" s="118"/>
      <c r="Y587" s="118"/>
      <c r="Z587" s="118"/>
    </row>
    <row r="588" spans="1:26" ht="14.25" customHeight="1" x14ac:dyDescent="0.55000000000000004">
      <c r="A588" s="118"/>
      <c r="B588" s="118"/>
      <c r="C588" s="118"/>
      <c r="D588" s="119"/>
      <c r="E588" s="119"/>
      <c r="F588" s="119"/>
      <c r="G588" s="119"/>
      <c r="H588" s="119"/>
      <c r="I588" s="119"/>
      <c r="J588" s="119"/>
      <c r="K588" s="119"/>
      <c r="L588" s="119"/>
      <c r="M588" s="118"/>
      <c r="N588" s="118"/>
      <c r="O588" s="118"/>
      <c r="P588" s="120"/>
      <c r="R588" s="118"/>
      <c r="S588" s="118"/>
      <c r="T588" s="118"/>
      <c r="U588" s="118"/>
      <c r="V588" s="118"/>
      <c r="W588" s="118"/>
      <c r="X588" s="118"/>
      <c r="Y588" s="118"/>
      <c r="Z588" s="118"/>
    </row>
    <row r="589" spans="1:26" ht="14.25" customHeight="1" x14ac:dyDescent="0.55000000000000004">
      <c r="A589" s="118"/>
      <c r="B589" s="118"/>
      <c r="C589" s="118"/>
      <c r="D589" s="119"/>
      <c r="E589" s="119"/>
      <c r="F589" s="119"/>
      <c r="G589" s="119"/>
      <c r="H589" s="119"/>
      <c r="I589" s="119"/>
      <c r="J589" s="119"/>
      <c r="K589" s="119"/>
      <c r="L589" s="119"/>
      <c r="M589" s="118"/>
      <c r="N589" s="118"/>
      <c r="O589" s="118"/>
      <c r="P589" s="120"/>
      <c r="R589" s="118"/>
      <c r="S589" s="118"/>
      <c r="T589" s="118"/>
      <c r="U589" s="118"/>
      <c r="V589" s="118"/>
      <c r="W589" s="118"/>
      <c r="X589" s="118"/>
      <c r="Y589" s="118"/>
      <c r="Z589" s="118"/>
    </row>
    <row r="590" spans="1:26" ht="14.25" customHeight="1" x14ac:dyDescent="0.55000000000000004">
      <c r="A590" s="118"/>
      <c r="B590" s="118"/>
      <c r="C590" s="118"/>
      <c r="D590" s="119"/>
      <c r="E590" s="119"/>
      <c r="F590" s="119"/>
      <c r="G590" s="119"/>
      <c r="H590" s="119"/>
      <c r="I590" s="119"/>
      <c r="J590" s="119"/>
      <c r="K590" s="119"/>
      <c r="L590" s="119"/>
      <c r="M590" s="118"/>
      <c r="N590" s="118"/>
      <c r="O590" s="118"/>
      <c r="P590" s="120"/>
      <c r="R590" s="118"/>
      <c r="S590" s="118"/>
      <c r="T590" s="118"/>
      <c r="U590" s="118"/>
      <c r="V590" s="118"/>
      <c r="W590" s="118"/>
      <c r="X590" s="118"/>
      <c r="Y590" s="118"/>
      <c r="Z590" s="118"/>
    </row>
    <row r="591" spans="1:26" ht="14.25" customHeight="1" x14ac:dyDescent="0.55000000000000004">
      <c r="A591" s="118"/>
      <c r="B591" s="118"/>
      <c r="C591" s="118"/>
      <c r="D591" s="119"/>
      <c r="E591" s="119"/>
      <c r="F591" s="119"/>
      <c r="G591" s="119"/>
      <c r="H591" s="119"/>
      <c r="I591" s="119"/>
      <c r="J591" s="119"/>
      <c r="K591" s="119"/>
      <c r="L591" s="119"/>
      <c r="M591" s="118"/>
      <c r="N591" s="118"/>
      <c r="O591" s="118"/>
      <c r="P591" s="120"/>
      <c r="R591" s="118"/>
      <c r="S591" s="118"/>
      <c r="T591" s="118"/>
      <c r="U591" s="118"/>
      <c r="V591" s="118"/>
      <c r="W591" s="118"/>
      <c r="X591" s="118"/>
      <c r="Y591" s="118"/>
      <c r="Z591" s="118"/>
    </row>
    <row r="592" spans="1:26" ht="14.25" customHeight="1" x14ac:dyDescent="0.55000000000000004">
      <c r="A592" s="118"/>
      <c r="B592" s="118"/>
      <c r="C592" s="118"/>
      <c r="D592" s="119"/>
      <c r="E592" s="119"/>
      <c r="F592" s="119"/>
      <c r="G592" s="119"/>
      <c r="H592" s="119"/>
      <c r="I592" s="119"/>
      <c r="J592" s="119"/>
      <c r="K592" s="119"/>
      <c r="L592" s="119"/>
      <c r="M592" s="118"/>
      <c r="N592" s="118"/>
      <c r="O592" s="118"/>
      <c r="P592" s="120"/>
      <c r="R592" s="118"/>
      <c r="S592" s="118"/>
      <c r="T592" s="118"/>
      <c r="U592" s="118"/>
      <c r="V592" s="118"/>
      <c r="W592" s="118"/>
      <c r="X592" s="118"/>
      <c r="Y592" s="118"/>
      <c r="Z592" s="118"/>
    </row>
    <row r="593" spans="1:26" ht="14.25" customHeight="1" x14ac:dyDescent="0.55000000000000004">
      <c r="A593" s="118"/>
      <c r="B593" s="118"/>
      <c r="C593" s="118"/>
      <c r="D593" s="119"/>
      <c r="E593" s="119"/>
      <c r="F593" s="119"/>
      <c r="G593" s="119"/>
      <c r="H593" s="119"/>
      <c r="I593" s="119"/>
      <c r="J593" s="119"/>
      <c r="K593" s="119"/>
      <c r="L593" s="119"/>
      <c r="M593" s="118"/>
      <c r="N593" s="118"/>
      <c r="O593" s="118"/>
      <c r="P593" s="120"/>
      <c r="R593" s="118"/>
      <c r="S593" s="118"/>
      <c r="T593" s="118"/>
      <c r="U593" s="118"/>
      <c r="V593" s="118"/>
      <c r="W593" s="118"/>
      <c r="X593" s="118"/>
      <c r="Y593" s="118"/>
      <c r="Z593" s="118"/>
    </row>
    <row r="594" spans="1:26" ht="14.25" customHeight="1" x14ac:dyDescent="0.55000000000000004">
      <c r="A594" s="118"/>
      <c r="B594" s="118"/>
      <c r="C594" s="118"/>
      <c r="D594" s="119"/>
      <c r="E594" s="119"/>
      <c r="F594" s="119"/>
      <c r="G594" s="119"/>
      <c r="H594" s="119"/>
      <c r="I594" s="119"/>
      <c r="J594" s="119"/>
      <c r="K594" s="119"/>
      <c r="L594" s="119"/>
      <c r="M594" s="118"/>
      <c r="N594" s="118"/>
      <c r="O594" s="118"/>
      <c r="P594" s="120"/>
      <c r="R594" s="118"/>
      <c r="S594" s="118"/>
      <c r="T594" s="118"/>
      <c r="U594" s="118"/>
      <c r="V594" s="118"/>
      <c r="W594" s="118"/>
      <c r="X594" s="118"/>
      <c r="Y594" s="118"/>
      <c r="Z594" s="118"/>
    </row>
    <row r="595" spans="1:26" ht="14.25" customHeight="1" x14ac:dyDescent="0.55000000000000004">
      <c r="A595" s="118"/>
      <c r="B595" s="118"/>
      <c r="C595" s="118"/>
      <c r="D595" s="119"/>
      <c r="E595" s="119"/>
      <c r="F595" s="119"/>
      <c r="G595" s="119"/>
      <c r="H595" s="119"/>
      <c r="I595" s="119"/>
      <c r="J595" s="119"/>
      <c r="K595" s="119"/>
      <c r="L595" s="119"/>
      <c r="M595" s="118"/>
      <c r="N595" s="118"/>
      <c r="O595" s="118"/>
      <c r="P595" s="120"/>
      <c r="R595" s="118"/>
      <c r="S595" s="118"/>
      <c r="T595" s="118"/>
      <c r="U595" s="118"/>
      <c r="V595" s="118"/>
      <c r="W595" s="118"/>
      <c r="X595" s="118"/>
      <c r="Y595" s="118"/>
      <c r="Z595" s="118"/>
    </row>
    <row r="596" spans="1:26" ht="14.25" customHeight="1" x14ac:dyDescent="0.55000000000000004">
      <c r="A596" s="118"/>
      <c r="B596" s="118"/>
      <c r="C596" s="118"/>
      <c r="D596" s="119"/>
      <c r="E596" s="119"/>
      <c r="F596" s="119"/>
      <c r="G596" s="119"/>
      <c r="H596" s="119"/>
      <c r="I596" s="119"/>
      <c r="J596" s="119"/>
      <c r="K596" s="119"/>
      <c r="L596" s="119"/>
      <c r="M596" s="118"/>
      <c r="N596" s="118"/>
      <c r="O596" s="118"/>
      <c r="P596" s="120"/>
      <c r="R596" s="118"/>
      <c r="S596" s="118"/>
      <c r="T596" s="118"/>
      <c r="U596" s="118"/>
      <c r="V596" s="118"/>
      <c r="W596" s="118"/>
      <c r="X596" s="118"/>
      <c r="Y596" s="118"/>
      <c r="Z596" s="118"/>
    </row>
    <row r="597" spans="1:26" ht="14.25" customHeight="1" x14ac:dyDescent="0.55000000000000004">
      <c r="A597" s="118"/>
      <c r="B597" s="118"/>
      <c r="C597" s="118"/>
      <c r="D597" s="119"/>
      <c r="E597" s="119"/>
      <c r="F597" s="119"/>
      <c r="G597" s="119"/>
      <c r="H597" s="119"/>
      <c r="I597" s="119"/>
      <c r="J597" s="119"/>
      <c r="K597" s="119"/>
      <c r="L597" s="119"/>
      <c r="M597" s="118"/>
      <c r="N597" s="118"/>
      <c r="O597" s="118"/>
      <c r="P597" s="120"/>
      <c r="R597" s="118"/>
      <c r="S597" s="118"/>
      <c r="T597" s="118"/>
      <c r="U597" s="118"/>
      <c r="V597" s="118"/>
      <c r="W597" s="118"/>
      <c r="X597" s="118"/>
      <c r="Y597" s="118"/>
      <c r="Z597" s="118"/>
    </row>
    <row r="598" spans="1:26" ht="14.25" customHeight="1" x14ac:dyDescent="0.55000000000000004">
      <c r="A598" s="118"/>
      <c r="B598" s="118"/>
      <c r="C598" s="118"/>
      <c r="D598" s="119"/>
      <c r="E598" s="119"/>
      <c r="F598" s="119"/>
      <c r="G598" s="119"/>
      <c r="H598" s="119"/>
      <c r="I598" s="119"/>
      <c r="J598" s="119"/>
      <c r="K598" s="119"/>
      <c r="L598" s="119"/>
      <c r="M598" s="118"/>
      <c r="N598" s="118"/>
      <c r="O598" s="118"/>
      <c r="P598" s="120"/>
      <c r="R598" s="118"/>
      <c r="S598" s="118"/>
      <c r="T598" s="118"/>
      <c r="U598" s="118"/>
      <c r="V598" s="118"/>
      <c r="W598" s="118"/>
      <c r="X598" s="118"/>
      <c r="Y598" s="118"/>
      <c r="Z598" s="118"/>
    </row>
    <row r="599" spans="1:26" ht="14.25" customHeight="1" x14ac:dyDescent="0.55000000000000004">
      <c r="A599" s="118"/>
      <c r="B599" s="118"/>
      <c r="C599" s="118"/>
      <c r="D599" s="119"/>
      <c r="E599" s="119"/>
      <c r="F599" s="119"/>
      <c r="G599" s="119"/>
      <c r="H599" s="119"/>
      <c r="I599" s="119"/>
      <c r="J599" s="119"/>
      <c r="K599" s="119"/>
      <c r="L599" s="119"/>
      <c r="M599" s="118"/>
      <c r="N599" s="118"/>
      <c r="O599" s="118"/>
      <c r="P599" s="120"/>
      <c r="R599" s="118"/>
      <c r="S599" s="118"/>
      <c r="T599" s="118"/>
      <c r="U599" s="118"/>
      <c r="V599" s="118"/>
      <c r="W599" s="118"/>
      <c r="X599" s="118"/>
      <c r="Y599" s="118"/>
      <c r="Z599" s="118"/>
    </row>
    <row r="600" spans="1:26" ht="14.25" customHeight="1" x14ac:dyDescent="0.55000000000000004">
      <c r="A600" s="118"/>
      <c r="B600" s="118"/>
      <c r="C600" s="118"/>
      <c r="D600" s="119"/>
      <c r="E600" s="119"/>
      <c r="F600" s="119"/>
      <c r="G600" s="119"/>
      <c r="H600" s="119"/>
      <c r="I600" s="119"/>
      <c r="J600" s="119"/>
      <c r="K600" s="119"/>
      <c r="L600" s="119"/>
      <c r="M600" s="118"/>
      <c r="N600" s="118"/>
      <c r="O600" s="118"/>
      <c r="P600" s="120"/>
      <c r="R600" s="118"/>
      <c r="S600" s="118"/>
      <c r="T600" s="118"/>
      <c r="U600" s="118"/>
      <c r="V600" s="118"/>
      <c r="W600" s="118"/>
      <c r="X600" s="118"/>
      <c r="Y600" s="118"/>
      <c r="Z600" s="118"/>
    </row>
    <row r="601" spans="1:26" ht="14.25" customHeight="1" x14ac:dyDescent="0.55000000000000004">
      <c r="A601" s="118"/>
      <c r="B601" s="118"/>
      <c r="C601" s="118"/>
      <c r="D601" s="119"/>
      <c r="E601" s="119"/>
      <c r="F601" s="119"/>
      <c r="G601" s="119"/>
      <c r="H601" s="119"/>
      <c r="I601" s="119"/>
      <c r="J601" s="119"/>
      <c r="K601" s="119"/>
      <c r="L601" s="119"/>
      <c r="M601" s="118"/>
      <c r="N601" s="118"/>
      <c r="O601" s="118"/>
      <c r="P601" s="120"/>
      <c r="R601" s="118"/>
      <c r="S601" s="118"/>
      <c r="T601" s="118"/>
      <c r="U601" s="118"/>
      <c r="V601" s="118"/>
      <c r="W601" s="118"/>
      <c r="X601" s="118"/>
      <c r="Y601" s="118"/>
      <c r="Z601" s="118"/>
    </row>
    <row r="602" spans="1:26" ht="14.25" customHeight="1" x14ac:dyDescent="0.55000000000000004">
      <c r="A602" s="118"/>
      <c r="B602" s="118"/>
      <c r="C602" s="118"/>
      <c r="D602" s="119"/>
      <c r="E602" s="119"/>
      <c r="F602" s="119"/>
      <c r="G602" s="119"/>
      <c r="H602" s="119"/>
      <c r="I602" s="119"/>
      <c r="J602" s="119"/>
      <c r="K602" s="119"/>
      <c r="L602" s="119"/>
      <c r="M602" s="118"/>
      <c r="N602" s="118"/>
      <c r="O602" s="118"/>
      <c r="P602" s="120"/>
      <c r="R602" s="118"/>
      <c r="S602" s="118"/>
      <c r="T602" s="118"/>
      <c r="U602" s="118"/>
      <c r="V602" s="118"/>
      <c r="W602" s="118"/>
      <c r="X602" s="118"/>
      <c r="Y602" s="118"/>
      <c r="Z602" s="118"/>
    </row>
    <row r="603" spans="1:26" ht="14.25" customHeight="1" x14ac:dyDescent="0.55000000000000004">
      <c r="A603" s="118"/>
      <c r="B603" s="118"/>
      <c r="C603" s="118"/>
      <c r="D603" s="119"/>
      <c r="E603" s="119"/>
      <c r="F603" s="119"/>
      <c r="G603" s="119"/>
      <c r="H603" s="119"/>
      <c r="I603" s="119"/>
      <c r="J603" s="119"/>
      <c r="K603" s="119"/>
      <c r="L603" s="119"/>
      <c r="M603" s="118"/>
      <c r="N603" s="118"/>
      <c r="O603" s="118"/>
      <c r="P603" s="120"/>
      <c r="R603" s="118"/>
      <c r="S603" s="118"/>
      <c r="T603" s="118"/>
      <c r="U603" s="118"/>
      <c r="V603" s="118"/>
      <c r="W603" s="118"/>
      <c r="X603" s="118"/>
      <c r="Y603" s="118"/>
      <c r="Z603" s="118"/>
    </row>
    <row r="604" spans="1:26" ht="14.25" customHeight="1" x14ac:dyDescent="0.55000000000000004">
      <c r="A604" s="118"/>
      <c r="B604" s="118"/>
      <c r="C604" s="118"/>
      <c r="D604" s="119"/>
      <c r="E604" s="119"/>
      <c r="F604" s="119"/>
      <c r="G604" s="119"/>
      <c r="H604" s="119"/>
      <c r="I604" s="119"/>
      <c r="J604" s="119"/>
      <c r="K604" s="119"/>
      <c r="L604" s="119"/>
      <c r="M604" s="118"/>
      <c r="N604" s="118"/>
      <c r="O604" s="118"/>
      <c r="P604" s="120"/>
      <c r="R604" s="118"/>
      <c r="S604" s="118"/>
      <c r="T604" s="118"/>
      <c r="U604" s="118"/>
      <c r="V604" s="118"/>
      <c r="W604" s="118"/>
      <c r="X604" s="118"/>
      <c r="Y604" s="118"/>
      <c r="Z604" s="118"/>
    </row>
    <row r="605" spans="1:26" ht="14.25" customHeight="1" x14ac:dyDescent="0.55000000000000004">
      <c r="A605" s="118"/>
      <c r="B605" s="118"/>
      <c r="C605" s="118"/>
      <c r="D605" s="119"/>
      <c r="E605" s="119"/>
      <c r="F605" s="119"/>
      <c r="G605" s="119"/>
      <c r="H605" s="119"/>
      <c r="I605" s="119"/>
      <c r="J605" s="119"/>
      <c r="K605" s="119"/>
      <c r="L605" s="119"/>
      <c r="M605" s="118"/>
      <c r="N605" s="118"/>
      <c r="O605" s="118"/>
      <c r="P605" s="120"/>
      <c r="R605" s="118"/>
      <c r="S605" s="118"/>
      <c r="T605" s="118"/>
      <c r="U605" s="118"/>
      <c r="V605" s="118"/>
      <c r="W605" s="118"/>
      <c r="X605" s="118"/>
      <c r="Y605" s="118"/>
      <c r="Z605" s="118"/>
    </row>
    <row r="606" spans="1:26" ht="14.25" customHeight="1" x14ac:dyDescent="0.55000000000000004">
      <c r="A606" s="118"/>
      <c r="B606" s="118"/>
      <c r="C606" s="118"/>
      <c r="D606" s="119"/>
      <c r="E606" s="119"/>
      <c r="F606" s="119"/>
      <c r="G606" s="119"/>
      <c r="H606" s="119"/>
      <c r="I606" s="119"/>
      <c r="J606" s="119"/>
      <c r="K606" s="119"/>
      <c r="L606" s="119"/>
      <c r="M606" s="118"/>
      <c r="N606" s="118"/>
      <c r="O606" s="118"/>
      <c r="P606" s="120"/>
      <c r="R606" s="118"/>
      <c r="S606" s="118"/>
      <c r="T606" s="118"/>
      <c r="U606" s="118"/>
      <c r="V606" s="118"/>
      <c r="W606" s="118"/>
      <c r="X606" s="118"/>
      <c r="Y606" s="118"/>
      <c r="Z606" s="118"/>
    </row>
    <row r="607" spans="1:26" ht="14.25" customHeight="1" x14ac:dyDescent="0.55000000000000004">
      <c r="A607" s="118"/>
      <c r="B607" s="118"/>
      <c r="C607" s="118"/>
      <c r="D607" s="119"/>
      <c r="E607" s="119"/>
      <c r="F607" s="119"/>
      <c r="G607" s="119"/>
      <c r="H607" s="119"/>
      <c r="I607" s="119"/>
      <c r="J607" s="119"/>
      <c r="K607" s="119"/>
      <c r="L607" s="119"/>
      <c r="M607" s="118"/>
      <c r="N607" s="118"/>
      <c r="O607" s="118"/>
      <c r="P607" s="120"/>
      <c r="R607" s="118"/>
      <c r="S607" s="118"/>
      <c r="T607" s="118"/>
      <c r="U607" s="118"/>
      <c r="V607" s="118"/>
      <c r="W607" s="118"/>
      <c r="X607" s="118"/>
      <c r="Y607" s="118"/>
      <c r="Z607" s="118"/>
    </row>
    <row r="608" spans="1:26" ht="14.25" customHeight="1" x14ac:dyDescent="0.55000000000000004">
      <c r="A608" s="118"/>
      <c r="B608" s="118"/>
      <c r="C608" s="118"/>
      <c r="D608" s="119"/>
      <c r="E608" s="119"/>
      <c r="F608" s="119"/>
      <c r="G608" s="119"/>
      <c r="H608" s="119"/>
      <c r="I608" s="119"/>
      <c r="J608" s="119"/>
      <c r="K608" s="119"/>
      <c r="L608" s="119"/>
      <c r="M608" s="118"/>
      <c r="N608" s="118"/>
      <c r="O608" s="118"/>
      <c r="P608" s="120"/>
      <c r="R608" s="118"/>
      <c r="S608" s="118"/>
      <c r="T608" s="118"/>
      <c r="U608" s="118"/>
      <c r="V608" s="118"/>
      <c r="W608" s="118"/>
      <c r="X608" s="118"/>
      <c r="Y608" s="118"/>
      <c r="Z608" s="118"/>
    </row>
    <row r="609" spans="1:26" ht="14.25" customHeight="1" x14ac:dyDescent="0.55000000000000004">
      <c r="A609" s="118"/>
      <c r="B609" s="118"/>
      <c r="C609" s="118"/>
      <c r="D609" s="119"/>
      <c r="E609" s="119"/>
      <c r="F609" s="119"/>
      <c r="G609" s="119"/>
      <c r="H609" s="119"/>
      <c r="I609" s="119"/>
      <c r="J609" s="119"/>
      <c r="K609" s="119"/>
      <c r="L609" s="119"/>
      <c r="M609" s="118"/>
      <c r="N609" s="118"/>
      <c r="O609" s="118"/>
      <c r="P609" s="120"/>
      <c r="R609" s="118"/>
      <c r="S609" s="118"/>
      <c r="T609" s="118"/>
      <c r="U609" s="118"/>
      <c r="V609" s="118"/>
      <c r="W609" s="118"/>
      <c r="X609" s="118"/>
      <c r="Y609" s="118"/>
      <c r="Z609" s="118"/>
    </row>
    <row r="610" spans="1:26" ht="14.25" customHeight="1" x14ac:dyDescent="0.55000000000000004">
      <c r="A610" s="118"/>
      <c r="B610" s="118"/>
      <c r="C610" s="118"/>
      <c r="D610" s="119"/>
      <c r="E610" s="119"/>
      <c r="F610" s="119"/>
      <c r="G610" s="119"/>
      <c r="H610" s="119"/>
      <c r="I610" s="119"/>
      <c r="J610" s="119"/>
      <c r="K610" s="119"/>
      <c r="L610" s="119"/>
      <c r="M610" s="118"/>
      <c r="N610" s="118"/>
      <c r="O610" s="118"/>
      <c r="P610" s="120"/>
      <c r="R610" s="118"/>
      <c r="S610" s="118"/>
      <c r="T610" s="118"/>
      <c r="U610" s="118"/>
      <c r="V610" s="118"/>
      <c r="W610" s="118"/>
      <c r="X610" s="118"/>
      <c r="Y610" s="118"/>
      <c r="Z610" s="118"/>
    </row>
    <row r="611" spans="1:26" ht="14.25" customHeight="1" x14ac:dyDescent="0.55000000000000004">
      <c r="A611" s="118"/>
      <c r="B611" s="118"/>
      <c r="C611" s="118"/>
      <c r="D611" s="119"/>
      <c r="E611" s="119"/>
      <c r="F611" s="119"/>
      <c r="G611" s="119"/>
      <c r="H611" s="119"/>
      <c r="I611" s="119"/>
      <c r="J611" s="119"/>
      <c r="K611" s="119"/>
      <c r="L611" s="119"/>
      <c r="M611" s="118"/>
      <c r="N611" s="118"/>
      <c r="O611" s="118"/>
      <c r="P611" s="120"/>
      <c r="R611" s="118"/>
      <c r="S611" s="118"/>
      <c r="T611" s="118"/>
      <c r="U611" s="118"/>
      <c r="V611" s="118"/>
      <c r="W611" s="118"/>
      <c r="X611" s="118"/>
      <c r="Y611" s="118"/>
      <c r="Z611" s="118"/>
    </row>
    <row r="612" spans="1:26" ht="14.25" customHeight="1" x14ac:dyDescent="0.55000000000000004">
      <c r="A612" s="118"/>
      <c r="B612" s="118"/>
      <c r="C612" s="118"/>
      <c r="D612" s="119"/>
      <c r="E612" s="119"/>
      <c r="F612" s="119"/>
      <c r="G612" s="119"/>
      <c r="H612" s="119"/>
      <c r="I612" s="119"/>
      <c r="J612" s="119"/>
      <c r="K612" s="119"/>
      <c r="L612" s="119"/>
      <c r="M612" s="118"/>
      <c r="N612" s="118"/>
      <c r="O612" s="118"/>
      <c r="P612" s="120"/>
      <c r="R612" s="118"/>
      <c r="S612" s="118"/>
      <c r="T612" s="118"/>
      <c r="U612" s="118"/>
      <c r="V612" s="118"/>
      <c r="W612" s="118"/>
      <c r="X612" s="118"/>
      <c r="Y612" s="118"/>
      <c r="Z612" s="118"/>
    </row>
    <row r="613" spans="1:26" ht="14.25" customHeight="1" x14ac:dyDescent="0.55000000000000004">
      <c r="A613" s="118"/>
      <c r="B613" s="118"/>
      <c r="C613" s="118"/>
      <c r="D613" s="119"/>
      <c r="E613" s="119"/>
      <c r="F613" s="119"/>
      <c r="G613" s="119"/>
      <c r="H613" s="119"/>
      <c r="I613" s="119"/>
      <c r="J613" s="119"/>
      <c r="K613" s="119"/>
      <c r="L613" s="119"/>
      <c r="M613" s="118"/>
      <c r="N613" s="118"/>
      <c r="O613" s="118"/>
      <c r="P613" s="120"/>
      <c r="R613" s="118"/>
      <c r="S613" s="118"/>
      <c r="T613" s="118"/>
      <c r="U613" s="118"/>
      <c r="V613" s="118"/>
      <c r="W613" s="118"/>
      <c r="X613" s="118"/>
      <c r="Y613" s="118"/>
      <c r="Z613" s="118"/>
    </row>
    <row r="614" spans="1:26" ht="14.25" customHeight="1" x14ac:dyDescent="0.55000000000000004">
      <c r="A614" s="118"/>
      <c r="B614" s="118"/>
      <c r="C614" s="118"/>
      <c r="D614" s="119"/>
      <c r="E614" s="119"/>
      <c r="F614" s="119"/>
      <c r="G614" s="119"/>
      <c r="H614" s="119"/>
      <c r="I614" s="119"/>
      <c r="J614" s="119"/>
      <c r="K614" s="119"/>
      <c r="L614" s="119"/>
      <c r="M614" s="118"/>
      <c r="N614" s="118"/>
      <c r="O614" s="118"/>
      <c r="P614" s="120"/>
      <c r="R614" s="118"/>
      <c r="S614" s="118"/>
      <c r="T614" s="118"/>
      <c r="U614" s="118"/>
      <c r="V614" s="118"/>
      <c r="W614" s="118"/>
      <c r="X614" s="118"/>
      <c r="Y614" s="118"/>
      <c r="Z614" s="118"/>
    </row>
    <row r="615" spans="1:26" ht="14.25" customHeight="1" x14ac:dyDescent="0.55000000000000004">
      <c r="A615" s="118"/>
      <c r="B615" s="118"/>
      <c r="C615" s="118"/>
      <c r="D615" s="119"/>
      <c r="E615" s="119"/>
      <c r="F615" s="119"/>
      <c r="G615" s="119"/>
      <c r="H615" s="119"/>
      <c r="I615" s="119"/>
      <c r="J615" s="119"/>
      <c r="K615" s="119"/>
      <c r="L615" s="119"/>
      <c r="M615" s="118"/>
      <c r="N615" s="118"/>
      <c r="O615" s="118"/>
      <c r="P615" s="120"/>
      <c r="R615" s="118"/>
      <c r="S615" s="118"/>
      <c r="T615" s="118"/>
      <c r="U615" s="118"/>
      <c r="V615" s="118"/>
      <c r="W615" s="118"/>
      <c r="X615" s="118"/>
      <c r="Y615" s="118"/>
      <c r="Z615" s="118"/>
    </row>
    <row r="616" spans="1:26" ht="14.25" customHeight="1" x14ac:dyDescent="0.55000000000000004">
      <c r="A616" s="118"/>
      <c r="B616" s="118"/>
      <c r="C616" s="118"/>
      <c r="D616" s="119"/>
      <c r="E616" s="119"/>
      <c r="F616" s="119"/>
      <c r="G616" s="119"/>
      <c r="H616" s="119"/>
      <c r="I616" s="119"/>
      <c r="J616" s="119"/>
      <c r="K616" s="119"/>
      <c r="L616" s="119"/>
      <c r="M616" s="118"/>
      <c r="N616" s="118"/>
      <c r="O616" s="118"/>
      <c r="P616" s="120"/>
      <c r="R616" s="118"/>
      <c r="S616" s="118"/>
      <c r="T616" s="118"/>
      <c r="U616" s="118"/>
      <c r="V616" s="118"/>
      <c r="W616" s="118"/>
      <c r="X616" s="118"/>
      <c r="Y616" s="118"/>
      <c r="Z616" s="118"/>
    </row>
    <row r="617" spans="1:26" ht="14.25" customHeight="1" x14ac:dyDescent="0.55000000000000004">
      <c r="A617" s="118"/>
      <c r="B617" s="118"/>
      <c r="C617" s="118"/>
      <c r="D617" s="119"/>
      <c r="E617" s="119"/>
      <c r="F617" s="119"/>
      <c r="G617" s="119"/>
      <c r="H617" s="119"/>
      <c r="I617" s="119"/>
      <c r="J617" s="119"/>
      <c r="K617" s="119"/>
      <c r="L617" s="119"/>
      <c r="M617" s="118"/>
      <c r="N617" s="118"/>
      <c r="O617" s="118"/>
      <c r="P617" s="120"/>
      <c r="R617" s="118"/>
      <c r="S617" s="118"/>
      <c r="T617" s="118"/>
      <c r="U617" s="118"/>
      <c r="V617" s="118"/>
      <c r="W617" s="118"/>
      <c r="X617" s="118"/>
      <c r="Y617" s="118"/>
      <c r="Z617" s="118"/>
    </row>
    <row r="618" spans="1:26" ht="14.25" customHeight="1" x14ac:dyDescent="0.55000000000000004">
      <c r="A618" s="118"/>
      <c r="B618" s="118"/>
      <c r="C618" s="118"/>
      <c r="D618" s="119"/>
      <c r="E618" s="119"/>
      <c r="F618" s="119"/>
      <c r="G618" s="119"/>
      <c r="H618" s="119"/>
      <c r="I618" s="119"/>
      <c r="J618" s="119"/>
      <c r="K618" s="119"/>
      <c r="L618" s="119"/>
      <c r="M618" s="118"/>
      <c r="N618" s="118"/>
      <c r="O618" s="118"/>
      <c r="P618" s="120"/>
      <c r="R618" s="118"/>
      <c r="S618" s="118"/>
      <c r="T618" s="118"/>
      <c r="U618" s="118"/>
      <c r="V618" s="118"/>
      <c r="W618" s="118"/>
      <c r="X618" s="118"/>
      <c r="Y618" s="118"/>
      <c r="Z618" s="118"/>
    </row>
    <row r="619" spans="1:26" ht="14.25" customHeight="1" x14ac:dyDescent="0.55000000000000004">
      <c r="A619" s="118"/>
      <c r="B619" s="118"/>
      <c r="C619" s="118"/>
      <c r="D619" s="119"/>
      <c r="E619" s="119"/>
      <c r="F619" s="119"/>
      <c r="G619" s="119"/>
      <c r="H619" s="119"/>
      <c r="I619" s="119"/>
      <c r="J619" s="119"/>
      <c r="K619" s="119"/>
      <c r="L619" s="119"/>
      <c r="M619" s="118"/>
      <c r="N619" s="118"/>
      <c r="O619" s="118"/>
      <c r="P619" s="120"/>
      <c r="R619" s="118"/>
      <c r="S619" s="118"/>
      <c r="T619" s="118"/>
      <c r="U619" s="118"/>
      <c r="V619" s="118"/>
      <c r="W619" s="118"/>
      <c r="X619" s="118"/>
      <c r="Y619" s="118"/>
      <c r="Z619" s="118"/>
    </row>
    <row r="620" spans="1:26" ht="14.25" customHeight="1" x14ac:dyDescent="0.55000000000000004">
      <c r="A620" s="118"/>
      <c r="B620" s="118"/>
      <c r="C620" s="118"/>
      <c r="D620" s="119"/>
      <c r="E620" s="119"/>
      <c r="F620" s="119"/>
      <c r="G620" s="119"/>
      <c r="H620" s="119"/>
      <c r="I620" s="119"/>
      <c r="J620" s="119"/>
      <c r="K620" s="119"/>
      <c r="L620" s="119"/>
      <c r="M620" s="118"/>
      <c r="N620" s="118"/>
      <c r="O620" s="118"/>
      <c r="P620" s="120"/>
      <c r="R620" s="118"/>
      <c r="S620" s="118"/>
      <c r="T620" s="118"/>
      <c r="U620" s="118"/>
      <c r="V620" s="118"/>
      <c r="W620" s="118"/>
      <c r="X620" s="118"/>
      <c r="Y620" s="118"/>
      <c r="Z620" s="118"/>
    </row>
    <row r="621" spans="1:26" ht="14.25" customHeight="1" x14ac:dyDescent="0.55000000000000004">
      <c r="A621" s="118"/>
      <c r="B621" s="118"/>
      <c r="C621" s="118"/>
      <c r="D621" s="119"/>
      <c r="E621" s="119"/>
      <c r="F621" s="119"/>
      <c r="G621" s="119"/>
      <c r="H621" s="119"/>
      <c r="I621" s="119"/>
      <c r="J621" s="119"/>
      <c r="K621" s="119"/>
      <c r="L621" s="119"/>
      <c r="M621" s="118"/>
      <c r="N621" s="118"/>
      <c r="O621" s="118"/>
      <c r="P621" s="120"/>
      <c r="R621" s="118"/>
      <c r="S621" s="118"/>
      <c r="T621" s="118"/>
      <c r="U621" s="118"/>
      <c r="V621" s="118"/>
      <c r="W621" s="118"/>
      <c r="X621" s="118"/>
      <c r="Y621" s="118"/>
      <c r="Z621" s="118"/>
    </row>
    <row r="622" spans="1:26" ht="14.25" customHeight="1" x14ac:dyDescent="0.55000000000000004">
      <c r="A622" s="118"/>
      <c r="B622" s="118"/>
      <c r="C622" s="118"/>
      <c r="D622" s="119"/>
      <c r="E622" s="119"/>
      <c r="F622" s="119"/>
      <c r="G622" s="119"/>
      <c r="H622" s="119"/>
      <c r="I622" s="119"/>
      <c r="J622" s="119"/>
      <c r="K622" s="119"/>
      <c r="L622" s="119"/>
      <c r="M622" s="118"/>
      <c r="N622" s="118"/>
      <c r="O622" s="118"/>
      <c r="P622" s="120"/>
      <c r="R622" s="118"/>
      <c r="S622" s="118"/>
      <c r="T622" s="118"/>
      <c r="U622" s="118"/>
      <c r="V622" s="118"/>
      <c r="W622" s="118"/>
      <c r="X622" s="118"/>
      <c r="Y622" s="118"/>
      <c r="Z622" s="118"/>
    </row>
    <row r="623" spans="1:26" ht="14.25" customHeight="1" x14ac:dyDescent="0.55000000000000004">
      <c r="A623" s="118"/>
      <c r="B623" s="118"/>
      <c r="C623" s="118"/>
      <c r="D623" s="119"/>
      <c r="E623" s="119"/>
      <c r="F623" s="119"/>
      <c r="G623" s="119"/>
      <c r="H623" s="119"/>
      <c r="I623" s="119"/>
      <c r="J623" s="119"/>
      <c r="K623" s="119"/>
      <c r="L623" s="119"/>
      <c r="M623" s="118"/>
      <c r="N623" s="118"/>
      <c r="O623" s="118"/>
      <c r="P623" s="120"/>
      <c r="R623" s="118"/>
      <c r="S623" s="118"/>
      <c r="T623" s="118"/>
      <c r="U623" s="118"/>
      <c r="V623" s="118"/>
      <c r="W623" s="118"/>
      <c r="X623" s="118"/>
      <c r="Y623" s="118"/>
      <c r="Z623" s="118"/>
    </row>
    <row r="624" spans="1:26" ht="14.25" customHeight="1" x14ac:dyDescent="0.55000000000000004">
      <c r="A624" s="118"/>
      <c r="B624" s="118"/>
      <c r="C624" s="118"/>
      <c r="D624" s="119"/>
      <c r="E624" s="119"/>
      <c r="F624" s="119"/>
      <c r="G624" s="119"/>
      <c r="H624" s="119"/>
      <c r="I624" s="119"/>
      <c r="J624" s="119"/>
      <c r="K624" s="119"/>
      <c r="L624" s="119"/>
      <c r="M624" s="118"/>
      <c r="N624" s="118"/>
      <c r="O624" s="118"/>
      <c r="P624" s="120"/>
      <c r="R624" s="118"/>
      <c r="S624" s="118"/>
      <c r="T624" s="118"/>
      <c r="U624" s="118"/>
      <c r="V624" s="118"/>
      <c r="W624" s="118"/>
      <c r="X624" s="118"/>
      <c r="Y624" s="118"/>
      <c r="Z624" s="118"/>
    </row>
    <row r="625" spans="1:26" ht="14.25" customHeight="1" x14ac:dyDescent="0.55000000000000004">
      <c r="A625" s="118"/>
      <c r="B625" s="118"/>
      <c r="C625" s="118"/>
      <c r="D625" s="119"/>
      <c r="E625" s="119"/>
      <c r="F625" s="119"/>
      <c r="G625" s="119"/>
      <c r="H625" s="119"/>
      <c r="I625" s="119"/>
      <c r="J625" s="119"/>
      <c r="K625" s="119"/>
      <c r="L625" s="119"/>
      <c r="M625" s="118"/>
      <c r="N625" s="118"/>
      <c r="O625" s="118"/>
      <c r="P625" s="120"/>
      <c r="R625" s="118"/>
      <c r="S625" s="118"/>
      <c r="T625" s="118"/>
      <c r="U625" s="118"/>
      <c r="V625" s="118"/>
      <c r="W625" s="118"/>
      <c r="X625" s="118"/>
      <c r="Y625" s="118"/>
      <c r="Z625" s="118"/>
    </row>
    <row r="626" spans="1:26" ht="14.25" customHeight="1" x14ac:dyDescent="0.55000000000000004">
      <c r="A626" s="118"/>
      <c r="B626" s="118"/>
      <c r="C626" s="118"/>
      <c r="D626" s="119"/>
      <c r="E626" s="119"/>
      <c r="F626" s="119"/>
      <c r="G626" s="119"/>
      <c r="H626" s="119"/>
      <c r="I626" s="119"/>
      <c r="J626" s="119"/>
      <c r="K626" s="119"/>
      <c r="L626" s="119"/>
      <c r="M626" s="118"/>
      <c r="N626" s="118"/>
      <c r="O626" s="118"/>
      <c r="P626" s="120"/>
      <c r="R626" s="118"/>
      <c r="S626" s="118"/>
      <c r="T626" s="118"/>
      <c r="U626" s="118"/>
      <c r="V626" s="118"/>
      <c r="W626" s="118"/>
      <c r="X626" s="118"/>
      <c r="Y626" s="118"/>
      <c r="Z626" s="118"/>
    </row>
    <row r="627" spans="1:26" ht="14.25" customHeight="1" x14ac:dyDescent="0.55000000000000004">
      <c r="A627" s="118"/>
      <c r="B627" s="118"/>
      <c r="C627" s="118"/>
      <c r="D627" s="119"/>
      <c r="E627" s="119"/>
      <c r="F627" s="119"/>
      <c r="G627" s="119"/>
      <c r="H627" s="119"/>
      <c r="I627" s="119"/>
      <c r="J627" s="119"/>
      <c r="K627" s="119"/>
      <c r="L627" s="119"/>
      <c r="M627" s="118"/>
      <c r="N627" s="118"/>
      <c r="O627" s="118"/>
      <c r="P627" s="120"/>
      <c r="R627" s="118"/>
      <c r="S627" s="118"/>
      <c r="T627" s="118"/>
      <c r="U627" s="118"/>
      <c r="V627" s="118"/>
      <c r="W627" s="118"/>
      <c r="X627" s="118"/>
      <c r="Y627" s="118"/>
      <c r="Z627" s="118"/>
    </row>
    <row r="628" spans="1:26" ht="14.25" customHeight="1" x14ac:dyDescent="0.55000000000000004">
      <c r="A628" s="118"/>
      <c r="B628" s="118"/>
      <c r="C628" s="118"/>
      <c r="D628" s="119"/>
      <c r="E628" s="119"/>
      <c r="F628" s="119"/>
      <c r="G628" s="119"/>
      <c r="H628" s="119"/>
      <c r="I628" s="119"/>
      <c r="J628" s="119"/>
      <c r="K628" s="119"/>
      <c r="L628" s="119"/>
      <c r="M628" s="118"/>
      <c r="N628" s="118"/>
      <c r="O628" s="118"/>
      <c r="P628" s="120"/>
      <c r="R628" s="118"/>
      <c r="S628" s="118"/>
      <c r="T628" s="118"/>
      <c r="U628" s="118"/>
      <c r="V628" s="118"/>
      <c r="W628" s="118"/>
      <c r="X628" s="118"/>
      <c r="Y628" s="118"/>
      <c r="Z628" s="118"/>
    </row>
    <row r="629" spans="1:26" ht="14.25" customHeight="1" x14ac:dyDescent="0.55000000000000004">
      <c r="A629" s="118"/>
      <c r="B629" s="118"/>
      <c r="C629" s="118"/>
      <c r="D629" s="119"/>
      <c r="E629" s="119"/>
      <c r="F629" s="119"/>
      <c r="G629" s="119"/>
      <c r="H629" s="119"/>
      <c r="I629" s="119"/>
      <c r="J629" s="119"/>
      <c r="K629" s="119"/>
      <c r="L629" s="119"/>
      <c r="M629" s="118"/>
      <c r="N629" s="118"/>
      <c r="O629" s="118"/>
      <c r="P629" s="120"/>
      <c r="R629" s="118"/>
      <c r="S629" s="118"/>
      <c r="T629" s="118"/>
      <c r="U629" s="118"/>
      <c r="V629" s="118"/>
      <c r="W629" s="118"/>
      <c r="X629" s="118"/>
      <c r="Y629" s="118"/>
      <c r="Z629" s="118"/>
    </row>
    <row r="630" spans="1:26" ht="14.25" customHeight="1" x14ac:dyDescent="0.55000000000000004">
      <c r="A630" s="118"/>
      <c r="B630" s="118"/>
      <c r="C630" s="118"/>
      <c r="D630" s="119"/>
      <c r="E630" s="119"/>
      <c r="F630" s="119"/>
      <c r="G630" s="119"/>
      <c r="H630" s="119"/>
      <c r="I630" s="119"/>
      <c r="J630" s="119"/>
      <c r="K630" s="119"/>
      <c r="L630" s="119"/>
      <c r="M630" s="118"/>
      <c r="N630" s="118"/>
      <c r="O630" s="118"/>
      <c r="P630" s="120"/>
      <c r="R630" s="118"/>
      <c r="S630" s="118"/>
      <c r="T630" s="118"/>
      <c r="U630" s="118"/>
      <c r="V630" s="118"/>
      <c r="W630" s="118"/>
      <c r="X630" s="118"/>
      <c r="Y630" s="118"/>
      <c r="Z630" s="118"/>
    </row>
    <row r="631" spans="1:26" ht="14.25" customHeight="1" x14ac:dyDescent="0.55000000000000004">
      <c r="A631" s="118"/>
      <c r="B631" s="118"/>
      <c r="C631" s="118"/>
      <c r="D631" s="119"/>
      <c r="E631" s="119"/>
      <c r="F631" s="119"/>
      <c r="G631" s="119"/>
      <c r="H631" s="119"/>
      <c r="I631" s="119"/>
      <c r="J631" s="119"/>
      <c r="K631" s="119"/>
      <c r="L631" s="119"/>
      <c r="M631" s="118"/>
      <c r="N631" s="118"/>
      <c r="O631" s="118"/>
      <c r="P631" s="120"/>
      <c r="R631" s="118"/>
      <c r="S631" s="118"/>
      <c r="T631" s="118"/>
      <c r="U631" s="118"/>
      <c r="V631" s="118"/>
      <c r="W631" s="118"/>
      <c r="X631" s="118"/>
      <c r="Y631" s="118"/>
      <c r="Z631" s="118"/>
    </row>
    <row r="632" spans="1:26" ht="14.25" customHeight="1" x14ac:dyDescent="0.55000000000000004">
      <c r="A632" s="118"/>
      <c r="B632" s="118"/>
      <c r="C632" s="118"/>
      <c r="D632" s="119"/>
      <c r="E632" s="119"/>
      <c r="F632" s="119"/>
      <c r="G632" s="119"/>
      <c r="H632" s="119"/>
      <c r="I632" s="119"/>
      <c r="J632" s="119"/>
      <c r="K632" s="119"/>
      <c r="L632" s="119"/>
      <c r="M632" s="118"/>
      <c r="N632" s="118"/>
      <c r="O632" s="118"/>
      <c r="P632" s="120"/>
      <c r="R632" s="118"/>
      <c r="S632" s="118"/>
      <c r="T632" s="118"/>
      <c r="U632" s="118"/>
      <c r="V632" s="118"/>
      <c r="W632" s="118"/>
      <c r="X632" s="118"/>
      <c r="Y632" s="118"/>
      <c r="Z632" s="118"/>
    </row>
    <row r="633" spans="1:26" ht="14.25" customHeight="1" x14ac:dyDescent="0.55000000000000004">
      <c r="A633" s="118"/>
      <c r="B633" s="118"/>
      <c r="C633" s="118"/>
      <c r="D633" s="119"/>
      <c r="E633" s="119"/>
      <c r="F633" s="119"/>
      <c r="G633" s="119"/>
      <c r="H633" s="119"/>
      <c r="I633" s="119"/>
      <c r="J633" s="119"/>
      <c r="K633" s="119"/>
      <c r="L633" s="119"/>
      <c r="M633" s="118"/>
      <c r="N633" s="118"/>
      <c r="O633" s="118"/>
      <c r="P633" s="120"/>
      <c r="R633" s="118"/>
      <c r="S633" s="118"/>
      <c r="T633" s="118"/>
      <c r="U633" s="118"/>
      <c r="V633" s="118"/>
      <c r="W633" s="118"/>
      <c r="X633" s="118"/>
      <c r="Y633" s="118"/>
      <c r="Z633" s="118"/>
    </row>
    <row r="634" spans="1:26" ht="14.25" customHeight="1" x14ac:dyDescent="0.55000000000000004">
      <c r="A634" s="118"/>
      <c r="B634" s="118"/>
      <c r="C634" s="118"/>
      <c r="D634" s="119"/>
      <c r="E634" s="119"/>
      <c r="F634" s="119"/>
      <c r="G634" s="119"/>
      <c r="H634" s="119"/>
      <c r="I634" s="119"/>
      <c r="J634" s="119"/>
      <c r="K634" s="119"/>
      <c r="L634" s="119"/>
      <c r="M634" s="118"/>
      <c r="N634" s="118"/>
      <c r="O634" s="118"/>
      <c r="P634" s="120"/>
      <c r="R634" s="118"/>
      <c r="S634" s="118"/>
      <c r="T634" s="118"/>
      <c r="U634" s="118"/>
      <c r="V634" s="118"/>
      <c r="W634" s="118"/>
      <c r="X634" s="118"/>
      <c r="Y634" s="118"/>
      <c r="Z634" s="118"/>
    </row>
    <row r="635" spans="1:26" ht="14.25" customHeight="1" x14ac:dyDescent="0.55000000000000004">
      <c r="A635" s="118"/>
      <c r="B635" s="118"/>
      <c r="C635" s="118"/>
      <c r="D635" s="119"/>
      <c r="E635" s="119"/>
      <c r="F635" s="119"/>
      <c r="G635" s="119"/>
      <c r="H635" s="119"/>
      <c r="I635" s="119"/>
      <c r="J635" s="119"/>
      <c r="K635" s="119"/>
      <c r="L635" s="119"/>
      <c r="M635" s="118"/>
      <c r="N635" s="118"/>
      <c r="O635" s="118"/>
      <c r="P635" s="120"/>
      <c r="R635" s="118"/>
      <c r="S635" s="118"/>
      <c r="T635" s="118"/>
      <c r="U635" s="118"/>
      <c r="V635" s="118"/>
      <c r="W635" s="118"/>
      <c r="X635" s="118"/>
      <c r="Y635" s="118"/>
      <c r="Z635" s="118"/>
    </row>
    <row r="636" spans="1:26" ht="14.25" customHeight="1" x14ac:dyDescent="0.55000000000000004">
      <c r="A636" s="118"/>
      <c r="B636" s="118"/>
      <c r="C636" s="118"/>
      <c r="D636" s="119"/>
      <c r="E636" s="119"/>
      <c r="F636" s="119"/>
      <c r="G636" s="119"/>
      <c r="H636" s="119"/>
      <c r="I636" s="119"/>
      <c r="J636" s="119"/>
      <c r="K636" s="119"/>
      <c r="L636" s="119"/>
      <c r="M636" s="118"/>
      <c r="N636" s="118"/>
      <c r="O636" s="118"/>
      <c r="P636" s="120"/>
      <c r="R636" s="118"/>
      <c r="S636" s="118"/>
      <c r="T636" s="118"/>
      <c r="U636" s="118"/>
      <c r="V636" s="118"/>
      <c r="W636" s="118"/>
      <c r="X636" s="118"/>
      <c r="Y636" s="118"/>
      <c r="Z636" s="118"/>
    </row>
    <row r="637" spans="1:26" ht="14.25" customHeight="1" x14ac:dyDescent="0.55000000000000004">
      <c r="A637" s="118"/>
      <c r="B637" s="118"/>
      <c r="C637" s="118"/>
      <c r="D637" s="119"/>
      <c r="E637" s="119"/>
      <c r="F637" s="119"/>
      <c r="G637" s="119"/>
      <c r="H637" s="119"/>
      <c r="I637" s="119"/>
      <c r="J637" s="119"/>
      <c r="K637" s="119"/>
      <c r="L637" s="119"/>
      <c r="M637" s="118"/>
      <c r="N637" s="118"/>
      <c r="O637" s="118"/>
      <c r="P637" s="120"/>
      <c r="R637" s="118"/>
      <c r="S637" s="118"/>
      <c r="T637" s="118"/>
      <c r="U637" s="118"/>
      <c r="V637" s="118"/>
      <c r="W637" s="118"/>
      <c r="X637" s="118"/>
      <c r="Y637" s="118"/>
      <c r="Z637" s="118"/>
    </row>
    <row r="638" spans="1:26" ht="14.25" customHeight="1" x14ac:dyDescent="0.55000000000000004">
      <c r="A638" s="118"/>
      <c r="B638" s="118"/>
      <c r="C638" s="118"/>
      <c r="D638" s="119"/>
      <c r="E638" s="119"/>
      <c r="F638" s="119"/>
      <c r="G638" s="119"/>
      <c r="H638" s="119"/>
      <c r="I638" s="119"/>
      <c r="J638" s="119"/>
      <c r="K638" s="119"/>
      <c r="L638" s="119"/>
      <c r="M638" s="118"/>
      <c r="N638" s="118"/>
      <c r="O638" s="118"/>
      <c r="P638" s="120"/>
      <c r="R638" s="118"/>
      <c r="S638" s="118"/>
      <c r="T638" s="118"/>
      <c r="U638" s="118"/>
      <c r="V638" s="118"/>
      <c r="W638" s="118"/>
      <c r="X638" s="118"/>
      <c r="Y638" s="118"/>
      <c r="Z638" s="118"/>
    </row>
    <row r="639" spans="1:26" ht="14.25" customHeight="1" x14ac:dyDescent="0.55000000000000004">
      <c r="A639" s="118"/>
      <c r="B639" s="118"/>
      <c r="C639" s="118"/>
      <c r="D639" s="119"/>
      <c r="E639" s="119"/>
      <c r="F639" s="119"/>
      <c r="G639" s="119"/>
      <c r="H639" s="119"/>
      <c r="I639" s="119"/>
      <c r="J639" s="119"/>
      <c r="K639" s="119"/>
      <c r="L639" s="119"/>
      <c r="M639" s="118"/>
      <c r="N639" s="118"/>
      <c r="O639" s="118"/>
      <c r="P639" s="120"/>
      <c r="R639" s="118"/>
      <c r="S639" s="118"/>
      <c r="T639" s="118"/>
      <c r="U639" s="118"/>
      <c r="V639" s="118"/>
      <c r="W639" s="118"/>
      <c r="X639" s="118"/>
      <c r="Y639" s="118"/>
      <c r="Z639" s="118"/>
    </row>
    <row r="640" spans="1:26" ht="14.25" customHeight="1" x14ac:dyDescent="0.55000000000000004">
      <c r="A640" s="118"/>
      <c r="B640" s="118"/>
      <c r="C640" s="118"/>
      <c r="D640" s="119"/>
      <c r="E640" s="119"/>
      <c r="F640" s="119"/>
      <c r="G640" s="119"/>
      <c r="H640" s="119"/>
      <c r="I640" s="119"/>
      <c r="J640" s="119"/>
      <c r="K640" s="119"/>
      <c r="L640" s="119"/>
      <c r="M640" s="118"/>
      <c r="N640" s="118"/>
      <c r="O640" s="118"/>
      <c r="P640" s="120"/>
      <c r="R640" s="118"/>
      <c r="S640" s="118"/>
      <c r="T640" s="118"/>
      <c r="U640" s="118"/>
      <c r="V640" s="118"/>
      <c r="W640" s="118"/>
      <c r="X640" s="118"/>
      <c r="Y640" s="118"/>
      <c r="Z640" s="118"/>
    </row>
    <row r="641" spans="1:26" ht="14.25" customHeight="1" x14ac:dyDescent="0.55000000000000004">
      <c r="A641" s="118"/>
      <c r="B641" s="118"/>
      <c r="C641" s="118"/>
      <c r="D641" s="119"/>
      <c r="E641" s="119"/>
      <c r="F641" s="119"/>
      <c r="G641" s="119"/>
      <c r="H641" s="119"/>
      <c r="I641" s="119"/>
      <c r="J641" s="119"/>
      <c r="K641" s="119"/>
      <c r="L641" s="119"/>
      <c r="M641" s="118"/>
      <c r="N641" s="118"/>
      <c r="O641" s="118"/>
      <c r="P641" s="120"/>
      <c r="R641" s="118"/>
      <c r="S641" s="118"/>
      <c r="T641" s="118"/>
      <c r="U641" s="118"/>
      <c r="V641" s="118"/>
      <c r="W641" s="118"/>
      <c r="X641" s="118"/>
      <c r="Y641" s="118"/>
      <c r="Z641" s="118"/>
    </row>
    <row r="642" spans="1:26" ht="14.25" customHeight="1" x14ac:dyDescent="0.55000000000000004">
      <c r="A642" s="118"/>
      <c r="B642" s="118"/>
      <c r="C642" s="118"/>
      <c r="D642" s="119"/>
      <c r="E642" s="119"/>
      <c r="F642" s="119"/>
      <c r="G642" s="119"/>
      <c r="H642" s="119"/>
      <c r="I642" s="119"/>
      <c r="J642" s="119"/>
      <c r="K642" s="119"/>
      <c r="L642" s="119"/>
      <c r="M642" s="118"/>
      <c r="N642" s="118"/>
      <c r="O642" s="118"/>
      <c r="P642" s="120"/>
      <c r="R642" s="118"/>
      <c r="S642" s="118"/>
      <c r="T642" s="118"/>
      <c r="U642" s="118"/>
      <c r="V642" s="118"/>
      <c r="W642" s="118"/>
      <c r="X642" s="118"/>
      <c r="Y642" s="118"/>
      <c r="Z642" s="118"/>
    </row>
    <row r="643" spans="1:26" ht="14.25" customHeight="1" x14ac:dyDescent="0.55000000000000004">
      <c r="A643" s="118"/>
      <c r="B643" s="118"/>
      <c r="C643" s="118"/>
      <c r="D643" s="119"/>
      <c r="E643" s="119"/>
      <c r="F643" s="119"/>
      <c r="G643" s="119"/>
      <c r="H643" s="119"/>
      <c r="I643" s="119"/>
      <c r="J643" s="119"/>
      <c r="K643" s="119"/>
      <c r="L643" s="119"/>
      <c r="M643" s="118"/>
      <c r="N643" s="118"/>
      <c r="O643" s="118"/>
      <c r="P643" s="120"/>
      <c r="R643" s="118"/>
      <c r="S643" s="118"/>
      <c r="T643" s="118"/>
      <c r="U643" s="118"/>
      <c r="V643" s="118"/>
      <c r="W643" s="118"/>
      <c r="X643" s="118"/>
      <c r="Y643" s="118"/>
      <c r="Z643" s="118"/>
    </row>
    <row r="644" spans="1:26" ht="14.25" customHeight="1" x14ac:dyDescent="0.55000000000000004">
      <c r="A644" s="118"/>
      <c r="B644" s="118"/>
      <c r="C644" s="118"/>
      <c r="D644" s="119"/>
      <c r="E644" s="119"/>
      <c r="F644" s="119"/>
      <c r="G644" s="119"/>
      <c r="H644" s="119"/>
      <c r="I644" s="119"/>
      <c r="J644" s="119"/>
      <c r="K644" s="119"/>
      <c r="L644" s="119"/>
      <c r="M644" s="118"/>
      <c r="N644" s="118"/>
      <c r="O644" s="118"/>
      <c r="P644" s="120"/>
      <c r="R644" s="118"/>
      <c r="S644" s="118"/>
      <c r="T644" s="118"/>
      <c r="U644" s="118"/>
      <c r="V644" s="118"/>
      <c r="W644" s="118"/>
      <c r="X644" s="118"/>
      <c r="Y644" s="118"/>
      <c r="Z644" s="118"/>
    </row>
    <row r="645" spans="1:26" ht="14.25" customHeight="1" x14ac:dyDescent="0.55000000000000004">
      <c r="A645" s="118"/>
      <c r="B645" s="118"/>
      <c r="C645" s="118"/>
      <c r="D645" s="119"/>
      <c r="E645" s="119"/>
      <c r="F645" s="119"/>
      <c r="G645" s="119"/>
      <c r="H645" s="119"/>
      <c r="I645" s="119"/>
      <c r="J645" s="119"/>
      <c r="K645" s="119"/>
      <c r="L645" s="119"/>
      <c r="M645" s="118"/>
      <c r="N645" s="118"/>
      <c r="O645" s="118"/>
      <c r="P645" s="120"/>
      <c r="R645" s="118"/>
      <c r="S645" s="118"/>
      <c r="T645" s="118"/>
      <c r="U645" s="118"/>
      <c r="V645" s="118"/>
      <c r="W645" s="118"/>
      <c r="X645" s="118"/>
      <c r="Y645" s="118"/>
      <c r="Z645" s="118"/>
    </row>
    <row r="646" spans="1:26" ht="14.25" customHeight="1" x14ac:dyDescent="0.55000000000000004">
      <c r="A646" s="118"/>
      <c r="B646" s="118"/>
      <c r="C646" s="118"/>
      <c r="D646" s="119"/>
      <c r="E646" s="119"/>
      <c r="F646" s="119"/>
      <c r="G646" s="119"/>
      <c r="H646" s="119"/>
      <c r="I646" s="119"/>
      <c r="J646" s="119"/>
      <c r="K646" s="119"/>
      <c r="L646" s="119"/>
      <c r="M646" s="118"/>
      <c r="N646" s="118"/>
      <c r="O646" s="118"/>
      <c r="P646" s="120"/>
      <c r="R646" s="118"/>
      <c r="S646" s="118"/>
      <c r="T646" s="118"/>
      <c r="U646" s="118"/>
      <c r="V646" s="118"/>
      <c r="W646" s="118"/>
      <c r="X646" s="118"/>
      <c r="Y646" s="118"/>
      <c r="Z646" s="118"/>
    </row>
    <row r="647" spans="1:26" ht="14.25" customHeight="1" x14ac:dyDescent="0.55000000000000004">
      <c r="A647" s="118"/>
      <c r="B647" s="118"/>
      <c r="C647" s="118"/>
      <c r="D647" s="119"/>
      <c r="E647" s="119"/>
      <c r="F647" s="119"/>
      <c r="G647" s="119"/>
      <c r="H647" s="119"/>
      <c r="I647" s="119"/>
      <c r="J647" s="119"/>
      <c r="K647" s="119"/>
      <c r="L647" s="119"/>
      <c r="M647" s="118"/>
      <c r="N647" s="118"/>
      <c r="O647" s="118"/>
      <c r="P647" s="120"/>
      <c r="R647" s="118"/>
      <c r="S647" s="118"/>
      <c r="T647" s="118"/>
      <c r="U647" s="118"/>
      <c r="V647" s="118"/>
      <c r="W647" s="118"/>
      <c r="X647" s="118"/>
      <c r="Y647" s="118"/>
      <c r="Z647" s="118"/>
    </row>
    <row r="648" spans="1:26" ht="14.25" customHeight="1" x14ac:dyDescent="0.55000000000000004">
      <c r="A648" s="118"/>
      <c r="B648" s="118"/>
      <c r="C648" s="118"/>
      <c r="D648" s="119"/>
      <c r="E648" s="119"/>
      <c r="F648" s="119"/>
      <c r="G648" s="119"/>
      <c r="H648" s="119"/>
      <c r="I648" s="119"/>
      <c r="J648" s="119"/>
      <c r="K648" s="119"/>
      <c r="L648" s="119"/>
      <c r="M648" s="118"/>
      <c r="N648" s="118"/>
      <c r="O648" s="118"/>
      <c r="P648" s="120"/>
      <c r="R648" s="118"/>
      <c r="S648" s="118"/>
      <c r="T648" s="118"/>
      <c r="U648" s="118"/>
      <c r="V648" s="118"/>
      <c r="W648" s="118"/>
      <c r="X648" s="118"/>
      <c r="Y648" s="118"/>
      <c r="Z648" s="118"/>
    </row>
    <row r="649" spans="1:26" ht="14.25" customHeight="1" x14ac:dyDescent="0.55000000000000004">
      <c r="A649" s="118"/>
      <c r="B649" s="118"/>
      <c r="C649" s="118"/>
      <c r="D649" s="119"/>
      <c r="E649" s="119"/>
      <c r="F649" s="119"/>
      <c r="G649" s="119"/>
      <c r="H649" s="119"/>
      <c r="I649" s="119"/>
      <c r="J649" s="119"/>
      <c r="K649" s="119"/>
      <c r="L649" s="119"/>
      <c r="M649" s="118"/>
      <c r="N649" s="118"/>
      <c r="O649" s="118"/>
      <c r="P649" s="120"/>
      <c r="R649" s="118"/>
      <c r="S649" s="118"/>
      <c r="T649" s="118"/>
      <c r="U649" s="118"/>
      <c r="V649" s="118"/>
      <c r="W649" s="118"/>
      <c r="X649" s="118"/>
      <c r="Y649" s="118"/>
      <c r="Z649" s="118"/>
    </row>
    <row r="650" spans="1:26" ht="14.25" customHeight="1" x14ac:dyDescent="0.55000000000000004">
      <c r="A650" s="118"/>
      <c r="B650" s="118"/>
      <c r="C650" s="118"/>
      <c r="D650" s="119"/>
      <c r="E650" s="119"/>
      <c r="F650" s="119"/>
      <c r="G650" s="119"/>
      <c r="H650" s="119"/>
      <c r="I650" s="119"/>
      <c r="J650" s="119"/>
      <c r="K650" s="119"/>
      <c r="L650" s="119"/>
      <c r="M650" s="118"/>
      <c r="N650" s="118"/>
      <c r="O650" s="118"/>
      <c r="P650" s="120"/>
      <c r="R650" s="118"/>
      <c r="S650" s="118"/>
      <c r="T650" s="118"/>
      <c r="U650" s="118"/>
      <c r="V650" s="118"/>
      <c r="W650" s="118"/>
      <c r="X650" s="118"/>
      <c r="Y650" s="118"/>
      <c r="Z650" s="118"/>
    </row>
    <row r="651" spans="1:26" ht="14.25" customHeight="1" x14ac:dyDescent="0.55000000000000004">
      <c r="A651" s="118"/>
      <c r="B651" s="118"/>
      <c r="C651" s="118"/>
      <c r="D651" s="119"/>
      <c r="E651" s="119"/>
      <c r="F651" s="119"/>
      <c r="G651" s="119"/>
      <c r="H651" s="119"/>
      <c r="I651" s="119"/>
      <c r="J651" s="119"/>
      <c r="K651" s="119"/>
      <c r="L651" s="119"/>
      <c r="M651" s="118"/>
      <c r="N651" s="118"/>
      <c r="O651" s="118"/>
      <c r="P651" s="120"/>
      <c r="R651" s="118"/>
      <c r="S651" s="118"/>
      <c r="T651" s="118"/>
      <c r="U651" s="118"/>
      <c r="V651" s="118"/>
      <c r="W651" s="118"/>
      <c r="X651" s="118"/>
      <c r="Y651" s="118"/>
      <c r="Z651" s="118"/>
    </row>
    <row r="652" spans="1:26" ht="14.25" customHeight="1" x14ac:dyDescent="0.55000000000000004">
      <c r="A652" s="118"/>
      <c r="B652" s="118"/>
      <c r="C652" s="118"/>
      <c r="D652" s="119"/>
      <c r="E652" s="119"/>
      <c r="F652" s="119"/>
      <c r="G652" s="119"/>
      <c r="H652" s="119"/>
      <c r="I652" s="119"/>
      <c r="J652" s="119"/>
      <c r="K652" s="119"/>
      <c r="L652" s="119"/>
      <c r="M652" s="118"/>
      <c r="N652" s="118"/>
      <c r="O652" s="118"/>
      <c r="P652" s="120"/>
      <c r="R652" s="118"/>
      <c r="S652" s="118"/>
      <c r="T652" s="118"/>
      <c r="U652" s="118"/>
      <c r="V652" s="118"/>
      <c r="W652" s="118"/>
      <c r="X652" s="118"/>
      <c r="Y652" s="118"/>
      <c r="Z652" s="118"/>
    </row>
    <row r="653" spans="1:26" ht="14.25" customHeight="1" x14ac:dyDescent="0.55000000000000004">
      <c r="A653" s="118"/>
      <c r="B653" s="118"/>
      <c r="C653" s="118"/>
      <c r="D653" s="119"/>
      <c r="E653" s="119"/>
      <c r="F653" s="119"/>
      <c r="G653" s="119"/>
      <c r="H653" s="119"/>
      <c r="I653" s="119"/>
      <c r="J653" s="119"/>
      <c r="K653" s="119"/>
      <c r="L653" s="119"/>
      <c r="M653" s="118"/>
      <c r="N653" s="118"/>
      <c r="O653" s="118"/>
      <c r="P653" s="120"/>
      <c r="R653" s="118"/>
      <c r="S653" s="118"/>
      <c r="T653" s="118"/>
      <c r="U653" s="118"/>
      <c r="V653" s="118"/>
      <c r="W653" s="118"/>
      <c r="X653" s="118"/>
      <c r="Y653" s="118"/>
      <c r="Z653" s="118"/>
    </row>
    <row r="654" spans="1:26" ht="14.25" customHeight="1" x14ac:dyDescent="0.55000000000000004">
      <c r="A654" s="118"/>
      <c r="B654" s="118"/>
      <c r="C654" s="118"/>
      <c r="D654" s="119"/>
      <c r="E654" s="119"/>
      <c r="F654" s="119"/>
      <c r="G654" s="119"/>
      <c r="H654" s="119"/>
      <c r="I654" s="119"/>
      <c r="J654" s="119"/>
      <c r="K654" s="119"/>
      <c r="L654" s="119"/>
      <c r="M654" s="118"/>
      <c r="N654" s="118"/>
      <c r="O654" s="118"/>
      <c r="P654" s="120"/>
      <c r="R654" s="118"/>
      <c r="S654" s="118"/>
      <c r="T654" s="118"/>
      <c r="U654" s="118"/>
      <c r="V654" s="118"/>
      <c r="W654" s="118"/>
      <c r="X654" s="118"/>
      <c r="Y654" s="118"/>
      <c r="Z654" s="118"/>
    </row>
    <row r="655" spans="1:26" ht="14.25" customHeight="1" x14ac:dyDescent="0.55000000000000004">
      <c r="A655" s="118"/>
      <c r="B655" s="118"/>
      <c r="C655" s="118"/>
      <c r="D655" s="119"/>
      <c r="E655" s="119"/>
      <c r="F655" s="119"/>
      <c r="G655" s="119"/>
      <c r="H655" s="119"/>
      <c r="I655" s="119"/>
      <c r="J655" s="119"/>
      <c r="K655" s="119"/>
      <c r="L655" s="119"/>
      <c r="M655" s="118"/>
      <c r="N655" s="118"/>
      <c r="O655" s="118"/>
      <c r="P655" s="120"/>
      <c r="R655" s="118"/>
      <c r="S655" s="118"/>
      <c r="T655" s="118"/>
      <c r="U655" s="118"/>
      <c r="V655" s="118"/>
      <c r="W655" s="118"/>
      <c r="X655" s="118"/>
      <c r="Y655" s="118"/>
      <c r="Z655" s="118"/>
    </row>
    <row r="656" spans="1:26" ht="14.25" customHeight="1" x14ac:dyDescent="0.55000000000000004">
      <c r="A656" s="118"/>
      <c r="B656" s="118"/>
      <c r="C656" s="118"/>
      <c r="D656" s="119"/>
      <c r="E656" s="119"/>
      <c r="F656" s="119"/>
      <c r="G656" s="119"/>
      <c r="H656" s="119"/>
      <c r="I656" s="119"/>
      <c r="J656" s="119"/>
      <c r="K656" s="119"/>
      <c r="L656" s="119"/>
      <c r="M656" s="118"/>
      <c r="N656" s="118"/>
      <c r="O656" s="118"/>
      <c r="P656" s="120"/>
      <c r="R656" s="118"/>
      <c r="S656" s="118"/>
      <c r="T656" s="118"/>
      <c r="U656" s="118"/>
      <c r="V656" s="118"/>
      <c r="W656" s="118"/>
      <c r="X656" s="118"/>
      <c r="Y656" s="118"/>
      <c r="Z656" s="118"/>
    </row>
    <row r="657" spans="1:26" ht="14.25" customHeight="1" x14ac:dyDescent="0.55000000000000004">
      <c r="A657" s="118"/>
      <c r="B657" s="118"/>
      <c r="C657" s="118"/>
      <c r="D657" s="119"/>
      <c r="E657" s="119"/>
      <c r="F657" s="119"/>
      <c r="G657" s="119"/>
      <c r="H657" s="119"/>
      <c r="I657" s="119"/>
      <c r="J657" s="119"/>
      <c r="K657" s="119"/>
      <c r="L657" s="119"/>
      <c r="M657" s="118"/>
      <c r="N657" s="118"/>
      <c r="O657" s="118"/>
      <c r="P657" s="120"/>
      <c r="R657" s="118"/>
      <c r="S657" s="118"/>
      <c r="T657" s="118"/>
      <c r="U657" s="118"/>
      <c r="V657" s="118"/>
      <c r="W657" s="118"/>
      <c r="X657" s="118"/>
      <c r="Y657" s="118"/>
      <c r="Z657" s="118"/>
    </row>
    <row r="658" spans="1:26" ht="14.25" customHeight="1" x14ac:dyDescent="0.55000000000000004">
      <c r="A658" s="118"/>
      <c r="B658" s="118"/>
      <c r="C658" s="118"/>
      <c r="D658" s="119"/>
      <c r="E658" s="119"/>
      <c r="F658" s="119"/>
      <c r="G658" s="119"/>
      <c r="H658" s="119"/>
      <c r="I658" s="119"/>
      <c r="J658" s="119"/>
      <c r="K658" s="119"/>
      <c r="L658" s="119"/>
      <c r="M658" s="118"/>
      <c r="N658" s="118"/>
      <c r="O658" s="118"/>
      <c r="P658" s="120"/>
      <c r="R658" s="118"/>
      <c r="S658" s="118"/>
      <c r="T658" s="118"/>
      <c r="U658" s="118"/>
      <c r="V658" s="118"/>
      <c r="W658" s="118"/>
      <c r="X658" s="118"/>
      <c r="Y658" s="118"/>
      <c r="Z658" s="118"/>
    </row>
    <row r="659" spans="1:26" ht="14.25" customHeight="1" x14ac:dyDescent="0.55000000000000004">
      <c r="A659" s="118"/>
      <c r="B659" s="118"/>
      <c r="C659" s="118"/>
      <c r="D659" s="119"/>
      <c r="E659" s="119"/>
      <c r="F659" s="119"/>
      <c r="G659" s="119"/>
      <c r="H659" s="119"/>
      <c r="I659" s="119"/>
      <c r="J659" s="119"/>
      <c r="K659" s="119"/>
      <c r="L659" s="119"/>
      <c r="M659" s="118"/>
      <c r="N659" s="118"/>
      <c r="O659" s="118"/>
      <c r="P659" s="120"/>
      <c r="R659" s="118"/>
      <c r="S659" s="118"/>
      <c r="T659" s="118"/>
      <c r="U659" s="118"/>
      <c r="V659" s="118"/>
      <c r="W659" s="118"/>
      <c r="X659" s="118"/>
      <c r="Y659" s="118"/>
      <c r="Z659" s="118"/>
    </row>
    <row r="660" spans="1:26" ht="14.25" customHeight="1" x14ac:dyDescent="0.55000000000000004">
      <c r="A660" s="118"/>
      <c r="B660" s="118"/>
      <c r="C660" s="118"/>
      <c r="D660" s="119"/>
      <c r="E660" s="119"/>
      <c r="F660" s="119"/>
      <c r="G660" s="119"/>
      <c r="H660" s="119"/>
      <c r="I660" s="119"/>
      <c r="J660" s="119"/>
      <c r="K660" s="119"/>
      <c r="L660" s="119"/>
      <c r="M660" s="118"/>
      <c r="N660" s="118"/>
      <c r="O660" s="118"/>
      <c r="P660" s="120"/>
      <c r="R660" s="118"/>
      <c r="S660" s="118"/>
      <c r="T660" s="118"/>
      <c r="U660" s="118"/>
      <c r="V660" s="118"/>
      <c r="W660" s="118"/>
      <c r="X660" s="118"/>
      <c r="Y660" s="118"/>
      <c r="Z660" s="118"/>
    </row>
    <row r="661" spans="1:26" ht="14.25" customHeight="1" x14ac:dyDescent="0.55000000000000004">
      <c r="A661" s="118"/>
      <c r="B661" s="118"/>
      <c r="C661" s="118"/>
      <c r="D661" s="119"/>
      <c r="E661" s="119"/>
      <c r="F661" s="119"/>
      <c r="G661" s="119"/>
      <c r="H661" s="119"/>
      <c r="I661" s="119"/>
      <c r="J661" s="119"/>
      <c r="K661" s="119"/>
      <c r="L661" s="119"/>
      <c r="M661" s="118"/>
      <c r="N661" s="118"/>
      <c r="O661" s="118"/>
      <c r="P661" s="120"/>
      <c r="R661" s="118"/>
      <c r="S661" s="118"/>
      <c r="T661" s="118"/>
      <c r="U661" s="118"/>
      <c r="V661" s="118"/>
      <c r="W661" s="118"/>
      <c r="X661" s="118"/>
      <c r="Y661" s="118"/>
      <c r="Z661" s="118"/>
    </row>
    <row r="662" spans="1:26" ht="14.25" customHeight="1" x14ac:dyDescent="0.55000000000000004">
      <c r="A662" s="118"/>
      <c r="B662" s="118"/>
      <c r="C662" s="118"/>
      <c r="D662" s="119"/>
      <c r="E662" s="119"/>
      <c r="F662" s="119"/>
      <c r="G662" s="119"/>
      <c r="H662" s="119"/>
      <c r="I662" s="119"/>
      <c r="J662" s="119"/>
      <c r="K662" s="119"/>
      <c r="L662" s="119"/>
      <c r="M662" s="118"/>
      <c r="N662" s="118"/>
      <c r="O662" s="118"/>
      <c r="P662" s="120"/>
      <c r="R662" s="118"/>
      <c r="S662" s="118"/>
      <c r="T662" s="118"/>
      <c r="U662" s="118"/>
      <c r="V662" s="118"/>
      <c r="W662" s="118"/>
      <c r="X662" s="118"/>
      <c r="Y662" s="118"/>
      <c r="Z662" s="118"/>
    </row>
    <row r="663" spans="1:26" ht="14.25" customHeight="1" x14ac:dyDescent="0.55000000000000004">
      <c r="A663" s="118"/>
      <c r="B663" s="118"/>
      <c r="C663" s="118"/>
      <c r="D663" s="119"/>
      <c r="E663" s="119"/>
      <c r="F663" s="119"/>
      <c r="G663" s="119"/>
      <c r="H663" s="119"/>
      <c r="I663" s="119"/>
      <c r="J663" s="119"/>
      <c r="K663" s="119"/>
      <c r="L663" s="119"/>
      <c r="M663" s="118"/>
      <c r="N663" s="118"/>
      <c r="O663" s="118"/>
      <c r="P663" s="120"/>
      <c r="R663" s="118"/>
      <c r="S663" s="118"/>
      <c r="T663" s="118"/>
      <c r="U663" s="118"/>
      <c r="V663" s="118"/>
      <c r="W663" s="118"/>
      <c r="X663" s="118"/>
      <c r="Y663" s="118"/>
      <c r="Z663" s="118"/>
    </row>
    <row r="664" spans="1:26" ht="14.25" customHeight="1" x14ac:dyDescent="0.55000000000000004">
      <c r="A664" s="118"/>
      <c r="B664" s="118"/>
      <c r="C664" s="118"/>
      <c r="D664" s="119"/>
      <c r="E664" s="119"/>
      <c r="F664" s="119"/>
      <c r="G664" s="119"/>
      <c r="H664" s="119"/>
      <c r="I664" s="119"/>
      <c r="J664" s="119"/>
      <c r="K664" s="119"/>
      <c r="L664" s="119"/>
      <c r="M664" s="118"/>
      <c r="N664" s="118"/>
      <c r="O664" s="118"/>
      <c r="P664" s="120"/>
      <c r="R664" s="118"/>
      <c r="S664" s="118"/>
      <c r="T664" s="118"/>
      <c r="U664" s="118"/>
      <c r="V664" s="118"/>
      <c r="W664" s="118"/>
      <c r="X664" s="118"/>
      <c r="Y664" s="118"/>
      <c r="Z664" s="118"/>
    </row>
    <row r="665" spans="1:26" ht="14.25" customHeight="1" x14ac:dyDescent="0.55000000000000004">
      <c r="A665" s="118"/>
      <c r="B665" s="118"/>
      <c r="C665" s="118"/>
      <c r="D665" s="119"/>
      <c r="E665" s="119"/>
      <c r="F665" s="119"/>
      <c r="G665" s="119"/>
      <c r="H665" s="119"/>
      <c r="I665" s="119"/>
      <c r="J665" s="119"/>
      <c r="K665" s="119"/>
      <c r="L665" s="119"/>
      <c r="M665" s="118"/>
      <c r="N665" s="118"/>
      <c r="O665" s="118"/>
      <c r="P665" s="120"/>
      <c r="R665" s="118"/>
      <c r="S665" s="118"/>
      <c r="T665" s="118"/>
      <c r="U665" s="118"/>
      <c r="V665" s="118"/>
      <c r="W665" s="118"/>
      <c r="X665" s="118"/>
      <c r="Y665" s="118"/>
      <c r="Z665" s="118"/>
    </row>
    <row r="666" spans="1:26" ht="14.25" customHeight="1" x14ac:dyDescent="0.55000000000000004">
      <c r="A666" s="118"/>
      <c r="B666" s="118"/>
      <c r="C666" s="118"/>
      <c r="D666" s="119"/>
      <c r="E666" s="119"/>
      <c r="F666" s="119"/>
      <c r="G666" s="119"/>
      <c r="H666" s="119"/>
      <c r="I666" s="119"/>
      <c r="J666" s="119"/>
      <c r="K666" s="119"/>
      <c r="L666" s="119"/>
      <c r="M666" s="118"/>
      <c r="N666" s="118"/>
      <c r="O666" s="118"/>
      <c r="P666" s="120"/>
      <c r="R666" s="118"/>
      <c r="S666" s="118"/>
      <c r="T666" s="118"/>
      <c r="U666" s="118"/>
      <c r="V666" s="118"/>
      <c r="W666" s="118"/>
      <c r="X666" s="118"/>
      <c r="Y666" s="118"/>
      <c r="Z666" s="118"/>
    </row>
    <row r="667" spans="1:26" ht="14.25" customHeight="1" x14ac:dyDescent="0.55000000000000004">
      <c r="A667" s="118"/>
      <c r="B667" s="118"/>
      <c r="C667" s="118"/>
      <c r="D667" s="119"/>
      <c r="E667" s="119"/>
      <c r="F667" s="119"/>
      <c r="G667" s="119"/>
      <c r="H667" s="119"/>
      <c r="I667" s="119"/>
      <c r="J667" s="119"/>
      <c r="K667" s="119"/>
      <c r="L667" s="119"/>
      <c r="M667" s="118"/>
      <c r="N667" s="118"/>
      <c r="O667" s="118"/>
      <c r="P667" s="120"/>
      <c r="R667" s="118"/>
      <c r="S667" s="118"/>
      <c r="T667" s="118"/>
      <c r="U667" s="118"/>
      <c r="V667" s="118"/>
      <c r="W667" s="118"/>
      <c r="X667" s="118"/>
      <c r="Y667" s="118"/>
      <c r="Z667" s="118"/>
    </row>
    <row r="668" spans="1:26" ht="14.25" customHeight="1" x14ac:dyDescent="0.55000000000000004">
      <c r="A668" s="118"/>
      <c r="B668" s="118"/>
      <c r="C668" s="118"/>
      <c r="D668" s="119"/>
      <c r="E668" s="119"/>
      <c r="F668" s="119"/>
      <c r="G668" s="119"/>
      <c r="H668" s="119"/>
      <c r="I668" s="119"/>
      <c r="J668" s="119"/>
      <c r="K668" s="119"/>
      <c r="L668" s="119"/>
      <c r="M668" s="118"/>
      <c r="N668" s="118"/>
      <c r="O668" s="118"/>
      <c r="P668" s="120"/>
      <c r="R668" s="118"/>
      <c r="S668" s="118"/>
      <c r="T668" s="118"/>
      <c r="U668" s="118"/>
      <c r="V668" s="118"/>
      <c r="W668" s="118"/>
      <c r="X668" s="118"/>
      <c r="Y668" s="118"/>
      <c r="Z668" s="118"/>
    </row>
    <row r="669" spans="1:26" ht="14.25" customHeight="1" x14ac:dyDescent="0.55000000000000004">
      <c r="A669" s="118"/>
      <c r="B669" s="118"/>
      <c r="C669" s="118"/>
      <c r="D669" s="119"/>
      <c r="E669" s="119"/>
      <c r="F669" s="119"/>
      <c r="G669" s="119"/>
      <c r="H669" s="119"/>
      <c r="I669" s="119"/>
      <c r="J669" s="119"/>
      <c r="K669" s="119"/>
      <c r="L669" s="119"/>
      <c r="M669" s="118"/>
      <c r="N669" s="118"/>
      <c r="O669" s="118"/>
      <c r="P669" s="120"/>
      <c r="R669" s="118"/>
      <c r="S669" s="118"/>
      <c r="T669" s="118"/>
      <c r="U669" s="118"/>
      <c r="V669" s="118"/>
      <c r="W669" s="118"/>
      <c r="X669" s="118"/>
      <c r="Y669" s="118"/>
      <c r="Z669" s="118"/>
    </row>
    <row r="670" spans="1:26" ht="14.25" customHeight="1" x14ac:dyDescent="0.55000000000000004">
      <c r="A670" s="118"/>
      <c r="B670" s="118"/>
      <c r="C670" s="118"/>
      <c r="D670" s="119"/>
      <c r="E670" s="119"/>
      <c r="F670" s="119"/>
      <c r="G670" s="119"/>
      <c r="H670" s="119"/>
      <c r="I670" s="119"/>
      <c r="J670" s="119"/>
      <c r="K670" s="119"/>
      <c r="L670" s="119"/>
      <c r="M670" s="118"/>
      <c r="N670" s="118"/>
      <c r="O670" s="118"/>
      <c r="P670" s="120"/>
      <c r="R670" s="118"/>
      <c r="S670" s="118"/>
      <c r="T670" s="118"/>
      <c r="U670" s="118"/>
      <c r="V670" s="118"/>
      <c r="W670" s="118"/>
      <c r="X670" s="118"/>
      <c r="Y670" s="118"/>
      <c r="Z670" s="118"/>
    </row>
    <row r="671" spans="1:26" ht="14.25" customHeight="1" x14ac:dyDescent="0.55000000000000004">
      <c r="A671" s="118"/>
      <c r="B671" s="118"/>
      <c r="C671" s="118"/>
      <c r="D671" s="119"/>
      <c r="E671" s="119"/>
      <c r="F671" s="119"/>
      <c r="G671" s="119"/>
      <c r="H671" s="119"/>
      <c r="I671" s="119"/>
      <c r="J671" s="119"/>
      <c r="K671" s="119"/>
      <c r="L671" s="119"/>
      <c r="M671" s="118"/>
      <c r="N671" s="118"/>
      <c r="O671" s="118"/>
      <c r="P671" s="120"/>
      <c r="R671" s="118"/>
      <c r="S671" s="118"/>
      <c r="T671" s="118"/>
      <c r="U671" s="118"/>
      <c r="V671" s="118"/>
      <c r="W671" s="118"/>
      <c r="X671" s="118"/>
      <c r="Y671" s="118"/>
      <c r="Z671" s="118"/>
    </row>
    <row r="672" spans="1:26" ht="14.25" customHeight="1" x14ac:dyDescent="0.55000000000000004">
      <c r="A672" s="118"/>
      <c r="B672" s="118"/>
      <c r="C672" s="118"/>
      <c r="D672" s="119"/>
      <c r="E672" s="119"/>
      <c r="F672" s="119"/>
      <c r="G672" s="119"/>
      <c r="H672" s="119"/>
      <c r="I672" s="119"/>
      <c r="J672" s="119"/>
      <c r="K672" s="119"/>
      <c r="L672" s="119"/>
      <c r="M672" s="118"/>
      <c r="N672" s="118"/>
      <c r="O672" s="118"/>
      <c r="P672" s="120"/>
      <c r="R672" s="118"/>
      <c r="S672" s="118"/>
      <c r="T672" s="118"/>
      <c r="U672" s="118"/>
      <c r="V672" s="118"/>
      <c r="W672" s="118"/>
      <c r="X672" s="118"/>
      <c r="Y672" s="118"/>
      <c r="Z672" s="118"/>
    </row>
    <row r="673" spans="1:26" ht="14.25" customHeight="1" x14ac:dyDescent="0.55000000000000004">
      <c r="A673" s="118"/>
      <c r="B673" s="118"/>
      <c r="C673" s="118"/>
      <c r="D673" s="119"/>
      <c r="E673" s="119"/>
      <c r="F673" s="119"/>
      <c r="G673" s="119"/>
      <c r="H673" s="119"/>
      <c r="I673" s="119"/>
      <c r="J673" s="119"/>
      <c r="K673" s="119"/>
      <c r="L673" s="119"/>
      <c r="M673" s="118"/>
      <c r="N673" s="118"/>
      <c r="O673" s="118"/>
      <c r="P673" s="120"/>
      <c r="R673" s="118"/>
      <c r="S673" s="118"/>
      <c r="T673" s="118"/>
      <c r="U673" s="118"/>
      <c r="V673" s="118"/>
      <c r="W673" s="118"/>
      <c r="X673" s="118"/>
      <c r="Y673" s="118"/>
      <c r="Z673" s="118"/>
    </row>
    <row r="674" spans="1:26" ht="14.25" customHeight="1" x14ac:dyDescent="0.55000000000000004">
      <c r="A674" s="118"/>
      <c r="B674" s="118"/>
      <c r="C674" s="118"/>
      <c r="D674" s="119"/>
      <c r="E674" s="119"/>
      <c r="F674" s="119"/>
      <c r="G674" s="119"/>
      <c r="H674" s="119"/>
      <c r="I674" s="119"/>
      <c r="J674" s="119"/>
      <c r="K674" s="119"/>
      <c r="L674" s="119"/>
      <c r="M674" s="118"/>
      <c r="N674" s="118"/>
      <c r="O674" s="118"/>
      <c r="P674" s="120"/>
      <c r="R674" s="118"/>
      <c r="S674" s="118"/>
      <c r="T674" s="118"/>
      <c r="U674" s="118"/>
      <c r="V674" s="118"/>
      <c r="W674" s="118"/>
      <c r="X674" s="118"/>
      <c r="Y674" s="118"/>
      <c r="Z674" s="118"/>
    </row>
    <row r="675" spans="1:26" ht="14.25" customHeight="1" x14ac:dyDescent="0.55000000000000004">
      <c r="A675" s="118"/>
      <c r="B675" s="118"/>
      <c r="C675" s="118"/>
      <c r="D675" s="119"/>
      <c r="E675" s="119"/>
      <c r="F675" s="119"/>
      <c r="G675" s="119"/>
      <c r="H675" s="119"/>
      <c r="I675" s="119"/>
      <c r="J675" s="119"/>
      <c r="K675" s="119"/>
      <c r="L675" s="119"/>
      <c r="M675" s="118"/>
      <c r="N675" s="118"/>
      <c r="O675" s="118"/>
      <c r="P675" s="120"/>
      <c r="R675" s="118"/>
      <c r="S675" s="118"/>
      <c r="T675" s="118"/>
      <c r="U675" s="118"/>
      <c r="V675" s="118"/>
      <c r="W675" s="118"/>
      <c r="X675" s="118"/>
      <c r="Y675" s="118"/>
      <c r="Z675" s="118"/>
    </row>
    <row r="676" spans="1:26" ht="14.25" customHeight="1" x14ac:dyDescent="0.55000000000000004">
      <c r="A676" s="118"/>
      <c r="B676" s="118"/>
      <c r="C676" s="118"/>
      <c r="D676" s="119"/>
      <c r="E676" s="119"/>
      <c r="F676" s="119"/>
      <c r="G676" s="119"/>
      <c r="H676" s="119"/>
      <c r="I676" s="119"/>
      <c r="J676" s="119"/>
      <c r="K676" s="119"/>
      <c r="L676" s="119"/>
      <c r="M676" s="118"/>
      <c r="N676" s="118"/>
      <c r="O676" s="118"/>
      <c r="P676" s="120"/>
      <c r="R676" s="118"/>
      <c r="S676" s="118"/>
      <c r="T676" s="118"/>
      <c r="U676" s="118"/>
      <c r="V676" s="118"/>
      <c r="W676" s="118"/>
      <c r="X676" s="118"/>
      <c r="Y676" s="118"/>
      <c r="Z676" s="118"/>
    </row>
    <row r="677" spans="1:26" ht="14.25" customHeight="1" x14ac:dyDescent="0.55000000000000004">
      <c r="A677" s="118"/>
      <c r="B677" s="118"/>
      <c r="C677" s="118"/>
      <c r="D677" s="119"/>
      <c r="E677" s="119"/>
      <c r="F677" s="119"/>
      <c r="G677" s="119"/>
      <c r="H677" s="119"/>
      <c r="I677" s="119"/>
      <c r="J677" s="119"/>
      <c r="K677" s="119"/>
      <c r="L677" s="119"/>
      <c r="M677" s="118"/>
      <c r="N677" s="118"/>
      <c r="O677" s="118"/>
      <c r="P677" s="120"/>
      <c r="R677" s="118"/>
      <c r="S677" s="118"/>
      <c r="T677" s="118"/>
      <c r="U677" s="118"/>
      <c r="V677" s="118"/>
      <c r="W677" s="118"/>
      <c r="X677" s="118"/>
      <c r="Y677" s="118"/>
      <c r="Z677" s="118"/>
    </row>
    <row r="678" spans="1:26" ht="14.25" customHeight="1" x14ac:dyDescent="0.55000000000000004">
      <c r="A678" s="118"/>
      <c r="B678" s="118"/>
      <c r="C678" s="118"/>
      <c r="D678" s="119"/>
      <c r="E678" s="119"/>
      <c r="F678" s="119"/>
      <c r="G678" s="119"/>
      <c r="H678" s="119"/>
      <c r="I678" s="119"/>
      <c r="J678" s="119"/>
      <c r="K678" s="119"/>
      <c r="L678" s="119"/>
      <c r="M678" s="118"/>
      <c r="N678" s="118"/>
      <c r="O678" s="118"/>
      <c r="P678" s="120"/>
      <c r="R678" s="118"/>
      <c r="S678" s="118"/>
      <c r="T678" s="118"/>
      <c r="U678" s="118"/>
      <c r="V678" s="118"/>
      <c r="W678" s="118"/>
      <c r="X678" s="118"/>
      <c r="Y678" s="118"/>
      <c r="Z678" s="118"/>
    </row>
    <row r="679" spans="1:26" ht="14.25" customHeight="1" x14ac:dyDescent="0.55000000000000004">
      <c r="A679" s="118"/>
      <c r="B679" s="118"/>
      <c r="C679" s="118"/>
      <c r="D679" s="119"/>
      <c r="E679" s="119"/>
      <c r="F679" s="119"/>
      <c r="G679" s="119"/>
      <c r="H679" s="119"/>
      <c r="I679" s="119"/>
      <c r="J679" s="119"/>
      <c r="K679" s="119"/>
      <c r="L679" s="119"/>
      <c r="M679" s="118"/>
      <c r="N679" s="118"/>
      <c r="O679" s="118"/>
      <c r="P679" s="120"/>
      <c r="R679" s="118"/>
      <c r="S679" s="118"/>
      <c r="T679" s="118"/>
      <c r="U679" s="118"/>
      <c r="V679" s="118"/>
      <c r="W679" s="118"/>
      <c r="X679" s="118"/>
      <c r="Y679" s="118"/>
      <c r="Z679" s="118"/>
    </row>
    <row r="680" spans="1:26" ht="14.25" customHeight="1" x14ac:dyDescent="0.55000000000000004">
      <c r="A680" s="118"/>
      <c r="B680" s="118"/>
      <c r="C680" s="118"/>
      <c r="D680" s="119"/>
      <c r="E680" s="119"/>
      <c r="F680" s="119"/>
      <c r="G680" s="119"/>
      <c r="H680" s="119"/>
      <c r="I680" s="119"/>
      <c r="J680" s="119"/>
      <c r="K680" s="119"/>
      <c r="L680" s="119"/>
      <c r="M680" s="118"/>
      <c r="N680" s="118"/>
      <c r="O680" s="118"/>
      <c r="P680" s="120"/>
      <c r="R680" s="118"/>
      <c r="S680" s="118"/>
      <c r="T680" s="118"/>
      <c r="U680" s="118"/>
      <c r="V680" s="118"/>
      <c r="W680" s="118"/>
      <c r="X680" s="118"/>
      <c r="Y680" s="118"/>
      <c r="Z680" s="118"/>
    </row>
    <row r="681" spans="1:26" ht="14.25" customHeight="1" x14ac:dyDescent="0.55000000000000004">
      <c r="A681" s="118"/>
      <c r="B681" s="118"/>
      <c r="C681" s="118"/>
      <c r="D681" s="119"/>
      <c r="E681" s="119"/>
      <c r="F681" s="119"/>
      <c r="G681" s="119"/>
      <c r="H681" s="119"/>
      <c r="I681" s="119"/>
      <c r="J681" s="119"/>
      <c r="K681" s="119"/>
      <c r="L681" s="119"/>
      <c r="M681" s="118"/>
      <c r="N681" s="118"/>
      <c r="O681" s="118"/>
      <c r="P681" s="120"/>
      <c r="R681" s="118"/>
      <c r="S681" s="118"/>
      <c r="T681" s="118"/>
      <c r="U681" s="118"/>
      <c r="V681" s="118"/>
      <c r="W681" s="118"/>
      <c r="X681" s="118"/>
      <c r="Y681" s="118"/>
      <c r="Z681" s="118"/>
    </row>
    <row r="682" spans="1:26" ht="14.25" customHeight="1" x14ac:dyDescent="0.55000000000000004">
      <c r="A682" s="118"/>
      <c r="B682" s="118"/>
      <c r="C682" s="118"/>
      <c r="D682" s="119"/>
      <c r="E682" s="119"/>
      <c r="F682" s="119"/>
      <c r="G682" s="119"/>
      <c r="H682" s="119"/>
      <c r="I682" s="119"/>
      <c r="J682" s="119"/>
      <c r="K682" s="119"/>
      <c r="L682" s="119"/>
      <c r="M682" s="118"/>
      <c r="N682" s="118"/>
      <c r="O682" s="118"/>
      <c r="P682" s="120"/>
      <c r="R682" s="118"/>
      <c r="S682" s="118"/>
      <c r="T682" s="118"/>
      <c r="U682" s="118"/>
      <c r="V682" s="118"/>
      <c r="W682" s="118"/>
      <c r="X682" s="118"/>
      <c r="Y682" s="118"/>
      <c r="Z682" s="118"/>
    </row>
    <row r="683" spans="1:26" ht="14.25" customHeight="1" x14ac:dyDescent="0.55000000000000004">
      <c r="A683" s="118"/>
      <c r="B683" s="118"/>
      <c r="C683" s="118"/>
      <c r="D683" s="119"/>
      <c r="E683" s="119"/>
      <c r="F683" s="119"/>
      <c r="G683" s="119"/>
      <c r="H683" s="119"/>
      <c r="I683" s="119"/>
      <c r="J683" s="119"/>
      <c r="K683" s="119"/>
      <c r="L683" s="119"/>
      <c r="M683" s="118"/>
      <c r="N683" s="118"/>
      <c r="O683" s="118"/>
      <c r="P683" s="120"/>
      <c r="R683" s="118"/>
      <c r="S683" s="118"/>
      <c r="T683" s="118"/>
      <c r="U683" s="118"/>
      <c r="V683" s="118"/>
      <c r="W683" s="118"/>
      <c r="X683" s="118"/>
      <c r="Y683" s="118"/>
      <c r="Z683" s="118"/>
    </row>
    <row r="684" spans="1:26" ht="14.25" customHeight="1" x14ac:dyDescent="0.55000000000000004">
      <c r="A684" s="118"/>
      <c r="B684" s="118"/>
      <c r="C684" s="118"/>
      <c r="D684" s="119"/>
      <c r="E684" s="119"/>
      <c r="F684" s="119"/>
      <c r="G684" s="119"/>
      <c r="H684" s="119"/>
      <c r="I684" s="119"/>
      <c r="J684" s="119"/>
      <c r="K684" s="119"/>
      <c r="L684" s="119"/>
      <c r="M684" s="118"/>
      <c r="N684" s="118"/>
      <c r="O684" s="118"/>
      <c r="P684" s="120"/>
      <c r="R684" s="118"/>
      <c r="S684" s="118"/>
      <c r="T684" s="118"/>
      <c r="U684" s="118"/>
      <c r="V684" s="118"/>
      <c r="W684" s="118"/>
      <c r="X684" s="118"/>
      <c r="Y684" s="118"/>
      <c r="Z684" s="118"/>
    </row>
    <row r="685" spans="1:26" ht="14.25" customHeight="1" x14ac:dyDescent="0.55000000000000004">
      <c r="A685" s="118"/>
      <c r="B685" s="118"/>
      <c r="C685" s="118"/>
      <c r="D685" s="119"/>
      <c r="E685" s="119"/>
      <c r="F685" s="119"/>
      <c r="G685" s="119"/>
      <c r="H685" s="119"/>
      <c r="I685" s="119"/>
      <c r="J685" s="119"/>
      <c r="K685" s="119"/>
      <c r="L685" s="119"/>
      <c r="M685" s="118"/>
      <c r="N685" s="118"/>
      <c r="O685" s="118"/>
      <c r="P685" s="120"/>
      <c r="R685" s="118"/>
      <c r="S685" s="118"/>
      <c r="T685" s="118"/>
      <c r="U685" s="118"/>
      <c r="V685" s="118"/>
      <c r="W685" s="118"/>
      <c r="X685" s="118"/>
      <c r="Y685" s="118"/>
      <c r="Z685" s="118"/>
    </row>
    <row r="686" spans="1:26" ht="14.25" customHeight="1" x14ac:dyDescent="0.55000000000000004">
      <c r="A686" s="118"/>
      <c r="B686" s="118"/>
      <c r="C686" s="118"/>
      <c r="D686" s="119"/>
      <c r="E686" s="119"/>
      <c r="F686" s="119"/>
      <c r="G686" s="119"/>
      <c r="H686" s="119"/>
      <c r="I686" s="119"/>
      <c r="J686" s="119"/>
      <c r="K686" s="119"/>
      <c r="L686" s="119"/>
      <c r="M686" s="118"/>
      <c r="N686" s="118"/>
      <c r="O686" s="118"/>
      <c r="P686" s="120"/>
      <c r="R686" s="118"/>
      <c r="S686" s="118"/>
      <c r="T686" s="118"/>
      <c r="U686" s="118"/>
      <c r="V686" s="118"/>
      <c r="W686" s="118"/>
      <c r="X686" s="118"/>
      <c r="Y686" s="118"/>
      <c r="Z686" s="118"/>
    </row>
    <row r="687" spans="1:26" ht="14.25" customHeight="1" x14ac:dyDescent="0.55000000000000004">
      <c r="A687" s="118"/>
      <c r="B687" s="118"/>
      <c r="C687" s="118"/>
      <c r="D687" s="119"/>
      <c r="E687" s="119"/>
      <c r="F687" s="119"/>
      <c r="G687" s="119"/>
      <c r="H687" s="119"/>
      <c r="I687" s="119"/>
      <c r="J687" s="119"/>
      <c r="K687" s="119"/>
      <c r="L687" s="119"/>
      <c r="M687" s="118"/>
      <c r="N687" s="118"/>
      <c r="O687" s="118"/>
      <c r="P687" s="120"/>
      <c r="R687" s="118"/>
      <c r="S687" s="118"/>
      <c r="T687" s="118"/>
      <c r="U687" s="118"/>
      <c r="V687" s="118"/>
      <c r="W687" s="118"/>
      <c r="X687" s="118"/>
      <c r="Y687" s="118"/>
      <c r="Z687" s="118"/>
    </row>
    <row r="688" spans="1:26" ht="14.25" customHeight="1" x14ac:dyDescent="0.55000000000000004">
      <c r="A688" s="118"/>
      <c r="B688" s="118"/>
      <c r="C688" s="118"/>
      <c r="D688" s="119"/>
      <c r="E688" s="119"/>
      <c r="F688" s="119"/>
      <c r="G688" s="119"/>
      <c r="H688" s="119"/>
      <c r="I688" s="119"/>
      <c r="J688" s="119"/>
      <c r="K688" s="119"/>
      <c r="L688" s="119"/>
      <c r="M688" s="118"/>
      <c r="N688" s="118"/>
      <c r="O688" s="118"/>
      <c r="P688" s="120"/>
      <c r="R688" s="118"/>
      <c r="S688" s="118"/>
      <c r="T688" s="118"/>
      <c r="U688" s="118"/>
      <c r="V688" s="118"/>
      <c r="W688" s="118"/>
      <c r="X688" s="118"/>
      <c r="Y688" s="118"/>
      <c r="Z688" s="118"/>
    </row>
    <row r="689" spans="1:26" ht="14.25" customHeight="1" x14ac:dyDescent="0.55000000000000004">
      <c r="A689" s="118"/>
      <c r="B689" s="118"/>
      <c r="C689" s="118"/>
      <c r="D689" s="119"/>
      <c r="E689" s="119"/>
      <c r="F689" s="119"/>
      <c r="G689" s="119"/>
      <c r="H689" s="119"/>
      <c r="I689" s="119"/>
      <c r="J689" s="119"/>
      <c r="K689" s="119"/>
      <c r="L689" s="119"/>
      <c r="M689" s="118"/>
      <c r="N689" s="118"/>
      <c r="O689" s="118"/>
      <c r="P689" s="120"/>
      <c r="R689" s="118"/>
      <c r="S689" s="118"/>
      <c r="T689" s="118"/>
      <c r="U689" s="118"/>
      <c r="V689" s="118"/>
      <c r="W689" s="118"/>
      <c r="X689" s="118"/>
      <c r="Y689" s="118"/>
      <c r="Z689" s="118"/>
    </row>
    <row r="690" spans="1:26" ht="14.25" customHeight="1" x14ac:dyDescent="0.55000000000000004">
      <c r="A690" s="118"/>
      <c r="B690" s="118"/>
      <c r="C690" s="118"/>
      <c r="D690" s="119"/>
      <c r="E690" s="119"/>
      <c r="F690" s="119"/>
      <c r="G690" s="119"/>
      <c r="H690" s="119"/>
      <c r="I690" s="119"/>
      <c r="J690" s="119"/>
      <c r="K690" s="119"/>
      <c r="L690" s="119"/>
      <c r="M690" s="118"/>
      <c r="N690" s="118"/>
      <c r="O690" s="118"/>
      <c r="P690" s="120"/>
      <c r="R690" s="118"/>
      <c r="S690" s="118"/>
      <c r="T690" s="118"/>
      <c r="U690" s="118"/>
      <c r="V690" s="118"/>
      <c r="W690" s="118"/>
      <c r="X690" s="118"/>
      <c r="Y690" s="118"/>
      <c r="Z690" s="118"/>
    </row>
    <row r="691" spans="1:26" ht="14.25" customHeight="1" x14ac:dyDescent="0.55000000000000004">
      <c r="A691" s="118"/>
      <c r="B691" s="118"/>
      <c r="C691" s="118"/>
      <c r="D691" s="119"/>
      <c r="E691" s="119"/>
      <c r="F691" s="119"/>
      <c r="G691" s="119"/>
      <c r="H691" s="119"/>
      <c r="I691" s="119"/>
      <c r="J691" s="119"/>
      <c r="K691" s="119"/>
      <c r="L691" s="119"/>
      <c r="M691" s="118"/>
      <c r="N691" s="118"/>
      <c r="O691" s="118"/>
      <c r="P691" s="120"/>
      <c r="R691" s="118"/>
      <c r="S691" s="118"/>
      <c r="T691" s="118"/>
      <c r="U691" s="118"/>
      <c r="V691" s="118"/>
      <c r="W691" s="118"/>
      <c r="X691" s="118"/>
      <c r="Y691" s="118"/>
      <c r="Z691" s="118"/>
    </row>
    <row r="692" spans="1:26" ht="14.25" customHeight="1" x14ac:dyDescent="0.55000000000000004">
      <c r="A692" s="118"/>
      <c r="B692" s="118"/>
      <c r="C692" s="118"/>
      <c r="D692" s="119"/>
      <c r="E692" s="119"/>
      <c r="F692" s="119"/>
      <c r="G692" s="119"/>
      <c r="H692" s="119"/>
      <c r="I692" s="119"/>
      <c r="J692" s="119"/>
      <c r="K692" s="119"/>
      <c r="L692" s="119"/>
      <c r="M692" s="118"/>
      <c r="N692" s="118"/>
      <c r="O692" s="118"/>
      <c r="P692" s="120"/>
      <c r="R692" s="118"/>
      <c r="S692" s="118"/>
      <c r="T692" s="118"/>
      <c r="U692" s="118"/>
      <c r="V692" s="118"/>
      <c r="W692" s="118"/>
      <c r="X692" s="118"/>
      <c r="Y692" s="118"/>
      <c r="Z692" s="118"/>
    </row>
    <row r="693" spans="1:26" ht="14.25" customHeight="1" x14ac:dyDescent="0.55000000000000004">
      <c r="A693" s="118"/>
      <c r="B693" s="118"/>
      <c r="C693" s="118"/>
      <c r="D693" s="119"/>
      <c r="E693" s="119"/>
      <c r="F693" s="119"/>
      <c r="G693" s="119"/>
      <c r="H693" s="119"/>
      <c r="I693" s="119"/>
      <c r="J693" s="119"/>
      <c r="K693" s="119"/>
      <c r="L693" s="119"/>
      <c r="M693" s="118"/>
      <c r="N693" s="118"/>
      <c r="O693" s="118"/>
      <c r="P693" s="120"/>
      <c r="R693" s="118"/>
      <c r="S693" s="118"/>
      <c r="T693" s="118"/>
      <c r="U693" s="118"/>
      <c r="V693" s="118"/>
      <c r="W693" s="118"/>
      <c r="X693" s="118"/>
      <c r="Y693" s="118"/>
      <c r="Z693" s="118"/>
    </row>
    <row r="694" spans="1:26" ht="14.25" customHeight="1" x14ac:dyDescent="0.55000000000000004">
      <c r="A694" s="118"/>
      <c r="B694" s="118"/>
      <c r="C694" s="118"/>
      <c r="D694" s="119"/>
      <c r="E694" s="119"/>
      <c r="F694" s="119"/>
      <c r="G694" s="119"/>
      <c r="H694" s="119"/>
      <c r="I694" s="119"/>
      <c r="J694" s="119"/>
      <c r="K694" s="119"/>
      <c r="L694" s="119"/>
      <c r="M694" s="118"/>
      <c r="N694" s="118"/>
      <c r="O694" s="118"/>
      <c r="P694" s="120"/>
      <c r="R694" s="118"/>
      <c r="S694" s="118"/>
      <c r="T694" s="118"/>
      <c r="U694" s="118"/>
      <c r="V694" s="118"/>
      <c r="W694" s="118"/>
      <c r="X694" s="118"/>
      <c r="Y694" s="118"/>
      <c r="Z694" s="118"/>
    </row>
    <row r="695" spans="1:26" ht="14.25" customHeight="1" x14ac:dyDescent="0.55000000000000004">
      <c r="A695" s="118"/>
      <c r="B695" s="118"/>
      <c r="C695" s="118"/>
      <c r="D695" s="119"/>
      <c r="E695" s="119"/>
      <c r="F695" s="119"/>
      <c r="G695" s="119"/>
      <c r="H695" s="119"/>
      <c r="I695" s="119"/>
      <c r="J695" s="119"/>
      <c r="K695" s="119"/>
      <c r="L695" s="119"/>
      <c r="M695" s="118"/>
      <c r="N695" s="118"/>
      <c r="O695" s="118"/>
      <c r="P695" s="120"/>
      <c r="R695" s="118"/>
      <c r="S695" s="118"/>
      <c r="T695" s="118"/>
      <c r="U695" s="118"/>
      <c r="V695" s="118"/>
      <c r="W695" s="118"/>
      <c r="X695" s="118"/>
      <c r="Y695" s="118"/>
      <c r="Z695" s="118"/>
    </row>
    <row r="696" spans="1:26" ht="14.25" customHeight="1" x14ac:dyDescent="0.55000000000000004">
      <c r="A696" s="118"/>
      <c r="B696" s="118"/>
      <c r="C696" s="118"/>
      <c r="D696" s="119"/>
      <c r="E696" s="119"/>
      <c r="F696" s="119"/>
      <c r="G696" s="119"/>
      <c r="H696" s="119"/>
      <c r="I696" s="119"/>
      <c r="J696" s="119"/>
      <c r="K696" s="119"/>
      <c r="L696" s="119"/>
      <c r="M696" s="118"/>
      <c r="N696" s="118"/>
      <c r="O696" s="118"/>
      <c r="P696" s="120"/>
      <c r="R696" s="118"/>
      <c r="S696" s="118"/>
      <c r="T696" s="118"/>
      <c r="U696" s="118"/>
      <c r="V696" s="118"/>
      <c r="W696" s="118"/>
      <c r="X696" s="118"/>
      <c r="Y696" s="118"/>
      <c r="Z696" s="118"/>
    </row>
    <row r="697" spans="1:26" ht="14.25" customHeight="1" x14ac:dyDescent="0.55000000000000004">
      <c r="A697" s="118"/>
      <c r="B697" s="118"/>
      <c r="C697" s="118"/>
      <c r="D697" s="119"/>
      <c r="E697" s="119"/>
      <c r="F697" s="119"/>
      <c r="G697" s="119"/>
      <c r="H697" s="119"/>
      <c r="I697" s="119"/>
      <c r="J697" s="119"/>
      <c r="K697" s="119"/>
      <c r="L697" s="119"/>
      <c r="M697" s="118"/>
      <c r="N697" s="118"/>
      <c r="O697" s="118"/>
      <c r="P697" s="120"/>
      <c r="R697" s="118"/>
      <c r="S697" s="118"/>
      <c r="T697" s="118"/>
      <c r="U697" s="118"/>
      <c r="V697" s="118"/>
      <c r="W697" s="118"/>
      <c r="X697" s="118"/>
      <c r="Y697" s="118"/>
      <c r="Z697" s="118"/>
    </row>
    <row r="698" spans="1:26" ht="14.25" customHeight="1" x14ac:dyDescent="0.55000000000000004">
      <c r="A698" s="118"/>
      <c r="B698" s="118"/>
      <c r="C698" s="118"/>
      <c r="D698" s="119"/>
      <c r="E698" s="119"/>
      <c r="F698" s="119"/>
      <c r="G698" s="119"/>
      <c r="H698" s="119"/>
      <c r="I698" s="119"/>
      <c r="J698" s="119"/>
      <c r="K698" s="119"/>
      <c r="L698" s="119"/>
      <c r="M698" s="118"/>
      <c r="N698" s="118"/>
      <c r="O698" s="118"/>
      <c r="P698" s="120"/>
      <c r="R698" s="118"/>
      <c r="S698" s="118"/>
      <c r="T698" s="118"/>
      <c r="U698" s="118"/>
      <c r="V698" s="118"/>
      <c r="W698" s="118"/>
      <c r="X698" s="118"/>
      <c r="Y698" s="118"/>
      <c r="Z698" s="118"/>
    </row>
    <row r="699" spans="1:26" ht="14.25" customHeight="1" x14ac:dyDescent="0.55000000000000004">
      <c r="A699" s="118"/>
      <c r="B699" s="118"/>
      <c r="C699" s="118"/>
      <c r="D699" s="119"/>
      <c r="E699" s="119"/>
      <c r="F699" s="119"/>
      <c r="G699" s="119"/>
      <c r="H699" s="119"/>
      <c r="I699" s="119"/>
      <c r="J699" s="119"/>
      <c r="K699" s="119"/>
      <c r="L699" s="119"/>
      <c r="M699" s="118"/>
      <c r="N699" s="118"/>
      <c r="O699" s="118"/>
      <c r="P699" s="120"/>
      <c r="R699" s="118"/>
      <c r="S699" s="118"/>
      <c r="T699" s="118"/>
      <c r="U699" s="118"/>
      <c r="V699" s="118"/>
      <c r="W699" s="118"/>
      <c r="X699" s="118"/>
      <c r="Y699" s="118"/>
      <c r="Z699" s="118"/>
    </row>
    <row r="700" spans="1:26" ht="14.25" customHeight="1" x14ac:dyDescent="0.55000000000000004">
      <c r="A700" s="118"/>
      <c r="B700" s="118"/>
      <c r="C700" s="118"/>
      <c r="D700" s="119"/>
      <c r="E700" s="119"/>
      <c r="F700" s="119"/>
      <c r="G700" s="119"/>
      <c r="H700" s="119"/>
      <c r="I700" s="119"/>
      <c r="J700" s="119"/>
      <c r="K700" s="119"/>
      <c r="L700" s="119"/>
      <c r="M700" s="118"/>
      <c r="N700" s="118"/>
      <c r="O700" s="118"/>
      <c r="P700" s="120"/>
      <c r="R700" s="118"/>
      <c r="S700" s="118"/>
      <c r="T700" s="118"/>
      <c r="U700" s="118"/>
      <c r="V700" s="118"/>
      <c r="W700" s="118"/>
      <c r="X700" s="118"/>
      <c r="Y700" s="118"/>
      <c r="Z700" s="118"/>
    </row>
    <row r="701" spans="1:26" ht="14.25" customHeight="1" x14ac:dyDescent="0.55000000000000004">
      <c r="A701" s="118"/>
      <c r="B701" s="118"/>
      <c r="C701" s="118"/>
      <c r="D701" s="119"/>
      <c r="E701" s="119"/>
      <c r="F701" s="119"/>
      <c r="G701" s="119"/>
      <c r="H701" s="119"/>
      <c r="I701" s="119"/>
      <c r="J701" s="119"/>
      <c r="K701" s="119"/>
      <c r="L701" s="119"/>
      <c r="M701" s="118"/>
      <c r="N701" s="118"/>
      <c r="O701" s="118"/>
      <c r="P701" s="120"/>
      <c r="R701" s="118"/>
      <c r="S701" s="118"/>
      <c r="T701" s="118"/>
      <c r="U701" s="118"/>
      <c r="V701" s="118"/>
      <c r="W701" s="118"/>
      <c r="X701" s="118"/>
      <c r="Y701" s="118"/>
      <c r="Z701" s="118"/>
    </row>
    <row r="702" spans="1:26" ht="14.25" customHeight="1" x14ac:dyDescent="0.55000000000000004">
      <c r="A702" s="118"/>
      <c r="B702" s="118"/>
      <c r="C702" s="118"/>
      <c r="D702" s="119"/>
      <c r="E702" s="119"/>
      <c r="F702" s="119"/>
      <c r="G702" s="119"/>
      <c r="H702" s="119"/>
      <c r="I702" s="119"/>
      <c r="J702" s="119"/>
      <c r="K702" s="119"/>
      <c r="L702" s="119"/>
      <c r="M702" s="118"/>
      <c r="N702" s="118"/>
      <c r="O702" s="118"/>
      <c r="P702" s="120"/>
      <c r="R702" s="118"/>
      <c r="S702" s="118"/>
      <c r="T702" s="118"/>
      <c r="U702" s="118"/>
      <c r="V702" s="118"/>
      <c r="W702" s="118"/>
      <c r="X702" s="118"/>
      <c r="Y702" s="118"/>
      <c r="Z702" s="118"/>
    </row>
    <row r="703" spans="1:26" ht="14.25" customHeight="1" x14ac:dyDescent="0.55000000000000004">
      <c r="A703" s="118"/>
      <c r="B703" s="118"/>
      <c r="C703" s="118"/>
      <c r="D703" s="119"/>
      <c r="E703" s="119"/>
      <c r="F703" s="119"/>
      <c r="G703" s="119"/>
      <c r="H703" s="119"/>
      <c r="I703" s="119"/>
      <c r="J703" s="119"/>
      <c r="K703" s="119"/>
      <c r="L703" s="119"/>
      <c r="M703" s="118"/>
      <c r="N703" s="118"/>
      <c r="O703" s="118"/>
      <c r="P703" s="120"/>
      <c r="R703" s="118"/>
      <c r="S703" s="118"/>
      <c r="T703" s="118"/>
      <c r="U703" s="118"/>
      <c r="V703" s="118"/>
      <c r="W703" s="118"/>
      <c r="X703" s="118"/>
      <c r="Y703" s="118"/>
      <c r="Z703" s="118"/>
    </row>
    <row r="704" spans="1:26" ht="14.25" customHeight="1" x14ac:dyDescent="0.55000000000000004">
      <c r="A704" s="118"/>
      <c r="B704" s="118"/>
      <c r="C704" s="118"/>
      <c r="D704" s="119"/>
      <c r="E704" s="119"/>
      <c r="F704" s="119"/>
      <c r="G704" s="119"/>
      <c r="H704" s="119"/>
      <c r="I704" s="119"/>
      <c r="J704" s="119"/>
      <c r="K704" s="119"/>
      <c r="L704" s="119"/>
      <c r="M704" s="118"/>
      <c r="N704" s="118"/>
      <c r="O704" s="118"/>
      <c r="P704" s="120"/>
      <c r="R704" s="118"/>
      <c r="S704" s="118"/>
      <c r="T704" s="118"/>
      <c r="U704" s="118"/>
      <c r="V704" s="118"/>
      <c r="W704" s="118"/>
      <c r="X704" s="118"/>
      <c r="Y704" s="118"/>
      <c r="Z704" s="118"/>
    </row>
    <row r="705" spans="1:26" ht="14.25" customHeight="1" x14ac:dyDescent="0.55000000000000004">
      <c r="A705" s="118"/>
      <c r="B705" s="118"/>
      <c r="C705" s="118"/>
      <c r="D705" s="119"/>
      <c r="E705" s="119"/>
      <c r="F705" s="119"/>
      <c r="G705" s="119"/>
      <c r="H705" s="119"/>
      <c r="I705" s="119"/>
      <c r="J705" s="119"/>
      <c r="K705" s="119"/>
      <c r="L705" s="119"/>
      <c r="M705" s="118"/>
      <c r="N705" s="118"/>
      <c r="O705" s="118"/>
      <c r="P705" s="120"/>
      <c r="R705" s="118"/>
      <c r="S705" s="118"/>
      <c r="T705" s="118"/>
      <c r="U705" s="118"/>
      <c r="V705" s="118"/>
      <c r="W705" s="118"/>
      <c r="X705" s="118"/>
      <c r="Y705" s="118"/>
      <c r="Z705" s="118"/>
    </row>
    <row r="706" spans="1:26" ht="14.25" customHeight="1" x14ac:dyDescent="0.55000000000000004">
      <c r="A706" s="118"/>
      <c r="B706" s="118"/>
      <c r="C706" s="118"/>
      <c r="D706" s="119"/>
      <c r="E706" s="119"/>
      <c r="F706" s="119"/>
      <c r="G706" s="119"/>
      <c r="H706" s="119"/>
      <c r="I706" s="119"/>
      <c r="J706" s="119"/>
      <c r="K706" s="119"/>
      <c r="L706" s="119"/>
      <c r="M706" s="118"/>
      <c r="N706" s="118"/>
      <c r="O706" s="118"/>
      <c r="P706" s="120"/>
      <c r="R706" s="118"/>
      <c r="S706" s="118"/>
      <c r="T706" s="118"/>
      <c r="U706" s="118"/>
      <c r="V706" s="118"/>
      <c r="W706" s="118"/>
      <c r="X706" s="118"/>
      <c r="Y706" s="118"/>
      <c r="Z706" s="118"/>
    </row>
    <row r="707" spans="1:26" ht="14.25" customHeight="1" x14ac:dyDescent="0.55000000000000004">
      <c r="A707" s="118"/>
      <c r="B707" s="118"/>
      <c r="C707" s="118"/>
      <c r="D707" s="119"/>
      <c r="E707" s="119"/>
      <c r="F707" s="119"/>
      <c r="G707" s="119"/>
      <c r="H707" s="119"/>
      <c r="I707" s="119"/>
      <c r="J707" s="119"/>
      <c r="K707" s="119"/>
      <c r="L707" s="119"/>
      <c r="M707" s="118"/>
      <c r="N707" s="118"/>
      <c r="O707" s="118"/>
      <c r="P707" s="120"/>
      <c r="R707" s="118"/>
      <c r="S707" s="118"/>
      <c r="T707" s="118"/>
      <c r="U707" s="118"/>
      <c r="V707" s="118"/>
      <c r="W707" s="118"/>
      <c r="X707" s="118"/>
      <c r="Y707" s="118"/>
      <c r="Z707" s="118"/>
    </row>
    <row r="708" spans="1:26" ht="14.25" customHeight="1" x14ac:dyDescent="0.55000000000000004">
      <c r="A708" s="118"/>
      <c r="B708" s="118"/>
      <c r="C708" s="118"/>
      <c r="D708" s="119"/>
      <c r="E708" s="119"/>
      <c r="F708" s="119"/>
      <c r="G708" s="119"/>
      <c r="H708" s="119"/>
      <c r="I708" s="119"/>
      <c r="J708" s="119"/>
      <c r="K708" s="119"/>
      <c r="L708" s="119"/>
      <c r="M708" s="118"/>
      <c r="N708" s="118"/>
      <c r="O708" s="118"/>
      <c r="P708" s="120"/>
      <c r="R708" s="118"/>
      <c r="S708" s="118"/>
      <c r="T708" s="118"/>
      <c r="U708" s="118"/>
      <c r="V708" s="118"/>
      <c r="W708" s="118"/>
      <c r="X708" s="118"/>
      <c r="Y708" s="118"/>
      <c r="Z708" s="118"/>
    </row>
    <row r="709" spans="1:26" ht="14.25" customHeight="1" x14ac:dyDescent="0.55000000000000004">
      <c r="A709" s="118"/>
      <c r="B709" s="118"/>
      <c r="C709" s="118"/>
      <c r="D709" s="119"/>
      <c r="E709" s="119"/>
      <c r="F709" s="119"/>
      <c r="G709" s="119"/>
      <c r="H709" s="119"/>
      <c r="I709" s="119"/>
      <c r="J709" s="119"/>
      <c r="K709" s="119"/>
      <c r="L709" s="119"/>
      <c r="M709" s="118"/>
      <c r="N709" s="118"/>
      <c r="O709" s="118"/>
      <c r="P709" s="120"/>
      <c r="R709" s="118"/>
      <c r="S709" s="118"/>
      <c r="T709" s="118"/>
      <c r="U709" s="118"/>
      <c r="V709" s="118"/>
      <c r="W709" s="118"/>
      <c r="X709" s="118"/>
      <c r="Y709" s="118"/>
      <c r="Z709" s="118"/>
    </row>
    <row r="710" spans="1:26" ht="14.25" customHeight="1" x14ac:dyDescent="0.55000000000000004">
      <c r="A710" s="118"/>
      <c r="B710" s="118"/>
      <c r="C710" s="118"/>
      <c r="D710" s="119"/>
      <c r="E710" s="119"/>
      <c r="F710" s="119"/>
      <c r="G710" s="119"/>
      <c r="H710" s="119"/>
      <c r="I710" s="119"/>
      <c r="J710" s="119"/>
      <c r="K710" s="119"/>
      <c r="L710" s="119"/>
      <c r="M710" s="118"/>
      <c r="N710" s="118"/>
      <c r="O710" s="118"/>
      <c r="P710" s="120"/>
      <c r="R710" s="118"/>
      <c r="S710" s="118"/>
      <c r="T710" s="118"/>
      <c r="U710" s="118"/>
      <c r="V710" s="118"/>
      <c r="W710" s="118"/>
      <c r="X710" s="118"/>
      <c r="Y710" s="118"/>
      <c r="Z710" s="118"/>
    </row>
    <row r="711" spans="1:26" ht="14.25" customHeight="1" x14ac:dyDescent="0.55000000000000004">
      <c r="A711" s="118"/>
      <c r="B711" s="118"/>
      <c r="C711" s="118"/>
      <c r="D711" s="119"/>
      <c r="E711" s="119"/>
      <c r="F711" s="119"/>
      <c r="G711" s="119"/>
      <c r="H711" s="119"/>
      <c r="I711" s="119"/>
      <c r="J711" s="119"/>
      <c r="K711" s="119"/>
      <c r="L711" s="119"/>
      <c r="M711" s="118"/>
      <c r="N711" s="118"/>
      <c r="O711" s="118"/>
      <c r="P711" s="120"/>
      <c r="R711" s="118"/>
      <c r="S711" s="118"/>
      <c r="T711" s="118"/>
      <c r="U711" s="118"/>
      <c r="V711" s="118"/>
      <c r="W711" s="118"/>
      <c r="X711" s="118"/>
      <c r="Y711" s="118"/>
      <c r="Z711" s="118"/>
    </row>
    <row r="712" spans="1:26" ht="14.25" customHeight="1" x14ac:dyDescent="0.55000000000000004">
      <c r="A712" s="118"/>
      <c r="B712" s="118"/>
      <c r="C712" s="118"/>
      <c r="D712" s="119"/>
      <c r="E712" s="119"/>
      <c r="F712" s="119"/>
      <c r="G712" s="119"/>
      <c r="H712" s="119"/>
      <c r="I712" s="119"/>
      <c r="J712" s="119"/>
      <c r="K712" s="119"/>
      <c r="L712" s="119"/>
      <c r="M712" s="118"/>
      <c r="N712" s="118"/>
      <c r="O712" s="118"/>
      <c r="P712" s="120"/>
      <c r="R712" s="118"/>
      <c r="S712" s="118"/>
      <c r="T712" s="118"/>
      <c r="U712" s="118"/>
      <c r="V712" s="118"/>
      <c r="W712" s="118"/>
      <c r="X712" s="118"/>
      <c r="Y712" s="118"/>
      <c r="Z712" s="118"/>
    </row>
    <row r="713" spans="1:26" ht="14.25" customHeight="1" x14ac:dyDescent="0.55000000000000004">
      <c r="A713" s="118"/>
      <c r="B713" s="118"/>
      <c r="C713" s="118"/>
      <c r="D713" s="119"/>
      <c r="E713" s="119"/>
      <c r="F713" s="119"/>
      <c r="G713" s="119"/>
      <c r="H713" s="119"/>
      <c r="I713" s="119"/>
      <c r="J713" s="119"/>
      <c r="K713" s="119"/>
      <c r="L713" s="119"/>
      <c r="M713" s="118"/>
      <c r="N713" s="118"/>
      <c r="O713" s="118"/>
      <c r="P713" s="120"/>
      <c r="R713" s="118"/>
      <c r="S713" s="118"/>
      <c r="T713" s="118"/>
      <c r="U713" s="118"/>
      <c r="V713" s="118"/>
      <c r="W713" s="118"/>
      <c r="X713" s="118"/>
      <c r="Y713" s="118"/>
      <c r="Z713" s="118"/>
    </row>
    <row r="714" spans="1:26" ht="14.25" customHeight="1" x14ac:dyDescent="0.55000000000000004">
      <c r="A714" s="118"/>
      <c r="B714" s="118"/>
      <c r="C714" s="118"/>
      <c r="D714" s="119"/>
      <c r="E714" s="119"/>
      <c r="F714" s="119"/>
      <c r="G714" s="119"/>
      <c r="H714" s="119"/>
      <c r="I714" s="119"/>
      <c r="J714" s="119"/>
      <c r="K714" s="119"/>
      <c r="L714" s="119"/>
      <c r="M714" s="118"/>
      <c r="N714" s="118"/>
      <c r="O714" s="118"/>
      <c r="P714" s="120"/>
      <c r="R714" s="118"/>
      <c r="S714" s="118"/>
      <c r="T714" s="118"/>
      <c r="U714" s="118"/>
      <c r="V714" s="118"/>
      <c r="W714" s="118"/>
      <c r="X714" s="118"/>
      <c r="Y714" s="118"/>
      <c r="Z714" s="118"/>
    </row>
    <row r="715" spans="1:26" ht="14.25" customHeight="1" x14ac:dyDescent="0.55000000000000004">
      <c r="A715" s="118"/>
      <c r="B715" s="118"/>
      <c r="C715" s="118"/>
      <c r="D715" s="119"/>
      <c r="E715" s="119"/>
      <c r="F715" s="119"/>
      <c r="G715" s="119"/>
      <c r="H715" s="119"/>
      <c r="I715" s="119"/>
      <c r="J715" s="119"/>
      <c r="K715" s="119"/>
      <c r="L715" s="119"/>
      <c r="M715" s="118"/>
      <c r="N715" s="118"/>
      <c r="O715" s="118"/>
      <c r="P715" s="120"/>
      <c r="R715" s="118"/>
      <c r="S715" s="118"/>
      <c r="T715" s="118"/>
      <c r="U715" s="118"/>
      <c r="V715" s="118"/>
      <c r="W715" s="118"/>
      <c r="X715" s="118"/>
      <c r="Y715" s="118"/>
      <c r="Z715" s="118"/>
    </row>
    <row r="716" spans="1:26" ht="14.25" customHeight="1" x14ac:dyDescent="0.55000000000000004">
      <c r="A716" s="118"/>
      <c r="B716" s="118"/>
      <c r="C716" s="118"/>
      <c r="D716" s="119"/>
      <c r="E716" s="119"/>
      <c r="F716" s="119"/>
      <c r="G716" s="119"/>
      <c r="H716" s="119"/>
      <c r="I716" s="119"/>
      <c r="J716" s="119"/>
      <c r="K716" s="119"/>
      <c r="L716" s="119"/>
      <c r="M716" s="118"/>
      <c r="N716" s="118"/>
      <c r="O716" s="118"/>
      <c r="P716" s="120"/>
      <c r="R716" s="118"/>
      <c r="S716" s="118"/>
      <c r="T716" s="118"/>
      <c r="U716" s="118"/>
      <c r="V716" s="118"/>
      <c r="W716" s="118"/>
      <c r="X716" s="118"/>
      <c r="Y716" s="118"/>
      <c r="Z716" s="118"/>
    </row>
    <row r="717" spans="1:26" ht="14.25" customHeight="1" x14ac:dyDescent="0.55000000000000004">
      <c r="A717" s="118"/>
      <c r="B717" s="118"/>
      <c r="C717" s="118"/>
      <c r="D717" s="119"/>
      <c r="E717" s="119"/>
      <c r="F717" s="119"/>
      <c r="G717" s="119"/>
      <c r="H717" s="119"/>
      <c r="I717" s="119"/>
      <c r="J717" s="119"/>
      <c r="K717" s="119"/>
      <c r="L717" s="119"/>
      <c r="M717" s="118"/>
      <c r="N717" s="118"/>
      <c r="O717" s="118"/>
      <c r="P717" s="120"/>
      <c r="R717" s="118"/>
      <c r="S717" s="118"/>
      <c r="T717" s="118"/>
      <c r="U717" s="118"/>
      <c r="V717" s="118"/>
      <c r="W717" s="118"/>
      <c r="X717" s="118"/>
      <c r="Y717" s="118"/>
      <c r="Z717" s="118"/>
    </row>
    <row r="718" spans="1:26" ht="14.25" customHeight="1" x14ac:dyDescent="0.55000000000000004">
      <c r="A718" s="118"/>
      <c r="B718" s="118"/>
      <c r="C718" s="118"/>
      <c r="D718" s="119"/>
      <c r="E718" s="119"/>
      <c r="F718" s="119"/>
      <c r="G718" s="119"/>
      <c r="H718" s="119"/>
      <c r="I718" s="119"/>
      <c r="J718" s="119"/>
      <c r="K718" s="119"/>
      <c r="L718" s="119"/>
      <c r="M718" s="118"/>
      <c r="N718" s="118"/>
      <c r="O718" s="118"/>
      <c r="P718" s="120"/>
      <c r="R718" s="118"/>
      <c r="S718" s="118"/>
      <c r="T718" s="118"/>
      <c r="U718" s="118"/>
      <c r="V718" s="118"/>
      <c r="W718" s="118"/>
      <c r="X718" s="118"/>
      <c r="Y718" s="118"/>
      <c r="Z718" s="118"/>
    </row>
    <row r="719" spans="1:26" ht="14.25" customHeight="1" x14ac:dyDescent="0.55000000000000004">
      <c r="A719" s="118"/>
      <c r="B719" s="118"/>
      <c r="C719" s="118"/>
      <c r="D719" s="119"/>
      <c r="E719" s="119"/>
      <c r="F719" s="119"/>
      <c r="G719" s="119"/>
      <c r="H719" s="119"/>
      <c r="I719" s="119"/>
      <c r="J719" s="119"/>
      <c r="K719" s="119"/>
      <c r="L719" s="119"/>
      <c r="M719" s="118"/>
      <c r="N719" s="118"/>
      <c r="O719" s="118"/>
      <c r="P719" s="120"/>
      <c r="R719" s="118"/>
      <c r="S719" s="118"/>
      <c r="T719" s="118"/>
      <c r="U719" s="118"/>
      <c r="V719" s="118"/>
      <c r="W719" s="118"/>
      <c r="X719" s="118"/>
      <c r="Y719" s="118"/>
      <c r="Z719" s="118"/>
    </row>
    <row r="720" spans="1:26" ht="14.25" customHeight="1" x14ac:dyDescent="0.55000000000000004">
      <c r="A720" s="118"/>
      <c r="B720" s="118"/>
      <c r="C720" s="118"/>
      <c r="D720" s="119"/>
      <c r="E720" s="119"/>
      <c r="F720" s="119"/>
      <c r="G720" s="119"/>
      <c r="H720" s="119"/>
      <c r="I720" s="119"/>
      <c r="J720" s="119"/>
      <c r="K720" s="119"/>
      <c r="L720" s="119"/>
      <c r="M720" s="118"/>
      <c r="N720" s="118"/>
      <c r="O720" s="118"/>
      <c r="P720" s="120"/>
      <c r="R720" s="118"/>
      <c r="S720" s="118"/>
      <c r="T720" s="118"/>
      <c r="U720" s="118"/>
      <c r="V720" s="118"/>
      <c r="W720" s="118"/>
      <c r="X720" s="118"/>
      <c r="Y720" s="118"/>
      <c r="Z720" s="118"/>
    </row>
    <row r="721" spans="1:26" ht="14.25" customHeight="1" x14ac:dyDescent="0.55000000000000004">
      <c r="A721" s="118"/>
      <c r="B721" s="118"/>
      <c r="C721" s="118"/>
      <c r="D721" s="119"/>
      <c r="E721" s="119"/>
      <c r="F721" s="119"/>
      <c r="G721" s="119"/>
      <c r="H721" s="119"/>
      <c r="I721" s="119"/>
      <c r="J721" s="119"/>
      <c r="K721" s="119"/>
      <c r="L721" s="119"/>
      <c r="M721" s="118"/>
      <c r="N721" s="118"/>
      <c r="O721" s="118"/>
      <c r="P721" s="120"/>
      <c r="R721" s="118"/>
      <c r="S721" s="118"/>
      <c r="T721" s="118"/>
      <c r="U721" s="118"/>
      <c r="V721" s="118"/>
      <c r="W721" s="118"/>
      <c r="X721" s="118"/>
      <c r="Y721" s="118"/>
      <c r="Z721" s="118"/>
    </row>
    <row r="722" spans="1:26" ht="14.25" customHeight="1" x14ac:dyDescent="0.55000000000000004">
      <c r="A722" s="118"/>
      <c r="B722" s="118"/>
      <c r="C722" s="118"/>
      <c r="D722" s="119"/>
      <c r="E722" s="119"/>
      <c r="F722" s="119"/>
      <c r="G722" s="119"/>
      <c r="H722" s="119"/>
      <c r="I722" s="119"/>
      <c r="J722" s="119"/>
      <c r="K722" s="119"/>
      <c r="L722" s="119"/>
      <c r="M722" s="118"/>
      <c r="N722" s="118"/>
      <c r="O722" s="118"/>
      <c r="P722" s="120"/>
      <c r="R722" s="118"/>
      <c r="S722" s="118"/>
      <c r="T722" s="118"/>
      <c r="U722" s="118"/>
      <c r="V722" s="118"/>
      <c r="W722" s="118"/>
      <c r="X722" s="118"/>
      <c r="Y722" s="118"/>
      <c r="Z722" s="118"/>
    </row>
    <row r="723" spans="1:26" ht="14.25" customHeight="1" x14ac:dyDescent="0.55000000000000004">
      <c r="A723" s="118"/>
      <c r="B723" s="118"/>
      <c r="C723" s="118"/>
      <c r="D723" s="119"/>
      <c r="E723" s="119"/>
      <c r="F723" s="119"/>
      <c r="G723" s="119"/>
      <c r="H723" s="119"/>
      <c r="I723" s="119"/>
      <c r="J723" s="119"/>
      <c r="K723" s="119"/>
      <c r="L723" s="119"/>
      <c r="M723" s="118"/>
      <c r="N723" s="118"/>
      <c r="O723" s="118"/>
      <c r="P723" s="120"/>
      <c r="R723" s="118"/>
      <c r="S723" s="118"/>
      <c r="T723" s="118"/>
      <c r="U723" s="118"/>
      <c r="V723" s="118"/>
      <c r="W723" s="118"/>
      <c r="X723" s="118"/>
      <c r="Y723" s="118"/>
      <c r="Z723" s="118"/>
    </row>
    <row r="724" spans="1:26" ht="14.25" customHeight="1" x14ac:dyDescent="0.55000000000000004">
      <c r="A724" s="118"/>
      <c r="B724" s="118"/>
      <c r="C724" s="118"/>
      <c r="D724" s="119"/>
      <c r="E724" s="119"/>
      <c r="F724" s="119"/>
      <c r="G724" s="119"/>
      <c r="H724" s="119"/>
      <c r="I724" s="119"/>
      <c r="J724" s="119"/>
      <c r="K724" s="119"/>
      <c r="L724" s="119"/>
      <c r="M724" s="118"/>
      <c r="N724" s="118"/>
      <c r="O724" s="118"/>
      <c r="P724" s="120"/>
      <c r="R724" s="118"/>
      <c r="S724" s="118"/>
      <c r="T724" s="118"/>
      <c r="U724" s="118"/>
      <c r="V724" s="118"/>
      <c r="W724" s="118"/>
      <c r="X724" s="118"/>
      <c r="Y724" s="118"/>
      <c r="Z724" s="118"/>
    </row>
    <row r="725" spans="1:26" ht="14.25" customHeight="1" x14ac:dyDescent="0.55000000000000004">
      <c r="A725" s="118"/>
      <c r="B725" s="118"/>
      <c r="C725" s="118"/>
      <c r="D725" s="119"/>
      <c r="E725" s="119"/>
      <c r="F725" s="119"/>
      <c r="G725" s="119"/>
      <c r="H725" s="119"/>
      <c r="I725" s="119"/>
      <c r="J725" s="119"/>
      <c r="K725" s="119"/>
      <c r="L725" s="119"/>
      <c r="M725" s="118"/>
      <c r="N725" s="118"/>
      <c r="O725" s="118"/>
      <c r="P725" s="120"/>
      <c r="R725" s="118"/>
      <c r="S725" s="118"/>
      <c r="T725" s="118"/>
      <c r="U725" s="118"/>
      <c r="V725" s="118"/>
      <c r="W725" s="118"/>
      <c r="X725" s="118"/>
      <c r="Y725" s="118"/>
      <c r="Z725" s="118"/>
    </row>
    <row r="726" spans="1:26" ht="14.25" customHeight="1" x14ac:dyDescent="0.55000000000000004">
      <c r="A726" s="118"/>
      <c r="B726" s="118"/>
      <c r="C726" s="118"/>
      <c r="D726" s="119"/>
      <c r="E726" s="119"/>
      <c r="F726" s="119"/>
      <c r="G726" s="119"/>
      <c r="H726" s="119"/>
      <c r="I726" s="119"/>
      <c r="J726" s="119"/>
      <c r="K726" s="119"/>
      <c r="L726" s="119"/>
      <c r="M726" s="118"/>
      <c r="N726" s="118"/>
      <c r="O726" s="118"/>
      <c r="P726" s="120"/>
      <c r="R726" s="118"/>
      <c r="S726" s="118"/>
      <c r="T726" s="118"/>
      <c r="U726" s="118"/>
      <c r="V726" s="118"/>
      <c r="W726" s="118"/>
      <c r="X726" s="118"/>
      <c r="Y726" s="118"/>
      <c r="Z726" s="118"/>
    </row>
    <row r="727" spans="1:26" ht="14.25" customHeight="1" x14ac:dyDescent="0.55000000000000004">
      <c r="A727" s="118"/>
      <c r="B727" s="118"/>
      <c r="C727" s="118"/>
      <c r="D727" s="119"/>
      <c r="E727" s="119"/>
      <c r="F727" s="119"/>
      <c r="G727" s="119"/>
      <c r="H727" s="119"/>
      <c r="I727" s="119"/>
      <c r="J727" s="119"/>
      <c r="K727" s="119"/>
      <c r="L727" s="119"/>
      <c r="M727" s="118"/>
      <c r="N727" s="118"/>
      <c r="O727" s="118"/>
      <c r="P727" s="120"/>
      <c r="R727" s="118"/>
      <c r="S727" s="118"/>
      <c r="T727" s="118"/>
      <c r="U727" s="118"/>
      <c r="V727" s="118"/>
      <c r="W727" s="118"/>
      <c r="X727" s="118"/>
      <c r="Y727" s="118"/>
      <c r="Z727" s="118"/>
    </row>
    <row r="728" spans="1:26" ht="14.25" customHeight="1" x14ac:dyDescent="0.55000000000000004">
      <c r="A728" s="118"/>
      <c r="B728" s="118"/>
      <c r="C728" s="118"/>
      <c r="D728" s="119"/>
      <c r="E728" s="119"/>
      <c r="F728" s="119"/>
      <c r="G728" s="119"/>
      <c r="H728" s="119"/>
      <c r="I728" s="119"/>
      <c r="J728" s="119"/>
      <c r="K728" s="119"/>
      <c r="L728" s="119"/>
      <c r="M728" s="118"/>
      <c r="N728" s="118"/>
      <c r="O728" s="118"/>
      <c r="P728" s="120"/>
      <c r="R728" s="118"/>
      <c r="S728" s="118"/>
      <c r="T728" s="118"/>
      <c r="U728" s="118"/>
      <c r="V728" s="118"/>
      <c r="W728" s="118"/>
      <c r="X728" s="118"/>
      <c r="Y728" s="118"/>
      <c r="Z728" s="118"/>
    </row>
    <row r="729" spans="1:26" ht="14.25" customHeight="1" x14ac:dyDescent="0.55000000000000004">
      <c r="A729" s="118"/>
      <c r="B729" s="118"/>
      <c r="C729" s="118"/>
      <c r="D729" s="119"/>
      <c r="E729" s="119"/>
      <c r="F729" s="119"/>
      <c r="G729" s="119"/>
      <c r="H729" s="119"/>
      <c r="I729" s="119"/>
      <c r="J729" s="119"/>
      <c r="K729" s="119"/>
      <c r="L729" s="119"/>
      <c r="M729" s="118"/>
      <c r="N729" s="118"/>
      <c r="O729" s="118"/>
      <c r="P729" s="120"/>
      <c r="R729" s="118"/>
      <c r="S729" s="118"/>
      <c r="T729" s="118"/>
      <c r="U729" s="118"/>
      <c r="V729" s="118"/>
      <c r="W729" s="118"/>
      <c r="X729" s="118"/>
      <c r="Y729" s="118"/>
      <c r="Z729" s="118"/>
    </row>
    <row r="730" spans="1:26" ht="14.25" customHeight="1" x14ac:dyDescent="0.55000000000000004">
      <c r="A730" s="118"/>
      <c r="B730" s="118"/>
      <c r="C730" s="118"/>
      <c r="D730" s="119"/>
      <c r="E730" s="119"/>
      <c r="F730" s="119"/>
      <c r="G730" s="119"/>
      <c r="H730" s="119"/>
      <c r="I730" s="119"/>
      <c r="J730" s="119"/>
      <c r="K730" s="119"/>
      <c r="L730" s="119"/>
      <c r="M730" s="118"/>
      <c r="N730" s="118"/>
      <c r="O730" s="118"/>
      <c r="P730" s="120"/>
      <c r="R730" s="118"/>
      <c r="S730" s="118"/>
      <c r="T730" s="118"/>
      <c r="U730" s="118"/>
      <c r="V730" s="118"/>
      <c r="W730" s="118"/>
      <c r="X730" s="118"/>
      <c r="Y730" s="118"/>
      <c r="Z730" s="118"/>
    </row>
    <row r="731" spans="1:26" ht="14.25" customHeight="1" x14ac:dyDescent="0.55000000000000004">
      <c r="A731" s="118"/>
      <c r="B731" s="118"/>
      <c r="C731" s="118"/>
      <c r="D731" s="119"/>
      <c r="E731" s="119"/>
      <c r="F731" s="119"/>
      <c r="G731" s="119"/>
      <c r="H731" s="119"/>
      <c r="I731" s="119"/>
      <c r="J731" s="119"/>
      <c r="K731" s="119"/>
      <c r="L731" s="119"/>
      <c r="M731" s="118"/>
      <c r="N731" s="118"/>
      <c r="O731" s="118"/>
      <c r="P731" s="120"/>
      <c r="R731" s="118"/>
      <c r="S731" s="118"/>
      <c r="T731" s="118"/>
      <c r="U731" s="118"/>
      <c r="V731" s="118"/>
      <c r="W731" s="118"/>
      <c r="X731" s="118"/>
      <c r="Y731" s="118"/>
      <c r="Z731" s="118"/>
    </row>
    <row r="732" spans="1:26" ht="14.25" customHeight="1" x14ac:dyDescent="0.55000000000000004">
      <c r="A732" s="118"/>
      <c r="B732" s="118"/>
      <c r="C732" s="118"/>
      <c r="D732" s="119"/>
      <c r="E732" s="119"/>
      <c r="F732" s="119"/>
      <c r="G732" s="119"/>
      <c r="H732" s="119"/>
      <c r="I732" s="119"/>
      <c r="J732" s="119"/>
      <c r="K732" s="119"/>
      <c r="L732" s="119"/>
      <c r="M732" s="118"/>
      <c r="N732" s="118"/>
      <c r="O732" s="118"/>
      <c r="P732" s="120"/>
      <c r="R732" s="118"/>
      <c r="S732" s="118"/>
      <c r="T732" s="118"/>
      <c r="U732" s="118"/>
      <c r="V732" s="118"/>
      <c r="W732" s="118"/>
      <c r="X732" s="118"/>
      <c r="Y732" s="118"/>
      <c r="Z732" s="118"/>
    </row>
    <row r="733" spans="1:26" ht="14.25" customHeight="1" x14ac:dyDescent="0.55000000000000004">
      <c r="A733" s="118"/>
      <c r="B733" s="118"/>
      <c r="C733" s="118"/>
      <c r="D733" s="119"/>
      <c r="E733" s="119"/>
      <c r="F733" s="119"/>
      <c r="G733" s="119"/>
      <c r="H733" s="119"/>
      <c r="I733" s="119"/>
      <c r="J733" s="119"/>
      <c r="K733" s="119"/>
      <c r="L733" s="119"/>
      <c r="M733" s="118"/>
      <c r="N733" s="118"/>
      <c r="O733" s="118"/>
      <c r="P733" s="120"/>
      <c r="R733" s="118"/>
      <c r="S733" s="118"/>
      <c r="T733" s="118"/>
      <c r="U733" s="118"/>
      <c r="V733" s="118"/>
      <c r="W733" s="118"/>
      <c r="X733" s="118"/>
      <c r="Y733" s="118"/>
      <c r="Z733" s="118"/>
    </row>
    <row r="734" spans="1:26" ht="14.25" customHeight="1" x14ac:dyDescent="0.55000000000000004">
      <c r="A734" s="118"/>
      <c r="B734" s="118"/>
      <c r="C734" s="118"/>
      <c r="D734" s="119"/>
      <c r="E734" s="119"/>
      <c r="F734" s="119"/>
      <c r="G734" s="119"/>
      <c r="H734" s="119"/>
      <c r="I734" s="119"/>
      <c r="J734" s="119"/>
      <c r="K734" s="119"/>
      <c r="L734" s="119"/>
      <c r="M734" s="118"/>
      <c r="N734" s="118"/>
      <c r="O734" s="118"/>
      <c r="P734" s="120"/>
      <c r="R734" s="118"/>
      <c r="S734" s="118"/>
      <c r="T734" s="118"/>
      <c r="U734" s="118"/>
      <c r="V734" s="118"/>
      <c r="W734" s="118"/>
      <c r="X734" s="118"/>
      <c r="Y734" s="118"/>
      <c r="Z734" s="118"/>
    </row>
    <row r="735" spans="1:26" ht="14.25" customHeight="1" x14ac:dyDescent="0.55000000000000004">
      <c r="A735" s="118"/>
      <c r="B735" s="118"/>
      <c r="C735" s="118"/>
      <c r="D735" s="119"/>
      <c r="E735" s="119"/>
      <c r="F735" s="119"/>
      <c r="G735" s="119"/>
      <c r="H735" s="119"/>
      <c r="I735" s="119"/>
      <c r="J735" s="119"/>
      <c r="K735" s="119"/>
      <c r="L735" s="119"/>
      <c r="M735" s="118"/>
      <c r="N735" s="118"/>
      <c r="O735" s="118"/>
      <c r="P735" s="120"/>
      <c r="R735" s="118"/>
      <c r="S735" s="118"/>
      <c r="T735" s="118"/>
      <c r="U735" s="118"/>
      <c r="V735" s="118"/>
      <c r="W735" s="118"/>
      <c r="X735" s="118"/>
      <c r="Y735" s="118"/>
      <c r="Z735" s="118"/>
    </row>
    <row r="736" spans="1:26" ht="14.25" customHeight="1" x14ac:dyDescent="0.55000000000000004">
      <c r="A736" s="118"/>
      <c r="B736" s="118"/>
      <c r="C736" s="118"/>
      <c r="D736" s="119"/>
      <c r="E736" s="119"/>
      <c r="F736" s="119"/>
      <c r="G736" s="119"/>
      <c r="H736" s="119"/>
      <c r="I736" s="119"/>
      <c r="J736" s="119"/>
      <c r="K736" s="119"/>
      <c r="L736" s="119"/>
      <c r="M736" s="118"/>
      <c r="N736" s="118"/>
      <c r="O736" s="118"/>
      <c r="P736" s="120"/>
      <c r="R736" s="118"/>
      <c r="S736" s="118"/>
      <c r="T736" s="118"/>
      <c r="U736" s="118"/>
      <c r="V736" s="118"/>
      <c r="W736" s="118"/>
      <c r="X736" s="118"/>
      <c r="Y736" s="118"/>
      <c r="Z736" s="118"/>
    </row>
    <row r="737" spans="1:26" ht="14.25" customHeight="1" x14ac:dyDescent="0.55000000000000004">
      <c r="A737" s="118"/>
      <c r="B737" s="118"/>
      <c r="C737" s="118"/>
      <c r="D737" s="119"/>
      <c r="E737" s="119"/>
      <c r="F737" s="119"/>
      <c r="G737" s="119"/>
      <c r="H737" s="119"/>
      <c r="I737" s="119"/>
      <c r="J737" s="119"/>
      <c r="K737" s="119"/>
      <c r="L737" s="119"/>
      <c r="M737" s="118"/>
      <c r="N737" s="118"/>
      <c r="O737" s="118"/>
      <c r="P737" s="120"/>
      <c r="R737" s="118"/>
      <c r="S737" s="118"/>
      <c r="T737" s="118"/>
      <c r="U737" s="118"/>
      <c r="V737" s="118"/>
      <c r="W737" s="118"/>
      <c r="X737" s="118"/>
      <c r="Y737" s="118"/>
      <c r="Z737" s="118"/>
    </row>
    <row r="738" spans="1:26" ht="14.25" customHeight="1" x14ac:dyDescent="0.55000000000000004">
      <c r="A738" s="118"/>
      <c r="B738" s="118"/>
      <c r="C738" s="118"/>
      <c r="D738" s="119"/>
      <c r="E738" s="119"/>
      <c r="F738" s="119"/>
      <c r="G738" s="119"/>
      <c r="H738" s="119"/>
      <c r="I738" s="119"/>
      <c r="J738" s="119"/>
      <c r="K738" s="119"/>
      <c r="L738" s="119"/>
      <c r="M738" s="118"/>
      <c r="N738" s="118"/>
      <c r="O738" s="118"/>
      <c r="P738" s="120"/>
      <c r="R738" s="118"/>
      <c r="S738" s="118"/>
      <c r="T738" s="118"/>
      <c r="U738" s="118"/>
      <c r="V738" s="118"/>
      <c r="W738" s="118"/>
      <c r="X738" s="118"/>
      <c r="Y738" s="118"/>
      <c r="Z738" s="118"/>
    </row>
    <row r="739" spans="1:26" ht="14.25" customHeight="1" x14ac:dyDescent="0.55000000000000004">
      <c r="A739" s="118"/>
      <c r="B739" s="118"/>
      <c r="C739" s="118"/>
      <c r="D739" s="119"/>
      <c r="E739" s="119"/>
      <c r="F739" s="119"/>
      <c r="G739" s="119"/>
      <c r="H739" s="119"/>
      <c r="I739" s="119"/>
      <c r="J739" s="119"/>
      <c r="K739" s="119"/>
      <c r="L739" s="119"/>
      <c r="M739" s="118"/>
      <c r="N739" s="118"/>
      <c r="O739" s="118"/>
      <c r="P739" s="120"/>
      <c r="R739" s="118"/>
      <c r="S739" s="118"/>
      <c r="T739" s="118"/>
      <c r="U739" s="118"/>
      <c r="V739" s="118"/>
      <c r="W739" s="118"/>
      <c r="X739" s="118"/>
      <c r="Y739" s="118"/>
      <c r="Z739" s="118"/>
    </row>
    <row r="740" spans="1:26" ht="14.25" customHeight="1" x14ac:dyDescent="0.55000000000000004">
      <c r="A740" s="118"/>
      <c r="B740" s="118"/>
      <c r="C740" s="118"/>
      <c r="D740" s="119"/>
      <c r="E740" s="119"/>
      <c r="F740" s="119"/>
      <c r="G740" s="119"/>
      <c r="H740" s="119"/>
      <c r="I740" s="119"/>
      <c r="J740" s="119"/>
      <c r="K740" s="119"/>
      <c r="L740" s="119"/>
      <c r="M740" s="118"/>
      <c r="N740" s="118"/>
      <c r="O740" s="118"/>
      <c r="P740" s="120"/>
      <c r="R740" s="118"/>
      <c r="S740" s="118"/>
      <c r="T740" s="118"/>
      <c r="U740" s="118"/>
      <c r="V740" s="118"/>
      <c r="W740" s="118"/>
      <c r="X740" s="118"/>
      <c r="Y740" s="118"/>
      <c r="Z740" s="118"/>
    </row>
    <row r="741" spans="1:26" ht="14.25" customHeight="1" x14ac:dyDescent="0.55000000000000004">
      <c r="A741" s="118"/>
      <c r="B741" s="118"/>
      <c r="C741" s="118"/>
      <c r="D741" s="119"/>
      <c r="E741" s="119"/>
      <c r="F741" s="119"/>
      <c r="G741" s="119"/>
      <c r="H741" s="119"/>
      <c r="I741" s="119"/>
      <c r="J741" s="119"/>
      <c r="K741" s="119"/>
      <c r="L741" s="119"/>
      <c r="M741" s="118"/>
      <c r="N741" s="118"/>
      <c r="O741" s="118"/>
      <c r="P741" s="120"/>
      <c r="R741" s="118"/>
      <c r="S741" s="118"/>
      <c r="T741" s="118"/>
      <c r="U741" s="118"/>
      <c r="V741" s="118"/>
      <c r="W741" s="118"/>
      <c r="X741" s="118"/>
      <c r="Y741" s="118"/>
      <c r="Z741" s="118"/>
    </row>
    <row r="742" spans="1:26" ht="14.25" customHeight="1" x14ac:dyDescent="0.55000000000000004">
      <c r="A742" s="118"/>
      <c r="B742" s="118"/>
      <c r="C742" s="118"/>
      <c r="D742" s="119"/>
      <c r="E742" s="119"/>
      <c r="F742" s="119"/>
      <c r="G742" s="119"/>
      <c r="H742" s="119"/>
      <c r="I742" s="119"/>
      <c r="J742" s="119"/>
      <c r="K742" s="119"/>
      <c r="L742" s="119"/>
      <c r="M742" s="118"/>
      <c r="N742" s="118"/>
      <c r="O742" s="118"/>
      <c r="P742" s="120"/>
      <c r="R742" s="118"/>
      <c r="S742" s="118"/>
      <c r="T742" s="118"/>
      <c r="U742" s="118"/>
      <c r="V742" s="118"/>
      <c r="W742" s="118"/>
      <c r="X742" s="118"/>
      <c r="Y742" s="118"/>
      <c r="Z742" s="118"/>
    </row>
    <row r="743" spans="1:26" ht="14.25" customHeight="1" x14ac:dyDescent="0.55000000000000004">
      <c r="A743" s="118"/>
      <c r="B743" s="118"/>
      <c r="C743" s="118"/>
      <c r="D743" s="119"/>
      <c r="E743" s="119"/>
      <c r="F743" s="119"/>
      <c r="G743" s="119"/>
      <c r="H743" s="119"/>
      <c r="I743" s="119"/>
      <c r="J743" s="119"/>
      <c r="K743" s="119"/>
      <c r="L743" s="119"/>
      <c r="M743" s="118"/>
      <c r="N743" s="118"/>
      <c r="O743" s="118"/>
      <c r="P743" s="120"/>
      <c r="R743" s="118"/>
      <c r="S743" s="118"/>
      <c r="T743" s="118"/>
      <c r="U743" s="118"/>
      <c r="V743" s="118"/>
      <c r="W743" s="118"/>
      <c r="X743" s="118"/>
      <c r="Y743" s="118"/>
      <c r="Z743" s="118"/>
    </row>
    <row r="744" spans="1:26" ht="14.25" customHeight="1" x14ac:dyDescent="0.55000000000000004">
      <c r="A744" s="118"/>
      <c r="B744" s="118"/>
      <c r="C744" s="118"/>
      <c r="D744" s="119"/>
      <c r="E744" s="119"/>
      <c r="F744" s="119"/>
      <c r="G744" s="119"/>
      <c r="H744" s="119"/>
      <c r="I744" s="119"/>
      <c r="J744" s="119"/>
      <c r="K744" s="119"/>
      <c r="L744" s="119"/>
      <c r="M744" s="118"/>
      <c r="N744" s="118"/>
      <c r="O744" s="118"/>
      <c r="P744" s="120"/>
      <c r="R744" s="118"/>
      <c r="S744" s="118"/>
      <c r="T744" s="118"/>
      <c r="U744" s="118"/>
      <c r="V744" s="118"/>
      <c r="W744" s="118"/>
      <c r="X744" s="118"/>
      <c r="Y744" s="118"/>
      <c r="Z744" s="118"/>
    </row>
    <row r="745" spans="1:26" ht="14.25" customHeight="1" x14ac:dyDescent="0.55000000000000004">
      <c r="A745" s="118"/>
      <c r="B745" s="118"/>
      <c r="C745" s="118"/>
      <c r="D745" s="119"/>
      <c r="E745" s="119"/>
      <c r="F745" s="119"/>
      <c r="G745" s="119"/>
      <c r="H745" s="119"/>
      <c r="I745" s="119"/>
      <c r="J745" s="119"/>
      <c r="K745" s="119"/>
      <c r="L745" s="119"/>
      <c r="M745" s="118"/>
      <c r="N745" s="118"/>
      <c r="O745" s="118"/>
      <c r="P745" s="120"/>
      <c r="R745" s="118"/>
      <c r="S745" s="118"/>
      <c r="T745" s="118"/>
      <c r="U745" s="118"/>
      <c r="V745" s="118"/>
      <c r="W745" s="118"/>
      <c r="X745" s="118"/>
      <c r="Y745" s="118"/>
      <c r="Z745" s="118"/>
    </row>
    <row r="746" spans="1:26" ht="14.25" customHeight="1" x14ac:dyDescent="0.55000000000000004">
      <c r="A746" s="118"/>
      <c r="B746" s="118"/>
      <c r="C746" s="118"/>
      <c r="D746" s="119"/>
      <c r="E746" s="119"/>
      <c r="F746" s="119"/>
      <c r="G746" s="119"/>
      <c r="H746" s="119"/>
      <c r="I746" s="119"/>
      <c r="J746" s="119"/>
      <c r="K746" s="119"/>
      <c r="L746" s="119"/>
      <c r="M746" s="118"/>
      <c r="N746" s="118"/>
      <c r="O746" s="118"/>
      <c r="P746" s="120"/>
      <c r="R746" s="118"/>
      <c r="S746" s="118"/>
      <c r="T746" s="118"/>
      <c r="U746" s="118"/>
      <c r="V746" s="118"/>
      <c r="W746" s="118"/>
      <c r="X746" s="118"/>
      <c r="Y746" s="118"/>
      <c r="Z746" s="118"/>
    </row>
    <row r="747" spans="1:26" ht="14.25" customHeight="1" x14ac:dyDescent="0.55000000000000004">
      <c r="A747" s="118"/>
      <c r="B747" s="118"/>
      <c r="C747" s="118"/>
      <c r="D747" s="119"/>
      <c r="E747" s="119"/>
      <c r="F747" s="119"/>
      <c r="G747" s="119"/>
      <c r="H747" s="119"/>
      <c r="I747" s="119"/>
      <c r="J747" s="119"/>
      <c r="K747" s="119"/>
      <c r="L747" s="119"/>
      <c r="M747" s="118"/>
      <c r="N747" s="118"/>
      <c r="O747" s="118"/>
      <c r="P747" s="120"/>
      <c r="R747" s="118"/>
      <c r="S747" s="118"/>
      <c r="T747" s="118"/>
      <c r="U747" s="118"/>
      <c r="V747" s="118"/>
      <c r="W747" s="118"/>
      <c r="X747" s="118"/>
      <c r="Y747" s="118"/>
      <c r="Z747" s="118"/>
    </row>
    <row r="748" spans="1:26" ht="14.25" customHeight="1" x14ac:dyDescent="0.55000000000000004">
      <c r="A748" s="118"/>
      <c r="B748" s="118"/>
      <c r="C748" s="118"/>
      <c r="D748" s="119"/>
      <c r="E748" s="119"/>
      <c r="F748" s="119"/>
      <c r="G748" s="119"/>
      <c r="H748" s="119"/>
      <c r="I748" s="119"/>
      <c r="J748" s="119"/>
      <c r="K748" s="119"/>
      <c r="L748" s="119"/>
      <c r="M748" s="118"/>
      <c r="N748" s="118"/>
      <c r="O748" s="118"/>
      <c r="P748" s="120"/>
      <c r="R748" s="118"/>
      <c r="S748" s="118"/>
      <c r="T748" s="118"/>
      <c r="U748" s="118"/>
      <c r="V748" s="118"/>
      <c r="W748" s="118"/>
      <c r="X748" s="118"/>
      <c r="Y748" s="118"/>
      <c r="Z748" s="118"/>
    </row>
    <row r="749" spans="1:26" ht="14.25" customHeight="1" x14ac:dyDescent="0.55000000000000004">
      <c r="A749" s="118"/>
      <c r="B749" s="118"/>
      <c r="C749" s="118"/>
      <c r="D749" s="119"/>
      <c r="E749" s="119"/>
      <c r="F749" s="119"/>
      <c r="G749" s="119"/>
      <c r="H749" s="119"/>
      <c r="I749" s="119"/>
      <c r="J749" s="119"/>
      <c r="K749" s="119"/>
      <c r="L749" s="119"/>
      <c r="M749" s="118"/>
      <c r="N749" s="118"/>
      <c r="O749" s="118"/>
      <c r="P749" s="120"/>
      <c r="R749" s="118"/>
      <c r="S749" s="118"/>
      <c r="T749" s="118"/>
      <c r="U749" s="118"/>
      <c r="V749" s="118"/>
      <c r="W749" s="118"/>
      <c r="X749" s="118"/>
      <c r="Y749" s="118"/>
      <c r="Z749" s="118"/>
    </row>
    <row r="750" spans="1:26" ht="14.25" customHeight="1" x14ac:dyDescent="0.55000000000000004">
      <c r="A750" s="118"/>
      <c r="B750" s="118"/>
      <c r="C750" s="118"/>
      <c r="D750" s="119"/>
      <c r="E750" s="119"/>
      <c r="F750" s="119"/>
      <c r="G750" s="119"/>
      <c r="H750" s="119"/>
      <c r="I750" s="119"/>
      <c r="J750" s="119"/>
      <c r="K750" s="119"/>
      <c r="L750" s="119"/>
      <c r="M750" s="118"/>
      <c r="N750" s="118"/>
      <c r="O750" s="118"/>
      <c r="P750" s="120"/>
      <c r="R750" s="118"/>
      <c r="S750" s="118"/>
      <c r="T750" s="118"/>
      <c r="U750" s="118"/>
      <c r="V750" s="118"/>
      <c r="W750" s="118"/>
      <c r="X750" s="118"/>
      <c r="Y750" s="118"/>
      <c r="Z750" s="118"/>
    </row>
    <row r="751" spans="1:26" ht="14.25" customHeight="1" x14ac:dyDescent="0.55000000000000004">
      <c r="A751" s="118"/>
      <c r="B751" s="118"/>
      <c r="C751" s="118"/>
      <c r="D751" s="119"/>
      <c r="E751" s="119"/>
      <c r="F751" s="119"/>
      <c r="G751" s="119"/>
      <c r="H751" s="119"/>
      <c r="I751" s="119"/>
      <c r="J751" s="119"/>
      <c r="K751" s="119"/>
      <c r="L751" s="119"/>
      <c r="M751" s="118"/>
      <c r="N751" s="118"/>
      <c r="O751" s="118"/>
      <c r="P751" s="120"/>
      <c r="R751" s="118"/>
      <c r="S751" s="118"/>
      <c r="T751" s="118"/>
      <c r="U751" s="118"/>
      <c r="V751" s="118"/>
      <c r="W751" s="118"/>
      <c r="X751" s="118"/>
      <c r="Y751" s="118"/>
      <c r="Z751" s="118"/>
    </row>
    <row r="752" spans="1:26" ht="14.25" customHeight="1" x14ac:dyDescent="0.55000000000000004">
      <c r="A752" s="118"/>
      <c r="B752" s="118"/>
      <c r="C752" s="118"/>
      <c r="D752" s="119"/>
      <c r="E752" s="119"/>
      <c r="F752" s="119"/>
      <c r="G752" s="119"/>
      <c r="H752" s="119"/>
      <c r="I752" s="119"/>
      <c r="J752" s="119"/>
      <c r="K752" s="119"/>
      <c r="L752" s="119"/>
      <c r="M752" s="118"/>
      <c r="N752" s="118"/>
      <c r="O752" s="118"/>
      <c r="P752" s="120"/>
      <c r="R752" s="118"/>
      <c r="S752" s="118"/>
      <c r="T752" s="118"/>
      <c r="U752" s="118"/>
      <c r="V752" s="118"/>
      <c r="W752" s="118"/>
      <c r="X752" s="118"/>
      <c r="Y752" s="118"/>
      <c r="Z752" s="118"/>
    </row>
    <row r="753" spans="1:26" ht="14.25" customHeight="1" x14ac:dyDescent="0.55000000000000004">
      <c r="A753" s="118"/>
      <c r="B753" s="118"/>
      <c r="C753" s="118"/>
      <c r="D753" s="119"/>
      <c r="E753" s="119"/>
      <c r="F753" s="119"/>
      <c r="G753" s="119"/>
      <c r="H753" s="119"/>
      <c r="I753" s="119"/>
      <c r="J753" s="119"/>
      <c r="K753" s="119"/>
      <c r="L753" s="119"/>
      <c r="M753" s="118"/>
      <c r="N753" s="118"/>
      <c r="O753" s="118"/>
      <c r="P753" s="120"/>
      <c r="R753" s="118"/>
      <c r="S753" s="118"/>
      <c r="T753" s="118"/>
      <c r="U753" s="118"/>
      <c r="V753" s="118"/>
      <c r="W753" s="118"/>
      <c r="X753" s="118"/>
      <c r="Y753" s="118"/>
      <c r="Z753" s="118"/>
    </row>
    <row r="754" spans="1:26" ht="14.25" customHeight="1" x14ac:dyDescent="0.55000000000000004">
      <c r="A754" s="118"/>
      <c r="B754" s="118"/>
      <c r="C754" s="118"/>
      <c r="D754" s="119"/>
      <c r="E754" s="119"/>
      <c r="F754" s="119"/>
      <c r="G754" s="119"/>
      <c r="H754" s="119"/>
      <c r="I754" s="119"/>
      <c r="J754" s="119"/>
      <c r="K754" s="119"/>
      <c r="L754" s="119"/>
      <c r="M754" s="118"/>
      <c r="N754" s="118"/>
      <c r="O754" s="118"/>
      <c r="P754" s="120"/>
      <c r="R754" s="118"/>
      <c r="S754" s="118"/>
      <c r="T754" s="118"/>
      <c r="U754" s="118"/>
      <c r="V754" s="118"/>
      <c r="W754" s="118"/>
      <c r="X754" s="118"/>
      <c r="Y754" s="118"/>
      <c r="Z754" s="118"/>
    </row>
    <row r="755" spans="1:26" ht="14.25" customHeight="1" x14ac:dyDescent="0.55000000000000004">
      <c r="A755" s="118"/>
      <c r="B755" s="118"/>
      <c r="C755" s="118"/>
      <c r="D755" s="119"/>
      <c r="E755" s="119"/>
      <c r="F755" s="119"/>
      <c r="G755" s="119"/>
      <c r="H755" s="119"/>
      <c r="I755" s="119"/>
      <c r="J755" s="119"/>
      <c r="K755" s="119"/>
      <c r="L755" s="119"/>
      <c r="M755" s="118"/>
      <c r="N755" s="118"/>
      <c r="O755" s="118"/>
      <c r="P755" s="120"/>
      <c r="R755" s="118"/>
      <c r="S755" s="118"/>
      <c r="T755" s="118"/>
      <c r="U755" s="118"/>
      <c r="V755" s="118"/>
      <c r="W755" s="118"/>
      <c r="X755" s="118"/>
      <c r="Y755" s="118"/>
      <c r="Z755" s="118"/>
    </row>
    <row r="756" spans="1:26" ht="14.25" customHeight="1" x14ac:dyDescent="0.55000000000000004">
      <c r="A756" s="118"/>
      <c r="B756" s="118"/>
      <c r="C756" s="118"/>
      <c r="D756" s="119"/>
      <c r="E756" s="119"/>
      <c r="F756" s="119"/>
      <c r="G756" s="119"/>
      <c r="H756" s="119"/>
      <c r="I756" s="119"/>
      <c r="J756" s="119"/>
      <c r="K756" s="119"/>
      <c r="L756" s="119"/>
      <c r="M756" s="118"/>
      <c r="N756" s="118"/>
      <c r="O756" s="118"/>
      <c r="P756" s="120"/>
      <c r="R756" s="118"/>
      <c r="S756" s="118"/>
      <c r="T756" s="118"/>
      <c r="U756" s="118"/>
      <c r="V756" s="118"/>
      <c r="W756" s="118"/>
      <c r="X756" s="118"/>
      <c r="Y756" s="118"/>
      <c r="Z756" s="118"/>
    </row>
    <row r="757" spans="1:26" ht="14.25" customHeight="1" x14ac:dyDescent="0.55000000000000004">
      <c r="A757" s="118"/>
      <c r="B757" s="118"/>
      <c r="C757" s="118"/>
      <c r="D757" s="119"/>
      <c r="E757" s="119"/>
      <c r="F757" s="119"/>
      <c r="G757" s="119"/>
      <c r="H757" s="119"/>
      <c r="I757" s="119"/>
      <c r="J757" s="119"/>
      <c r="K757" s="119"/>
      <c r="L757" s="119"/>
      <c r="M757" s="118"/>
      <c r="N757" s="118"/>
      <c r="O757" s="118"/>
      <c r="P757" s="120"/>
      <c r="R757" s="118"/>
      <c r="S757" s="118"/>
      <c r="T757" s="118"/>
      <c r="U757" s="118"/>
      <c r="V757" s="118"/>
      <c r="W757" s="118"/>
      <c r="X757" s="118"/>
      <c r="Y757" s="118"/>
      <c r="Z757" s="118"/>
    </row>
    <row r="758" spans="1:26" ht="14.25" customHeight="1" x14ac:dyDescent="0.55000000000000004">
      <c r="A758" s="118"/>
      <c r="B758" s="118"/>
      <c r="C758" s="118"/>
      <c r="D758" s="119"/>
      <c r="E758" s="119"/>
      <c r="F758" s="119"/>
      <c r="G758" s="119"/>
      <c r="H758" s="119"/>
      <c r="I758" s="119"/>
      <c r="J758" s="119"/>
      <c r="K758" s="119"/>
      <c r="L758" s="119"/>
      <c r="M758" s="118"/>
      <c r="N758" s="118"/>
      <c r="O758" s="118"/>
      <c r="P758" s="120"/>
      <c r="R758" s="118"/>
      <c r="S758" s="118"/>
      <c r="T758" s="118"/>
      <c r="U758" s="118"/>
      <c r="V758" s="118"/>
      <c r="W758" s="118"/>
      <c r="X758" s="118"/>
      <c r="Y758" s="118"/>
      <c r="Z758" s="118"/>
    </row>
    <row r="759" spans="1:26" ht="14.25" customHeight="1" x14ac:dyDescent="0.55000000000000004">
      <c r="A759" s="118"/>
      <c r="B759" s="118"/>
      <c r="C759" s="118"/>
      <c r="D759" s="119"/>
      <c r="E759" s="119"/>
      <c r="F759" s="119"/>
      <c r="G759" s="119"/>
      <c r="H759" s="119"/>
      <c r="I759" s="119"/>
      <c r="J759" s="119"/>
      <c r="K759" s="119"/>
      <c r="L759" s="119"/>
      <c r="M759" s="118"/>
      <c r="N759" s="118"/>
      <c r="O759" s="118"/>
      <c r="P759" s="120"/>
      <c r="R759" s="118"/>
      <c r="S759" s="118"/>
      <c r="T759" s="118"/>
      <c r="U759" s="118"/>
      <c r="V759" s="118"/>
      <c r="W759" s="118"/>
      <c r="X759" s="118"/>
      <c r="Y759" s="118"/>
      <c r="Z759" s="118"/>
    </row>
    <row r="760" spans="1:26" ht="14.25" customHeight="1" x14ac:dyDescent="0.55000000000000004">
      <c r="A760" s="118"/>
      <c r="B760" s="118"/>
      <c r="C760" s="118"/>
      <c r="D760" s="119"/>
      <c r="E760" s="119"/>
      <c r="F760" s="119"/>
      <c r="G760" s="119"/>
      <c r="H760" s="119"/>
      <c r="I760" s="119"/>
      <c r="J760" s="119"/>
      <c r="K760" s="119"/>
      <c r="L760" s="119"/>
      <c r="M760" s="118"/>
      <c r="N760" s="118"/>
      <c r="O760" s="118"/>
      <c r="P760" s="120"/>
      <c r="R760" s="118"/>
      <c r="S760" s="118"/>
      <c r="T760" s="118"/>
      <c r="U760" s="118"/>
      <c r="V760" s="118"/>
      <c r="W760" s="118"/>
      <c r="X760" s="118"/>
      <c r="Y760" s="118"/>
      <c r="Z760" s="118"/>
    </row>
    <row r="761" spans="1:26" ht="14.25" customHeight="1" x14ac:dyDescent="0.55000000000000004">
      <c r="A761" s="118"/>
      <c r="B761" s="118"/>
      <c r="C761" s="118"/>
      <c r="D761" s="119"/>
      <c r="E761" s="119"/>
      <c r="F761" s="119"/>
      <c r="G761" s="119"/>
      <c r="H761" s="119"/>
      <c r="I761" s="119"/>
      <c r="J761" s="119"/>
      <c r="K761" s="119"/>
      <c r="L761" s="119"/>
      <c r="M761" s="118"/>
      <c r="N761" s="118"/>
      <c r="O761" s="118"/>
      <c r="P761" s="120"/>
      <c r="R761" s="118"/>
      <c r="S761" s="118"/>
      <c r="T761" s="118"/>
      <c r="U761" s="118"/>
      <c r="V761" s="118"/>
      <c r="W761" s="118"/>
      <c r="X761" s="118"/>
      <c r="Y761" s="118"/>
      <c r="Z761" s="118"/>
    </row>
    <row r="762" spans="1:26" ht="14.25" customHeight="1" x14ac:dyDescent="0.55000000000000004">
      <c r="A762" s="118"/>
      <c r="B762" s="118"/>
      <c r="C762" s="118"/>
      <c r="D762" s="119"/>
      <c r="E762" s="119"/>
      <c r="F762" s="119"/>
      <c r="G762" s="119"/>
      <c r="H762" s="119"/>
      <c r="I762" s="119"/>
      <c r="J762" s="119"/>
      <c r="K762" s="119"/>
      <c r="L762" s="119"/>
      <c r="M762" s="118"/>
      <c r="N762" s="118"/>
      <c r="O762" s="118"/>
      <c r="P762" s="120"/>
      <c r="R762" s="118"/>
      <c r="S762" s="118"/>
      <c r="T762" s="118"/>
      <c r="U762" s="118"/>
      <c r="V762" s="118"/>
      <c r="W762" s="118"/>
      <c r="X762" s="118"/>
      <c r="Y762" s="118"/>
      <c r="Z762" s="118"/>
    </row>
    <row r="763" spans="1:26" ht="14.25" customHeight="1" x14ac:dyDescent="0.55000000000000004">
      <c r="A763" s="118"/>
      <c r="B763" s="118"/>
      <c r="C763" s="118"/>
      <c r="D763" s="119"/>
      <c r="E763" s="119"/>
      <c r="F763" s="119"/>
      <c r="G763" s="119"/>
      <c r="H763" s="119"/>
      <c r="I763" s="119"/>
      <c r="J763" s="119"/>
      <c r="K763" s="119"/>
      <c r="L763" s="119"/>
      <c r="M763" s="118"/>
      <c r="N763" s="118"/>
      <c r="O763" s="118"/>
      <c r="P763" s="120"/>
      <c r="R763" s="118"/>
      <c r="S763" s="118"/>
      <c r="T763" s="118"/>
      <c r="U763" s="118"/>
      <c r="V763" s="118"/>
      <c r="W763" s="118"/>
      <c r="X763" s="118"/>
      <c r="Y763" s="118"/>
      <c r="Z763" s="118"/>
    </row>
    <row r="764" spans="1:26" ht="14.25" customHeight="1" x14ac:dyDescent="0.55000000000000004">
      <c r="A764" s="118"/>
      <c r="B764" s="118"/>
      <c r="C764" s="118"/>
      <c r="D764" s="119"/>
      <c r="E764" s="119"/>
      <c r="F764" s="119"/>
      <c r="G764" s="119"/>
      <c r="H764" s="119"/>
      <c r="I764" s="119"/>
      <c r="J764" s="119"/>
      <c r="K764" s="119"/>
      <c r="L764" s="119"/>
      <c r="M764" s="118"/>
      <c r="N764" s="118"/>
      <c r="O764" s="118"/>
      <c r="P764" s="120"/>
      <c r="R764" s="118"/>
      <c r="S764" s="118"/>
      <c r="T764" s="118"/>
      <c r="U764" s="118"/>
      <c r="V764" s="118"/>
      <c r="W764" s="118"/>
      <c r="X764" s="118"/>
      <c r="Y764" s="118"/>
      <c r="Z764" s="118"/>
    </row>
    <row r="765" spans="1:26" ht="14.25" customHeight="1" x14ac:dyDescent="0.55000000000000004">
      <c r="A765" s="118"/>
      <c r="B765" s="118"/>
      <c r="C765" s="118"/>
      <c r="D765" s="119"/>
      <c r="E765" s="119"/>
      <c r="F765" s="119"/>
      <c r="G765" s="119"/>
      <c r="H765" s="119"/>
      <c r="I765" s="119"/>
      <c r="J765" s="119"/>
      <c r="K765" s="119"/>
      <c r="L765" s="119"/>
      <c r="M765" s="118"/>
      <c r="N765" s="118"/>
      <c r="O765" s="118"/>
      <c r="P765" s="120"/>
      <c r="R765" s="118"/>
      <c r="S765" s="118"/>
      <c r="T765" s="118"/>
      <c r="U765" s="118"/>
      <c r="V765" s="118"/>
      <c r="W765" s="118"/>
      <c r="X765" s="118"/>
      <c r="Y765" s="118"/>
      <c r="Z765" s="118"/>
    </row>
    <row r="766" spans="1:26" ht="14.25" customHeight="1" x14ac:dyDescent="0.55000000000000004">
      <c r="A766" s="118"/>
      <c r="B766" s="118"/>
      <c r="C766" s="118"/>
      <c r="D766" s="119"/>
      <c r="E766" s="119"/>
      <c r="F766" s="119"/>
      <c r="G766" s="119"/>
      <c r="H766" s="119"/>
      <c r="I766" s="119"/>
      <c r="J766" s="119"/>
      <c r="K766" s="119"/>
      <c r="L766" s="119"/>
      <c r="M766" s="118"/>
      <c r="N766" s="118"/>
      <c r="O766" s="118"/>
      <c r="P766" s="120"/>
      <c r="R766" s="118"/>
      <c r="S766" s="118"/>
      <c r="T766" s="118"/>
      <c r="U766" s="118"/>
      <c r="V766" s="118"/>
      <c r="W766" s="118"/>
      <c r="X766" s="118"/>
      <c r="Y766" s="118"/>
      <c r="Z766" s="118"/>
    </row>
    <row r="767" spans="1:26" ht="14.25" customHeight="1" x14ac:dyDescent="0.55000000000000004">
      <c r="A767" s="118"/>
      <c r="B767" s="118"/>
      <c r="C767" s="118"/>
      <c r="D767" s="119"/>
      <c r="E767" s="119"/>
      <c r="F767" s="119"/>
      <c r="G767" s="119"/>
      <c r="H767" s="119"/>
      <c r="I767" s="119"/>
      <c r="J767" s="119"/>
      <c r="K767" s="119"/>
      <c r="L767" s="119"/>
      <c r="M767" s="118"/>
      <c r="N767" s="118"/>
      <c r="O767" s="118"/>
      <c r="P767" s="120"/>
      <c r="R767" s="118"/>
      <c r="S767" s="118"/>
      <c r="T767" s="118"/>
      <c r="U767" s="118"/>
      <c r="V767" s="118"/>
      <c r="W767" s="118"/>
      <c r="X767" s="118"/>
      <c r="Y767" s="118"/>
      <c r="Z767" s="118"/>
    </row>
    <row r="768" spans="1:26" ht="14.25" customHeight="1" x14ac:dyDescent="0.55000000000000004">
      <c r="A768" s="118"/>
      <c r="B768" s="118"/>
      <c r="C768" s="118"/>
      <c r="D768" s="119"/>
      <c r="E768" s="119"/>
      <c r="F768" s="119"/>
      <c r="G768" s="119"/>
      <c r="H768" s="119"/>
      <c r="I768" s="119"/>
      <c r="J768" s="119"/>
      <c r="K768" s="119"/>
      <c r="L768" s="119"/>
      <c r="M768" s="118"/>
      <c r="N768" s="118"/>
      <c r="O768" s="118"/>
      <c r="P768" s="120"/>
      <c r="R768" s="118"/>
      <c r="S768" s="118"/>
      <c r="T768" s="118"/>
      <c r="U768" s="118"/>
      <c r="V768" s="118"/>
      <c r="W768" s="118"/>
      <c r="X768" s="118"/>
      <c r="Y768" s="118"/>
      <c r="Z768" s="118"/>
    </row>
    <row r="769" spans="1:26" ht="14.25" customHeight="1" x14ac:dyDescent="0.55000000000000004">
      <c r="A769" s="118"/>
      <c r="B769" s="118"/>
      <c r="C769" s="118"/>
      <c r="D769" s="119"/>
      <c r="E769" s="119"/>
      <c r="F769" s="119"/>
      <c r="G769" s="119"/>
      <c r="H769" s="119"/>
      <c r="I769" s="119"/>
      <c r="J769" s="119"/>
      <c r="K769" s="119"/>
      <c r="L769" s="119"/>
      <c r="M769" s="118"/>
      <c r="N769" s="118"/>
      <c r="O769" s="118"/>
      <c r="P769" s="120"/>
      <c r="R769" s="118"/>
      <c r="S769" s="118"/>
      <c r="T769" s="118"/>
      <c r="U769" s="118"/>
      <c r="V769" s="118"/>
      <c r="W769" s="118"/>
      <c r="X769" s="118"/>
      <c r="Y769" s="118"/>
      <c r="Z769" s="118"/>
    </row>
    <row r="770" spans="1:26" ht="14.25" customHeight="1" x14ac:dyDescent="0.55000000000000004">
      <c r="A770" s="118"/>
      <c r="B770" s="118"/>
      <c r="C770" s="118"/>
      <c r="D770" s="119"/>
      <c r="E770" s="119"/>
      <c r="F770" s="119"/>
      <c r="G770" s="119"/>
      <c r="H770" s="119"/>
      <c r="I770" s="119"/>
      <c r="J770" s="119"/>
      <c r="K770" s="119"/>
      <c r="L770" s="119"/>
      <c r="M770" s="118"/>
      <c r="N770" s="118"/>
      <c r="O770" s="118"/>
      <c r="P770" s="120"/>
      <c r="R770" s="118"/>
      <c r="S770" s="118"/>
      <c r="T770" s="118"/>
      <c r="U770" s="118"/>
      <c r="V770" s="118"/>
      <c r="W770" s="118"/>
      <c r="X770" s="118"/>
      <c r="Y770" s="118"/>
      <c r="Z770" s="118"/>
    </row>
    <row r="771" spans="1:26" ht="14.25" customHeight="1" x14ac:dyDescent="0.55000000000000004">
      <c r="A771" s="118"/>
      <c r="B771" s="118"/>
      <c r="C771" s="118"/>
      <c r="D771" s="119"/>
      <c r="E771" s="119"/>
      <c r="F771" s="119"/>
      <c r="G771" s="119"/>
      <c r="H771" s="119"/>
      <c r="I771" s="119"/>
      <c r="J771" s="119"/>
      <c r="K771" s="119"/>
      <c r="L771" s="119"/>
      <c r="M771" s="118"/>
      <c r="N771" s="118"/>
      <c r="O771" s="118"/>
      <c r="P771" s="120"/>
      <c r="R771" s="118"/>
      <c r="S771" s="118"/>
      <c r="T771" s="118"/>
      <c r="U771" s="118"/>
      <c r="V771" s="118"/>
      <c r="W771" s="118"/>
      <c r="X771" s="118"/>
      <c r="Y771" s="118"/>
      <c r="Z771" s="118"/>
    </row>
    <row r="772" spans="1:26" ht="14.25" customHeight="1" x14ac:dyDescent="0.55000000000000004">
      <c r="A772" s="118"/>
      <c r="B772" s="118"/>
      <c r="C772" s="118"/>
      <c r="D772" s="119"/>
      <c r="E772" s="119"/>
      <c r="F772" s="119"/>
      <c r="G772" s="119"/>
      <c r="H772" s="119"/>
      <c r="I772" s="119"/>
      <c r="J772" s="119"/>
      <c r="K772" s="119"/>
      <c r="L772" s="119"/>
      <c r="M772" s="118"/>
      <c r="N772" s="118"/>
      <c r="O772" s="118"/>
      <c r="P772" s="120"/>
      <c r="R772" s="118"/>
      <c r="S772" s="118"/>
      <c r="T772" s="118"/>
      <c r="U772" s="118"/>
      <c r="V772" s="118"/>
      <c r="W772" s="118"/>
      <c r="X772" s="118"/>
      <c r="Y772" s="118"/>
      <c r="Z772" s="118"/>
    </row>
    <row r="773" spans="1:26" ht="14.25" customHeight="1" x14ac:dyDescent="0.55000000000000004">
      <c r="A773" s="118"/>
      <c r="B773" s="118"/>
      <c r="C773" s="118"/>
      <c r="D773" s="119"/>
      <c r="E773" s="119"/>
      <c r="F773" s="119"/>
      <c r="G773" s="119"/>
      <c r="H773" s="119"/>
      <c r="I773" s="119"/>
      <c r="J773" s="119"/>
      <c r="K773" s="119"/>
      <c r="L773" s="119"/>
      <c r="M773" s="118"/>
      <c r="N773" s="118"/>
      <c r="O773" s="118"/>
      <c r="P773" s="120"/>
      <c r="R773" s="118"/>
      <c r="S773" s="118"/>
      <c r="T773" s="118"/>
      <c r="U773" s="118"/>
      <c r="V773" s="118"/>
      <c r="W773" s="118"/>
      <c r="X773" s="118"/>
      <c r="Y773" s="118"/>
      <c r="Z773" s="118"/>
    </row>
    <row r="774" spans="1:26" ht="14.25" customHeight="1" x14ac:dyDescent="0.55000000000000004">
      <c r="A774" s="118"/>
      <c r="B774" s="118"/>
      <c r="C774" s="118"/>
      <c r="D774" s="119"/>
      <c r="E774" s="119"/>
      <c r="F774" s="119"/>
      <c r="G774" s="119"/>
      <c r="H774" s="119"/>
      <c r="I774" s="119"/>
      <c r="J774" s="119"/>
      <c r="K774" s="119"/>
      <c r="L774" s="119"/>
      <c r="M774" s="118"/>
      <c r="N774" s="118"/>
      <c r="O774" s="118"/>
      <c r="P774" s="120"/>
      <c r="R774" s="118"/>
      <c r="S774" s="118"/>
      <c r="T774" s="118"/>
      <c r="U774" s="118"/>
      <c r="V774" s="118"/>
      <c r="W774" s="118"/>
      <c r="X774" s="118"/>
      <c r="Y774" s="118"/>
      <c r="Z774" s="118"/>
    </row>
    <row r="775" spans="1:26" ht="14.25" customHeight="1" x14ac:dyDescent="0.55000000000000004">
      <c r="A775" s="118"/>
      <c r="B775" s="118"/>
      <c r="C775" s="118"/>
      <c r="D775" s="119"/>
      <c r="E775" s="119"/>
      <c r="F775" s="119"/>
      <c r="G775" s="119"/>
      <c r="H775" s="119"/>
      <c r="I775" s="119"/>
      <c r="J775" s="119"/>
      <c r="K775" s="119"/>
      <c r="L775" s="119"/>
      <c r="M775" s="118"/>
      <c r="N775" s="118"/>
      <c r="O775" s="118"/>
      <c r="P775" s="120"/>
      <c r="R775" s="118"/>
      <c r="S775" s="118"/>
      <c r="T775" s="118"/>
      <c r="U775" s="118"/>
      <c r="V775" s="118"/>
      <c r="W775" s="118"/>
      <c r="X775" s="118"/>
      <c r="Y775" s="118"/>
      <c r="Z775" s="118"/>
    </row>
    <row r="776" spans="1:26" ht="14.25" customHeight="1" x14ac:dyDescent="0.55000000000000004">
      <c r="A776" s="118"/>
      <c r="B776" s="118"/>
      <c r="C776" s="118"/>
      <c r="D776" s="119"/>
      <c r="E776" s="119"/>
      <c r="F776" s="119"/>
      <c r="G776" s="119"/>
      <c r="H776" s="119"/>
      <c r="I776" s="119"/>
      <c r="J776" s="119"/>
      <c r="K776" s="119"/>
      <c r="L776" s="119"/>
      <c r="M776" s="118"/>
      <c r="N776" s="118"/>
      <c r="O776" s="118"/>
      <c r="P776" s="120"/>
      <c r="R776" s="118"/>
      <c r="S776" s="118"/>
      <c r="T776" s="118"/>
      <c r="U776" s="118"/>
      <c r="V776" s="118"/>
      <c r="W776" s="118"/>
      <c r="X776" s="118"/>
      <c r="Y776" s="118"/>
      <c r="Z776" s="118"/>
    </row>
    <row r="777" spans="1:26" ht="14.25" customHeight="1" x14ac:dyDescent="0.55000000000000004">
      <c r="A777" s="118"/>
      <c r="B777" s="118"/>
      <c r="C777" s="118"/>
      <c r="D777" s="119"/>
      <c r="E777" s="119"/>
      <c r="F777" s="119"/>
      <c r="G777" s="119"/>
      <c r="H777" s="119"/>
      <c r="I777" s="119"/>
      <c r="J777" s="119"/>
      <c r="K777" s="119"/>
      <c r="L777" s="119"/>
      <c r="M777" s="118"/>
      <c r="N777" s="118"/>
      <c r="O777" s="118"/>
      <c r="P777" s="120"/>
      <c r="R777" s="118"/>
      <c r="S777" s="118"/>
      <c r="T777" s="118"/>
      <c r="U777" s="118"/>
      <c r="V777" s="118"/>
      <c r="W777" s="118"/>
      <c r="X777" s="118"/>
      <c r="Y777" s="118"/>
      <c r="Z777" s="118"/>
    </row>
    <row r="778" spans="1:26" ht="14.25" customHeight="1" x14ac:dyDescent="0.55000000000000004">
      <c r="A778" s="118"/>
      <c r="B778" s="118"/>
      <c r="C778" s="118"/>
      <c r="D778" s="119"/>
      <c r="E778" s="119"/>
      <c r="F778" s="119"/>
      <c r="G778" s="119"/>
      <c r="H778" s="119"/>
      <c r="I778" s="119"/>
      <c r="J778" s="119"/>
      <c r="K778" s="119"/>
      <c r="L778" s="119"/>
      <c r="M778" s="118"/>
      <c r="N778" s="118"/>
      <c r="O778" s="118"/>
      <c r="P778" s="120"/>
      <c r="R778" s="118"/>
      <c r="S778" s="118"/>
      <c r="T778" s="118"/>
      <c r="U778" s="118"/>
      <c r="V778" s="118"/>
      <c r="W778" s="118"/>
      <c r="X778" s="118"/>
      <c r="Y778" s="118"/>
      <c r="Z778" s="118"/>
    </row>
    <row r="779" spans="1:26" ht="14.25" customHeight="1" x14ac:dyDescent="0.55000000000000004">
      <c r="A779" s="118"/>
      <c r="B779" s="118"/>
      <c r="C779" s="118"/>
      <c r="D779" s="119"/>
      <c r="E779" s="119"/>
      <c r="F779" s="119"/>
      <c r="G779" s="119"/>
      <c r="H779" s="119"/>
      <c r="I779" s="119"/>
      <c r="J779" s="119"/>
      <c r="K779" s="119"/>
      <c r="L779" s="119"/>
      <c r="M779" s="118"/>
      <c r="N779" s="118"/>
      <c r="O779" s="118"/>
      <c r="P779" s="120"/>
      <c r="R779" s="118"/>
      <c r="S779" s="118"/>
      <c r="T779" s="118"/>
      <c r="U779" s="118"/>
      <c r="V779" s="118"/>
      <c r="W779" s="118"/>
      <c r="X779" s="118"/>
      <c r="Y779" s="118"/>
      <c r="Z779" s="118"/>
    </row>
    <row r="780" spans="1:26" ht="14.25" customHeight="1" x14ac:dyDescent="0.55000000000000004">
      <c r="A780" s="118"/>
      <c r="B780" s="118"/>
      <c r="C780" s="118"/>
      <c r="D780" s="119"/>
      <c r="E780" s="119"/>
      <c r="F780" s="119"/>
      <c r="G780" s="119"/>
      <c r="H780" s="119"/>
      <c r="I780" s="119"/>
      <c r="J780" s="119"/>
      <c r="K780" s="119"/>
      <c r="L780" s="119"/>
      <c r="M780" s="118"/>
      <c r="N780" s="118"/>
      <c r="O780" s="118"/>
      <c r="P780" s="120"/>
      <c r="R780" s="118"/>
      <c r="S780" s="118"/>
      <c r="T780" s="118"/>
      <c r="U780" s="118"/>
      <c r="V780" s="118"/>
      <c r="W780" s="118"/>
      <c r="X780" s="118"/>
      <c r="Y780" s="118"/>
      <c r="Z780" s="118"/>
    </row>
    <row r="781" spans="1:26" ht="14.25" customHeight="1" x14ac:dyDescent="0.55000000000000004">
      <c r="A781" s="118"/>
      <c r="B781" s="118"/>
      <c r="C781" s="118"/>
      <c r="D781" s="119"/>
      <c r="E781" s="119"/>
      <c r="F781" s="119"/>
      <c r="G781" s="119"/>
      <c r="H781" s="119"/>
      <c r="I781" s="119"/>
      <c r="J781" s="119"/>
      <c r="K781" s="119"/>
      <c r="L781" s="119"/>
      <c r="M781" s="118"/>
      <c r="N781" s="118"/>
      <c r="O781" s="118"/>
      <c r="P781" s="120"/>
      <c r="R781" s="118"/>
      <c r="S781" s="118"/>
      <c r="T781" s="118"/>
      <c r="U781" s="118"/>
      <c r="V781" s="118"/>
      <c r="W781" s="118"/>
      <c r="X781" s="118"/>
      <c r="Y781" s="118"/>
      <c r="Z781" s="118"/>
    </row>
    <row r="782" spans="1:26" ht="14.25" customHeight="1" x14ac:dyDescent="0.55000000000000004">
      <c r="A782" s="118"/>
      <c r="B782" s="118"/>
      <c r="C782" s="118"/>
      <c r="D782" s="119"/>
      <c r="E782" s="119"/>
      <c r="F782" s="119"/>
      <c r="G782" s="119"/>
      <c r="H782" s="119"/>
      <c r="I782" s="119"/>
      <c r="J782" s="119"/>
      <c r="K782" s="119"/>
      <c r="L782" s="119"/>
      <c r="M782" s="118"/>
      <c r="N782" s="118"/>
      <c r="O782" s="118"/>
      <c r="P782" s="120"/>
      <c r="R782" s="118"/>
      <c r="S782" s="118"/>
      <c r="T782" s="118"/>
      <c r="U782" s="118"/>
      <c r="V782" s="118"/>
      <c r="W782" s="118"/>
      <c r="X782" s="118"/>
      <c r="Y782" s="118"/>
      <c r="Z782" s="118"/>
    </row>
    <row r="783" spans="1:26" ht="14.25" customHeight="1" x14ac:dyDescent="0.55000000000000004">
      <c r="A783" s="118"/>
      <c r="B783" s="118"/>
      <c r="C783" s="118"/>
      <c r="D783" s="119"/>
      <c r="E783" s="119"/>
      <c r="F783" s="119"/>
      <c r="G783" s="119"/>
      <c r="H783" s="119"/>
      <c r="I783" s="119"/>
      <c r="J783" s="119"/>
      <c r="K783" s="119"/>
      <c r="L783" s="119"/>
      <c r="M783" s="118"/>
      <c r="N783" s="118"/>
      <c r="O783" s="118"/>
      <c r="P783" s="120"/>
      <c r="R783" s="118"/>
      <c r="S783" s="118"/>
      <c r="T783" s="118"/>
      <c r="U783" s="118"/>
      <c r="V783" s="118"/>
      <c r="W783" s="118"/>
      <c r="X783" s="118"/>
      <c r="Y783" s="118"/>
      <c r="Z783" s="118"/>
    </row>
    <row r="784" spans="1:26" ht="14.25" customHeight="1" x14ac:dyDescent="0.55000000000000004">
      <c r="A784" s="118"/>
      <c r="B784" s="118"/>
      <c r="C784" s="118"/>
      <c r="D784" s="119"/>
      <c r="E784" s="119"/>
      <c r="F784" s="119"/>
      <c r="G784" s="119"/>
      <c r="H784" s="119"/>
      <c r="I784" s="119"/>
      <c r="J784" s="119"/>
      <c r="K784" s="119"/>
      <c r="L784" s="119"/>
      <c r="M784" s="118"/>
      <c r="N784" s="118"/>
      <c r="O784" s="118"/>
      <c r="P784" s="120"/>
      <c r="R784" s="118"/>
      <c r="S784" s="118"/>
      <c r="T784" s="118"/>
      <c r="U784" s="118"/>
      <c r="V784" s="118"/>
      <c r="W784" s="118"/>
      <c r="X784" s="118"/>
      <c r="Y784" s="118"/>
      <c r="Z784" s="118"/>
    </row>
    <row r="785" spans="1:26" ht="14.25" customHeight="1" x14ac:dyDescent="0.55000000000000004">
      <c r="A785" s="118"/>
      <c r="B785" s="118"/>
      <c r="C785" s="118"/>
      <c r="D785" s="119"/>
      <c r="E785" s="119"/>
      <c r="F785" s="119"/>
      <c r="G785" s="119"/>
      <c r="H785" s="119"/>
      <c r="I785" s="119"/>
      <c r="J785" s="119"/>
      <c r="K785" s="119"/>
      <c r="L785" s="119"/>
      <c r="M785" s="118"/>
      <c r="N785" s="118"/>
      <c r="O785" s="118"/>
      <c r="P785" s="120"/>
      <c r="R785" s="118"/>
      <c r="S785" s="118"/>
      <c r="T785" s="118"/>
      <c r="U785" s="118"/>
      <c r="V785" s="118"/>
      <c r="W785" s="118"/>
      <c r="X785" s="118"/>
      <c r="Y785" s="118"/>
      <c r="Z785" s="118"/>
    </row>
    <row r="786" spans="1:26" ht="14.25" customHeight="1" x14ac:dyDescent="0.55000000000000004">
      <c r="A786" s="118"/>
      <c r="B786" s="118"/>
      <c r="C786" s="118"/>
      <c r="D786" s="119"/>
      <c r="E786" s="119"/>
      <c r="F786" s="119"/>
      <c r="G786" s="119"/>
      <c r="H786" s="119"/>
      <c r="I786" s="119"/>
      <c r="J786" s="119"/>
      <c r="K786" s="119"/>
      <c r="L786" s="119"/>
      <c r="M786" s="118"/>
      <c r="N786" s="118"/>
      <c r="O786" s="118"/>
      <c r="P786" s="120"/>
      <c r="R786" s="118"/>
      <c r="S786" s="118"/>
      <c r="T786" s="118"/>
      <c r="U786" s="118"/>
      <c r="V786" s="118"/>
      <c r="W786" s="118"/>
      <c r="X786" s="118"/>
      <c r="Y786" s="118"/>
      <c r="Z786" s="118"/>
    </row>
    <row r="787" spans="1:26" ht="14.25" customHeight="1" x14ac:dyDescent="0.55000000000000004">
      <c r="A787" s="118"/>
      <c r="B787" s="118"/>
      <c r="C787" s="118"/>
      <c r="D787" s="119"/>
      <c r="E787" s="119"/>
      <c r="F787" s="119"/>
      <c r="G787" s="119"/>
      <c r="H787" s="119"/>
      <c r="I787" s="119"/>
      <c r="J787" s="119"/>
      <c r="K787" s="119"/>
      <c r="L787" s="119"/>
      <c r="M787" s="118"/>
      <c r="N787" s="118"/>
      <c r="O787" s="118"/>
      <c r="P787" s="120"/>
      <c r="R787" s="118"/>
      <c r="S787" s="118"/>
      <c r="T787" s="118"/>
      <c r="U787" s="118"/>
      <c r="V787" s="118"/>
      <c r="W787" s="118"/>
      <c r="X787" s="118"/>
      <c r="Y787" s="118"/>
      <c r="Z787" s="118"/>
    </row>
    <row r="788" spans="1:26" ht="14.25" customHeight="1" x14ac:dyDescent="0.55000000000000004">
      <c r="A788" s="118"/>
      <c r="B788" s="118"/>
      <c r="C788" s="118"/>
      <c r="D788" s="119"/>
      <c r="E788" s="119"/>
      <c r="F788" s="119"/>
      <c r="G788" s="119"/>
      <c r="H788" s="119"/>
      <c r="I788" s="119"/>
      <c r="J788" s="119"/>
      <c r="K788" s="119"/>
      <c r="L788" s="119"/>
      <c r="M788" s="118"/>
      <c r="N788" s="118"/>
      <c r="O788" s="118"/>
      <c r="P788" s="120"/>
      <c r="R788" s="118"/>
      <c r="S788" s="118"/>
      <c r="T788" s="118"/>
      <c r="U788" s="118"/>
      <c r="V788" s="118"/>
      <c r="W788" s="118"/>
      <c r="X788" s="118"/>
      <c r="Y788" s="118"/>
      <c r="Z788" s="118"/>
    </row>
    <row r="789" spans="1:26" ht="14.25" customHeight="1" x14ac:dyDescent="0.55000000000000004">
      <c r="A789" s="118"/>
      <c r="B789" s="118"/>
      <c r="C789" s="118"/>
      <c r="D789" s="119"/>
      <c r="E789" s="119"/>
      <c r="F789" s="119"/>
      <c r="G789" s="119"/>
      <c r="H789" s="119"/>
      <c r="I789" s="119"/>
      <c r="J789" s="119"/>
      <c r="K789" s="119"/>
      <c r="L789" s="119"/>
      <c r="M789" s="118"/>
      <c r="N789" s="118"/>
      <c r="O789" s="118"/>
      <c r="P789" s="120"/>
      <c r="R789" s="118"/>
      <c r="S789" s="118"/>
      <c r="T789" s="118"/>
      <c r="U789" s="118"/>
      <c r="V789" s="118"/>
      <c r="W789" s="118"/>
      <c r="X789" s="118"/>
      <c r="Y789" s="118"/>
      <c r="Z789" s="118"/>
    </row>
    <row r="790" spans="1:26" ht="14.25" customHeight="1" x14ac:dyDescent="0.55000000000000004">
      <c r="A790" s="118"/>
      <c r="B790" s="118"/>
      <c r="C790" s="118"/>
      <c r="D790" s="119"/>
      <c r="E790" s="119"/>
      <c r="F790" s="119"/>
      <c r="G790" s="119"/>
      <c r="H790" s="119"/>
      <c r="I790" s="119"/>
      <c r="J790" s="119"/>
      <c r="K790" s="119"/>
      <c r="L790" s="119"/>
      <c r="M790" s="118"/>
      <c r="N790" s="118"/>
      <c r="O790" s="118"/>
      <c r="P790" s="120"/>
      <c r="R790" s="118"/>
      <c r="S790" s="118"/>
      <c r="T790" s="118"/>
      <c r="U790" s="118"/>
      <c r="V790" s="118"/>
      <c r="W790" s="118"/>
      <c r="X790" s="118"/>
      <c r="Y790" s="118"/>
      <c r="Z790" s="118"/>
    </row>
    <row r="791" spans="1:26" ht="14.25" customHeight="1" x14ac:dyDescent="0.55000000000000004">
      <c r="A791" s="118"/>
      <c r="B791" s="118"/>
      <c r="C791" s="118"/>
      <c r="D791" s="119"/>
      <c r="E791" s="119"/>
      <c r="F791" s="119"/>
      <c r="G791" s="119"/>
      <c r="H791" s="119"/>
      <c r="I791" s="119"/>
      <c r="J791" s="119"/>
      <c r="K791" s="119"/>
      <c r="L791" s="119"/>
      <c r="M791" s="118"/>
      <c r="N791" s="118"/>
      <c r="O791" s="118"/>
      <c r="P791" s="120"/>
      <c r="R791" s="118"/>
      <c r="S791" s="118"/>
      <c r="T791" s="118"/>
      <c r="U791" s="118"/>
      <c r="V791" s="118"/>
      <c r="W791" s="118"/>
      <c r="X791" s="118"/>
      <c r="Y791" s="118"/>
      <c r="Z791" s="118"/>
    </row>
    <row r="792" spans="1:26" ht="14.25" customHeight="1" x14ac:dyDescent="0.55000000000000004">
      <c r="A792" s="118"/>
      <c r="B792" s="118"/>
      <c r="C792" s="118"/>
      <c r="D792" s="119"/>
      <c r="E792" s="119"/>
      <c r="F792" s="119"/>
      <c r="G792" s="119"/>
      <c r="H792" s="119"/>
      <c r="I792" s="119"/>
      <c r="J792" s="119"/>
      <c r="K792" s="119"/>
      <c r="L792" s="119"/>
      <c r="M792" s="118"/>
      <c r="N792" s="118"/>
      <c r="O792" s="118"/>
      <c r="P792" s="120"/>
      <c r="R792" s="118"/>
      <c r="S792" s="118"/>
      <c r="T792" s="118"/>
      <c r="U792" s="118"/>
      <c r="V792" s="118"/>
      <c r="W792" s="118"/>
      <c r="X792" s="118"/>
      <c r="Y792" s="118"/>
      <c r="Z792" s="118"/>
    </row>
    <row r="793" spans="1:26" ht="14.25" customHeight="1" x14ac:dyDescent="0.55000000000000004">
      <c r="A793" s="118"/>
      <c r="B793" s="118"/>
      <c r="C793" s="118"/>
      <c r="D793" s="119"/>
      <c r="E793" s="119"/>
      <c r="F793" s="119"/>
      <c r="G793" s="119"/>
      <c r="H793" s="119"/>
      <c r="I793" s="119"/>
      <c r="J793" s="119"/>
      <c r="K793" s="119"/>
      <c r="L793" s="119"/>
      <c r="M793" s="118"/>
      <c r="N793" s="118"/>
      <c r="O793" s="118"/>
      <c r="P793" s="120"/>
      <c r="R793" s="118"/>
      <c r="S793" s="118"/>
      <c r="T793" s="118"/>
      <c r="U793" s="118"/>
      <c r="V793" s="118"/>
      <c r="W793" s="118"/>
      <c r="X793" s="118"/>
      <c r="Y793" s="118"/>
      <c r="Z793" s="118"/>
    </row>
    <row r="794" spans="1:26" ht="14.25" customHeight="1" x14ac:dyDescent="0.55000000000000004">
      <c r="A794" s="118"/>
      <c r="B794" s="118"/>
      <c r="C794" s="118"/>
      <c r="D794" s="119"/>
      <c r="E794" s="119"/>
      <c r="F794" s="119"/>
      <c r="G794" s="119"/>
      <c r="H794" s="119"/>
      <c r="I794" s="119"/>
      <c r="J794" s="119"/>
      <c r="K794" s="119"/>
      <c r="L794" s="119"/>
      <c r="M794" s="118"/>
      <c r="N794" s="118"/>
      <c r="O794" s="118"/>
      <c r="P794" s="120"/>
      <c r="R794" s="118"/>
      <c r="S794" s="118"/>
      <c r="T794" s="118"/>
      <c r="U794" s="118"/>
      <c r="V794" s="118"/>
      <c r="W794" s="118"/>
      <c r="X794" s="118"/>
      <c r="Y794" s="118"/>
      <c r="Z794" s="118"/>
    </row>
    <row r="795" spans="1:26" ht="14.25" customHeight="1" x14ac:dyDescent="0.55000000000000004">
      <c r="A795" s="118"/>
      <c r="B795" s="118"/>
      <c r="C795" s="118"/>
      <c r="D795" s="119"/>
      <c r="E795" s="119"/>
      <c r="F795" s="119"/>
      <c r="G795" s="119"/>
      <c r="H795" s="119"/>
      <c r="I795" s="119"/>
      <c r="J795" s="119"/>
      <c r="K795" s="119"/>
      <c r="L795" s="119"/>
      <c r="M795" s="118"/>
      <c r="N795" s="118"/>
      <c r="O795" s="118"/>
      <c r="P795" s="120"/>
      <c r="R795" s="118"/>
      <c r="S795" s="118"/>
      <c r="T795" s="118"/>
      <c r="U795" s="118"/>
      <c r="V795" s="118"/>
      <c r="W795" s="118"/>
      <c r="X795" s="118"/>
      <c r="Y795" s="118"/>
      <c r="Z795" s="118"/>
    </row>
    <row r="796" spans="1:26" ht="14.25" customHeight="1" x14ac:dyDescent="0.55000000000000004">
      <c r="A796" s="118"/>
      <c r="B796" s="118"/>
      <c r="C796" s="118"/>
      <c r="D796" s="119"/>
      <c r="E796" s="119"/>
      <c r="F796" s="119"/>
      <c r="G796" s="119"/>
      <c r="H796" s="119"/>
      <c r="I796" s="119"/>
      <c r="J796" s="119"/>
      <c r="K796" s="119"/>
      <c r="L796" s="119"/>
      <c r="M796" s="118"/>
      <c r="N796" s="118"/>
      <c r="O796" s="118"/>
      <c r="P796" s="120"/>
      <c r="R796" s="118"/>
      <c r="S796" s="118"/>
      <c r="T796" s="118"/>
      <c r="U796" s="118"/>
      <c r="V796" s="118"/>
      <c r="W796" s="118"/>
      <c r="X796" s="118"/>
      <c r="Y796" s="118"/>
      <c r="Z796" s="118"/>
    </row>
    <row r="797" spans="1:26" ht="14.25" customHeight="1" x14ac:dyDescent="0.55000000000000004">
      <c r="A797" s="118"/>
      <c r="B797" s="118"/>
      <c r="C797" s="118"/>
      <c r="D797" s="119"/>
      <c r="E797" s="119"/>
      <c r="F797" s="119"/>
      <c r="G797" s="119"/>
      <c r="H797" s="119"/>
      <c r="I797" s="119"/>
      <c r="J797" s="119"/>
      <c r="K797" s="119"/>
      <c r="L797" s="119"/>
      <c r="M797" s="118"/>
      <c r="N797" s="118"/>
      <c r="O797" s="118"/>
      <c r="P797" s="120"/>
      <c r="R797" s="118"/>
      <c r="S797" s="118"/>
      <c r="T797" s="118"/>
      <c r="U797" s="118"/>
      <c r="V797" s="118"/>
      <c r="W797" s="118"/>
      <c r="X797" s="118"/>
      <c r="Y797" s="118"/>
      <c r="Z797" s="118"/>
    </row>
    <row r="798" spans="1:26" ht="14.25" customHeight="1" x14ac:dyDescent="0.55000000000000004">
      <c r="A798" s="118"/>
      <c r="B798" s="118"/>
      <c r="C798" s="118"/>
      <c r="D798" s="119"/>
      <c r="E798" s="119"/>
      <c r="F798" s="119"/>
      <c r="G798" s="119"/>
      <c r="H798" s="119"/>
      <c r="I798" s="119"/>
      <c r="J798" s="119"/>
      <c r="K798" s="119"/>
      <c r="L798" s="119"/>
      <c r="M798" s="118"/>
      <c r="N798" s="118"/>
      <c r="O798" s="118"/>
      <c r="P798" s="120"/>
      <c r="R798" s="118"/>
      <c r="S798" s="118"/>
      <c r="T798" s="118"/>
      <c r="U798" s="118"/>
      <c r="V798" s="118"/>
      <c r="W798" s="118"/>
      <c r="X798" s="118"/>
      <c r="Y798" s="118"/>
      <c r="Z798" s="118"/>
    </row>
    <row r="799" spans="1:26" ht="14.25" customHeight="1" x14ac:dyDescent="0.55000000000000004">
      <c r="A799" s="118"/>
      <c r="B799" s="118"/>
      <c r="C799" s="118"/>
      <c r="D799" s="119"/>
      <c r="E799" s="119"/>
      <c r="F799" s="119"/>
      <c r="G799" s="119"/>
      <c r="H799" s="119"/>
      <c r="I799" s="119"/>
      <c r="J799" s="119"/>
      <c r="K799" s="119"/>
      <c r="L799" s="119"/>
      <c r="M799" s="118"/>
      <c r="N799" s="118"/>
      <c r="O799" s="118"/>
      <c r="P799" s="120"/>
      <c r="R799" s="118"/>
      <c r="S799" s="118"/>
      <c r="T799" s="118"/>
      <c r="U799" s="118"/>
      <c r="V799" s="118"/>
      <c r="W799" s="118"/>
      <c r="X799" s="118"/>
      <c r="Y799" s="118"/>
      <c r="Z799" s="118"/>
    </row>
    <row r="800" spans="1:26" ht="14.25" customHeight="1" x14ac:dyDescent="0.55000000000000004">
      <c r="A800" s="118"/>
      <c r="B800" s="118"/>
      <c r="C800" s="118"/>
      <c r="D800" s="119"/>
      <c r="E800" s="119"/>
      <c r="F800" s="119"/>
      <c r="G800" s="119"/>
      <c r="H800" s="119"/>
      <c r="I800" s="119"/>
      <c r="J800" s="119"/>
      <c r="K800" s="119"/>
      <c r="L800" s="119"/>
      <c r="M800" s="118"/>
      <c r="N800" s="118"/>
      <c r="O800" s="118"/>
      <c r="P800" s="120"/>
      <c r="R800" s="118"/>
      <c r="S800" s="118"/>
      <c r="T800" s="118"/>
      <c r="U800" s="118"/>
      <c r="V800" s="118"/>
      <c r="W800" s="118"/>
      <c r="X800" s="118"/>
      <c r="Y800" s="118"/>
      <c r="Z800" s="118"/>
    </row>
    <row r="801" spans="1:26" ht="14.25" customHeight="1" x14ac:dyDescent="0.55000000000000004">
      <c r="A801" s="118"/>
      <c r="B801" s="118"/>
      <c r="C801" s="118"/>
      <c r="D801" s="119"/>
      <c r="E801" s="119"/>
      <c r="F801" s="119"/>
      <c r="G801" s="119"/>
      <c r="H801" s="119"/>
      <c r="I801" s="119"/>
      <c r="J801" s="119"/>
      <c r="K801" s="119"/>
      <c r="L801" s="119"/>
      <c r="M801" s="118"/>
      <c r="N801" s="118"/>
      <c r="O801" s="118"/>
      <c r="P801" s="120"/>
      <c r="R801" s="118"/>
      <c r="S801" s="118"/>
      <c r="T801" s="118"/>
      <c r="U801" s="118"/>
      <c r="V801" s="118"/>
      <c r="W801" s="118"/>
      <c r="X801" s="118"/>
      <c r="Y801" s="118"/>
      <c r="Z801" s="118"/>
    </row>
    <row r="802" spans="1:26" ht="14.25" customHeight="1" x14ac:dyDescent="0.55000000000000004">
      <c r="A802" s="118"/>
      <c r="B802" s="118"/>
      <c r="C802" s="118"/>
      <c r="D802" s="119"/>
      <c r="E802" s="119"/>
      <c r="F802" s="119"/>
      <c r="G802" s="119"/>
      <c r="H802" s="119"/>
      <c r="I802" s="119"/>
      <c r="J802" s="119"/>
      <c r="K802" s="119"/>
      <c r="L802" s="119"/>
      <c r="M802" s="118"/>
      <c r="N802" s="118"/>
      <c r="O802" s="118"/>
      <c r="P802" s="120"/>
      <c r="R802" s="118"/>
      <c r="S802" s="118"/>
      <c r="T802" s="118"/>
      <c r="U802" s="118"/>
      <c r="V802" s="118"/>
      <c r="W802" s="118"/>
      <c r="X802" s="118"/>
      <c r="Y802" s="118"/>
      <c r="Z802" s="118"/>
    </row>
    <row r="803" spans="1:26" ht="14.25" customHeight="1" x14ac:dyDescent="0.55000000000000004">
      <c r="A803" s="118"/>
      <c r="B803" s="118"/>
      <c r="C803" s="118"/>
      <c r="D803" s="119"/>
      <c r="E803" s="119"/>
      <c r="F803" s="119"/>
      <c r="G803" s="119"/>
      <c r="H803" s="119"/>
      <c r="I803" s="119"/>
      <c r="J803" s="119"/>
      <c r="K803" s="119"/>
      <c r="L803" s="119"/>
      <c r="M803" s="118"/>
      <c r="N803" s="118"/>
      <c r="O803" s="118"/>
      <c r="P803" s="120"/>
      <c r="R803" s="118"/>
      <c r="S803" s="118"/>
      <c r="T803" s="118"/>
      <c r="U803" s="118"/>
      <c r="V803" s="118"/>
      <c r="W803" s="118"/>
      <c r="X803" s="118"/>
      <c r="Y803" s="118"/>
      <c r="Z803" s="118"/>
    </row>
    <row r="804" spans="1:26" ht="14.25" customHeight="1" x14ac:dyDescent="0.55000000000000004">
      <c r="A804" s="118"/>
      <c r="B804" s="118"/>
      <c r="C804" s="118"/>
      <c r="D804" s="119"/>
      <c r="E804" s="119"/>
      <c r="F804" s="119"/>
      <c r="G804" s="119"/>
      <c r="H804" s="119"/>
      <c r="I804" s="119"/>
      <c r="J804" s="119"/>
      <c r="K804" s="119"/>
      <c r="L804" s="119"/>
      <c r="M804" s="118"/>
      <c r="N804" s="118"/>
      <c r="O804" s="118"/>
      <c r="P804" s="120"/>
      <c r="R804" s="118"/>
      <c r="S804" s="118"/>
      <c r="T804" s="118"/>
      <c r="U804" s="118"/>
      <c r="V804" s="118"/>
      <c r="W804" s="118"/>
      <c r="X804" s="118"/>
      <c r="Y804" s="118"/>
      <c r="Z804" s="118"/>
    </row>
    <row r="805" spans="1:26" ht="14.25" customHeight="1" x14ac:dyDescent="0.55000000000000004">
      <c r="A805" s="118"/>
      <c r="B805" s="118"/>
      <c r="C805" s="118"/>
      <c r="D805" s="119"/>
      <c r="E805" s="119"/>
      <c r="F805" s="119"/>
      <c r="G805" s="119"/>
      <c r="H805" s="119"/>
      <c r="I805" s="119"/>
      <c r="J805" s="119"/>
      <c r="K805" s="119"/>
      <c r="L805" s="119"/>
      <c r="M805" s="118"/>
      <c r="N805" s="118"/>
      <c r="O805" s="118"/>
      <c r="P805" s="120"/>
      <c r="R805" s="118"/>
      <c r="S805" s="118"/>
      <c r="T805" s="118"/>
      <c r="U805" s="118"/>
      <c r="V805" s="118"/>
      <c r="W805" s="118"/>
      <c r="X805" s="118"/>
      <c r="Y805" s="118"/>
      <c r="Z805" s="118"/>
    </row>
    <row r="806" spans="1:26" ht="14.25" customHeight="1" x14ac:dyDescent="0.55000000000000004">
      <c r="A806" s="118"/>
      <c r="B806" s="118"/>
      <c r="C806" s="118"/>
      <c r="D806" s="119"/>
      <c r="E806" s="119"/>
      <c r="F806" s="119"/>
      <c r="G806" s="119"/>
      <c r="H806" s="119"/>
      <c r="I806" s="119"/>
      <c r="J806" s="119"/>
      <c r="K806" s="119"/>
      <c r="L806" s="119"/>
      <c r="M806" s="118"/>
      <c r="N806" s="118"/>
      <c r="O806" s="118"/>
      <c r="P806" s="120"/>
      <c r="R806" s="118"/>
      <c r="S806" s="118"/>
      <c r="T806" s="118"/>
      <c r="U806" s="118"/>
      <c r="V806" s="118"/>
      <c r="W806" s="118"/>
      <c r="X806" s="118"/>
      <c r="Y806" s="118"/>
      <c r="Z806" s="118"/>
    </row>
    <row r="807" spans="1:26" ht="14.25" customHeight="1" x14ac:dyDescent="0.55000000000000004">
      <c r="A807" s="118"/>
      <c r="B807" s="118"/>
      <c r="C807" s="118"/>
      <c r="D807" s="119"/>
      <c r="E807" s="119"/>
      <c r="F807" s="119"/>
      <c r="G807" s="119"/>
      <c r="H807" s="119"/>
      <c r="I807" s="119"/>
      <c r="J807" s="119"/>
      <c r="K807" s="119"/>
      <c r="L807" s="119"/>
      <c r="M807" s="118"/>
      <c r="N807" s="118"/>
      <c r="O807" s="118"/>
      <c r="P807" s="120"/>
      <c r="R807" s="118"/>
      <c r="S807" s="118"/>
      <c r="T807" s="118"/>
      <c r="U807" s="118"/>
      <c r="V807" s="118"/>
      <c r="W807" s="118"/>
      <c r="X807" s="118"/>
      <c r="Y807" s="118"/>
      <c r="Z807" s="118"/>
    </row>
    <row r="808" spans="1:26" ht="14.25" customHeight="1" x14ac:dyDescent="0.55000000000000004">
      <c r="A808" s="118"/>
      <c r="B808" s="118"/>
      <c r="C808" s="118"/>
      <c r="D808" s="119"/>
      <c r="E808" s="119"/>
      <c r="F808" s="119"/>
      <c r="G808" s="119"/>
      <c r="H808" s="119"/>
      <c r="I808" s="119"/>
      <c r="J808" s="119"/>
      <c r="K808" s="119"/>
      <c r="L808" s="119"/>
      <c r="M808" s="118"/>
      <c r="N808" s="118"/>
      <c r="O808" s="118"/>
      <c r="P808" s="120"/>
      <c r="R808" s="118"/>
      <c r="S808" s="118"/>
      <c r="T808" s="118"/>
      <c r="U808" s="118"/>
      <c r="V808" s="118"/>
      <c r="W808" s="118"/>
      <c r="X808" s="118"/>
      <c r="Y808" s="118"/>
      <c r="Z808" s="118"/>
    </row>
    <row r="809" spans="1:26" ht="14.25" customHeight="1" x14ac:dyDescent="0.55000000000000004">
      <c r="A809" s="118"/>
      <c r="B809" s="118"/>
      <c r="C809" s="118"/>
      <c r="D809" s="119"/>
      <c r="E809" s="119"/>
      <c r="F809" s="119"/>
      <c r="G809" s="119"/>
      <c r="H809" s="119"/>
      <c r="I809" s="119"/>
      <c r="J809" s="119"/>
      <c r="K809" s="119"/>
      <c r="L809" s="119"/>
      <c r="M809" s="118"/>
      <c r="N809" s="118"/>
      <c r="O809" s="118"/>
      <c r="P809" s="120"/>
      <c r="R809" s="118"/>
      <c r="S809" s="118"/>
      <c r="T809" s="118"/>
      <c r="U809" s="118"/>
      <c r="V809" s="118"/>
      <c r="W809" s="118"/>
      <c r="X809" s="118"/>
      <c r="Y809" s="118"/>
      <c r="Z809" s="118"/>
    </row>
    <row r="810" spans="1:26" ht="14.25" customHeight="1" x14ac:dyDescent="0.55000000000000004">
      <c r="A810" s="118"/>
      <c r="B810" s="118"/>
      <c r="C810" s="118"/>
      <c r="D810" s="119"/>
      <c r="E810" s="119"/>
      <c r="F810" s="119"/>
      <c r="G810" s="119"/>
      <c r="H810" s="119"/>
      <c r="I810" s="119"/>
      <c r="J810" s="119"/>
      <c r="K810" s="119"/>
      <c r="L810" s="119"/>
      <c r="M810" s="118"/>
      <c r="N810" s="118"/>
      <c r="O810" s="118"/>
      <c r="P810" s="120"/>
      <c r="R810" s="118"/>
      <c r="S810" s="118"/>
      <c r="T810" s="118"/>
      <c r="U810" s="118"/>
      <c r="V810" s="118"/>
      <c r="W810" s="118"/>
      <c r="X810" s="118"/>
      <c r="Y810" s="118"/>
      <c r="Z810" s="118"/>
    </row>
    <row r="811" spans="1:26" ht="14.25" customHeight="1" x14ac:dyDescent="0.55000000000000004">
      <c r="A811" s="118"/>
      <c r="B811" s="118"/>
      <c r="C811" s="118"/>
      <c r="D811" s="119"/>
      <c r="E811" s="119"/>
      <c r="F811" s="119"/>
      <c r="G811" s="119"/>
      <c r="H811" s="119"/>
      <c r="I811" s="119"/>
      <c r="J811" s="119"/>
      <c r="K811" s="119"/>
      <c r="L811" s="119"/>
      <c r="M811" s="118"/>
      <c r="N811" s="118"/>
      <c r="O811" s="118"/>
      <c r="P811" s="120"/>
      <c r="R811" s="118"/>
      <c r="S811" s="118"/>
      <c r="T811" s="118"/>
      <c r="U811" s="118"/>
      <c r="V811" s="118"/>
      <c r="W811" s="118"/>
      <c r="X811" s="118"/>
      <c r="Y811" s="118"/>
      <c r="Z811" s="118"/>
    </row>
    <row r="812" spans="1:26" ht="14.25" customHeight="1" x14ac:dyDescent="0.55000000000000004">
      <c r="A812" s="118"/>
      <c r="B812" s="118"/>
      <c r="C812" s="118"/>
      <c r="D812" s="119"/>
      <c r="E812" s="119"/>
      <c r="F812" s="119"/>
      <c r="G812" s="119"/>
      <c r="H812" s="119"/>
      <c r="I812" s="119"/>
      <c r="J812" s="119"/>
      <c r="K812" s="119"/>
      <c r="L812" s="119"/>
      <c r="M812" s="118"/>
      <c r="N812" s="118"/>
      <c r="O812" s="118"/>
      <c r="P812" s="120"/>
      <c r="R812" s="118"/>
      <c r="S812" s="118"/>
      <c r="T812" s="118"/>
      <c r="U812" s="118"/>
      <c r="V812" s="118"/>
      <c r="W812" s="118"/>
      <c r="X812" s="118"/>
      <c r="Y812" s="118"/>
      <c r="Z812" s="118"/>
    </row>
    <row r="813" spans="1:26" ht="14.25" customHeight="1" x14ac:dyDescent="0.55000000000000004">
      <c r="A813" s="118"/>
      <c r="B813" s="118"/>
      <c r="C813" s="118"/>
      <c r="D813" s="119"/>
      <c r="E813" s="119"/>
      <c r="F813" s="119"/>
      <c r="G813" s="119"/>
      <c r="H813" s="119"/>
      <c r="I813" s="119"/>
      <c r="J813" s="119"/>
      <c r="K813" s="119"/>
      <c r="L813" s="119"/>
      <c r="M813" s="118"/>
      <c r="N813" s="118"/>
      <c r="O813" s="118"/>
      <c r="P813" s="120"/>
      <c r="R813" s="118"/>
      <c r="S813" s="118"/>
      <c r="T813" s="118"/>
      <c r="U813" s="118"/>
      <c r="V813" s="118"/>
      <c r="W813" s="118"/>
      <c r="X813" s="118"/>
      <c r="Y813" s="118"/>
      <c r="Z813" s="118"/>
    </row>
    <row r="814" spans="1:26" ht="14.25" customHeight="1" x14ac:dyDescent="0.55000000000000004">
      <c r="A814" s="118"/>
      <c r="B814" s="118"/>
      <c r="C814" s="118"/>
      <c r="D814" s="119"/>
      <c r="E814" s="119"/>
      <c r="F814" s="119"/>
      <c r="G814" s="119"/>
      <c r="H814" s="119"/>
      <c r="I814" s="119"/>
      <c r="J814" s="119"/>
      <c r="K814" s="119"/>
      <c r="L814" s="119"/>
      <c r="M814" s="118"/>
      <c r="N814" s="118"/>
      <c r="O814" s="118"/>
      <c r="P814" s="120"/>
      <c r="R814" s="118"/>
      <c r="S814" s="118"/>
      <c r="T814" s="118"/>
      <c r="U814" s="118"/>
      <c r="V814" s="118"/>
      <c r="W814" s="118"/>
      <c r="X814" s="118"/>
      <c r="Y814" s="118"/>
      <c r="Z814" s="118"/>
    </row>
    <row r="815" spans="1:26" ht="14.25" customHeight="1" x14ac:dyDescent="0.55000000000000004">
      <c r="A815" s="118"/>
      <c r="B815" s="118"/>
      <c r="C815" s="118"/>
      <c r="D815" s="119"/>
      <c r="E815" s="119"/>
      <c r="F815" s="119"/>
      <c r="G815" s="119"/>
      <c r="H815" s="119"/>
      <c r="I815" s="119"/>
      <c r="J815" s="119"/>
      <c r="K815" s="119"/>
      <c r="L815" s="119"/>
      <c r="M815" s="118"/>
      <c r="N815" s="118"/>
      <c r="O815" s="118"/>
      <c r="P815" s="120"/>
      <c r="R815" s="118"/>
      <c r="S815" s="118"/>
      <c r="T815" s="118"/>
      <c r="U815" s="118"/>
      <c r="V815" s="118"/>
      <c r="W815" s="118"/>
      <c r="X815" s="118"/>
      <c r="Y815" s="118"/>
      <c r="Z815" s="118"/>
    </row>
    <row r="816" spans="1:26" ht="14.25" customHeight="1" x14ac:dyDescent="0.55000000000000004">
      <c r="A816" s="118"/>
      <c r="B816" s="118"/>
      <c r="C816" s="118"/>
      <c r="D816" s="119"/>
      <c r="E816" s="119"/>
      <c r="F816" s="119"/>
      <c r="G816" s="119"/>
      <c r="H816" s="119"/>
      <c r="I816" s="119"/>
      <c r="J816" s="119"/>
      <c r="K816" s="119"/>
      <c r="L816" s="119"/>
      <c r="M816" s="118"/>
      <c r="N816" s="118"/>
      <c r="O816" s="118"/>
      <c r="P816" s="120"/>
      <c r="R816" s="118"/>
      <c r="S816" s="118"/>
      <c r="T816" s="118"/>
      <c r="U816" s="118"/>
      <c r="V816" s="118"/>
      <c r="W816" s="118"/>
      <c r="X816" s="118"/>
      <c r="Y816" s="118"/>
      <c r="Z816" s="118"/>
    </row>
    <row r="817" spans="1:26" ht="14.25" customHeight="1" x14ac:dyDescent="0.55000000000000004">
      <c r="A817" s="118"/>
      <c r="B817" s="118"/>
      <c r="C817" s="118"/>
      <c r="D817" s="119"/>
      <c r="E817" s="119"/>
      <c r="F817" s="119"/>
      <c r="G817" s="119"/>
      <c r="H817" s="119"/>
      <c r="I817" s="119"/>
      <c r="J817" s="119"/>
      <c r="K817" s="119"/>
      <c r="L817" s="119"/>
      <c r="M817" s="118"/>
      <c r="N817" s="118"/>
      <c r="O817" s="118"/>
      <c r="P817" s="120"/>
      <c r="R817" s="118"/>
      <c r="S817" s="118"/>
      <c r="T817" s="118"/>
      <c r="U817" s="118"/>
      <c r="V817" s="118"/>
      <c r="W817" s="118"/>
      <c r="X817" s="118"/>
      <c r="Y817" s="118"/>
      <c r="Z817" s="118"/>
    </row>
    <row r="818" spans="1:26" ht="14.25" customHeight="1" x14ac:dyDescent="0.55000000000000004">
      <c r="A818" s="118"/>
      <c r="B818" s="118"/>
      <c r="C818" s="118"/>
      <c r="D818" s="119"/>
      <c r="E818" s="119"/>
      <c r="F818" s="119"/>
      <c r="G818" s="119"/>
      <c r="H818" s="119"/>
      <c r="I818" s="119"/>
      <c r="J818" s="119"/>
      <c r="K818" s="119"/>
      <c r="L818" s="119"/>
      <c r="M818" s="118"/>
      <c r="N818" s="118"/>
      <c r="O818" s="118"/>
      <c r="P818" s="120"/>
      <c r="R818" s="118"/>
      <c r="S818" s="118"/>
      <c r="T818" s="118"/>
      <c r="U818" s="118"/>
      <c r="V818" s="118"/>
      <c r="W818" s="118"/>
      <c r="X818" s="118"/>
      <c r="Y818" s="118"/>
      <c r="Z818" s="118"/>
    </row>
    <row r="819" spans="1:26" ht="14.25" customHeight="1" x14ac:dyDescent="0.55000000000000004">
      <c r="A819" s="118"/>
      <c r="B819" s="118"/>
      <c r="C819" s="118"/>
      <c r="D819" s="119"/>
      <c r="E819" s="119"/>
      <c r="F819" s="119"/>
      <c r="G819" s="119"/>
      <c r="H819" s="119"/>
      <c r="I819" s="119"/>
      <c r="J819" s="119"/>
      <c r="K819" s="119"/>
      <c r="L819" s="119"/>
      <c r="M819" s="118"/>
      <c r="N819" s="118"/>
      <c r="O819" s="118"/>
      <c r="P819" s="120"/>
      <c r="R819" s="118"/>
      <c r="S819" s="118"/>
      <c r="T819" s="118"/>
      <c r="U819" s="118"/>
      <c r="V819" s="118"/>
      <c r="W819" s="118"/>
      <c r="X819" s="118"/>
      <c r="Y819" s="118"/>
      <c r="Z819" s="118"/>
    </row>
    <row r="820" spans="1:26" ht="14.25" customHeight="1" x14ac:dyDescent="0.55000000000000004">
      <c r="A820" s="118"/>
      <c r="B820" s="118"/>
      <c r="C820" s="118"/>
      <c r="D820" s="119"/>
      <c r="E820" s="119"/>
      <c r="F820" s="119"/>
      <c r="G820" s="119"/>
      <c r="H820" s="119"/>
      <c r="I820" s="119"/>
      <c r="J820" s="119"/>
      <c r="K820" s="119"/>
      <c r="L820" s="119"/>
      <c r="M820" s="118"/>
      <c r="N820" s="118"/>
      <c r="O820" s="118"/>
      <c r="P820" s="120"/>
      <c r="R820" s="118"/>
      <c r="S820" s="118"/>
      <c r="T820" s="118"/>
      <c r="U820" s="118"/>
      <c r="V820" s="118"/>
      <c r="W820" s="118"/>
      <c r="X820" s="118"/>
      <c r="Y820" s="118"/>
      <c r="Z820" s="118"/>
    </row>
    <row r="821" spans="1:26" ht="14.25" customHeight="1" x14ac:dyDescent="0.55000000000000004">
      <c r="A821" s="118"/>
      <c r="B821" s="118"/>
      <c r="C821" s="118"/>
      <c r="D821" s="119"/>
      <c r="E821" s="119"/>
      <c r="F821" s="119"/>
      <c r="G821" s="119"/>
      <c r="H821" s="119"/>
      <c r="I821" s="119"/>
      <c r="J821" s="119"/>
      <c r="K821" s="119"/>
      <c r="L821" s="119"/>
      <c r="M821" s="118"/>
      <c r="N821" s="118"/>
      <c r="O821" s="118"/>
      <c r="P821" s="120"/>
      <c r="R821" s="118"/>
      <c r="S821" s="118"/>
      <c r="T821" s="118"/>
      <c r="U821" s="118"/>
      <c r="V821" s="118"/>
      <c r="W821" s="118"/>
      <c r="X821" s="118"/>
      <c r="Y821" s="118"/>
      <c r="Z821" s="118"/>
    </row>
    <row r="822" spans="1:26" ht="14.25" customHeight="1" x14ac:dyDescent="0.55000000000000004">
      <c r="A822" s="118"/>
      <c r="B822" s="118"/>
      <c r="C822" s="118"/>
      <c r="D822" s="119"/>
      <c r="E822" s="119"/>
      <c r="F822" s="119"/>
      <c r="G822" s="119"/>
      <c r="H822" s="119"/>
      <c r="I822" s="119"/>
      <c r="J822" s="119"/>
      <c r="K822" s="119"/>
      <c r="L822" s="119"/>
      <c r="M822" s="118"/>
      <c r="N822" s="118"/>
      <c r="O822" s="118"/>
      <c r="P822" s="120"/>
      <c r="R822" s="118"/>
      <c r="S822" s="118"/>
      <c r="T822" s="118"/>
      <c r="U822" s="118"/>
      <c r="V822" s="118"/>
      <c r="W822" s="118"/>
      <c r="X822" s="118"/>
      <c r="Y822" s="118"/>
      <c r="Z822" s="118"/>
    </row>
    <row r="823" spans="1:26" ht="14.25" customHeight="1" x14ac:dyDescent="0.55000000000000004">
      <c r="A823" s="118"/>
      <c r="B823" s="118"/>
      <c r="C823" s="118"/>
      <c r="D823" s="119"/>
      <c r="E823" s="119"/>
      <c r="F823" s="119"/>
      <c r="G823" s="119"/>
      <c r="H823" s="119"/>
      <c r="I823" s="119"/>
      <c r="J823" s="119"/>
      <c r="K823" s="119"/>
      <c r="L823" s="119"/>
      <c r="M823" s="118"/>
      <c r="N823" s="118"/>
      <c r="O823" s="118"/>
      <c r="P823" s="120"/>
      <c r="R823" s="118"/>
      <c r="S823" s="118"/>
      <c r="T823" s="118"/>
      <c r="U823" s="118"/>
      <c r="V823" s="118"/>
      <c r="W823" s="118"/>
      <c r="X823" s="118"/>
      <c r="Y823" s="118"/>
      <c r="Z823" s="118"/>
    </row>
    <row r="824" spans="1:26" ht="14.25" customHeight="1" x14ac:dyDescent="0.55000000000000004">
      <c r="A824" s="118"/>
      <c r="B824" s="118"/>
      <c r="C824" s="118"/>
      <c r="D824" s="119"/>
      <c r="E824" s="119"/>
      <c r="F824" s="119"/>
      <c r="G824" s="119"/>
      <c r="H824" s="119"/>
      <c r="I824" s="119"/>
      <c r="J824" s="119"/>
      <c r="K824" s="119"/>
      <c r="L824" s="119"/>
      <c r="M824" s="118"/>
      <c r="N824" s="118"/>
      <c r="O824" s="118"/>
      <c r="P824" s="120"/>
      <c r="R824" s="118"/>
      <c r="S824" s="118"/>
      <c r="T824" s="118"/>
      <c r="U824" s="118"/>
      <c r="V824" s="118"/>
      <c r="W824" s="118"/>
      <c r="X824" s="118"/>
      <c r="Y824" s="118"/>
      <c r="Z824" s="118"/>
    </row>
    <row r="825" spans="1:26" ht="14.25" customHeight="1" x14ac:dyDescent="0.55000000000000004">
      <c r="A825" s="118"/>
      <c r="B825" s="118"/>
      <c r="C825" s="118"/>
      <c r="D825" s="119"/>
      <c r="E825" s="119"/>
      <c r="F825" s="119"/>
      <c r="G825" s="119"/>
      <c r="H825" s="119"/>
      <c r="I825" s="119"/>
      <c r="J825" s="119"/>
      <c r="K825" s="119"/>
      <c r="L825" s="119"/>
      <c r="M825" s="118"/>
      <c r="N825" s="118"/>
      <c r="O825" s="118"/>
      <c r="P825" s="120"/>
      <c r="R825" s="118"/>
      <c r="S825" s="118"/>
      <c r="T825" s="118"/>
      <c r="U825" s="118"/>
      <c r="V825" s="118"/>
      <c r="W825" s="118"/>
      <c r="X825" s="118"/>
      <c r="Y825" s="118"/>
      <c r="Z825" s="118"/>
    </row>
    <row r="826" spans="1:26" ht="14.25" customHeight="1" x14ac:dyDescent="0.55000000000000004">
      <c r="A826" s="118"/>
      <c r="B826" s="118"/>
      <c r="C826" s="118"/>
      <c r="D826" s="119"/>
      <c r="E826" s="119"/>
      <c r="F826" s="119"/>
      <c r="G826" s="119"/>
      <c r="H826" s="119"/>
      <c r="I826" s="119"/>
      <c r="J826" s="119"/>
      <c r="K826" s="119"/>
      <c r="L826" s="119"/>
      <c r="M826" s="118"/>
      <c r="N826" s="118"/>
      <c r="O826" s="118"/>
      <c r="P826" s="120"/>
      <c r="R826" s="118"/>
      <c r="S826" s="118"/>
      <c r="T826" s="118"/>
      <c r="U826" s="118"/>
      <c r="V826" s="118"/>
      <c r="W826" s="118"/>
      <c r="X826" s="118"/>
      <c r="Y826" s="118"/>
      <c r="Z826" s="118"/>
    </row>
    <row r="827" spans="1:26" ht="14.25" customHeight="1" x14ac:dyDescent="0.55000000000000004">
      <c r="A827" s="118"/>
      <c r="B827" s="118"/>
      <c r="C827" s="118"/>
      <c r="D827" s="119"/>
      <c r="E827" s="119"/>
      <c r="F827" s="119"/>
      <c r="G827" s="119"/>
      <c r="H827" s="119"/>
      <c r="I827" s="119"/>
      <c r="J827" s="119"/>
      <c r="K827" s="119"/>
      <c r="L827" s="119"/>
      <c r="M827" s="118"/>
      <c r="N827" s="118"/>
      <c r="O827" s="118"/>
      <c r="P827" s="120"/>
      <c r="R827" s="118"/>
      <c r="S827" s="118"/>
      <c r="T827" s="118"/>
      <c r="U827" s="118"/>
      <c r="V827" s="118"/>
      <c r="W827" s="118"/>
      <c r="X827" s="118"/>
      <c r="Y827" s="118"/>
      <c r="Z827" s="118"/>
    </row>
    <row r="828" spans="1:26" ht="14.25" customHeight="1" x14ac:dyDescent="0.55000000000000004">
      <c r="A828" s="118"/>
      <c r="B828" s="118"/>
      <c r="C828" s="118"/>
      <c r="D828" s="119"/>
      <c r="E828" s="119"/>
      <c r="F828" s="119"/>
      <c r="G828" s="119"/>
      <c r="H828" s="119"/>
      <c r="I828" s="119"/>
      <c r="J828" s="119"/>
      <c r="K828" s="119"/>
      <c r="L828" s="119"/>
      <c r="M828" s="118"/>
      <c r="N828" s="118"/>
      <c r="O828" s="118"/>
      <c r="P828" s="120"/>
      <c r="R828" s="118"/>
      <c r="S828" s="118"/>
      <c r="T828" s="118"/>
      <c r="U828" s="118"/>
      <c r="V828" s="118"/>
      <c r="W828" s="118"/>
      <c r="X828" s="118"/>
      <c r="Y828" s="118"/>
      <c r="Z828" s="118"/>
    </row>
    <row r="829" spans="1:26" ht="14.25" customHeight="1" x14ac:dyDescent="0.55000000000000004">
      <c r="A829" s="118"/>
      <c r="B829" s="118"/>
      <c r="C829" s="118"/>
      <c r="D829" s="119"/>
      <c r="E829" s="119"/>
      <c r="F829" s="119"/>
      <c r="G829" s="119"/>
      <c r="H829" s="119"/>
      <c r="I829" s="119"/>
      <c r="J829" s="119"/>
      <c r="K829" s="119"/>
      <c r="L829" s="119"/>
      <c r="M829" s="118"/>
      <c r="N829" s="118"/>
      <c r="O829" s="118"/>
      <c r="P829" s="120"/>
      <c r="R829" s="118"/>
      <c r="S829" s="118"/>
      <c r="T829" s="118"/>
      <c r="U829" s="118"/>
      <c r="V829" s="118"/>
      <c r="W829" s="118"/>
      <c r="X829" s="118"/>
      <c r="Y829" s="118"/>
      <c r="Z829" s="118"/>
    </row>
    <row r="830" spans="1:26" ht="14.25" customHeight="1" x14ac:dyDescent="0.55000000000000004">
      <c r="A830" s="118"/>
      <c r="B830" s="118"/>
      <c r="C830" s="118"/>
      <c r="D830" s="119"/>
      <c r="E830" s="119"/>
      <c r="F830" s="119"/>
      <c r="G830" s="119"/>
      <c r="H830" s="119"/>
      <c r="I830" s="119"/>
      <c r="J830" s="119"/>
      <c r="K830" s="119"/>
      <c r="L830" s="119"/>
      <c r="M830" s="118"/>
      <c r="N830" s="118"/>
      <c r="O830" s="118"/>
      <c r="P830" s="120"/>
      <c r="R830" s="118"/>
      <c r="S830" s="118"/>
      <c r="T830" s="118"/>
      <c r="U830" s="118"/>
      <c r="V830" s="118"/>
      <c r="W830" s="118"/>
      <c r="X830" s="118"/>
      <c r="Y830" s="118"/>
      <c r="Z830" s="118"/>
    </row>
    <row r="831" spans="1:26" ht="14.25" customHeight="1" x14ac:dyDescent="0.55000000000000004">
      <c r="A831" s="118"/>
      <c r="B831" s="118"/>
      <c r="C831" s="118"/>
      <c r="D831" s="119"/>
      <c r="E831" s="119"/>
      <c r="F831" s="119"/>
      <c r="G831" s="119"/>
      <c r="H831" s="119"/>
      <c r="I831" s="119"/>
      <c r="J831" s="119"/>
      <c r="K831" s="119"/>
      <c r="L831" s="119"/>
      <c r="M831" s="118"/>
      <c r="N831" s="118"/>
      <c r="O831" s="118"/>
      <c r="P831" s="120"/>
      <c r="R831" s="118"/>
      <c r="S831" s="118"/>
      <c r="T831" s="118"/>
      <c r="U831" s="118"/>
      <c r="V831" s="118"/>
      <c r="W831" s="118"/>
      <c r="X831" s="118"/>
      <c r="Y831" s="118"/>
      <c r="Z831" s="118"/>
    </row>
    <row r="832" spans="1:26" ht="14.25" customHeight="1" x14ac:dyDescent="0.55000000000000004">
      <c r="A832" s="118"/>
      <c r="B832" s="118"/>
      <c r="C832" s="118"/>
      <c r="D832" s="119"/>
      <c r="E832" s="119"/>
      <c r="F832" s="119"/>
      <c r="G832" s="119"/>
      <c r="H832" s="119"/>
      <c r="I832" s="119"/>
      <c r="J832" s="119"/>
      <c r="K832" s="119"/>
      <c r="L832" s="119"/>
      <c r="M832" s="118"/>
      <c r="N832" s="118"/>
      <c r="O832" s="118"/>
      <c r="P832" s="120"/>
      <c r="R832" s="118"/>
      <c r="S832" s="118"/>
      <c r="T832" s="118"/>
      <c r="U832" s="118"/>
      <c r="V832" s="118"/>
      <c r="W832" s="118"/>
      <c r="X832" s="118"/>
      <c r="Y832" s="118"/>
      <c r="Z832" s="118"/>
    </row>
    <row r="833" spans="1:26" ht="14.25" customHeight="1" x14ac:dyDescent="0.55000000000000004">
      <c r="A833" s="118"/>
      <c r="B833" s="118"/>
      <c r="C833" s="118"/>
      <c r="D833" s="119"/>
      <c r="E833" s="119"/>
      <c r="F833" s="119"/>
      <c r="G833" s="119"/>
      <c r="H833" s="119"/>
      <c r="I833" s="119"/>
      <c r="J833" s="119"/>
      <c r="K833" s="119"/>
      <c r="L833" s="119"/>
      <c r="M833" s="118"/>
      <c r="N833" s="118"/>
      <c r="O833" s="118"/>
      <c r="P833" s="120"/>
      <c r="R833" s="118"/>
      <c r="S833" s="118"/>
      <c r="T833" s="118"/>
      <c r="U833" s="118"/>
      <c r="V833" s="118"/>
      <c r="W833" s="118"/>
      <c r="X833" s="118"/>
      <c r="Y833" s="118"/>
      <c r="Z833" s="118"/>
    </row>
    <row r="834" spans="1:26" ht="14.25" customHeight="1" x14ac:dyDescent="0.55000000000000004">
      <c r="A834" s="118"/>
      <c r="B834" s="118"/>
      <c r="C834" s="118"/>
      <c r="D834" s="119"/>
      <c r="E834" s="119"/>
      <c r="F834" s="119"/>
      <c r="G834" s="119"/>
      <c r="H834" s="119"/>
      <c r="I834" s="119"/>
      <c r="J834" s="119"/>
      <c r="K834" s="119"/>
      <c r="L834" s="119"/>
      <c r="M834" s="118"/>
      <c r="N834" s="118"/>
      <c r="O834" s="118"/>
      <c r="P834" s="120"/>
      <c r="R834" s="118"/>
      <c r="S834" s="118"/>
      <c r="T834" s="118"/>
      <c r="U834" s="118"/>
      <c r="V834" s="118"/>
      <c r="W834" s="118"/>
      <c r="X834" s="118"/>
      <c r="Y834" s="118"/>
      <c r="Z834" s="118"/>
    </row>
    <row r="835" spans="1:26" ht="14.25" customHeight="1" x14ac:dyDescent="0.55000000000000004">
      <c r="A835" s="118"/>
      <c r="B835" s="118"/>
      <c r="C835" s="118"/>
      <c r="D835" s="119"/>
      <c r="E835" s="119"/>
      <c r="F835" s="119"/>
      <c r="G835" s="119"/>
      <c r="H835" s="119"/>
      <c r="I835" s="119"/>
      <c r="J835" s="119"/>
      <c r="K835" s="119"/>
      <c r="L835" s="119"/>
      <c r="M835" s="118"/>
      <c r="N835" s="118"/>
      <c r="O835" s="118"/>
      <c r="P835" s="120"/>
      <c r="R835" s="118"/>
      <c r="S835" s="118"/>
      <c r="T835" s="118"/>
      <c r="U835" s="118"/>
      <c r="V835" s="118"/>
      <c r="W835" s="118"/>
      <c r="X835" s="118"/>
      <c r="Y835" s="118"/>
      <c r="Z835" s="118"/>
    </row>
    <row r="836" spans="1:26" ht="14.25" customHeight="1" x14ac:dyDescent="0.55000000000000004">
      <c r="A836" s="118"/>
      <c r="B836" s="118"/>
      <c r="C836" s="118"/>
      <c r="D836" s="119"/>
      <c r="E836" s="119"/>
      <c r="F836" s="119"/>
      <c r="G836" s="119"/>
      <c r="H836" s="119"/>
      <c r="I836" s="119"/>
      <c r="J836" s="119"/>
      <c r="K836" s="119"/>
      <c r="L836" s="119"/>
      <c r="M836" s="118"/>
      <c r="N836" s="118"/>
      <c r="O836" s="118"/>
      <c r="P836" s="120"/>
      <c r="R836" s="118"/>
      <c r="S836" s="118"/>
      <c r="T836" s="118"/>
      <c r="U836" s="118"/>
      <c r="V836" s="118"/>
      <c r="W836" s="118"/>
      <c r="X836" s="118"/>
      <c r="Y836" s="118"/>
      <c r="Z836" s="118"/>
    </row>
    <row r="837" spans="1:26" ht="14.25" customHeight="1" x14ac:dyDescent="0.55000000000000004">
      <c r="A837" s="118"/>
      <c r="B837" s="118"/>
      <c r="C837" s="118"/>
      <c r="D837" s="119"/>
      <c r="E837" s="119"/>
      <c r="F837" s="119"/>
      <c r="G837" s="119"/>
      <c r="H837" s="119"/>
      <c r="I837" s="119"/>
      <c r="J837" s="119"/>
      <c r="K837" s="119"/>
      <c r="L837" s="119"/>
      <c r="M837" s="118"/>
      <c r="N837" s="118"/>
      <c r="O837" s="118"/>
      <c r="P837" s="120"/>
      <c r="R837" s="118"/>
      <c r="S837" s="118"/>
      <c r="T837" s="118"/>
      <c r="U837" s="118"/>
      <c r="V837" s="118"/>
      <c r="W837" s="118"/>
      <c r="X837" s="118"/>
      <c r="Y837" s="118"/>
      <c r="Z837" s="118"/>
    </row>
    <row r="838" spans="1:26" ht="14.25" customHeight="1" x14ac:dyDescent="0.55000000000000004">
      <c r="A838" s="118"/>
      <c r="B838" s="118"/>
      <c r="C838" s="118"/>
      <c r="D838" s="119"/>
      <c r="E838" s="119"/>
      <c r="F838" s="119"/>
      <c r="G838" s="119"/>
      <c r="H838" s="119"/>
      <c r="I838" s="119"/>
      <c r="J838" s="119"/>
      <c r="K838" s="119"/>
      <c r="L838" s="119"/>
      <c r="M838" s="118"/>
      <c r="N838" s="118"/>
      <c r="O838" s="118"/>
      <c r="P838" s="120"/>
      <c r="R838" s="118"/>
      <c r="S838" s="118"/>
      <c r="T838" s="118"/>
      <c r="U838" s="118"/>
      <c r="V838" s="118"/>
      <c r="W838" s="118"/>
      <c r="X838" s="118"/>
      <c r="Y838" s="118"/>
      <c r="Z838" s="118"/>
    </row>
    <row r="839" spans="1:26" ht="14.25" customHeight="1" x14ac:dyDescent="0.55000000000000004">
      <c r="A839" s="118"/>
      <c r="B839" s="118"/>
      <c r="C839" s="118"/>
      <c r="D839" s="119"/>
      <c r="E839" s="119"/>
      <c r="F839" s="119"/>
      <c r="G839" s="119"/>
      <c r="H839" s="119"/>
      <c r="I839" s="119"/>
      <c r="J839" s="119"/>
      <c r="K839" s="119"/>
      <c r="L839" s="119"/>
      <c r="M839" s="118"/>
      <c r="N839" s="118"/>
      <c r="O839" s="118"/>
      <c r="P839" s="120"/>
      <c r="R839" s="118"/>
      <c r="S839" s="118"/>
      <c r="T839" s="118"/>
      <c r="U839" s="118"/>
      <c r="V839" s="118"/>
      <c r="W839" s="118"/>
      <c r="X839" s="118"/>
      <c r="Y839" s="118"/>
      <c r="Z839" s="118"/>
    </row>
    <row r="840" spans="1:26" ht="14.25" customHeight="1" x14ac:dyDescent="0.55000000000000004">
      <c r="A840" s="118"/>
      <c r="B840" s="118"/>
      <c r="C840" s="118"/>
      <c r="D840" s="119"/>
      <c r="E840" s="119"/>
      <c r="F840" s="119"/>
      <c r="G840" s="119"/>
      <c r="H840" s="119"/>
      <c r="I840" s="119"/>
      <c r="J840" s="119"/>
      <c r="K840" s="119"/>
      <c r="L840" s="119"/>
      <c r="M840" s="118"/>
      <c r="N840" s="118"/>
      <c r="O840" s="118"/>
      <c r="P840" s="120"/>
      <c r="R840" s="118"/>
      <c r="S840" s="118"/>
      <c r="T840" s="118"/>
      <c r="U840" s="118"/>
      <c r="V840" s="118"/>
      <c r="W840" s="118"/>
      <c r="X840" s="118"/>
      <c r="Y840" s="118"/>
      <c r="Z840" s="118"/>
    </row>
    <row r="841" spans="1:26" ht="14.25" customHeight="1" x14ac:dyDescent="0.55000000000000004">
      <c r="A841" s="118"/>
      <c r="B841" s="118"/>
      <c r="C841" s="118"/>
      <c r="D841" s="119"/>
      <c r="E841" s="119"/>
      <c r="F841" s="119"/>
      <c r="G841" s="119"/>
      <c r="H841" s="119"/>
      <c r="I841" s="119"/>
      <c r="J841" s="119"/>
      <c r="K841" s="119"/>
      <c r="L841" s="119"/>
      <c r="M841" s="118"/>
      <c r="N841" s="118"/>
      <c r="O841" s="118"/>
      <c r="P841" s="120"/>
      <c r="R841" s="118"/>
      <c r="S841" s="118"/>
      <c r="T841" s="118"/>
      <c r="U841" s="118"/>
      <c r="V841" s="118"/>
      <c r="W841" s="118"/>
      <c r="X841" s="118"/>
      <c r="Y841" s="118"/>
      <c r="Z841" s="118"/>
    </row>
    <row r="842" spans="1:26" ht="14.25" customHeight="1" x14ac:dyDescent="0.55000000000000004">
      <c r="A842" s="118"/>
      <c r="B842" s="118"/>
      <c r="C842" s="118"/>
      <c r="D842" s="119"/>
      <c r="E842" s="119"/>
      <c r="F842" s="119"/>
      <c r="G842" s="119"/>
      <c r="H842" s="119"/>
      <c r="I842" s="119"/>
      <c r="J842" s="119"/>
      <c r="K842" s="119"/>
      <c r="L842" s="119"/>
      <c r="M842" s="118"/>
      <c r="N842" s="118"/>
      <c r="O842" s="118"/>
      <c r="P842" s="120"/>
      <c r="R842" s="118"/>
      <c r="S842" s="118"/>
      <c r="T842" s="118"/>
      <c r="U842" s="118"/>
      <c r="V842" s="118"/>
      <c r="W842" s="118"/>
      <c r="X842" s="118"/>
      <c r="Y842" s="118"/>
      <c r="Z842" s="118"/>
    </row>
    <row r="843" spans="1:26" ht="14.25" customHeight="1" x14ac:dyDescent="0.55000000000000004">
      <c r="A843" s="118"/>
      <c r="B843" s="118"/>
      <c r="C843" s="118"/>
      <c r="D843" s="119"/>
      <c r="E843" s="119"/>
      <c r="F843" s="119"/>
      <c r="G843" s="119"/>
      <c r="H843" s="119"/>
      <c r="I843" s="119"/>
      <c r="J843" s="119"/>
      <c r="K843" s="119"/>
      <c r="L843" s="119"/>
      <c r="M843" s="118"/>
      <c r="N843" s="118"/>
      <c r="O843" s="118"/>
      <c r="P843" s="120"/>
      <c r="R843" s="118"/>
      <c r="S843" s="118"/>
      <c r="T843" s="118"/>
      <c r="U843" s="118"/>
      <c r="V843" s="118"/>
      <c r="W843" s="118"/>
      <c r="X843" s="118"/>
      <c r="Y843" s="118"/>
      <c r="Z843" s="118"/>
    </row>
    <row r="844" spans="1:26" ht="14.25" customHeight="1" x14ac:dyDescent="0.55000000000000004">
      <c r="A844" s="118"/>
      <c r="B844" s="118"/>
      <c r="C844" s="118"/>
      <c r="D844" s="119"/>
      <c r="E844" s="119"/>
      <c r="F844" s="119"/>
      <c r="G844" s="119"/>
      <c r="H844" s="119"/>
      <c r="I844" s="119"/>
      <c r="J844" s="119"/>
      <c r="K844" s="119"/>
      <c r="L844" s="119"/>
      <c r="M844" s="118"/>
      <c r="N844" s="118"/>
      <c r="O844" s="118"/>
      <c r="P844" s="120"/>
      <c r="R844" s="118"/>
      <c r="S844" s="118"/>
      <c r="T844" s="118"/>
      <c r="U844" s="118"/>
      <c r="V844" s="118"/>
      <c r="W844" s="118"/>
      <c r="X844" s="118"/>
      <c r="Y844" s="118"/>
      <c r="Z844" s="118"/>
    </row>
    <row r="845" spans="1:26" ht="14.25" customHeight="1" x14ac:dyDescent="0.55000000000000004">
      <c r="A845" s="118"/>
      <c r="B845" s="118"/>
      <c r="C845" s="118"/>
      <c r="D845" s="119"/>
      <c r="E845" s="119"/>
      <c r="F845" s="119"/>
      <c r="G845" s="119"/>
      <c r="H845" s="119"/>
      <c r="I845" s="119"/>
      <c r="J845" s="119"/>
      <c r="K845" s="119"/>
      <c r="L845" s="119"/>
      <c r="M845" s="118"/>
      <c r="N845" s="118"/>
      <c r="O845" s="118"/>
      <c r="P845" s="120"/>
      <c r="R845" s="118"/>
      <c r="S845" s="118"/>
      <c r="T845" s="118"/>
      <c r="U845" s="118"/>
      <c r="V845" s="118"/>
      <c r="W845" s="118"/>
      <c r="X845" s="118"/>
      <c r="Y845" s="118"/>
      <c r="Z845" s="118"/>
    </row>
    <row r="846" spans="1:26" ht="14.25" customHeight="1" x14ac:dyDescent="0.55000000000000004">
      <c r="A846" s="118"/>
      <c r="B846" s="118"/>
      <c r="C846" s="118"/>
      <c r="D846" s="119"/>
      <c r="E846" s="119"/>
      <c r="F846" s="119"/>
      <c r="G846" s="119"/>
      <c r="H846" s="119"/>
      <c r="I846" s="119"/>
      <c r="J846" s="119"/>
      <c r="K846" s="119"/>
      <c r="L846" s="119"/>
      <c r="M846" s="118"/>
      <c r="N846" s="118"/>
      <c r="O846" s="118"/>
      <c r="P846" s="120"/>
      <c r="R846" s="118"/>
      <c r="S846" s="118"/>
      <c r="T846" s="118"/>
      <c r="U846" s="118"/>
      <c r="V846" s="118"/>
      <c r="W846" s="118"/>
      <c r="X846" s="118"/>
      <c r="Y846" s="118"/>
      <c r="Z846" s="118"/>
    </row>
    <row r="847" spans="1:26" ht="14.25" customHeight="1" x14ac:dyDescent="0.55000000000000004">
      <c r="A847" s="118"/>
      <c r="B847" s="118"/>
      <c r="C847" s="118"/>
      <c r="D847" s="119"/>
      <c r="E847" s="119"/>
      <c r="F847" s="119"/>
      <c r="G847" s="119"/>
      <c r="H847" s="119"/>
      <c r="I847" s="119"/>
      <c r="J847" s="119"/>
      <c r="K847" s="119"/>
      <c r="L847" s="119"/>
      <c r="M847" s="118"/>
      <c r="N847" s="118"/>
      <c r="O847" s="118"/>
      <c r="P847" s="120"/>
      <c r="R847" s="118"/>
      <c r="S847" s="118"/>
      <c r="T847" s="118"/>
      <c r="U847" s="118"/>
      <c r="V847" s="118"/>
      <c r="W847" s="118"/>
      <c r="X847" s="118"/>
      <c r="Y847" s="118"/>
      <c r="Z847" s="118"/>
    </row>
    <row r="848" spans="1:26" ht="14.25" customHeight="1" x14ac:dyDescent="0.55000000000000004">
      <c r="A848" s="118"/>
      <c r="B848" s="118"/>
      <c r="C848" s="118"/>
      <c r="D848" s="119"/>
      <c r="E848" s="119"/>
      <c r="F848" s="119"/>
      <c r="G848" s="119"/>
      <c r="H848" s="119"/>
      <c r="I848" s="119"/>
      <c r="J848" s="119"/>
      <c r="K848" s="119"/>
      <c r="L848" s="119"/>
      <c r="M848" s="118"/>
      <c r="N848" s="118"/>
      <c r="O848" s="118"/>
      <c r="P848" s="120"/>
      <c r="R848" s="118"/>
      <c r="S848" s="118"/>
      <c r="T848" s="118"/>
      <c r="U848" s="118"/>
      <c r="V848" s="118"/>
      <c r="W848" s="118"/>
      <c r="X848" s="118"/>
      <c r="Y848" s="118"/>
      <c r="Z848" s="118"/>
    </row>
    <row r="849" spans="1:26" ht="14.25" customHeight="1" x14ac:dyDescent="0.55000000000000004">
      <c r="A849" s="118"/>
      <c r="B849" s="118"/>
      <c r="C849" s="118"/>
      <c r="D849" s="119"/>
      <c r="E849" s="119"/>
      <c r="F849" s="119"/>
      <c r="G849" s="119"/>
      <c r="H849" s="119"/>
      <c r="I849" s="119"/>
      <c r="J849" s="119"/>
      <c r="K849" s="119"/>
      <c r="L849" s="119"/>
      <c r="M849" s="118"/>
      <c r="N849" s="118"/>
      <c r="O849" s="118"/>
      <c r="P849" s="120"/>
      <c r="R849" s="118"/>
      <c r="S849" s="118"/>
      <c r="T849" s="118"/>
      <c r="U849" s="118"/>
      <c r="V849" s="118"/>
      <c r="W849" s="118"/>
      <c r="X849" s="118"/>
      <c r="Y849" s="118"/>
      <c r="Z849" s="118"/>
    </row>
    <row r="850" spans="1:26" ht="14.25" customHeight="1" x14ac:dyDescent="0.55000000000000004">
      <c r="A850" s="118"/>
      <c r="B850" s="118"/>
      <c r="C850" s="118"/>
      <c r="D850" s="119"/>
      <c r="E850" s="119"/>
      <c r="F850" s="119"/>
      <c r="G850" s="119"/>
      <c r="H850" s="119"/>
      <c r="I850" s="119"/>
      <c r="J850" s="119"/>
      <c r="K850" s="119"/>
      <c r="L850" s="119"/>
      <c r="M850" s="118"/>
      <c r="N850" s="118"/>
      <c r="O850" s="118"/>
      <c r="P850" s="120"/>
      <c r="R850" s="118"/>
      <c r="S850" s="118"/>
      <c r="T850" s="118"/>
      <c r="U850" s="118"/>
      <c r="V850" s="118"/>
      <c r="W850" s="118"/>
      <c r="X850" s="118"/>
      <c r="Y850" s="118"/>
      <c r="Z850" s="118"/>
    </row>
    <row r="851" spans="1:26" ht="14.25" customHeight="1" x14ac:dyDescent="0.55000000000000004">
      <c r="A851" s="118"/>
      <c r="B851" s="118"/>
      <c r="C851" s="118"/>
      <c r="D851" s="119"/>
      <c r="E851" s="119"/>
      <c r="F851" s="119"/>
      <c r="G851" s="119"/>
      <c r="H851" s="119"/>
      <c r="I851" s="119"/>
      <c r="J851" s="119"/>
      <c r="K851" s="119"/>
      <c r="L851" s="119"/>
      <c r="M851" s="118"/>
      <c r="N851" s="118"/>
      <c r="O851" s="118"/>
      <c r="P851" s="120"/>
      <c r="R851" s="118"/>
      <c r="S851" s="118"/>
      <c r="T851" s="118"/>
      <c r="U851" s="118"/>
      <c r="V851" s="118"/>
      <c r="W851" s="118"/>
      <c r="X851" s="118"/>
      <c r="Y851" s="118"/>
      <c r="Z851" s="118"/>
    </row>
    <row r="852" spans="1:26" ht="14.25" customHeight="1" x14ac:dyDescent="0.55000000000000004">
      <c r="A852" s="118"/>
      <c r="B852" s="118"/>
      <c r="C852" s="118"/>
      <c r="D852" s="119"/>
      <c r="E852" s="119"/>
      <c r="F852" s="119"/>
      <c r="G852" s="119"/>
      <c r="H852" s="119"/>
      <c r="I852" s="119"/>
      <c r="J852" s="119"/>
      <c r="K852" s="119"/>
      <c r="L852" s="119"/>
      <c r="M852" s="118"/>
      <c r="N852" s="118"/>
      <c r="O852" s="118"/>
      <c r="P852" s="120"/>
      <c r="R852" s="118"/>
      <c r="S852" s="118"/>
      <c r="T852" s="118"/>
      <c r="U852" s="118"/>
      <c r="V852" s="118"/>
      <c r="W852" s="118"/>
      <c r="X852" s="118"/>
      <c r="Y852" s="118"/>
      <c r="Z852" s="118"/>
    </row>
    <row r="853" spans="1:26" ht="14.25" customHeight="1" x14ac:dyDescent="0.55000000000000004">
      <c r="A853" s="118"/>
      <c r="B853" s="118"/>
      <c r="C853" s="118"/>
      <c r="D853" s="119"/>
      <c r="E853" s="119"/>
      <c r="F853" s="119"/>
      <c r="G853" s="119"/>
      <c r="H853" s="119"/>
      <c r="I853" s="119"/>
      <c r="J853" s="119"/>
      <c r="K853" s="119"/>
      <c r="L853" s="119"/>
      <c r="M853" s="118"/>
      <c r="N853" s="118"/>
      <c r="O853" s="118"/>
      <c r="P853" s="120"/>
      <c r="R853" s="118"/>
      <c r="S853" s="118"/>
      <c r="T853" s="118"/>
      <c r="U853" s="118"/>
      <c r="V853" s="118"/>
      <c r="W853" s="118"/>
      <c r="X853" s="118"/>
      <c r="Y853" s="118"/>
      <c r="Z853" s="118"/>
    </row>
    <row r="854" spans="1:26" ht="14.25" customHeight="1" x14ac:dyDescent="0.55000000000000004">
      <c r="A854" s="118"/>
      <c r="B854" s="118"/>
      <c r="C854" s="118"/>
      <c r="D854" s="119"/>
      <c r="E854" s="119"/>
      <c r="F854" s="119"/>
      <c r="G854" s="119"/>
      <c r="H854" s="119"/>
      <c r="I854" s="119"/>
      <c r="J854" s="119"/>
      <c r="K854" s="119"/>
      <c r="L854" s="119"/>
      <c r="M854" s="118"/>
      <c r="N854" s="118"/>
      <c r="O854" s="118"/>
      <c r="P854" s="120"/>
      <c r="R854" s="118"/>
      <c r="S854" s="118"/>
      <c r="T854" s="118"/>
      <c r="U854" s="118"/>
      <c r="V854" s="118"/>
      <c r="W854" s="118"/>
      <c r="X854" s="118"/>
      <c r="Y854" s="118"/>
      <c r="Z854" s="118"/>
    </row>
    <row r="855" spans="1:26" ht="14.25" customHeight="1" x14ac:dyDescent="0.55000000000000004">
      <c r="A855" s="118"/>
      <c r="B855" s="118"/>
      <c r="C855" s="118"/>
      <c r="D855" s="119"/>
      <c r="E855" s="119"/>
      <c r="F855" s="119"/>
      <c r="G855" s="119"/>
      <c r="H855" s="119"/>
      <c r="I855" s="119"/>
      <c r="J855" s="119"/>
      <c r="K855" s="119"/>
      <c r="L855" s="119"/>
      <c r="M855" s="118"/>
      <c r="N855" s="118"/>
      <c r="O855" s="118"/>
      <c r="P855" s="120"/>
      <c r="R855" s="118"/>
      <c r="S855" s="118"/>
      <c r="T855" s="118"/>
      <c r="U855" s="118"/>
      <c r="V855" s="118"/>
      <c r="W855" s="118"/>
      <c r="X855" s="118"/>
      <c r="Y855" s="118"/>
      <c r="Z855" s="118"/>
    </row>
    <row r="856" spans="1:26" ht="14.25" customHeight="1" x14ac:dyDescent="0.55000000000000004">
      <c r="A856" s="118"/>
      <c r="B856" s="118"/>
      <c r="C856" s="118"/>
      <c r="D856" s="119"/>
      <c r="E856" s="119"/>
      <c r="F856" s="119"/>
      <c r="G856" s="119"/>
      <c r="H856" s="119"/>
      <c r="I856" s="119"/>
      <c r="J856" s="119"/>
      <c r="K856" s="119"/>
      <c r="L856" s="119"/>
      <c r="M856" s="118"/>
      <c r="N856" s="118"/>
      <c r="O856" s="118"/>
      <c r="P856" s="120"/>
      <c r="R856" s="118"/>
      <c r="S856" s="118"/>
      <c r="T856" s="118"/>
      <c r="U856" s="118"/>
      <c r="V856" s="118"/>
      <c r="W856" s="118"/>
      <c r="X856" s="118"/>
      <c r="Y856" s="118"/>
      <c r="Z856" s="118"/>
    </row>
    <row r="857" spans="1:26" ht="14.25" customHeight="1" x14ac:dyDescent="0.55000000000000004">
      <c r="A857" s="118"/>
      <c r="B857" s="118"/>
      <c r="C857" s="118"/>
      <c r="D857" s="119"/>
      <c r="E857" s="119"/>
      <c r="F857" s="119"/>
      <c r="G857" s="119"/>
      <c r="H857" s="119"/>
      <c r="I857" s="119"/>
      <c r="J857" s="119"/>
      <c r="K857" s="119"/>
      <c r="L857" s="119"/>
      <c r="M857" s="118"/>
      <c r="N857" s="118"/>
      <c r="O857" s="118"/>
      <c r="P857" s="120"/>
      <c r="R857" s="118"/>
      <c r="S857" s="118"/>
      <c r="T857" s="118"/>
      <c r="U857" s="118"/>
      <c r="V857" s="118"/>
      <c r="W857" s="118"/>
      <c r="X857" s="118"/>
      <c r="Y857" s="118"/>
      <c r="Z857" s="118"/>
    </row>
    <row r="858" spans="1:26" ht="14.25" customHeight="1" x14ac:dyDescent="0.55000000000000004">
      <c r="A858" s="118"/>
      <c r="B858" s="118"/>
      <c r="C858" s="118"/>
      <c r="D858" s="119"/>
      <c r="E858" s="119"/>
      <c r="F858" s="119"/>
      <c r="G858" s="119"/>
      <c r="H858" s="119"/>
      <c r="I858" s="119"/>
      <c r="J858" s="119"/>
      <c r="K858" s="119"/>
      <c r="L858" s="119"/>
      <c r="M858" s="118"/>
      <c r="N858" s="118"/>
      <c r="O858" s="118"/>
      <c r="P858" s="120"/>
      <c r="R858" s="118"/>
      <c r="S858" s="118"/>
      <c r="T858" s="118"/>
      <c r="U858" s="118"/>
      <c r="V858" s="118"/>
      <c r="W858" s="118"/>
      <c r="X858" s="118"/>
      <c r="Y858" s="118"/>
      <c r="Z858" s="118"/>
    </row>
    <row r="859" spans="1:26" ht="14.25" customHeight="1" x14ac:dyDescent="0.55000000000000004">
      <c r="A859" s="118"/>
      <c r="B859" s="118"/>
      <c r="C859" s="118"/>
      <c r="D859" s="119"/>
      <c r="E859" s="119"/>
      <c r="F859" s="119"/>
      <c r="G859" s="119"/>
      <c r="H859" s="119"/>
      <c r="I859" s="119"/>
      <c r="J859" s="119"/>
      <c r="K859" s="119"/>
      <c r="L859" s="119"/>
      <c r="M859" s="118"/>
      <c r="N859" s="118"/>
      <c r="O859" s="118"/>
      <c r="P859" s="120"/>
      <c r="R859" s="118"/>
      <c r="S859" s="118"/>
      <c r="T859" s="118"/>
      <c r="U859" s="118"/>
      <c r="V859" s="118"/>
      <c r="W859" s="118"/>
      <c r="X859" s="118"/>
      <c r="Y859" s="118"/>
      <c r="Z859" s="118"/>
    </row>
    <row r="860" spans="1:26" ht="14.25" customHeight="1" x14ac:dyDescent="0.55000000000000004">
      <c r="A860" s="118"/>
      <c r="B860" s="118"/>
      <c r="C860" s="118"/>
      <c r="D860" s="119"/>
      <c r="E860" s="119"/>
      <c r="F860" s="119"/>
      <c r="G860" s="119"/>
      <c r="H860" s="119"/>
      <c r="I860" s="119"/>
      <c r="J860" s="119"/>
      <c r="K860" s="119"/>
      <c r="L860" s="119"/>
      <c r="M860" s="118"/>
      <c r="N860" s="118"/>
      <c r="O860" s="118"/>
      <c r="P860" s="120"/>
      <c r="R860" s="118"/>
      <c r="S860" s="118"/>
      <c r="T860" s="118"/>
      <c r="U860" s="118"/>
      <c r="V860" s="118"/>
      <c r="W860" s="118"/>
      <c r="X860" s="118"/>
      <c r="Y860" s="118"/>
      <c r="Z860" s="118"/>
    </row>
    <row r="861" spans="1:26" ht="14.25" customHeight="1" x14ac:dyDescent="0.55000000000000004">
      <c r="A861" s="118"/>
      <c r="B861" s="118"/>
      <c r="C861" s="118"/>
      <c r="D861" s="119"/>
      <c r="E861" s="119"/>
      <c r="F861" s="119"/>
      <c r="G861" s="119"/>
      <c r="H861" s="119"/>
      <c r="I861" s="119"/>
      <c r="J861" s="119"/>
      <c r="K861" s="119"/>
      <c r="L861" s="119"/>
      <c r="M861" s="118"/>
      <c r="N861" s="118"/>
      <c r="O861" s="118"/>
      <c r="P861" s="120"/>
      <c r="R861" s="118"/>
      <c r="S861" s="118"/>
      <c r="T861" s="118"/>
      <c r="U861" s="118"/>
      <c r="V861" s="118"/>
      <c r="W861" s="118"/>
      <c r="X861" s="118"/>
      <c r="Y861" s="118"/>
      <c r="Z861" s="118"/>
    </row>
    <row r="862" spans="1:26" ht="14.25" customHeight="1" x14ac:dyDescent="0.55000000000000004">
      <c r="A862" s="118"/>
      <c r="B862" s="118"/>
      <c r="C862" s="118"/>
      <c r="D862" s="119"/>
      <c r="E862" s="119"/>
      <c r="F862" s="119"/>
      <c r="G862" s="119"/>
      <c r="H862" s="119"/>
      <c r="I862" s="119"/>
      <c r="J862" s="119"/>
      <c r="K862" s="119"/>
      <c r="L862" s="119"/>
      <c r="M862" s="118"/>
      <c r="N862" s="118"/>
      <c r="O862" s="118"/>
      <c r="P862" s="120"/>
      <c r="R862" s="118"/>
      <c r="S862" s="118"/>
      <c r="T862" s="118"/>
      <c r="U862" s="118"/>
      <c r="V862" s="118"/>
      <c r="W862" s="118"/>
      <c r="X862" s="118"/>
      <c r="Y862" s="118"/>
      <c r="Z862" s="118"/>
    </row>
    <row r="863" spans="1:26" ht="14.25" customHeight="1" x14ac:dyDescent="0.55000000000000004">
      <c r="A863" s="118"/>
      <c r="B863" s="118"/>
      <c r="C863" s="118"/>
      <c r="D863" s="119"/>
      <c r="E863" s="119"/>
      <c r="F863" s="119"/>
      <c r="G863" s="119"/>
      <c r="H863" s="119"/>
      <c r="I863" s="119"/>
      <c r="J863" s="119"/>
      <c r="K863" s="119"/>
      <c r="L863" s="119"/>
      <c r="M863" s="118"/>
      <c r="N863" s="118"/>
      <c r="O863" s="118"/>
      <c r="P863" s="120"/>
      <c r="R863" s="118"/>
      <c r="S863" s="118"/>
      <c r="T863" s="118"/>
      <c r="U863" s="118"/>
      <c r="V863" s="118"/>
      <c r="W863" s="118"/>
      <c r="X863" s="118"/>
      <c r="Y863" s="118"/>
      <c r="Z863" s="118"/>
    </row>
    <row r="864" spans="1:26" ht="14.25" customHeight="1" x14ac:dyDescent="0.55000000000000004">
      <c r="A864" s="118"/>
      <c r="B864" s="118"/>
      <c r="C864" s="118"/>
      <c r="D864" s="119"/>
      <c r="E864" s="119"/>
      <c r="F864" s="119"/>
      <c r="G864" s="119"/>
      <c r="H864" s="119"/>
      <c r="I864" s="119"/>
      <c r="J864" s="119"/>
      <c r="K864" s="119"/>
      <c r="L864" s="119"/>
      <c r="M864" s="118"/>
      <c r="N864" s="118"/>
      <c r="O864" s="118"/>
      <c r="P864" s="120"/>
      <c r="R864" s="118"/>
      <c r="S864" s="118"/>
      <c r="T864" s="118"/>
      <c r="U864" s="118"/>
      <c r="V864" s="118"/>
      <c r="W864" s="118"/>
      <c r="X864" s="118"/>
      <c r="Y864" s="118"/>
      <c r="Z864" s="118"/>
    </row>
    <row r="865" spans="1:26" ht="14.25" customHeight="1" x14ac:dyDescent="0.55000000000000004">
      <c r="A865" s="118"/>
      <c r="B865" s="118"/>
      <c r="C865" s="118"/>
      <c r="D865" s="119"/>
      <c r="E865" s="119"/>
      <c r="F865" s="119"/>
      <c r="G865" s="119"/>
      <c r="H865" s="119"/>
      <c r="I865" s="119"/>
      <c r="J865" s="119"/>
      <c r="K865" s="119"/>
      <c r="L865" s="119"/>
      <c r="M865" s="118"/>
      <c r="N865" s="118"/>
      <c r="O865" s="118"/>
      <c r="P865" s="120"/>
      <c r="R865" s="118"/>
      <c r="S865" s="118"/>
      <c r="T865" s="118"/>
      <c r="U865" s="118"/>
      <c r="V865" s="118"/>
      <c r="W865" s="118"/>
      <c r="X865" s="118"/>
      <c r="Y865" s="118"/>
      <c r="Z865" s="118"/>
    </row>
    <row r="866" spans="1:26" ht="14.25" customHeight="1" x14ac:dyDescent="0.55000000000000004">
      <c r="A866" s="118"/>
      <c r="B866" s="118"/>
      <c r="C866" s="118"/>
      <c r="D866" s="119"/>
      <c r="E866" s="119"/>
      <c r="F866" s="119"/>
      <c r="G866" s="119"/>
      <c r="H866" s="119"/>
      <c r="I866" s="119"/>
      <c r="J866" s="119"/>
      <c r="K866" s="119"/>
      <c r="L866" s="119"/>
      <c r="M866" s="118"/>
      <c r="N866" s="118"/>
      <c r="O866" s="118"/>
      <c r="P866" s="120"/>
      <c r="R866" s="118"/>
      <c r="S866" s="118"/>
      <c r="T866" s="118"/>
      <c r="U866" s="118"/>
      <c r="V866" s="118"/>
      <c r="W866" s="118"/>
      <c r="X866" s="118"/>
      <c r="Y866" s="118"/>
      <c r="Z866" s="118"/>
    </row>
    <row r="867" spans="1:26" ht="14.25" customHeight="1" x14ac:dyDescent="0.55000000000000004">
      <c r="A867" s="118"/>
      <c r="B867" s="118"/>
      <c r="C867" s="118"/>
      <c r="D867" s="119"/>
      <c r="E867" s="119"/>
      <c r="F867" s="119"/>
      <c r="G867" s="119"/>
      <c r="H867" s="119"/>
      <c r="I867" s="119"/>
      <c r="J867" s="119"/>
      <c r="K867" s="119"/>
      <c r="L867" s="119"/>
      <c r="M867" s="118"/>
      <c r="N867" s="118"/>
      <c r="O867" s="118"/>
      <c r="P867" s="120"/>
      <c r="R867" s="118"/>
      <c r="S867" s="118"/>
      <c r="T867" s="118"/>
      <c r="U867" s="118"/>
      <c r="V867" s="118"/>
      <c r="W867" s="118"/>
      <c r="X867" s="118"/>
      <c r="Y867" s="118"/>
      <c r="Z867" s="118"/>
    </row>
    <row r="868" spans="1:26" ht="14.25" customHeight="1" x14ac:dyDescent="0.55000000000000004">
      <c r="A868" s="118"/>
      <c r="B868" s="118"/>
      <c r="C868" s="118"/>
      <c r="D868" s="119"/>
      <c r="E868" s="119"/>
      <c r="F868" s="119"/>
      <c r="G868" s="119"/>
      <c r="H868" s="119"/>
      <c r="I868" s="119"/>
      <c r="J868" s="119"/>
      <c r="K868" s="119"/>
      <c r="L868" s="119"/>
      <c r="M868" s="118"/>
      <c r="N868" s="118"/>
      <c r="O868" s="118"/>
      <c r="P868" s="120"/>
      <c r="R868" s="118"/>
      <c r="S868" s="118"/>
      <c r="T868" s="118"/>
      <c r="U868" s="118"/>
      <c r="V868" s="118"/>
      <c r="W868" s="118"/>
      <c r="X868" s="118"/>
      <c r="Y868" s="118"/>
      <c r="Z868" s="118"/>
    </row>
    <row r="869" spans="1:26" ht="14.25" customHeight="1" x14ac:dyDescent="0.55000000000000004">
      <c r="A869" s="118"/>
      <c r="B869" s="118"/>
      <c r="C869" s="118"/>
      <c r="D869" s="119"/>
      <c r="E869" s="119"/>
      <c r="F869" s="119"/>
      <c r="G869" s="119"/>
      <c r="H869" s="119"/>
      <c r="I869" s="119"/>
      <c r="J869" s="119"/>
      <c r="K869" s="119"/>
      <c r="L869" s="119"/>
      <c r="M869" s="118"/>
      <c r="N869" s="118"/>
      <c r="O869" s="118"/>
      <c r="P869" s="120"/>
      <c r="R869" s="118"/>
      <c r="S869" s="118"/>
      <c r="T869" s="118"/>
      <c r="U869" s="118"/>
      <c r="V869" s="118"/>
      <c r="W869" s="118"/>
      <c r="X869" s="118"/>
      <c r="Y869" s="118"/>
      <c r="Z869" s="118"/>
    </row>
    <row r="870" spans="1:26" ht="14.25" customHeight="1" x14ac:dyDescent="0.55000000000000004">
      <c r="A870" s="118"/>
      <c r="B870" s="118"/>
      <c r="C870" s="118"/>
      <c r="D870" s="119"/>
      <c r="E870" s="119"/>
      <c r="F870" s="119"/>
      <c r="G870" s="119"/>
      <c r="H870" s="119"/>
      <c r="I870" s="119"/>
      <c r="J870" s="119"/>
      <c r="K870" s="119"/>
      <c r="L870" s="119"/>
      <c r="M870" s="118"/>
      <c r="N870" s="118"/>
      <c r="O870" s="118"/>
      <c r="P870" s="120"/>
      <c r="R870" s="118"/>
      <c r="S870" s="118"/>
      <c r="T870" s="118"/>
      <c r="U870" s="118"/>
      <c r="V870" s="118"/>
      <c r="W870" s="118"/>
      <c r="X870" s="118"/>
      <c r="Y870" s="118"/>
      <c r="Z870" s="118"/>
    </row>
    <row r="871" spans="1:26" ht="14.25" customHeight="1" x14ac:dyDescent="0.55000000000000004">
      <c r="A871" s="118"/>
      <c r="B871" s="118"/>
      <c r="C871" s="118"/>
      <c r="D871" s="119"/>
      <c r="E871" s="119"/>
      <c r="F871" s="119"/>
      <c r="G871" s="119"/>
      <c r="H871" s="119"/>
      <c r="I871" s="119"/>
      <c r="J871" s="119"/>
      <c r="K871" s="119"/>
      <c r="L871" s="119"/>
      <c r="M871" s="118"/>
      <c r="N871" s="118"/>
      <c r="O871" s="118"/>
      <c r="P871" s="120"/>
      <c r="R871" s="118"/>
      <c r="S871" s="118"/>
      <c r="T871" s="118"/>
      <c r="U871" s="118"/>
      <c r="V871" s="118"/>
      <c r="W871" s="118"/>
      <c r="X871" s="118"/>
      <c r="Y871" s="118"/>
      <c r="Z871" s="118"/>
    </row>
    <row r="872" spans="1:26" ht="14.25" customHeight="1" x14ac:dyDescent="0.55000000000000004">
      <c r="A872" s="118"/>
      <c r="B872" s="118"/>
      <c r="C872" s="118"/>
      <c r="D872" s="119"/>
      <c r="E872" s="119"/>
      <c r="F872" s="119"/>
      <c r="G872" s="119"/>
      <c r="H872" s="119"/>
      <c r="I872" s="119"/>
      <c r="J872" s="119"/>
      <c r="K872" s="119"/>
      <c r="L872" s="119"/>
      <c r="M872" s="118"/>
      <c r="N872" s="118"/>
      <c r="O872" s="118"/>
      <c r="P872" s="120"/>
      <c r="R872" s="118"/>
      <c r="S872" s="118"/>
      <c r="T872" s="118"/>
      <c r="U872" s="118"/>
      <c r="V872" s="118"/>
      <c r="W872" s="118"/>
      <c r="X872" s="118"/>
      <c r="Y872" s="118"/>
      <c r="Z872" s="118"/>
    </row>
    <row r="873" spans="1:26" ht="14.25" customHeight="1" x14ac:dyDescent="0.55000000000000004">
      <c r="A873" s="118"/>
      <c r="B873" s="118"/>
      <c r="C873" s="118"/>
      <c r="D873" s="119"/>
      <c r="E873" s="119"/>
      <c r="F873" s="119"/>
      <c r="G873" s="119"/>
      <c r="H873" s="119"/>
      <c r="I873" s="119"/>
      <c r="J873" s="119"/>
      <c r="K873" s="119"/>
      <c r="L873" s="119"/>
      <c r="M873" s="118"/>
      <c r="N873" s="118"/>
      <c r="O873" s="118"/>
      <c r="P873" s="120"/>
      <c r="R873" s="118"/>
      <c r="S873" s="118"/>
      <c r="T873" s="118"/>
      <c r="U873" s="118"/>
      <c r="V873" s="118"/>
      <c r="W873" s="118"/>
      <c r="X873" s="118"/>
      <c r="Y873" s="118"/>
      <c r="Z873" s="118"/>
    </row>
    <row r="874" spans="1:26" ht="14.25" customHeight="1" x14ac:dyDescent="0.55000000000000004">
      <c r="A874" s="118"/>
      <c r="B874" s="118"/>
      <c r="C874" s="118"/>
      <c r="D874" s="119"/>
      <c r="E874" s="119"/>
      <c r="F874" s="119"/>
      <c r="G874" s="119"/>
      <c r="H874" s="119"/>
      <c r="I874" s="119"/>
      <c r="J874" s="119"/>
      <c r="K874" s="119"/>
      <c r="L874" s="119"/>
      <c r="M874" s="118"/>
      <c r="N874" s="118"/>
      <c r="O874" s="118"/>
      <c r="P874" s="120"/>
      <c r="R874" s="118"/>
      <c r="S874" s="118"/>
      <c r="T874" s="118"/>
      <c r="U874" s="118"/>
      <c r="V874" s="118"/>
      <c r="W874" s="118"/>
      <c r="X874" s="118"/>
      <c r="Y874" s="118"/>
      <c r="Z874" s="118"/>
    </row>
    <row r="875" spans="1:26" ht="14.25" customHeight="1" x14ac:dyDescent="0.55000000000000004">
      <c r="A875" s="118"/>
      <c r="B875" s="118"/>
      <c r="C875" s="118"/>
      <c r="D875" s="119"/>
      <c r="E875" s="119"/>
      <c r="F875" s="119"/>
      <c r="G875" s="119"/>
      <c r="H875" s="119"/>
      <c r="I875" s="119"/>
      <c r="J875" s="119"/>
      <c r="K875" s="119"/>
      <c r="L875" s="119"/>
      <c r="M875" s="118"/>
      <c r="N875" s="118"/>
      <c r="O875" s="118"/>
      <c r="P875" s="120"/>
      <c r="R875" s="118"/>
      <c r="S875" s="118"/>
      <c r="T875" s="118"/>
      <c r="U875" s="118"/>
      <c r="V875" s="118"/>
      <c r="W875" s="118"/>
      <c r="X875" s="118"/>
      <c r="Y875" s="118"/>
      <c r="Z875" s="118"/>
    </row>
    <row r="876" spans="1:26" ht="14.25" customHeight="1" x14ac:dyDescent="0.55000000000000004">
      <c r="A876" s="118"/>
      <c r="B876" s="118"/>
      <c r="C876" s="118"/>
      <c r="D876" s="119"/>
      <c r="E876" s="119"/>
      <c r="F876" s="119"/>
      <c r="G876" s="119"/>
      <c r="H876" s="119"/>
      <c r="I876" s="119"/>
      <c r="J876" s="119"/>
      <c r="K876" s="119"/>
      <c r="L876" s="119"/>
      <c r="M876" s="118"/>
      <c r="N876" s="118"/>
      <c r="O876" s="118"/>
      <c r="P876" s="120"/>
      <c r="R876" s="118"/>
      <c r="S876" s="118"/>
      <c r="T876" s="118"/>
      <c r="U876" s="118"/>
      <c r="V876" s="118"/>
      <c r="W876" s="118"/>
      <c r="X876" s="118"/>
      <c r="Y876" s="118"/>
      <c r="Z876" s="118"/>
    </row>
    <row r="877" spans="1:26" ht="14.25" customHeight="1" x14ac:dyDescent="0.55000000000000004">
      <c r="A877" s="118"/>
      <c r="B877" s="118"/>
      <c r="C877" s="118"/>
      <c r="D877" s="119"/>
      <c r="E877" s="119"/>
      <c r="F877" s="119"/>
      <c r="G877" s="119"/>
      <c r="H877" s="119"/>
      <c r="I877" s="119"/>
      <c r="J877" s="119"/>
      <c r="K877" s="119"/>
      <c r="L877" s="119"/>
      <c r="M877" s="118"/>
      <c r="N877" s="118"/>
      <c r="O877" s="118"/>
      <c r="P877" s="120"/>
      <c r="R877" s="118"/>
      <c r="S877" s="118"/>
      <c r="T877" s="118"/>
      <c r="U877" s="118"/>
      <c r="V877" s="118"/>
      <c r="W877" s="118"/>
      <c r="X877" s="118"/>
      <c r="Y877" s="118"/>
      <c r="Z877" s="118"/>
    </row>
    <row r="878" spans="1:26" ht="14.25" customHeight="1" x14ac:dyDescent="0.55000000000000004">
      <c r="A878" s="118"/>
      <c r="B878" s="118"/>
      <c r="C878" s="118"/>
      <c r="D878" s="119"/>
      <c r="E878" s="119"/>
      <c r="F878" s="119"/>
      <c r="G878" s="119"/>
      <c r="H878" s="119"/>
      <c r="I878" s="119"/>
      <c r="J878" s="119"/>
      <c r="K878" s="119"/>
      <c r="L878" s="119"/>
      <c r="M878" s="118"/>
      <c r="N878" s="118"/>
      <c r="O878" s="118"/>
      <c r="P878" s="120"/>
      <c r="R878" s="118"/>
      <c r="S878" s="118"/>
      <c r="T878" s="118"/>
      <c r="U878" s="118"/>
      <c r="V878" s="118"/>
      <c r="W878" s="118"/>
      <c r="X878" s="118"/>
      <c r="Y878" s="118"/>
      <c r="Z878" s="118"/>
    </row>
    <row r="879" spans="1:26" ht="14.25" customHeight="1" x14ac:dyDescent="0.55000000000000004">
      <c r="A879" s="118"/>
      <c r="B879" s="118"/>
      <c r="C879" s="118"/>
      <c r="D879" s="119"/>
      <c r="E879" s="119"/>
      <c r="F879" s="119"/>
      <c r="G879" s="119"/>
      <c r="H879" s="119"/>
      <c r="I879" s="119"/>
      <c r="J879" s="119"/>
      <c r="K879" s="119"/>
      <c r="L879" s="119"/>
      <c r="M879" s="118"/>
      <c r="N879" s="118"/>
      <c r="O879" s="118"/>
      <c r="P879" s="120"/>
      <c r="R879" s="118"/>
      <c r="S879" s="118"/>
      <c r="T879" s="118"/>
      <c r="U879" s="118"/>
      <c r="V879" s="118"/>
      <c r="W879" s="118"/>
      <c r="X879" s="118"/>
      <c r="Y879" s="118"/>
      <c r="Z879" s="118"/>
    </row>
    <row r="880" spans="1:26" ht="14.25" customHeight="1" x14ac:dyDescent="0.55000000000000004">
      <c r="A880" s="118"/>
      <c r="B880" s="118"/>
      <c r="C880" s="118"/>
      <c r="D880" s="119"/>
      <c r="E880" s="119"/>
      <c r="F880" s="119"/>
      <c r="G880" s="119"/>
      <c r="H880" s="119"/>
      <c r="I880" s="119"/>
      <c r="J880" s="119"/>
      <c r="K880" s="119"/>
      <c r="L880" s="119"/>
      <c r="M880" s="118"/>
      <c r="N880" s="118"/>
      <c r="O880" s="118"/>
      <c r="P880" s="120"/>
      <c r="R880" s="118"/>
      <c r="S880" s="118"/>
      <c r="T880" s="118"/>
      <c r="U880" s="118"/>
      <c r="V880" s="118"/>
      <c r="W880" s="118"/>
      <c r="X880" s="118"/>
      <c r="Y880" s="118"/>
      <c r="Z880" s="118"/>
    </row>
    <row r="881" spans="1:26" ht="14.25" customHeight="1" x14ac:dyDescent="0.55000000000000004">
      <c r="A881" s="118"/>
      <c r="B881" s="118"/>
      <c r="C881" s="118"/>
      <c r="D881" s="119"/>
      <c r="E881" s="119"/>
      <c r="F881" s="119"/>
      <c r="G881" s="119"/>
      <c r="H881" s="119"/>
      <c r="I881" s="119"/>
      <c r="J881" s="119"/>
      <c r="K881" s="119"/>
      <c r="L881" s="119"/>
      <c r="M881" s="118"/>
      <c r="N881" s="118"/>
      <c r="O881" s="118"/>
      <c r="P881" s="120"/>
      <c r="R881" s="118"/>
      <c r="S881" s="118"/>
      <c r="T881" s="118"/>
      <c r="U881" s="118"/>
      <c r="V881" s="118"/>
      <c r="W881" s="118"/>
      <c r="X881" s="118"/>
      <c r="Y881" s="118"/>
      <c r="Z881" s="118"/>
    </row>
    <row r="882" spans="1:26" ht="14.25" customHeight="1" x14ac:dyDescent="0.55000000000000004">
      <c r="A882" s="118"/>
      <c r="B882" s="118"/>
      <c r="C882" s="118"/>
      <c r="D882" s="119"/>
      <c r="E882" s="119"/>
      <c r="F882" s="119"/>
      <c r="G882" s="119"/>
      <c r="H882" s="119"/>
      <c r="I882" s="119"/>
      <c r="J882" s="119"/>
      <c r="K882" s="119"/>
      <c r="L882" s="119"/>
      <c r="M882" s="118"/>
      <c r="N882" s="118"/>
      <c r="O882" s="118"/>
      <c r="P882" s="120"/>
      <c r="R882" s="118"/>
      <c r="S882" s="118"/>
      <c r="T882" s="118"/>
      <c r="U882" s="118"/>
      <c r="V882" s="118"/>
      <c r="W882" s="118"/>
      <c r="X882" s="118"/>
      <c r="Y882" s="118"/>
      <c r="Z882" s="118"/>
    </row>
    <row r="883" spans="1:26" ht="14.25" customHeight="1" x14ac:dyDescent="0.55000000000000004">
      <c r="A883" s="118"/>
      <c r="B883" s="118"/>
      <c r="C883" s="118"/>
      <c r="D883" s="119"/>
      <c r="E883" s="119"/>
      <c r="F883" s="119"/>
      <c r="G883" s="119"/>
      <c r="H883" s="119"/>
      <c r="I883" s="119"/>
      <c r="J883" s="119"/>
      <c r="K883" s="119"/>
      <c r="L883" s="119"/>
      <c r="M883" s="118"/>
      <c r="N883" s="118"/>
      <c r="O883" s="118"/>
      <c r="P883" s="120"/>
      <c r="R883" s="118"/>
      <c r="S883" s="118"/>
      <c r="T883" s="118"/>
      <c r="U883" s="118"/>
      <c r="V883" s="118"/>
      <c r="W883" s="118"/>
      <c r="X883" s="118"/>
      <c r="Y883" s="118"/>
      <c r="Z883" s="118"/>
    </row>
    <row r="884" spans="1:26" ht="14.25" customHeight="1" x14ac:dyDescent="0.55000000000000004">
      <c r="A884" s="118"/>
      <c r="B884" s="118"/>
      <c r="C884" s="118"/>
      <c r="D884" s="119"/>
      <c r="E884" s="119"/>
      <c r="F884" s="119"/>
      <c r="G884" s="119"/>
      <c r="H884" s="119"/>
      <c r="I884" s="119"/>
      <c r="J884" s="119"/>
      <c r="K884" s="119"/>
      <c r="L884" s="119"/>
      <c r="M884" s="118"/>
      <c r="N884" s="118"/>
      <c r="O884" s="118"/>
      <c r="P884" s="120"/>
      <c r="R884" s="118"/>
      <c r="S884" s="118"/>
      <c r="T884" s="118"/>
      <c r="U884" s="118"/>
      <c r="V884" s="118"/>
      <c r="W884" s="118"/>
      <c r="X884" s="118"/>
      <c r="Y884" s="118"/>
      <c r="Z884" s="118"/>
    </row>
    <row r="885" spans="1:26" ht="14.25" customHeight="1" x14ac:dyDescent="0.55000000000000004">
      <c r="A885" s="118"/>
      <c r="B885" s="118"/>
      <c r="C885" s="118"/>
      <c r="D885" s="119"/>
      <c r="E885" s="119"/>
      <c r="F885" s="119"/>
      <c r="G885" s="119"/>
      <c r="H885" s="119"/>
      <c r="I885" s="119"/>
      <c r="J885" s="119"/>
      <c r="K885" s="119"/>
      <c r="L885" s="119"/>
      <c r="M885" s="118"/>
      <c r="N885" s="118"/>
      <c r="O885" s="118"/>
      <c r="P885" s="120"/>
      <c r="R885" s="118"/>
      <c r="S885" s="118"/>
      <c r="T885" s="118"/>
      <c r="U885" s="118"/>
      <c r="V885" s="118"/>
      <c r="W885" s="118"/>
      <c r="X885" s="118"/>
      <c r="Y885" s="118"/>
      <c r="Z885" s="118"/>
    </row>
    <row r="886" spans="1:26" ht="14.25" customHeight="1" x14ac:dyDescent="0.55000000000000004">
      <c r="A886" s="118"/>
      <c r="B886" s="118"/>
      <c r="C886" s="118"/>
      <c r="D886" s="119"/>
      <c r="E886" s="119"/>
      <c r="F886" s="119"/>
      <c r="G886" s="119"/>
      <c r="H886" s="119"/>
      <c r="I886" s="119"/>
      <c r="J886" s="119"/>
      <c r="K886" s="119"/>
      <c r="L886" s="119"/>
      <c r="M886" s="118"/>
      <c r="N886" s="118"/>
      <c r="O886" s="118"/>
      <c r="P886" s="120"/>
      <c r="R886" s="118"/>
      <c r="S886" s="118"/>
      <c r="T886" s="118"/>
      <c r="U886" s="118"/>
      <c r="V886" s="118"/>
      <c r="W886" s="118"/>
      <c r="X886" s="118"/>
      <c r="Y886" s="118"/>
      <c r="Z886" s="118"/>
    </row>
    <row r="887" spans="1:26" ht="14.25" customHeight="1" x14ac:dyDescent="0.55000000000000004">
      <c r="A887" s="118"/>
      <c r="B887" s="118"/>
      <c r="C887" s="118"/>
      <c r="D887" s="119"/>
      <c r="E887" s="119"/>
      <c r="F887" s="119"/>
      <c r="G887" s="119"/>
      <c r="H887" s="119"/>
      <c r="I887" s="119"/>
      <c r="J887" s="119"/>
      <c r="K887" s="119"/>
      <c r="L887" s="119"/>
      <c r="M887" s="118"/>
      <c r="N887" s="118"/>
      <c r="O887" s="118"/>
      <c r="P887" s="120"/>
      <c r="R887" s="118"/>
      <c r="S887" s="118"/>
      <c r="T887" s="118"/>
      <c r="U887" s="118"/>
      <c r="V887" s="118"/>
      <c r="W887" s="118"/>
      <c r="X887" s="118"/>
      <c r="Y887" s="118"/>
      <c r="Z887" s="118"/>
    </row>
    <row r="888" spans="1:26" ht="14.25" customHeight="1" x14ac:dyDescent="0.55000000000000004">
      <c r="A888" s="118"/>
      <c r="B888" s="118"/>
      <c r="C888" s="118"/>
      <c r="D888" s="119"/>
      <c r="E888" s="119"/>
      <c r="F888" s="119"/>
      <c r="G888" s="119"/>
      <c r="H888" s="119"/>
      <c r="I888" s="119"/>
      <c r="J888" s="119"/>
      <c r="K888" s="119"/>
      <c r="L888" s="119"/>
      <c r="M888" s="118"/>
      <c r="N888" s="118"/>
      <c r="O888" s="118"/>
      <c r="P888" s="120"/>
      <c r="R888" s="118"/>
      <c r="S888" s="118"/>
      <c r="T888" s="118"/>
      <c r="U888" s="118"/>
      <c r="V888" s="118"/>
      <c r="W888" s="118"/>
      <c r="X888" s="118"/>
      <c r="Y888" s="118"/>
      <c r="Z888" s="118"/>
    </row>
    <row r="889" spans="1:26" ht="14.25" customHeight="1" x14ac:dyDescent="0.55000000000000004">
      <c r="A889" s="118"/>
      <c r="B889" s="118"/>
      <c r="C889" s="118"/>
      <c r="D889" s="119"/>
      <c r="E889" s="119"/>
      <c r="F889" s="119"/>
      <c r="G889" s="119"/>
      <c r="H889" s="119"/>
      <c r="I889" s="119"/>
      <c r="J889" s="119"/>
      <c r="K889" s="119"/>
      <c r="L889" s="119"/>
      <c r="M889" s="118"/>
      <c r="N889" s="118"/>
      <c r="O889" s="118"/>
      <c r="P889" s="120"/>
      <c r="R889" s="118"/>
      <c r="S889" s="118"/>
      <c r="T889" s="118"/>
      <c r="U889" s="118"/>
      <c r="V889" s="118"/>
      <c r="W889" s="118"/>
      <c r="X889" s="118"/>
      <c r="Y889" s="118"/>
      <c r="Z889" s="118"/>
    </row>
    <row r="890" spans="1:26" ht="14.25" customHeight="1" x14ac:dyDescent="0.55000000000000004">
      <c r="A890" s="118"/>
      <c r="B890" s="118"/>
      <c r="C890" s="118"/>
      <c r="D890" s="119"/>
      <c r="E890" s="119"/>
      <c r="F890" s="119"/>
      <c r="G890" s="119"/>
      <c r="H890" s="119"/>
      <c r="I890" s="119"/>
      <c r="J890" s="119"/>
      <c r="K890" s="119"/>
      <c r="L890" s="119"/>
      <c r="M890" s="118"/>
      <c r="N890" s="118"/>
      <c r="O890" s="118"/>
      <c r="P890" s="120"/>
      <c r="R890" s="118"/>
      <c r="S890" s="118"/>
      <c r="T890" s="118"/>
      <c r="U890" s="118"/>
      <c r="V890" s="118"/>
      <c r="W890" s="118"/>
      <c r="X890" s="118"/>
      <c r="Y890" s="118"/>
      <c r="Z890" s="118"/>
    </row>
    <row r="891" spans="1:26" ht="14.25" customHeight="1" x14ac:dyDescent="0.55000000000000004">
      <c r="A891" s="118"/>
      <c r="B891" s="118"/>
      <c r="C891" s="118"/>
      <c r="D891" s="119"/>
      <c r="E891" s="119"/>
      <c r="F891" s="119"/>
      <c r="G891" s="119"/>
      <c r="H891" s="119"/>
      <c r="I891" s="119"/>
      <c r="J891" s="119"/>
      <c r="K891" s="119"/>
      <c r="L891" s="119"/>
      <c r="M891" s="118"/>
      <c r="N891" s="118"/>
      <c r="O891" s="118"/>
      <c r="P891" s="120"/>
      <c r="R891" s="118"/>
      <c r="S891" s="118"/>
      <c r="T891" s="118"/>
      <c r="U891" s="118"/>
      <c r="V891" s="118"/>
      <c r="W891" s="118"/>
      <c r="X891" s="118"/>
      <c r="Y891" s="118"/>
      <c r="Z891" s="118"/>
    </row>
    <row r="892" spans="1:26" ht="14.25" customHeight="1" x14ac:dyDescent="0.55000000000000004">
      <c r="A892" s="118"/>
      <c r="B892" s="118"/>
      <c r="C892" s="118"/>
      <c r="D892" s="119"/>
      <c r="E892" s="119"/>
      <c r="F892" s="119"/>
      <c r="G892" s="119"/>
      <c r="H892" s="119"/>
      <c r="I892" s="119"/>
      <c r="J892" s="119"/>
      <c r="K892" s="119"/>
      <c r="L892" s="119"/>
      <c r="M892" s="118"/>
      <c r="N892" s="118"/>
      <c r="O892" s="118"/>
      <c r="P892" s="120"/>
      <c r="R892" s="118"/>
      <c r="S892" s="118"/>
      <c r="T892" s="118"/>
      <c r="U892" s="118"/>
      <c r="V892" s="118"/>
      <c r="W892" s="118"/>
      <c r="X892" s="118"/>
      <c r="Y892" s="118"/>
      <c r="Z892" s="118"/>
    </row>
    <row r="893" spans="1:26" ht="14.25" customHeight="1" x14ac:dyDescent="0.55000000000000004">
      <c r="A893" s="118"/>
      <c r="B893" s="118"/>
      <c r="C893" s="118"/>
      <c r="D893" s="119"/>
      <c r="E893" s="119"/>
      <c r="F893" s="119"/>
      <c r="G893" s="119"/>
      <c r="H893" s="119"/>
      <c r="I893" s="119"/>
      <c r="J893" s="119"/>
      <c r="K893" s="119"/>
      <c r="L893" s="119"/>
      <c r="M893" s="118"/>
      <c r="N893" s="118"/>
      <c r="O893" s="118"/>
      <c r="P893" s="120"/>
      <c r="R893" s="118"/>
      <c r="S893" s="118"/>
      <c r="T893" s="118"/>
      <c r="U893" s="118"/>
      <c r="V893" s="118"/>
      <c r="W893" s="118"/>
      <c r="X893" s="118"/>
      <c r="Y893" s="118"/>
      <c r="Z893" s="118"/>
    </row>
    <row r="894" spans="1:26" ht="14.25" customHeight="1" x14ac:dyDescent="0.55000000000000004">
      <c r="A894" s="118"/>
      <c r="B894" s="118"/>
      <c r="C894" s="118"/>
      <c r="D894" s="119"/>
      <c r="E894" s="119"/>
      <c r="F894" s="119"/>
      <c r="G894" s="119"/>
      <c r="H894" s="119"/>
      <c r="I894" s="119"/>
      <c r="J894" s="119"/>
      <c r="K894" s="119"/>
      <c r="L894" s="119"/>
      <c r="M894" s="118"/>
      <c r="N894" s="118"/>
      <c r="O894" s="118"/>
      <c r="P894" s="120"/>
      <c r="R894" s="118"/>
      <c r="S894" s="118"/>
      <c r="T894" s="118"/>
      <c r="U894" s="118"/>
      <c r="V894" s="118"/>
      <c r="W894" s="118"/>
      <c r="X894" s="118"/>
      <c r="Y894" s="118"/>
      <c r="Z894" s="118"/>
    </row>
    <row r="895" spans="1:26" ht="14.25" customHeight="1" x14ac:dyDescent="0.55000000000000004">
      <c r="A895" s="118"/>
      <c r="B895" s="118"/>
      <c r="C895" s="118"/>
      <c r="D895" s="119"/>
      <c r="E895" s="119"/>
      <c r="F895" s="119"/>
      <c r="G895" s="119"/>
      <c r="H895" s="119"/>
      <c r="I895" s="119"/>
      <c r="J895" s="119"/>
      <c r="K895" s="119"/>
      <c r="L895" s="119"/>
      <c r="M895" s="118"/>
      <c r="N895" s="118"/>
      <c r="O895" s="118"/>
      <c r="P895" s="120"/>
      <c r="R895" s="118"/>
      <c r="S895" s="118"/>
      <c r="T895" s="118"/>
      <c r="U895" s="118"/>
      <c r="V895" s="118"/>
      <c r="W895" s="118"/>
      <c r="X895" s="118"/>
      <c r="Y895" s="118"/>
      <c r="Z895" s="118"/>
    </row>
    <row r="896" spans="1:26" ht="14.25" customHeight="1" x14ac:dyDescent="0.55000000000000004">
      <c r="A896" s="118"/>
      <c r="B896" s="118"/>
      <c r="C896" s="118"/>
      <c r="D896" s="119"/>
      <c r="E896" s="119"/>
      <c r="F896" s="119"/>
      <c r="G896" s="119"/>
      <c r="H896" s="119"/>
      <c r="I896" s="119"/>
      <c r="J896" s="119"/>
      <c r="K896" s="119"/>
      <c r="L896" s="119"/>
      <c r="M896" s="118"/>
      <c r="N896" s="118"/>
      <c r="O896" s="118"/>
      <c r="P896" s="120"/>
      <c r="R896" s="118"/>
      <c r="S896" s="118"/>
      <c r="T896" s="118"/>
      <c r="U896" s="118"/>
      <c r="V896" s="118"/>
      <c r="W896" s="118"/>
      <c r="X896" s="118"/>
      <c r="Y896" s="118"/>
      <c r="Z896" s="118"/>
    </row>
    <row r="897" spans="1:26" ht="14.25" customHeight="1" x14ac:dyDescent="0.55000000000000004">
      <c r="A897" s="118"/>
      <c r="B897" s="118"/>
      <c r="C897" s="118"/>
      <c r="D897" s="119"/>
      <c r="E897" s="119"/>
      <c r="F897" s="119"/>
      <c r="G897" s="119"/>
      <c r="H897" s="119"/>
      <c r="I897" s="119"/>
      <c r="J897" s="119"/>
      <c r="K897" s="119"/>
      <c r="L897" s="119"/>
      <c r="M897" s="118"/>
      <c r="N897" s="118"/>
      <c r="O897" s="118"/>
      <c r="P897" s="120"/>
      <c r="R897" s="118"/>
      <c r="S897" s="118"/>
      <c r="T897" s="118"/>
      <c r="U897" s="118"/>
      <c r="V897" s="118"/>
      <c r="W897" s="118"/>
      <c r="X897" s="118"/>
      <c r="Y897" s="118"/>
      <c r="Z897" s="118"/>
    </row>
    <row r="898" spans="1:26" ht="14.25" customHeight="1" x14ac:dyDescent="0.55000000000000004">
      <c r="A898" s="118"/>
      <c r="B898" s="118"/>
      <c r="C898" s="118"/>
      <c r="D898" s="119"/>
      <c r="E898" s="119"/>
      <c r="F898" s="119"/>
      <c r="G898" s="119"/>
      <c r="H898" s="119"/>
      <c r="I898" s="119"/>
      <c r="J898" s="119"/>
      <c r="K898" s="119"/>
      <c r="L898" s="119"/>
      <c r="M898" s="118"/>
      <c r="N898" s="118"/>
      <c r="O898" s="118"/>
      <c r="P898" s="120"/>
      <c r="R898" s="118"/>
      <c r="S898" s="118"/>
      <c r="T898" s="118"/>
      <c r="U898" s="118"/>
      <c r="V898" s="118"/>
      <c r="W898" s="118"/>
      <c r="X898" s="118"/>
      <c r="Y898" s="118"/>
      <c r="Z898" s="118"/>
    </row>
    <row r="899" spans="1:26" ht="14.25" customHeight="1" x14ac:dyDescent="0.55000000000000004">
      <c r="A899" s="118"/>
      <c r="B899" s="118"/>
      <c r="C899" s="118"/>
      <c r="D899" s="119"/>
      <c r="E899" s="119"/>
      <c r="F899" s="119"/>
      <c r="G899" s="119"/>
      <c r="H899" s="119"/>
      <c r="I899" s="119"/>
      <c r="J899" s="119"/>
      <c r="K899" s="119"/>
      <c r="L899" s="119"/>
      <c r="M899" s="118"/>
      <c r="N899" s="118"/>
      <c r="O899" s="118"/>
      <c r="P899" s="120"/>
      <c r="R899" s="118"/>
      <c r="S899" s="118"/>
      <c r="T899" s="118"/>
      <c r="U899" s="118"/>
      <c r="V899" s="118"/>
      <c r="W899" s="118"/>
      <c r="X899" s="118"/>
      <c r="Y899" s="118"/>
      <c r="Z899" s="118"/>
    </row>
    <row r="900" spans="1:26" ht="14.25" customHeight="1" x14ac:dyDescent="0.55000000000000004">
      <c r="A900" s="118"/>
      <c r="B900" s="118"/>
      <c r="C900" s="118"/>
      <c r="D900" s="119"/>
      <c r="E900" s="119"/>
      <c r="F900" s="119"/>
      <c r="G900" s="119"/>
      <c r="H900" s="119"/>
      <c r="I900" s="119"/>
      <c r="J900" s="119"/>
      <c r="K900" s="119"/>
      <c r="L900" s="119"/>
      <c r="M900" s="118"/>
      <c r="N900" s="118"/>
      <c r="O900" s="118"/>
      <c r="P900" s="120"/>
      <c r="R900" s="118"/>
      <c r="S900" s="118"/>
      <c r="T900" s="118"/>
      <c r="U900" s="118"/>
      <c r="V900" s="118"/>
      <c r="W900" s="118"/>
      <c r="X900" s="118"/>
      <c r="Y900" s="118"/>
      <c r="Z900" s="118"/>
    </row>
    <row r="901" spans="1:26" ht="14.25" customHeight="1" x14ac:dyDescent="0.55000000000000004">
      <c r="A901" s="118"/>
      <c r="B901" s="118"/>
      <c r="C901" s="118"/>
      <c r="D901" s="119"/>
      <c r="E901" s="119"/>
      <c r="F901" s="119"/>
      <c r="G901" s="119"/>
      <c r="H901" s="119"/>
      <c r="I901" s="119"/>
      <c r="J901" s="119"/>
      <c r="K901" s="119"/>
      <c r="L901" s="119"/>
      <c r="M901" s="118"/>
      <c r="N901" s="118"/>
      <c r="O901" s="118"/>
      <c r="P901" s="120"/>
      <c r="R901" s="118"/>
      <c r="S901" s="118"/>
      <c r="T901" s="118"/>
      <c r="U901" s="118"/>
      <c r="V901" s="118"/>
      <c r="W901" s="118"/>
      <c r="X901" s="118"/>
      <c r="Y901" s="118"/>
      <c r="Z901" s="118"/>
    </row>
    <row r="902" spans="1:26" ht="14.25" customHeight="1" x14ac:dyDescent="0.55000000000000004">
      <c r="A902" s="118"/>
      <c r="B902" s="118"/>
      <c r="C902" s="118"/>
      <c r="D902" s="119"/>
      <c r="E902" s="119"/>
      <c r="F902" s="119"/>
      <c r="G902" s="119"/>
      <c r="H902" s="119"/>
      <c r="I902" s="119"/>
      <c r="J902" s="119"/>
      <c r="K902" s="119"/>
      <c r="L902" s="119"/>
      <c r="M902" s="118"/>
      <c r="N902" s="118"/>
      <c r="O902" s="118"/>
      <c r="P902" s="120"/>
      <c r="R902" s="118"/>
      <c r="S902" s="118"/>
      <c r="T902" s="118"/>
      <c r="U902" s="118"/>
      <c r="V902" s="118"/>
      <c r="W902" s="118"/>
      <c r="X902" s="118"/>
      <c r="Y902" s="118"/>
      <c r="Z902" s="118"/>
    </row>
    <row r="903" spans="1:26" ht="14.25" customHeight="1" x14ac:dyDescent="0.55000000000000004">
      <c r="A903" s="118"/>
      <c r="B903" s="118"/>
      <c r="C903" s="118"/>
      <c r="D903" s="119"/>
      <c r="E903" s="119"/>
      <c r="F903" s="119"/>
      <c r="G903" s="119"/>
      <c r="H903" s="119"/>
      <c r="I903" s="119"/>
      <c r="J903" s="119"/>
      <c r="K903" s="119"/>
      <c r="L903" s="119"/>
      <c r="M903" s="118"/>
      <c r="N903" s="118"/>
      <c r="O903" s="118"/>
      <c r="P903" s="120"/>
      <c r="R903" s="118"/>
      <c r="S903" s="118"/>
      <c r="T903" s="118"/>
      <c r="U903" s="118"/>
      <c r="V903" s="118"/>
      <c r="W903" s="118"/>
      <c r="X903" s="118"/>
      <c r="Y903" s="118"/>
      <c r="Z903" s="118"/>
    </row>
    <row r="904" spans="1:26" ht="14.25" customHeight="1" x14ac:dyDescent="0.55000000000000004">
      <c r="A904" s="118"/>
      <c r="B904" s="118"/>
      <c r="C904" s="118"/>
      <c r="D904" s="119"/>
      <c r="E904" s="119"/>
      <c r="F904" s="119"/>
      <c r="G904" s="119"/>
      <c r="H904" s="119"/>
      <c r="I904" s="119"/>
      <c r="J904" s="119"/>
      <c r="K904" s="119"/>
      <c r="L904" s="119"/>
      <c r="M904" s="118"/>
      <c r="N904" s="118"/>
      <c r="O904" s="118"/>
      <c r="P904" s="120"/>
      <c r="R904" s="118"/>
      <c r="S904" s="118"/>
      <c r="T904" s="118"/>
      <c r="U904" s="118"/>
      <c r="V904" s="118"/>
      <c r="W904" s="118"/>
      <c r="X904" s="118"/>
      <c r="Y904" s="118"/>
      <c r="Z904" s="118"/>
    </row>
    <row r="905" spans="1:26" ht="14.25" customHeight="1" x14ac:dyDescent="0.55000000000000004">
      <c r="A905" s="118"/>
      <c r="B905" s="118"/>
      <c r="C905" s="118"/>
      <c r="D905" s="119"/>
      <c r="E905" s="119"/>
      <c r="F905" s="119"/>
      <c r="G905" s="119"/>
      <c r="H905" s="119"/>
      <c r="I905" s="119"/>
      <c r="J905" s="119"/>
      <c r="K905" s="119"/>
      <c r="L905" s="119"/>
      <c r="M905" s="118"/>
      <c r="N905" s="118"/>
      <c r="O905" s="118"/>
      <c r="P905" s="120"/>
      <c r="R905" s="118"/>
      <c r="S905" s="118"/>
      <c r="T905" s="118"/>
      <c r="U905" s="118"/>
      <c r="V905" s="118"/>
      <c r="W905" s="118"/>
      <c r="X905" s="118"/>
      <c r="Y905" s="118"/>
      <c r="Z905" s="118"/>
    </row>
    <row r="906" spans="1:26" ht="14.25" customHeight="1" x14ac:dyDescent="0.55000000000000004">
      <c r="A906" s="118"/>
      <c r="B906" s="118"/>
      <c r="C906" s="118"/>
      <c r="D906" s="119"/>
      <c r="E906" s="119"/>
      <c r="F906" s="119"/>
      <c r="G906" s="119"/>
      <c r="H906" s="119"/>
      <c r="I906" s="119"/>
      <c r="J906" s="119"/>
      <c r="K906" s="119"/>
      <c r="L906" s="119"/>
      <c r="M906" s="118"/>
      <c r="N906" s="118"/>
      <c r="O906" s="118"/>
      <c r="P906" s="120"/>
      <c r="R906" s="118"/>
      <c r="S906" s="118"/>
      <c r="T906" s="118"/>
      <c r="U906" s="118"/>
      <c r="V906" s="118"/>
      <c r="W906" s="118"/>
      <c r="X906" s="118"/>
      <c r="Y906" s="118"/>
      <c r="Z906" s="118"/>
    </row>
    <row r="907" spans="1:26" ht="14.25" customHeight="1" x14ac:dyDescent="0.55000000000000004">
      <c r="A907" s="118"/>
      <c r="B907" s="118"/>
      <c r="C907" s="118"/>
      <c r="D907" s="119"/>
      <c r="E907" s="119"/>
      <c r="F907" s="119"/>
      <c r="G907" s="119"/>
      <c r="H907" s="119"/>
      <c r="I907" s="119"/>
      <c r="J907" s="119"/>
      <c r="K907" s="119"/>
      <c r="L907" s="119"/>
      <c r="M907" s="118"/>
      <c r="N907" s="118"/>
      <c r="O907" s="118"/>
      <c r="P907" s="120"/>
      <c r="R907" s="118"/>
      <c r="S907" s="118"/>
      <c r="T907" s="118"/>
      <c r="U907" s="118"/>
      <c r="V907" s="118"/>
      <c r="W907" s="118"/>
      <c r="X907" s="118"/>
      <c r="Y907" s="118"/>
      <c r="Z907" s="118"/>
    </row>
    <row r="908" spans="1:26" ht="14.25" customHeight="1" x14ac:dyDescent="0.55000000000000004">
      <c r="A908" s="118"/>
      <c r="B908" s="118"/>
      <c r="C908" s="118"/>
      <c r="D908" s="119"/>
      <c r="E908" s="119"/>
      <c r="F908" s="119"/>
      <c r="G908" s="119"/>
      <c r="H908" s="119"/>
      <c r="I908" s="119"/>
      <c r="J908" s="119"/>
      <c r="K908" s="119"/>
      <c r="L908" s="119"/>
      <c r="M908" s="118"/>
      <c r="N908" s="118"/>
      <c r="O908" s="118"/>
      <c r="P908" s="120"/>
      <c r="R908" s="118"/>
      <c r="S908" s="118"/>
      <c r="T908" s="118"/>
      <c r="U908" s="118"/>
      <c r="V908" s="118"/>
      <c r="W908" s="118"/>
      <c r="X908" s="118"/>
      <c r="Y908" s="118"/>
      <c r="Z908" s="118"/>
    </row>
    <row r="909" spans="1:26" ht="14.25" customHeight="1" x14ac:dyDescent="0.55000000000000004">
      <c r="A909" s="118"/>
      <c r="B909" s="118"/>
      <c r="C909" s="118"/>
      <c r="D909" s="119"/>
      <c r="E909" s="119"/>
      <c r="F909" s="119"/>
      <c r="G909" s="119"/>
      <c r="H909" s="119"/>
      <c r="I909" s="119"/>
      <c r="J909" s="119"/>
      <c r="K909" s="119"/>
      <c r="L909" s="119"/>
      <c r="M909" s="118"/>
      <c r="N909" s="118"/>
      <c r="O909" s="118"/>
      <c r="P909" s="120"/>
      <c r="R909" s="118"/>
      <c r="S909" s="118"/>
      <c r="T909" s="118"/>
      <c r="U909" s="118"/>
      <c r="V909" s="118"/>
      <c r="W909" s="118"/>
      <c r="X909" s="118"/>
      <c r="Y909" s="118"/>
      <c r="Z909" s="118"/>
    </row>
    <row r="910" spans="1:26" ht="14.25" customHeight="1" x14ac:dyDescent="0.55000000000000004">
      <c r="A910" s="118"/>
      <c r="B910" s="118"/>
      <c r="C910" s="118"/>
      <c r="D910" s="119"/>
      <c r="E910" s="119"/>
      <c r="F910" s="119"/>
      <c r="G910" s="119"/>
      <c r="H910" s="119"/>
      <c r="I910" s="119"/>
      <c r="J910" s="119"/>
      <c r="K910" s="119"/>
      <c r="L910" s="119"/>
      <c r="M910" s="118"/>
      <c r="N910" s="118"/>
      <c r="O910" s="118"/>
      <c r="P910" s="120"/>
      <c r="R910" s="118"/>
      <c r="S910" s="118"/>
      <c r="T910" s="118"/>
      <c r="U910" s="118"/>
      <c r="V910" s="118"/>
      <c r="W910" s="118"/>
      <c r="X910" s="118"/>
      <c r="Y910" s="118"/>
      <c r="Z910" s="118"/>
    </row>
    <row r="911" spans="1:26" ht="14.25" customHeight="1" x14ac:dyDescent="0.55000000000000004">
      <c r="A911" s="118"/>
      <c r="B911" s="118"/>
      <c r="C911" s="118"/>
      <c r="D911" s="119"/>
      <c r="E911" s="119"/>
      <c r="F911" s="119"/>
      <c r="G911" s="119"/>
      <c r="H911" s="119"/>
      <c r="I911" s="119"/>
      <c r="J911" s="119"/>
      <c r="K911" s="119"/>
      <c r="L911" s="119"/>
      <c r="M911" s="118"/>
      <c r="N911" s="118"/>
      <c r="O911" s="118"/>
      <c r="P911" s="120"/>
      <c r="R911" s="118"/>
      <c r="S911" s="118"/>
      <c r="T911" s="118"/>
      <c r="U911" s="118"/>
      <c r="V911" s="118"/>
      <c r="W911" s="118"/>
      <c r="X911" s="118"/>
      <c r="Y911" s="118"/>
      <c r="Z911" s="118"/>
    </row>
    <row r="912" spans="1:26" ht="14.25" customHeight="1" x14ac:dyDescent="0.55000000000000004">
      <c r="A912" s="118"/>
      <c r="B912" s="118"/>
      <c r="C912" s="118"/>
      <c r="D912" s="119"/>
      <c r="E912" s="119"/>
      <c r="F912" s="119"/>
      <c r="G912" s="119"/>
      <c r="H912" s="119"/>
      <c r="I912" s="119"/>
      <c r="J912" s="119"/>
      <c r="K912" s="119"/>
      <c r="L912" s="119"/>
      <c r="M912" s="118"/>
      <c r="N912" s="118"/>
      <c r="O912" s="118"/>
      <c r="P912" s="120"/>
      <c r="R912" s="118"/>
      <c r="S912" s="118"/>
      <c r="T912" s="118"/>
      <c r="U912" s="118"/>
      <c r="V912" s="118"/>
      <c r="W912" s="118"/>
      <c r="X912" s="118"/>
      <c r="Y912" s="118"/>
      <c r="Z912" s="118"/>
    </row>
    <row r="913" spans="1:26" ht="14.25" customHeight="1" x14ac:dyDescent="0.55000000000000004">
      <c r="A913" s="118"/>
      <c r="B913" s="118"/>
      <c r="C913" s="118"/>
      <c r="D913" s="119"/>
      <c r="E913" s="119"/>
      <c r="F913" s="119"/>
      <c r="G913" s="119"/>
      <c r="H913" s="119"/>
      <c r="I913" s="119"/>
      <c r="J913" s="119"/>
      <c r="K913" s="119"/>
      <c r="L913" s="119"/>
      <c r="M913" s="118"/>
      <c r="N913" s="118"/>
      <c r="O913" s="118"/>
      <c r="P913" s="120"/>
      <c r="R913" s="118"/>
      <c r="S913" s="118"/>
      <c r="T913" s="118"/>
      <c r="U913" s="118"/>
      <c r="V913" s="118"/>
      <c r="W913" s="118"/>
      <c r="X913" s="118"/>
      <c r="Y913" s="118"/>
      <c r="Z913" s="118"/>
    </row>
    <row r="914" spans="1:26" ht="14.25" customHeight="1" x14ac:dyDescent="0.55000000000000004">
      <c r="A914" s="118"/>
      <c r="B914" s="118"/>
      <c r="C914" s="118"/>
      <c r="D914" s="119"/>
      <c r="E914" s="119"/>
      <c r="F914" s="119"/>
      <c r="G914" s="119"/>
      <c r="H914" s="119"/>
      <c r="I914" s="119"/>
      <c r="J914" s="119"/>
      <c r="K914" s="119"/>
      <c r="L914" s="119"/>
      <c r="M914" s="118"/>
      <c r="N914" s="118"/>
      <c r="O914" s="118"/>
      <c r="P914" s="120"/>
      <c r="R914" s="118"/>
      <c r="S914" s="118"/>
      <c r="T914" s="118"/>
      <c r="U914" s="118"/>
      <c r="V914" s="118"/>
      <c r="W914" s="118"/>
      <c r="X914" s="118"/>
      <c r="Y914" s="118"/>
      <c r="Z914" s="118"/>
    </row>
    <row r="915" spans="1:26" ht="14.25" customHeight="1" x14ac:dyDescent="0.55000000000000004">
      <c r="A915" s="118"/>
      <c r="B915" s="118"/>
      <c r="C915" s="118"/>
      <c r="D915" s="119"/>
      <c r="E915" s="119"/>
      <c r="F915" s="119"/>
      <c r="G915" s="119"/>
      <c r="H915" s="119"/>
      <c r="I915" s="119"/>
      <c r="J915" s="119"/>
      <c r="K915" s="119"/>
      <c r="L915" s="119"/>
      <c r="M915" s="118"/>
      <c r="N915" s="118"/>
      <c r="O915" s="118"/>
      <c r="P915" s="120"/>
      <c r="R915" s="118"/>
      <c r="S915" s="118"/>
      <c r="T915" s="118"/>
      <c r="U915" s="118"/>
      <c r="V915" s="118"/>
      <c r="W915" s="118"/>
      <c r="X915" s="118"/>
      <c r="Y915" s="118"/>
      <c r="Z915" s="118"/>
    </row>
    <row r="916" spans="1:26" ht="14.25" customHeight="1" x14ac:dyDescent="0.55000000000000004">
      <c r="A916" s="118"/>
      <c r="B916" s="118"/>
      <c r="C916" s="118"/>
      <c r="D916" s="119"/>
      <c r="E916" s="119"/>
      <c r="F916" s="119"/>
      <c r="G916" s="119"/>
      <c r="H916" s="119"/>
      <c r="I916" s="119"/>
      <c r="J916" s="119"/>
      <c r="K916" s="119"/>
      <c r="L916" s="119"/>
      <c r="M916" s="118"/>
      <c r="N916" s="118"/>
      <c r="O916" s="118"/>
      <c r="P916" s="120"/>
      <c r="R916" s="118"/>
      <c r="S916" s="118"/>
      <c r="T916" s="118"/>
      <c r="U916" s="118"/>
      <c r="V916" s="118"/>
      <c r="W916" s="118"/>
      <c r="X916" s="118"/>
      <c r="Y916" s="118"/>
      <c r="Z916" s="118"/>
    </row>
    <row r="917" spans="1:26" ht="14.25" customHeight="1" x14ac:dyDescent="0.55000000000000004">
      <c r="A917" s="118"/>
      <c r="B917" s="118"/>
      <c r="C917" s="118"/>
      <c r="D917" s="119"/>
      <c r="E917" s="119"/>
      <c r="F917" s="119"/>
      <c r="G917" s="119"/>
      <c r="H917" s="119"/>
      <c r="I917" s="119"/>
      <c r="J917" s="119"/>
      <c r="K917" s="119"/>
      <c r="L917" s="119"/>
      <c r="M917" s="118"/>
      <c r="N917" s="118"/>
      <c r="O917" s="118"/>
      <c r="P917" s="120"/>
      <c r="R917" s="118"/>
      <c r="S917" s="118"/>
      <c r="T917" s="118"/>
      <c r="U917" s="118"/>
      <c r="V917" s="118"/>
      <c r="W917" s="118"/>
      <c r="X917" s="118"/>
      <c r="Y917" s="118"/>
      <c r="Z917" s="118"/>
    </row>
    <row r="918" spans="1:26" ht="14.25" customHeight="1" x14ac:dyDescent="0.55000000000000004">
      <c r="A918" s="118"/>
      <c r="B918" s="118"/>
      <c r="C918" s="118"/>
      <c r="D918" s="119"/>
      <c r="E918" s="119"/>
      <c r="F918" s="119"/>
      <c r="G918" s="119"/>
      <c r="H918" s="119"/>
      <c r="I918" s="119"/>
      <c r="J918" s="119"/>
      <c r="K918" s="119"/>
      <c r="L918" s="119"/>
      <c r="M918" s="118"/>
      <c r="N918" s="118"/>
      <c r="O918" s="118"/>
      <c r="P918" s="120"/>
      <c r="R918" s="118"/>
      <c r="S918" s="118"/>
      <c r="T918" s="118"/>
      <c r="U918" s="118"/>
      <c r="V918" s="118"/>
      <c r="W918" s="118"/>
      <c r="X918" s="118"/>
      <c r="Y918" s="118"/>
      <c r="Z918" s="118"/>
    </row>
    <row r="919" spans="1:26" ht="14.25" customHeight="1" x14ac:dyDescent="0.55000000000000004">
      <c r="A919" s="118"/>
      <c r="B919" s="118"/>
      <c r="C919" s="118"/>
      <c r="D919" s="119"/>
      <c r="E919" s="119"/>
      <c r="F919" s="119"/>
      <c r="G919" s="119"/>
      <c r="H919" s="119"/>
      <c r="I919" s="119"/>
      <c r="J919" s="119"/>
      <c r="K919" s="119"/>
      <c r="L919" s="119"/>
      <c r="M919" s="118"/>
      <c r="N919" s="118"/>
      <c r="O919" s="118"/>
      <c r="P919" s="120"/>
      <c r="R919" s="118"/>
      <c r="S919" s="118"/>
      <c r="T919" s="118"/>
      <c r="U919" s="118"/>
      <c r="V919" s="118"/>
      <c r="W919" s="118"/>
      <c r="X919" s="118"/>
      <c r="Y919" s="118"/>
      <c r="Z919" s="118"/>
    </row>
    <row r="920" spans="1:26" ht="14.25" customHeight="1" x14ac:dyDescent="0.55000000000000004">
      <c r="A920" s="118"/>
      <c r="B920" s="118"/>
      <c r="C920" s="118"/>
      <c r="D920" s="119"/>
      <c r="E920" s="119"/>
      <c r="F920" s="119"/>
      <c r="G920" s="119"/>
      <c r="H920" s="119"/>
      <c r="I920" s="119"/>
      <c r="J920" s="119"/>
      <c r="K920" s="119"/>
      <c r="L920" s="119"/>
      <c r="M920" s="118"/>
      <c r="N920" s="118"/>
      <c r="O920" s="118"/>
      <c r="P920" s="120"/>
      <c r="R920" s="118"/>
      <c r="S920" s="118"/>
      <c r="T920" s="118"/>
      <c r="U920" s="118"/>
      <c r="V920" s="118"/>
      <c r="W920" s="118"/>
      <c r="X920" s="118"/>
      <c r="Y920" s="118"/>
      <c r="Z920" s="118"/>
    </row>
    <row r="921" spans="1:26" ht="14.25" customHeight="1" x14ac:dyDescent="0.55000000000000004">
      <c r="A921" s="118"/>
      <c r="B921" s="118"/>
      <c r="C921" s="118"/>
      <c r="D921" s="119"/>
      <c r="E921" s="119"/>
      <c r="F921" s="119"/>
      <c r="G921" s="119"/>
      <c r="H921" s="119"/>
      <c r="I921" s="119"/>
      <c r="J921" s="119"/>
      <c r="K921" s="119"/>
      <c r="L921" s="119"/>
      <c r="M921" s="118"/>
      <c r="N921" s="118"/>
      <c r="O921" s="118"/>
      <c r="P921" s="120"/>
      <c r="R921" s="118"/>
      <c r="S921" s="118"/>
      <c r="T921" s="118"/>
      <c r="U921" s="118"/>
      <c r="V921" s="118"/>
      <c r="W921" s="118"/>
      <c r="X921" s="118"/>
      <c r="Y921" s="118"/>
      <c r="Z921" s="118"/>
    </row>
    <row r="922" spans="1:26" ht="14.25" customHeight="1" x14ac:dyDescent="0.55000000000000004">
      <c r="A922" s="118"/>
      <c r="B922" s="118"/>
      <c r="C922" s="118"/>
      <c r="D922" s="119"/>
      <c r="E922" s="119"/>
      <c r="F922" s="119"/>
      <c r="G922" s="119"/>
      <c r="H922" s="119"/>
      <c r="I922" s="119"/>
      <c r="J922" s="119"/>
      <c r="K922" s="119"/>
      <c r="L922" s="119"/>
      <c r="M922" s="118"/>
      <c r="N922" s="118"/>
      <c r="O922" s="118"/>
      <c r="P922" s="120"/>
      <c r="R922" s="118"/>
      <c r="S922" s="118"/>
      <c r="T922" s="118"/>
      <c r="U922" s="118"/>
      <c r="V922" s="118"/>
      <c r="W922" s="118"/>
      <c r="X922" s="118"/>
      <c r="Y922" s="118"/>
      <c r="Z922" s="118"/>
    </row>
    <row r="923" spans="1:26" ht="14.25" customHeight="1" x14ac:dyDescent="0.55000000000000004">
      <c r="A923" s="118"/>
      <c r="B923" s="118"/>
      <c r="C923" s="118"/>
      <c r="D923" s="119"/>
      <c r="E923" s="119"/>
      <c r="F923" s="119"/>
      <c r="G923" s="119"/>
      <c r="H923" s="119"/>
      <c r="I923" s="119"/>
      <c r="J923" s="119"/>
      <c r="K923" s="119"/>
      <c r="L923" s="119"/>
      <c r="M923" s="118"/>
      <c r="N923" s="118"/>
      <c r="O923" s="118"/>
      <c r="P923" s="120"/>
      <c r="R923" s="118"/>
      <c r="S923" s="118"/>
      <c r="T923" s="118"/>
      <c r="U923" s="118"/>
      <c r="V923" s="118"/>
      <c r="W923" s="118"/>
      <c r="X923" s="118"/>
      <c r="Y923" s="118"/>
      <c r="Z923" s="118"/>
    </row>
    <row r="924" spans="1:26" ht="14.25" customHeight="1" x14ac:dyDescent="0.55000000000000004">
      <c r="A924" s="118"/>
      <c r="B924" s="118"/>
      <c r="C924" s="118"/>
      <c r="D924" s="119"/>
      <c r="E924" s="119"/>
      <c r="F924" s="119"/>
      <c r="G924" s="119"/>
      <c r="H924" s="119"/>
      <c r="I924" s="119"/>
      <c r="J924" s="119"/>
      <c r="K924" s="119"/>
      <c r="L924" s="119"/>
      <c r="M924" s="118"/>
      <c r="N924" s="118"/>
      <c r="O924" s="118"/>
      <c r="P924" s="120"/>
      <c r="R924" s="118"/>
      <c r="S924" s="118"/>
      <c r="T924" s="118"/>
      <c r="U924" s="118"/>
      <c r="V924" s="118"/>
      <c r="W924" s="118"/>
      <c r="X924" s="118"/>
      <c r="Y924" s="118"/>
      <c r="Z924" s="118"/>
    </row>
    <row r="925" spans="1:26" ht="14.25" customHeight="1" x14ac:dyDescent="0.55000000000000004">
      <c r="A925" s="118"/>
      <c r="B925" s="118"/>
      <c r="C925" s="118"/>
      <c r="D925" s="119"/>
      <c r="E925" s="119"/>
      <c r="F925" s="119"/>
      <c r="G925" s="119"/>
      <c r="H925" s="119"/>
      <c r="I925" s="119"/>
      <c r="J925" s="119"/>
      <c r="K925" s="119"/>
      <c r="L925" s="119"/>
      <c r="M925" s="118"/>
      <c r="N925" s="118"/>
      <c r="O925" s="118"/>
      <c r="P925" s="120"/>
      <c r="R925" s="118"/>
      <c r="S925" s="118"/>
      <c r="T925" s="118"/>
      <c r="U925" s="118"/>
      <c r="V925" s="118"/>
      <c r="W925" s="118"/>
      <c r="X925" s="118"/>
      <c r="Y925" s="118"/>
      <c r="Z925" s="118"/>
    </row>
    <row r="926" spans="1:26" ht="14.25" customHeight="1" x14ac:dyDescent="0.55000000000000004">
      <c r="A926" s="118"/>
      <c r="B926" s="118"/>
      <c r="C926" s="118"/>
      <c r="D926" s="119"/>
      <c r="E926" s="119"/>
      <c r="F926" s="119"/>
      <c r="G926" s="119"/>
      <c r="H926" s="119"/>
      <c r="I926" s="119"/>
      <c r="J926" s="119"/>
      <c r="K926" s="119"/>
      <c r="L926" s="119"/>
      <c r="M926" s="118"/>
      <c r="N926" s="118"/>
      <c r="O926" s="118"/>
      <c r="P926" s="120"/>
      <c r="R926" s="118"/>
      <c r="S926" s="118"/>
      <c r="T926" s="118"/>
      <c r="U926" s="118"/>
      <c r="V926" s="118"/>
      <c r="W926" s="118"/>
      <c r="X926" s="118"/>
      <c r="Y926" s="118"/>
      <c r="Z926" s="118"/>
    </row>
    <row r="927" spans="1:26" ht="14.25" customHeight="1" x14ac:dyDescent="0.55000000000000004">
      <c r="A927" s="118"/>
      <c r="B927" s="118"/>
      <c r="C927" s="118"/>
      <c r="D927" s="119"/>
      <c r="E927" s="119"/>
      <c r="F927" s="119"/>
      <c r="G927" s="119"/>
      <c r="H927" s="119"/>
      <c r="I927" s="119"/>
      <c r="J927" s="119"/>
      <c r="K927" s="119"/>
      <c r="L927" s="119"/>
      <c r="M927" s="118"/>
      <c r="N927" s="118"/>
      <c r="O927" s="118"/>
      <c r="P927" s="120"/>
      <c r="R927" s="118"/>
      <c r="S927" s="118"/>
      <c r="T927" s="118"/>
      <c r="U927" s="118"/>
      <c r="V927" s="118"/>
      <c r="W927" s="118"/>
      <c r="X927" s="118"/>
      <c r="Y927" s="118"/>
      <c r="Z927" s="118"/>
    </row>
    <row r="928" spans="1:26" ht="14.25" customHeight="1" x14ac:dyDescent="0.55000000000000004">
      <c r="A928" s="118"/>
      <c r="B928" s="118"/>
      <c r="C928" s="118"/>
      <c r="D928" s="119"/>
      <c r="E928" s="119"/>
      <c r="F928" s="119"/>
      <c r="G928" s="119"/>
      <c r="H928" s="119"/>
      <c r="I928" s="119"/>
      <c r="J928" s="119"/>
      <c r="K928" s="119"/>
      <c r="L928" s="119"/>
      <c r="M928" s="118"/>
      <c r="N928" s="118"/>
      <c r="O928" s="118"/>
      <c r="P928" s="120"/>
      <c r="R928" s="118"/>
      <c r="S928" s="118"/>
      <c r="T928" s="118"/>
      <c r="U928" s="118"/>
      <c r="V928" s="118"/>
      <c r="W928" s="118"/>
      <c r="X928" s="118"/>
      <c r="Y928" s="118"/>
      <c r="Z928" s="118"/>
    </row>
    <row r="929" spans="1:26" ht="14.25" customHeight="1" x14ac:dyDescent="0.55000000000000004">
      <c r="A929" s="118"/>
      <c r="B929" s="118"/>
      <c r="C929" s="118"/>
      <c r="D929" s="119"/>
      <c r="E929" s="119"/>
      <c r="F929" s="119"/>
      <c r="G929" s="119"/>
      <c r="H929" s="119"/>
      <c r="I929" s="119"/>
      <c r="J929" s="119"/>
      <c r="K929" s="119"/>
      <c r="L929" s="119"/>
      <c r="M929" s="118"/>
      <c r="N929" s="118"/>
      <c r="O929" s="118"/>
      <c r="P929" s="120"/>
      <c r="R929" s="118"/>
      <c r="S929" s="118"/>
      <c r="T929" s="118"/>
      <c r="U929" s="118"/>
      <c r="V929" s="118"/>
      <c r="W929" s="118"/>
      <c r="X929" s="118"/>
      <c r="Y929" s="118"/>
      <c r="Z929" s="118"/>
    </row>
    <row r="930" spans="1:26" ht="14.25" customHeight="1" x14ac:dyDescent="0.55000000000000004">
      <c r="A930" s="118"/>
      <c r="B930" s="118"/>
      <c r="C930" s="118"/>
      <c r="D930" s="119"/>
      <c r="E930" s="119"/>
      <c r="F930" s="119"/>
      <c r="G930" s="119"/>
      <c r="H930" s="119"/>
      <c r="I930" s="119"/>
      <c r="J930" s="119"/>
      <c r="K930" s="119"/>
      <c r="L930" s="119"/>
      <c r="M930" s="118"/>
      <c r="N930" s="118"/>
      <c r="O930" s="118"/>
      <c r="P930" s="120"/>
      <c r="R930" s="118"/>
      <c r="S930" s="118"/>
      <c r="T930" s="118"/>
      <c r="U930" s="118"/>
      <c r="V930" s="118"/>
      <c r="W930" s="118"/>
      <c r="X930" s="118"/>
      <c r="Y930" s="118"/>
      <c r="Z930" s="118"/>
    </row>
    <row r="931" spans="1:26" ht="14.25" customHeight="1" x14ac:dyDescent="0.55000000000000004">
      <c r="A931" s="118"/>
      <c r="B931" s="118"/>
      <c r="C931" s="118"/>
      <c r="D931" s="119"/>
      <c r="E931" s="119"/>
      <c r="F931" s="119"/>
      <c r="G931" s="119"/>
      <c r="H931" s="119"/>
      <c r="I931" s="119"/>
      <c r="J931" s="119"/>
      <c r="K931" s="119"/>
      <c r="L931" s="119"/>
      <c r="M931" s="118"/>
      <c r="N931" s="118"/>
      <c r="O931" s="118"/>
      <c r="P931" s="120"/>
      <c r="R931" s="118"/>
      <c r="S931" s="118"/>
      <c r="T931" s="118"/>
      <c r="U931" s="118"/>
      <c r="V931" s="118"/>
      <c r="W931" s="118"/>
      <c r="X931" s="118"/>
      <c r="Y931" s="118"/>
      <c r="Z931" s="118"/>
    </row>
    <row r="932" spans="1:26" ht="14.25" customHeight="1" x14ac:dyDescent="0.55000000000000004">
      <c r="A932" s="118"/>
      <c r="B932" s="118"/>
      <c r="C932" s="118"/>
      <c r="D932" s="119"/>
      <c r="E932" s="119"/>
      <c r="F932" s="119"/>
      <c r="G932" s="119"/>
      <c r="H932" s="119"/>
      <c r="I932" s="119"/>
      <c r="J932" s="119"/>
      <c r="K932" s="119"/>
      <c r="L932" s="119"/>
      <c r="M932" s="118"/>
      <c r="N932" s="118"/>
      <c r="O932" s="118"/>
      <c r="P932" s="120"/>
      <c r="R932" s="118"/>
      <c r="S932" s="118"/>
      <c r="T932" s="118"/>
      <c r="U932" s="118"/>
      <c r="V932" s="118"/>
      <c r="W932" s="118"/>
      <c r="X932" s="118"/>
      <c r="Y932" s="118"/>
      <c r="Z932" s="118"/>
    </row>
    <row r="933" spans="1:26" ht="14.25" customHeight="1" x14ac:dyDescent="0.55000000000000004">
      <c r="A933" s="118"/>
      <c r="B933" s="118"/>
      <c r="C933" s="118"/>
      <c r="D933" s="119"/>
      <c r="E933" s="119"/>
      <c r="F933" s="119"/>
      <c r="G933" s="119"/>
      <c r="H933" s="119"/>
      <c r="I933" s="119"/>
      <c r="J933" s="119"/>
      <c r="K933" s="119"/>
      <c r="L933" s="119"/>
      <c r="M933" s="118"/>
      <c r="N933" s="118"/>
      <c r="O933" s="118"/>
      <c r="P933" s="120"/>
      <c r="R933" s="118"/>
      <c r="S933" s="118"/>
      <c r="T933" s="118"/>
      <c r="U933" s="118"/>
      <c r="V933" s="118"/>
      <c r="W933" s="118"/>
      <c r="X933" s="118"/>
      <c r="Y933" s="118"/>
      <c r="Z933" s="118"/>
    </row>
    <row r="934" spans="1:26" ht="14.25" customHeight="1" x14ac:dyDescent="0.55000000000000004">
      <c r="A934" s="118"/>
      <c r="B934" s="118"/>
      <c r="C934" s="118"/>
      <c r="D934" s="119"/>
      <c r="E934" s="119"/>
      <c r="F934" s="119"/>
      <c r="G934" s="119"/>
      <c r="H934" s="119"/>
      <c r="I934" s="119"/>
      <c r="J934" s="119"/>
      <c r="K934" s="119"/>
      <c r="L934" s="119"/>
      <c r="M934" s="118"/>
      <c r="N934" s="118"/>
      <c r="O934" s="118"/>
      <c r="P934" s="120"/>
      <c r="R934" s="118"/>
      <c r="S934" s="118"/>
      <c r="T934" s="118"/>
      <c r="U934" s="118"/>
      <c r="V934" s="118"/>
      <c r="W934" s="118"/>
      <c r="X934" s="118"/>
      <c r="Y934" s="118"/>
      <c r="Z934" s="118"/>
    </row>
    <row r="935" spans="1:26" ht="14.25" customHeight="1" x14ac:dyDescent="0.55000000000000004">
      <c r="A935" s="118"/>
      <c r="B935" s="118"/>
      <c r="C935" s="118"/>
      <c r="D935" s="119"/>
      <c r="E935" s="119"/>
      <c r="F935" s="119"/>
      <c r="G935" s="119"/>
      <c r="H935" s="119"/>
      <c r="I935" s="119"/>
      <c r="J935" s="119"/>
      <c r="K935" s="119"/>
      <c r="L935" s="119"/>
      <c r="M935" s="118"/>
      <c r="N935" s="118"/>
      <c r="O935" s="118"/>
      <c r="P935" s="120"/>
      <c r="R935" s="118"/>
      <c r="S935" s="118"/>
      <c r="T935" s="118"/>
      <c r="U935" s="118"/>
      <c r="V935" s="118"/>
      <c r="W935" s="118"/>
      <c r="X935" s="118"/>
      <c r="Y935" s="118"/>
      <c r="Z935" s="118"/>
    </row>
    <row r="936" spans="1:26" ht="14.25" customHeight="1" x14ac:dyDescent="0.55000000000000004">
      <c r="A936" s="118"/>
      <c r="B936" s="118"/>
      <c r="C936" s="118"/>
      <c r="D936" s="119"/>
      <c r="E936" s="119"/>
      <c r="F936" s="119"/>
      <c r="G936" s="119"/>
      <c r="H936" s="119"/>
      <c r="I936" s="119"/>
      <c r="J936" s="119"/>
      <c r="K936" s="119"/>
      <c r="L936" s="119"/>
      <c r="M936" s="118"/>
      <c r="N936" s="118"/>
      <c r="O936" s="118"/>
      <c r="P936" s="120"/>
      <c r="R936" s="118"/>
      <c r="S936" s="118"/>
      <c r="T936" s="118"/>
      <c r="U936" s="118"/>
      <c r="V936" s="118"/>
      <c r="W936" s="118"/>
      <c r="X936" s="118"/>
      <c r="Y936" s="118"/>
      <c r="Z936" s="118"/>
    </row>
    <row r="937" spans="1:26" ht="14.25" customHeight="1" x14ac:dyDescent="0.55000000000000004">
      <c r="A937" s="118"/>
      <c r="B937" s="118"/>
      <c r="C937" s="118"/>
      <c r="D937" s="119"/>
      <c r="E937" s="119"/>
      <c r="F937" s="119"/>
      <c r="G937" s="119"/>
      <c r="H937" s="119"/>
      <c r="I937" s="119"/>
      <c r="J937" s="119"/>
      <c r="K937" s="119"/>
      <c r="L937" s="119"/>
      <c r="M937" s="118"/>
      <c r="N937" s="118"/>
      <c r="O937" s="118"/>
      <c r="P937" s="120"/>
      <c r="R937" s="118"/>
      <c r="S937" s="118"/>
      <c r="T937" s="118"/>
      <c r="U937" s="118"/>
      <c r="V937" s="118"/>
      <c r="W937" s="118"/>
      <c r="X937" s="118"/>
      <c r="Y937" s="118"/>
      <c r="Z937" s="118"/>
    </row>
    <row r="938" spans="1:26" ht="14.25" customHeight="1" x14ac:dyDescent="0.55000000000000004">
      <c r="A938" s="118"/>
      <c r="B938" s="118"/>
      <c r="C938" s="118"/>
      <c r="D938" s="119"/>
      <c r="E938" s="119"/>
      <c r="F938" s="119"/>
      <c r="G938" s="119"/>
      <c r="H938" s="119"/>
      <c r="I938" s="119"/>
      <c r="J938" s="119"/>
      <c r="K938" s="119"/>
      <c r="L938" s="119"/>
      <c r="M938" s="118"/>
      <c r="N938" s="118"/>
      <c r="O938" s="118"/>
      <c r="P938" s="120"/>
      <c r="R938" s="118"/>
      <c r="S938" s="118"/>
      <c r="T938" s="118"/>
      <c r="U938" s="118"/>
      <c r="V938" s="118"/>
      <c r="W938" s="118"/>
      <c r="X938" s="118"/>
      <c r="Y938" s="118"/>
      <c r="Z938" s="118"/>
    </row>
    <row r="939" spans="1:26" ht="14.25" customHeight="1" x14ac:dyDescent="0.55000000000000004">
      <c r="A939" s="118"/>
      <c r="B939" s="118"/>
      <c r="C939" s="118"/>
      <c r="D939" s="119"/>
      <c r="E939" s="119"/>
      <c r="F939" s="119"/>
      <c r="G939" s="119"/>
      <c r="H939" s="119"/>
      <c r="I939" s="119"/>
      <c r="J939" s="119"/>
      <c r="K939" s="119"/>
      <c r="L939" s="119"/>
      <c r="M939" s="118"/>
      <c r="N939" s="118"/>
      <c r="O939" s="118"/>
      <c r="P939" s="120"/>
      <c r="R939" s="118"/>
      <c r="S939" s="118"/>
      <c r="T939" s="118"/>
      <c r="U939" s="118"/>
      <c r="V939" s="118"/>
      <c r="W939" s="118"/>
      <c r="X939" s="118"/>
      <c r="Y939" s="118"/>
      <c r="Z939" s="118"/>
    </row>
    <row r="940" spans="1:26" ht="14.25" customHeight="1" x14ac:dyDescent="0.55000000000000004">
      <c r="A940" s="118"/>
      <c r="B940" s="118"/>
      <c r="C940" s="118"/>
      <c r="D940" s="119"/>
      <c r="E940" s="119"/>
      <c r="F940" s="119"/>
      <c r="G940" s="119"/>
      <c r="H940" s="119"/>
      <c r="I940" s="119"/>
      <c r="J940" s="119"/>
      <c r="K940" s="119"/>
      <c r="L940" s="119"/>
      <c r="M940" s="118"/>
      <c r="N940" s="118"/>
      <c r="O940" s="118"/>
      <c r="P940" s="120"/>
      <c r="R940" s="118"/>
      <c r="S940" s="118"/>
      <c r="T940" s="118"/>
      <c r="U940" s="118"/>
      <c r="V940" s="118"/>
      <c r="W940" s="118"/>
      <c r="X940" s="118"/>
      <c r="Y940" s="118"/>
      <c r="Z940" s="118"/>
    </row>
    <row r="941" spans="1:26" ht="14.25" customHeight="1" x14ac:dyDescent="0.55000000000000004">
      <c r="A941" s="118"/>
      <c r="B941" s="118"/>
      <c r="C941" s="118"/>
      <c r="D941" s="119"/>
      <c r="E941" s="119"/>
      <c r="F941" s="119"/>
      <c r="G941" s="119"/>
      <c r="H941" s="119"/>
      <c r="I941" s="119"/>
      <c r="J941" s="119"/>
      <c r="K941" s="119"/>
      <c r="L941" s="119"/>
      <c r="M941" s="118"/>
      <c r="N941" s="118"/>
      <c r="O941" s="118"/>
      <c r="P941" s="120"/>
      <c r="R941" s="118"/>
      <c r="S941" s="118"/>
      <c r="T941" s="118"/>
      <c r="U941" s="118"/>
      <c r="V941" s="118"/>
      <c r="W941" s="118"/>
      <c r="X941" s="118"/>
      <c r="Y941" s="118"/>
      <c r="Z941" s="118"/>
    </row>
    <row r="942" spans="1:26" ht="14.25" customHeight="1" x14ac:dyDescent="0.55000000000000004">
      <c r="A942" s="118"/>
      <c r="B942" s="118"/>
      <c r="C942" s="118"/>
      <c r="D942" s="119"/>
      <c r="E942" s="119"/>
      <c r="F942" s="119"/>
      <c r="G942" s="119"/>
      <c r="H942" s="119"/>
      <c r="I942" s="119"/>
      <c r="J942" s="119"/>
      <c r="K942" s="119"/>
      <c r="L942" s="119"/>
      <c r="M942" s="118"/>
      <c r="N942" s="118"/>
      <c r="O942" s="118"/>
      <c r="P942" s="120"/>
      <c r="R942" s="118"/>
      <c r="S942" s="118"/>
      <c r="T942" s="118"/>
      <c r="U942" s="118"/>
      <c r="V942" s="118"/>
      <c r="W942" s="118"/>
      <c r="X942" s="118"/>
      <c r="Y942" s="118"/>
      <c r="Z942" s="118"/>
    </row>
    <row r="943" spans="1:26" ht="14.25" customHeight="1" x14ac:dyDescent="0.55000000000000004">
      <c r="A943" s="118"/>
      <c r="B943" s="118"/>
      <c r="C943" s="118"/>
      <c r="D943" s="119"/>
      <c r="E943" s="119"/>
      <c r="F943" s="119"/>
      <c r="G943" s="119"/>
      <c r="H943" s="119"/>
      <c r="I943" s="119"/>
      <c r="J943" s="119"/>
      <c r="K943" s="119"/>
      <c r="L943" s="119"/>
      <c r="M943" s="118"/>
      <c r="N943" s="118"/>
      <c r="O943" s="118"/>
      <c r="P943" s="120"/>
      <c r="R943" s="118"/>
      <c r="S943" s="118"/>
      <c r="T943" s="118"/>
      <c r="U943" s="118"/>
      <c r="V943" s="118"/>
      <c r="W943" s="118"/>
      <c r="X943" s="118"/>
      <c r="Y943" s="118"/>
      <c r="Z943" s="118"/>
    </row>
    <row r="944" spans="1:26" ht="14.25" customHeight="1" x14ac:dyDescent="0.55000000000000004">
      <c r="A944" s="118"/>
      <c r="B944" s="118"/>
      <c r="C944" s="118"/>
      <c r="D944" s="119"/>
      <c r="E944" s="119"/>
      <c r="F944" s="119"/>
      <c r="G944" s="119"/>
      <c r="H944" s="119"/>
      <c r="I944" s="119"/>
      <c r="J944" s="119"/>
      <c r="K944" s="119"/>
      <c r="L944" s="119"/>
      <c r="M944" s="118"/>
      <c r="N944" s="118"/>
      <c r="O944" s="118"/>
      <c r="P944" s="120"/>
      <c r="R944" s="118"/>
      <c r="S944" s="118"/>
      <c r="T944" s="118"/>
      <c r="U944" s="118"/>
      <c r="V944" s="118"/>
      <c r="W944" s="118"/>
      <c r="X944" s="118"/>
      <c r="Y944" s="118"/>
      <c r="Z944" s="118"/>
    </row>
    <row r="945" spans="1:26" ht="14.25" customHeight="1" x14ac:dyDescent="0.55000000000000004">
      <c r="A945" s="118"/>
      <c r="B945" s="118"/>
      <c r="C945" s="118"/>
      <c r="D945" s="119"/>
      <c r="E945" s="119"/>
      <c r="F945" s="119"/>
      <c r="G945" s="119"/>
      <c r="H945" s="119"/>
      <c r="I945" s="119"/>
      <c r="J945" s="119"/>
      <c r="K945" s="119"/>
      <c r="L945" s="119"/>
      <c r="M945" s="118"/>
      <c r="N945" s="118"/>
      <c r="O945" s="118"/>
      <c r="P945" s="120"/>
      <c r="R945" s="118"/>
      <c r="S945" s="118"/>
      <c r="T945" s="118"/>
      <c r="U945" s="118"/>
      <c r="V945" s="118"/>
      <c r="W945" s="118"/>
      <c r="X945" s="118"/>
      <c r="Y945" s="118"/>
      <c r="Z945" s="118"/>
    </row>
    <row r="946" spans="1:26" ht="14.25" customHeight="1" x14ac:dyDescent="0.55000000000000004">
      <c r="A946" s="118"/>
      <c r="B946" s="118"/>
      <c r="C946" s="118"/>
      <c r="D946" s="119"/>
      <c r="E946" s="119"/>
      <c r="F946" s="119"/>
      <c r="G946" s="119"/>
      <c r="H946" s="119"/>
      <c r="I946" s="119"/>
      <c r="J946" s="119"/>
      <c r="K946" s="119"/>
      <c r="L946" s="119"/>
      <c r="M946" s="118"/>
      <c r="N946" s="118"/>
      <c r="O946" s="118"/>
      <c r="P946" s="120"/>
      <c r="R946" s="118"/>
      <c r="S946" s="118"/>
      <c r="T946" s="118"/>
      <c r="U946" s="118"/>
      <c r="V946" s="118"/>
      <c r="W946" s="118"/>
      <c r="X946" s="118"/>
      <c r="Y946" s="118"/>
      <c r="Z946" s="118"/>
    </row>
    <row r="947" spans="1:26" ht="14.25" customHeight="1" x14ac:dyDescent="0.55000000000000004">
      <c r="A947" s="118"/>
      <c r="B947" s="118"/>
      <c r="C947" s="118"/>
      <c r="D947" s="119"/>
      <c r="E947" s="119"/>
      <c r="F947" s="119"/>
      <c r="G947" s="119"/>
      <c r="H947" s="119"/>
      <c r="I947" s="119"/>
      <c r="J947" s="119"/>
      <c r="K947" s="119"/>
      <c r="L947" s="119"/>
      <c r="M947" s="118"/>
      <c r="N947" s="118"/>
      <c r="O947" s="118"/>
      <c r="P947" s="120"/>
      <c r="R947" s="118"/>
      <c r="S947" s="118"/>
      <c r="T947" s="118"/>
      <c r="U947" s="118"/>
      <c r="V947" s="118"/>
      <c r="W947" s="118"/>
      <c r="X947" s="118"/>
      <c r="Y947" s="118"/>
      <c r="Z947" s="118"/>
    </row>
    <row r="948" spans="1:26" ht="14.25" customHeight="1" x14ac:dyDescent="0.55000000000000004">
      <c r="A948" s="118"/>
      <c r="B948" s="118"/>
      <c r="C948" s="118"/>
      <c r="D948" s="119"/>
      <c r="E948" s="119"/>
      <c r="F948" s="119"/>
      <c r="G948" s="119"/>
      <c r="H948" s="119"/>
      <c r="I948" s="119"/>
      <c r="J948" s="119"/>
      <c r="K948" s="119"/>
      <c r="L948" s="119"/>
      <c r="M948" s="118"/>
      <c r="N948" s="118"/>
      <c r="O948" s="118"/>
      <c r="P948" s="120"/>
      <c r="R948" s="118"/>
      <c r="S948" s="118"/>
      <c r="T948" s="118"/>
      <c r="U948" s="118"/>
      <c r="V948" s="118"/>
      <c r="W948" s="118"/>
      <c r="X948" s="118"/>
      <c r="Y948" s="118"/>
      <c r="Z948" s="118"/>
    </row>
    <row r="949" spans="1:26" ht="14.25" customHeight="1" x14ac:dyDescent="0.55000000000000004">
      <c r="A949" s="118"/>
      <c r="B949" s="118"/>
      <c r="C949" s="118"/>
      <c r="D949" s="119"/>
      <c r="E949" s="119"/>
      <c r="F949" s="119"/>
      <c r="G949" s="119"/>
      <c r="H949" s="119"/>
      <c r="I949" s="119"/>
      <c r="J949" s="119"/>
      <c r="K949" s="119"/>
      <c r="L949" s="119"/>
      <c r="M949" s="118"/>
      <c r="N949" s="118"/>
      <c r="O949" s="118"/>
      <c r="P949" s="120"/>
      <c r="R949" s="118"/>
      <c r="S949" s="118"/>
      <c r="T949" s="118"/>
      <c r="U949" s="118"/>
      <c r="V949" s="118"/>
      <c r="W949" s="118"/>
      <c r="X949" s="118"/>
      <c r="Y949" s="118"/>
      <c r="Z949" s="118"/>
    </row>
    <row r="950" spans="1:26" ht="14.25" customHeight="1" x14ac:dyDescent="0.55000000000000004">
      <c r="A950" s="118"/>
      <c r="B950" s="118"/>
      <c r="C950" s="118"/>
      <c r="D950" s="119"/>
      <c r="E950" s="119"/>
      <c r="F950" s="119"/>
      <c r="G950" s="119"/>
      <c r="H950" s="119"/>
      <c r="I950" s="119"/>
      <c r="J950" s="119"/>
      <c r="K950" s="119"/>
      <c r="L950" s="119"/>
      <c r="M950" s="118"/>
      <c r="N950" s="118"/>
      <c r="O950" s="118"/>
      <c r="P950" s="120"/>
      <c r="R950" s="118"/>
      <c r="S950" s="118"/>
      <c r="T950" s="118"/>
      <c r="U950" s="118"/>
      <c r="V950" s="118"/>
      <c r="W950" s="118"/>
      <c r="X950" s="118"/>
      <c r="Y950" s="118"/>
      <c r="Z950" s="118"/>
    </row>
    <row r="951" spans="1:26" ht="14.25" customHeight="1" x14ac:dyDescent="0.55000000000000004">
      <c r="A951" s="118"/>
      <c r="B951" s="118"/>
      <c r="C951" s="118"/>
      <c r="D951" s="119"/>
      <c r="E951" s="119"/>
      <c r="F951" s="119"/>
      <c r="G951" s="119"/>
      <c r="H951" s="119"/>
      <c r="I951" s="119"/>
      <c r="J951" s="119"/>
      <c r="K951" s="119"/>
      <c r="L951" s="119"/>
      <c r="M951" s="118"/>
      <c r="N951" s="118"/>
      <c r="O951" s="118"/>
      <c r="P951" s="120"/>
      <c r="R951" s="118"/>
      <c r="S951" s="118"/>
      <c r="T951" s="118"/>
      <c r="U951" s="118"/>
      <c r="V951" s="118"/>
      <c r="W951" s="118"/>
      <c r="X951" s="118"/>
      <c r="Y951" s="118"/>
      <c r="Z951" s="118"/>
    </row>
    <row r="952" spans="1:26" ht="14.25" customHeight="1" x14ac:dyDescent="0.55000000000000004">
      <c r="A952" s="118"/>
      <c r="B952" s="118"/>
      <c r="C952" s="118"/>
      <c r="D952" s="119"/>
      <c r="E952" s="119"/>
      <c r="F952" s="119"/>
      <c r="G952" s="119"/>
      <c r="H952" s="119"/>
      <c r="I952" s="119"/>
      <c r="J952" s="119"/>
      <c r="K952" s="119"/>
      <c r="L952" s="119"/>
      <c r="M952" s="118"/>
      <c r="N952" s="118"/>
      <c r="O952" s="118"/>
      <c r="P952" s="120"/>
      <c r="R952" s="118"/>
      <c r="S952" s="118"/>
      <c r="T952" s="118"/>
      <c r="U952" s="118"/>
      <c r="V952" s="118"/>
      <c r="W952" s="118"/>
      <c r="X952" s="118"/>
      <c r="Y952" s="118"/>
      <c r="Z952" s="118"/>
    </row>
    <row r="953" spans="1:26" ht="14.25" customHeight="1" x14ac:dyDescent="0.55000000000000004">
      <c r="A953" s="118"/>
      <c r="B953" s="118"/>
      <c r="C953" s="118"/>
      <c r="D953" s="119"/>
      <c r="E953" s="119"/>
      <c r="F953" s="119"/>
      <c r="G953" s="119"/>
      <c r="H953" s="119"/>
      <c r="I953" s="119"/>
      <c r="J953" s="119"/>
      <c r="K953" s="119"/>
      <c r="L953" s="119"/>
      <c r="M953" s="118"/>
      <c r="N953" s="118"/>
      <c r="O953" s="118"/>
      <c r="P953" s="120"/>
      <c r="R953" s="118"/>
      <c r="S953" s="118"/>
      <c r="T953" s="118"/>
      <c r="U953" s="118"/>
      <c r="V953" s="118"/>
      <c r="W953" s="118"/>
      <c r="X953" s="118"/>
      <c r="Y953" s="118"/>
      <c r="Z953" s="118"/>
    </row>
    <row r="954" spans="1:26" ht="14.25" customHeight="1" x14ac:dyDescent="0.55000000000000004">
      <c r="A954" s="118"/>
      <c r="B954" s="118"/>
      <c r="C954" s="118"/>
      <c r="D954" s="119"/>
      <c r="E954" s="119"/>
      <c r="F954" s="119"/>
      <c r="G954" s="119"/>
      <c r="H954" s="119"/>
      <c r="I954" s="119"/>
      <c r="J954" s="119"/>
      <c r="K954" s="119"/>
      <c r="L954" s="119"/>
      <c r="M954" s="118"/>
      <c r="N954" s="118"/>
      <c r="O954" s="118"/>
      <c r="P954" s="120"/>
      <c r="R954" s="118"/>
      <c r="S954" s="118"/>
      <c r="T954" s="118"/>
      <c r="U954" s="118"/>
      <c r="V954" s="118"/>
      <c r="W954" s="118"/>
      <c r="X954" s="118"/>
      <c r="Y954" s="118"/>
      <c r="Z954" s="118"/>
    </row>
    <row r="955" spans="1:26" ht="14.25" customHeight="1" x14ac:dyDescent="0.55000000000000004">
      <c r="A955" s="118"/>
      <c r="B955" s="118"/>
      <c r="C955" s="118"/>
      <c r="D955" s="119"/>
      <c r="E955" s="119"/>
      <c r="F955" s="119"/>
      <c r="G955" s="119"/>
      <c r="H955" s="119"/>
      <c r="I955" s="119"/>
      <c r="J955" s="119"/>
      <c r="K955" s="119"/>
      <c r="L955" s="119"/>
      <c r="M955" s="118"/>
      <c r="N955" s="118"/>
      <c r="O955" s="118"/>
      <c r="P955" s="120"/>
      <c r="R955" s="118"/>
      <c r="S955" s="118"/>
      <c r="T955" s="118"/>
      <c r="U955" s="118"/>
      <c r="V955" s="118"/>
      <c r="W955" s="118"/>
      <c r="X955" s="118"/>
      <c r="Y955" s="118"/>
      <c r="Z955" s="118"/>
    </row>
    <row r="956" spans="1:26" ht="14.25" customHeight="1" x14ac:dyDescent="0.55000000000000004">
      <c r="A956" s="118"/>
      <c r="B956" s="118"/>
      <c r="C956" s="118"/>
      <c r="D956" s="119"/>
      <c r="E956" s="119"/>
      <c r="F956" s="119"/>
      <c r="G956" s="119"/>
      <c r="H956" s="119"/>
      <c r="I956" s="119"/>
      <c r="J956" s="119"/>
      <c r="K956" s="119"/>
      <c r="L956" s="119"/>
      <c r="M956" s="118"/>
      <c r="N956" s="118"/>
      <c r="O956" s="118"/>
      <c r="P956" s="120"/>
      <c r="R956" s="118"/>
      <c r="S956" s="118"/>
      <c r="T956" s="118"/>
      <c r="U956" s="118"/>
      <c r="V956" s="118"/>
      <c r="W956" s="118"/>
      <c r="X956" s="118"/>
      <c r="Y956" s="118"/>
      <c r="Z956" s="118"/>
    </row>
    <row r="957" spans="1:26" ht="14.25" customHeight="1" x14ac:dyDescent="0.55000000000000004">
      <c r="A957" s="118"/>
      <c r="B957" s="118"/>
      <c r="C957" s="118"/>
      <c r="D957" s="119"/>
      <c r="E957" s="119"/>
      <c r="F957" s="119"/>
      <c r="G957" s="119"/>
      <c r="H957" s="119"/>
      <c r="I957" s="119"/>
      <c r="J957" s="119"/>
      <c r="K957" s="119"/>
      <c r="L957" s="119"/>
      <c r="M957" s="118"/>
      <c r="N957" s="118"/>
      <c r="O957" s="118"/>
      <c r="P957" s="120"/>
      <c r="R957" s="118"/>
      <c r="S957" s="118"/>
      <c r="T957" s="118"/>
      <c r="U957" s="118"/>
      <c r="V957" s="118"/>
      <c r="W957" s="118"/>
      <c r="X957" s="118"/>
      <c r="Y957" s="118"/>
      <c r="Z957" s="118"/>
    </row>
    <row r="958" spans="1:26" ht="14.25" customHeight="1" x14ac:dyDescent="0.55000000000000004">
      <c r="A958" s="118"/>
      <c r="B958" s="118"/>
      <c r="C958" s="118"/>
      <c r="D958" s="119"/>
      <c r="E958" s="119"/>
      <c r="F958" s="119"/>
      <c r="G958" s="119"/>
      <c r="H958" s="119"/>
      <c r="I958" s="119"/>
      <c r="J958" s="119"/>
      <c r="K958" s="119"/>
      <c r="L958" s="119"/>
      <c r="M958" s="118"/>
      <c r="N958" s="118"/>
      <c r="O958" s="118"/>
      <c r="P958" s="120"/>
      <c r="R958" s="118"/>
      <c r="S958" s="118"/>
      <c r="T958" s="118"/>
      <c r="U958" s="118"/>
      <c r="V958" s="118"/>
      <c r="W958" s="118"/>
      <c r="X958" s="118"/>
      <c r="Y958" s="118"/>
      <c r="Z958" s="118"/>
    </row>
    <row r="959" spans="1:26" ht="14.25" customHeight="1" x14ac:dyDescent="0.55000000000000004">
      <c r="A959" s="118"/>
      <c r="B959" s="118"/>
      <c r="C959" s="118"/>
      <c r="D959" s="119"/>
      <c r="E959" s="119"/>
      <c r="F959" s="119"/>
      <c r="G959" s="119"/>
      <c r="H959" s="119"/>
      <c r="I959" s="119"/>
      <c r="J959" s="119"/>
      <c r="K959" s="119"/>
      <c r="L959" s="119"/>
      <c r="M959" s="118"/>
      <c r="N959" s="118"/>
      <c r="O959" s="118"/>
      <c r="P959" s="120"/>
      <c r="R959" s="118"/>
      <c r="S959" s="118"/>
      <c r="T959" s="118"/>
      <c r="U959" s="118"/>
      <c r="V959" s="118"/>
      <c r="W959" s="118"/>
      <c r="X959" s="118"/>
      <c r="Y959" s="118"/>
      <c r="Z959" s="118"/>
    </row>
    <row r="960" spans="1:26" ht="14.25" customHeight="1" x14ac:dyDescent="0.55000000000000004">
      <c r="A960" s="118"/>
      <c r="B960" s="118"/>
      <c r="C960" s="118"/>
      <c r="D960" s="119"/>
      <c r="E960" s="119"/>
      <c r="F960" s="119"/>
      <c r="G960" s="119"/>
      <c r="H960" s="119"/>
      <c r="I960" s="119"/>
      <c r="J960" s="119"/>
      <c r="K960" s="119"/>
      <c r="L960" s="119"/>
      <c r="M960" s="118"/>
      <c r="N960" s="118"/>
      <c r="O960" s="118"/>
      <c r="P960" s="120"/>
      <c r="R960" s="118"/>
      <c r="S960" s="118"/>
      <c r="T960" s="118"/>
      <c r="U960" s="118"/>
      <c r="V960" s="118"/>
      <c r="W960" s="118"/>
      <c r="X960" s="118"/>
      <c r="Y960" s="118"/>
      <c r="Z960" s="118"/>
    </row>
    <row r="961" spans="1:26" ht="14.25" customHeight="1" x14ac:dyDescent="0.55000000000000004">
      <c r="A961" s="118"/>
      <c r="B961" s="118"/>
      <c r="C961" s="118"/>
      <c r="D961" s="119"/>
      <c r="E961" s="119"/>
      <c r="F961" s="119"/>
      <c r="G961" s="119"/>
      <c r="H961" s="119"/>
      <c r="I961" s="119"/>
      <c r="J961" s="119"/>
      <c r="K961" s="119"/>
      <c r="L961" s="119"/>
      <c r="M961" s="118"/>
      <c r="N961" s="118"/>
      <c r="O961" s="118"/>
      <c r="P961" s="120"/>
      <c r="R961" s="118"/>
      <c r="S961" s="118"/>
      <c r="T961" s="118"/>
      <c r="U961" s="118"/>
      <c r="V961" s="118"/>
      <c r="W961" s="118"/>
      <c r="X961" s="118"/>
      <c r="Y961" s="118"/>
      <c r="Z961" s="118"/>
    </row>
    <row r="962" spans="1:26" ht="14.25" customHeight="1" x14ac:dyDescent="0.55000000000000004">
      <c r="A962" s="118"/>
      <c r="B962" s="118"/>
      <c r="C962" s="118"/>
      <c r="D962" s="119"/>
      <c r="E962" s="119"/>
      <c r="F962" s="119"/>
      <c r="G962" s="119"/>
      <c r="H962" s="119"/>
      <c r="I962" s="119"/>
      <c r="J962" s="119"/>
      <c r="K962" s="119"/>
      <c r="L962" s="119"/>
      <c r="M962" s="118"/>
      <c r="N962" s="118"/>
      <c r="O962" s="118"/>
      <c r="P962" s="120"/>
      <c r="R962" s="118"/>
      <c r="S962" s="118"/>
      <c r="T962" s="118"/>
      <c r="U962" s="118"/>
      <c r="V962" s="118"/>
      <c r="W962" s="118"/>
      <c r="X962" s="118"/>
      <c r="Y962" s="118"/>
      <c r="Z962" s="118"/>
    </row>
    <row r="963" spans="1:26" ht="14.25" customHeight="1" x14ac:dyDescent="0.55000000000000004">
      <c r="A963" s="118"/>
      <c r="B963" s="118"/>
      <c r="C963" s="118"/>
      <c r="D963" s="119"/>
      <c r="E963" s="119"/>
      <c r="F963" s="119"/>
      <c r="G963" s="119"/>
      <c r="H963" s="119"/>
      <c r="I963" s="119"/>
      <c r="J963" s="119"/>
      <c r="K963" s="119"/>
      <c r="L963" s="119"/>
      <c r="M963" s="118"/>
      <c r="N963" s="118"/>
      <c r="O963" s="118"/>
      <c r="P963" s="120"/>
      <c r="R963" s="118"/>
      <c r="S963" s="118"/>
      <c r="T963" s="118"/>
      <c r="U963" s="118"/>
      <c r="V963" s="118"/>
      <c r="W963" s="118"/>
      <c r="X963" s="118"/>
      <c r="Y963" s="118"/>
      <c r="Z963" s="118"/>
    </row>
    <row r="964" spans="1:26" ht="14.25" customHeight="1" x14ac:dyDescent="0.55000000000000004">
      <c r="A964" s="118"/>
      <c r="B964" s="118"/>
      <c r="C964" s="118"/>
      <c r="D964" s="119"/>
      <c r="E964" s="119"/>
      <c r="F964" s="119"/>
      <c r="G964" s="119"/>
      <c r="H964" s="119"/>
      <c r="I964" s="119"/>
      <c r="J964" s="119"/>
      <c r="K964" s="119"/>
      <c r="L964" s="119"/>
      <c r="M964" s="118"/>
      <c r="N964" s="118"/>
      <c r="O964" s="118"/>
      <c r="P964" s="120"/>
      <c r="R964" s="118"/>
      <c r="S964" s="118"/>
      <c r="T964" s="118"/>
      <c r="U964" s="118"/>
      <c r="V964" s="118"/>
      <c r="W964" s="118"/>
      <c r="X964" s="118"/>
      <c r="Y964" s="118"/>
      <c r="Z964" s="118"/>
    </row>
    <row r="965" spans="1:26" ht="14.25" customHeight="1" x14ac:dyDescent="0.55000000000000004">
      <c r="A965" s="118"/>
      <c r="B965" s="118"/>
      <c r="C965" s="118"/>
      <c r="D965" s="119"/>
      <c r="E965" s="119"/>
      <c r="F965" s="119"/>
      <c r="G965" s="119"/>
      <c r="H965" s="119"/>
      <c r="I965" s="119"/>
      <c r="J965" s="119"/>
      <c r="K965" s="119"/>
      <c r="L965" s="119"/>
      <c r="M965" s="118"/>
      <c r="N965" s="118"/>
      <c r="O965" s="118"/>
      <c r="P965" s="120"/>
      <c r="R965" s="118"/>
      <c r="S965" s="118"/>
      <c r="T965" s="118"/>
      <c r="U965" s="118"/>
      <c r="V965" s="118"/>
      <c r="W965" s="118"/>
      <c r="X965" s="118"/>
      <c r="Y965" s="118"/>
      <c r="Z965" s="118"/>
    </row>
    <row r="966" spans="1:26" ht="14.25" customHeight="1" x14ac:dyDescent="0.55000000000000004">
      <c r="A966" s="118"/>
      <c r="B966" s="118"/>
      <c r="C966" s="118"/>
      <c r="D966" s="119"/>
      <c r="E966" s="119"/>
      <c r="F966" s="119"/>
      <c r="G966" s="119"/>
      <c r="H966" s="119"/>
      <c r="I966" s="119"/>
      <c r="J966" s="119"/>
      <c r="K966" s="119"/>
      <c r="L966" s="119"/>
      <c r="M966" s="118"/>
      <c r="N966" s="118"/>
      <c r="O966" s="118"/>
      <c r="P966" s="120"/>
      <c r="R966" s="118"/>
      <c r="S966" s="118"/>
      <c r="T966" s="118"/>
      <c r="U966" s="118"/>
      <c r="V966" s="118"/>
      <c r="W966" s="118"/>
      <c r="X966" s="118"/>
      <c r="Y966" s="118"/>
      <c r="Z966" s="118"/>
    </row>
    <row r="967" spans="1:26" ht="14.25" customHeight="1" x14ac:dyDescent="0.55000000000000004">
      <c r="A967" s="118"/>
      <c r="B967" s="118"/>
      <c r="C967" s="118"/>
      <c r="D967" s="119"/>
      <c r="E967" s="119"/>
      <c r="F967" s="119"/>
      <c r="G967" s="119"/>
      <c r="H967" s="119"/>
      <c r="I967" s="119"/>
      <c r="J967" s="119"/>
      <c r="K967" s="119"/>
      <c r="L967" s="119"/>
      <c r="M967" s="118"/>
      <c r="N967" s="118"/>
      <c r="O967" s="118"/>
      <c r="P967" s="120"/>
      <c r="R967" s="118"/>
      <c r="S967" s="118"/>
      <c r="T967" s="118"/>
      <c r="U967" s="118"/>
      <c r="V967" s="118"/>
      <c r="W967" s="118"/>
      <c r="X967" s="118"/>
      <c r="Y967" s="118"/>
      <c r="Z967" s="118"/>
    </row>
    <row r="968" spans="1:26" ht="14.25" customHeight="1" x14ac:dyDescent="0.55000000000000004">
      <c r="A968" s="118"/>
      <c r="B968" s="118"/>
      <c r="C968" s="118"/>
      <c r="D968" s="119"/>
      <c r="E968" s="119"/>
      <c r="F968" s="119"/>
      <c r="G968" s="119"/>
      <c r="H968" s="119"/>
      <c r="I968" s="119"/>
      <c r="J968" s="119"/>
      <c r="K968" s="119"/>
      <c r="L968" s="119"/>
      <c r="M968" s="118"/>
      <c r="N968" s="118"/>
      <c r="O968" s="118"/>
      <c r="P968" s="120"/>
      <c r="R968" s="118"/>
      <c r="S968" s="118"/>
      <c r="T968" s="118"/>
      <c r="U968" s="118"/>
      <c r="V968" s="118"/>
      <c r="W968" s="118"/>
      <c r="X968" s="118"/>
      <c r="Y968" s="118"/>
      <c r="Z968" s="118"/>
    </row>
    <row r="969" spans="1:26" ht="14.25" customHeight="1" x14ac:dyDescent="0.55000000000000004">
      <c r="A969" s="118"/>
      <c r="B969" s="118"/>
      <c r="C969" s="118"/>
      <c r="D969" s="119"/>
      <c r="E969" s="119"/>
      <c r="F969" s="119"/>
      <c r="G969" s="119"/>
      <c r="H969" s="119"/>
      <c r="I969" s="119"/>
      <c r="J969" s="119"/>
      <c r="K969" s="119"/>
      <c r="L969" s="119"/>
      <c r="M969" s="118"/>
      <c r="N969" s="118"/>
      <c r="O969" s="118"/>
      <c r="P969" s="120"/>
      <c r="R969" s="118"/>
      <c r="S969" s="118"/>
      <c r="T969" s="118"/>
      <c r="U969" s="118"/>
      <c r="V969" s="118"/>
      <c r="W969" s="118"/>
      <c r="X969" s="118"/>
      <c r="Y969" s="118"/>
      <c r="Z969" s="118"/>
    </row>
    <row r="970" spans="1:26" ht="14.25" customHeight="1" x14ac:dyDescent="0.55000000000000004">
      <c r="A970" s="118"/>
      <c r="B970" s="118"/>
      <c r="C970" s="118"/>
      <c r="D970" s="119"/>
      <c r="E970" s="119"/>
      <c r="F970" s="119"/>
      <c r="G970" s="119"/>
      <c r="H970" s="119"/>
      <c r="I970" s="119"/>
      <c r="J970" s="119"/>
      <c r="K970" s="119"/>
      <c r="L970" s="119"/>
      <c r="M970" s="118"/>
      <c r="N970" s="118"/>
      <c r="O970" s="118"/>
      <c r="P970" s="120"/>
      <c r="R970" s="118"/>
      <c r="S970" s="118"/>
      <c r="T970" s="118"/>
      <c r="U970" s="118"/>
      <c r="V970" s="118"/>
      <c r="W970" s="118"/>
      <c r="X970" s="118"/>
      <c r="Y970" s="118"/>
      <c r="Z970" s="118"/>
    </row>
    <row r="971" spans="1:26" ht="14.25" customHeight="1" x14ac:dyDescent="0.55000000000000004">
      <c r="A971" s="118"/>
      <c r="B971" s="118"/>
      <c r="C971" s="118"/>
      <c r="D971" s="119"/>
      <c r="E971" s="119"/>
      <c r="F971" s="119"/>
      <c r="G971" s="119"/>
      <c r="H971" s="119"/>
      <c r="I971" s="119"/>
      <c r="J971" s="119"/>
      <c r="K971" s="119"/>
      <c r="L971" s="119"/>
      <c r="M971" s="118"/>
      <c r="N971" s="118"/>
      <c r="O971" s="118"/>
      <c r="P971" s="120"/>
      <c r="R971" s="118"/>
      <c r="S971" s="118"/>
      <c r="T971" s="118"/>
      <c r="U971" s="118"/>
      <c r="V971" s="118"/>
      <c r="W971" s="118"/>
      <c r="X971" s="118"/>
      <c r="Y971" s="118"/>
      <c r="Z971" s="118"/>
    </row>
    <row r="972" spans="1:26" ht="14.25" customHeight="1" x14ac:dyDescent="0.55000000000000004">
      <c r="A972" s="118"/>
      <c r="B972" s="118"/>
      <c r="C972" s="118"/>
      <c r="D972" s="119"/>
      <c r="E972" s="119"/>
      <c r="F972" s="119"/>
      <c r="G972" s="119"/>
      <c r="H972" s="119"/>
      <c r="I972" s="119"/>
      <c r="J972" s="119"/>
      <c r="K972" s="119"/>
      <c r="L972" s="119"/>
      <c r="M972" s="118"/>
      <c r="N972" s="118"/>
      <c r="O972" s="118"/>
      <c r="P972" s="120"/>
      <c r="R972" s="118"/>
      <c r="S972" s="118"/>
      <c r="T972" s="118"/>
      <c r="U972" s="118"/>
      <c r="V972" s="118"/>
      <c r="W972" s="118"/>
      <c r="X972" s="118"/>
      <c r="Y972" s="118"/>
      <c r="Z972" s="118"/>
    </row>
    <row r="973" spans="1:26" ht="14.25" customHeight="1" x14ac:dyDescent="0.55000000000000004">
      <c r="A973" s="118"/>
      <c r="B973" s="118"/>
      <c r="C973" s="118"/>
      <c r="D973" s="119"/>
      <c r="E973" s="119"/>
      <c r="F973" s="119"/>
      <c r="G973" s="119"/>
      <c r="H973" s="119"/>
      <c r="I973" s="119"/>
      <c r="J973" s="119"/>
      <c r="K973" s="119"/>
      <c r="L973" s="119"/>
      <c r="M973" s="118"/>
      <c r="N973" s="118"/>
      <c r="O973" s="118"/>
      <c r="P973" s="120"/>
      <c r="R973" s="118"/>
      <c r="S973" s="118"/>
      <c r="T973" s="118"/>
      <c r="U973" s="118"/>
      <c r="V973" s="118"/>
      <c r="W973" s="118"/>
      <c r="X973" s="118"/>
      <c r="Y973" s="118"/>
      <c r="Z973" s="118"/>
    </row>
    <row r="974" spans="1:26" ht="14.25" customHeight="1" x14ac:dyDescent="0.55000000000000004">
      <c r="A974" s="118"/>
      <c r="B974" s="118"/>
      <c r="C974" s="118"/>
      <c r="D974" s="119"/>
      <c r="E974" s="119"/>
      <c r="F974" s="119"/>
      <c r="G974" s="119"/>
      <c r="H974" s="119"/>
      <c r="I974" s="119"/>
      <c r="J974" s="119"/>
      <c r="K974" s="119"/>
      <c r="L974" s="119"/>
      <c r="M974" s="118"/>
      <c r="N974" s="118"/>
      <c r="O974" s="118"/>
      <c r="P974" s="120"/>
      <c r="R974" s="118"/>
      <c r="S974" s="118"/>
      <c r="T974" s="118"/>
      <c r="U974" s="118"/>
      <c r="V974" s="118"/>
      <c r="W974" s="118"/>
      <c r="X974" s="118"/>
      <c r="Y974" s="118"/>
      <c r="Z974" s="118"/>
    </row>
    <row r="975" spans="1:26" ht="14.25" customHeight="1" x14ac:dyDescent="0.55000000000000004">
      <c r="A975" s="118"/>
      <c r="B975" s="118"/>
      <c r="C975" s="118"/>
      <c r="D975" s="119"/>
      <c r="E975" s="119"/>
      <c r="F975" s="119"/>
      <c r="G975" s="119"/>
      <c r="H975" s="119"/>
      <c r="I975" s="119"/>
      <c r="J975" s="119"/>
      <c r="K975" s="119"/>
      <c r="L975" s="119"/>
      <c r="M975" s="118"/>
      <c r="N975" s="118"/>
      <c r="O975" s="118"/>
      <c r="P975" s="120"/>
      <c r="R975" s="118"/>
      <c r="S975" s="118"/>
      <c r="T975" s="118"/>
      <c r="U975" s="118"/>
      <c r="V975" s="118"/>
      <c r="W975" s="118"/>
      <c r="X975" s="118"/>
      <c r="Y975" s="118"/>
      <c r="Z975" s="118"/>
    </row>
    <row r="976" spans="1:26" ht="14.25" customHeight="1" x14ac:dyDescent="0.55000000000000004">
      <c r="A976" s="118"/>
      <c r="B976" s="118"/>
      <c r="C976" s="118"/>
      <c r="D976" s="119"/>
      <c r="E976" s="119"/>
      <c r="F976" s="119"/>
      <c r="G976" s="119"/>
      <c r="H976" s="119"/>
      <c r="I976" s="119"/>
      <c r="J976" s="119"/>
      <c r="K976" s="119"/>
      <c r="L976" s="119"/>
      <c r="M976" s="118"/>
      <c r="N976" s="118"/>
      <c r="O976" s="118"/>
      <c r="P976" s="120"/>
      <c r="R976" s="118"/>
      <c r="S976" s="118"/>
      <c r="T976" s="118"/>
      <c r="U976" s="118"/>
      <c r="V976" s="118"/>
      <c r="W976" s="118"/>
      <c r="X976" s="118"/>
      <c r="Y976" s="118"/>
      <c r="Z976" s="118"/>
    </row>
    <row r="977" spans="1:26" ht="14.25" customHeight="1" x14ac:dyDescent="0.55000000000000004">
      <c r="A977" s="118"/>
      <c r="B977" s="118"/>
      <c r="C977" s="118"/>
      <c r="D977" s="119"/>
      <c r="E977" s="119"/>
      <c r="F977" s="119"/>
      <c r="G977" s="119"/>
      <c r="H977" s="119"/>
      <c r="I977" s="119"/>
      <c r="J977" s="119"/>
      <c r="K977" s="119"/>
      <c r="L977" s="119"/>
      <c r="M977" s="118"/>
      <c r="N977" s="118"/>
      <c r="O977" s="118"/>
      <c r="P977" s="120"/>
      <c r="R977" s="118"/>
      <c r="S977" s="118"/>
      <c r="T977" s="118"/>
      <c r="U977" s="118"/>
      <c r="V977" s="118"/>
      <c r="W977" s="118"/>
      <c r="X977" s="118"/>
      <c r="Y977" s="118"/>
      <c r="Z977" s="118"/>
    </row>
    <row r="978" spans="1:26" ht="14.25" customHeight="1" x14ac:dyDescent="0.55000000000000004">
      <c r="A978" s="118"/>
      <c r="B978" s="118"/>
      <c r="C978" s="118"/>
      <c r="D978" s="119"/>
      <c r="E978" s="119"/>
      <c r="F978" s="119"/>
      <c r="G978" s="119"/>
      <c r="H978" s="119"/>
      <c r="I978" s="119"/>
      <c r="J978" s="119"/>
      <c r="K978" s="119"/>
      <c r="L978" s="119"/>
      <c r="M978" s="118"/>
      <c r="N978" s="118"/>
      <c r="O978" s="118"/>
      <c r="P978" s="120"/>
      <c r="R978" s="118"/>
      <c r="S978" s="118"/>
      <c r="T978" s="118"/>
      <c r="U978" s="118"/>
      <c r="V978" s="118"/>
      <c r="W978" s="118"/>
      <c r="X978" s="118"/>
      <c r="Y978" s="118"/>
      <c r="Z978" s="118"/>
    </row>
    <row r="979" spans="1:26" ht="14.25" customHeight="1" x14ac:dyDescent="0.55000000000000004">
      <c r="A979" s="118"/>
      <c r="B979" s="118"/>
      <c r="C979" s="118"/>
      <c r="D979" s="119"/>
      <c r="E979" s="119"/>
      <c r="F979" s="119"/>
      <c r="G979" s="119"/>
      <c r="H979" s="119"/>
      <c r="I979" s="119"/>
      <c r="J979" s="119"/>
      <c r="K979" s="119"/>
      <c r="L979" s="119"/>
      <c r="M979" s="118"/>
      <c r="N979" s="118"/>
      <c r="O979" s="118"/>
      <c r="P979" s="120"/>
      <c r="R979" s="118"/>
      <c r="S979" s="118"/>
      <c r="T979" s="118"/>
      <c r="U979" s="118"/>
      <c r="V979" s="118"/>
      <c r="W979" s="118"/>
      <c r="X979" s="118"/>
      <c r="Y979" s="118"/>
      <c r="Z979" s="118"/>
    </row>
    <row r="980" spans="1:26" ht="14.25" customHeight="1" x14ac:dyDescent="0.55000000000000004">
      <c r="A980" s="118"/>
      <c r="B980" s="118"/>
      <c r="C980" s="118"/>
      <c r="D980" s="119"/>
      <c r="E980" s="119"/>
      <c r="F980" s="119"/>
      <c r="G980" s="119"/>
      <c r="H980" s="119"/>
      <c r="I980" s="119"/>
      <c r="J980" s="119"/>
      <c r="K980" s="119"/>
      <c r="L980" s="119"/>
      <c r="M980" s="118"/>
      <c r="N980" s="118"/>
      <c r="O980" s="118"/>
      <c r="P980" s="120"/>
      <c r="R980" s="118"/>
      <c r="S980" s="118"/>
      <c r="T980" s="118"/>
      <c r="U980" s="118"/>
      <c r="V980" s="118"/>
      <c r="W980" s="118"/>
      <c r="X980" s="118"/>
      <c r="Y980" s="118"/>
      <c r="Z980" s="118"/>
    </row>
    <row r="981" spans="1:26" ht="14.25" customHeight="1" x14ac:dyDescent="0.55000000000000004">
      <c r="A981" s="118"/>
      <c r="B981" s="118"/>
      <c r="C981" s="118"/>
      <c r="D981" s="119"/>
      <c r="E981" s="119"/>
      <c r="F981" s="119"/>
      <c r="G981" s="119"/>
      <c r="H981" s="119"/>
      <c r="I981" s="119"/>
      <c r="J981" s="119"/>
      <c r="K981" s="119"/>
      <c r="L981" s="119"/>
      <c r="M981" s="118"/>
      <c r="N981" s="118"/>
      <c r="O981" s="118"/>
      <c r="P981" s="120"/>
      <c r="R981" s="118"/>
      <c r="S981" s="118"/>
      <c r="T981" s="118"/>
      <c r="U981" s="118"/>
      <c r="V981" s="118"/>
      <c r="W981" s="118"/>
      <c r="X981" s="118"/>
      <c r="Y981" s="118"/>
      <c r="Z981" s="118"/>
    </row>
    <row r="982" spans="1:26" ht="14.25" customHeight="1" x14ac:dyDescent="0.55000000000000004">
      <c r="A982" s="118"/>
      <c r="B982" s="118"/>
      <c r="C982" s="118"/>
      <c r="D982" s="119"/>
      <c r="E982" s="119"/>
      <c r="F982" s="119"/>
      <c r="G982" s="119"/>
      <c r="H982" s="119"/>
      <c r="I982" s="119"/>
      <c r="J982" s="119"/>
      <c r="K982" s="119"/>
      <c r="L982" s="119"/>
      <c r="M982" s="118"/>
      <c r="N982" s="118"/>
      <c r="O982" s="118"/>
      <c r="P982" s="120"/>
      <c r="R982" s="118"/>
      <c r="S982" s="118"/>
      <c r="T982" s="118"/>
      <c r="U982" s="118"/>
      <c r="V982" s="118"/>
      <c r="W982" s="118"/>
      <c r="X982" s="118"/>
      <c r="Y982" s="118"/>
      <c r="Z982" s="118"/>
    </row>
    <row r="983" spans="1:26" ht="14.25" customHeight="1" x14ac:dyDescent="0.55000000000000004">
      <c r="A983" s="118"/>
      <c r="B983" s="118"/>
      <c r="C983" s="118"/>
      <c r="D983" s="119"/>
      <c r="E983" s="119"/>
      <c r="F983" s="119"/>
      <c r="G983" s="119"/>
      <c r="H983" s="119"/>
      <c r="I983" s="119"/>
      <c r="J983" s="119"/>
      <c r="K983" s="119"/>
      <c r="L983" s="119"/>
      <c r="M983" s="118"/>
      <c r="N983" s="118"/>
      <c r="O983" s="118"/>
      <c r="P983" s="120"/>
      <c r="R983" s="118"/>
      <c r="S983" s="118"/>
      <c r="T983" s="118"/>
      <c r="U983" s="118"/>
      <c r="V983" s="118"/>
      <c r="W983" s="118"/>
      <c r="X983" s="118"/>
      <c r="Y983" s="118"/>
      <c r="Z983" s="118"/>
    </row>
    <row r="984" spans="1:26" ht="14.25" customHeight="1" x14ac:dyDescent="0.55000000000000004">
      <c r="A984" s="118"/>
      <c r="B984" s="118"/>
      <c r="C984" s="118"/>
      <c r="D984" s="119"/>
      <c r="E984" s="119"/>
      <c r="F984" s="119"/>
      <c r="G984" s="119"/>
      <c r="H984" s="119"/>
      <c r="I984" s="119"/>
      <c r="J984" s="119"/>
      <c r="K984" s="119"/>
      <c r="L984" s="119"/>
      <c r="M984" s="118"/>
      <c r="N984" s="118"/>
      <c r="O984" s="118"/>
      <c r="P984" s="120"/>
      <c r="R984" s="118"/>
      <c r="S984" s="118"/>
      <c r="T984" s="118"/>
      <c r="U984" s="118"/>
      <c r="V984" s="118"/>
      <c r="W984" s="118"/>
      <c r="X984" s="118"/>
      <c r="Y984" s="118"/>
      <c r="Z984" s="118"/>
    </row>
    <row r="985" spans="1:26" ht="14.25" customHeight="1" x14ac:dyDescent="0.55000000000000004">
      <c r="A985" s="118"/>
      <c r="B985" s="118"/>
      <c r="C985" s="118"/>
      <c r="D985" s="119"/>
      <c r="E985" s="119"/>
      <c r="F985" s="119"/>
      <c r="G985" s="119"/>
      <c r="H985" s="119"/>
      <c r="I985" s="119"/>
      <c r="J985" s="119"/>
      <c r="K985" s="119"/>
      <c r="L985" s="119"/>
      <c r="M985" s="118"/>
      <c r="N985" s="118"/>
      <c r="O985" s="118"/>
      <c r="P985" s="120"/>
      <c r="R985" s="118"/>
      <c r="S985" s="118"/>
      <c r="T985" s="118"/>
      <c r="U985" s="118"/>
      <c r="V985" s="118"/>
      <c r="W985" s="118"/>
      <c r="X985" s="118"/>
      <c r="Y985" s="118"/>
      <c r="Z985" s="118"/>
    </row>
    <row r="986" spans="1:26" ht="14.25" customHeight="1" x14ac:dyDescent="0.55000000000000004">
      <c r="A986" s="118"/>
      <c r="B986" s="118"/>
      <c r="C986" s="118"/>
      <c r="D986" s="119"/>
      <c r="E986" s="119"/>
      <c r="F986" s="119"/>
      <c r="G986" s="119"/>
      <c r="H986" s="119"/>
      <c r="I986" s="119"/>
      <c r="J986" s="119"/>
      <c r="K986" s="119"/>
      <c r="L986" s="119"/>
      <c r="M986" s="118"/>
      <c r="N986" s="118"/>
      <c r="O986" s="118"/>
      <c r="P986" s="120"/>
      <c r="R986" s="118"/>
      <c r="S986" s="118"/>
      <c r="T986" s="118"/>
      <c r="U986" s="118"/>
      <c r="V986" s="118"/>
      <c r="W986" s="118"/>
      <c r="X986" s="118"/>
      <c r="Y986" s="118"/>
      <c r="Z986" s="118"/>
    </row>
    <row r="987" spans="1:26" ht="14.25" customHeight="1" x14ac:dyDescent="0.55000000000000004">
      <c r="A987" s="118"/>
      <c r="B987" s="118"/>
      <c r="C987" s="118"/>
      <c r="D987" s="119"/>
      <c r="E987" s="119"/>
      <c r="F987" s="119"/>
      <c r="G987" s="119"/>
      <c r="H987" s="119"/>
      <c r="I987" s="119"/>
      <c r="J987" s="119"/>
      <c r="K987" s="119"/>
      <c r="L987" s="119"/>
      <c r="M987" s="118"/>
      <c r="N987" s="118"/>
      <c r="O987" s="118"/>
      <c r="P987" s="120"/>
      <c r="R987" s="118"/>
      <c r="S987" s="118"/>
      <c r="T987" s="118"/>
      <c r="U987" s="118"/>
      <c r="V987" s="118"/>
      <c r="W987" s="118"/>
      <c r="X987" s="118"/>
      <c r="Y987" s="118"/>
      <c r="Z987" s="118"/>
    </row>
    <row r="988" spans="1:26" ht="14.25" customHeight="1" x14ac:dyDescent="0.55000000000000004">
      <c r="A988" s="118"/>
      <c r="B988" s="118"/>
      <c r="C988" s="118"/>
      <c r="D988" s="119"/>
      <c r="E988" s="119"/>
      <c r="F988" s="119"/>
      <c r="G988" s="119"/>
      <c r="H988" s="119"/>
      <c r="I988" s="119"/>
      <c r="J988" s="119"/>
      <c r="K988" s="119"/>
      <c r="L988" s="119"/>
      <c r="M988" s="118"/>
      <c r="N988" s="118"/>
      <c r="O988" s="118"/>
      <c r="P988" s="120"/>
      <c r="R988" s="118"/>
      <c r="S988" s="118"/>
      <c r="T988" s="118"/>
      <c r="U988" s="118"/>
      <c r="V988" s="118"/>
      <c r="W988" s="118"/>
      <c r="X988" s="118"/>
      <c r="Y988" s="118"/>
      <c r="Z988" s="118"/>
    </row>
    <row r="989" spans="1:26" ht="14.25" customHeight="1" x14ac:dyDescent="0.55000000000000004">
      <c r="A989" s="118"/>
      <c r="B989" s="118"/>
      <c r="C989" s="118"/>
      <c r="D989" s="119"/>
      <c r="E989" s="119"/>
      <c r="F989" s="119"/>
      <c r="G989" s="119"/>
      <c r="H989" s="119"/>
      <c r="I989" s="119"/>
      <c r="J989" s="119"/>
      <c r="K989" s="119"/>
      <c r="L989" s="119"/>
      <c r="M989" s="118"/>
      <c r="N989" s="118"/>
      <c r="O989" s="118"/>
      <c r="P989" s="120"/>
      <c r="R989" s="118"/>
      <c r="S989" s="118"/>
      <c r="T989" s="118"/>
      <c r="U989" s="118"/>
      <c r="V989" s="118"/>
      <c r="W989" s="118"/>
      <c r="X989" s="118"/>
      <c r="Y989" s="118"/>
      <c r="Z989" s="118"/>
    </row>
    <row r="990" spans="1:26" ht="14.25" customHeight="1" x14ac:dyDescent="0.55000000000000004">
      <c r="A990" s="118"/>
      <c r="B990" s="118"/>
      <c r="C990" s="118"/>
      <c r="D990" s="119"/>
      <c r="E990" s="119"/>
      <c r="F990" s="119"/>
      <c r="G990" s="119"/>
      <c r="H990" s="119"/>
      <c r="I990" s="119"/>
      <c r="J990" s="119"/>
      <c r="K990" s="119"/>
      <c r="L990" s="119"/>
      <c r="M990" s="118"/>
      <c r="N990" s="118"/>
      <c r="O990" s="118"/>
      <c r="P990" s="120"/>
      <c r="R990" s="118"/>
      <c r="S990" s="118"/>
      <c r="T990" s="118"/>
      <c r="U990" s="118"/>
      <c r="V990" s="118"/>
      <c r="W990" s="118"/>
      <c r="X990" s="118"/>
      <c r="Y990" s="118"/>
      <c r="Z990" s="118"/>
    </row>
    <row r="991" spans="1:26" ht="14.25" customHeight="1" x14ac:dyDescent="0.55000000000000004">
      <c r="A991" s="118"/>
      <c r="B991" s="118"/>
      <c r="C991" s="118"/>
      <c r="D991" s="119"/>
      <c r="E991" s="119"/>
      <c r="F991" s="119"/>
      <c r="G991" s="119"/>
      <c r="H991" s="119"/>
      <c r="I991" s="119"/>
      <c r="J991" s="119"/>
      <c r="K991" s="119"/>
      <c r="L991" s="119"/>
      <c r="M991" s="118"/>
      <c r="N991" s="118"/>
      <c r="O991" s="118"/>
      <c r="P991" s="120"/>
      <c r="R991" s="118"/>
      <c r="S991" s="118"/>
      <c r="T991" s="118"/>
      <c r="U991" s="118"/>
      <c r="V991" s="118"/>
      <c r="W991" s="118"/>
      <c r="X991" s="118"/>
      <c r="Y991" s="118"/>
      <c r="Z991" s="118"/>
    </row>
    <row r="992" spans="1:26" ht="14.25" customHeight="1" x14ac:dyDescent="0.55000000000000004">
      <c r="A992" s="118"/>
      <c r="B992" s="118"/>
      <c r="C992" s="118"/>
      <c r="D992" s="119"/>
      <c r="E992" s="119"/>
      <c r="F992" s="119"/>
      <c r="G992" s="119"/>
      <c r="H992" s="119"/>
      <c r="I992" s="119"/>
      <c r="J992" s="119"/>
      <c r="K992" s="119"/>
      <c r="L992" s="119"/>
      <c r="M992" s="118"/>
      <c r="N992" s="118"/>
      <c r="O992" s="118"/>
      <c r="P992" s="120"/>
      <c r="R992" s="118"/>
      <c r="S992" s="118"/>
      <c r="T992" s="118"/>
      <c r="U992" s="118"/>
      <c r="V992" s="118"/>
      <c r="W992" s="118"/>
      <c r="X992" s="118"/>
      <c r="Y992" s="118"/>
      <c r="Z992" s="118"/>
    </row>
    <row r="993" spans="1:26" ht="14.25" customHeight="1" x14ac:dyDescent="0.55000000000000004">
      <c r="A993" s="118"/>
      <c r="B993" s="118"/>
      <c r="C993" s="118"/>
      <c r="D993" s="119"/>
      <c r="E993" s="119"/>
      <c r="F993" s="119"/>
      <c r="G993" s="119"/>
      <c r="H993" s="119"/>
      <c r="I993" s="119"/>
      <c r="J993" s="119"/>
      <c r="K993" s="119"/>
      <c r="L993" s="119"/>
      <c r="M993" s="118"/>
      <c r="N993" s="118"/>
      <c r="O993" s="118"/>
      <c r="P993" s="120"/>
      <c r="R993" s="118"/>
      <c r="S993" s="118"/>
      <c r="T993" s="118"/>
      <c r="U993" s="118"/>
      <c r="V993" s="118"/>
      <c r="W993" s="118"/>
      <c r="X993" s="118"/>
      <c r="Y993" s="118"/>
      <c r="Z993" s="118"/>
    </row>
    <row r="994" spans="1:26" ht="14.25" customHeight="1" x14ac:dyDescent="0.55000000000000004">
      <c r="A994" s="118"/>
      <c r="B994" s="118"/>
      <c r="C994" s="118"/>
      <c r="D994" s="119"/>
      <c r="E994" s="119"/>
      <c r="F994" s="119"/>
      <c r="G994" s="119"/>
      <c r="H994" s="119"/>
      <c r="I994" s="119"/>
      <c r="J994" s="119"/>
      <c r="K994" s="119"/>
      <c r="L994" s="119"/>
      <c r="M994" s="118"/>
      <c r="N994" s="118"/>
      <c r="O994" s="118"/>
      <c r="P994" s="120"/>
      <c r="R994" s="118"/>
      <c r="S994" s="118"/>
      <c r="T994" s="118"/>
      <c r="U994" s="118"/>
      <c r="V994" s="118"/>
      <c r="W994" s="118"/>
      <c r="X994" s="118"/>
      <c r="Y994" s="118"/>
      <c r="Z994" s="118"/>
    </row>
    <row r="995" spans="1:26" ht="14.25" customHeight="1" x14ac:dyDescent="0.55000000000000004">
      <c r="A995" s="118"/>
      <c r="B995" s="118"/>
      <c r="C995" s="118"/>
      <c r="D995" s="119"/>
      <c r="E995" s="119"/>
      <c r="F995" s="119"/>
      <c r="G995" s="119"/>
      <c r="H995" s="119"/>
      <c r="I995" s="119"/>
      <c r="J995" s="119"/>
      <c r="K995" s="119"/>
      <c r="L995" s="119"/>
      <c r="M995" s="118"/>
      <c r="N995" s="118"/>
      <c r="O995" s="118"/>
      <c r="P995" s="120"/>
      <c r="R995" s="118"/>
      <c r="S995" s="118"/>
      <c r="T995" s="118"/>
      <c r="U995" s="118"/>
      <c r="V995" s="118"/>
      <c r="W995" s="118"/>
      <c r="X995" s="118"/>
      <c r="Y995" s="118"/>
      <c r="Z995" s="118"/>
    </row>
    <row r="996" spans="1:26" ht="14.25" customHeight="1" x14ac:dyDescent="0.55000000000000004">
      <c r="A996" s="118"/>
      <c r="B996" s="118"/>
      <c r="C996" s="118"/>
      <c r="D996" s="119"/>
      <c r="E996" s="119"/>
      <c r="F996" s="119"/>
      <c r="G996" s="119"/>
      <c r="H996" s="119"/>
      <c r="I996" s="119"/>
      <c r="J996" s="119"/>
      <c r="K996" s="119"/>
      <c r="L996" s="119"/>
      <c r="M996" s="118"/>
      <c r="N996" s="118"/>
      <c r="O996" s="118"/>
      <c r="P996" s="120"/>
      <c r="R996" s="118"/>
      <c r="S996" s="118"/>
      <c r="T996" s="118"/>
      <c r="U996" s="118"/>
      <c r="V996" s="118"/>
      <c r="W996" s="118"/>
      <c r="X996" s="118"/>
      <c r="Y996" s="118"/>
      <c r="Z996" s="118"/>
    </row>
    <row r="997" spans="1:26" ht="14.25" customHeight="1" x14ac:dyDescent="0.55000000000000004">
      <c r="A997" s="118"/>
      <c r="B997" s="118"/>
      <c r="C997" s="118"/>
      <c r="D997" s="119"/>
      <c r="E997" s="119"/>
      <c r="F997" s="119"/>
      <c r="G997" s="119"/>
      <c r="H997" s="119"/>
      <c r="I997" s="119"/>
      <c r="J997" s="119"/>
      <c r="K997" s="119"/>
      <c r="L997" s="119"/>
      <c r="M997" s="118"/>
      <c r="N997" s="118"/>
      <c r="O997" s="118"/>
      <c r="P997" s="120"/>
      <c r="R997" s="118"/>
      <c r="S997" s="118"/>
      <c r="T997" s="118"/>
      <c r="U997" s="118"/>
      <c r="V997" s="118"/>
      <c r="W997" s="118"/>
      <c r="X997" s="118"/>
      <c r="Y997" s="118"/>
      <c r="Z997" s="118"/>
    </row>
    <row r="998" spans="1:26" ht="14.25" customHeight="1" x14ac:dyDescent="0.55000000000000004">
      <c r="A998" s="118"/>
      <c r="B998" s="118"/>
      <c r="C998" s="118"/>
      <c r="D998" s="119"/>
      <c r="E998" s="119"/>
      <c r="F998" s="119"/>
      <c r="G998" s="119"/>
      <c r="H998" s="119"/>
      <c r="I998" s="119"/>
      <c r="J998" s="119"/>
      <c r="K998" s="119"/>
      <c r="L998" s="119"/>
      <c r="M998" s="118"/>
      <c r="N998" s="118"/>
      <c r="O998" s="118"/>
      <c r="P998" s="120"/>
      <c r="R998" s="118"/>
      <c r="S998" s="118"/>
      <c r="T998" s="118"/>
      <c r="U998" s="118"/>
      <c r="V998" s="118"/>
      <c r="W998" s="118"/>
      <c r="X998" s="118"/>
      <c r="Y998" s="118"/>
      <c r="Z998" s="118"/>
    </row>
    <row r="999" spans="1:26" ht="14.25" customHeight="1" x14ac:dyDescent="0.55000000000000004">
      <c r="A999" s="118"/>
      <c r="B999" s="118"/>
      <c r="C999" s="118"/>
      <c r="D999" s="119"/>
      <c r="E999" s="119"/>
      <c r="F999" s="119"/>
      <c r="G999" s="119"/>
      <c r="H999" s="119"/>
      <c r="I999" s="119"/>
      <c r="J999" s="119"/>
      <c r="K999" s="119"/>
      <c r="L999" s="119"/>
      <c r="M999" s="118"/>
      <c r="N999" s="118"/>
      <c r="O999" s="118"/>
      <c r="P999" s="120"/>
      <c r="R999" s="118"/>
      <c r="S999" s="118"/>
      <c r="T999" s="118"/>
      <c r="U999" s="118"/>
      <c r="V999" s="118"/>
      <c r="W999" s="118"/>
      <c r="X999" s="118"/>
      <c r="Y999" s="118"/>
      <c r="Z999" s="118"/>
    </row>
    <row r="1000" spans="1:26" ht="14.25" customHeight="1" x14ac:dyDescent="0.55000000000000004">
      <c r="A1000" s="118"/>
      <c r="B1000" s="118"/>
      <c r="C1000" s="118"/>
      <c r="D1000" s="119"/>
      <c r="E1000" s="119"/>
      <c r="F1000" s="119"/>
      <c r="G1000" s="119"/>
      <c r="H1000" s="119"/>
      <c r="I1000" s="119"/>
      <c r="J1000" s="119"/>
      <c r="K1000" s="119"/>
      <c r="L1000" s="119"/>
      <c r="M1000" s="118"/>
      <c r="N1000" s="118"/>
      <c r="O1000" s="118"/>
      <c r="P1000" s="120"/>
      <c r="R1000" s="118"/>
      <c r="S1000" s="118"/>
      <c r="T1000" s="118"/>
      <c r="U1000" s="118"/>
      <c r="V1000" s="118"/>
      <c r="W1000" s="118"/>
      <c r="X1000" s="118"/>
      <c r="Y1000" s="118"/>
      <c r="Z1000" s="118"/>
    </row>
  </sheetData>
  <pageMargins left="0.7" right="0.7" top="0.75" bottom="0.75" header="0" footer="0"/>
  <pageSetup orientation="portrait"/>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B1:U1000"/>
  <sheetViews>
    <sheetView workbookViewId="0"/>
  </sheetViews>
  <sheetFormatPr defaultColWidth="14.41796875" defaultRowHeight="15" customHeight="1" outlineLevelRow="1" x14ac:dyDescent="0.55000000000000004"/>
  <cols>
    <col min="1" max="1" width="9.15625" customWidth="1"/>
    <col min="2" max="2" width="53.578125" customWidth="1"/>
    <col min="3" max="3" width="3.68359375" customWidth="1"/>
    <col min="4" max="6" width="12.68359375" customWidth="1"/>
    <col min="7" max="7" width="16.68359375" customWidth="1"/>
    <col min="8" max="8" width="3.68359375" customWidth="1"/>
    <col min="9" max="11" width="12.68359375" customWidth="1"/>
    <col min="12" max="12" width="16.68359375" customWidth="1"/>
    <col min="13" max="13" width="3.68359375" customWidth="1"/>
    <col min="14" max="16" width="12.68359375" customWidth="1"/>
    <col min="17" max="17" width="16.68359375" customWidth="1"/>
    <col min="18" max="18" width="3.68359375" customWidth="1"/>
    <col min="19" max="19" width="10.578125" customWidth="1"/>
    <col min="20" max="26" width="9.15625" customWidth="1"/>
  </cols>
  <sheetData>
    <row r="1" spans="2:21" ht="14.25" customHeight="1" x14ac:dyDescent="0.55000000000000004"/>
    <row r="2" spans="2:21" ht="14.25" customHeight="1" x14ac:dyDescent="0.55000000000000004">
      <c r="B2" s="1" t="s">
        <v>181</v>
      </c>
      <c r="D2" s="26">
        <v>1</v>
      </c>
      <c r="E2" s="26">
        <v>1</v>
      </c>
      <c r="F2" s="26">
        <v>1</v>
      </c>
      <c r="G2" s="26">
        <v>1</v>
      </c>
      <c r="I2" s="26">
        <v>1</v>
      </c>
      <c r="J2" s="26">
        <v>1</v>
      </c>
      <c r="K2" s="26">
        <v>1</v>
      </c>
      <c r="L2" s="26">
        <v>1</v>
      </c>
      <c r="N2" s="26">
        <v>1</v>
      </c>
      <c r="O2" s="26">
        <v>1</v>
      </c>
      <c r="P2" s="26">
        <v>1</v>
      </c>
      <c r="Q2" s="26">
        <v>1</v>
      </c>
      <c r="S2" s="4" t="e">
        <f t="shared" ref="S2:S7" si="0">#REF!</f>
        <v>#REF!</v>
      </c>
      <c r="T2" s="26"/>
      <c r="U2" s="26"/>
    </row>
    <row r="3" spans="2:21" ht="14.25" customHeight="1" x14ac:dyDescent="0.55000000000000004">
      <c r="B3" s="1" t="s">
        <v>182</v>
      </c>
      <c r="D3" s="26">
        <v>1</v>
      </c>
      <c r="E3" s="26">
        <v>1</v>
      </c>
      <c r="F3" s="26">
        <v>1</v>
      </c>
      <c r="G3" s="26">
        <v>1</v>
      </c>
      <c r="I3" s="26">
        <v>1</v>
      </c>
      <c r="J3" s="26">
        <v>1</v>
      </c>
      <c r="K3" s="26">
        <v>1</v>
      </c>
      <c r="L3" s="26">
        <v>1</v>
      </c>
      <c r="N3" s="26">
        <v>0</v>
      </c>
      <c r="O3" s="26">
        <v>0</v>
      </c>
      <c r="P3" s="26">
        <v>0</v>
      </c>
      <c r="Q3" s="26">
        <v>0</v>
      </c>
      <c r="S3" s="4" t="e">
        <f t="shared" si="0"/>
        <v>#REF!</v>
      </c>
      <c r="T3" s="26"/>
      <c r="U3" s="26"/>
    </row>
    <row r="4" spans="2:21" ht="14.25" customHeight="1" x14ac:dyDescent="0.55000000000000004">
      <c r="B4" s="1" t="s">
        <v>183</v>
      </c>
      <c r="D4" s="26">
        <v>1</v>
      </c>
      <c r="E4" s="26">
        <v>1</v>
      </c>
      <c r="F4" s="26">
        <v>1</v>
      </c>
      <c r="G4" s="26">
        <v>1</v>
      </c>
      <c r="I4" s="26">
        <v>0</v>
      </c>
      <c r="J4" s="26">
        <v>0</v>
      </c>
      <c r="K4" s="26">
        <v>0</v>
      </c>
      <c r="L4" s="26">
        <v>0</v>
      </c>
      <c r="N4" s="26">
        <v>0</v>
      </c>
      <c r="O4" s="26">
        <v>0</v>
      </c>
      <c r="P4" s="26">
        <v>0</v>
      </c>
      <c r="Q4" s="26">
        <v>0</v>
      </c>
      <c r="S4" s="4" t="e">
        <f t="shared" si="0"/>
        <v>#REF!</v>
      </c>
      <c r="T4" s="26"/>
      <c r="U4" s="26"/>
    </row>
    <row r="5" spans="2:21" ht="14.25" customHeight="1" x14ac:dyDescent="0.55000000000000004">
      <c r="B5" s="1" t="s">
        <v>184</v>
      </c>
      <c r="D5" s="204">
        <v>71224</v>
      </c>
      <c r="E5" s="204">
        <v>71224</v>
      </c>
      <c r="F5" s="204">
        <v>71224</v>
      </c>
      <c r="G5" s="204">
        <v>45657</v>
      </c>
      <c r="I5" s="204">
        <v>71224</v>
      </c>
      <c r="J5" s="204">
        <v>71224</v>
      </c>
      <c r="K5" s="204">
        <v>71224</v>
      </c>
      <c r="L5" s="204">
        <v>45657</v>
      </c>
      <c r="N5" s="204">
        <v>71224</v>
      </c>
      <c r="O5" s="204">
        <v>71224</v>
      </c>
      <c r="P5" s="204">
        <v>71224</v>
      </c>
      <c r="Q5" s="204">
        <v>45657</v>
      </c>
      <c r="S5" s="5" t="e">
        <f t="shared" si="0"/>
        <v>#REF!</v>
      </c>
      <c r="T5" s="204"/>
      <c r="U5" s="204"/>
    </row>
    <row r="6" spans="2:21" ht="14.25" customHeight="1" x14ac:dyDescent="0.55000000000000004">
      <c r="B6" s="1" t="s">
        <v>185</v>
      </c>
      <c r="D6" s="26">
        <v>0</v>
      </c>
      <c r="E6" s="26">
        <v>0.5</v>
      </c>
      <c r="F6" s="26">
        <v>0.5</v>
      </c>
      <c r="G6" s="26">
        <v>0.5</v>
      </c>
      <c r="I6" s="26">
        <v>0</v>
      </c>
      <c r="J6" s="26">
        <v>0.5</v>
      </c>
      <c r="K6" s="26">
        <v>0.5</v>
      </c>
      <c r="L6" s="26">
        <v>0.5</v>
      </c>
      <c r="N6" s="26">
        <v>0</v>
      </c>
      <c r="O6" s="26">
        <v>0.5</v>
      </c>
      <c r="P6" s="26">
        <v>0.5</v>
      </c>
      <c r="Q6" s="26">
        <v>0.5</v>
      </c>
      <c r="S6" s="4" t="e">
        <f t="shared" si="0"/>
        <v>#REF!</v>
      </c>
      <c r="T6" s="26"/>
      <c r="U6" s="26"/>
    </row>
    <row r="7" spans="2:21" ht="14.25" customHeight="1" x14ac:dyDescent="0.55000000000000004">
      <c r="B7" s="1" t="s">
        <v>186</v>
      </c>
      <c r="D7" s="204">
        <v>71040</v>
      </c>
      <c r="E7" s="204">
        <v>71040</v>
      </c>
      <c r="F7" s="204">
        <v>45473</v>
      </c>
      <c r="G7" s="204">
        <v>45473</v>
      </c>
      <c r="I7" s="204">
        <v>71040</v>
      </c>
      <c r="J7" s="204">
        <v>71040</v>
      </c>
      <c r="K7" s="204">
        <v>45473</v>
      </c>
      <c r="L7" s="204">
        <v>45473</v>
      </c>
      <c r="N7" s="204">
        <v>71040</v>
      </c>
      <c r="O7" s="204">
        <v>71040</v>
      </c>
      <c r="P7" s="204">
        <v>45473</v>
      </c>
      <c r="Q7" s="204">
        <v>45473</v>
      </c>
      <c r="S7" s="5" t="e">
        <f t="shared" si="0"/>
        <v>#REF!</v>
      </c>
      <c r="T7" s="204"/>
      <c r="U7" s="204"/>
    </row>
    <row r="8" spans="2:21" ht="14.25" customHeight="1" x14ac:dyDescent="0.55000000000000004">
      <c r="B8" s="8"/>
      <c r="C8" s="8"/>
      <c r="D8" s="8"/>
      <c r="E8" s="8"/>
      <c r="F8" s="8"/>
      <c r="G8" s="8"/>
      <c r="I8" s="8"/>
      <c r="J8" s="8"/>
      <c r="K8" s="8"/>
      <c r="L8" s="8"/>
      <c r="N8" s="8"/>
      <c r="O8" s="8"/>
      <c r="P8" s="8"/>
      <c r="Q8" s="8"/>
    </row>
    <row r="9" spans="2:21" ht="14.25" customHeight="1" x14ac:dyDescent="0.55000000000000004">
      <c r="B9" s="205">
        <v>1000</v>
      </c>
      <c r="C9" s="8"/>
      <c r="D9" s="8"/>
      <c r="E9" s="8"/>
      <c r="F9" s="8"/>
      <c r="G9" s="8"/>
      <c r="I9" s="8"/>
      <c r="J9" s="8"/>
      <c r="K9" s="8"/>
      <c r="L9" s="8"/>
      <c r="N9" s="8"/>
      <c r="O9" s="8"/>
      <c r="P9" s="8"/>
      <c r="Q9" s="8"/>
    </row>
    <row r="10" spans="2:21" ht="14.25" customHeight="1" x14ac:dyDescent="0.55000000000000004">
      <c r="B10" s="8"/>
      <c r="C10" s="8"/>
      <c r="D10" s="8"/>
      <c r="E10" s="8"/>
      <c r="F10" s="8"/>
      <c r="G10" s="8"/>
      <c r="I10" s="8"/>
      <c r="J10" s="8"/>
      <c r="K10" s="8"/>
      <c r="L10" s="8"/>
      <c r="N10" s="8"/>
      <c r="O10" s="8"/>
      <c r="P10" s="8"/>
      <c r="Q10" s="8"/>
    </row>
    <row r="11" spans="2:21" ht="14.25" customHeight="1" x14ac:dyDescent="0.55000000000000004">
      <c r="B11" s="8"/>
      <c r="C11" s="8"/>
      <c r="D11" s="206" t="s">
        <v>187</v>
      </c>
      <c r="E11" s="206"/>
      <c r="F11" s="206"/>
      <c r="G11" s="206"/>
      <c r="I11" s="206" t="s">
        <v>188</v>
      </c>
      <c r="J11" s="206"/>
      <c r="K11" s="206"/>
      <c r="L11" s="206"/>
      <c r="N11" s="206" t="s">
        <v>189</v>
      </c>
      <c r="O11" s="206"/>
      <c r="P11" s="206"/>
      <c r="Q11" s="206"/>
      <c r="S11" s="206"/>
      <c r="T11" s="206"/>
    </row>
    <row r="12" spans="2:21" ht="14.25" customHeight="1" x14ac:dyDescent="0.55000000000000004">
      <c r="B12" s="8"/>
      <c r="C12" s="8"/>
      <c r="D12" s="8"/>
      <c r="E12" s="8"/>
      <c r="F12" s="8"/>
      <c r="G12" s="8"/>
      <c r="I12" s="8"/>
      <c r="J12" s="8"/>
      <c r="K12" s="8"/>
      <c r="L12" s="8"/>
      <c r="N12" s="8"/>
      <c r="O12" s="8"/>
      <c r="P12" s="8"/>
      <c r="Q12" s="8"/>
      <c r="S12" s="8"/>
      <c r="T12" s="8"/>
    </row>
    <row r="13" spans="2:21" ht="30" customHeight="1" x14ac:dyDescent="0.55000000000000004">
      <c r="B13" s="207" t="s">
        <v>190</v>
      </c>
      <c r="C13" s="8"/>
      <c r="D13" s="208" t="s">
        <v>191</v>
      </c>
      <c r="E13" s="208" t="s">
        <v>192</v>
      </c>
      <c r="F13" s="208" t="s">
        <v>193</v>
      </c>
      <c r="G13" s="208" t="s">
        <v>194</v>
      </c>
      <c r="I13" s="208" t="s">
        <v>191</v>
      </c>
      <c r="J13" s="208" t="s">
        <v>192</v>
      </c>
      <c r="K13" s="208" t="s">
        <v>193</v>
      </c>
      <c r="L13" s="208" t="s">
        <v>194</v>
      </c>
      <c r="N13" s="208" t="s">
        <v>191</v>
      </c>
      <c r="O13" s="208" t="s">
        <v>192</v>
      </c>
      <c r="P13" s="208" t="s">
        <v>193</v>
      </c>
      <c r="Q13" s="208" t="s">
        <v>194</v>
      </c>
      <c r="S13" s="208" t="s">
        <v>191</v>
      </c>
      <c r="T13" s="208" t="s">
        <v>195</v>
      </c>
    </row>
    <row r="14" spans="2:21" ht="14.25" customHeight="1" x14ac:dyDescent="0.55000000000000004">
      <c r="B14" s="8" t="s">
        <v>156</v>
      </c>
      <c r="C14" s="8"/>
      <c r="D14" s="209">
        <v>255</v>
      </c>
      <c r="E14" s="209">
        <v>117.39741077806117</v>
      </c>
      <c r="F14" s="209">
        <v>117.39741077806117</v>
      </c>
      <c r="G14" s="209">
        <v>117.39741077806117</v>
      </c>
      <c r="I14" s="209">
        <v>255</v>
      </c>
      <c r="J14" s="209">
        <v>116.47494661569895</v>
      </c>
      <c r="K14" s="209">
        <v>116.47494661569895</v>
      </c>
      <c r="L14" s="209">
        <v>116.47494661569895</v>
      </c>
      <c r="N14" s="209">
        <v>255</v>
      </c>
      <c r="O14" s="209">
        <v>142.13848249803362</v>
      </c>
      <c r="P14" s="209">
        <v>142.13848249803362</v>
      </c>
      <c r="Q14" s="209">
        <v>142.13848249803362</v>
      </c>
      <c r="S14" s="210" t="e">
        <f t="shared" ref="S14:T14" si="1">#REF!/$B$9</f>
        <v>#REF!</v>
      </c>
      <c r="T14" s="210" t="e">
        <f t="shared" si="1"/>
        <v>#REF!</v>
      </c>
      <c r="U14" s="209"/>
    </row>
    <row r="15" spans="2:21" ht="14.25" customHeight="1" x14ac:dyDescent="0.55000000000000004">
      <c r="B15" s="211" t="s">
        <v>196</v>
      </c>
      <c r="C15" s="8"/>
      <c r="D15" s="212">
        <v>0</v>
      </c>
      <c r="E15" s="212">
        <v>137.60258922193884</v>
      </c>
      <c r="F15" s="212">
        <v>137.60258922193884</v>
      </c>
      <c r="G15" s="212">
        <v>137.60258922193884</v>
      </c>
      <c r="I15" s="212">
        <v>0</v>
      </c>
      <c r="J15" s="212">
        <v>138.52505338430106</v>
      </c>
      <c r="K15" s="212">
        <v>138.52505338430106</v>
      </c>
      <c r="L15" s="212">
        <v>138.52505338430106</v>
      </c>
      <c r="N15" s="212">
        <v>0</v>
      </c>
      <c r="O15" s="212">
        <v>112.8615175019664</v>
      </c>
      <c r="P15" s="212">
        <v>112.8615175019664</v>
      </c>
      <c r="Q15" s="212">
        <v>112.8615175019664</v>
      </c>
      <c r="S15" s="213" t="e">
        <f t="shared" ref="S15:T15" si="2">#REF!/$B$9</f>
        <v>#REF!</v>
      </c>
      <c r="T15" s="213" t="e">
        <f t="shared" si="2"/>
        <v>#REF!</v>
      </c>
      <c r="U15" s="214"/>
    </row>
    <row r="16" spans="2:21" ht="14.25" customHeight="1" x14ac:dyDescent="0.55000000000000004">
      <c r="B16" s="8" t="s">
        <v>197</v>
      </c>
      <c r="C16" s="8"/>
      <c r="D16" s="215">
        <v>255</v>
      </c>
      <c r="E16" s="215">
        <v>255</v>
      </c>
      <c r="F16" s="215">
        <v>255</v>
      </c>
      <c r="G16" s="215">
        <v>255</v>
      </c>
      <c r="I16" s="215">
        <v>255</v>
      </c>
      <c r="J16" s="215">
        <v>255</v>
      </c>
      <c r="K16" s="215">
        <v>255</v>
      </c>
      <c r="L16" s="215">
        <v>255</v>
      </c>
      <c r="N16" s="215">
        <v>255</v>
      </c>
      <c r="O16" s="215">
        <v>255</v>
      </c>
      <c r="P16" s="215">
        <v>255</v>
      </c>
      <c r="Q16" s="215">
        <v>255</v>
      </c>
      <c r="S16" s="216" t="e">
        <f t="shared" ref="S16:T16" si="3">#REF!/$B$9</f>
        <v>#REF!</v>
      </c>
      <c r="T16" s="216" t="e">
        <f t="shared" si="3"/>
        <v>#REF!</v>
      </c>
      <c r="U16" s="215"/>
    </row>
    <row r="17" spans="2:21" ht="14.25" customHeight="1" x14ac:dyDescent="0.55000000000000004">
      <c r="D17" s="215"/>
      <c r="E17" s="215"/>
      <c r="F17" s="215"/>
      <c r="G17" s="215"/>
      <c r="I17" s="215"/>
      <c r="J17" s="215"/>
      <c r="K17" s="215"/>
      <c r="L17" s="215"/>
      <c r="N17" s="215"/>
      <c r="O17" s="215"/>
      <c r="P17" s="215"/>
      <c r="Q17" s="215"/>
      <c r="S17" s="216"/>
      <c r="T17" s="216"/>
      <c r="U17" s="215"/>
    </row>
    <row r="18" spans="2:21" ht="14.25" customHeight="1" x14ac:dyDescent="0.55000000000000004">
      <c r="B18" s="8" t="s">
        <v>198</v>
      </c>
      <c r="C18" s="8"/>
      <c r="D18" s="214">
        <v>919.65300200836805</v>
      </c>
      <c r="E18" s="214">
        <v>756.99908518825839</v>
      </c>
      <c r="F18" s="214">
        <v>753.07579335873686</v>
      </c>
      <c r="G18" s="214">
        <v>306.31864974229967</v>
      </c>
      <c r="I18" s="214">
        <v>505.41791901461249</v>
      </c>
      <c r="J18" s="214">
        <v>347.9913535573404</v>
      </c>
      <c r="K18" s="214">
        <v>342.35444152600581</v>
      </c>
      <c r="L18" s="214">
        <v>188.94215490240293</v>
      </c>
      <c r="N18" s="214">
        <v>344.98301388686264</v>
      </c>
      <c r="O18" s="214">
        <v>220.3548003240663</v>
      </c>
      <c r="P18" s="214">
        <v>212.6917423615094</v>
      </c>
      <c r="Q18" s="214">
        <v>128.59754143912039</v>
      </c>
      <c r="S18" s="216" t="e">
        <f t="shared" ref="S18:T18" si="4">#REF!/$B$9</f>
        <v>#REF!</v>
      </c>
      <c r="T18" s="216" t="e">
        <f t="shared" si="4"/>
        <v>#REF!</v>
      </c>
      <c r="U18" s="214"/>
    </row>
    <row r="19" spans="2:21" ht="14.25" customHeight="1" x14ac:dyDescent="0.55000000000000004">
      <c r="B19" s="211" t="s">
        <v>156</v>
      </c>
      <c r="C19" s="8"/>
      <c r="D19" s="212">
        <v>255</v>
      </c>
      <c r="E19" s="212">
        <v>117.39741077806117</v>
      </c>
      <c r="F19" s="212">
        <v>117.39741077806117</v>
      </c>
      <c r="G19" s="212">
        <v>117.39741077806117</v>
      </c>
      <c r="I19" s="212">
        <v>255</v>
      </c>
      <c r="J19" s="212">
        <v>116.47494661569895</v>
      </c>
      <c r="K19" s="212">
        <v>116.47494661569895</v>
      </c>
      <c r="L19" s="212">
        <v>116.47494661569895</v>
      </c>
      <c r="N19" s="212">
        <v>255</v>
      </c>
      <c r="O19" s="212">
        <v>142.13848249803362</v>
      </c>
      <c r="P19" s="212">
        <v>142.13848249803362</v>
      </c>
      <c r="Q19" s="212">
        <v>142.13848249803362</v>
      </c>
      <c r="S19" s="213" t="e">
        <f t="shared" ref="S19:T19" si="5">#REF!/$B$9</f>
        <v>#REF!</v>
      </c>
      <c r="T19" s="213" t="e">
        <f t="shared" si="5"/>
        <v>#REF!</v>
      </c>
      <c r="U19" s="214"/>
    </row>
    <row r="20" spans="2:21" ht="14.25" customHeight="1" x14ac:dyDescent="0.55000000000000004">
      <c r="B20" s="8" t="s">
        <v>199</v>
      </c>
      <c r="C20" s="8"/>
      <c r="D20" s="215">
        <v>664.65300200836782</v>
      </c>
      <c r="E20" s="215">
        <v>639.60167441019769</v>
      </c>
      <c r="F20" s="215">
        <v>635.67838258067627</v>
      </c>
      <c r="G20" s="215">
        <v>635.67838258067627</v>
      </c>
      <c r="I20" s="215">
        <v>250.41791901461224</v>
      </c>
      <c r="J20" s="215">
        <v>231.51640694164115</v>
      </c>
      <c r="K20" s="215">
        <v>72.467208286703951</v>
      </c>
      <c r="L20" s="215">
        <v>72.467208286703951</v>
      </c>
      <c r="N20" s="215">
        <v>89.983013886862679</v>
      </c>
      <c r="O20" s="215">
        <v>78.216317826032736</v>
      </c>
      <c r="P20" s="215">
        <v>-13.540941058913246</v>
      </c>
      <c r="Q20" s="215">
        <v>-13.540941058913246</v>
      </c>
      <c r="S20" s="216" t="e">
        <f t="shared" ref="S20:T20" si="6">#REF!/$B$9</f>
        <v>#REF!</v>
      </c>
      <c r="T20" s="216" t="e">
        <f t="shared" si="6"/>
        <v>#REF!</v>
      </c>
      <c r="U20" s="215"/>
    </row>
    <row r="21" spans="2:21" ht="14.25" customHeight="1" x14ac:dyDescent="0.55000000000000004">
      <c r="D21" s="215"/>
      <c r="E21" s="215"/>
      <c r="F21" s="215"/>
      <c r="G21" s="215"/>
      <c r="I21" s="215"/>
      <c r="J21" s="215"/>
      <c r="K21" s="215"/>
      <c r="L21" s="215"/>
      <c r="N21" s="215"/>
      <c r="O21" s="215"/>
      <c r="P21" s="215"/>
      <c r="Q21" s="215"/>
      <c r="S21" s="216"/>
      <c r="T21" s="216"/>
      <c r="U21" s="215"/>
    </row>
    <row r="22" spans="2:21" ht="14.25" customHeight="1" x14ac:dyDescent="0.55000000000000004">
      <c r="B22" s="8" t="s">
        <v>200</v>
      </c>
      <c r="C22" s="8"/>
      <c r="D22" s="214">
        <v>439.0318832776104</v>
      </c>
      <c r="E22" s="214">
        <v>318.96800955822869</v>
      </c>
      <c r="F22" s="214">
        <v>319.67649978416733</v>
      </c>
      <c r="G22" s="214">
        <v>243.76300096924359</v>
      </c>
      <c r="I22" s="214">
        <v>307.89268131160094</v>
      </c>
      <c r="J22" s="214">
        <v>183.55165152115427</v>
      </c>
      <c r="K22" s="214">
        <v>186.16358541156754</v>
      </c>
      <c r="L22" s="214">
        <v>153.81174864581658</v>
      </c>
      <c r="N22" s="214">
        <v>228.22303500393298</v>
      </c>
      <c r="O22" s="214">
        <v>124.51731035076236</v>
      </c>
      <c r="P22" s="214">
        <v>128.47096486789161</v>
      </c>
      <c r="Q22" s="214">
        <v>107.69640648660572</v>
      </c>
      <c r="S22" s="216" t="e">
        <f t="shared" ref="S22:T22" si="7">#REF!/$B$9</f>
        <v>#REF!</v>
      </c>
      <c r="T22" s="216" t="e">
        <f t="shared" si="7"/>
        <v>#REF!</v>
      </c>
      <c r="U22" s="214"/>
    </row>
    <row r="23" spans="2:21" ht="14.25" customHeight="1" x14ac:dyDescent="0.55000000000000004">
      <c r="B23" s="211" t="s">
        <v>156</v>
      </c>
      <c r="C23" s="8"/>
      <c r="D23" s="212">
        <v>255</v>
      </c>
      <c r="E23" s="212">
        <v>117.39741077806117</v>
      </c>
      <c r="F23" s="212">
        <v>117.39741077806117</v>
      </c>
      <c r="G23" s="212">
        <v>117.39741077806117</v>
      </c>
      <c r="I23" s="212">
        <v>255</v>
      </c>
      <c r="J23" s="212">
        <v>116.47494661569895</v>
      </c>
      <c r="K23" s="212">
        <v>116.47494661569895</v>
      </c>
      <c r="L23" s="212">
        <v>116.47494661569895</v>
      </c>
      <c r="N23" s="212">
        <v>255</v>
      </c>
      <c r="O23" s="212">
        <v>142.13848249803362</v>
      </c>
      <c r="P23" s="212">
        <v>142.13848249803362</v>
      </c>
      <c r="Q23" s="212">
        <v>142.13848249803362</v>
      </c>
      <c r="S23" s="213" t="e">
        <f t="shared" ref="S23:T23" si="8">#REF!/$B$9</f>
        <v>#REF!</v>
      </c>
      <c r="T23" s="213" t="e">
        <f t="shared" si="8"/>
        <v>#REF!</v>
      </c>
      <c r="U23" s="214"/>
    </row>
    <row r="24" spans="2:21" ht="14.25" customHeight="1" x14ac:dyDescent="0.55000000000000004">
      <c r="B24" s="8" t="s">
        <v>201</v>
      </c>
      <c r="C24" s="8"/>
      <c r="D24" s="215">
        <v>184.03188327761035</v>
      </c>
      <c r="E24" s="215">
        <v>201.5705987801675</v>
      </c>
      <c r="F24" s="215">
        <v>202.27908900610618</v>
      </c>
      <c r="G24" s="215">
        <v>202.27908900610618</v>
      </c>
      <c r="I24" s="215">
        <v>52.892681311601002</v>
      </c>
      <c r="J24" s="215">
        <v>67.07670490545533</v>
      </c>
      <c r="K24" s="215">
        <v>37.336802030117646</v>
      </c>
      <c r="L24" s="215">
        <v>37.336802030117646</v>
      </c>
      <c r="N24" s="215">
        <v>-26.776964996066944</v>
      </c>
      <c r="O24" s="215">
        <v>-17.62117214727126</v>
      </c>
      <c r="P24" s="215">
        <v>-34.442076011427886</v>
      </c>
      <c r="Q24" s="215">
        <v>-34.442076011427886</v>
      </c>
      <c r="S24" s="216" t="e">
        <f t="shared" ref="S24:T24" si="9">#REF!/$B$9</f>
        <v>#REF!</v>
      </c>
      <c r="T24" s="216" t="e">
        <f t="shared" si="9"/>
        <v>#REF!</v>
      </c>
      <c r="U24" s="215"/>
    </row>
    <row r="25" spans="2:21" ht="14.25" customHeight="1" x14ac:dyDescent="0.55000000000000004">
      <c r="B25" s="8"/>
      <c r="C25" s="8"/>
      <c r="D25" s="43"/>
      <c r="E25" s="43"/>
      <c r="F25" s="43"/>
      <c r="G25" s="43"/>
      <c r="I25" s="43"/>
      <c r="J25" s="43"/>
      <c r="K25" s="43"/>
      <c r="L25" s="43"/>
      <c r="N25" s="43"/>
      <c r="O25" s="43"/>
      <c r="P25" s="43"/>
      <c r="Q25" s="43"/>
      <c r="S25" s="217"/>
      <c r="T25" s="217"/>
      <c r="U25" s="43"/>
    </row>
    <row r="26" spans="2:21" ht="14.25" customHeight="1" x14ac:dyDescent="0.55000000000000004">
      <c r="B26" s="218" t="s">
        <v>202</v>
      </c>
      <c r="C26" s="218"/>
      <c r="D26" s="219">
        <v>3.6064823608171297</v>
      </c>
      <c r="E26" s="219">
        <v>6.448175306177399</v>
      </c>
      <c r="F26" s="219">
        <v>6.4147564104494643</v>
      </c>
      <c r="G26" s="219">
        <v>2.6092453633529669</v>
      </c>
      <c r="I26" s="219">
        <v>1.9820310549592648</v>
      </c>
      <c r="J26" s="219">
        <v>2.9876927499740682</v>
      </c>
      <c r="K26" s="219">
        <v>2.9392968314085661</v>
      </c>
      <c r="L26" s="219">
        <v>1.6221699205907734</v>
      </c>
      <c r="N26" s="219">
        <v>1.3528745642622062</v>
      </c>
      <c r="O26" s="219">
        <v>1.5502824882565829</v>
      </c>
      <c r="P26" s="219">
        <v>1.4963698684798596</v>
      </c>
      <c r="Q26" s="219">
        <v>0.9047341661389936</v>
      </c>
      <c r="S26" s="220" t="e">
        <f t="shared" ref="S26:T26" si="10">#REF!</f>
        <v>#REF!</v>
      </c>
      <c r="T26" s="220" t="e">
        <f t="shared" si="10"/>
        <v>#REF!</v>
      </c>
      <c r="U26" s="9"/>
    </row>
    <row r="27" spans="2:21" ht="14.25" customHeight="1" x14ac:dyDescent="0.55000000000000004">
      <c r="B27" s="218" t="s">
        <v>203</v>
      </c>
      <c r="C27" s="218"/>
      <c r="D27" s="219">
        <v>1.7216936599121977</v>
      </c>
      <c r="E27" s="219">
        <v>2.7169935643745586</v>
      </c>
      <c r="F27" s="219">
        <v>2.7230285375587466</v>
      </c>
      <c r="G27" s="219">
        <v>2.0763916286882642</v>
      </c>
      <c r="I27" s="219">
        <v>1.2074222796533371</v>
      </c>
      <c r="J27" s="219">
        <v>1.5758895526844092</v>
      </c>
      <c r="K27" s="219">
        <v>1.5983144085551844</v>
      </c>
      <c r="L27" s="219">
        <v>1.3205565069139531</v>
      </c>
      <c r="N27" s="219">
        <v>0.89499229413307047</v>
      </c>
      <c r="O27" s="219">
        <v>0.87602813933577051</v>
      </c>
      <c r="P27" s="219">
        <v>0.90384365029132008</v>
      </c>
      <c r="Q27" s="219">
        <v>0.75768648007126171</v>
      </c>
      <c r="S27" s="220" t="e">
        <f t="shared" ref="S27:T27" si="11">#REF!</f>
        <v>#REF!</v>
      </c>
      <c r="T27" s="220" t="e">
        <f t="shared" si="11"/>
        <v>#REF!</v>
      </c>
      <c r="U27" s="9"/>
    </row>
    <row r="28" spans="2:21" ht="14.25" customHeight="1" x14ac:dyDescent="0.55000000000000004">
      <c r="B28" s="218" t="s">
        <v>204</v>
      </c>
      <c r="C28" s="218"/>
      <c r="D28" s="221">
        <v>0.24032996296882625</v>
      </c>
      <c r="E28" s="221">
        <v>0.39783789515495305</v>
      </c>
      <c r="F28" s="221">
        <v>0.41693915724754338</v>
      </c>
      <c r="G28" s="221">
        <v>0.56245144009590153</v>
      </c>
      <c r="I28" s="221">
        <v>0.15840356945991518</v>
      </c>
      <c r="J28" s="221">
        <v>0.22995061278343204</v>
      </c>
      <c r="K28" s="221">
        <v>0.25108762383461003</v>
      </c>
      <c r="L28" s="221">
        <v>0.26407412886619563</v>
      </c>
      <c r="N28" s="221">
        <v>6.6594883799552904E-2</v>
      </c>
      <c r="O28" s="221">
        <v>7.0885923504829432E-2</v>
      </c>
      <c r="P28" s="221">
        <v>7.376300394535068E-2</v>
      </c>
      <c r="Q28" s="221">
        <v>-5.0279203057289126E-2</v>
      </c>
      <c r="S28" s="222" t="e">
        <f t="shared" ref="S28:T28" si="12">#REF!</f>
        <v>#REF!</v>
      </c>
      <c r="T28" s="222" t="e">
        <f t="shared" si="12"/>
        <v>#REF!</v>
      </c>
      <c r="U28" s="223"/>
    </row>
    <row r="29" spans="2:21" ht="14.25" customHeight="1" outlineLevel="1" x14ac:dyDescent="0.55000000000000004">
      <c r="B29" s="218" t="s">
        <v>205</v>
      </c>
      <c r="C29" s="218"/>
      <c r="D29" s="221">
        <v>0.2083734929561615</v>
      </c>
      <c r="E29" s="221">
        <v>0.37610331177711487</v>
      </c>
      <c r="F29" s="221">
        <v>0.39818335175514219</v>
      </c>
      <c r="G29" s="221">
        <v>0.56245144009590153</v>
      </c>
      <c r="I29" s="221">
        <v>0.13211892247200011</v>
      </c>
      <c r="J29" s="221">
        <v>0.20194726586341857</v>
      </c>
      <c r="K29" s="221">
        <v>0.22517374157905579</v>
      </c>
      <c r="L29" s="221">
        <v>0.26407412886619563</v>
      </c>
      <c r="N29" s="221">
        <v>2.1901050209999086E-2</v>
      </c>
      <c r="O29" s="221">
        <v>9.251132607460022E-3</v>
      </c>
      <c r="P29" s="221">
        <v>-6.6391676664352426E-3</v>
      </c>
      <c r="Q29" s="221">
        <v>-5.0279203057289126E-2</v>
      </c>
      <c r="S29" s="222" t="e">
        <f t="shared" ref="S29:T29" si="13">#REF!</f>
        <v>#REF!</v>
      </c>
      <c r="T29" s="222" t="e">
        <f t="shared" si="13"/>
        <v>#REF!</v>
      </c>
      <c r="U29" s="223"/>
    </row>
    <row r="30" spans="2:21" ht="14.25" customHeight="1" x14ac:dyDescent="0.55000000000000004">
      <c r="B30" s="30" t="s">
        <v>206</v>
      </c>
      <c r="C30" s="30"/>
      <c r="D30" s="224">
        <v>3.2595036622474116</v>
      </c>
      <c r="E30" s="224">
        <v>5.3449168000749694</v>
      </c>
      <c r="F30" s="224">
        <v>5.3181321641155597</v>
      </c>
      <c r="G30" s="224">
        <v>2.2737233264383598</v>
      </c>
      <c r="I30" s="224">
        <v>1.8359336402124415</v>
      </c>
      <c r="J30" s="224">
        <v>2.5712177956603326</v>
      </c>
      <c r="K30" s="224">
        <v>2.5329918549841266</v>
      </c>
      <c r="L30" s="224">
        <v>1.479290326329894</v>
      </c>
      <c r="N30" s="224">
        <v>1.3101851586779762</v>
      </c>
      <c r="O30" s="224">
        <v>1.49047800657088</v>
      </c>
      <c r="P30" s="224">
        <v>1.4488123680427984</v>
      </c>
      <c r="Q30" s="224">
        <v>0.87340008433197103</v>
      </c>
      <c r="S30" s="225" t="e">
        <f t="shared" ref="S30:T30" si="14">#REF!</f>
        <v>#REF!</v>
      </c>
      <c r="T30" s="225" t="e">
        <f t="shared" si="14"/>
        <v>#REF!</v>
      </c>
      <c r="U30" s="226"/>
    </row>
    <row r="31" spans="2:21" ht="14.25" customHeight="1" x14ac:dyDescent="0.55000000000000004">
      <c r="B31" s="30" t="s">
        <v>207</v>
      </c>
      <c r="C31" s="30"/>
      <c r="D31" s="227">
        <v>0.22389642596244813</v>
      </c>
      <c r="E31" s="227">
        <v>0.35382174849510195</v>
      </c>
      <c r="F31" s="227">
        <v>0.36820418238639829</v>
      </c>
      <c r="G31" s="227">
        <v>0.48436369299888615</v>
      </c>
      <c r="I31" s="227">
        <v>0.13990802168846131</v>
      </c>
      <c r="J31" s="227">
        <v>0.2026568591594696</v>
      </c>
      <c r="K31" s="227">
        <v>0.21977658867836</v>
      </c>
      <c r="L31" s="227">
        <v>0.21478390097618102</v>
      </c>
      <c r="N31" s="227">
        <v>5.6870189309120189E-2</v>
      </c>
      <c r="O31" s="227">
        <v>6.1443915963172904E-2</v>
      </c>
      <c r="P31" s="227">
        <v>6.4732292294502267E-2</v>
      </c>
      <c r="Q31" s="227">
        <v>-6.641786992549896E-2</v>
      </c>
      <c r="S31" s="228" t="e">
        <f t="shared" ref="S31:T31" si="15">#REF!</f>
        <v>#REF!</v>
      </c>
      <c r="T31" s="228" t="e">
        <f t="shared" si="15"/>
        <v>#REF!</v>
      </c>
      <c r="U31" s="223"/>
    </row>
    <row r="32" spans="2:21" ht="14.25" customHeight="1" outlineLevel="1" x14ac:dyDescent="0.55000000000000004">
      <c r="B32" s="30" t="s">
        <v>208</v>
      </c>
      <c r="C32" s="30"/>
      <c r="D32" s="227">
        <v>0.18931433558464053</v>
      </c>
      <c r="E32" s="227">
        <v>0.32861978411674519</v>
      </c>
      <c r="F32" s="227">
        <v>0.34565760493278508</v>
      </c>
      <c r="G32" s="227">
        <v>0.48436369299888615</v>
      </c>
      <c r="I32" s="227">
        <v>0.11362642645835877</v>
      </c>
      <c r="J32" s="227">
        <v>0.17279302477836611</v>
      </c>
      <c r="K32" s="227">
        <v>0.19126687645912174</v>
      </c>
      <c r="L32" s="227">
        <v>0.21478390097618102</v>
      </c>
      <c r="N32" s="227">
        <v>7.680454850196838E-3</v>
      </c>
      <c r="O32" s="227">
        <v>-6.1755627393722534E-3</v>
      </c>
      <c r="P32" s="227">
        <v>-2.3902997374534607E-2</v>
      </c>
      <c r="Q32" s="227">
        <v>-6.641786992549896E-2</v>
      </c>
      <c r="S32" s="228" t="e">
        <f t="shared" ref="S32:T32" si="16">#REF!</f>
        <v>#REF!</v>
      </c>
      <c r="T32" s="228" t="e">
        <f t="shared" si="16"/>
        <v>#REF!</v>
      </c>
      <c r="U32" s="223"/>
    </row>
    <row r="33" spans="2:21" ht="14.25" customHeight="1" x14ac:dyDescent="0.55000000000000004">
      <c r="B33" s="8"/>
      <c r="C33" s="8"/>
      <c r="D33" s="43"/>
      <c r="E33" s="43"/>
      <c r="F33" s="43"/>
      <c r="G33" s="43"/>
      <c r="I33" s="43"/>
      <c r="J33" s="43"/>
      <c r="K33" s="43"/>
      <c r="L33" s="43"/>
      <c r="N33" s="43"/>
      <c r="O33" s="43"/>
      <c r="P33" s="43"/>
      <c r="Q33" s="43"/>
      <c r="S33" s="217"/>
      <c r="T33" s="217"/>
      <c r="U33" s="43"/>
    </row>
    <row r="34" spans="2:21" ht="14.25" customHeight="1" x14ac:dyDescent="0.55000000000000004">
      <c r="B34" s="8" t="s">
        <v>209</v>
      </c>
      <c r="C34" s="8"/>
      <c r="D34" s="209">
        <v>0</v>
      </c>
      <c r="E34" s="209">
        <v>0</v>
      </c>
      <c r="F34" s="209">
        <v>0</v>
      </c>
      <c r="G34" s="209">
        <v>131.82471237297966</v>
      </c>
      <c r="I34" s="209">
        <v>0</v>
      </c>
      <c r="J34" s="209">
        <v>0</v>
      </c>
      <c r="K34" s="209">
        <v>0</v>
      </c>
      <c r="L34" s="209">
        <v>49.609783870926712</v>
      </c>
      <c r="N34" s="209">
        <v>0</v>
      </c>
      <c r="O34" s="209">
        <v>0</v>
      </c>
      <c r="P34" s="209">
        <v>0</v>
      </c>
      <c r="Q34" s="209">
        <v>11.447381669059876</v>
      </c>
      <c r="S34" s="210" t="e">
        <f t="shared" ref="S34:T34" si="17">#REF!/$B$9</f>
        <v>#REF!</v>
      </c>
      <c r="T34" s="210" t="e">
        <f t="shared" si="17"/>
        <v>#REF!</v>
      </c>
      <c r="U34" s="43"/>
    </row>
    <row r="35" spans="2:21" ht="14.25" customHeight="1" x14ac:dyDescent="0.55000000000000004">
      <c r="B35" s="8" t="s">
        <v>210</v>
      </c>
      <c r="C35" s="8"/>
      <c r="D35" s="209">
        <v>1201.613241968935</v>
      </c>
      <c r="E35" s="209">
        <v>1201.613241968935</v>
      </c>
      <c r="F35" s="209">
        <v>1201.613241968935</v>
      </c>
      <c r="G35" s="209">
        <v>321.60933674627358</v>
      </c>
      <c r="I35" s="209">
        <v>561.23148387685615</v>
      </c>
      <c r="J35" s="209">
        <v>561.23148387685615</v>
      </c>
      <c r="K35" s="209">
        <v>561.23148387685615</v>
      </c>
      <c r="L35" s="209">
        <v>264.826406610069</v>
      </c>
      <c r="N35" s="209">
        <v>344.98301388686264</v>
      </c>
      <c r="O35" s="209">
        <v>344.98301388686264</v>
      </c>
      <c r="P35" s="209">
        <v>344.98301388686264</v>
      </c>
      <c r="Q35" s="209">
        <v>178.1001365556844</v>
      </c>
      <c r="S35" s="210" t="e">
        <f t="shared" ref="S35:T35" si="18">#REF!/$B$9</f>
        <v>#REF!</v>
      </c>
      <c r="T35" s="210" t="e">
        <f t="shared" si="18"/>
        <v>#REF!</v>
      </c>
      <c r="U35" s="209"/>
    </row>
    <row r="36" spans="2:21" ht="14.25" customHeight="1" x14ac:dyDescent="0.55000000000000004">
      <c r="B36" s="8" t="s">
        <v>62</v>
      </c>
      <c r="C36" s="8"/>
      <c r="D36" s="209">
        <v>-281.96023996056692</v>
      </c>
      <c r="E36" s="209">
        <v>-281.96023996056692</v>
      </c>
      <c r="F36" s="209">
        <v>-281.96023996056692</v>
      </c>
      <c r="G36" s="209">
        <v>-87.636178793195725</v>
      </c>
      <c r="I36" s="209">
        <v>-55.813564862243638</v>
      </c>
      <c r="J36" s="209">
        <v>-55.813564862243638</v>
      </c>
      <c r="K36" s="209">
        <v>-55.813564862243638</v>
      </c>
      <c r="L36" s="209">
        <v>-50.776412954284666</v>
      </c>
      <c r="N36" s="209">
        <v>0</v>
      </c>
      <c r="O36" s="209">
        <v>0</v>
      </c>
      <c r="P36" s="209">
        <v>0</v>
      </c>
      <c r="Q36" s="209">
        <v>0</v>
      </c>
      <c r="S36" s="210" t="e">
        <f t="shared" ref="S36:T36" si="19">#REF!/$B$9</f>
        <v>#REF!</v>
      </c>
      <c r="T36" s="210" t="e">
        <f t="shared" si="19"/>
        <v>#REF!</v>
      </c>
      <c r="U36" s="229"/>
    </row>
    <row r="37" spans="2:21" ht="14.25" customHeight="1" x14ac:dyDescent="0.55000000000000004">
      <c r="B37" s="8" t="s">
        <v>211</v>
      </c>
      <c r="C37" s="8"/>
      <c r="D37" s="209">
        <v>0</v>
      </c>
      <c r="E37" s="209">
        <v>0</v>
      </c>
      <c r="F37" s="209">
        <v>0</v>
      </c>
      <c r="G37" s="209">
        <v>-2.5081927659297163</v>
      </c>
      <c r="I37" s="209">
        <v>0</v>
      </c>
      <c r="J37" s="209">
        <v>0</v>
      </c>
      <c r="K37" s="209">
        <v>0</v>
      </c>
      <c r="L37" s="209">
        <v>-1.8263366304917354</v>
      </c>
      <c r="N37" s="209">
        <v>0</v>
      </c>
      <c r="O37" s="209">
        <v>0</v>
      </c>
      <c r="P37" s="209">
        <v>0</v>
      </c>
      <c r="Q37" s="209">
        <v>-1.6571515774242186E-2</v>
      </c>
      <c r="S37" s="210" t="e">
        <f t="shared" ref="S37:T37" si="20">#REF!/$B$9</f>
        <v>#REF!</v>
      </c>
      <c r="T37" s="210" t="e">
        <f t="shared" si="20"/>
        <v>#REF!</v>
      </c>
      <c r="U37" s="229"/>
    </row>
    <row r="38" spans="2:21" ht="14.25" customHeight="1" x14ac:dyDescent="0.55000000000000004">
      <c r="B38" s="8" t="s">
        <v>212</v>
      </c>
      <c r="C38" s="8"/>
      <c r="D38" s="209">
        <v>0</v>
      </c>
      <c r="E38" s="209">
        <v>-137.60258922193879</v>
      </c>
      <c r="F38" s="209">
        <v>-137.60258922193887</v>
      </c>
      <c r="G38" s="209">
        <v>-36.869882391975885</v>
      </c>
      <c r="I38" s="209">
        <v>0</v>
      </c>
      <c r="J38" s="209">
        <v>-138.52505338430103</v>
      </c>
      <c r="K38" s="209">
        <v>-138.52505338430103</v>
      </c>
      <c r="L38" s="209">
        <v>-55.602979690724879</v>
      </c>
      <c r="N38" s="209">
        <v>0</v>
      </c>
      <c r="O38" s="209">
        <v>-112.86151750196643</v>
      </c>
      <c r="P38" s="209">
        <v>-112.86151750196639</v>
      </c>
      <c r="Q38" s="209">
        <v>-49.527193556796675</v>
      </c>
      <c r="S38" s="210" t="e">
        <f t="shared" ref="S38:T38" si="21">#REF!/$B$9</f>
        <v>#REF!</v>
      </c>
      <c r="T38" s="210" t="e">
        <f t="shared" si="21"/>
        <v>#REF!</v>
      </c>
      <c r="U38" s="229"/>
    </row>
    <row r="39" spans="2:21" ht="14.25" customHeight="1" x14ac:dyDescent="0.55000000000000004">
      <c r="B39" s="211" t="s">
        <v>213</v>
      </c>
      <c r="C39" s="8"/>
      <c r="D39" s="209">
        <v>0</v>
      </c>
      <c r="E39" s="209">
        <v>-25.051327598170662</v>
      </c>
      <c r="F39" s="209">
        <v>-28.974619427692197</v>
      </c>
      <c r="G39" s="209">
        <v>-20.101145425852156</v>
      </c>
      <c r="I39" s="209">
        <v>0</v>
      </c>
      <c r="J39" s="209">
        <v>-18.901512072971066</v>
      </c>
      <c r="K39" s="209">
        <v>-24.53842410430574</v>
      </c>
      <c r="L39" s="209">
        <v>-17.288306303091463</v>
      </c>
      <c r="N39" s="209">
        <v>0</v>
      </c>
      <c r="O39" s="209">
        <v>-11.766696060829878</v>
      </c>
      <c r="P39" s="209">
        <v>-19.429754023386838</v>
      </c>
      <c r="Q39" s="209">
        <v>-11.406211713052937</v>
      </c>
      <c r="S39" s="210" t="e">
        <f t="shared" ref="S39:T39" si="22">#REF!/$B$9</f>
        <v>#REF!</v>
      </c>
      <c r="T39" s="210" t="e">
        <f t="shared" si="22"/>
        <v>#REF!</v>
      </c>
      <c r="U39" s="229"/>
    </row>
    <row r="40" spans="2:21" ht="14.25" customHeight="1" x14ac:dyDescent="0.55000000000000004">
      <c r="B40" s="8" t="s">
        <v>214</v>
      </c>
      <c r="C40" s="8"/>
      <c r="D40" s="230">
        <v>919.65300200836805</v>
      </c>
      <c r="E40" s="230">
        <v>756.9990851882585</v>
      </c>
      <c r="F40" s="230">
        <v>753.07579335873697</v>
      </c>
      <c r="G40" s="230">
        <v>306.31864974229978</v>
      </c>
      <c r="I40" s="230">
        <v>505.41791901461249</v>
      </c>
      <c r="J40" s="230">
        <v>347.9913535573404</v>
      </c>
      <c r="K40" s="230">
        <v>342.3544415260057</v>
      </c>
      <c r="L40" s="230">
        <v>188.94215490240302</v>
      </c>
      <c r="N40" s="230">
        <v>344.98301388686264</v>
      </c>
      <c r="O40" s="230">
        <v>220.35480032406633</v>
      </c>
      <c r="P40" s="230">
        <v>212.69174236150943</v>
      </c>
      <c r="Q40" s="230">
        <v>128.59754143912042</v>
      </c>
      <c r="S40" s="231" t="e">
        <f t="shared" ref="S40:T40" si="23">SUM(S34:S39)</f>
        <v>#REF!</v>
      </c>
      <c r="T40" s="231" t="e">
        <f t="shared" si="23"/>
        <v>#REF!</v>
      </c>
      <c r="U40" s="232"/>
    </row>
    <row r="41" spans="2:21" ht="14.25" customHeight="1" x14ac:dyDescent="0.55000000000000004"/>
    <row r="42" spans="2:21" ht="14.25" customHeight="1" x14ac:dyDescent="0.55000000000000004">
      <c r="B42" s="233"/>
      <c r="C42" s="233"/>
      <c r="D42" s="233"/>
      <c r="E42" s="233"/>
      <c r="F42" s="233"/>
      <c r="G42" s="233"/>
      <c r="H42" s="233"/>
      <c r="I42" s="233"/>
      <c r="J42" s="233"/>
      <c r="K42" s="233"/>
      <c r="L42" s="233"/>
      <c r="M42" s="233"/>
      <c r="N42" s="233"/>
      <c r="O42" s="233"/>
      <c r="P42" s="233"/>
      <c r="Q42" s="233"/>
    </row>
    <row r="43" spans="2:21" ht="14.25" customHeight="1" x14ac:dyDescent="0.55000000000000004"/>
    <row r="44" spans="2:21" ht="14.25" customHeight="1" x14ac:dyDescent="0.55000000000000004"/>
    <row r="45" spans="2:21" ht="14.25" customHeight="1" x14ac:dyDescent="0.55000000000000004"/>
    <row r="46" spans="2:21" ht="14.25" customHeight="1" x14ac:dyDescent="0.55000000000000004"/>
    <row r="47" spans="2:21" ht="14.25" customHeight="1" x14ac:dyDescent="0.55000000000000004"/>
    <row r="48" spans="2:21" ht="14.25" customHeight="1" x14ac:dyDescent="0.55000000000000004">
      <c r="B48" s="206" t="s">
        <v>215</v>
      </c>
    </row>
    <row r="49" spans="2:12" ht="14.25" customHeight="1" x14ac:dyDescent="0.55000000000000004">
      <c r="B49" s="234" t="s">
        <v>216</v>
      </c>
      <c r="C49" s="235"/>
      <c r="D49" s="235" t="s">
        <v>197</v>
      </c>
      <c r="E49" s="235" t="s">
        <v>36</v>
      </c>
      <c r="F49" s="236"/>
      <c r="G49" s="236"/>
      <c r="I49" s="235" t="s">
        <v>50</v>
      </c>
      <c r="J49" s="235" t="s">
        <v>62</v>
      </c>
      <c r="K49" s="235" t="s">
        <v>217</v>
      </c>
      <c r="L49" s="236"/>
    </row>
    <row r="50" spans="2:12" ht="14.25" customHeight="1" x14ac:dyDescent="0.55000000000000004">
      <c r="B50" s="1" t="s">
        <v>181</v>
      </c>
      <c r="D50" s="232" t="e">
        <f t="shared" ref="D50:D53" si="24">#REF!/$B$9</f>
        <v>#REF!</v>
      </c>
      <c r="E50" s="237" t="e">
        <f t="shared" ref="E50:E53" si="25">#REF!</f>
        <v>#REF!</v>
      </c>
      <c r="F50" s="237"/>
      <c r="G50" s="237"/>
      <c r="I50" s="58" t="e">
        <f t="shared" ref="I50:K50" si="26">#REF!/$B$9</f>
        <v>#REF!</v>
      </c>
      <c r="J50" s="58" t="e">
        <f t="shared" si="26"/>
        <v>#REF!</v>
      </c>
      <c r="K50" s="58" t="e">
        <f t="shared" si="26"/>
        <v>#REF!</v>
      </c>
      <c r="L50" s="58"/>
    </row>
    <row r="51" spans="2:12" ht="14.25" customHeight="1" x14ac:dyDescent="0.55000000000000004">
      <c r="B51" s="1" t="s">
        <v>182</v>
      </c>
      <c r="D51" s="232" t="e">
        <f t="shared" si="24"/>
        <v>#REF!</v>
      </c>
      <c r="E51" s="237" t="e">
        <f t="shared" si="25"/>
        <v>#REF!</v>
      </c>
      <c r="F51" s="237"/>
      <c r="G51" s="237"/>
      <c r="I51" s="31" t="e">
        <f t="shared" ref="I51:K51" si="27">#REF!/$B$9</f>
        <v>#REF!</v>
      </c>
      <c r="J51" s="31" t="e">
        <f t="shared" si="27"/>
        <v>#REF!</v>
      </c>
      <c r="K51" s="31" t="e">
        <f t="shared" si="27"/>
        <v>#REF!</v>
      </c>
      <c r="L51" s="31"/>
    </row>
    <row r="52" spans="2:12" ht="14.25" customHeight="1" x14ac:dyDescent="0.55000000000000004">
      <c r="B52" s="233" t="s">
        <v>183</v>
      </c>
      <c r="C52" s="233"/>
      <c r="D52" s="238" t="e">
        <f t="shared" si="24"/>
        <v>#REF!</v>
      </c>
      <c r="E52" s="239" t="e">
        <f t="shared" si="25"/>
        <v>#REF!</v>
      </c>
      <c r="F52" s="237"/>
      <c r="G52" s="237"/>
      <c r="I52" s="240" t="e">
        <f t="shared" ref="I52:K52" si="28">#REF!/$B$9</f>
        <v>#REF!</v>
      </c>
      <c r="J52" s="240" t="e">
        <f t="shared" si="28"/>
        <v>#REF!</v>
      </c>
      <c r="K52" s="240" t="e">
        <f t="shared" si="28"/>
        <v>#REF!</v>
      </c>
      <c r="L52" s="31"/>
    </row>
    <row r="53" spans="2:12" ht="14.25" customHeight="1" x14ac:dyDescent="0.55000000000000004">
      <c r="B53" s="241" t="s">
        <v>41</v>
      </c>
      <c r="C53" s="241"/>
      <c r="D53" s="242" t="e">
        <f t="shared" si="24"/>
        <v>#REF!</v>
      </c>
      <c r="E53" s="243" t="e">
        <f t="shared" si="25"/>
        <v>#REF!</v>
      </c>
      <c r="F53" s="243"/>
      <c r="G53" s="243"/>
      <c r="H53" s="241"/>
      <c r="I53" s="244" t="e">
        <f t="shared" ref="I53:K53" si="29">#REF!/$B$9</f>
        <v>#REF!</v>
      </c>
      <c r="J53" s="39" t="e">
        <f t="shared" si="29"/>
        <v>#REF!</v>
      </c>
      <c r="K53" s="244" t="e">
        <f t="shared" si="29"/>
        <v>#REF!</v>
      </c>
      <c r="L53" s="244"/>
    </row>
    <row r="54" spans="2:12" ht="14.25" customHeight="1" x14ac:dyDescent="0.55000000000000004"/>
    <row r="55" spans="2:12" ht="14.25" customHeight="1" x14ac:dyDescent="0.55000000000000004"/>
    <row r="56" spans="2:12" ht="14.25" customHeight="1" x14ac:dyDescent="0.55000000000000004"/>
    <row r="57" spans="2:12" ht="14.25" customHeight="1" x14ac:dyDescent="0.55000000000000004"/>
    <row r="58" spans="2:12" ht="14.25" customHeight="1" x14ac:dyDescent="0.55000000000000004"/>
    <row r="59" spans="2:12" ht="14.25" customHeight="1" x14ac:dyDescent="0.55000000000000004"/>
    <row r="60" spans="2:12" ht="14.25" customHeight="1" x14ac:dyDescent="0.55000000000000004"/>
    <row r="61" spans="2:12" ht="14.25" customHeight="1" x14ac:dyDescent="0.55000000000000004"/>
    <row r="62" spans="2:12" ht="14.25" customHeight="1" x14ac:dyDescent="0.55000000000000004"/>
    <row r="63" spans="2:12" ht="14.25" customHeight="1" x14ac:dyDescent="0.55000000000000004"/>
    <row r="64" spans="2:12" ht="14.25" customHeight="1" x14ac:dyDescent="0.55000000000000004"/>
    <row r="65" ht="14.25" customHeight="1" x14ac:dyDescent="0.55000000000000004"/>
    <row r="66" ht="14.25" customHeight="1" x14ac:dyDescent="0.55000000000000004"/>
    <row r="67" ht="14.25" customHeight="1" x14ac:dyDescent="0.55000000000000004"/>
    <row r="68" ht="14.25" customHeight="1" x14ac:dyDescent="0.55000000000000004"/>
    <row r="69" ht="14.25" customHeight="1" x14ac:dyDescent="0.55000000000000004"/>
    <row r="70" ht="14.25" customHeight="1" x14ac:dyDescent="0.55000000000000004"/>
    <row r="71" ht="14.25" customHeight="1" x14ac:dyDescent="0.55000000000000004"/>
    <row r="72" ht="14.25" customHeight="1" x14ac:dyDescent="0.55000000000000004"/>
    <row r="73" ht="14.25" customHeight="1" x14ac:dyDescent="0.55000000000000004"/>
    <row r="74" ht="14.25" customHeight="1" x14ac:dyDescent="0.55000000000000004"/>
    <row r="75" ht="14.25" customHeight="1" x14ac:dyDescent="0.55000000000000004"/>
    <row r="76" ht="14.25" customHeight="1" x14ac:dyDescent="0.55000000000000004"/>
    <row r="77" ht="14.25" customHeight="1" x14ac:dyDescent="0.55000000000000004"/>
    <row r="78" ht="14.25" customHeight="1" x14ac:dyDescent="0.55000000000000004"/>
    <row r="79" ht="14.25" customHeight="1" x14ac:dyDescent="0.55000000000000004"/>
    <row r="80" ht="14.25" customHeight="1" x14ac:dyDescent="0.55000000000000004"/>
    <row r="81" ht="14.25" customHeight="1" x14ac:dyDescent="0.55000000000000004"/>
    <row r="82" ht="14.25" customHeight="1" x14ac:dyDescent="0.55000000000000004"/>
    <row r="83" ht="14.25" customHeight="1" x14ac:dyDescent="0.55000000000000004"/>
    <row r="84" ht="14.25" customHeight="1" x14ac:dyDescent="0.55000000000000004"/>
    <row r="85" ht="14.25" customHeight="1" x14ac:dyDescent="0.55000000000000004"/>
    <row r="86" ht="14.25" customHeight="1" x14ac:dyDescent="0.55000000000000004"/>
    <row r="87" ht="14.25" customHeight="1" x14ac:dyDescent="0.55000000000000004"/>
    <row r="88" ht="14.25" customHeight="1" x14ac:dyDescent="0.55000000000000004"/>
    <row r="89" ht="14.25" customHeight="1" x14ac:dyDescent="0.55000000000000004"/>
    <row r="90" ht="14.25" customHeight="1" x14ac:dyDescent="0.55000000000000004"/>
    <row r="91" ht="14.25" customHeight="1" x14ac:dyDescent="0.55000000000000004"/>
    <row r="92" ht="14.25" customHeight="1" x14ac:dyDescent="0.55000000000000004"/>
    <row r="93" ht="14.25" customHeight="1" x14ac:dyDescent="0.55000000000000004"/>
    <row r="94" ht="14.25" customHeight="1" x14ac:dyDescent="0.55000000000000004"/>
    <row r="95" ht="14.25" customHeight="1" x14ac:dyDescent="0.55000000000000004"/>
    <row r="96" ht="14.25" customHeight="1" x14ac:dyDescent="0.55000000000000004"/>
    <row r="97" ht="14.25" customHeight="1" x14ac:dyDescent="0.55000000000000004"/>
    <row r="98" ht="14.25" customHeight="1" x14ac:dyDescent="0.55000000000000004"/>
    <row r="99" ht="14.25" customHeight="1" x14ac:dyDescent="0.55000000000000004"/>
    <row r="100" ht="14.25" customHeight="1" x14ac:dyDescent="0.55000000000000004"/>
    <row r="101" ht="14.25" customHeight="1" x14ac:dyDescent="0.55000000000000004"/>
    <row r="102" ht="14.25" customHeight="1" x14ac:dyDescent="0.55000000000000004"/>
    <row r="103" ht="14.25" customHeight="1" x14ac:dyDescent="0.55000000000000004"/>
    <row r="104" ht="14.25" customHeight="1" x14ac:dyDescent="0.55000000000000004"/>
    <row r="105" ht="14.25" customHeight="1" x14ac:dyDescent="0.55000000000000004"/>
    <row r="106" ht="14.25" customHeight="1" x14ac:dyDescent="0.55000000000000004"/>
    <row r="107" ht="14.25" customHeight="1" x14ac:dyDescent="0.55000000000000004"/>
    <row r="108" ht="14.25" customHeight="1" x14ac:dyDescent="0.55000000000000004"/>
    <row r="109" ht="14.25" customHeight="1" x14ac:dyDescent="0.55000000000000004"/>
    <row r="110" ht="14.25" customHeight="1" x14ac:dyDescent="0.55000000000000004"/>
    <row r="111" ht="14.25" customHeight="1" x14ac:dyDescent="0.55000000000000004"/>
    <row r="112" ht="14.25" customHeight="1" x14ac:dyDescent="0.55000000000000004"/>
    <row r="113" ht="14.25" customHeight="1" x14ac:dyDescent="0.55000000000000004"/>
    <row r="114" ht="14.25" customHeight="1" x14ac:dyDescent="0.55000000000000004"/>
    <row r="115" ht="14.25" customHeight="1" x14ac:dyDescent="0.55000000000000004"/>
    <row r="116" ht="14.25" customHeight="1" x14ac:dyDescent="0.55000000000000004"/>
    <row r="117" ht="14.25" customHeight="1" x14ac:dyDescent="0.55000000000000004"/>
    <row r="118" ht="14.25" customHeight="1" x14ac:dyDescent="0.55000000000000004"/>
    <row r="119" ht="14.25" customHeight="1" x14ac:dyDescent="0.55000000000000004"/>
    <row r="120" ht="14.25" customHeight="1" x14ac:dyDescent="0.55000000000000004"/>
    <row r="121" ht="14.25" customHeight="1" x14ac:dyDescent="0.55000000000000004"/>
    <row r="122" ht="14.25" customHeight="1" x14ac:dyDescent="0.55000000000000004"/>
    <row r="123" ht="14.25" customHeight="1" x14ac:dyDescent="0.55000000000000004"/>
    <row r="124" ht="14.25" customHeight="1" x14ac:dyDescent="0.55000000000000004"/>
    <row r="125" ht="14.25" customHeight="1" x14ac:dyDescent="0.55000000000000004"/>
    <row r="126" ht="14.25" customHeight="1" x14ac:dyDescent="0.55000000000000004"/>
    <row r="127" ht="14.25" customHeight="1" x14ac:dyDescent="0.55000000000000004"/>
    <row r="128" ht="14.25" customHeight="1" x14ac:dyDescent="0.55000000000000004"/>
    <row r="129" ht="14.25" customHeight="1" x14ac:dyDescent="0.55000000000000004"/>
    <row r="130" ht="14.25" customHeight="1" x14ac:dyDescent="0.55000000000000004"/>
    <row r="131" ht="14.25" customHeight="1" x14ac:dyDescent="0.55000000000000004"/>
    <row r="132" ht="14.25" customHeight="1" x14ac:dyDescent="0.55000000000000004"/>
    <row r="133" ht="14.25" customHeight="1" x14ac:dyDescent="0.55000000000000004"/>
    <row r="134" ht="14.25" customHeight="1" x14ac:dyDescent="0.55000000000000004"/>
    <row r="135" ht="14.25" customHeight="1" x14ac:dyDescent="0.55000000000000004"/>
    <row r="136" ht="14.25" customHeight="1" x14ac:dyDescent="0.55000000000000004"/>
    <row r="137" ht="14.25" customHeight="1" x14ac:dyDescent="0.55000000000000004"/>
    <row r="138" ht="14.25" customHeight="1" x14ac:dyDescent="0.55000000000000004"/>
    <row r="139" ht="14.25" customHeight="1" x14ac:dyDescent="0.55000000000000004"/>
    <row r="140" ht="14.25" customHeight="1" x14ac:dyDescent="0.55000000000000004"/>
    <row r="141" ht="14.25" customHeight="1" x14ac:dyDescent="0.55000000000000004"/>
    <row r="142" ht="14.25" customHeight="1" x14ac:dyDescent="0.55000000000000004"/>
    <row r="143" ht="14.25" customHeight="1" x14ac:dyDescent="0.55000000000000004"/>
    <row r="144" ht="14.25" customHeight="1" x14ac:dyDescent="0.55000000000000004"/>
    <row r="145" ht="14.25" customHeight="1" x14ac:dyDescent="0.55000000000000004"/>
    <row r="146" ht="14.25" customHeight="1" x14ac:dyDescent="0.55000000000000004"/>
    <row r="147" ht="14.25" customHeight="1" x14ac:dyDescent="0.55000000000000004"/>
    <row r="148" ht="14.25" customHeight="1" x14ac:dyDescent="0.55000000000000004"/>
    <row r="149" ht="14.25" customHeight="1" x14ac:dyDescent="0.55000000000000004"/>
    <row r="150" ht="14.25" customHeight="1" x14ac:dyDescent="0.55000000000000004"/>
    <row r="151" ht="14.25" customHeight="1" x14ac:dyDescent="0.55000000000000004"/>
    <row r="152" ht="14.25" customHeight="1" x14ac:dyDescent="0.55000000000000004"/>
    <row r="153" ht="14.25" customHeight="1" x14ac:dyDescent="0.55000000000000004"/>
    <row r="154" ht="14.25" customHeight="1" x14ac:dyDescent="0.55000000000000004"/>
    <row r="155" ht="14.25" customHeight="1" x14ac:dyDescent="0.55000000000000004"/>
    <row r="156" ht="14.25" customHeight="1" x14ac:dyDescent="0.55000000000000004"/>
    <row r="157" ht="14.25" customHeight="1" x14ac:dyDescent="0.55000000000000004"/>
    <row r="158" ht="14.25" customHeight="1" x14ac:dyDescent="0.55000000000000004"/>
    <row r="159" ht="14.25" customHeight="1" x14ac:dyDescent="0.55000000000000004"/>
    <row r="160" ht="14.25" customHeight="1" x14ac:dyDescent="0.55000000000000004"/>
    <row r="161" ht="14.25" customHeight="1" x14ac:dyDescent="0.55000000000000004"/>
    <row r="162" ht="14.25" customHeight="1" x14ac:dyDescent="0.55000000000000004"/>
    <row r="163" ht="14.25" customHeight="1" x14ac:dyDescent="0.55000000000000004"/>
    <row r="164" ht="14.25" customHeight="1" x14ac:dyDescent="0.55000000000000004"/>
    <row r="165" ht="14.25" customHeight="1" x14ac:dyDescent="0.55000000000000004"/>
    <row r="166" ht="14.25" customHeight="1" x14ac:dyDescent="0.55000000000000004"/>
    <row r="167" ht="14.25" customHeight="1" x14ac:dyDescent="0.55000000000000004"/>
    <row r="168" ht="14.25" customHeight="1" x14ac:dyDescent="0.55000000000000004"/>
    <row r="169" ht="14.25" customHeight="1" x14ac:dyDescent="0.55000000000000004"/>
    <row r="170" ht="14.25" customHeight="1" x14ac:dyDescent="0.55000000000000004"/>
    <row r="171" ht="14.25" customHeight="1" x14ac:dyDescent="0.55000000000000004"/>
    <row r="172" ht="14.25" customHeight="1" x14ac:dyDescent="0.55000000000000004"/>
    <row r="173" ht="14.25" customHeight="1" x14ac:dyDescent="0.55000000000000004"/>
    <row r="174" ht="14.25" customHeight="1" x14ac:dyDescent="0.55000000000000004"/>
    <row r="175" ht="14.25" customHeight="1" x14ac:dyDescent="0.55000000000000004"/>
    <row r="176" ht="14.25" customHeight="1" x14ac:dyDescent="0.55000000000000004"/>
    <row r="177" ht="14.25" customHeight="1" x14ac:dyDescent="0.55000000000000004"/>
    <row r="178" ht="14.25" customHeight="1" x14ac:dyDescent="0.55000000000000004"/>
    <row r="179" ht="14.25" customHeight="1" x14ac:dyDescent="0.55000000000000004"/>
    <row r="180" ht="14.25" customHeight="1" x14ac:dyDescent="0.55000000000000004"/>
    <row r="181" ht="14.25" customHeight="1" x14ac:dyDescent="0.55000000000000004"/>
    <row r="182" ht="14.25" customHeight="1" x14ac:dyDescent="0.55000000000000004"/>
    <row r="183" ht="14.25" customHeight="1" x14ac:dyDescent="0.55000000000000004"/>
    <row r="184" ht="14.25" customHeight="1" x14ac:dyDescent="0.55000000000000004"/>
    <row r="185" ht="14.25" customHeight="1" x14ac:dyDescent="0.55000000000000004"/>
    <row r="186" ht="14.25" customHeight="1" x14ac:dyDescent="0.55000000000000004"/>
    <row r="187" ht="14.25" customHeight="1" x14ac:dyDescent="0.55000000000000004"/>
    <row r="188" ht="14.25" customHeight="1" x14ac:dyDescent="0.55000000000000004"/>
    <row r="189" ht="14.25" customHeight="1" x14ac:dyDescent="0.55000000000000004"/>
    <row r="190" ht="14.25" customHeight="1" x14ac:dyDescent="0.55000000000000004"/>
    <row r="191" ht="14.25" customHeight="1" x14ac:dyDescent="0.55000000000000004"/>
    <row r="192" ht="14.25" customHeight="1" x14ac:dyDescent="0.55000000000000004"/>
    <row r="193" ht="14.25" customHeight="1" x14ac:dyDescent="0.55000000000000004"/>
    <row r="194" ht="14.25" customHeight="1" x14ac:dyDescent="0.55000000000000004"/>
    <row r="195" ht="14.25" customHeight="1" x14ac:dyDescent="0.55000000000000004"/>
    <row r="196" ht="14.25" customHeight="1" x14ac:dyDescent="0.55000000000000004"/>
    <row r="197" ht="14.25" customHeight="1" x14ac:dyDescent="0.55000000000000004"/>
    <row r="198" ht="14.25" customHeight="1" x14ac:dyDescent="0.55000000000000004"/>
    <row r="199" ht="14.25" customHeight="1" x14ac:dyDescent="0.55000000000000004"/>
    <row r="200" ht="14.25" customHeight="1" x14ac:dyDescent="0.55000000000000004"/>
    <row r="201" ht="14.25" customHeight="1" x14ac:dyDescent="0.55000000000000004"/>
    <row r="202" ht="14.25" customHeight="1" x14ac:dyDescent="0.55000000000000004"/>
    <row r="203" ht="14.25" customHeight="1" x14ac:dyDescent="0.55000000000000004"/>
    <row r="204" ht="14.25" customHeight="1" x14ac:dyDescent="0.55000000000000004"/>
    <row r="205" ht="14.25" customHeight="1" x14ac:dyDescent="0.55000000000000004"/>
    <row r="206" ht="14.25" customHeight="1" x14ac:dyDescent="0.55000000000000004"/>
    <row r="207" ht="14.25" customHeight="1" x14ac:dyDescent="0.55000000000000004"/>
    <row r="208" ht="14.25" customHeight="1" x14ac:dyDescent="0.55000000000000004"/>
    <row r="209" ht="14.25" customHeight="1" x14ac:dyDescent="0.55000000000000004"/>
    <row r="210" ht="14.25" customHeight="1" x14ac:dyDescent="0.55000000000000004"/>
    <row r="211" ht="14.25" customHeight="1" x14ac:dyDescent="0.55000000000000004"/>
    <row r="212" ht="14.25" customHeight="1" x14ac:dyDescent="0.55000000000000004"/>
    <row r="213" ht="14.25" customHeight="1" x14ac:dyDescent="0.55000000000000004"/>
    <row r="214" ht="14.25" customHeight="1" x14ac:dyDescent="0.55000000000000004"/>
    <row r="215" ht="14.25" customHeight="1" x14ac:dyDescent="0.55000000000000004"/>
    <row r="216" ht="14.25" customHeight="1" x14ac:dyDescent="0.55000000000000004"/>
    <row r="217" ht="14.25" customHeight="1" x14ac:dyDescent="0.55000000000000004"/>
    <row r="218" ht="14.25" customHeight="1" x14ac:dyDescent="0.55000000000000004"/>
    <row r="219" ht="14.25" customHeight="1" x14ac:dyDescent="0.55000000000000004"/>
    <row r="220" ht="14.25" customHeight="1" x14ac:dyDescent="0.55000000000000004"/>
    <row r="221" ht="14.25" customHeight="1" x14ac:dyDescent="0.55000000000000004"/>
    <row r="222" ht="14.25" customHeight="1" x14ac:dyDescent="0.55000000000000004"/>
    <row r="223" ht="14.25" customHeight="1" x14ac:dyDescent="0.55000000000000004"/>
    <row r="224" ht="14.25" customHeight="1" x14ac:dyDescent="0.55000000000000004"/>
    <row r="225" ht="14.25" customHeight="1" x14ac:dyDescent="0.55000000000000004"/>
    <row r="226" ht="14.25" customHeight="1" x14ac:dyDescent="0.55000000000000004"/>
    <row r="227" ht="14.25" customHeight="1" x14ac:dyDescent="0.55000000000000004"/>
    <row r="228" ht="14.25" customHeight="1" x14ac:dyDescent="0.55000000000000004"/>
    <row r="229" ht="14.25" customHeight="1" x14ac:dyDescent="0.55000000000000004"/>
    <row r="230" ht="14.25" customHeight="1" x14ac:dyDescent="0.55000000000000004"/>
    <row r="231" ht="14.25" customHeight="1" x14ac:dyDescent="0.55000000000000004"/>
    <row r="232" ht="14.25" customHeight="1" x14ac:dyDescent="0.55000000000000004"/>
    <row r="233" ht="14.25" customHeight="1" x14ac:dyDescent="0.55000000000000004"/>
    <row r="234" ht="14.25" customHeight="1" x14ac:dyDescent="0.55000000000000004"/>
    <row r="235" ht="14.25" customHeight="1" x14ac:dyDescent="0.55000000000000004"/>
    <row r="236" ht="14.25" customHeight="1" x14ac:dyDescent="0.55000000000000004"/>
    <row r="237" ht="14.25" customHeight="1" x14ac:dyDescent="0.55000000000000004"/>
    <row r="238" ht="14.25" customHeight="1" x14ac:dyDescent="0.55000000000000004"/>
    <row r="239" ht="14.25" customHeight="1" x14ac:dyDescent="0.55000000000000004"/>
    <row r="240" ht="14.25" customHeight="1" x14ac:dyDescent="0.55000000000000004"/>
    <row r="241" ht="14.25" customHeight="1" x14ac:dyDescent="0.55000000000000004"/>
    <row r="242" ht="14.25" customHeight="1" x14ac:dyDescent="0.55000000000000004"/>
    <row r="243" ht="14.25" customHeight="1" x14ac:dyDescent="0.55000000000000004"/>
    <row r="244" ht="14.25" customHeight="1" x14ac:dyDescent="0.55000000000000004"/>
    <row r="245" ht="14.25" customHeight="1" x14ac:dyDescent="0.55000000000000004"/>
    <row r="246" ht="14.25" customHeight="1" x14ac:dyDescent="0.55000000000000004"/>
    <row r="247" ht="14.25" customHeight="1" x14ac:dyDescent="0.55000000000000004"/>
    <row r="248" ht="14.25" customHeight="1" x14ac:dyDescent="0.55000000000000004"/>
    <row r="249" ht="14.25" customHeight="1" x14ac:dyDescent="0.55000000000000004"/>
    <row r="250" ht="14.25" customHeight="1" x14ac:dyDescent="0.55000000000000004"/>
    <row r="251" ht="14.25" customHeight="1" x14ac:dyDescent="0.55000000000000004"/>
    <row r="252" ht="14.25" customHeight="1" x14ac:dyDescent="0.55000000000000004"/>
    <row r="253" ht="14.25" customHeight="1" x14ac:dyDescent="0.55000000000000004"/>
    <row r="254" ht="14.25" customHeight="1" x14ac:dyDescent="0.55000000000000004"/>
    <row r="255" ht="14.25" customHeight="1" x14ac:dyDescent="0.55000000000000004"/>
    <row r="256" ht="14.25" customHeight="1" x14ac:dyDescent="0.55000000000000004"/>
    <row r="257" ht="14.25" customHeight="1" x14ac:dyDescent="0.55000000000000004"/>
    <row r="258" ht="14.25" customHeight="1" x14ac:dyDescent="0.55000000000000004"/>
    <row r="259" ht="14.25" customHeight="1" x14ac:dyDescent="0.55000000000000004"/>
    <row r="260" ht="14.25" customHeight="1" x14ac:dyDescent="0.55000000000000004"/>
    <row r="261" ht="14.25" customHeight="1" x14ac:dyDescent="0.55000000000000004"/>
    <row r="262" ht="14.25" customHeight="1" x14ac:dyDescent="0.55000000000000004"/>
    <row r="263" ht="14.25" customHeight="1" x14ac:dyDescent="0.55000000000000004"/>
    <row r="264" ht="14.25" customHeight="1" x14ac:dyDescent="0.55000000000000004"/>
    <row r="265" ht="14.25" customHeight="1" x14ac:dyDescent="0.55000000000000004"/>
    <row r="266" ht="14.25" customHeight="1" x14ac:dyDescent="0.55000000000000004"/>
    <row r="267" ht="14.25" customHeight="1" x14ac:dyDescent="0.55000000000000004"/>
    <row r="268" ht="14.25" customHeight="1" x14ac:dyDescent="0.55000000000000004"/>
    <row r="269" ht="14.25" customHeight="1" x14ac:dyDescent="0.55000000000000004"/>
    <row r="270" ht="14.25" customHeight="1" x14ac:dyDescent="0.55000000000000004"/>
    <row r="271" ht="14.25" customHeight="1" x14ac:dyDescent="0.55000000000000004"/>
    <row r="272" ht="14.25" customHeight="1" x14ac:dyDescent="0.55000000000000004"/>
    <row r="273" ht="14.25" customHeight="1" x14ac:dyDescent="0.55000000000000004"/>
    <row r="274" ht="14.25" customHeight="1" x14ac:dyDescent="0.55000000000000004"/>
    <row r="275" ht="14.25" customHeight="1" x14ac:dyDescent="0.55000000000000004"/>
    <row r="276" ht="14.25" customHeight="1" x14ac:dyDescent="0.55000000000000004"/>
    <row r="277" ht="14.25" customHeight="1" x14ac:dyDescent="0.55000000000000004"/>
    <row r="278" ht="14.25" customHeight="1" x14ac:dyDescent="0.55000000000000004"/>
    <row r="279" ht="14.25" customHeight="1" x14ac:dyDescent="0.55000000000000004"/>
    <row r="280" ht="14.25" customHeight="1" x14ac:dyDescent="0.55000000000000004"/>
    <row r="281" ht="14.25" customHeight="1" x14ac:dyDescent="0.55000000000000004"/>
    <row r="282" ht="14.25" customHeight="1" x14ac:dyDescent="0.55000000000000004"/>
    <row r="283" ht="14.25" customHeight="1" x14ac:dyDescent="0.55000000000000004"/>
    <row r="284" ht="14.25" customHeight="1" x14ac:dyDescent="0.55000000000000004"/>
    <row r="285" ht="14.25" customHeight="1" x14ac:dyDescent="0.55000000000000004"/>
    <row r="286" ht="14.25" customHeight="1" x14ac:dyDescent="0.55000000000000004"/>
    <row r="287" ht="14.25" customHeight="1" x14ac:dyDescent="0.55000000000000004"/>
    <row r="288" ht="14.25" customHeight="1" x14ac:dyDescent="0.55000000000000004"/>
    <row r="289" ht="14.25" customHeight="1" x14ac:dyDescent="0.55000000000000004"/>
    <row r="290" ht="14.25" customHeight="1" x14ac:dyDescent="0.55000000000000004"/>
    <row r="291" ht="14.25" customHeight="1" x14ac:dyDescent="0.55000000000000004"/>
    <row r="292" ht="14.25" customHeight="1" x14ac:dyDescent="0.55000000000000004"/>
    <row r="293" ht="14.25" customHeight="1" x14ac:dyDescent="0.55000000000000004"/>
    <row r="294" ht="14.25" customHeight="1" x14ac:dyDescent="0.55000000000000004"/>
    <row r="295" ht="14.25" customHeight="1" x14ac:dyDescent="0.55000000000000004"/>
    <row r="296" ht="14.25" customHeight="1" x14ac:dyDescent="0.55000000000000004"/>
    <row r="297" ht="14.25" customHeight="1" x14ac:dyDescent="0.55000000000000004"/>
    <row r="298" ht="14.25" customHeight="1" x14ac:dyDescent="0.55000000000000004"/>
    <row r="299" ht="14.25" customHeight="1" x14ac:dyDescent="0.55000000000000004"/>
    <row r="300" ht="14.25" customHeight="1" x14ac:dyDescent="0.55000000000000004"/>
    <row r="301" ht="14.25" customHeight="1" x14ac:dyDescent="0.55000000000000004"/>
    <row r="302" ht="14.25" customHeight="1" x14ac:dyDescent="0.55000000000000004"/>
    <row r="303" ht="14.25" customHeight="1" x14ac:dyDescent="0.55000000000000004"/>
    <row r="304" ht="14.25" customHeight="1" x14ac:dyDescent="0.55000000000000004"/>
    <row r="305" ht="14.25" customHeight="1" x14ac:dyDescent="0.55000000000000004"/>
    <row r="306" ht="14.25" customHeight="1" x14ac:dyDescent="0.55000000000000004"/>
    <row r="307" ht="14.25" customHeight="1" x14ac:dyDescent="0.55000000000000004"/>
    <row r="308" ht="14.25" customHeight="1" x14ac:dyDescent="0.55000000000000004"/>
    <row r="309" ht="14.25" customHeight="1" x14ac:dyDescent="0.55000000000000004"/>
    <row r="310" ht="14.25" customHeight="1" x14ac:dyDescent="0.55000000000000004"/>
    <row r="311" ht="14.25" customHeight="1" x14ac:dyDescent="0.55000000000000004"/>
    <row r="312" ht="14.25" customHeight="1" x14ac:dyDescent="0.55000000000000004"/>
    <row r="313" ht="14.25" customHeight="1" x14ac:dyDescent="0.55000000000000004"/>
    <row r="314" ht="14.25" customHeight="1" x14ac:dyDescent="0.55000000000000004"/>
    <row r="315" ht="14.25" customHeight="1" x14ac:dyDescent="0.55000000000000004"/>
    <row r="316" ht="14.25" customHeight="1" x14ac:dyDescent="0.55000000000000004"/>
    <row r="317" ht="14.25" customHeight="1" x14ac:dyDescent="0.55000000000000004"/>
    <row r="318" ht="14.25" customHeight="1" x14ac:dyDescent="0.55000000000000004"/>
    <row r="319" ht="14.25" customHeight="1" x14ac:dyDescent="0.55000000000000004"/>
    <row r="320" ht="14.25" customHeight="1" x14ac:dyDescent="0.55000000000000004"/>
    <row r="321" ht="14.25" customHeight="1" x14ac:dyDescent="0.55000000000000004"/>
    <row r="322" ht="14.25" customHeight="1" x14ac:dyDescent="0.55000000000000004"/>
    <row r="323" ht="14.25" customHeight="1" x14ac:dyDescent="0.55000000000000004"/>
    <row r="324" ht="14.25" customHeight="1" x14ac:dyDescent="0.55000000000000004"/>
    <row r="325" ht="14.25" customHeight="1" x14ac:dyDescent="0.55000000000000004"/>
    <row r="326" ht="14.25" customHeight="1" x14ac:dyDescent="0.55000000000000004"/>
    <row r="327" ht="14.25" customHeight="1" x14ac:dyDescent="0.55000000000000004"/>
    <row r="328" ht="14.25" customHeight="1" x14ac:dyDescent="0.55000000000000004"/>
    <row r="329" ht="14.25" customHeight="1" x14ac:dyDescent="0.55000000000000004"/>
    <row r="330" ht="14.25" customHeight="1" x14ac:dyDescent="0.55000000000000004"/>
    <row r="331" ht="14.25" customHeight="1" x14ac:dyDescent="0.55000000000000004"/>
    <row r="332" ht="14.25" customHeight="1" x14ac:dyDescent="0.55000000000000004"/>
    <row r="333" ht="14.25" customHeight="1" x14ac:dyDescent="0.55000000000000004"/>
    <row r="334" ht="14.25" customHeight="1" x14ac:dyDescent="0.55000000000000004"/>
    <row r="335" ht="14.25" customHeight="1" x14ac:dyDescent="0.55000000000000004"/>
    <row r="336" ht="14.25" customHeight="1" x14ac:dyDescent="0.55000000000000004"/>
    <row r="337" ht="14.25" customHeight="1" x14ac:dyDescent="0.55000000000000004"/>
    <row r="338" ht="14.25" customHeight="1" x14ac:dyDescent="0.55000000000000004"/>
    <row r="339" ht="14.25" customHeight="1" x14ac:dyDescent="0.55000000000000004"/>
    <row r="340" ht="14.25" customHeight="1" x14ac:dyDescent="0.55000000000000004"/>
    <row r="341" ht="14.25" customHeight="1" x14ac:dyDescent="0.55000000000000004"/>
    <row r="342" ht="14.25" customHeight="1" x14ac:dyDescent="0.55000000000000004"/>
    <row r="343" ht="14.25" customHeight="1" x14ac:dyDescent="0.55000000000000004"/>
    <row r="344" ht="14.25" customHeight="1" x14ac:dyDescent="0.55000000000000004"/>
    <row r="345" ht="14.25" customHeight="1" x14ac:dyDescent="0.55000000000000004"/>
    <row r="346" ht="14.25" customHeight="1" x14ac:dyDescent="0.55000000000000004"/>
    <row r="347" ht="14.25" customHeight="1" x14ac:dyDescent="0.55000000000000004"/>
    <row r="348" ht="14.25" customHeight="1" x14ac:dyDescent="0.55000000000000004"/>
    <row r="349" ht="14.25" customHeight="1" x14ac:dyDescent="0.55000000000000004"/>
    <row r="350" ht="14.25" customHeight="1" x14ac:dyDescent="0.55000000000000004"/>
    <row r="351" ht="14.25" customHeight="1" x14ac:dyDescent="0.55000000000000004"/>
    <row r="352" ht="14.25" customHeight="1" x14ac:dyDescent="0.55000000000000004"/>
    <row r="353" ht="14.25" customHeight="1" x14ac:dyDescent="0.55000000000000004"/>
    <row r="354" ht="14.25" customHeight="1" x14ac:dyDescent="0.55000000000000004"/>
    <row r="355" ht="14.25" customHeight="1" x14ac:dyDescent="0.55000000000000004"/>
    <row r="356" ht="14.25" customHeight="1" x14ac:dyDescent="0.55000000000000004"/>
    <row r="357" ht="14.25" customHeight="1" x14ac:dyDescent="0.55000000000000004"/>
    <row r="358" ht="14.25" customHeight="1" x14ac:dyDescent="0.55000000000000004"/>
    <row r="359" ht="14.25" customHeight="1" x14ac:dyDescent="0.55000000000000004"/>
    <row r="360" ht="14.25" customHeight="1" x14ac:dyDescent="0.55000000000000004"/>
    <row r="361" ht="14.25" customHeight="1" x14ac:dyDescent="0.55000000000000004"/>
    <row r="362" ht="14.25" customHeight="1" x14ac:dyDescent="0.55000000000000004"/>
    <row r="363" ht="14.25" customHeight="1" x14ac:dyDescent="0.55000000000000004"/>
    <row r="364" ht="14.25" customHeight="1" x14ac:dyDescent="0.55000000000000004"/>
    <row r="365" ht="14.25" customHeight="1" x14ac:dyDescent="0.55000000000000004"/>
    <row r="366" ht="14.25" customHeight="1" x14ac:dyDescent="0.55000000000000004"/>
    <row r="367" ht="14.25" customHeight="1" x14ac:dyDescent="0.55000000000000004"/>
    <row r="368" ht="14.25" customHeight="1" x14ac:dyDescent="0.55000000000000004"/>
    <row r="369" ht="14.25" customHeight="1" x14ac:dyDescent="0.55000000000000004"/>
    <row r="370" ht="14.25" customHeight="1" x14ac:dyDescent="0.55000000000000004"/>
    <row r="371" ht="14.25" customHeight="1" x14ac:dyDescent="0.55000000000000004"/>
    <row r="372" ht="14.25" customHeight="1" x14ac:dyDescent="0.55000000000000004"/>
    <row r="373" ht="14.25" customHeight="1" x14ac:dyDescent="0.55000000000000004"/>
    <row r="374" ht="14.25" customHeight="1" x14ac:dyDescent="0.55000000000000004"/>
    <row r="375" ht="14.25" customHeight="1" x14ac:dyDescent="0.55000000000000004"/>
    <row r="376" ht="14.25" customHeight="1" x14ac:dyDescent="0.55000000000000004"/>
    <row r="377" ht="14.25" customHeight="1" x14ac:dyDescent="0.55000000000000004"/>
    <row r="378" ht="14.25" customHeight="1" x14ac:dyDescent="0.55000000000000004"/>
    <row r="379" ht="14.25" customHeight="1" x14ac:dyDescent="0.55000000000000004"/>
    <row r="380" ht="14.25" customHeight="1" x14ac:dyDescent="0.55000000000000004"/>
    <row r="381" ht="14.25" customHeight="1" x14ac:dyDescent="0.55000000000000004"/>
    <row r="382" ht="14.25" customHeight="1" x14ac:dyDescent="0.55000000000000004"/>
    <row r="383" ht="14.25" customHeight="1" x14ac:dyDescent="0.55000000000000004"/>
    <row r="384" ht="14.25" customHeight="1" x14ac:dyDescent="0.55000000000000004"/>
    <row r="385" ht="14.25" customHeight="1" x14ac:dyDescent="0.55000000000000004"/>
    <row r="386" ht="14.25" customHeight="1" x14ac:dyDescent="0.55000000000000004"/>
    <row r="387" ht="14.25" customHeight="1" x14ac:dyDescent="0.55000000000000004"/>
    <row r="388" ht="14.25" customHeight="1" x14ac:dyDescent="0.55000000000000004"/>
    <row r="389" ht="14.25" customHeight="1" x14ac:dyDescent="0.55000000000000004"/>
    <row r="390" ht="14.25" customHeight="1" x14ac:dyDescent="0.55000000000000004"/>
    <row r="391" ht="14.25" customHeight="1" x14ac:dyDescent="0.55000000000000004"/>
    <row r="392" ht="14.25" customHeight="1" x14ac:dyDescent="0.55000000000000004"/>
    <row r="393" ht="14.25" customHeight="1" x14ac:dyDescent="0.55000000000000004"/>
    <row r="394" ht="14.25" customHeight="1" x14ac:dyDescent="0.55000000000000004"/>
    <row r="395" ht="14.25" customHeight="1" x14ac:dyDescent="0.55000000000000004"/>
    <row r="396" ht="14.25" customHeight="1" x14ac:dyDescent="0.55000000000000004"/>
    <row r="397" ht="14.25" customHeight="1" x14ac:dyDescent="0.55000000000000004"/>
    <row r="398" ht="14.25" customHeight="1" x14ac:dyDescent="0.55000000000000004"/>
    <row r="399" ht="14.25" customHeight="1" x14ac:dyDescent="0.55000000000000004"/>
    <row r="400" ht="14.25" customHeight="1" x14ac:dyDescent="0.55000000000000004"/>
    <row r="401" ht="14.25" customHeight="1" x14ac:dyDescent="0.55000000000000004"/>
    <row r="402" ht="14.25" customHeight="1" x14ac:dyDescent="0.55000000000000004"/>
    <row r="403" ht="14.25" customHeight="1" x14ac:dyDescent="0.55000000000000004"/>
    <row r="404" ht="14.25" customHeight="1" x14ac:dyDescent="0.55000000000000004"/>
    <row r="405" ht="14.25" customHeight="1" x14ac:dyDescent="0.55000000000000004"/>
    <row r="406" ht="14.25" customHeight="1" x14ac:dyDescent="0.55000000000000004"/>
    <row r="407" ht="14.25" customHeight="1" x14ac:dyDescent="0.55000000000000004"/>
    <row r="408" ht="14.25" customHeight="1" x14ac:dyDescent="0.55000000000000004"/>
    <row r="409" ht="14.25" customHeight="1" x14ac:dyDescent="0.55000000000000004"/>
    <row r="410" ht="14.25" customHeight="1" x14ac:dyDescent="0.55000000000000004"/>
    <row r="411" ht="14.25" customHeight="1" x14ac:dyDescent="0.55000000000000004"/>
    <row r="412" ht="14.25" customHeight="1" x14ac:dyDescent="0.55000000000000004"/>
    <row r="413" ht="14.25" customHeight="1" x14ac:dyDescent="0.55000000000000004"/>
    <row r="414" ht="14.25" customHeight="1" x14ac:dyDescent="0.55000000000000004"/>
    <row r="415" ht="14.25" customHeight="1" x14ac:dyDescent="0.55000000000000004"/>
    <row r="416" ht="14.25" customHeight="1" x14ac:dyDescent="0.55000000000000004"/>
    <row r="417" ht="14.25" customHeight="1" x14ac:dyDescent="0.55000000000000004"/>
    <row r="418" ht="14.25" customHeight="1" x14ac:dyDescent="0.55000000000000004"/>
    <row r="419" ht="14.25" customHeight="1" x14ac:dyDescent="0.55000000000000004"/>
    <row r="420" ht="14.25" customHeight="1" x14ac:dyDescent="0.55000000000000004"/>
    <row r="421" ht="14.25" customHeight="1" x14ac:dyDescent="0.55000000000000004"/>
    <row r="422" ht="14.25" customHeight="1" x14ac:dyDescent="0.55000000000000004"/>
    <row r="423" ht="14.25" customHeight="1" x14ac:dyDescent="0.55000000000000004"/>
    <row r="424" ht="14.25" customHeight="1" x14ac:dyDescent="0.55000000000000004"/>
    <row r="425" ht="14.25" customHeight="1" x14ac:dyDescent="0.55000000000000004"/>
    <row r="426" ht="14.25" customHeight="1" x14ac:dyDescent="0.55000000000000004"/>
    <row r="427" ht="14.25" customHeight="1" x14ac:dyDescent="0.55000000000000004"/>
    <row r="428" ht="14.25" customHeight="1" x14ac:dyDescent="0.55000000000000004"/>
    <row r="429" ht="14.25" customHeight="1" x14ac:dyDescent="0.55000000000000004"/>
    <row r="430" ht="14.25" customHeight="1" x14ac:dyDescent="0.55000000000000004"/>
    <row r="431" ht="14.25" customHeight="1" x14ac:dyDescent="0.55000000000000004"/>
    <row r="432" ht="14.25" customHeight="1" x14ac:dyDescent="0.55000000000000004"/>
    <row r="433" ht="14.25" customHeight="1" x14ac:dyDescent="0.55000000000000004"/>
    <row r="434" ht="14.25" customHeight="1" x14ac:dyDescent="0.55000000000000004"/>
    <row r="435" ht="14.25" customHeight="1" x14ac:dyDescent="0.55000000000000004"/>
    <row r="436" ht="14.25" customHeight="1" x14ac:dyDescent="0.55000000000000004"/>
    <row r="437" ht="14.25" customHeight="1" x14ac:dyDescent="0.55000000000000004"/>
    <row r="438" ht="14.25" customHeight="1" x14ac:dyDescent="0.55000000000000004"/>
    <row r="439" ht="14.25" customHeight="1" x14ac:dyDescent="0.55000000000000004"/>
    <row r="440" ht="14.25" customHeight="1" x14ac:dyDescent="0.55000000000000004"/>
    <row r="441" ht="14.25" customHeight="1" x14ac:dyDescent="0.55000000000000004"/>
    <row r="442" ht="14.25" customHeight="1" x14ac:dyDescent="0.55000000000000004"/>
    <row r="443" ht="14.25" customHeight="1" x14ac:dyDescent="0.55000000000000004"/>
    <row r="444" ht="14.25" customHeight="1" x14ac:dyDescent="0.55000000000000004"/>
    <row r="445" ht="14.25" customHeight="1" x14ac:dyDescent="0.55000000000000004"/>
    <row r="446" ht="14.25" customHeight="1" x14ac:dyDescent="0.55000000000000004"/>
    <row r="447" ht="14.25" customHeight="1" x14ac:dyDescent="0.55000000000000004"/>
    <row r="448" ht="14.25" customHeight="1" x14ac:dyDescent="0.55000000000000004"/>
    <row r="449" ht="14.25" customHeight="1" x14ac:dyDescent="0.55000000000000004"/>
    <row r="450" ht="14.25" customHeight="1" x14ac:dyDescent="0.55000000000000004"/>
    <row r="451" ht="14.25" customHeight="1" x14ac:dyDescent="0.55000000000000004"/>
    <row r="452" ht="14.25" customHeight="1" x14ac:dyDescent="0.55000000000000004"/>
    <row r="453" ht="14.25" customHeight="1" x14ac:dyDescent="0.55000000000000004"/>
    <row r="454" ht="14.25" customHeight="1" x14ac:dyDescent="0.55000000000000004"/>
    <row r="455" ht="14.25" customHeight="1" x14ac:dyDescent="0.55000000000000004"/>
    <row r="456" ht="14.25" customHeight="1" x14ac:dyDescent="0.55000000000000004"/>
    <row r="457" ht="14.25" customHeight="1" x14ac:dyDescent="0.55000000000000004"/>
    <row r="458" ht="14.25" customHeight="1" x14ac:dyDescent="0.55000000000000004"/>
    <row r="459" ht="14.25" customHeight="1" x14ac:dyDescent="0.55000000000000004"/>
    <row r="460" ht="14.25" customHeight="1" x14ac:dyDescent="0.55000000000000004"/>
    <row r="461" ht="14.25" customHeight="1" x14ac:dyDescent="0.55000000000000004"/>
    <row r="462" ht="14.25" customHeight="1" x14ac:dyDescent="0.55000000000000004"/>
    <row r="463" ht="14.25" customHeight="1" x14ac:dyDescent="0.55000000000000004"/>
    <row r="464" ht="14.25" customHeight="1" x14ac:dyDescent="0.55000000000000004"/>
    <row r="465" ht="14.25" customHeight="1" x14ac:dyDescent="0.55000000000000004"/>
    <row r="466" ht="14.25" customHeight="1" x14ac:dyDescent="0.55000000000000004"/>
    <row r="467" ht="14.25" customHeight="1" x14ac:dyDescent="0.55000000000000004"/>
    <row r="468" ht="14.25" customHeight="1" x14ac:dyDescent="0.55000000000000004"/>
    <row r="469" ht="14.25" customHeight="1" x14ac:dyDescent="0.55000000000000004"/>
    <row r="470" ht="14.25" customHeight="1" x14ac:dyDescent="0.55000000000000004"/>
    <row r="471" ht="14.25" customHeight="1" x14ac:dyDescent="0.55000000000000004"/>
    <row r="472" ht="14.25" customHeight="1" x14ac:dyDescent="0.55000000000000004"/>
    <row r="473" ht="14.25" customHeight="1" x14ac:dyDescent="0.55000000000000004"/>
    <row r="474" ht="14.25" customHeight="1" x14ac:dyDescent="0.55000000000000004"/>
    <row r="475" ht="14.25" customHeight="1" x14ac:dyDescent="0.55000000000000004"/>
    <row r="476" ht="14.25" customHeight="1" x14ac:dyDescent="0.55000000000000004"/>
    <row r="477" ht="14.25" customHeight="1" x14ac:dyDescent="0.55000000000000004"/>
    <row r="478" ht="14.25" customHeight="1" x14ac:dyDescent="0.55000000000000004"/>
    <row r="479" ht="14.25" customHeight="1" x14ac:dyDescent="0.55000000000000004"/>
    <row r="480" ht="14.25" customHeight="1" x14ac:dyDescent="0.55000000000000004"/>
    <row r="481" ht="14.25" customHeight="1" x14ac:dyDescent="0.55000000000000004"/>
    <row r="482" ht="14.25" customHeight="1" x14ac:dyDescent="0.55000000000000004"/>
    <row r="483" ht="14.25" customHeight="1" x14ac:dyDescent="0.55000000000000004"/>
    <row r="484" ht="14.25" customHeight="1" x14ac:dyDescent="0.55000000000000004"/>
    <row r="485" ht="14.25" customHeight="1" x14ac:dyDescent="0.55000000000000004"/>
    <row r="486" ht="14.25" customHeight="1" x14ac:dyDescent="0.55000000000000004"/>
    <row r="487" ht="14.25" customHeight="1" x14ac:dyDescent="0.55000000000000004"/>
    <row r="488" ht="14.25" customHeight="1" x14ac:dyDescent="0.55000000000000004"/>
    <row r="489" ht="14.25" customHeight="1" x14ac:dyDescent="0.55000000000000004"/>
    <row r="490" ht="14.25" customHeight="1" x14ac:dyDescent="0.55000000000000004"/>
    <row r="491" ht="14.25" customHeight="1" x14ac:dyDescent="0.55000000000000004"/>
    <row r="492" ht="14.25" customHeight="1" x14ac:dyDescent="0.55000000000000004"/>
    <row r="493" ht="14.25" customHeight="1" x14ac:dyDescent="0.55000000000000004"/>
    <row r="494" ht="14.25" customHeight="1" x14ac:dyDescent="0.55000000000000004"/>
    <row r="495" ht="14.25" customHeight="1" x14ac:dyDescent="0.55000000000000004"/>
    <row r="496" ht="14.25" customHeight="1" x14ac:dyDescent="0.55000000000000004"/>
    <row r="497" ht="14.25" customHeight="1" x14ac:dyDescent="0.55000000000000004"/>
    <row r="498" ht="14.25" customHeight="1" x14ac:dyDescent="0.55000000000000004"/>
    <row r="499" ht="14.25" customHeight="1" x14ac:dyDescent="0.55000000000000004"/>
    <row r="500" ht="14.25" customHeight="1" x14ac:dyDescent="0.55000000000000004"/>
    <row r="501" ht="14.25" customHeight="1" x14ac:dyDescent="0.55000000000000004"/>
    <row r="502" ht="14.25" customHeight="1" x14ac:dyDescent="0.55000000000000004"/>
    <row r="503" ht="14.25" customHeight="1" x14ac:dyDescent="0.55000000000000004"/>
    <row r="504" ht="14.25" customHeight="1" x14ac:dyDescent="0.55000000000000004"/>
    <row r="505" ht="14.25" customHeight="1" x14ac:dyDescent="0.55000000000000004"/>
    <row r="506" ht="14.25" customHeight="1" x14ac:dyDescent="0.55000000000000004"/>
    <row r="507" ht="14.25" customHeight="1" x14ac:dyDescent="0.55000000000000004"/>
    <row r="508" ht="14.25" customHeight="1" x14ac:dyDescent="0.55000000000000004"/>
    <row r="509" ht="14.25" customHeight="1" x14ac:dyDescent="0.55000000000000004"/>
    <row r="510" ht="14.25" customHeight="1" x14ac:dyDescent="0.55000000000000004"/>
    <row r="511" ht="14.25" customHeight="1" x14ac:dyDescent="0.55000000000000004"/>
    <row r="512" ht="14.25" customHeight="1" x14ac:dyDescent="0.55000000000000004"/>
    <row r="513" ht="14.25" customHeight="1" x14ac:dyDescent="0.55000000000000004"/>
    <row r="514" ht="14.25" customHeight="1" x14ac:dyDescent="0.55000000000000004"/>
    <row r="515" ht="14.25" customHeight="1" x14ac:dyDescent="0.55000000000000004"/>
    <row r="516" ht="14.25" customHeight="1" x14ac:dyDescent="0.55000000000000004"/>
    <row r="517" ht="14.25" customHeight="1" x14ac:dyDescent="0.55000000000000004"/>
    <row r="518" ht="14.25" customHeight="1" x14ac:dyDescent="0.55000000000000004"/>
    <row r="519" ht="14.25" customHeight="1" x14ac:dyDescent="0.55000000000000004"/>
    <row r="520" ht="14.25" customHeight="1" x14ac:dyDescent="0.55000000000000004"/>
    <row r="521" ht="14.25" customHeight="1" x14ac:dyDescent="0.55000000000000004"/>
    <row r="522" ht="14.25" customHeight="1" x14ac:dyDescent="0.55000000000000004"/>
    <row r="523" ht="14.25" customHeight="1" x14ac:dyDescent="0.55000000000000004"/>
    <row r="524" ht="14.25" customHeight="1" x14ac:dyDescent="0.55000000000000004"/>
    <row r="525" ht="14.25" customHeight="1" x14ac:dyDescent="0.55000000000000004"/>
    <row r="526" ht="14.25" customHeight="1" x14ac:dyDescent="0.55000000000000004"/>
    <row r="527" ht="14.25" customHeight="1" x14ac:dyDescent="0.55000000000000004"/>
    <row r="528" ht="14.25" customHeight="1" x14ac:dyDescent="0.55000000000000004"/>
    <row r="529" ht="14.25" customHeight="1" x14ac:dyDescent="0.55000000000000004"/>
    <row r="530" ht="14.25" customHeight="1" x14ac:dyDescent="0.55000000000000004"/>
    <row r="531" ht="14.25" customHeight="1" x14ac:dyDescent="0.55000000000000004"/>
    <row r="532" ht="14.25" customHeight="1" x14ac:dyDescent="0.55000000000000004"/>
    <row r="533" ht="14.25" customHeight="1" x14ac:dyDescent="0.55000000000000004"/>
    <row r="534" ht="14.25" customHeight="1" x14ac:dyDescent="0.55000000000000004"/>
    <row r="535" ht="14.25" customHeight="1" x14ac:dyDescent="0.55000000000000004"/>
    <row r="536" ht="14.25" customHeight="1" x14ac:dyDescent="0.55000000000000004"/>
    <row r="537" ht="14.25" customHeight="1" x14ac:dyDescent="0.55000000000000004"/>
    <row r="538" ht="14.25" customHeight="1" x14ac:dyDescent="0.55000000000000004"/>
    <row r="539" ht="14.25" customHeight="1" x14ac:dyDescent="0.55000000000000004"/>
    <row r="540" ht="14.25" customHeight="1" x14ac:dyDescent="0.55000000000000004"/>
    <row r="541" ht="14.25" customHeight="1" x14ac:dyDescent="0.55000000000000004"/>
    <row r="542" ht="14.25" customHeight="1" x14ac:dyDescent="0.55000000000000004"/>
    <row r="543" ht="14.25" customHeight="1" x14ac:dyDescent="0.55000000000000004"/>
    <row r="544" ht="14.25" customHeight="1" x14ac:dyDescent="0.55000000000000004"/>
    <row r="545" ht="14.25" customHeight="1" x14ac:dyDescent="0.55000000000000004"/>
    <row r="546" ht="14.25" customHeight="1" x14ac:dyDescent="0.55000000000000004"/>
    <row r="547" ht="14.25" customHeight="1" x14ac:dyDescent="0.55000000000000004"/>
    <row r="548" ht="14.25" customHeight="1" x14ac:dyDescent="0.55000000000000004"/>
    <row r="549" ht="14.25" customHeight="1" x14ac:dyDescent="0.55000000000000004"/>
    <row r="550" ht="14.25" customHeight="1" x14ac:dyDescent="0.55000000000000004"/>
    <row r="551" ht="14.25" customHeight="1" x14ac:dyDescent="0.55000000000000004"/>
    <row r="552" ht="14.25" customHeight="1" x14ac:dyDescent="0.55000000000000004"/>
    <row r="553" ht="14.25" customHeight="1" x14ac:dyDescent="0.55000000000000004"/>
    <row r="554" ht="14.25" customHeight="1" x14ac:dyDescent="0.55000000000000004"/>
    <row r="555" ht="14.25" customHeight="1" x14ac:dyDescent="0.55000000000000004"/>
    <row r="556" ht="14.25" customHeight="1" x14ac:dyDescent="0.55000000000000004"/>
    <row r="557" ht="14.25" customHeight="1" x14ac:dyDescent="0.55000000000000004"/>
    <row r="558" ht="14.25" customHeight="1" x14ac:dyDescent="0.55000000000000004"/>
    <row r="559" ht="14.25" customHeight="1" x14ac:dyDescent="0.55000000000000004"/>
    <row r="560" ht="14.25" customHeight="1" x14ac:dyDescent="0.55000000000000004"/>
    <row r="561" ht="14.25" customHeight="1" x14ac:dyDescent="0.55000000000000004"/>
    <row r="562" ht="14.25" customHeight="1" x14ac:dyDescent="0.55000000000000004"/>
    <row r="563" ht="14.25" customHeight="1" x14ac:dyDescent="0.55000000000000004"/>
    <row r="564" ht="14.25" customHeight="1" x14ac:dyDescent="0.55000000000000004"/>
    <row r="565" ht="14.25" customHeight="1" x14ac:dyDescent="0.55000000000000004"/>
    <row r="566" ht="14.25" customHeight="1" x14ac:dyDescent="0.55000000000000004"/>
    <row r="567" ht="14.25" customHeight="1" x14ac:dyDescent="0.55000000000000004"/>
    <row r="568" ht="14.25" customHeight="1" x14ac:dyDescent="0.55000000000000004"/>
    <row r="569" ht="14.25" customHeight="1" x14ac:dyDescent="0.55000000000000004"/>
    <row r="570" ht="14.25" customHeight="1" x14ac:dyDescent="0.55000000000000004"/>
    <row r="571" ht="14.25" customHeight="1" x14ac:dyDescent="0.55000000000000004"/>
    <row r="572" ht="14.25" customHeight="1" x14ac:dyDescent="0.55000000000000004"/>
    <row r="573" ht="14.25" customHeight="1" x14ac:dyDescent="0.55000000000000004"/>
    <row r="574" ht="14.25" customHeight="1" x14ac:dyDescent="0.55000000000000004"/>
    <row r="575" ht="14.25" customHeight="1" x14ac:dyDescent="0.55000000000000004"/>
    <row r="576" ht="14.25" customHeight="1" x14ac:dyDescent="0.55000000000000004"/>
    <row r="577" ht="14.25" customHeight="1" x14ac:dyDescent="0.55000000000000004"/>
    <row r="578" ht="14.25" customHeight="1" x14ac:dyDescent="0.55000000000000004"/>
    <row r="579" ht="14.25" customHeight="1" x14ac:dyDescent="0.55000000000000004"/>
    <row r="580" ht="14.25" customHeight="1" x14ac:dyDescent="0.55000000000000004"/>
    <row r="581" ht="14.25" customHeight="1" x14ac:dyDescent="0.55000000000000004"/>
    <row r="582" ht="14.25" customHeight="1" x14ac:dyDescent="0.55000000000000004"/>
    <row r="583" ht="14.25" customHeight="1" x14ac:dyDescent="0.55000000000000004"/>
    <row r="584" ht="14.25" customHeight="1" x14ac:dyDescent="0.55000000000000004"/>
    <row r="585" ht="14.25" customHeight="1" x14ac:dyDescent="0.55000000000000004"/>
    <row r="586" ht="14.25" customHeight="1" x14ac:dyDescent="0.55000000000000004"/>
    <row r="587" ht="14.25" customHeight="1" x14ac:dyDescent="0.55000000000000004"/>
    <row r="588" ht="14.25" customHeight="1" x14ac:dyDescent="0.55000000000000004"/>
    <row r="589" ht="14.25" customHeight="1" x14ac:dyDescent="0.55000000000000004"/>
    <row r="590" ht="14.25" customHeight="1" x14ac:dyDescent="0.55000000000000004"/>
    <row r="591" ht="14.25" customHeight="1" x14ac:dyDescent="0.55000000000000004"/>
    <row r="592" ht="14.25" customHeight="1" x14ac:dyDescent="0.55000000000000004"/>
    <row r="593" ht="14.25" customHeight="1" x14ac:dyDescent="0.55000000000000004"/>
    <row r="594" ht="14.25" customHeight="1" x14ac:dyDescent="0.55000000000000004"/>
    <row r="595" ht="14.25" customHeight="1" x14ac:dyDescent="0.55000000000000004"/>
    <row r="596" ht="14.25" customHeight="1" x14ac:dyDescent="0.55000000000000004"/>
    <row r="597" ht="14.25" customHeight="1" x14ac:dyDescent="0.55000000000000004"/>
    <row r="598" ht="14.25" customHeight="1" x14ac:dyDescent="0.55000000000000004"/>
    <row r="599" ht="14.25" customHeight="1" x14ac:dyDescent="0.55000000000000004"/>
    <row r="600" ht="14.25" customHeight="1" x14ac:dyDescent="0.55000000000000004"/>
    <row r="601" ht="14.25" customHeight="1" x14ac:dyDescent="0.55000000000000004"/>
    <row r="602" ht="14.25" customHeight="1" x14ac:dyDescent="0.55000000000000004"/>
    <row r="603" ht="14.25" customHeight="1" x14ac:dyDescent="0.55000000000000004"/>
    <row r="604" ht="14.25" customHeight="1" x14ac:dyDescent="0.55000000000000004"/>
    <row r="605" ht="14.25" customHeight="1" x14ac:dyDescent="0.55000000000000004"/>
    <row r="606" ht="14.25" customHeight="1" x14ac:dyDescent="0.55000000000000004"/>
    <row r="607" ht="14.25" customHeight="1" x14ac:dyDescent="0.55000000000000004"/>
    <row r="608" ht="14.25" customHeight="1" x14ac:dyDescent="0.55000000000000004"/>
    <row r="609" ht="14.25" customHeight="1" x14ac:dyDescent="0.55000000000000004"/>
    <row r="610" ht="14.25" customHeight="1" x14ac:dyDescent="0.55000000000000004"/>
    <row r="611" ht="14.25" customHeight="1" x14ac:dyDescent="0.55000000000000004"/>
    <row r="612" ht="14.25" customHeight="1" x14ac:dyDescent="0.55000000000000004"/>
    <row r="613" ht="14.25" customHeight="1" x14ac:dyDescent="0.55000000000000004"/>
    <row r="614" ht="14.25" customHeight="1" x14ac:dyDescent="0.55000000000000004"/>
    <row r="615" ht="14.25" customHeight="1" x14ac:dyDescent="0.55000000000000004"/>
    <row r="616" ht="14.25" customHeight="1" x14ac:dyDescent="0.55000000000000004"/>
    <row r="617" ht="14.25" customHeight="1" x14ac:dyDescent="0.55000000000000004"/>
    <row r="618" ht="14.25" customHeight="1" x14ac:dyDescent="0.55000000000000004"/>
    <row r="619" ht="14.25" customHeight="1" x14ac:dyDescent="0.55000000000000004"/>
    <row r="620" ht="14.25" customHeight="1" x14ac:dyDescent="0.55000000000000004"/>
    <row r="621" ht="14.25" customHeight="1" x14ac:dyDescent="0.55000000000000004"/>
    <row r="622" ht="14.25" customHeight="1" x14ac:dyDescent="0.55000000000000004"/>
    <row r="623" ht="14.25" customHeight="1" x14ac:dyDescent="0.55000000000000004"/>
    <row r="624" ht="14.25" customHeight="1" x14ac:dyDescent="0.55000000000000004"/>
    <row r="625" ht="14.25" customHeight="1" x14ac:dyDescent="0.55000000000000004"/>
    <row r="626" ht="14.25" customHeight="1" x14ac:dyDescent="0.55000000000000004"/>
    <row r="627" ht="14.25" customHeight="1" x14ac:dyDescent="0.55000000000000004"/>
    <row r="628" ht="14.25" customHeight="1" x14ac:dyDescent="0.55000000000000004"/>
    <row r="629" ht="14.25" customHeight="1" x14ac:dyDescent="0.55000000000000004"/>
    <row r="630" ht="14.25" customHeight="1" x14ac:dyDescent="0.55000000000000004"/>
    <row r="631" ht="14.25" customHeight="1" x14ac:dyDescent="0.55000000000000004"/>
    <row r="632" ht="14.25" customHeight="1" x14ac:dyDescent="0.55000000000000004"/>
    <row r="633" ht="14.25" customHeight="1" x14ac:dyDescent="0.55000000000000004"/>
    <row r="634" ht="14.25" customHeight="1" x14ac:dyDescent="0.55000000000000004"/>
    <row r="635" ht="14.25" customHeight="1" x14ac:dyDescent="0.55000000000000004"/>
    <row r="636" ht="14.25" customHeight="1" x14ac:dyDescent="0.55000000000000004"/>
    <row r="637" ht="14.25" customHeight="1" x14ac:dyDescent="0.55000000000000004"/>
    <row r="638" ht="14.25" customHeight="1" x14ac:dyDescent="0.55000000000000004"/>
    <row r="639" ht="14.25" customHeight="1" x14ac:dyDescent="0.55000000000000004"/>
    <row r="640" ht="14.25" customHeight="1" x14ac:dyDescent="0.55000000000000004"/>
    <row r="641" ht="14.25" customHeight="1" x14ac:dyDescent="0.55000000000000004"/>
    <row r="642" ht="14.25" customHeight="1" x14ac:dyDescent="0.55000000000000004"/>
    <row r="643" ht="14.25" customHeight="1" x14ac:dyDescent="0.55000000000000004"/>
    <row r="644" ht="14.25" customHeight="1" x14ac:dyDescent="0.55000000000000004"/>
    <row r="645" ht="14.25" customHeight="1" x14ac:dyDescent="0.55000000000000004"/>
    <row r="646" ht="14.25" customHeight="1" x14ac:dyDescent="0.55000000000000004"/>
    <row r="647" ht="14.25" customHeight="1" x14ac:dyDescent="0.55000000000000004"/>
    <row r="648" ht="14.25" customHeight="1" x14ac:dyDescent="0.55000000000000004"/>
    <row r="649" ht="14.25" customHeight="1" x14ac:dyDescent="0.55000000000000004"/>
    <row r="650" ht="14.25" customHeight="1" x14ac:dyDescent="0.55000000000000004"/>
    <row r="651" ht="14.25" customHeight="1" x14ac:dyDescent="0.55000000000000004"/>
    <row r="652" ht="14.25" customHeight="1" x14ac:dyDescent="0.55000000000000004"/>
    <row r="653" ht="14.25" customHeight="1" x14ac:dyDescent="0.55000000000000004"/>
    <row r="654" ht="14.25" customHeight="1" x14ac:dyDescent="0.55000000000000004"/>
    <row r="655" ht="14.25" customHeight="1" x14ac:dyDescent="0.55000000000000004"/>
    <row r="656" ht="14.25" customHeight="1" x14ac:dyDescent="0.55000000000000004"/>
    <row r="657" ht="14.25" customHeight="1" x14ac:dyDescent="0.55000000000000004"/>
    <row r="658" ht="14.25" customHeight="1" x14ac:dyDescent="0.55000000000000004"/>
    <row r="659" ht="14.25" customHeight="1" x14ac:dyDescent="0.55000000000000004"/>
    <row r="660" ht="14.25" customHeight="1" x14ac:dyDescent="0.55000000000000004"/>
    <row r="661" ht="14.25" customHeight="1" x14ac:dyDescent="0.55000000000000004"/>
    <row r="662" ht="14.25" customHeight="1" x14ac:dyDescent="0.55000000000000004"/>
    <row r="663" ht="14.25" customHeight="1" x14ac:dyDescent="0.55000000000000004"/>
    <row r="664" ht="14.25" customHeight="1" x14ac:dyDescent="0.55000000000000004"/>
    <row r="665" ht="14.25" customHeight="1" x14ac:dyDescent="0.55000000000000004"/>
    <row r="666" ht="14.25" customHeight="1" x14ac:dyDescent="0.55000000000000004"/>
    <row r="667" ht="14.25" customHeight="1" x14ac:dyDescent="0.55000000000000004"/>
    <row r="668" ht="14.25" customHeight="1" x14ac:dyDescent="0.55000000000000004"/>
    <row r="669" ht="14.25" customHeight="1" x14ac:dyDescent="0.55000000000000004"/>
    <row r="670" ht="14.25" customHeight="1" x14ac:dyDescent="0.55000000000000004"/>
    <row r="671" ht="14.25" customHeight="1" x14ac:dyDescent="0.55000000000000004"/>
    <row r="672" ht="14.25" customHeight="1" x14ac:dyDescent="0.55000000000000004"/>
    <row r="673" ht="14.25" customHeight="1" x14ac:dyDescent="0.55000000000000004"/>
    <row r="674" ht="14.25" customHeight="1" x14ac:dyDescent="0.55000000000000004"/>
    <row r="675" ht="14.25" customHeight="1" x14ac:dyDescent="0.55000000000000004"/>
    <row r="676" ht="14.25" customHeight="1" x14ac:dyDescent="0.55000000000000004"/>
    <row r="677" ht="14.25" customHeight="1" x14ac:dyDescent="0.55000000000000004"/>
    <row r="678" ht="14.25" customHeight="1" x14ac:dyDescent="0.55000000000000004"/>
    <row r="679" ht="14.25" customHeight="1" x14ac:dyDescent="0.55000000000000004"/>
    <row r="680" ht="14.25" customHeight="1" x14ac:dyDescent="0.55000000000000004"/>
    <row r="681" ht="14.25" customHeight="1" x14ac:dyDescent="0.55000000000000004"/>
    <row r="682" ht="14.25" customHeight="1" x14ac:dyDescent="0.55000000000000004"/>
    <row r="683" ht="14.25" customHeight="1" x14ac:dyDescent="0.55000000000000004"/>
    <row r="684" ht="14.25" customHeight="1" x14ac:dyDescent="0.55000000000000004"/>
    <row r="685" ht="14.25" customHeight="1" x14ac:dyDescent="0.55000000000000004"/>
    <row r="686" ht="14.25" customHeight="1" x14ac:dyDescent="0.55000000000000004"/>
    <row r="687" ht="14.25" customHeight="1" x14ac:dyDescent="0.55000000000000004"/>
    <row r="688" ht="14.25" customHeight="1" x14ac:dyDescent="0.55000000000000004"/>
    <row r="689" ht="14.25" customHeight="1" x14ac:dyDescent="0.55000000000000004"/>
    <row r="690" ht="14.25" customHeight="1" x14ac:dyDescent="0.55000000000000004"/>
    <row r="691" ht="14.25" customHeight="1" x14ac:dyDescent="0.55000000000000004"/>
    <row r="692" ht="14.25" customHeight="1" x14ac:dyDescent="0.55000000000000004"/>
    <row r="693" ht="14.25" customHeight="1" x14ac:dyDescent="0.55000000000000004"/>
    <row r="694" ht="14.25" customHeight="1" x14ac:dyDescent="0.55000000000000004"/>
    <row r="695" ht="14.25" customHeight="1" x14ac:dyDescent="0.55000000000000004"/>
    <row r="696" ht="14.25" customHeight="1" x14ac:dyDescent="0.55000000000000004"/>
    <row r="697" ht="14.25" customHeight="1" x14ac:dyDescent="0.55000000000000004"/>
    <row r="698" ht="14.25" customHeight="1" x14ac:dyDescent="0.55000000000000004"/>
    <row r="699" ht="14.25" customHeight="1" x14ac:dyDescent="0.55000000000000004"/>
    <row r="700" ht="14.25" customHeight="1" x14ac:dyDescent="0.55000000000000004"/>
    <row r="701" ht="14.25" customHeight="1" x14ac:dyDescent="0.55000000000000004"/>
    <row r="702" ht="14.25" customHeight="1" x14ac:dyDescent="0.55000000000000004"/>
    <row r="703" ht="14.25" customHeight="1" x14ac:dyDescent="0.55000000000000004"/>
    <row r="704" ht="14.25" customHeight="1" x14ac:dyDescent="0.55000000000000004"/>
    <row r="705" ht="14.25" customHeight="1" x14ac:dyDescent="0.55000000000000004"/>
    <row r="706" ht="14.25" customHeight="1" x14ac:dyDescent="0.55000000000000004"/>
    <row r="707" ht="14.25" customHeight="1" x14ac:dyDescent="0.55000000000000004"/>
    <row r="708" ht="14.25" customHeight="1" x14ac:dyDescent="0.55000000000000004"/>
    <row r="709" ht="14.25" customHeight="1" x14ac:dyDescent="0.55000000000000004"/>
    <row r="710" ht="14.25" customHeight="1" x14ac:dyDescent="0.55000000000000004"/>
    <row r="711" ht="14.25" customHeight="1" x14ac:dyDescent="0.55000000000000004"/>
    <row r="712" ht="14.25" customHeight="1" x14ac:dyDescent="0.55000000000000004"/>
    <row r="713" ht="14.25" customHeight="1" x14ac:dyDescent="0.55000000000000004"/>
    <row r="714" ht="14.25" customHeight="1" x14ac:dyDescent="0.55000000000000004"/>
    <row r="715" ht="14.25" customHeight="1" x14ac:dyDescent="0.55000000000000004"/>
    <row r="716" ht="14.25" customHeight="1" x14ac:dyDescent="0.55000000000000004"/>
    <row r="717" ht="14.25" customHeight="1" x14ac:dyDescent="0.55000000000000004"/>
    <row r="718" ht="14.25" customHeight="1" x14ac:dyDescent="0.55000000000000004"/>
    <row r="719" ht="14.25" customHeight="1" x14ac:dyDescent="0.55000000000000004"/>
    <row r="720" ht="14.25" customHeight="1" x14ac:dyDescent="0.55000000000000004"/>
    <row r="721" ht="14.25" customHeight="1" x14ac:dyDescent="0.55000000000000004"/>
    <row r="722" ht="14.25" customHeight="1" x14ac:dyDescent="0.55000000000000004"/>
    <row r="723" ht="14.25" customHeight="1" x14ac:dyDescent="0.55000000000000004"/>
    <row r="724" ht="14.25" customHeight="1" x14ac:dyDescent="0.55000000000000004"/>
    <row r="725" ht="14.25" customHeight="1" x14ac:dyDescent="0.55000000000000004"/>
    <row r="726" ht="14.25" customHeight="1" x14ac:dyDescent="0.55000000000000004"/>
    <row r="727" ht="14.25" customHeight="1" x14ac:dyDescent="0.55000000000000004"/>
    <row r="728" ht="14.25" customHeight="1" x14ac:dyDescent="0.55000000000000004"/>
    <row r="729" ht="14.25" customHeight="1" x14ac:dyDescent="0.55000000000000004"/>
    <row r="730" ht="14.25" customHeight="1" x14ac:dyDescent="0.55000000000000004"/>
    <row r="731" ht="14.25" customHeight="1" x14ac:dyDescent="0.55000000000000004"/>
    <row r="732" ht="14.25" customHeight="1" x14ac:dyDescent="0.55000000000000004"/>
    <row r="733" ht="14.25" customHeight="1" x14ac:dyDescent="0.55000000000000004"/>
    <row r="734" ht="14.25" customHeight="1" x14ac:dyDescent="0.55000000000000004"/>
    <row r="735" ht="14.25" customHeight="1" x14ac:dyDescent="0.55000000000000004"/>
    <row r="736" ht="14.25" customHeight="1" x14ac:dyDescent="0.55000000000000004"/>
    <row r="737" ht="14.25" customHeight="1" x14ac:dyDescent="0.55000000000000004"/>
    <row r="738" ht="14.25" customHeight="1" x14ac:dyDescent="0.55000000000000004"/>
    <row r="739" ht="14.25" customHeight="1" x14ac:dyDescent="0.55000000000000004"/>
    <row r="740" ht="14.25" customHeight="1" x14ac:dyDescent="0.55000000000000004"/>
    <row r="741" ht="14.25" customHeight="1" x14ac:dyDescent="0.55000000000000004"/>
    <row r="742" ht="14.25" customHeight="1" x14ac:dyDescent="0.55000000000000004"/>
    <row r="743" ht="14.25" customHeight="1" x14ac:dyDescent="0.55000000000000004"/>
    <row r="744" ht="14.25" customHeight="1" x14ac:dyDescent="0.55000000000000004"/>
    <row r="745" ht="14.25" customHeight="1" x14ac:dyDescent="0.55000000000000004"/>
    <row r="746" ht="14.25" customHeight="1" x14ac:dyDescent="0.55000000000000004"/>
    <row r="747" ht="14.25" customHeight="1" x14ac:dyDescent="0.55000000000000004"/>
    <row r="748" ht="14.25" customHeight="1" x14ac:dyDescent="0.55000000000000004"/>
    <row r="749" ht="14.25" customHeight="1" x14ac:dyDescent="0.55000000000000004"/>
    <row r="750" ht="14.25" customHeight="1" x14ac:dyDescent="0.55000000000000004"/>
    <row r="751" ht="14.25" customHeight="1" x14ac:dyDescent="0.55000000000000004"/>
    <row r="752" ht="14.25" customHeight="1" x14ac:dyDescent="0.55000000000000004"/>
    <row r="753" ht="14.25" customHeight="1" x14ac:dyDescent="0.55000000000000004"/>
    <row r="754" ht="14.25" customHeight="1" x14ac:dyDescent="0.55000000000000004"/>
    <row r="755" ht="14.25" customHeight="1" x14ac:dyDescent="0.55000000000000004"/>
    <row r="756" ht="14.25" customHeight="1" x14ac:dyDescent="0.55000000000000004"/>
    <row r="757" ht="14.25" customHeight="1" x14ac:dyDescent="0.55000000000000004"/>
    <row r="758" ht="14.25" customHeight="1" x14ac:dyDescent="0.55000000000000004"/>
    <row r="759" ht="14.25" customHeight="1" x14ac:dyDescent="0.55000000000000004"/>
    <row r="760" ht="14.25" customHeight="1" x14ac:dyDescent="0.55000000000000004"/>
    <row r="761" ht="14.25" customHeight="1" x14ac:dyDescent="0.55000000000000004"/>
    <row r="762" ht="14.25" customHeight="1" x14ac:dyDescent="0.55000000000000004"/>
    <row r="763" ht="14.25" customHeight="1" x14ac:dyDescent="0.55000000000000004"/>
    <row r="764" ht="14.25" customHeight="1" x14ac:dyDescent="0.55000000000000004"/>
    <row r="765" ht="14.25" customHeight="1" x14ac:dyDescent="0.55000000000000004"/>
    <row r="766" ht="14.25" customHeight="1" x14ac:dyDescent="0.55000000000000004"/>
    <row r="767" ht="14.25" customHeight="1" x14ac:dyDescent="0.55000000000000004"/>
    <row r="768" ht="14.25" customHeight="1" x14ac:dyDescent="0.55000000000000004"/>
    <row r="769" ht="14.25" customHeight="1" x14ac:dyDescent="0.55000000000000004"/>
    <row r="770" ht="14.25" customHeight="1" x14ac:dyDescent="0.55000000000000004"/>
    <row r="771" ht="14.25" customHeight="1" x14ac:dyDescent="0.55000000000000004"/>
    <row r="772" ht="14.25" customHeight="1" x14ac:dyDescent="0.55000000000000004"/>
    <row r="773" ht="14.25" customHeight="1" x14ac:dyDescent="0.55000000000000004"/>
    <row r="774" ht="14.25" customHeight="1" x14ac:dyDescent="0.55000000000000004"/>
    <row r="775" ht="14.25" customHeight="1" x14ac:dyDescent="0.55000000000000004"/>
    <row r="776" ht="14.25" customHeight="1" x14ac:dyDescent="0.55000000000000004"/>
    <row r="777" ht="14.25" customHeight="1" x14ac:dyDescent="0.55000000000000004"/>
    <row r="778" ht="14.25" customHeight="1" x14ac:dyDescent="0.55000000000000004"/>
    <row r="779" ht="14.25" customHeight="1" x14ac:dyDescent="0.55000000000000004"/>
    <row r="780" ht="14.25" customHeight="1" x14ac:dyDescent="0.55000000000000004"/>
    <row r="781" ht="14.25" customHeight="1" x14ac:dyDescent="0.55000000000000004"/>
    <row r="782" ht="14.25" customHeight="1" x14ac:dyDescent="0.55000000000000004"/>
    <row r="783" ht="14.25" customHeight="1" x14ac:dyDescent="0.55000000000000004"/>
    <row r="784" ht="14.25" customHeight="1" x14ac:dyDescent="0.55000000000000004"/>
    <row r="785" ht="14.25" customHeight="1" x14ac:dyDescent="0.55000000000000004"/>
    <row r="786" ht="14.25" customHeight="1" x14ac:dyDescent="0.55000000000000004"/>
    <row r="787" ht="14.25" customHeight="1" x14ac:dyDescent="0.55000000000000004"/>
    <row r="788" ht="14.25" customHeight="1" x14ac:dyDescent="0.55000000000000004"/>
    <row r="789" ht="14.25" customHeight="1" x14ac:dyDescent="0.55000000000000004"/>
    <row r="790" ht="14.25" customHeight="1" x14ac:dyDescent="0.55000000000000004"/>
    <row r="791" ht="14.25" customHeight="1" x14ac:dyDescent="0.55000000000000004"/>
    <row r="792" ht="14.25" customHeight="1" x14ac:dyDescent="0.55000000000000004"/>
    <row r="793" ht="14.25" customHeight="1" x14ac:dyDescent="0.55000000000000004"/>
    <row r="794" ht="14.25" customHeight="1" x14ac:dyDescent="0.55000000000000004"/>
    <row r="795" ht="14.25" customHeight="1" x14ac:dyDescent="0.55000000000000004"/>
    <row r="796" ht="14.25" customHeight="1" x14ac:dyDescent="0.55000000000000004"/>
    <row r="797" ht="14.25" customHeight="1" x14ac:dyDescent="0.55000000000000004"/>
    <row r="798" ht="14.25" customHeight="1" x14ac:dyDescent="0.55000000000000004"/>
    <row r="799" ht="14.25" customHeight="1" x14ac:dyDescent="0.55000000000000004"/>
    <row r="800" ht="14.25" customHeight="1" x14ac:dyDescent="0.55000000000000004"/>
    <row r="801" ht="14.25" customHeight="1" x14ac:dyDescent="0.55000000000000004"/>
    <row r="802" ht="14.25" customHeight="1" x14ac:dyDescent="0.55000000000000004"/>
    <row r="803" ht="14.25" customHeight="1" x14ac:dyDescent="0.55000000000000004"/>
    <row r="804" ht="14.25" customHeight="1" x14ac:dyDescent="0.55000000000000004"/>
    <row r="805" ht="14.25" customHeight="1" x14ac:dyDescent="0.55000000000000004"/>
    <row r="806" ht="14.25" customHeight="1" x14ac:dyDescent="0.55000000000000004"/>
    <row r="807" ht="14.25" customHeight="1" x14ac:dyDescent="0.55000000000000004"/>
    <row r="808" ht="14.25" customHeight="1" x14ac:dyDescent="0.55000000000000004"/>
    <row r="809" ht="14.25" customHeight="1" x14ac:dyDescent="0.55000000000000004"/>
    <row r="810" ht="14.25" customHeight="1" x14ac:dyDescent="0.55000000000000004"/>
    <row r="811" ht="14.25" customHeight="1" x14ac:dyDescent="0.55000000000000004"/>
    <row r="812" ht="14.25" customHeight="1" x14ac:dyDescent="0.55000000000000004"/>
    <row r="813" ht="14.25" customHeight="1" x14ac:dyDescent="0.55000000000000004"/>
    <row r="814" ht="14.25" customHeight="1" x14ac:dyDescent="0.55000000000000004"/>
    <row r="815" ht="14.25" customHeight="1" x14ac:dyDescent="0.55000000000000004"/>
    <row r="816" ht="14.25" customHeight="1" x14ac:dyDescent="0.55000000000000004"/>
    <row r="817" ht="14.25" customHeight="1" x14ac:dyDescent="0.55000000000000004"/>
    <row r="818" ht="14.25" customHeight="1" x14ac:dyDescent="0.55000000000000004"/>
    <row r="819" ht="14.25" customHeight="1" x14ac:dyDescent="0.55000000000000004"/>
    <row r="820" ht="14.25" customHeight="1" x14ac:dyDescent="0.55000000000000004"/>
    <row r="821" ht="14.25" customHeight="1" x14ac:dyDescent="0.55000000000000004"/>
    <row r="822" ht="14.25" customHeight="1" x14ac:dyDescent="0.55000000000000004"/>
    <row r="823" ht="14.25" customHeight="1" x14ac:dyDescent="0.55000000000000004"/>
    <row r="824" ht="14.25" customHeight="1" x14ac:dyDescent="0.55000000000000004"/>
    <row r="825" ht="14.25" customHeight="1" x14ac:dyDescent="0.55000000000000004"/>
    <row r="826" ht="14.25" customHeight="1" x14ac:dyDescent="0.55000000000000004"/>
    <row r="827" ht="14.25" customHeight="1" x14ac:dyDescent="0.55000000000000004"/>
    <row r="828" ht="14.25" customHeight="1" x14ac:dyDescent="0.55000000000000004"/>
    <row r="829" ht="14.25" customHeight="1" x14ac:dyDescent="0.55000000000000004"/>
    <row r="830" ht="14.25" customHeight="1" x14ac:dyDescent="0.55000000000000004"/>
    <row r="831" ht="14.25" customHeight="1" x14ac:dyDescent="0.55000000000000004"/>
    <row r="832" ht="14.25" customHeight="1" x14ac:dyDescent="0.55000000000000004"/>
    <row r="833" ht="14.25" customHeight="1" x14ac:dyDescent="0.55000000000000004"/>
    <row r="834" ht="14.25" customHeight="1" x14ac:dyDescent="0.55000000000000004"/>
    <row r="835" ht="14.25" customHeight="1" x14ac:dyDescent="0.55000000000000004"/>
    <row r="836" ht="14.25" customHeight="1" x14ac:dyDescent="0.55000000000000004"/>
    <row r="837" ht="14.25" customHeight="1" x14ac:dyDescent="0.55000000000000004"/>
    <row r="838" ht="14.25" customHeight="1" x14ac:dyDescent="0.55000000000000004"/>
    <row r="839" ht="14.25" customHeight="1" x14ac:dyDescent="0.55000000000000004"/>
    <row r="840" ht="14.25" customHeight="1" x14ac:dyDescent="0.55000000000000004"/>
    <row r="841" ht="14.25" customHeight="1" x14ac:dyDescent="0.55000000000000004"/>
    <row r="842" ht="14.25" customHeight="1" x14ac:dyDescent="0.55000000000000004"/>
    <row r="843" ht="14.25" customHeight="1" x14ac:dyDescent="0.55000000000000004"/>
    <row r="844" ht="14.25" customHeight="1" x14ac:dyDescent="0.55000000000000004"/>
    <row r="845" ht="14.25" customHeight="1" x14ac:dyDescent="0.55000000000000004"/>
    <row r="846" ht="14.25" customHeight="1" x14ac:dyDescent="0.55000000000000004"/>
    <row r="847" ht="14.25" customHeight="1" x14ac:dyDescent="0.55000000000000004"/>
    <row r="848" ht="14.25" customHeight="1" x14ac:dyDescent="0.55000000000000004"/>
    <row r="849" ht="14.25" customHeight="1" x14ac:dyDescent="0.55000000000000004"/>
    <row r="850" ht="14.25" customHeight="1" x14ac:dyDescent="0.55000000000000004"/>
    <row r="851" ht="14.25" customHeight="1" x14ac:dyDescent="0.55000000000000004"/>
    <row r="852" ht="14.25" customHeight="1" x14ac:dyDescent="0.55000000000000004"/>
    <row r="853" ht="14.25" customHeight="1" x14ac:dyDescent="0.55000000000000004"/>
    <row r="854" ht="14.25" customHeight="1" x14ac:dyDescent="0.55000000000000004"/>
    <row r="855" ht="14.25" customHeight="1" x14ac:dyDescent="0.55000000000000004"/>
    <row r="856" ht="14.25" customHeight="1" x14ac:dyDescent="0.55000000000000004"/>
    <row r="857" ht="14.25" customHeight="1" x14ac:dyDescent="0.55000000000000004"/>
    <row r="858" ht="14.25" customHeight="1" x14ac:dyDescent="0.55000000000000004"/>
    <row r="859" ht="14.25" customHeight="1" x14ac:dyDescent="0.55000000000000004"/>
    <row r="860" ht="14.25" customHeight="1" x14ac:dyDescent="0.55000000000000004"/>
    <row r="861" ht="14.25" customHeight="1" x14ac:dyDescent="0.55000000000000004"/>
    <row r="862" ht="14.25" customHeight="1" x14ac:dyDescent="0.55000000000000004"/>
    <row r="863" ht="14.25" customHeight="1" x14ac:dyDescent="0.55000000000000004"/>
    <row r="864" ht="14.25" customHeight="1" x14ac:dyDescent="0.55000000000000004"/>
    <row r="865" ht="14.25" customHeight="1" x14ac:dyDescent="0.55000000000000004"/>
    <row r="866" ht="14.25" customHeight="1" x14ac:dyDescent="0.55000000000000004"/>
    <row r="867" ht="14.25" customHeight="1" x14ac:dyDescent="0.55000000000000004"/>
    <row r="868" ht="14.25" customHeight="1" x14ac:dyDescent="0.55000000000000004"/>
    <row r="869" ht="14.25" customHeight="1" x14ac:dyDescent="0.55000000000000004"/>
    <row r="870" ht="14.25" customHeight="1" x14ac:dyDescent="0.55000000000000004"/>
    <row r="871" ht="14.25" customHeight="1" x14ac:dyDescent="0.55000000000000004"/>
    <row r="872" ht="14.25" customHeight="1" x14ac:dyDescent="0.55000000000000004"/>
    <row r="873" ht="14.25" customHeight="1" x14ac:dyDescent="0.55000000000000004"/>
    <row r="874" ht="14.25" customHeight="1" x14ac:dyDescent="0.55000000000000004"/>
    <row r="875" ht="14.25" customHeight="1" x14ac:dyDescent="0.55000000000000004"/>
    <row r="876" ht="14.25" customHeight="1" x14ac:dyDescent="0.55000000000000004"/>
    <row r="877" ht="14.25" customHeight="1" x14ac:dyDescent="0.55000000000000004"/>
    <row r="878" ht="14.25" customHeight="1" x14ac:dyDescent="0.55000000000000004"/>
    <row r="879" ht="14.25" customHeight="1" x14ac:dyDescent="0.55000000000000004"/>
    <row r="880" ht="14.25" customHeight="1" x14ac:dyDescent="0.55000000000000004"/>
    <row r="881" ht="14.25" customHeight="1" x14ac:dyDescent="0.55000000000000004"/>
    <row r="882" ht="14.25" customHeight="1" x14ac:dyDescent="0.55000000000000004"/>
    <row r="883" ht="14.25" customHeight="1" x14ac:dyDescent="0.55000000000000004"/>
    <row r="884" ht="14.25" customHeight="1" x14ac:dyDescent="0.55000000000000004"/>
    <row r="885" ht="14.25" customHeight="1" x14ac:dyDescent="0.55000000000000004"/>
    <row r="886" ht="14.25" customHeight="1" x14ac:dyDescent="0.55000000000000004"/>
    <row r="887" ht="14.25" customHeight="1" x14ac:dyDescent="0.55000000000000004"/>
    <row r="888" ht="14.25" customHeight="1" x14ac:dyDescent="0.55000000000000004"/>
    <row r="889" ht="14.25" customHeight="1" x14ac:dyDescent="0.55000000000000004"/>
    <row r="890" ht="14.25" customHeight="1" x14ac:dyDescent="0.55000000000000004"/>
    <row r="891" ht="14.25" customHeight="1" x14ac:dyDescent="0.55000000000000004"/>
    <row r="892" ht="14.25" customHeight="1" x14ac:dyDescent="0.55000000000000004"/>
    <row r="893" ht="14.25" customHeight="1" x14ac:dyDescent="0.55000000000000004"/>
    <row r="894" ht="14.25" customHeight="1" x14ac:dyDescent="0.55000000000000004"/>
    <row r="895" ht="14.25" customHeight="1" x14ac:dyDescent="0.55000000000000004"/>
    <row r="896" ht="14.25" customHeight="1" x14ac:dyDescent="0.55000000000000004"/>
    <row r="897" ht="14.25" customHeight="1" x14ac:dyDescent="0.55000000000000004"/>
    <row r="898" ht="14.25" customHeight="1" x14ac:dyDescent="0.55000000000000004"/>
    <row r="899" ht="14.25" customHeight="1" x14ac:dyDescent="0.55000000000000004"/>
    <row r="900" ht="14.25" customHeight="1" x14ac:dyDescent="0.55000000000000004"/>
    <row r="901" ht="14.25" customHeight="1" x14ac:dyDescent="0.55000000000000004"/>
    <row r="902" ht="14.25" customHeight="1" x14ac:dyDescent="0.55000000000000004"/>
    <row r="903" ht="14.25" customHeight="1" x14ac:dyDescent="0.55000000000000004"/>
    <row r="904" ht="14.25" customHeight="1" x14ac:dyDescent="0.55000000000000004"/>
    <row r="905" ht="14.25" customHeight="1" x14ac:dyDescent="0.55000000000000004"/>
    <row r="906" ht="14.25" customHeight="1" x14ac:dyDescent="0.55000000000000004"/>
    <row r="907" ht="14.25" customHeight="1" x14ac:dyDescent="0.55000000000000004"/>
    <row r="908" ht="14.25" customHeight="1" x14ac:dyDescent="0.55000000000000004"/>
    <row r="909" ht="14.25" customHeight="1" x14ac:dyDescent="0.55000000000000004"/>
    <row r="910" ht="14.25" customHeight="1" x14ac:dyDescent="0.55000000000000004"/>
    <row r="911" ht="14.25" customHeight="1" x14ac:dyDescent="0.55000000000000004"/>
    <row r="912" ht="14.25" customHeight="1" x14ac:dyDescent="0.55000000000000004"/>
    <row r="913" ht="14.25" customHeight="1" x14ac:dyDescent="0.55000000000000004"/>
    <row r="914" ht="14.25" customHeight="1" x14ac:dyDescent="0.55000000000000004"/>
    <row r="915" ht="14.25" customHeight="1" x14ac:dyDescent="0.55000000000000004"/>
    <row r="916" ht="14.25" customHeight="1" x14ac:dyDescent="0.55000000000000004"/>
    <row r="917" ht="14.25" customHeight="1" x14ac:dyDescent="0.55000000000000004"/>
    <row r="918" ht="14.25" customHeight="1" x14ac:dyDescent="0.55000000000000004"/>
    <row r="919" ht="14.25" customHeight="1" x14ac:dyDescent="0.55000000000000004"/>
    <row r="920" ht="14.25" customHeight="1" x14ac:dyDescent="0.55000000000000004"/>
    <row r="921" ht="14.25" customHeight="1" x14ac:dyDescent="0.55000000000000004"/>
    <row r="922" ht="14.25" customHeight="1" x14ac:dyDescent="0.55000000000000004"/>
    <row r="923" ht="14.25" customHeight="1" x14ac:dyDescent="0.55000000000000004"/>
    <row r="924" ht="14.25" customHeight="1" x14ac:dyDescent="0.55000000000000004"/>
    <row r="925" ht="14.25" customHeight="1" x14ac:dyDescent="0.55000000000000004"/>
    <row r="926" ht="14.25" customHeight="1" x14ac:dyDescent="0.55000000000000004"/>
    <row r="927" ht="14.25" customHeight="1" x14ac:dyDescent="0.55000000000000004"/>
    <row r="928" ht="14.25" customHeight="1" x14ac:dyDescent="0.55000000000000004"/>
    <row r="929" ht="14.25" customHeight="1" x14ac:dyDescent="0.55000000000000004"/>
    <row r="930" ht="14.25" customHeight="1" x14ac:dyDescent="0.55000000000000004"/>
    <row r="931" ht="14.25" customHeight="1" x14ac:dyDescent="0.55000000000000004"/>
    <row r="932" ht="14.25" customHeight="1" x14ac:dyDescent="0.55000000000000004"/>
    <row r="933" ht="14.25" customHeight="1" x14ac:dyDescent="0.55000000000000004"/>
    <row r="934" ht="14.25" customHeight="1" x14ac:dyDescent="0.55000000000000004"/>
    <row r="935" ht="14.25" customHeight="1" x14ac:dyDescent="0.55000000000000004"/>
    <row r="936" ht="14.25" customHeight="1" x14ac:dyDescent="0.55000000000000004"/>
    <row r="937" ht="14.25" customHeight="1" x14ac:dyDescent="0.55000000000000004"/>
    <row r="938" ht="14.25" customHeight="1" x14ac:dyDescent="0.55000000000000004"/>
    <row r="939" ht="14.25" customHeight="1" x14ac:dyDescent="0.55000000000000004"/>
    <row r="940" ht="14.25" customHeight="1" x14ac:dyDescent="0.55000000000000004"/>
    <row r="941" ht="14.25" customHeight="1" x14ac:dyDescent="0.55000000000000004"/>
    <row r="942" ht="14.25" customHeight="1" x14ac:dyDescent="0.55000000000000004"/>
    <row r="943" ht="14.25" customHeight="1" x14ac:dyDescent="0.55000000000000004"/>
    <row r="944" ht="14.25" customHeight="1" x14ac:dyDescent="0.55000000000000004"/>
    <row r="945" ht="14.25" customHeight="1" x14ac:dyDescent="0.55000000000000004"/>
    <row r="946" ht="14.25" customHeight="1" x14ac:dyDescent="0.55000000000000004"/>
    <row r="947" ht="14.25" customHeight="1" x14ac:dyDescent="0.55000000000000004"/>
    <row r="948" ht="14.25" customHeight="1" x14ac:dyDescent="0.55000000000000004"/>
    <row r="949" ht="14.25" customHeight="1" x14ac:dyDescent="0.55000000000000004"/>
    <row r="950" ht="14.25" customHeight="1" x14ac:dyDescent="0.55000000000000004"/>
    <row r="951" ht="14.25" customHeight="1" x14ac:dyDescent="0.55000000000000004"/>
    <row r="952" ht="14.25" customHeight="1" x14ac:dyDescent="0.55000000000000004"/>
    <row r="953" ht="14.25" customHeight="1" x14ac:dyDescent="0.55000000000000004"/>
    <row r="954" ht="14.25" customHeight="1" x14ac:dyDescent="0.55000000000000004"/>
    <row r="955" ht="14.25" customHeight="1" x14ac:dyDescent="0.55000000000000004"/>
    <row r="956" ht="14.25" customHeight="1" x14ac:dyDescent="0.55000000000000004"/>
    <row r="957" ht="14.25" customHeight="1" x14ac:dyDescent="0.55000000000000004"/>
    <row r="958" ht="14.25" customHeight="1" x14ac:dyDescent="0.55000000000000004"/>
    <row r="959" ht="14.25" customHeight="1" x14ac:dyDescent="0.55000000000000004"/>
    <row r="960" ht="14.25" customHeight="1" x14ac:dyDescent="0.55000000000000004"/>
    <row r="961" ht="14.25" customHeight="1" x14ac:dyDescent="0.55000000000000004"/>
    <row r="962" ht="14.25" customHeight="1" x14ac:dyDescent="0.55000000000000004"/>
    <row r="963" ht="14.25" customHeight="1" x14ac:dyDescent="0.55000000000000004"/>
    <row r="964" ht="14.25" customHeight="1" x14ac:dyDescent="0.55000000000000004"/>
    <row r="965" ht="14.25" customHeight="1" x14ac:dyDescent="0.55000000000000004"/>
    <row r="966" ht="14.25" customHeight="1" x14ac:dyDescent="0.55000000000000004"/>
    <row r="967" ht="14.25" customHeight="1" x14ac:dyDescent="0.55000000000000004"/>
    <row r="968" ht="14.25" customHeight="1" x14ac:dyDescent="0.55000000000000004"/>
    <row r="969" ht="14.25" customHeight="1" x14ac:dyDescent="0.55000000000000004"/>
    <row r="970" ht="14.25" customHeight="1" x14ac:dyDescent="0.55000000000000004"/>
    <row r="971" ht="14.25" customHeight="1" x14ac:dyDescent="0.55000000000000004"/>
    <row r="972" ht="14.25" customHeight="1" x14ac:dyDescent="0.55000000000000004"/>
    <row r="973" ht="14.25" customHeight="1" x14ac:dyDescent="0.55000000000000004"/>
    <row r="974" ht="14.25" customHeight="1" x14ac:dyDescent="0.55000000000000004"/>
    <row r="975" ht="14.25" customHeight="1" x14ac:dyDescent="0.55000000000000004"/>
    <row r="976" ht="14.25" customHeight="1" x14ac:dyDescent="0.55000000000000004"/>
    <row r="977" ht="14.25" customHeight="1" x14ac:dyDescent="0.55000000000000004"/>
    <row r="978" ht="14.25" customHeight="1" x14ac:dyDescent="0.55000000000000004"/>
    <row r="979" ht="14.25" customHeight="1" x14ac:dyDescent="0.55000000000000004"/>
    <row r="980" ht="14.25" customHeight="1" x14ac:dyDescent="0.55000000000000004"/>
    <row r="981" ht="14.25" customHeight="1" x14ac:dyDescent="0.55000000000000004"/>
    <row r="982" ht="14.25" customHeight="1" x14ac:dyDescent="0.55000000000000004"/>
    <row r="983" ht="14.25" customHeight="1" x14ac:dyDescent="0.55000000000000004"/>
    <row r="984" ht="14.25" customHeight="1" x14ac:dyDescent="0.55000000000000004"/>
    <row r="985" ht="14.25" customHeight="1" x14ac:dyDescent="0.55000000000000004"/>
    <row r="986" ht="14.25" customHeight="1" x14ac:dyDescent="0.55000000000000004"/>
    <row r="987" ht="14.25" customHeight="1" x14ac:dyDescent="0.55000000000000004"/>
    <row r="988" ht="14.25" customHeight="1" x14ac:dyDescent="0.55000000000000004"/>
    <row r="989" ht="14.25" customHeight="1" x14ac:dyDescent="0.55000000000000004"/>
    <row r="990" ht="14.25" customHeight="1" x14ac:dyDescent="0.55000000000000004"/>
    <row r="991" ht="14.25" customHeight="1" x14ac:dyDescent="0.55000000000000004"/>
    <row r="992" ht="14.25" customHeight="1" x14ac:dyDescent="0.55000000000000004"/>
    <row r="993" ht="14.25" customHeight="1" x14ac:dyDescent="0.55000000000000004"/>
    <row r="994" ht="14.25" customHeight="1" x14ac:dyDescent="0.55000000000000004"/>
    <row r="995" ht="14.25" customHeight="1" x14ac:dyDescent="0.55000000000000004"/>
    <row r="996" ht="14.25" customHeight="1" x14ac:dyDescent="0.55000000000000004"/>
    <row r="997" ht="14.25" customHeight="1" x14ac:dyDescent="0.55000000000000004"/>
    <row r="998" ht="14.25" customHeight="1" x14ac:dyDescent="0.55000000000000004"/>
    <row r="999" ht="14.25" customHeight="1" x14ac:dyDescent="0.55000000000000004"/>
    <row r="1000" ht="14.25" customHeight="1" x14ac:dyDescent="0.55000000000000004"/>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1000"/>
  <sheetViews>
    <sheetView workbookViewId="0"/>
  </sheetViews>
  <sheetFormatPr defaultColWidth="14.41796875" defaultRowHeight="15" customHeight="1" x14ac:dyDescent="0.55000000000000004"/>
  <cols>
    <col min="1" max="26" width="8.68359375" customWidth="1"/>
  </cols>
  <sheetData>
    <row r="1" ht="14.25" customHeight="1" x14ac:dyDescent="0.55000000000000004"/>
    <row r="2" ht="14.25" customHeight="1" x14ac:dyDescent="0.55000000000000004"/>
    <row r="3" ht="14.25" customHeight="1" x14ac:dyDescent="0.55000000000000004"/>
    <row r="4" ht="14.25" customHeight="1" x14ac:dyDescent="0.55000000000000004"/>
    <row r="5" ht="14.25" customHeight="1" x14ac:dyDescent="0.55000000000000004"/>
    <row r="6" ht="14.25" customHeight="1" x14ac:dyDescent="0.55000000000000004"/>
    <row r="7" ht="14.25" customHeight="1" x14ac:dyDescent="0.55000000000000004"/>
    <row r="8" ht="14.25" customHeight="1" x14ac:dyDescent="0.55000000000000004"/>
    <row r="9" ht="14.25" customHeight="1" x14ac:dyDescent="0.55000000000000004"/>
    <row r="10" ht="14.25" customHeight="1" x14ac:dyDescent="0.55000000000000004"/>
    <row r="11" ht="14.25" customHeight="1" x14ac:dyDescent="0.55000000000000004"/>
    <row r="12" ht="14.25" customHeight="1" x14ac:dyDescent="0.55000000000000004"/>
    <row r="13" ht="14.25" customHeight="1" x14ac:dyDescent="0.55000000000000004"/>
    <row r="14" ht="14.25" customHeight="1" x14ac:dyDescent="0.55000000000000004"/>
    <row r="15" ht="14.25" customHeight="1" x14ac:dyDescent="0.55000000000000004"/>
    <row r="16" ht="14.25" customHeight="1" x14ac:dyDescent="0.55000000000000004"/>
    <row r="17" ht="14.25" customHeight="1" x14ac:dyDescent="0.55000000000000004"/>
    <row r="18" ht="14.25" customHeight="1" x14ac:dyDescent="0.55000000000000004"/>
    <row r="19" ht="14.25" customHeight="1" x14ac:dyDescent="0.55000000000000004"/>
    <row r="20" ht="14.25" customHeight="1" x14ac:dyDescent="0.55000000000000004"/>
    <row r="21" ht="14.25" customHeight="1" x14ac:dyDescent="0.55000000000000004"/>
    <row r="22" ht="14.25" customHeight="1" x14ac:dyDescent="0.55000000000000004"/>
    <row r="23" ht="14.25" customHeight="1" x14ac:dyDescent="0.55000000000000004"/>
    <row r="24" ht="14.25" customHeight="1" x14ac:dyDescent="0.55000000000000004"/>
    <row r="25" ht="14.25" customHeight="1" x14ac:dyDescent="0.55000000000000004"/>
    <row r="26" ht="14.25" customHeight="1" x14ac:dyDescent="0.55000000000000004"/>
    <row r="27" ht="14.25" customHeight="1" x14ac:dyDescent="0.55000000000000004"/>
    <row r="28" ht="14.25" customHeight="1" x14ac:dyDescent="0.55000000000000004"/>
    <row r="29" ht="14.25" customHeight="1" x14ac:dyDescent="0.55000000000000004"/>
    <row r="30" ht="14.25" customHeight="1" x14ac:dyDescent="0.55000000000000004"/>
    <row r="31" ht="14.25" customHeight="1" x14ac:dyDescent="0.55000000000000004"/>
    <row r="32" ht="14.25" customHeight="1" x14ac:dyDescent="0.55000000000000004"/>
    <row r="33" ht="14.25" customHeight="1" x14ac:dyDescent="0.55000000000000004"/>
    <row r="34" ht="14.25" customHeight="1" x14ac:dyDescent="0.55000000000000004"/>
    <row r="35" ht="14.25" customHeight="1" x14ac:dyDescent="0.55000000000000004"/>
    <row r="36" ht="14.25" customHeight="1" x14ac:dyDescent="0.55000000000000004"/>
    <row r="37" ht="14.25" customHeight="1" x14ac:dyDescent="0.55000000000000004"/>
    <row r="38" ht="14.25" customHeight="1" x14ac:dyDescent="0.55000000000000004"/>
    <row r="39" ht="14.25" customHeight="1" x14ac:dyDescent="0.55000000000000004"/>
    <row r="40" ht="14.25" customHeight="1" x14ac:dyDescent="0.55000000000000004"/>
    <row r="41" ht="14.25" customHeight="1" x14ac:dyDescent="0.55000000000000004"/>
    <row r="42" ht="14.25" customHeight="1" x14ac:dyDescent="0.55000000000000004"/>
    <row r="43" ht="14.25" customHeight="1" x14ac:dyDescent="0.55000000000000004"/>
    <row r="44" ht="14.25" customHeight="1" x14ac:dyDescent="0.55000000000000004"/>
    <row r="45" ht="14.25" customHeight="1" x14ac:dyDescent="0.55000000000000004"/>
    <row r="46" ht="14.25" customHeight="1" x14ac:dyDescent="0.55000000000000004"/>
    <row r="47" ht="14.25" customHeight="1" x14ac:dyDescent="0.55000000000000004"/>
    <row r="48" ht="14.25" customHeight="1" x14ac:dyDescent="0.55000000000000004"/>
    <row r="49" ht="14.25" customHeight="1" x14ac:dyDescent="0.55000000000000004"/>
    <row r="50" ht="14.25" customHeight="1" x14ac:dyDescent="0.55000000000000004"/>
    <row r="51" ht="14.25" customHeight="1" x14ac:dyDescent="0.55000000000000004"/>
    <row r="52" ht="14.25" customHeight="1" x14ac:dyDescent="0.55000000000000004"/>
    <row r="53" ht="14.25" customHeight="1" x14ac:dyDescent="0.55000000000000004"/>
    <row r="54" ht="14.25" customHeight="1" x14ac:dyDescent="0.55000000000000004"/>
    <row r="55" ht="14.25" customHeight="1" x14ac:dyDescent="0.55000000000000004"/>
    <row r="56" ht="14.25" customHeight="1" x14ac:dyDescent="0.55000000000000004"/>
    <row r="57" ht="14.25" customHeight="1" x14ac:dyDescent="0.55000000000000004"/>
    <row r="58" ht="14.25" customHeight="1" x14ac:dyDescent="0.55000000000000004"/>
    <row r="59" ht="14.25" customHeight="1" x14ac:dyDescent="0.55000000000000004"/>
    <row r="60" ht="14.25" customHeight="1" x14ac:dyDescent="0.55000000000000004"/>
    <row r="61" ht="14.25" customHeight="1" x14ac:dyDescent="0.55000000000000004"/>
    <row r="62" ht="14.25" customHeight="1" x14ac:dyDescent="0.55000000000000004"/>
    <row r="63" ht="14.25" customHeight="1" x14ac:dyDescent="0.55000000000000004"/>
    <row r="64" ht="14.25" customHeight="1" x14ac:dyDescent="0.55000000000000004"/>
    <row r="65" ht="14.25" customHeight="1" x14ac:dyDescent="0.55000000000000004"/>
    <row r="66" ht="14.25" customHeight="1" x14ac:dyDescent="0.55000000000000004"/>
    <row r="67" ht="14.25" customHeight="1" x14ac:dyDescent="0.55000000000000004"/>
    <row r="68" ht="14.25" customHeight="1" x14ac:dyDescent="0.55000000000000004"/>
    <row r="69" ht="14.25" customHeight="1" x14ac:dyDescent="0.55000000000000004"/>
    <row r="70" ht="14.25" customHeight="1" x14ac:dyDescent="0.55000000000000004"/>
    <row r="71" ht="14.25" customHeight="1" x14ac:dyDescent="0.55000000000000004"/>
    <row r="72" ht="14.25" customHeight="1" x14ac:dyDescent="0.55000000000000004"/>
    <row r="73" ht="14.25" customHeight="1" x14ac:dyDescent="0.55000000000000004"/>
    <row r="74" ht="14.25" customHeight="1" x14ac:dyDescent="0.55000000000000004"/>
    <row r="75" ht="14.25" customHeight="1" x14ac:dyDescent="0.55000000000000004"/>
    <row r="76" ht="14.25" customHeight="1" x14ac:dyDescent="0.55000000000000004"/>
    <row r="77" ht="14.25" customHeight="1" x14ac:dyDescent="0.55000000000000004"/>
    <row r="78" ht="14.25" customHeight="1" x14ac:dyDescent="0.55000000000000004"/>
    <row r="79" ht="14.25" customHeight="1" x14ac:dyDescent="0.55000000000000004"/>
    <row r="80" ht="14.25" customHeight="1" x14ac:dyDescent="0.55000000000000004"/>
    <row r="81" ht="14.25" customHeight="1" x14ac:dyDescent="0.55000000000000004"/>
    <row r="82" ht="14.25" customHeight="1" x14ac:dyDescent="0.55000000000000004"/>
    <row r="83" ht="14.25" customHeight="1" x14ac:dyDescent="0.55000000000000004"/>
    <row r="84" ht="14.25" customHeight="1" x14ac:dyDescent="0.55000000000000004"/>
    <row r="85" ht="14.25" customHeight="1" x14ac:dyDescent="0.55000000000000004"/>
    <row r="86" ht="14.25" customHeight="1" x14ac:dyDescent="0.55000000000000004"/>
    <row r="87" ht="14.25" customHeight="1" x14ac:dyDescent="0.55000000000000004"/>
    <row r="88" ht="14.25" customHeight="1" x14ac:dyDescent="0.55000000000000004"/>
    <row r="89" ht="14.25" customHeight="1" x14ac:dyDescent="0.55000000000000004"/>
    <row r="90" ht="14.25" customHeight="1" x14ac:dyDescent="0.55000000000000004"/>
    <row r="91" ht="14.25" customHeight="1" x14ac:dyDescent="0.55000000000000004"/>
    <row r="92" ht="14.25" customHeight="1" x14ac:dyDescent="0.55000000000000004"/>
    <row r="93" ht="14.25" customHeight="1" x14ac:dyDescent="0.55000000000000004"/>
    <row r="94" ht="14.25" customHeight="1" x14ac:dyDescent="0.55000000000000004"/>
    <row r="95" ht="14.25" customHeight="1" x14ac:dyDescent="0.55000000000000004"/>
    <row r="96" ht="14.25" customHeight="1" x14ac:dyDescent="0.55000000000000004"/>
    <row r="97" ht="14.25" customHeight="1" x14ac:dyDescent="0.55000000000000004"/>
    <row r="98" ht="14.25" customHeight="1" x14ac:dyDescent="0.55000000000000004"/>
    <row r="99" ht="14.25" customHeight="1" x14ac:dyDescent="0.55000000000000004"/>
    <row r="100" ht="14.25" customHeight="1" x14ac:dyDescent="0.55000000000000004"/>
    <row r="101" ht="14.25" customHeight="1" x14ac:dyDescent="0.55000000000000004"/>
    <row r="102" ht="14.25" customHeight="1" x14ac:dyDescent="0.55000000000000004"/>
    <row r="103" ht="14.25" customHeight="1" x14ac:dyDescent="0.55000000000000004"/>
    <row r="104" ht="14.25" customHeight="1" x14ac:dyDescent="0.55000000000000004"/>
    <row r="105" ht="14.25" customHeight="1" x14ac:dyDescent="0.55000000000000004"/>
    <row r="106" ht="14.25" customHeight="1" x14ac:dyDescent="0.55000000000000004"/>
    <row r="107" ht="14.25" customHeight="1" x14ac:dyDescent="0.55000000000000004"/>
    <row r="108" ht="14.25" customHeight="1" x14ac:dyDescent="0.55000000000000004"/>
    <row r="109" ht="14.25" customHeight="1" x14ac:dyDescent="0.55000000000000004"/>
    <row r="110" ht="14.25" customHeight="1" x14ac:dyDescent="0.55000000000000004"/>
    <row r="111" ht="14.25" customHeight="1" x14ac:dyDescent="0.55000000000000004"/>
    <row r="112" ht="14.25" customHeight="1" x14ac:dyDescent="0.55000000000000004"/>
    <row r="113" ht="14.25" customHeight="1" x14ac:dyDescent="0.55000000000000004"/>
    <row r="114" ht="14.25" customHeight="1" x14ac:dyDescent="0.55000000000000004"/>
    <row r="115" ht="14.25" customHeight="1" x14ac:dyDescent="0.55000000000000004"/>
    <row r="116" ht="14.25" customHeight="1" x14ac:dyDescent="0.55000000000000004"/>
    <row r="117" ht="14.25" customHeight="1" x14ac:dyDescent="0.55000000000000004"/>
    <row r="118" ht="14.25" customHeight="1" x14ac:dyDescent="0.55000000000000004"/>
    <row r="119" ht="14.25" customHeight="1" x14ac:dyDescent="0.55000000000000004"/>
    <row r="120" ht="14.25" customHeight="1" x14ac:dyDescent="0.55000000000000004"/>
    <row r="121" ht="14.25" customHeight="1" x14ac:dyDescent="0.55000000000000004"/>
    <row r="122" ht="14.25" customHeight="1" x14ac:dyDescent="0.55000000000000004"/>
    <row r="123" ht="14.25" customHeight="1" x14ac:dyDescent="0.55000000000000004"/>
    <row r="124" ht="14.25" customHeight="1" x14ac:dyDescent="0.55000000000000004"/>
    <row r="125" ht="14.25" customHeight="1" x14ac:dyDescent="0.55000000000000004"/>
    <row r="126" ht="14.25" customHeight="1" x14ac:dyDescent="0.55000000000000004"/>
    <row r="127" ht="14.25" customHeight="1" x14ac:dyDescent="0.55000000000000004"/>
    <row r="128" ht="14.25" customHeight="1" x14ac:dyDescent="0.55000000000000004"/>
    <row r="129" ht="14.25" customHeight="1" x14ac:dyDescent="0.55000000000000004"/>
    <row r="130" ht="14.25" customHeight="1" x14ac:dyDescent="0.55000000000000004"/>
    <row r="131" ht="14.25" customHeight="1" x14ac:dyDescent="0.55000000000000004"/>
    <row r="132" ht="14.25" customHeight="1" x14ac:dyDescent="0.55000000000000004"/>
    <row r="133" ht="14.25" customHeight="1" x14ac:dyDescent="0.55000000000000004"/>
    <row r="134" ht="14.25" customHeight="1" x14ac:dyDescent="0.55000000000000004"/>
    <row r="135" ht="14.25" customHeight="1" x14ac:dyDescent="0.55000000000000004"/>
    <row r="136" ht="14.25" customHeight="1" x14ac:dyDescent="0.55000000000000004"/>
    <row r="137" ht="14.25" customHeight="1" x14ac:dyDescent="0.55000000000000004"/>
    <row r="138" ht="14.25" customHeight="1" x14ac:dyDescent="0.55000000000000004"/>
    <row r="139" ht="14.25" customHeight="1" x14ac:dyDescent="0.55000000000000004"/>
    <row r="140" ht="14.25" customHeight="1" x14ac:dyDescent="0.55000000000000004"/>
    <row r="141" ht="14.25" customHeight="1" x14ac:dyDescent="0.55000000000000004"/>
    <row r="142" ht="14.25" customHeight="1" x14ac:dyDescent="0.55000000000000004"/>
    <row r="143" ht="14.25" customHeight="1" x14ac:dyDescent="0.55000000000000004"/>
    <row r="144" ht="14.25" customHeight="1" x14ac:dyDescent="0.55000000000000004"/>
    <row r="145" ht="14.25" customHeight="1" x14ac:dyDescent="0.55000000000000004"/>
    <row r="146" ht="14.25" customHeight="1" x14ac:dyDescent="0.55000000000000004"/>
    <row r="147" ht="14.25" customHeight="1" x14ac:dyDescent="0.55000000000000004"/>
    <row r="148" ht="14.25" customHeight="1" x14ac:dyDescent="0.55000000000000004"/>
    <row r="149" ht="14.25" customHeight="1" x14ac:dyDescent="0.55000000000000004"/>
    <row r="150" ht="14.25" customHeight="1" x14ac:dyDescent="0.55000000000000004"/>
    <row r="151" ht="14.25" customHeight="1" x14ac:dyDescent="0.55000000000000004"/>
    <row r="152" ht="14.25" customHeight="1" x14ac:dyDescent="0.55000000000000004"/>
    <row r="153" ht="14.25" customHeight="1" x14ac:dyDescent="0.55000000000000004"/>
    <row r="154" ht="14.25" customHeight="1" x14ac:dyDescent="0.55000000000000004"/>
    <row r="155" ht="14.25" customHeight="1" x14ac:dyDescent="0.55000000000000004"/>
    <row r="156" ht="14.25" customHeight="1" x14ac:dyDescent="0.55000000000000004"/>
    <row r="157" ht="14.25" customHeight="1" x14ac:dyDescent="0.55000000000000004"/>
    <row r="158" ht="14.25" customHeight="1" x14ac:dyDescent="0.55000000000000004"/>
    <row r="159" ht="14.25" customHeight="1" x14ac:dyDescent="0.55000000000000004"/>
    <row r="160" ht="14.25" customHeight="1" x14ac:dyDescent="0.55000000000000004"/>
    <row r="161" ht="14.25" customHeight="1" x14ac:dyDescent="0.55000000000000004"/>
    <row r="162" ht="14.25" customHeight="1" x14ac:dyDescent="0.55000000000000004"/>
    <row r="163" ht="14.25" customHeight="1" x14ac:dyDescent="0.55000000000000004"/>
    <row r="164" ht="14.25" customHeight="1" x14ac:dyDescent="0.55000000000000004"/>
    <row r="165" ht="14.25" customHeight="1" x14ac:dyDescent="0.55000000000000004"/>
    <row r="166" ht="14.25" customHeight="1" x14ac:dyDescent="0.55000000000000004"/>
    <row r="167" ht="14.25" customHeight="1" x14ac:dyDescent="0.55000000000000004"/>
    <row r="168" ht="14.25" customHeight="1" x14ac:dyDescent="0.55000000000000004"/>
    <row r="169" ht="14.25" customHeight="1" x14ac:dyDescent="0.55000000000000004"/>
    <row r="170" ht="14.25" customHeight="1" x14ac:dyDescent="0.55000000000000004"/>
    <row r="171" ht="14.25" customHeight="1" x14ac:dyDescent="0.55000000000000004"/>
    <row r="172" ht="14.25" customHeight="1" x14ac:dyDescent="0.55000000000000004"/>
    <row r="173" ht="14.25" customHeight="1" x14ac:dyDescent="0.55000000000000004"/>
    <row r="174" ht="14.25" customHeight="1" x14ac:dyDescent="0.55000000000000004"/>
    <row r="175" ht="14.25" customHeight="1" x14ac:dyDescent="0.55000000000000004"/>
    <row r="176" ht="14.25" customHeight="1" x14ac:dyDescent="0.55000000000000004"/>
    <row r="177" ht="14.25" customHeight="1" x14ac:dyDescent="0.55000000000000004"/>
    <row r="178" ht="14.25" customHeight="1" x14ac:dyDescent="0.55000000000000004"/>
    <row r="179" ht="14.25" customHeight="1" x14ac:dyDescent="0.55000000000000004"/>
    <row r="180" ht="14.25" customHeight="1" x14ac:dyDescent="0.55000000000000004"/>
    <row r="181" ht="14.25" customHeight="1" x14ac:dyDescent="0.55000000000000004"/>
    <row r="182" ht="14.25" customHeight="1" x14ac:dyDescent="0.55000000000000004"/>
    <row r="183" ht="14.25" customHeight="1" x14ac:dyDescent="0.55000000000000004"/>
    <row r="184" ht="14.25" customHeight="1" x14ac:dyDescent="0.55000000000000004"/>
    <row r="185" ht="14.25" customHeight="1" x14ac:dyDescent="0.55000000000000004"/>
    <row r="186" ht="14.25" customHeight="1" x14ac:dyDescent="0.55000000000000004"/>
    <row r="187" ht="14.25" customHeight="1" x14ac:dyDescent="0.55000000000000004"/>
    <row r="188" ht="14.25" customHeight="1" x14ac:dyDescent="0.55000000000000004"/>
    <row r="189" ht="14.25" customHeight="1" x14ac:dyDescent="0.55000000000000004"/>
    <row r="190" ht="14.25" customHeight="1" x14ac:dyDescent="0.55000000000000004"/>
    <row r="191" ht="14.25" customHeight="1" x14ac:dyDescent="0.55000000000000004"/>
    <row r="192" ht="14.25" customHeight="1" x14ac:dyDescent="0.55000000000000004"/>
    <row r="193" ht="14.25" customHeight="1" x14ac:dyDescent="0.55000000000000004"/>
    <row r="194" ht="14.25" customHeight="1" x14ac:dyDescent="0.55000000000000004"/>
    <row r="195" ht="14.25" customHeight="1" x14ac:dyDescent="0.55000000000000004"/>
    <row r="196" ht="14.25" customHeight="1" x14ac:dyDescent="0.55000000000000004"/>
    <row r="197" ht="14.25" customHeight="1" x14ac:dyDescent="0.55000000000000004"/>
    <row r="198" ht="14.25" customHeight="1" x14ac:dyDescent="0.55000000000000004"/>
    <row r="199" ht="14.25" customHeight="1" x14ac:dyDescent="0.55000000000000004"/>
    <row r="200" ht="14.25" customHeight="1" x14ac:dyDescent="0.55000000000000004"/>
    <row r="201" ht="14.25" customHeight="1" x14ac:dyDescent="0.55000000000000004"/>
    <row r="202" ht="14.25" customHeight="1" x14ac:dyDescent="0.55000000000000004"/>
    <row r="203" ht="14.25" customHeight="1" x14ac:dyDescent="0.55000000000000004"/>
    <row r="204" ht="14.25" customHeight="1" x14ac:dyDescent="0.55000000000000004"/>
    <row r="205" ht="14.25" customHeight="1" x14ac:dyDescent="0.55000000000000004"/>
    <row r="206" ht="14.25" customHeight="1" x14ac:dyDescent="0.55000000000000004"/>
    <row r="207" ht="14.25" customHeight="1" x14ac:dyDescent="0.55000000000000004"/>
    <row r="208" ht="14.25" customHeight="1" x14ac:dyDescent="0.55000000000000004"/>
    <row r="209" ht="14.25" customHeight="1" x14ac:dyDescent="0.55000000000000004"/>
    <row r="210" ht="14.25" customHeight="1" x14ac:dyDescent="0.55000000000000004"/>
    <row r="211" ht="14.25" customHeight="1" x14ac:dyDescent="0.55000000000000004"/>
    <row r="212" ht="14.25" customHeight="1" x14ac:dyDescent="0.55000000000000004"/>
    <row r="213" ht="14.25" customHeight="1" x14ac:dyDescent="0.55000000000000004"/>
    <row r="214" ht="14.25" customHeight="1" x14ac:dyDescent="0.55000000000000004"/>
    <row r="215" ht="14.25" customHeight="1" x14ac:dyDescent="0.55000000000000004"/>
    <row r="216" ht="14.25" customHeight="1" x14ac:dyDescent="0.55000000000000004"/>
    <row r="217" ht="14.25" customHeight="1" x14ac:dyDescent="0.55000000000000004"/>
    <row r="218" ht="14.25" customHeight="1" x14ac:dyDescent="0.55000000000000004"/>
    <row r="219" ht="14.25" customHeight="1" x14ac:dyDescent="0.55000000000000004"/>
    <row r="220" ht="14.25" customHeight="1" x14ac:dyDescent="0.55000000000000004"/>
    <row r="221" ht="14.25" customHeight="1" x14ac:dyDescent="0.55000000000000004"/>
    <row r="222" ht="14.25" customHeight="1" x14ac:dyDescent="0.55000000000000004"/>
    <row r="223" ht="14.25" customHeight="1" x14ac:dyDescent="0.55000000000000004"/>
    <row r="224" ht="14.25" customHeight="1" x14ac:dyDescent="0.55000000000000004"/>
    <row r="225" ht="14.25" customHeight="1" x14ac:dyDescent="0.55000000000000004"/>
    <row r="226" ht="14.25" customHeight="1" x14ac:dyDescent="0.55000000000000004"/>
    <row r="227" ht="14.25" customHeight="1" x14ac:dyDescent="0.55000000000000004"/>
    <row r="228" ht="14.25" customHeight="1" x14ac:dyDescent="0.55000000000000004"/>
    <row r="229" ht="14.25" customHeight="1" x14ac:dyDescent="0.55000000000000004"/>
    <row r="230" ht="14.25" customHeight="1" x14ac:dyDescent="0.55000000000000004"/>
    <row r="231" ht="14.25" customHeight="1" x14ac:dyDescent="0.55000000000000004"/>
    <row r="232" ht="14.25" customHeight="1" x14ac:dyDescent="0.55000000000000004"/>
    <row r="233" ht="14.25" customHeight="1" x14ac:dyDescent="0.55000000000000004"/>
    <row r="234" ht="14.25" customHeight="1" x14ac:dyDescent="0.55000000000000004"/>
    <row r="235" ht="14.25" customHeight="1" x14ac:dyDescent="0.55000000000000004"/>
    <row r="236" ht="14.25" customHeight="1" x14ac:dyDescent="0.55000000000000004"/>
    <row r="237" ht="14.25" customHeight="1" x14ac:dyDescent="0.55000000000000004"/>
    <row r="238" ht="14.25" customHeight="1" x14ac:dyDescent="0.55000000000000004"/>
    <row r="239" ht="14.25" customHeight="1" x14ac:dyDescent="0.55000000000000004"/>
    <row r="240" ht="14.25" customHeight="1" x14ac:dyDescent="0.55000000000000004"/>
    <row r="241" ht="14.25" customHeight="1" x14ac:dyDescent="0.55000000000000004"/>
    <row r="242" ht="14.25" customHeight="1" x14ac:dyDescent="0.55000000000000004"/>
    <row r="243" ht="14.25" customHeight="1" x14ac:dyDescent="0.55000000000000004"/>
    <row r="244" ht="14.25" customHeight="1" x14ac:dyDescent="0.55000000000000004"/>
    <row r="245" ht="14.25" customHeight="1" x14ac:dyDescent="0.55000000000000004"/>
    <row r="246" ht="14.25" customHeight="1" x14ac:dyDescent="0.55000000000000004"/>
    <row r="247" ht="14.25" customHeight="1" x14ac:dyDescent="0.55000000000000004"/>
    <row r="248" ht="14.25" customHeight="1" x14ac:dyDescent="0.55000000000000004"/>
    <row r="249" ht="14.25" customHeight="1" x14ac:dyDescent="0.55000000000000004"/>
    <row r="250" ht="14.25" customHeight="1" x14ac:dyDescent="0.55000000000000004"/>
    <row r="251" ht="14.25" customHeight="1" x14ac:dyDescent="0.55000000000000004"/>
    <row r="252" ht="14.25" customHeight="1" x14ac:dyDescent="0.55000000000000004"/>
    <row r="253" ht="14.25" customHeight="1" x14ac:dyDescent="0.55000000000000004"/>
    <row r="254" ht="14.25" customHeight="1" x14ac:dyDescent="0.55000000000000004"/>
    <row r="255" ht="14.25" customHeight="1" x14ac:dyDescent="0.55000000000000004"/>
    <row r="256" ht="14.25" customHeight="1" x14ac:dyDescent="0.55000000000000004"/>
    <row r="257" ht="14.25" customHeight="1" x14ac:dyDescent="0.55000000000000004"/>
    <row r="258" ht="14.25" customHeight="1" x14ac:dyDescent="0.55000000000000004"/>
    <row r="259" ht="14.25" customHeight="1" x14ac:dyDescent="0.55000000000000004"/>
    <row r="260" ht="14.25" customHeight="1" x14ac:dyDescent="0.55000000000000004"/>
    <row r="261" ht="14.25" customHeight="1" x14ac:dyDescent="0.55000000000000004"/>
    <row r="262" ht="14.25" customHeight="1" x14ac:dyDescent="0.55000000000000004"/>
    <row r="263" ht="14.25" customHeight="1" x14ac:dyDescent="0.55000000000000004"/>
    <row r="264" ht="14.25" customHeight="1" x14ac:dyDescent="0.55000000000000004"/>
    <row r="265" ht="14.25" customHeight="1" x14ac:dyDescent="0.55000000000000004"/>
    <row r="266" ht="14.25" customHeight="1" x14ac:dyDescent="0.55000000000000004"/>
    <row r="267" ht="14.25" customHeight="1" x14ac:dyDescent="0.55000000000000004"/>
    <row r="268" ht="14.25" customHeight="1" x14ac:dyDescent="0.55000000000000004"/>
    <row r="269" ht="14.25" customHeight="1" x14ac:dyDescent="0.55000000000000004"/>
    <row r="270" ht="14.25" customHeight="1" x14ac:dyDescent="0.55000000000000004"/>
    <row r="271" ht="14.25" customHeight="1" x14ac:dyDescent="0.55000000000000004"/>
    <row r="272" ht="14.25" customHeight="1" x14ac:dyDescent="0.55000000000000004"/>
    <row r="273" ht="14.25" customHeight="1" x14ac:dyDescent="0.55000000000000004"/>
    <row r="274" ht="14.25" customHeight="1" x14ac:dyDescent="0.55000000000000004"/>
    <row r="275" ht="14.25" customHeight="1" x14ac:dyDescent="0.55000000000000004"/>
    <row r="276" ht="14.25" customHeight="1" x14ac:dyDescent="0.55000000000000004"/>
    <row r="277" ht="14.25" customHeight="1" x14ac:dyDescent="0.55000000000000004"/>
    <row r="278" ht="14.25" customHeight="1" x14ac:dyDescent="0.55000000000000004"/>
    <row r="279" ht="14.25" customHeight="1" x14ac:dyDescent="0.55000000000000004"/>
    <row r="280" ht="14.25" customHeight="1" x14ac:dyDescent="0.55000000000000004"/>
    <row r="281" ht="14.25" customHeight="1" x14ac:dyDescent="0.55000000000000004"/>
    <row r="282" ht="14.25" customHeight="1" x14ac:dyDescent="0.55000000000000004"/>
    <row r="283" ht="14.25" customHeight="1" x14ac:dyDescent="0.55000000000000004"/>
    <row r="284" ht="14.25" customHeight="1" x14ac:dyDescent="0.55000000000000004"/>
    <row r="285" ht="14.25" customHeight="1" x14ac:dyDescent="0.55000000000000004"/>
    <row r="286" ht="14.25" customHeight="1" x14ac:dyDescent="0.55000000000000004"/>
    <row r="287" ht="14.25" customHeight="1" x14ac:dyDescent="0.55000000000000004"/>
    <row r="288" ht="14.25" customHeight="1" x14ac:dyDescent="0.55000000000000004"/>
    <row r="289" ht="14.25" customHeight="1" x14ac:dyDescent="0.55000000000000004"/>
    <row r="290" ht="14.25" customHeight="1" x14ac:dyDescent="0.55000000000000004"/>
    <row r="291" ht="14.25" customHeight="1" x14ac:dyDescent="0.55000000000000004"/>
    <row r="292" ht="14.25" customHeight="1" x14ac:dyDescent="0.55000000000000004"/>
    <row r="293" ht="14.25" customHeight="1" x14ac:dyDescent="0.55000000000000004"/>
    <row r="294" ht="14.25" customHeight="1" x14ac:dyDescent="0.55000000000000004"/>
    <row r="295" ht="14.25" customHeight="1" x14ac:dyDescent="0.55000000000000004"/>
    <row r="296" ht="14.25" customHeight="1" x14ac:dyDescent="0.55000000000000004"/>
    <row r="297" ht="14.25" customHeight="1" x14ac:dyDescent="0.55000000000000004"/>
    <row r="298" ht="14.25" customHeight="1" x14ac:dyDescent="0.55000000000000004"/>
    <row r="299" ht="14.25" customHeight="1" x14ac:dyDescent="0.55000000000000004"/>
    <row r="300" ht="14.25" customHeight="1" x14ac:dyDescent="0.55000000000000004"/>
    <row r="301" ht="14.25" customHeight="1" x14ac:dyDescent="0.55000000000000004"/>
    <row r="302" ht="14.25" customHeight="1" x14ac:dyDescent="0.55000000000000004"/>
    <row r="303" ht="14.25" customHeight="1" x14ac:dyDescent="0.55000000000000004"/>
    <row r="304" ht="14.25" customHeight="1" x14ac:dyDescent="0.55000000000000004"/>
    <row r="305" ht="14.25" customHeight="1" x14ac:dyDescent="0.55000000000000004"/>
    <row r="306" ht="14.25" customHeight="1" x14ac:dyDescent="0.55000000000000004"/>
    <row r="307" ht="14.25" customHeight="1" x14ac:dyDescent="0.55000000000000004"/>
    <row r="308" ht="14.25" customHeight="1" x14ac:dyDescent="0.55000000000000004"/>
    <row r="309" ht="14.25" customHeight="1" x14ac:dyDescent="0.55000000000000004"/>
    <row r="310" ht="14.25" customHeight="1" x14ac:dyDescent="0.55000000000000004"/>
    <row r="311" ht="14.25" customHeight="1" x14ac:dyDescent="0.55000000000000004"/>
    <row r="312" ht="14.25" customHeight="1" x14ac:dyDescent="0.55000000000000004"/>
    <row r="313" ht="14.25" customHeight="1" x14ac:dyDescent="0.55000000000000004"/>
    <row r="314" ht="14.25" customHeight="1" x14ac:dyDescent="0.55000000000000004"/>
    <row r="315" ht="14.25" customHeight="1" x14ac:dyDescent="0.55000000000000004"/>
    <row r="316" ht="14.25" customHeight="1" x14ac:dyDescent="0.55000000000000004"/>
    <row r="317" ht="14.25" customHeight="1" x14ac:dyDescent="0.55000000000000004"/>
    <row r="318" ht="14.25" customHeight="1" x14ac:dyDescent="0.55000000000000004"/>
    <row r="319" ht="14.25" customHeight="1" x14ac:dyDescent="0.55000000000000004"/>
    <row r="320" ht="14.25" customHeight="1" x14ac:dyDescent="0.55000000000000004"/>
    <row r="321" ht="14.25" customHeight="1" x14ac:dyDescent="0.55000000000000004"/>
    <row r="322" ht="14.25" customHeight="1" x14ac:dyDescent="0.55000000000000004"/>
    <row r="323" ht="14.25" customHeight="1" x14ac:dyDescent="0.55000000000000004"/>
    <row r="324" ht="14.25" customHeight="1" x14ac:dyDescent="0.55000000000000004"/>
    <row r="325" ht="14.25" customHeight="1" x14ac:dyDescent="0.55000000000000004"/>
    <row r="326" ht="14.25" customHeight="1" x14ac:dyDescent="0.55000000000000004"/>
    <row r="327" ht="14.25" customHeight="1" x14ac:dyDescent="0.55000000000000004"/>
    <row r="328" ht="14.25" customHeight="1" x14ac:dyDescent="0.55000000000000004"/>
    <row r="329" ht="14.25" customHeight="1" x14ac:dyDescent="0.55000000000000004"/>
    <row r="330" ht="14.25" customHeight="1" x14ac:dyDescent="0.55000000000000004"/>
    <row r="331" ht="14.25" customHeight="1" x14ac:dyDescent="0.55000000000000004"/>
    <row r="332" ht="14.25" customHeight="1" x14ac:dyDescent="0.55000000000000004"/>
    <row r="333" ht="14.25" customHeight="1" x14ac:dyDescent="0.55000000000000004"/>
    <row r="334" ht="14.25" customHeight="1" x14ac:dyDescent="0.55000000000000004"/>
    <row r="335" ht="14.25" customHeight="1" x14ac:dyDescent="0.55000000000000004"/>
    <row r="336" ht="14.25" customHeight="1" x14ac:dyDescent="0.55000000000000004"/>
    <row r="337" ht="14.25" customHeight="1" x14ac:dyDescent="0.55000000000000004"/>
    <row r="338" ht="14.25" customHeight="1" x14ac:dyDescent="0.55000000000000004"/>
    <row r="339" ht="14.25" customHeight="1" x14ac:dyDescent="0.55000000000000004"/>
    <row r="340" ht="14.25" customHeight="1" x14ac:dyDescent="0.55000000000000004"/>
    <row r="341" ht="14.25" customHeight="1" x14ac:dyDescent="0.55000000000000004"/>
    <row r="342" ht="14.25" customHeight="1" x14ac:dyDescent="0.55000000000000004"/>
    <row r="343" ht="14.25" customHeight="1" x14ac:dyDescent="0.55000000000000004"/>
    <row r="344" ht="14.25" customHeight="1" x14ac:dyDescent="0.55000000000000004"/>
    <row r="345" ht="14.25" customHeight="1" x14ac:dyDescent="0.55000000000000004"/>
    <row r="346" ht="14.25" customHeight="1" x14ac:dyDescent="0.55000000000000004"/>
    <row r="347" ht="14.25" customHeight="1" x14ac:dyDescent="0.55000000000000004"/>
    <row r="348" ht="14.25" customHeight="1" x14ac:dyDescent="0.55000000000000004"/>
    <row r="349" ht="14.25" customHeight="1" x14ac:dyDescent="0.55000000000000004"/>
    <row r="350" ht="14.25" customHeight="1" x14ac:dyDescent="0.55000000000000004"/>
    <row r="351" ht="14.25" customHeight="1" x14ac:dyDescent="0.55000000000000004"/>
    <row r="352" ht="14.25" customHeight="1" x14ac:dyDescent="0.55000000000000004"/>
    <row r="353" ht="14.25" customHeight="1" x14ac:dyDescent="0.55000000000000004"/>
    <row r="354" ht="14.25" customHeight="1" x14ac:dyDescent="0.55000000000000004"/>
    <row r="355" ht="14.25" customHeight="1" x14ac:dyDescent="0.55000000000000004"/>
    <row r="356" ht="14.25" customHeight="1" x14ac:dyDescent="0.55000000000000004"/>
    <row r="357" ht="14.25" customHeight="1" x14ac:dyDescent="0.55000000000000004"/>
    <row r="358" ht="14.25" customHeight="1" x14ac:dyDescent="0.55000000000000004"/>
    <row r="359" ht="14.25" customHeight="1" x14ac:dyDescent="0.55000000000000004"/>
    <row r="360" ht="14.25" customHeight="1" x14ac:dyDescent="0.55000000000000004"/>
    <row r="361" ht="14.25" customHeight="1" x14ac:dyDescent="0.55000000000000004"/>
    <row r="362" ht="14.25" customHeight="1" x14ac:dyDescent="0.55000000000000004"/>
    <row r="363" ht="14.25" customHeight="1" x14ac:dyDescent="0.55000000000000004"/>
    <row r="364" ht="14.25" customHeight="1" x14ac:dyDescent="0.55000000000000004"/>
    <row r="365" ht="14.25" customHeight="1" x14ac:dyDescent="0.55000000000000004"/>
    <row r="366" ht="14.25" customHeight="1" x14ac:dyDescent="0.55000000000000004"/>
    <row r="367" ht="14.25" customHeight="1" x14ac:dyDescent="0.55000000000000004"/>
    <row r="368" ht="14.25" customHeight="1" x14ac:dyDescent="0.55000000000000004"/>
    <row r="369" ht="14.25" customHeight="1" x14ac:dyDescent="0.55000000000000004"/>
    <row r="370" ht="14.25" customHeight="1" x14ac:dyDescent="0.55000000000000004"/>
    <row r="371" ht="14.25" customHeight="1" x14ac:dyDescent="0.55000000000000004"/>
    <row r="372" ht="14.25" customHeight="1" x14ac:dyDescent="0.55000000000000004"/>
    <row r="373" ht="14.25" customHeight="1" x14ac:dyDescent="0.55000000000000004"/>
    <row r="374" ht="14.25" customHeight="1" x14ac:dyDescent="0.55000000000000004"/>
    <row r="375" ht="14.25" customHeight="1" x14ac:dyDescent="0.55000000000000004"/>
    <row r="376" ht="14.25" customHeight="1" x14ac:dyDescent="0.55000000000000004"/>
    <row r="377" ht="14.25" customHeight="1" x14ac:dyDescent="0.55000000000000004"/>
    <row r="378" ht="14.25" customHeight="1" x14ac:dyDescent="0.55000000000000004"/>
    <row r="379" ht="14.25" customHeight="1" x14ac:dyDescent="0.55000000000000004"/>
    <row r="380" ht="14.25" customHeight="1" x14ac:dyDescent="0.55000000000000004"/>
    <row r="381" ht="14.25" customHeight="1" x14ac:dyDescent="0.55000000000000004"/>
    <row r="382" ht="14.25" customHeight="1" x14ac:dyDescent="0.55000000000000004"/>
    <row r="383" ht="14.25" customHeight="1" x14ac:dyDescent="0.55000000000000004"/>
    <row r="384" ht="14.25" customHeight="1" x14ac:dyDescent="0.55000000000000004"/>
    <row r="385" ht="14.25" customHeight="1" x14ac:dyDescent="0.55000000000000004"/>
    <row r="386" ht="14.25" customHeight="1" x14ac:dyDescent="0.55000000000000004"/>
    <row r="387" ht="14.25" customHeight="1" x14ac:dyDescent="0.55000000000000004"/>
    <row r="388" ht="14.25" customHeight="1" x14ac:dyDescent="0.55000000000000004"/>
    <row r="389" ht="14.25" customHeight="1" x14ac:dyDescent="0.55000000000000004"/>
    <row r="390" ht="14.25" customHeight="1" x14ac:dyDescent="0.55000000000000004"/>
    <row r="391" ht="14.25" customHeight="1" x14ac:dyDescent="0.55000000000000004"/>
    <row r="392" ht="14.25" customHeight="1" x14ac:dyDescent="0.55000000000000004"/>
    <row r="393" ht="14.25" customHeight="1" x14ac:dyDescent="0.55000000000000004"/>
    <row r="394" ht="14.25" customHeight="1" x14ac:dyDescent="0.55000000000000004"/>
    <row r="395" ht="14.25" customHeight="1" x14ac:dyDescent="0.55000000000000004"/>
    <row r="396" ht="14.25" customHeight="1" x14ac:dyDescent="0.55000000000000004"/>
    <row r="397" ht="14.25" customHeight="1" x14ac:dyDescent="0.55000000000000004"/>
    <row r="398" ht="14.25" customHeight="1" x14ac:dyDescent="0.55000000000000004"/>
    <row r="399" ht="14.25" customHeight="1" x14ac:dyDescent="0.55000000000000004"/>
    <row r="400" ht="14.25" customHeight="1" x14ac:dyDescent="0.55000000000000004"/>
    <row r="401" ht="14.25" customHeight="1" x14ac:dyDescent="0.55000000000000004"/>
    <row r="402" ht="14.25" customHeight="1" x14ac:dyDescent="0.55000000000000004"/>
    <row r="403" ht="14.25" customHeight="1" x14ac:dyDescent="0.55000000000000004"/>
    <row r="404" ht="14.25" customHeight="1" x14ac:dyDescent="0.55000000000000004"/>
    <row r="405" ht="14.25" customHeight="1" x14ac:dyDescent="0.55000000000000004"/>
    <row r="406" ht="14.25" customHeight="1" x14ac:dyDescent="0.55000000000000004"/>
    <row r="407" ht="14.25" customHeight="1" x14ac:dyDescent="0.55000000000000004"/>
    <row r="408" ht="14.25" customHeight="1" x14ac:dyDescent="0.55000000000000004"/>
    <row r="409" ht="14.25" customHeight="1" x14ac:dyDescent="0.55000000000000004"/>
    <row r="410" ht="14.25" customHeight="1" x14ac:dyDescent="0.55000000000000004"/>
    <row r="411" ht="14.25" customHeight="1" x14ac:dyDescent="0.55000000000000004"/>
    <row r="412" ht="14.25" customHeight="1" x14ac:dyDescent="0.55000000000000004"/>
    <row r="413" ht="14.25" customHeight="1" x14ac:dyDescent="0.55000000000000004"/>
    <row r="414" ht="14.25" customHeight="1" x14ac:dyDescent="0.55000000000000004"/>
    <row r="415" ht="14.25" customHeight="1" x14ac:dyDescent="0.55000000000000004"/>
    <row r="416" ht="14.25" customHeight="1" x14ac:dyDescent="0.55000000000000004"/>
    <row r="417" ht="14.25" customHeight="1" x14ac:dyDescent="0.55000000000000004"/>
    <row r="418" ht="14.25" customHeight="1" x14ac:dyDescent="0.55000000000000004"/>
    <row r="419" ht="14.25" customHeight="1" x14ac:dyDescent="0.55000000000000004"/>
    <row r="420" ht="14.25" customHeight="1" x14ac:dyDescent="0.55000000000000004"/>
    <row r="421" ht="14.25" customHeight="1" x14ac:dyDescent="0.55000000000000004"/>
    <row r="422" ht="14.25" customHeight="1" x14ac:dyDescent="0.55000000000000004"/>
    <row r="423" ht="14.25" customHeight="1" x14ac:dyDescent="0.55000000000000004"/>
    <row r="424" ht="14.25" customHeight="1" x14ac:dyDescent="0.55000000000000004"/>
    <row r="425" ht="14.25" customHeight="1" x14ac:dyDescent="0.55000000000000004"/>
    <row r="426" ht="14.25" customHeight="1" x14ac:dyDescent="0.55000000000000004"/>
    <row r="427" ht="14.25" customHeight="1" x14ac:dyDescent="0.55000000000000004"/>
    <row r="428" ht="14.25" customHeight="1" x14ac:dyDescent="0.55000000000000004"/>
    <row r="429" ht="14.25" customHeight="1" x14ac:dyDescent="0.55000000000000004"/>
    <row r="430" ht="14.25" customHeight="1" x14ac:dyDescent="0.55000000000000004"/>
    <row r="431" ht="14.25" customHeight="1" x14ac:dyDescent="0.55000000000000004"/>
    <row r="432" ht="14.25" customHeight="1" x14ac:dyDescent="0.55000000000000004"/>
    <row r="433" ht="14.25" customHeight="1" x14ac:dyDescent="0.55000000000000004"/>
    <row r="434" ht="14.25" customHeight="1" x14ac:dyDescent="0.55000000000000004"/>
    <row r="435" ht="14.25" customHeight="1" x14ac:dyDescent="0.55000000000000004"/>
    <row r="436" ht="14.25" customHeight="1" x14ac:dyDescent="0.55000000000000004"/>
    <row r="437" ht="14.25" customHeight="1" x14ac:dyDescent="0.55000000000000004"/>
    <row r="438" ht="14.25" customHeight="1" x14ac:dyDescent="0.55000000000000004"/>
    <row r="439" ht="14.25" customHeight="1" x14ac:dyDescent="0.55000000000000004"/>
    <row r="440" ht="14.25" customHeight="1" x14ac:dyDescent="0.55000000000000004"/>
    <row r="441" ht="14.25" customHeight="1" x14ac:dyDescent="0.55000000000000004"/>
    <row r="442" ht="14.25" customHeight="1" x14ac:dyDescent="0.55000000000000004"/>
    <row r="443" ht="14.25" customHeight="1" x14ac:dyDescent="0.55000000000000004"/>
    <row r="444" ht="14.25" customHeight="1" x14ac:dyDescent="0.55000000000000004"/>
    <row r="445" ht="14.25" customHeight="1" x14ac:dyDescent="0.55000000000000004"/>
    <row r="446" ht="14.25" customHeight="1" x14ac:dyDescent="0.55000000000000004"/>
    <row r="447" ht="14.25" customHeight="1" x14ac:dyDescent="0.55000000000000004"/>
    <row r="448" ht="14.25" customHeight="1" x14ac:dyDescent="0.55000000000000004"/>
    <row r="449" ht="14.25" customHeight="1" x14ac:dyDescent="0.55000000000000004"/>
    <row r="450" ht="14.25" customHeight="1" x14ac:dyDescent="0.55000000000000004"/>
    <row r="451" ht="14.25" customHeight="1" x14ac:dyDescent="0.55000000000000004"/>
    <row r="452" ht="14.25" customHeight="1" x14ac:dyDescent="0.55000000000000004"/>
    <row r="453" ht="14.25" customHeight="1" x14ac:dyDescent="0.55000000000000004"/>
    <row r="454" ht="14.25" customHeight="1" x14ac:dyDescent="0.55000000000000004"/>
    <row r="455" ht="14.25" customHeight="1" x14ac:dyDescent="0.55000000000000004"/>
    <row r="456" ht="14.25" customHeight="1" x14ac:dyDescent="0.55000000000000004"/>
    <row r="457" ht="14.25" customHeight="1" x14ac:dyDescent="0.55000000000000004"/>
    <row r="458" ht="14.25" customHeight="1" x14ac:dyDescent="0.55000000000000004"/>
    <row r="459" ht="14.25" customHeight="1" x14ac:dyDescent="0.55000000000000004"/>
    <row r="460" ht="14.25" customHeight="1" x14ac:dyDescent="0.55000000000000004"/>
    <row r="461" ht="14.25" customHeight="1" x14ac:dyDescent="0.55000000000000004"/>
    <row r="462" ht="14.25" customHeight="1" x14ac:dyDescent="0.55000000000000004"/>
    <row r="463" ht="14.25" customHeight="1" x14ac:dyDescent="0.55000000000000004"/>
    <row r="464" ht="14.25" customHeight="1" x14ac:dyDescent="0.55000000000000004"/>
    <row r="465" ht="14.25" customHeight="1" x14ac:dyDescent="0.55000000000000004"/>
    <row r="466" ht="14.25" customHeight="1" x14ac:dyDescent="0.55000000000000004"/>
    <row r="467" ht="14.25" customHeight="1" x14ac:dyDescent="0.55000000000000004"/>
    <row r="468" ht="14.25" customHeight="1" x14ac:dyDescent="0.55000000000000004"/>
    <row r="469" ht="14.25" customHeight="1" x14ac:dyDescent="0.55000000000000004"/>
    <row r="470" ht="14.25" customHeight="1" x14ac:dyDescent="0.55000000000000004"/>
    <row r="471" ht="14.25" customHeight="1" x14ac:dyDescent="0.55000000000000004"/>
    <row r="472" ht="14.25" customHeight="1" x14ac:dyDescent="0.55000000000000004"/>
    <row r="473" ht="14.25" customHeight="1" x14ac:dyDescent="0.55000000000000004"/>
    <row r="474" ht="14.25" customHeight="1" x14ac:dyDescent="0.55000000000000004"/>
    <row r="475" ht="14.25" customHeight="1" x14ac:dyDescent="0.55000000000000004"/>
    <row r="476" ht="14.25" customHeight="1" x14ac:dyDescent="0.55000000000000004"/>
    <row r="477" ht="14.25" customHeight="1" x14ac:dyDescent="0.55000000000000004"/>
    <row r="478" ht="14.25" customHeight="1" x14ac:dyDescent="0.55000000000000004"/>
    <row r="479" ht="14.25" customHeight="1" x14ac:dyDescent="0.55000000000000004"/>
    <row r="480" ht="14.25" customHeight="1" x14ac:dyDescent="0.55000000000000004"/>
    <row r="481" ht="14.25" customHeight="1" x14ac:dyDescent="0.55000000000000004"/>
    <row r="482" ht="14.25" customHeight="1" x14ac:dyDescent="0.55000000000000004"/>
    <row r="483" ht="14.25" customHeight="1" x14ac:dyDescent="0.55000000000000004"/>
    <row r="484" ht="14.25" customHeight="1" x14ac:dyDescent="0.55000000000000004"/>
    <row r="485" ht="14.25" customHeight="1" x14ac:dyDescent="0.55000000000000004"/>
    <row r="486" ht="14.25" customHeight="1" x14ac:dyDescent="0.55000000000000004"/>
    <row r="487" ht="14.25" customHeight="1" x14ac:dyDescent="0.55000000000000004"/>
    <row r="488" ht="14.25" customHeight="1" x14ac:dyDescent="0.55000000000000004"/>
    <row r="489" ht="14.25" customHeight="1" x14ac:dyDescent="0.55000000000000004"/>
    <row r="490" ht="14.25" customHeight="1" x14ac:dyDescent="0.55000000000000004"/>
    <row r="491" ht="14.25" customHeight="1" x14ac:dyDescent="0.55000000000000004"/>
    <row r="492" ht="14.25" customHeight="1" x14ac:dyDescent="0.55000000000000004"/>
    <row r="493" ht="14.25" customHeight="1" x14ac:dyDescent="0.55000000000000004"/>
    <row r="494" ht="14.25" customHeight="1" x14ac:dyDescent="0.55000000000000004"/>
    <row r="495" ht="14.25" customHeight="1" x14ac:dyDescent="0.55000000000000004"/>
    <row r="496" ht="14.25" customHeight="1" x14ac:dyDescent="0.55000000000000004"/>
    <row r="497" ht="14.25" customHeight="1" x14ac:dyDescent="0.55000000000000004"/>
    <row r="498" ht="14.25" customHeight="1" x14ac:dyDescent="0.55000000000000004"/>
    <row r="499" ht="14.25" customHeight="1" x14ac:dyDescent="0.55000000000000004"/>
    <row r="500" ht="14.25" customHeight="1" x14ac:dyDescent="0.55000000000000004"/>
    <row r="501" ht="14.25" customHeight="1" x14ac:dyDescent="0.55000000000000004"/>
    <row r="502" ht="14.25" customHeight="1" x14ac:dyDescent="0.55000000000000004"/>
    <row r="503" ht="14.25" customHeight="1" x14ac:dyDescent="0.55000000000000004"/>
    <row r="504" ht="14.25" customHeight="1" x14ac:dyDescent="0.55000000000000004"/>
    <row r="505" ht="14.25" customHeight="1" x14ac:dyDescent="0.55000000000000004"/>
    <row r="506" ht="14.25" customHeight="1" x14ac:dyDescent="0.55000000000000004"/>
    <row r="507" ht="14.25" customHeight="1" x14ac:dyDescent="0.55000000000000004"/>
    <row r="508" ht="14.25" customHeight="1" x14ac:dyDescent="0.55000000000000004"/>
    <row r="509" ht="14.25" customHeight="1" x14ac:dyDescent="0.55000000000000004"/>
    <row r="510" ht="14.25" customHeight="1" x14ac:dyDescent="0.55000000000000004"/>
    <row r="511" ht="14.25" customHeight="1" x14ac:dyDescent="0.55000000000000004"/>
    <row r="512" ht="14.25" customHeight="1" x14ac:dyDescent="0.55000000000000004"/>
    <row r="513" ht="14.25" customHeight="1" x14ac:dyDescent="0.55000000000000004"/>
    <row r="514" ht="14.25" customHeight="1" x14ac:dyDescent="0.55000000000000004"/>
    <row r="515" ht="14.25" customHeight="1" x14ac:dyDescent="0.55000000000000004"/>
    <row r="516" ht="14.25" customHeight="1" x14ac:dyDescent="0.55000000000000004"/>
    <row r="517" ht="14.25" customHeight="1" x14ac:dyDescent="0.55000000000000004"/>
    <row r="518" ht="14.25" customHeight="1" x14ac:dyDescent="0.55000000000000004"/>
    <row r="519" ht="14.25" customHeight="1" x14ac:dyDescent="0.55000000000000004"/>
    <row r="520" ht="14.25" customHeight="1" x14ac:dyDescent="0.55000000000000004"/>
    <row r="521" ht="14.25" customHeight="1" x14ac:dyDescent="0.55000000000000004"/>
    <row r="522" ht="14.25" customHeight="1" x14ac:dyDescent="0.55000000000000004"/>
    <row r="523" ht="14.25" customHeight="1" x14ac:dyDescent="0.55000000000000004"/>
    <row r="524" ht="14.25" customHeight="1" x14ac:dyDescent="0.55000000000000004"/>
    <row r="525" ht="14.25" customHeight="1" x14ac:dyDescent="0.55000000000000004"/>
    <row r="526" ht="14.25" customHeight="1" x14ac:dyDescent="0.55000000000000004"/>
    <row r="527" ht="14.25" customHeight="1" x14ac:dyDescent="0.55000000000000004"/>
    <row r="528" ht="14.25" customHeight="1" x14ac:dyDescent="0.55000000000000004"/>
    <row r="529" ht="14.25" customHeight="1" x14ac:dyDescent="0.55000000000000004"/>
    <row r="530" ht="14.25" customHeight="1" x14ac:dyDescent="0.55000000000000004"/>
    <row r="531" ht="14.25" customHeight="1" x14ac:dyDescent="0.55000000000000004"/>
    <row r="532" ht="14.25" customHeight="1" x14ac:dyDescent="0.55000000000000004"/>
    <row r="533" ht="14.25" customHeight="1" x14ac:dyDescent="0.55000000000000004"/>
    <row r="534" ht="14.25" customHeight="1" x14ac:dyDescent="0.55000000000000004"/>
    <row r="535" ht="14.25" customHeight="1" x14ac:dyDescent="0.55000000000000004"/>
    <row r="536" ht="14.25" customHeight="1" x14ac:dyDescent="0.55000000000000004"/>
    <row r="537" ht="14.25" customHeight="1" x14ac:dyDescent="0.55000000000000004"/>
    <row r="538" ht="14.25" customHeight="1" x14ac:dyDescent="0.55000000000000004"/>
    <row r="539" ht="14.25" customHeight="1" x14ac:dyDescent="0.55000000000000004"/>
    <row r="540" ht="14.25" customHeight="1" x14ac:dyDescent="0.55000000000000004"/>
    <row r="541" ht="14.25" customHeight="1" x14ac:dyDescent="0.55000000000000004"/>
    <row r="542" ht="14.25" customHeight="1" x14ac:dyDescent="0.55000000000000004"/>
    <row r="543" ht="14.25" customHeight="1" x14ac:dyDescent="0.55000000000000004"/>
    <row r="544" ht="14.25" customHeight="1" x14ac:dyDescent="0.55000000000000004"/>
    <row r="545" ht="14.25" customHeight="1" x14ac:dyDescent="0.55000000000000004"/>
    <row r="546" ht="14.25" customHeight="1" x14ac:dyDescent="0.55000000000000004"/>
    <row r="547" ht="14.25" customHeight="1" x14ac:dyDescent="0.55000000000000004"/>
    <row r="548" ht="14.25" customHeight="1" x14ac:dyDescent="0.55000000000000004"/>
    <row r="549" ht="14.25" customHeight="1" x14ac:dyDescent="0.55000000000000004"/>
    <row r="550" ht="14.25" customHeight="1" x14ac:dyDescent="0.55000000000000004"/>
    <row r="551" ht="14.25" customHeight="1" x14ac:dyDescent="0.55000000000000004"/>
    <row r="552" ht="14.25" customHeight="1" x14ac:dyDescent="0.55000000000000004"/>
    <row r="553" ht="14.25" customHeight="1" x14ac:dyDescent="0.55000000000000004"/>
    <row r="554" ht="14.25" customHeight="1" x14ac:dyDescent="0.55000000000000004"/>
    <row r="555" ht="14.25" customHeight="1" x14ac:dyDescent="0.55000000000000004"/>
    <row r="556" ht="14.25" customHeight="1" x14ac:dyDescent="0.55000000000000004"/>
    <row r="557" ht="14.25" customHeight="1" x14ac:dyDescent="0.55000000000000004"/>
    <row r="558" ht="14.25" customHeight="1" x14ac:dyDescent="0.55000000000000004"/>
    <row r="559" ht="14.25" customHeight="1" x14ac:dyDescent="0.55000000000000004"/>
    <row r="560" ht="14.25" customHeight="1" x14ac:dyDescent="0.55000000000000004"/>
    <row r="561" ht="14.25" customHeight="1" x14ac:dyDescent="0.55000000000000004"/>
    <row r="562" ht="14.25" customHeight="1" x14ac:dyDescent="0.55000000000000004"/>
    <row r="563" ht="14.25" customHeight="1" x14ac:dyDescent="0.55000000000000004"/>
    <row r="564" ht="14.25" customHeight="1" x14ac:dyDescent="0.55000000000000004"/>
    <row r="565" ht="14.25" customHeight="1" x14ac:dyDescent="0.55000000000000004"/>
    <row r="566" ht="14.25" customHeight="1" x14ac:dyDescent="0.55000000000000004"/>
    <row r="567" ht="14.25" customHeight="1" x14ac:dyDescent="0.55000000000000004"/>
    <row r="568" ht="14.25" customHeight="1" x14ac:dyDescent="0.55000000000000004"/>
    <row r="569" ht="14.25" customHeight="1" x14ac:dyDescent="0.55000000000000004"/>
    <row r="570" ht="14.25" customHeight="1" x14ac:dyDescent="0.55000000000000004"/>
    <row r="571" ht="14.25" customHeight="1" x14ac:dyDescent="0.55000000000000004"/>
    <row r="572" ht="14.25" customHeight="1" x14ac:dyDescent="0.55000000000000004"/>
    <row r="573" ht="14.25" customHeight="1" x14ac:dyDescent="0.55000000000000004"/>
    <row r="574" ht="14.25" customHeight="1" x14ac:dyDescent="0.55000000000000004"/>
    <row r="575" ht="14.25" customHeight="1" x14ac:dyDescent="0.55000000000000004"/>
    <row r="576" ht="14.25" customHeight="1" x14ac:dyDescent="0.55000000000000004"/>
    <row r="577" ht="14.25" customHeight="1" x14ac:dyDescent="0.55000000000000004"/>
    <row r="578" ht="14.25" customHeight="1" x14ac:dyDescent="0.55000000000000004"/>
    <row r="579" ht="14.25" customHeight="1" x14ac:dyDescent="0.55000000000000004"/>
    <row r="580" ht="14.25" customHeight="1" x14ac:dyDescent="0.55000000000000004"/>
    <row r="581" ht="14.25" customHeight="1" x14ac:dyDescent="0.55000000000000004"/>
    <row r="582" ht="14.25" customHeight="1" x14ac:dyDescent="0.55000000000000004"/>
    <row r="583" ht="14.25" customHeight="1" x14ac:dyDescent="0.55000000000000004"/>
    <row r="584" ht="14.25" customHeight="1" x14ac:dyDescent="0.55000000000000004"/>
    <row r="585" ht="14.25" customHeight="1" x14ac:dyDescent="0.55000000000000004"/>
    <row r="586" ht="14.25" customHeight="1" x14ac:dyDescent="0.55000000000000004"/>
    <row r="587" ht="14.25" customHeight="1" x14ac:dyDescent="0.55000000000000004"/>
    <row r="588" ht="14.25" customHeight="1" x14ac:dyDescent="0.55000000000000004"/>
    <row r="589" ht="14.25" customHeight="1" x14ac:dyDescent="0.55000000000000004"/>
    <row r="590" ht="14.25" customHeight="1" x14ac:dyDescent="0.55000000000000004"/>
    <row r="591" ht="14.25" customHeight="1" x14ac:dyDescent="0.55000000000000004"/>
    <row r="592" ht="14.25" customHeight="1" x14ac:dyDescent="0.55000000000000004"/>
    <row r="593" ht="14.25" customHeight="1" x14ac:dyDescent="0.55000000000000004"/>
    <row r="594" ht="14.25" customHeight="1" x14ac:dyDescent="0.55000000000000004"/>
    <row r="595" ht="14.25" customHeight="1" x14ac:dyDescent="0.55000000000000004"/>
    <row r="596" ht="14.25" customHeight="1" x14ac:dyDescent="0.55000000000000004"/>
    <row r="597" ht="14.25" customHeight="1" x14ac:dyDescent="0.55000000000000004"/>
    <row r="598" ht="14.25" customHeight="1" x14ac:dyDescent="0.55000000000000004"/>
    <row r="599" ht="14.25" customHeight="1" x14ac:dyDescent="0.55000000000000004"/>
    <row r="600" ht="14.25" customHeight="1" x14ac:dyDescent="0.55000000000000004"/>
    <row r="601" ht="14.25" customHeight="1" x14ac:dyDescent="0.55000000000000004"/>
    <row r="602" ht="14.25" customHeight="1" x14ac:dyDescent="0.55000000000000004"/>
    <row r="603" ht="14.25" customHeight="1" x14ac:dyDescent="0.55000000000000004"/>
    <row r="604" ht="14.25" customHeight="1" x14ac:dyDescent="0.55000000000000004"/>
    <row r="605" ht="14.25" customHeight="1" x14ac:dyDescent="0.55000000000000004"/>
    <row r="606" ht="14.25" customHeight="1" x14ac:dyDescent="0.55000000000000004"/>
    <row r="607" ht="14.25" customHeight="1" x14ac:dyDescent="0.55000000000000004"/>
    <row r="608" ht="14.25" customHeight="1" x14ac:dyDescent="0.55000000000000004"/>
    <row r="609" ht="14.25" customHeight="1" x14ac:dyDescent="0.55000000000000004"/>
    <row r="610" ht="14.25" customHeight="1" x14ac:dyDescent="0.55000000000000004"/>
    <row r="611" ht="14.25" customHeight="1" x14ac:dyDescent="0.55000000000000004"/>
    <row r="612" ht="14.25" customHeight="1" x14ac:dyDescent="0.55000000000000004"/>
    <row r="613" ht="14.25" customHeight="1" x14ac:dyDescent="0.55000000000000004"/>
    <row r="614" ht="14.25" customHeight="1" x14ac:dyDescent="0.55000000000000004"/>
    <row r="615" ht="14.25" customHeight="1" x14ac:dyDescent="0.55000000000000004"/>
    <row r="616" ht="14.25" customHeight="1" x14ac:dyDescent="0.55000000000000004"/>
    <row r="617" ht="14.25" customHeight="1" x14ac:dyDescent="0.55000000000000004"/>
    <row r="618" ht="14.25" customHeight="1" x14ac:dyDescent="0.55000000000000004"/>
    <row r="619" ht="14.25" customHeight="1" x14ac:dyDescent="0.55000000000000004"/>
    <row r="620" ht="14.25" customHeight="1" x14ac:dyDescent="0.55000000000000004"/>
    <row r="621" ht="14.25" customHeight="1" x14ac:dyDescent="0.55000000000000004"/>
    <row r="622" ht="14.25" customHeight="1" x14ac:dyDescent="0.55000000000000004"/>
    <row r="623" ht="14.25" customHeight="1" x14ac:dyDescent="0.55000000000000004"/>
    <row r="624" ht="14.25" customHeight="1" x14ac:dyDescent="0.55000000000000004"/>
    <row r="625" ht="14.25" customHeight="1" x14ac:dyDescent="0.55000000000000004"/>
    <row r="626" ht="14.25" customHeight="1" x14ac:dyDescent="0.55000000000000004"/>
    <row r="627" ht="14.25" customHeight="1" x14ac:dyDescent="0.55000000000000004"/>
    <row r="628" ht="14.25" customHeight="1" x14ac:dyDescent="0.55000000000000004"/>
    <row r="629" ht="14.25" customHeight="1" x14ac:dyDescent="0.55000000000000004"/>
    <row r="630" ht="14.25" customHeight="1" x14ac:dyDescent="0.55000000000000004"/>
    <row r="631" ht="14.25" customHeight="1" x14ac:dyDescent="0.55000000000000004"/>
    <row r="632" ht="14.25" customHeight="1" x14ac:dyDescent="0.55000000000000004"/>
    <row r="633" ht="14.25" customHeight="1" x14ac:dyDescent="0.55000000000000004"/>
    <row r="634" ht="14.25" customHeight="1" x14ac:dyDescent="0.55000000000000004"/>
    <row r="635" ht="14.25" customHeight="1" x14ac:dyDescent="0.55000000000000004"/>
    <row r="636" ht="14.25" customHeight="1" x14ac:dyDescent="0.55000000000000004"/>
    <row r="637" ht="14.25" customHeight="1" x14ac:dyDescent="0.55000000000000004"/>
    <row r="638" ht="14.25" customHeight="1" x14ac:dyDescent="0.55000000000000004"/>
    <row r="639" ht="14.25" customHeight="1" x14ac:dyDescent="0.55000000000000004"/>
    <row r="640" ht="14.25" customHeight="1" x14ac:dyDescent="0.55000000000000004"/>
    <row r="641" ht="14.25" customHeight="1" x14ac:dyDescent="0.55000000000000004"/>
    <row r="642" ht="14.25" customHeight="1" x14ac:dyDescent="0.55000000000000004"/>
    <row r="643" ht="14.25" customHeight="1" x14ac:dyDescent="0.55000000000000004"/>
    <row r="644" ht="14.25" customHeight="1" x14ac:dyDescent="0.55000000000000004"/>
    <row r="645" ht="14.25" customHeight="1" x14ac:dyDescent="0.55000000000000004"/>
    <row r="646" ht="14.25" customHeight="1" x14ac:dyDescent="0.55000000000000004"/>
    <row r="647" ht="14.25" customHeight="1" x14ac:dyDescent="0.55000000000000004"/>
    <row r="648" ht="14.25" customHeight="1" x14ac:dyDescent="0.55000000000000004"/>
    <row r="649" ht="14.25" customHeight="1" x14ac:dyDescent="0.55000000000000004"/>
    <row r="650" ht="14.25" customHeight="1" x14ac:dyDescent="0.55000000000000004"/>
    <row r="651" ht="14.25" customHeight="1" x14ac:dyDescent="0.55000000000000004"/>
    <row r="652" ht="14.25" customHeight="1" x14ac:dyDescent="0.55000000000000004"/>
    <row r="653" ht="14.25" customHeight="1" x14ac:dyDescent="0.55000000000000004"/>
    <row r="654" ht="14.25" customHeight="1" x14ac:dyDescent="0.55000000000000004"/>
    <row r="655" ht="14.25" customHeight="1" x14ac:dyDescent="0.55000000000000004"/>
    <row r="656" ht="14.25" customHeight="1" x14ac:dyDescent="0.55000000000000004"/>
    <row r="657" ht="14.25" customHeight="1" x14ac:dyDescent="0.55000000000000004"/>
    <row r="658" ht="14.25" customHeight="1" x14ac:dyDescent="0.55000000000000004"/>
    <row r="659" ht="14.25" customHeight="1" x14ac:dyDescent="0.55000000000000004"/>
    <row r="660" ht="14.25" customHeight="1" x14ac:dyDescent="0.55000000000000004"/>
    <row r="661" ht="14.25" customHeight="1" x14ac:dyDescent="0.55000000000000004"/>
    <row r="662" ht="14.25" customHeight="1" x14ac:dyDescent="0.55000000000000004"/>
    <row r="663" ht="14.25" customHeight="1" x14ac:dyDescent="0.55000000000000004"/>
    <row r="664" ht="14.25" customHeight="1" x14ac:dyDescent="0.55000000000000004"/>
    <row r="665" ht="14.25" customHeight="1" x14ac:dyDescent="0.55000000000000004"/>
    <row r="666" ht="14.25" customHeight="1" x14ac:dyDescent="0.55000000000000004"/>
    <row r="667" ht="14.25" customHeight="1" x14ac:dyDescent="0.55000000000000004"/>
    <row r="668" ht="14.25" customHeight="1" x14ac:dyDescent="0.55000000000000004"/>
    <row r="669" ht="14.25" customHeight="1" x14ac:dyDescent="0.55000000000000004"/>
    <row r="670" ht="14.25" customHeight="1" x14ac:dyDescent="0.55000000000000004"/>
    <row r="671" ht="14.25" customHeight="1" x14ac:dyDescent="0.55000000000000004"/>
    <row r="672" ht="14.25" customHeight="1" x14ac:dyDescent="0.55000000000000004"/>
    <row r="673" ht="14.25" customHeight="1" x14ac:dyDescent="0.55000000000000004"/>
    <row r="674" ht="14.25" customHeight="1" x14ac:dyDescent="0.55000000000000004"/>
    <row r="675" ht="14.25" customHeight="1" x14ac:dyDescent="0.55000000000000004"/>
    <row r="676" ht="14.25" customHeight="1" x14ac:dyDescent="0.55000000000000004"/>
    <row r="677" ht="14.25" customHeight="1" x14ac:dyDescent="0.55000000000000004"/>
    <row r="678" ht="14.25" customHeight="1" x14ac:dyDescent="0.55000000000000004"/>
    <row r="679" ht="14.25" customHeight="1" x14ac:dyDescent="0.55000000000000004"/>
    <row r="680" ht="14.25" customHeight="1" x14ac:dyDescent="0.55000000000000004"/>
    <row r="681" ht="14.25" customHeight="1" x14ac:dyDescent="0.55000000000000004"/>
    <row r="682" ht="14.25" customHeight="1" x14ac:dyDescent="0.55000000000000004"/>
    <row r="683" ht="14.25" customHeight="1" x14ac:dyDescent="0.55000000000000004"/>
    <row r="684" ht="14.25" customHeight="1" x14ac:dyDescent="0.55000000000000004"/>
    <row r="685" ht="14.25" customHeight="1" x14ac:dyDescent="0.55000000000000004"/>
    <row r="686" ht="14.25" customHeight="1" x14ac:dyDescent="0.55000000000000004"/>
    <row r="687" ht="14.25" customHeight="1" x14ac:dyDescent="0.55000000000000004"/>
    <row r="688" ht="14.25" customHeight="1" x14ac:dyDescent="0.55000000000000004"/>
    <row r="689" ht="14.25" customHeight="1" x14ac:dyDescent="0.55000000000000004"/>
    <row r="690" ht="14.25" customHeight="1" x14ac:dyDescent="0.55000000000000004"/>
    <row r="691" ht="14.25" customHeight="1" x14ac:dyDescent="0.55000000000000004"/>
    <row r="692" ht="14.25" customHeight="1" x14ac:dyDescent="0.55000000000000004"/>
    <row r="693" ht="14.25" customHeight="1" x14ac:dyDescent="0.55000000000000004"/>
    <row r="694" ht="14.25" customHeight="1" x14ac:dyDescent="0.55000000000000004"/>
    <row r="695" ht="14.25" customHeight="1" x14ac:dyDescent="0.55000000000000004"/>
    <row r="696" ht="14.25" customHeight="1" x14ac:dyDescent="0.55000000000000004"/>
    <row r="697" ht="14.25" customHeight="1" x14ac:dyDescent="0.55000000000000004"/>
    <row r="698" ht="14.25" customHeight="1" x14ac:dyDescent="0.55000000000000004"/>
    <row r="699" ht="14.25" customHeight="1" x14ac:dyDescent="0.55000000000000004"/>
    <row r="700" ht="14.25" customHeight="1" x14ac:dyDescent="0.55000000000000004"/>
    <row r="701" ht="14.25" customHeight="1" x14ac:dyDescent="0.55000000000000004"/>
    <row r="702" ht="14.25" customHeight="1" x14ac:dyDescent="0.55000000000000004"/>
    <row r="703" ht="14.25" customHeight="1" x14ac:dyDescent="0.55000000000000004"/>
    <row r="704" ht="14.25" customHeight="1" x14ac:dyDescent="0.55000000000000004"/>
    <row r="705" ht="14.25" customHeight="1" x14ac:dyDescent="0.55000000000000004"/>
    <row r="706" ht="14.25" customHeight="1" x14ac:dyDescent="0.55000000000000004"/>
    <row r="707" ht="14.25" customHeight="1" x14ac:dyDescent="0.55000000000000004"/>
    <row r="708" ht="14.25" customHeight="1" x14ac:dyDescent="0.55000000000000004"/>
    <row r="709" ht="14.25" customHeight="1" x14ac:dyDescent="0.55000000000000004"/>
    <row r="710" ht="14.25" customHeight="1" x14ac:dyDescent="0.55000000000000004"/>
    <row r="711" ht="14.25" customHeight="1" x14ac:dyDescent="0.55000000000000004"/>
    <row r="712" ht="14.25" customHeight="1" x14ac:dyDescent="0.55000000000000004"/>
    <row r="713" ht="14.25" customHeight="1" x14ac:dyDescent="0.55000000000000004"/>
    <row r="714" ht="14.25" customHeight="1" x14ac:dyDescent="0.55000000000000004"/>
    <row r="715" ht="14.25" customHeight="1" x14ac:dyDescent="0.55000000000000004"/>
    <row r="716" ht="14.25" customHeight="1" x14ac:dyDescent="0.55000000000000004"/>
    <row r="717" ht="14.25" customHeight="1" x14ac:dyDescent="0.55000000000000004"/>
    <row r="718" ht="14.25" customHeight="1" x14ac:dyDescent="0.55000000000000004"/>
    <row r="719" ht="14.25" customHeight="1" x14ac:dyDescent="0.55000000000000004"/>
    <row r="720" ht="14.25" customHeight="1" x14ac:dyDescent="0.55000000000000004"/>
    <row r="721" ht="14.25" customHeight="1" x14ac:dyDescent="0.55000000000000004"/>
    <row r="722" ht="14.25" customHeight="1" x14ac:dyDescent="0.55000000000000004"/>
    <row r="723" ht="14.25" customHeight="1" x14ac:dyDescent="0.55000000000000004"/>
    <row r="724" ht="14.25" customHeight="1" x14ac:dyDescent="0.55000000000000004"/>
    <row r="725" ht="14.25" customHeight="1" x14ac:dyDescent="0.55000000000000004"/>
    <row r="726" ht="14.25" customHeight="1" x14ac:dyDescent="0.55000000000000004"/>
    <row r="727" ht="14.25" customHeight="1" x14ac:dyDescent="0.55000000000000004"/>
    <row r="728" ht="14.25" customHeight="1" x14ac:dyDescent="0.55000000000000004"/>
    <row r="729" ht="14.25" customHeight="1" x14ac:dyDescent="0.55000000000000004"/>
    <row r="730" ht="14.25" customHeight="1" x14ac:dyDescent="0.55000000000000004"/>
    <row r="731" ht="14.25" customHeight="1" x14ac:dyDescent="0.55000000000000004"/>
    <row r="732" ht="14.25" customHeight="1" x14ac:dyDescent="0.55000000000000004"/>
    <row r="733" ht="14.25" customHeight="1" x14ac:dyDescent="0.55000000000000004"/>
    <row r="734" ht="14.25" customHeight="1" x14ac:dyDescent="0.55000000000000004"/>
    <row r="735" ht="14.25" customHeight="1" x14ac:dyDescent="0.55000000000000004"/>
    <row r="736" ht="14.25" customHeight="1" x14ac:dyDescent="0.55000000000000004"/>
    <row r="737" ht="14.25" customHeight="1" x14ac:dyDescent="0.55000000000000004"/>
    <row r="738" ht="14.25" customHeight="1" x14ac:dyDescent="0.55000000000000004"/>
    <row r="739" ht="14.25" customHeight="1" x14ac:dyDescent="0.55000000000000004"/>
    <row r="740" ht="14.25" customHeight="1" x14ac:dyDescent="0.55000000000000004"/>
    <row r="741" ht="14.25" customHeight="1" x14ac:dyDescent="0.55000000000000004"/>
    <row r="742" ht="14.25" customHeight="1" x14ac:dyDescent="0.55000000000000004"/>
    <row r="743" ht="14.25" customHeight="1" x14ac:dyDescent="0.55000000000000004"/>
    <row r="744" ht="14.25" customHeight="1" x14ac:dyDescent="0.55000000000000004"/>
    <row r="745" ht="14.25" customHeight="1" x14ac:dyDescent="0.55000000000000004"/>
    <row r="746" ht="14.25" customHeight="1" x14ac:dyDescent="0.55000000000000004"/>
    <row r="747" ht="14.25" customHeight="1" x14ac:dyDescent="0.55000000000000004"/>
    <row r="748" ht="14.25" customHeight="1" x14ac:dyDescent="0.55000000000000004"/>
    <row r="749" ht="14.25" customHeight="1" x14ac:dyDescent="0.55000000000000004"/>
    <row r="750" ht="14.25" customHeight="1" x14ac:dyDescent="0.55000000000000004"/>
    <row r="751" ht="14.25" customHeight="1" x14ac:dyDescent="0.55000000000000004"/>
    <row r="752" ht="14.25" customHeight="1" x14ac:dyDescent="0.55000000000000004"/>
    <row r="753" ht="14.25" customHeight="1" x14ac:dyDescent="0.55000000000000004"/>
    <row r="754" ht="14.25" customHeight="1" x14ac:dyDescent="0.55000000000000004"/>
    <row r="755" ht="14.25" customHeight="1" x14ac:dyDescent="0.55000000000000004"/>
    <row r="756" ht="14.25" customHeight="1" x14ac:dyDescent="0.55000000000000004"/>
    <row r="757" ht="14.25" customHeight="1" x14ac:dyDescent="0.55000000000000004"/>
    <row r="758" ht="14.25" customHeight="1" x14ac:dyDescent="0.55000000000000004"/>
    <row r="759" ht="14.25" customHeight="1" x14ac:dyDescent="0.55000000000000004"/>
    <row r="760" ht="14.25" customHeight="1" x14ac:dyDescent="0.55000000000000004"/>
    <row r="761" ht="14.25" customHeight="1" x14ac:dyDescent="0.55000000000000004"/>
    <row r="762" ht="14.25" customHeight="1" x14ac:dyDescent="0.55000000000000004"/>
    <row r="763" ht="14.25" customHeight="1" x14ac:dyDescent="0.55000000000000004"/>
    <row r="764" ht="14.25" customHeight="1" x14ac:dyDescent="0.55000000000000004"/>
    <row r="765" ht="14.25" customHeight="1" x14ac:dyDescent="0.55000000000000004"/>
    <row r="766" ht="14.25" customHeight="1" x14ac:dyDescent="0.55000000000000004"/>
    <row r="767" ht="14.25" customHeight="1" x14ac:dyDescent="0.55000000000000004"/>
    <row r="768" ht="14.25" customHeight="1" x14ac:dyDescent="0.55000000000000004"/>
    <row r="769" ht="14.25" customHeight="1" x14ac:dyDescent="0.55000000000000004"/>
    <row r="770" ht="14.25" customHeight="1" x14ac:dyDescent="0.55000000000000004"/>
    <row r="771" ht="14.25" customHeight="1" x14ac:dyDescent="0.55000000000000004"/>
    <row r="772" ht="14.25" customHeight="1" x14ac:dyDescent="0.55000000000000004"/>
    <row r="773" ht="14.25" customHeight="1" x14ac:dyDescent="0.55000000000000004"/>
    <row r="774" ht="14.25" customHeight="1" x14ac:dyDescent="0.55000000000000004"/>
    <row r="775" ht="14.25" customHeight="1" x14ac:dyDescent="0.55000000000000004"/>
    <row r="776" ht="14.25" customHeight="1" x14ac:dyDescent="0.55000000000000004"/>
    <row r="777" ht="14.25" customHeight="1" x14ac:dyDescent="0.55000000000000004"/>
    <row r="778" ht="14.25" customHeight="1" x14ac:dyDescent="0.55000000000000004"/>
    <row r="779" ht="14.25" customHeight="1" x14ac:dyDescent="0.55000000000000004"/>
    <row r="780" ht="14.25" customHeight="1" x14ac:dyDescent="0.55000000000000004"/>
    <row r="781" ht="14.25" customHeight="1" x14ac:dyDescent="0.55000000000000004"/>
    <row r="782" ht="14.25" customHeight="1" x14ac:dyDescent="0.55000000000000004"/>
    <row r="783" ht="14.25" customHeight="1" x14ac:dyDescent="0.55000000000000004"/>
    <row r="784" ht="14.25" customHeight="1" x14ac:dyDescent="0.55000000000000004"/>
    <row r="785" ht="14.25" customHeight="1" x14ac:dyDescent="0.55000000000000004"/>
    <row r="786" ht="14.25" customHeight="1" x14ac:dyDescent="0.55000000000000004"/>
    <row r="787" ht="14.25" customHeight="1" x14ac:dyDescent="0.55000000000000004"/>
    <row r="788" ht="14.25" customHeight="1" x14ac:dyDescent="0.55000000000000004"/>
    <row r="789" ht="14.25" customHeight="1" x14ac:dyDescent="0.55000000000000004"/>
    <row r="790" ht="14.25" customHeight="1" x14ac:dyDescent="0.55000000000000004"/>
    <row r="791" ht="14.25" customHeight="1" x14ac:dyDescent="0.55000000000000004"/>
    <row r="792" ht="14.25" customHeight="1" x14ac:dyDescent="0.55000000000000004"/>
    <row r="793" ht="14.25" customHeight="1" x14ac:dyDescent="0.55000000000000004"/>
    <row r="794" ht="14.25" customHeight="1" x14ac:dyDescent="0.55000000000000004"/>
    <row r="795" ht="14.25" customHeight="1" x14ac:dyDescent="0.55000000000000004"/>
    <row r="796" ht="14.25" customHeight="1" x14ac:dyDescent="0.55000000000000004"/>
    <row r="797" ht="14.25" customHeight="1" x14ac:dyDescent="0.55000000000000004"/>
    <row r="798" ht="14.25" customHeight="1" x14ac:dyDescent="0.55000000000000004"/>
    <row r="799" ht="14.25" customHeight="1" x14ac:dyDescent="0.55000000000000004"/>
    <row r="800" ht="14.25" customHeight="1" x14ac:dyDescent="0.55000000000000004"/>
    <row r="801" ht="14.25" customHeight="1" x14ac:dyDescent="0.55000000000000004"/>
    <row r="802" ht="14.25" customHeight="1" x14ac:dyDescent="0.55000000000000004"/>
    <row r="803" ht="14.25" customHeight="1" x14ac:dyDescent="0.55000000000000004"/>
    <row r="804" ht="14.25" customHeight="1" x14ac:dyDescent="0.55000000000000004"/>
    <row r="805" ht="14.25" customHeight="1" x14ac:dyDescent="0.55000000000000004"/>
    <row r="806" ht="14.25" customHeight="1" x14ac:dyDescent="0.55000000000000004"/>
    <row r="807" ht="14.25" customHeight="1" x14ac:dyDescent="0.55000000000000004"/>
    <row r="808" ht="14.25" customHeight="1" x14ac:dyDescent="0.55000000000000004"/>
    <row r="809" ht="14.25" customHeight="1" x14ac:dyDescent="0.55000000000000004"/>
    <row r="810" ht="14.25" customHeight="1" x14ac:dyDescent="0.55000000000000004"/>
    <row r="811" ht="14.25" customHeight="1" x14ac:dyDescent="0.55000000000000004"/>
    <row r="812" ht="14.25" customHeight="1" x14ac:dyDescent="0.55000000000000004"/>
    <row r="813" ht="14.25" customHeight="1" x14ac:dyDescent="0.55000000000000004"/>
    <row r="814" ht="14.25" customHeight="1" x14ac:dyDescent="0.55000000000000004"/>
    <row r="815" ht="14.25" customHeight="1" x14ac:dyDescent="0.55000000000000004"/>
    <row r="816" ht="14.25" customHeight="1" x14ac:dyDescent="0.55000000000000004"/>
    <row r="817" ht="14.25" customHeight="1" x14ac:dyDescent="0.55000000000000004"/>
    <row r="818" ht="14.25" customHeight="1" x14ac:dyDescent="0.55000000000000004"/>
    <row r="819" ht="14.25" customHeight="1" x14ac:dyDescent="0.55000000000000004"/>
    <row r="820" ht="14.25" customHeight="1" x14ac:dyDescent="0.55000000000000004"/>
    <row r="821" ht="14.25" customHeight="1" x14ac:dyDescent="0.55000000000000004"/>
    <row r="822" ht="14.25" customHeight="1" x14ac:dyDescent="0.55000000000000004"/>
    <row r="823" ht="14.25" customHeight="1" x14ac:dyDescent="0.55000000000000004"/>
    <row r="824" ht="14.25" customHeight="1" x14ac:dyDescent="0.55000000000000004"/>
    <row r="825" ht="14.25" customHeight="1" x14ac:dyDescent="0.55000000000000004"/>
    <row r="826" ht="14.25" customHeight="1" x14ac:dyDescent="0.55000000000000004"/>
    <row r="827" ht="14.25" customHeight="1" x14ac:dyDescent="0.55000000000000004"/>
    <row r="828" ht="14.25" customHeight="1" x14ac:dyDescent="0.55000000000000004"/>
    <row r="829" ht="14.25" customHeight="1" x14ac:dyDescent="0.55000000000000004"/>
    <row r="830" ht="14.25" customHeight="1" x14ac:dyDescent="0.55000000000000004"/>
    <row r="831" ht="14.25" customHeight="1" x14ac:dyDescent="0.55000000000000004"/>
    <row r="832" ht="14.25" customHeight="1" x14ac:dyDescent="0.55000000000000004"/>
    <row r="833" ht="14.25" customHeight="1" x14ac:dyDescent="0.55000000000000004"/>
    <row r="834" ht="14.25" customHeight="1" x14ac:dyDescent="0.55000000000000004"/>
    <row r="835" ht="14.25" customHeight="1" x14ac:dyDescent="0.55000000000000004"/>
    <row r="836" ht="14.25" customHeight="1" x14ac:dyDescent="0.55000000000000004"/>
    <row r="837" ht="14.25" customHeight="1" x14ac:dyDescent="0.55000000000000004"/>
    <row r="838" ht="14.25" customHeight="1" x14ac:dyDescent="0.55000000000000004"/>
    <row r="839" ht="14.25" customHeight="1" x14ac:dyDescent="0.55000000000000004"/>
    <row r="840" ht="14.25" customHeight="1" x14ac:dyDescent="0.55000000000000004"/>
    <row r="841" ht="14.25" customHeight="1" x14ac:dyDescent="0.55000000000000004"/>
    <row r="842" ht="14.25" customHeight="1" x14ac:dyDescent="0.55000000000000004"/>
    <row r="843" ht="14.25" customHeight="1" x14ac:dyDescent="0.55000000000000004"/>
    <row r="844" ht="14.25" customHeight="1" x14ac:dyDescent="0.55000000000000004"/>
    <row r="845" ht="14.25" customHeight="1" x14ac:dyDescent="0.55000000000000004"/>
    <row r="846" ht="14.25" customHeight="1" x14ac:dyDescent="0.55000000000000004"/>
    <row r="847" ht="14.25" customHeight="1" x14ac:dyDescent="0.55000000000000004"/>
    <row r="848" ht="14.25" customHeight="1" x14ac:dyDescent="0.55000000000000004"/>
    <row r="849" ht="14.25" customHeight="1" x14ac:dyDescent="0.55000000000000004"/>
    <row r="850" ht="14.25" customHeight="1" x14ac:dyDescent="0.55000000000000004"/>
    <row r="851" ht="14.25" customHeight="1" x14ac:dyDescent="0.55000000000000004"/>
    <row r="852" ht="14.25" customHeight="1" x14ac:dyDescent="0.55000000000000004"/>
    <row r="853" ht="14.25" customHeight="1" x14ac:dyDescent="0.55000000000000004"/>
    <row r="854" ht="14.25" customHeight="1" x14ac:dyDescent="0.55000000000000004"/>
    <row r="855" ht="14.25" customHeight="1" x14ac:dyDescent="0.55000000000000004"/>
    <row r="856" ht="14.25" customHeight="1" x14ac:dyDescent="0.55000000000000004"/>
    <row r="857" ht="14.25" customHeight="1" x14ac:dyDescent="0.55000000000000004"/>
    <row r="858" ht="14.25" customHeight="1" x14ac:dyDescent="0.55000000000000004"/>
    <row r="859" ht="14.25" customHeight="1" x14ac:dyDescent="0.55000000000000004"/>
    <row r="860" ht="14.25" customHeight="1" x14ac:dyDescent="0.55000000000000004"/>
    <row r="861" ht="14.25" customHeight="1" x14ac:dyDescent="0.55000000000000004"/>
    <row r="862" ht="14.25" customHeight="1" x14ac:dyDescent="0.55000000000000004"/>
    <row r="863" ht="14.25" customHeight="1" x14ac:dyDescent="0.55000000000000004"/>
    <row r="864" ht="14.25" customHeight="1" x14ac:dyDescent="0.55000000000000004"/>
    <row r="865" ht="14.25" customHeight="1" x14ac:dyDescent="0.55000000000000004"/>
    <row r="866" ht="14.25" customHeight="1" x14ac:dyDescent="0.55000000000000004"/>
    <row r="867" ht="14.25" customHeight="1" x14ac:dyDescent="0.55000000000000004"/>
    <row r="868" ht="14.25" customHeight="1" x14ac:dyDescent="0.55000000000000004"/>
    <row r="869" ht="14.25" customHeight="1" x14ac:dyDescent="0.55000000000000004"/>
    <row r="870" ht="14.25" customHeight="1" x14ac:dyDescent="0.55000000000000004"/>
    <row r="871" ht="14.25" customHeight="1" x14ac:dyDescent="0.55000000000000004"/>
    <row r="872" ht="14.25" customHeight="1" x14ac:dyDescent="0.55000000000000004"/>
    <row r="873" ht="14.25" customHeight="1" x14ac:dyDescent="0.55000000000000004"/>
    <row r="874" ht="14.25" customHeight="1" x14ac:dyDescent="0.55000000000000004"/>
    <row r="875" ht="14.25" customHeight="1" x14ac:dyDescent="0.55000000000000004"/>
    <row r="876" ht="14.25" customHeight="1" x14ac:dyDescent="0.55000000000000004"/>
    <row r="877" ht="14.25" customHeight="1" x14ac:dyDescent="0.55000000000000004"/>
    <row r="878" ht="14.25" customHeight="1" x14ac:dyDescent="0.55000000000000004"/>
    <row r="879" ht="14.25" customHeight="1" x14ac:dyDescent="0.55000000000000004"/>
    <row r="880" ht="14.25" customHeight="1" x14ac:dyDescent="0.55000000000000004"/>
    <row r="881" ht="14.25" customHeight="1" x14ac:dyDescent="0.55000000000000004"/>
    <row r="882" ht="14.25" customHeight="1" x14ac:dyDescent="0.55000000000000004"/>
    <row r="883" ht="14.25" customHeight="1" x14ac:dyDescent="0.55000000000000004"/>
    <row r="884" ht="14.25" customHeight="1" x14ac:dyDescent="0.55000000000000004"/>
    <row r="885" ht="14.25" customHeight="1" x14ac:dyDescent="0.55000000000000004"/>
    <row r="886" ht="14.25" customHeight="1" x14ac:dyDescent="0.55000000000000004"/>
    <row r="887" ht="14.25" customHeight="1" x14ac:dyDescent="0.55000000000000004"/>
    <row r="888" ht="14.25" customHeight="1" x14ac:dyDescent="0.55000000000000004"/>
    <row r="889" ht="14.25" customHeight="1" x14ac:dyDescent="0.55000000000000004"/>
    <row r="890" ht="14.25" customHeight="1" x14ac:dyDescent="0.55000000000000004"/>
    <row r="891" ht="14.25" customHeight="1" x14ac:dyDescent="0.55000000000000004"/>
    <row r="892" ht="14.25" customHeight="1" x14ac:dyDescent="0.55000000000000004"/>
    <row r="893" ht="14.25" customHeight="1" x14ac:dyDescent="0.55000000000000004"/>
    <row r="894" ht="14.25" customHeight="1" x14ac:dyDescent="0.55000000000000004"/>
    <row r="895" ht="14.25" customHeight="1" x14ac:dyDescent="0.55000000000000004"/>
    <row r="896" ht="14.25" customHeight="1" x14ac:dyDescent="0.55000000000000004"/>
    <row r="897" ht="14.25" customHeight="1" x14ac:dyDescent="0.55000000000000004"/>
    <row r="898" ht="14.25" customHeight="1" x14ac:dyDescent="0.55000000000000004"/>
    <row r="899" ht="14.25" customHeight="1" x14ac:dyDescent="0.55000000000000004"/>
    <row r="900" ht="14.25" customHeight="1" x14ac:dyDescent="0.55000000000000004"/>
    <row r="901" ht="14.25" customHeight="1" x14ac:dyDescent="0.55000000000000004"/>
    <row r="902" ht="14.25" customHeight="1" x14ac:dyDescent="0.55000000000000004"/>
    <row r="903" ht="14.25" customHeight="1" x14ac:dyDescent="0.55000000000000004"/>
    <row r="904" ht="14.25" customHeight="1" x14ac:dyDescent="0.55000000000000004"/>
    <row r="905" ht="14.25" customHeight="1" x14ac:dyDescent="0.55000000000000004"/>
    <row r="906" ht="14.25" customHeight="1" x14ac:dyDescent="0.55000000000000004"/>
    <row r="907" ht="14.25" customHeight="1" x14ac:dyDescent="0.55000000000000004"/>
    <row r="908" ht="14.25" customHeight="1" x14ac:dyDescent="0.55000000000000004"/>
    <row r="909" ht="14.25" customHeight="1" x14ac:dyDescent="0.55000000000000004"/>
    <row r="910" ht="14.25" customHeight="1" x14ac:dyDescent="0.55000000000000004"/>
    <row r="911" ht="14.25" customHeight="1" x14ac:dyDescent="0.55000000000000004"/>
    <row r="912" ht="14.25" customHeight="1" x14ac:dyDescent="0.55000000000000004"/>
    <row r="913" ht="14.25" customHeight="1" x14ac:dyDescent="0.55000000000000004"/>
    <row r="914" ht="14.25" customHeight="1" x14ac:dyDescent="0.55000000000000004"/>
    <row r="915" ht="14.25" customHeight="1" x14ac:dyDescent="0.55000000000000004"/>
    <row r="916" ht="14.25" customHeight="1" x14ac:dyDescent="0.55000000000000004"/>
    <row r="917" ht="14.25" customHeight="1" x14ac:dyDescent="0.55000000000000004"/>
    <row r="918" ht="14.25" customHeight="1" x14ac:dyDescent="0.55000000000000004"/>
    <row r="919" ht="14.25" customHeight="1" x14ac:dyDescent="0.55000000000000004"/>
    <row r="920" ht="14.25" customHeight="1" x14ac:dyDescent="0.55000000000000004"/>
    <row r="921" ht="14.25" customHeight="1" x14ac:dyDescent="0.55000000000000004"/>
    <row r="922" ht="14.25" customHeight="1" x14ac:dyDescent="0.55000000000000004"/>
    <row r="923" ht="14.25" customHeight="1" x14ac:dyDescent="0.55000000000000004"/>
    <row r="924" ht="14.25" customHeight="1" x14ac:dyDescent="0.55000000000000004"/>
    <row r="925" ht="14.25" customHeight="1" x14ac:dyDescent="0.55000000000000004"/>
    <row r="926" ht="14.25" customHeight="1" x14ac:dyDescent="0.55000000000000004"/>
    <row r="927" ht="14.25" customHeight="1" x14ac:dyDescent="0.55000000000000004"/>
    <row r="928" ht="14.25" customHeight="1" x14ac:dyDescent="0.55000000000000004"/>
    <row r="929" ht="14.25" customHeight="1" x14ac:dyDescent="0.55000000000000004"/>
    <row r="930" ht="14.25" customHeight="1" x14ac:dyDescent="0.55000000000000004"/>
    <row r="931" ht="14.25" customHeight="1" x14ac:dyDescent="0.55000000000000004"/>
    <row r="932" ht="14.25" customHeight="1" x14ac:dyDescent="0.55000000000000004"/>
    <row r="933" ht="14.25" customHeight="1" x14ac:dyDescent="0.55000000000000004"/>
    <row r="934" ht="14.25" customHeight="1" x14ac:dyDescent="0.55000000000000004"/>
    <row r="935" ht="14.25" customHeight="1" x14ac:dyDescent="0.55000000000000004"/>
    <row r="936" ht="14.25" customHeight="1" x14ac:dyDescent="0.55000000000000004"/>
    <row r="937" ht="14.25" customHeight="1" x14ac:dyDescent="0.55000000000000004"/>
    <row r="938" ht="14.25" customHeight="1" x14ac:dyDescent="0.55000000000000004"/>
    <row r="939" ht="14.25" customHeight="1" x14ac:dyDescent="0.55000000000000004"/>
    <row r="940" ht="14.25" customHeight="1" x14ac:dyDescent="0.55000000000000004"/>
    <row r="941" ht="14.25" customHeight="1" x14ac:dyDescent="0.55000000000000004"/>
    <row r="942" ht="14.25" customHeight="1" x14ac:dyDescent="0.55000000000000004"/>
    <row r="943" ht="14.25" customHeight="1" x14ac:dyDescent="0.55000000000000004"/>
    <row r="944" ht="14.25" customHeight="1" x14ac:dyDescent="0.55000000000000004"/>
    <row r="945" ht="14.25" customHeight="1" x14ac:dyDescent="0.55000000000000004"/>
    <row r="946" ht="14.25" customHeight="1" x14ac:dyDescent="0.55000000000000004"/>
    <row r="947" ht="14.25" customHeight="1" x14ac:dyDescent="0.55000000000000004"/>
    <row r="948" ht="14.25" customHeight="1" x14ac:dyDescent="0.55000000000000004"/>
    <row r="949" ht="14.25" customHeight="1" x14ac:dyDescent="0.55000000000000004"/>
    <row r="950" ht="14.25" customHeight="1" x14ac:dyDescent="0.55000000000000004"/>
    <row r="951" ht="14.25" customHeight="1" x14ac:dyDescent="0.55000000000000004"/>
    <row r="952" ht="14.25" customHeight="1" x14ac:dyDescent="0.55000000000000004"/>
    <row r="953" ht="14.25" customHeight="1" x14ac:dyDescent="0.55000000000000004"/>
    <row r="954" ht="14.25" customHeight="1" x14ac:dyDescent="0.55000000000000004"/>
    <row r="955" ht="14.25" customHeight="1" x14ac:dyDescent="0.55000000000000004"/>
    <row r="956" ht="14.25" customHeight="1" x14ac:dyDescent="0.55000000000000004"/>
    <row r="957" ht="14.25" customHeight="1" x14ac:dyDescent="0.55000000000000004"/>
    <row r="958" ht="14.25" customHeight="1" x14ac:dyDescent="0.55000000000000004"/>
    <row r="959" ht="14.25" customHeight="1" x14ac:dyDescent="0.55000000000000004"/>
    <row r="960" ht="14.25" customHeight="1" x14ac:dyDescent="0.55000000000000004"/>
    <row r="961" ht="14.25" customHeight="1" x14ac:dyDescent="0.55000000000000004"/>
    <row r="962" ht="14.25" customHeight="1" x14ac:dyDescent="0.55000000000000004"/>
    <row r="963" ht="14.25" customHeight="1" x14ac:dyDescent="0.55000000000000004"/>
    <row r="964" ht="14.25" customHeight="1" x14ac:dyDescent="0.55000000000000004"/>
    <row r="965" ht="14.25" customHeight="1" x14ac:dyDescent="0.55000000000000004"/>
    <row r="966" ht="14.25" customHeight="1" x14ac:dyDescent="0.55000000000000004"/>
    <row r="967" ht="14.25" customHeight="1" x14ac:dyDescent="0.55000000000000004"/>
    <row r="968" ht="14.25" customHeight="1" x14ac:dyDescent="0.55000000000000004"/>
    <row r="969" ht="14.25" customHeight="1" x14ac:dyDescent="0.55000000000000004"/>
    <row r="970" ht="14.25" customHeight="1" x14ac:dyDescent="0.55000000000000004"/>
    <row r="971" ht="14.25" customHeight="1" x14ac:dyDescent="0.55000000000000004"/>
    <row r="972" ht="14.25" customHeight="1" x14ac:dyDescent="0.55000000000000004"/>
    <row r="973" ht="14.25" customHeight="1" x14ac:dyDescent="0.55000000000000004"/>
    <row r="974" ht="14.25" customHeight="1" x14ac:dyDescent="0.55000000000000004"/>
    <row r="975" ht="14.25" customHeight="1" x14ac:dyDescent="0.55000000000000004"/>
    <row r="976" ht="14.25" customHeight="1" x14ac:dyDescent="0.55000000000000004"/>
    <row r="977" ht="14.25" customHeight="1" x14ac:dyDescent="0.55000000000000004"/>
    <row r="978" ht="14.25" customHeight="1" x14ac:dyDescent="0.55000000000000004"/>
    <row r="979" ht="14.25" customHeight="1" x14ac:dyDescent="0.55000000000000004"/>
    <row r="980" ht="14.25" customHeight="1" x14ac:dyDescent="0.55000000000000004"/>
    <row r="981" ht="14.25" customHeight="1" x14ac:dyDescent="0.55000000000000004"/>
    <row r="982" ht="14.25" customHeight="1" x14ac:dyDescent="0.55000000000000004"/>
    <row r="983" ht="14.25" customHeight="1" x14ac:dyDescent="0.55000000000000004"/>
    <row r="984" ht="14.25" customHeight="1" x14ac:dyDescent="0.55000000000000004"/>
    <row r="985" ht="14.25" customHeight="1" x14ac:dyDescent="0.55000000000000004"/>
    <row r="986" ht="14.25" customHeight="1" x14ac:dyDescent="0.55000000000000004"/>
    <row r="987" ht="14.25" customHeight="1" x14ac:dyDescent="0.55000000000000004"/>
    <row r="988" ht="14.25" customHeight="1" x14ac:dyDescent="0.55000000000000004"/>
    <row r="989" ht="14.25" customHeight="1" x14ac:dyDescent="0.55000000000000004"/>
    <row r="990" ht="14.25" customHeight="1" x14ac:dyDescent="0.55000000000000004"/>
    <row r="991" ht="14.25" customHeight="1" x14ac:dyDescent="0.55000000000000004"/>
    <row r="992" ht="14.25" customHeight="1" x14ac:dyDescent="0.55000000000000004"/>
    <row r="993" ht="14.25" customHeight="1" x14ac:dyDescent="0.55000000000000004"/>
    <row r="994" ht="14.25" customHeight="1" x14ac:dyDescent="0.55000000000000004"/>
    <row r="995" ht="14.25" customHeight="1" x14ac:dyDescent="0.55000000000000004"/>
    <row r="996" ht="14.25" customHeight="1" x14ac:dyDescent="0.55000000000000004"/>
    <row r="997" ht="14.25" customHeight="1" x14ac:dyDescent="0.55000000000000004"/>
    <row r="998" ht="14.25" customHeight="1" x14ac:dyDescent="0.55000000000000004"/>
    <row r="999" ht="14.25" customHeight="1" x14ac:dyDescent="0.55000000000000004"/>
    <row r="1000" ht="14.25" customHeight="1" x14ac:dyDescent="0.55000000000000004"/>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CF</vt:lpstr>
      <vt:lpstr>Undev</vt:lpstr>
      <vt:lpstr>KPI</vt:lpstr>
      <vt:lpstr>DealComps</vt:lpstr>
      <vt:lpstr>SummaryTotal</vt:lpstr>
      <vt:lpstr>ESRI_MAPINFO_SHEET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Kelly Ramirez</dc:creator>
  <cp:lastModifiedBy>Luis Rodriguez</cp:lastModifiedBy>
  <dcterms:created xsi:type="dcterms:W3CDTF">2021-04-13T16:11:17Z</dcterms:created>
  <dcterms:modified xsi:type="dcterms:W3CDTF">2025-12-10T16:33:37Z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2f31f01b074f402cbe12818c4d63d2dc</vt:lpwstr>
  </property>
</Properties>
</file>